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neomnicom-my.sharepoint.com/personal/cesar_galiana_omc_com/Documents/"/>
    </mc:Choice>
  </mc:AlternateContent>
  <xr:revisionPtr revIDLastSave="1013" documentId="8_{E4F37719-11D5-4FC4-9C71-16190B41DC92}" xr6:coauthVersionLast="47" xr6:coauthVersionMax="47" xr10:uidLastSave="{DF747199-8436-4E07-B2F7-7E4FDB6F0956}"/>
  <bookViews>
    <workbookView xWindow="-108" yWindow="-108" windowWidth="23256" windowHeight="13896" activeTab="1" xr2:uid="{D1854D03-4223-45B3-A1A5-CBAD655CB21D}"/>
  </bookViews>
  <sheets>
    <sheet name="Selector" sheetId="3" r:id="rId1"/>
    <sheet name="Simulador" sheetId="1" r:id="rId2"/>
    <sheet name="Resumen del escenario" sheetId="11" r:id="rId3"/>
    <sheet name="Tv Targets" sheetId="12" r:id="rId4"/>
    <sheet name="Cine Targets" sheetId="13" r:id="rId5"/>
    <sheet name="Digital Video Targets" sheetId="14" r:id="rId6"/>
    <sheet name="BVOD Targets" sheetId="15" r:id="rId7"/>
    <sheet name="Sinergias" sheetId="2" state="hidden" r:id="rId8"/>
  </sheets>
  <functionGroups builtInGroupCount="19"/>
  <externalReferences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\B">[1]FRECEFECBAILEYS!#REF!</definedName>
    <definedName name="\f">#N/A</definedName>
    <definedName name="\o">#N/A</definedName>
    <definedName name="\P">[1]FRECEFECBAILEYS!#REF!</definedName>
    <definedName name="\z">#REF!</definedName>
    <definedName name="_____________________________________________________________________________________________________________________RCA2">#N/A</definedName>
    <definedName name="____________________________________________________________________________________________________________________RCA2">#N/A</definedName>
    <definedName name="___________________________________________________________________________________________________________________RCA2">#N/A</definedName>
    <definedName name="__________________________________________________________________________________________________________________RCA2">#N/A</definedName>
    <definedName name="_________________________________________________________________________________________________________________RCA2">#N/A</definedName>
    <definedName name="________________________________________________________________________________________________________________CAL1">#REF!</definedName>
    <definedName name="________________________________________________________________________________________________________________RCA2">[2]!________________________________________________________________________________________________________________RCA2</definedName>
    <definedName name="_______________________________________________________________________________________________________________CAL1">#REF!</definedName>
    <definedName name="_______________________________________________________________________________________________________________RCA2">#N/A</definedName>
    <definedName name="______________________________________________________________________________________________________________CAL1">#REF!</definedName>
    <definedName name="______________________________________________________________________________________________________________RCA2">#N/A</definedName>
    <definedName name="_____________________________________________________________________________________________________________CAL1">#REF!</definedName>
    <definedName name="_____________________________________________________________________________________________________________RCA2">#N/A</definedName>
    <definedName name="____________________________________________________________________________________________________________CAL1">#REF!</definedName>
    <definedName name="____________________________________________________________________________________________________________RCA2">#N/A</definedName>
    <definedName name="___________________________________________________________________________________________________________CAL1">#REF!</definedName>
    <definedName name="___________________________________________________________________________________________________________RCA2">#N/A</definedName>
    <definedName name="__________________________________________________________________________________________________________CAL1">#REF!</definedName>
    <definedName name="__________________________________________________________________________________________________________RCA2" localSheetId="6">[3]!_xlbgnm.RCA2</definedName>
    <definedName name="__________________________________________________________________________________________________________RCA2" localSheetId="4">[3]!_xlbgnm.RCA2</definedName>
    <definedName name="__________________________________________________________________________________________________________RCA2" localSheetId="5">[3]!_xlbgnm.RCA2</definedName>
    <definedName name="__________________________________________________________________________________________________________RCA2">[3]!_xlbgnm.RCA2</definedName>
    <definedName name="_________________________________________________________________________________________________________CAL1">#REF!</definedName>
    <definedName name="_________________________________________________________________________________________________________RCA2">#N/A</definedName>
    <definedName name="________________________________________________________________________________________________________CAL1">#REF!</definedName>
    <definedName name="________________________________________________________________________________________________________RCA2" localSheetId="6">[3]!_xlbgnm.RCA2</definedName>
    <definedName name="________________________________________________________________________________________________________RCA2" localSheetId="4">[3]!_xlbgnm.RCA2</definedName>
    <definedName name="________________________________________________________________________________________________________RCA2" localSheetId="5">[3]!_xlbgnm.RCA2</definedName>
    <definedName name="________________________________________________________________________________________________________RCA2">[3]!_xlbgnm.RCA2</definedName>
    <definedName name="_______________________________________________________________________________________________________CAL1">#REF!</definedName>
    <definedName name="_______________________________________________________________________________________________________RCA2" localSheetId="6">[3]!_xlbgnm.RCA2</definedName>
    <definedName name="_______________________________________________________________________________________________________RCA2" localSheetId="4">[3]!_xlbgnm.RCA2</definedName>
    <definedName name="_______________________________________________________________________________________________________RCA2" localSheetId="5">[3]!_xlbgnm.RCA2</definedName>
    <definedName name="_______________________________________________________________________________________________________RCA2">[3]!_xlbgnm.RCA2</definedName>
    <definedName name="______________________________________________________________________________________________________CAL1">#REF!</definedName>
    <definedName name="______________________________________________________________________________________________________RCA2" localSheetId="6">[3]!_xlbgnm.RCA2</definedName>
    <definedName name="______________________________________________________________________________________________________RCA2" localSheetId="4">[3]!_xlbgnm.RCA2</definedName>
    <definedName name="______________________________________________________________________________________________________RCA2" localSheetId="5">[3]!_xlbgnm.RCA2</definedName>
    <definedName name="______________________________________________________________________________________________________RCA2">[3]!_xlbgnm.RCA2</definedName>
    <definedName name="_____________________________________________________________________________________________________CAL1">#REF!</definedName>
    <definedName name="_____________________________________________________________________________________________________RCA2" localSheetId="6">[3]!_xlbgnm.RCA2</definedName>
    <definedName name="_____________________________________________________________________________________________________RCA2" localSheetId="4">[3]!_xlbgnm.RCA2</definedName>
    <definedName name="_____________________________________________________________________________________________________RCA2" localSheetId="5">[3]!_xlbgnm.RCA2</definedName>
    <definedName name="_____________________________________________________________________________________________________RCA2">[3]!_xlbgnm.RCA2</definedName>
    <definedName name="____________________________________________________________________________________________________CAL1">#REF!</definedName>
    <definedName name="____________________________________________________________________________________________________RCA2" localSheetId="6">[3]!_xlbgnm.RCA2</definedName>
    <definedName name="____________________________________________________________________________________________________RCA2" localSheetId="4">[3]!_xlbgnm.RCA2</definedName>
    <definedName name="____________________________________________________________________________________________________RCA2" localSheetId="5">[3]!_xlbgnm.RCA2</definedName>
    <definedName name="____________________________________________________________________________________________________RCA2">[3]!_xlbgnm.RCA2</definedName>
    <definedName name="___________________________________________________________________________________________________CAL1">#REF!</definedName>
    <definedName name="___________________________________________________________________________________________________RCA2" localSheetId="6">[3]!_xlbgnm.RCA2</definedName>
    <definedName name="___________________________________________________________________________________________________RCA2" localSheetId="4">[3]!_xlbgnm.RCA2</definedName>
    <definedName name="___________________________________________________________________________________________________RCA2" localSheetId="5">[3]!_xlbgnm.RCA2</definedName>
    <definedName name="___________________________________________________________________________________________________RCA2">[3]!_xlbgnm.RCA2</definedName>
    <definedName name="__________________________________________________________________________________________________CAL1">#REF!</definedName>
    <definedName name="__________________________________________________________________________________________________RCA2" localSheetId="6">[3]!_xlbgnm.RCA2</definedName>
    <definedName name="__________________________________________________________________________________________________RCA2" localSheetId="4">[3]!_xlbgnm.RCA2</definedName>
    <definedName name="__________________________________________________________________________________________________RCA2" localSheetId="5">[3]!_xlbgnm.RCA2</definedName>
    <definedName name="__________________________________________________________________________________________________RCA2">[3]!_xlbgnm.RCA2</definedName>
    <definedName name="_________________________________________________________________________________________________CAL1">#REF!</definedName>
    <definedName name="_________________________________________________________________________________________________RCA2" localSheetId="6">[3]!_xlbgnm.RCA2</definedName>
    <definedName name="_________________________________________________________________________________________________RCA2" localSheetId="4">[3]!_xlbgnm.RCA2</definedName>
    <definedName name="_________________________________________________________________________________________________RCA2" localSheetId="5">[3]!_xlbgnm.RCA2</definedName>
    <definedName name="_________________________________________________________________________________________________RCA2">[3]!_xlbgnm.RCA2</definedName>
    <definedName name="________________________________________________________________________________________________CAL1">#REF!</definedName>
    <definedName name="________________________________________________________________________________________________RCA2">#N/A</definedName>
    <definedName name="_______________________________________________________________________________________________CAL1">#REF!</definedName>
    <definedName name="_______________________________________________________________________________________________RCA2" localSheetId="6">[3]!_xlbgnm.RCA2</definedName>
    <definedName name="_______________________________________________________________________________________________RCA2" localSheetId="4">[3]!_xlbgnm.RCA2</definedName>
    <definedName name="_______________________________________________________________________________________________RCA2" localSheetId="5">[3]!_xlbgnm.RCA2</definedName>
    <definedName name="_______________________________________________________________________________________________RCA2">[3]!_xlbgnm.RCA2</definedName>
    <definedName name="______________________________________________________________________________________________CAL1">#REF!</definedName>
    <definedName name="______________________________________________________________________________________________RCA2">#N/A</definedName>
    <definedName name="_____________________________________________________________________________________________CAL1">#REF!</definedName>
    <definedName name="_____________________________________________________________________________________________RCA2" localSheetId="6">[3]!_xlbgnm.RCA2</definedName>
    <definedName name="_____________________________________________________________________________________________RCA2" localSheetId="4">[3]!_xlbgnm.RCA2</definedName>
    <definedName name="_____________________________________________________________________________________________RCA2" localSheetId="5">[3]!_xlbgnm.RCA2</definedName>
    <definedName name="_____________________________________________________________________________________________RCA2">[3]!_xlbgnm.RCA2</definedName>
    <definedName name="____________________________________________________________________________________________CAL1">#REF!</definedName>
    <definedName name="____________________________________________________________________________________________r">#REF!</definedName>
    <definedName name="____________________________________________________________________________________________RCA2" localSheetId="6">[3]!_xlbgnm.RCA2</definedName>
    <definedName name="____________________________________________________________________________________________RCA2" localSheetId="4">[3]!_xlbgnm.RCA2</definedName>
    <definedName name="____________________________________________________________________________________________RCA2" localSheetId="5">[3]!_xlbgnm.RCA2</definedName>
    <definedName name="____________________________________________________________________________________________RCA2">[3]!_xlbgnm.RCA2</definedName>
    <definedName name="___________________________________________________________________________________________CAL1">#REF!</definedName>
    <definedName name="___________________________________________________________________________________________r">#REF!</definedName>
    <definedName name="___________________________________________________________________________________________RCA2" localSheetId="6">[3]!_xlbgnm.RCA2</definedName>
    <definedName name="___________________________________________________________________________________________RCA2" localSheetId="4">[3]!_xlbgnm.RCA2</definedName>
    <definedName name="___________________________________________________________________________________________RCA2" localSheetId="5">[3]!_xlbgnm.RCA2</definedName>
    <definedName name="___________________________________________________________________________________________RCA2">[3]!_xlbgnm.RCA2</definedName>
    <definedName name="__________________________________________________________________________________________CAL1">#REF!</definedName>
    <definedName name="__________________________________________________________________________________________r">#REF!</definedName>
    <definedName name="__________________________________________________________________________________________RCA2">[4]!_________________________________________________________________________________________RCA2</definedName>
    <definedName name="_________________________________________________________________________________________CAL1">#REF!</definedName>
    <definedName name="_________________________________________________________________________________________r">#REF!</definedName>
    <definedName name="_________________________________________________________________________________________RCA2" localSheetId="6">[3]!_xlbgnm.RCA2</definedName>
    <definedName name="_________________________________________________________________________________________RCA2" localSheetId="4">[3]!_xlbgnm.RCA2</definedName>
    <definedName name="_________________________________________________________________________________________RCA2" localSheetId="5">[3]!_xlbgnm.RCA2</definedName>
    <definedName name="_________________________________________________________________________________________RCA2">[3]!_xlbgnm.RCA2</definedName>
    <definedName name="________________________________________________________________________________________CAL1">#REF!</definedName>
    <definedName name="________________________________________________________________________________________r">#REF!</definedName>
    <definedName name="________________________________________________________________________________________RCA2" localSheetId="6">[3]!_xlbgnm.RCA2</definedName>
    <definedName name="________________________________________________________________________________________RCA2" localSheetId="4">[3]!_xlbgnm.RCA2</definedName>
    <definedName name="________________________________________________________________________________________RCA2" localSheetId="5">[3]!_xlbgnm.RCA2</definedName>
    <definedName name="________________________________________________________________________________________RCA2">[3]!_xlbgnm.RCA2</definedName>
    <definedName name="_______________________________________________________________________________________CAL1">#REF!</definedName>
    <definedName name="_______________________________________________________________________________________r">#REF!</definedName>
    <definedName name="_______________________________________________________________________________________RCA2" localSheetId="6">[3]!_xlbgnm.RCA2</definedName>
    <definedName name="_______________________________________________________________________________________RCA2" localSheetId="4">[3]!_xlbgnm.RCA2</definedName>
    <definedName name="_______________________________________________________________________________________RCA2" localSheetId="5">[3]!_xlbgnm.RCA2</definedName>
    <definedName name="_______________________________________________________________________________________RCA2">[3]!_xlbgnm.RCA2</definedName>
    <definedName name="______________________________________________________________________________________CAL1">#REF!</definedName>
    <definedName name="______________________________________________________________________________________r">#REF!</definedName>
    <definedName name="______________________________________________________________________________________RCA2" localSheetId="6">[3]!RCA</definedName>
    <definedName name="______________________________________________________________________________________RCA2" localSheetId="4">[3]!RCA</definedName>
    <definedName name="______________________________________________________________________________________RCA2" localSheetId="5">[3]!RCA</definedName>
    <definedName name="______________________________________________________________________________________RCA2">[3]!RCA</definedName>
    <definedName name="_____________________________________________________________________________________CAL1">#REF!</definedName>
    <definedName name="_____________________________________________________________________________________r">#REF!</definedName>
    <definedName name="_____________________________________________________________________________________RCA2" localSheetId="6">[3]!_xlbgnm.RCA2</definedName>
    <definedName name="_____________________________________________________________________________________RCA2" localSheetId="4">[3]!_xlbgnm.RCA2</definedName>
    <definedName name="_____________________________________________________________________________________RCA2" localSheetId="5">[3]!_xlbgnm.RCA2</definedName>
    <definedName name="_____________________________________________________________________________________RCA2">[3]!_xlbgnm.RCA2</definedName>
    <definedName name="____________________________________________________________________________________CAL1">#REF!</definedName>
    <definedName name="____________________________________________________________________________________r">#REF!</definedName>
    <definedName name="____________________________________________________________________________________RCA2">[5]!____________________________________________________________________________________RCA2</definedName>
    <definedName name="___________________________________________________________________________________CAL1">#REF!</definedName>
    <definedName name="___________________________________________________________________________________r">#REF!</definedName>
    <definedName name="___________________________________________________________________________________RCA2" localSheetId="6">[3]!_xlbgnm.RCA2</definedName>
    <definedName name="___________________________________________________________________________________RCA2" localSheetId="4">[3]!_xlbgnm.RCA2</definedName>
    <definedName name="___________________________________________________________________________________RCA2" localSheetId="5">[3]!_xlbgnm.RCA2</definedName>
    <definedName name="___________________________________________________________________________________RCA2">[3]!_xlbgnm.RCA2</definedName>
    <definedName name="__________________________________________________________________________________CAL1">#REF!</definedName>
    <definedName name="__________________________________________________________________________________r">#REF!</definedName>
    <definedName name="__________________________________________________________________________________RCA2" localSheetId="6">[3]!RCA</definedName>
    <definedName name="__________________________________________________________________________________RCA2" localSheetId="4">[3]!RCA</definedName>
    <definedName name="__________________________________________________________________________________RCA2" localSheetId="5">[3]!RCA</definedName>
    <definedName name="__________________________________________________________________________________RCA2">[3]!RCA</definedName>
    <definedName name="_________________________________________________________________________________CAL1">#REF!</definedName>
    <definedName name="_________________________________________________________________________________r">#REF!</definedName>
    <definedName name="_________________________________________________________________________________RCA2" localSheetId="6">[3]!_xlbgnm.RCA2</definedName>
    <definedName name="_________________________________________________________________________________RCA2" localSheetId="4">[3]!_xlbgnm.RCA2</definedName>
    <definedName name="_________________________________________________________________________________RCA2" localSheetId="5">[3]!_xlbgnm.RCA2</definedName>
    <definedName name="_________________________________________________________________________________RCA2">[3]!_xlbgnm.RCA2</definedName>
    <definedName name="________________________________________________________________________________CAL1">#REF!</definedName>
    <definedName name="________________________________________________________________________________r">#REF!</definedName>
    <definedName name="________________________________________________________________________________RCA2" localSheetId="6">[3]!RCA</definedName>
    <definedName name="________________________________________________________________________________RCA2" localSheetId="4">[3]!RCA</definedName>
    <definedName name="________________________________________________________________________________RCA2" localSheetId="5">[3]!RCA</definedName>
    <definedName name="________________________________________________________________________________RCA2">[3]!RCA</definedName>
    <definedName name="_______________________________________________________________________________CAL1">#REF!</definedName>
    <definedName name="_______________________________________________________________________________r">#REF!</definedName>
    <definedName name="_______________________________________________________________________________RCA2" localSheetId="6">[3]!RCA</definedName>
    <definedName name="_______________________________________________________________________________RCA2" localSheetId="4">[3]!RCA</definedName>
    <definedName name="_______________________________________________________________________________RCA2" localSheetId="5">[3]!RCA</definedName>
    <definedName name="_______________________________________________________________________________RCA2">[3]!RCA</definedName>
    <definedName name="______________________________________________________________________________CAL1">#REF!</definedName>
    <definedName name="______________________________________________________________________________r">#REF!</definedName>
    <definedName name="______________________________________________________________________________RCA2" localSheetId="6">[3]!RCA</definedName>
    <definedName name="______________________________________________________________________________RCA2" localSheetId="4">[3]!RCA</definedName>
    <definedName name="______________________________________________________________________________RCA2" localSheetId="5">[3]!RCA</definedName>
    <definedName name="______________________________________________________________________________RCA2">[3]!RCA</definedName>
    <definedName name="_____________________________________________________________________________CAL1">#REF!</definedName>
    <definedName name="_____________________________________________________________________________r">#REF!</definedName>
    <definedName name="_____________________________________________________________________________RCA2">'[5]Materiales Prensa'!_____________________________________________________________________________RCA2</definedName>
    <definedName name="____________________________________________________________________________CAL1">#REF!</definedName>
    <definedName name="____________________________________________________________________________r">#REF!</definedName>
    <definedName name="____________________________________________________________________________RCA2" localSheetId="6">[3]!RCA</definedName>
    <definedName name="____________________________________________________________________________RCA2" localSheetId="4">[3]!RCA</definedName>
    <definedName name="____________________________________________________________________________RCA2" localSheetId="5">[3]!RCA</definedName>
    <definedName name="____________________________________________________________________________RCA2">[3]!RCA</definedName>
    <definedName name="___________________________________________________________________________CAL1">#REF!</definedName>
    <definedName name="___________________________________________________________________________r">#REF!</definedName>
    <definedName name="___________________________________________________________________________RCA2" localSheetId="6">[3]!RCA</definedName>
    <definedName name="___________________________________________________________________________RCA2" localSheetId="4">[3]!RCA</definedName>
    <definedName name="___________________________________________________________________________RCA2" localSheetId="5">[3]!RCA</definedName>
    <definedName name="___________________________________________________________________________RCA2">[3]!RCA</definedName>
    <definedName name="__________________________________________________________________________CAL1">#REF!</definedName>
    <definedName name="__________________________________________________________________________r">#REF!</definedName>
    <definedName name="__________________________________________________________________________RCA2" localSheetId="6">[3]!RCA</definedName>
    <definedName name="__________________________________________________________________________RCA2" localSheetId="4">[3]!RCA</definedName>
    <definedName name="__________________________________________________________________________RCA2" localSheetId="5">[3]!RCA</definedName>
    <definedName name="__________________________________________________________________________RCA2">[3]!RCA</definedName>
    <definedName name="_________________________________________________________________________CAL1">#REF!</definedName>
    <definedName name="_________________________________________________________________________r">#REF!</definedName>
    <definedName name="_________________________________________________________________________RCA2" localSheetId="6">[3]!RCA</definedName>
    <definedName name="_________________________________________________________________________RCA2" localSheetId="4">[3]!RCA</definedName>
    <definedName name="_________________________________________________________________________RCA2" localSheetId="5">[3]!RCA</definedName>
    <definedName name="_________________________________________________________________________RCA2">[3]!RCA</definedName>
    <definedName name="________________________________________________________________________CAL1">#REF!</definedName>
    <definedName name="________________________________________________________________________r">#REF!</definedName>
    <definedName name="________________________________________________________________________RCA2" localSheetId="6">[3]!RCA</definedName>
    <definedName name="________________________________________________________________________RCA2" localSheetId="4">[3]!RCA</definedName>
    <definedName name="________________________________________________________________________RCA2" localSheetId="5">[3]!RCA</definedName>
    <definedName name="________________________________________________________________________RCA2">[3]!RCA</definedName>
    <definedName name="_______________________________________________________________________CAL1">#REF!</definedName>
    <definedName name="_______________________________________________________________________r">#REF!</definedName>
    <definedName name="_______________________________________________________________________RCA2" localSheetId="6">[3]!RCA</definedName>
    <definedName name="_______________________________________________________________________RCA2" localSheetId="4">[3]!RCA</definedName>
    <definedName name="_______________________________________________________________________RCA2" localSheetId="5">[3]!RCA</definedName>
    <definedName name="_______________________________________________________________________RCA2">[3]!RCA</definedName>
    <definedName name="______________________________________________________________________CAL1">#REF!</definedName>
    <definedName name="______________________________________________________________________r">#REF!</definedName>
    <definedName name="______________________________________________________________________RCA2" localSheetId="6">[3]!RCA</definedName>
    <definedName name="______________________________________________________________________RCA2" localSheetId="4">[3]!RCA</definedName>
    <definedName name="______________________________________________________________________RCA2" localSheetId="5">[3]!RCA</definedName>
    <definedName name="______________________________________________________________________RCA2">[3]!RCA</definedName>
    <definedName name="_____________________________________________________________________CAL1">#REF!</definedName>
    <definedName name="_____________________________________________________________________r">#REF!</definedName>
    <definedName name="_____________________________________________________________________RCA2">[5]!_____________________________________________________________________RCA2</definedName>
    <definedName name="____________________________________________________________________CAL1">#REF!</definedName>
    <definedName name="____________________________________________________________________r">#REF!</definedName>
    <definedName name="____________________________________________________________________RCA2" localSheetId="6">[3]!RCA</definedName>
    <definedName name="____________________________________________________________________RCA2" localSheetId="4">[3]!RCA</definedName>
    <definedName name="____________________________________________________________________RCA2" localSheetId="5">[3]!RCA</definedName>
    <definedName name="____________________________________________________________________RCA2">[3]!RCA</definedName>
    <definedName name="___________________________________________________________________CAL1">#REF!</definedName>
    <definedName name="___________________________________________________________________r">#REF!</definedName>
    <definedName name="___________________________________________________________________RCA2">[5]!___________________________________________________________________RCA2</definedName>
    <definedName name="__________________________________________________________________CAL1">#REF!</definedName>
    <definedName name="__________________________________________________________________r">#REF!</definedName>
    <definedName name="__________________________________________________________________RCA2" localSheetId="6">[3]!RCA</definedName>
    <definedName name="__________________________________________________________________RCA2" localSheetId="4">[3]!RCA</definedName>
    <definedName name="__________________________________________________________________RCA2" localSheetId="5">[3]!RCA</definedName>
    <definedName name="__________________________________________________________________RCA2">[3]!RCA</definedName>
    <definedName name="_________________________________________________________________CAL1">#REF!</definedName>
    <definedName name="_________________________________________________________________r">#REF!</definedName>
    <definedName name="_________________________________________________________________RCA2">[5]!_________________________________________________________________RCA2</definedName>
    <definedName name="________________________________________________________________CAL1">#REF!</definedName>
    <definedName name="________________________________________________________________r">#REF!</definedName>
    <definedName name="________________________________________________________________RCA2">[5]!________________________________________________________________RCA2</definedName>
    <definedName name="_______________________________________________________________CAL1">#REF!</definedName>
    <definedName name="_______________________________________________________________r">#REF!</definedName>
    <definedName name="_______________________________________________________________RCA2">[5]!_______________________________________________________________RCA2</definedName>
    <definedName name="______________________________________________________________CAL1">#REF!</definedName>
    <definedName name="______________________________________________________________r">#REF!</definedName>
    <definedName name="______________________________________________________________RCA2">[5]!______________________________________________________________RCA2</definedName>
    <definedName name="_____________________________________________________________CAL1">#REF!</definedName>
    <definedName name="_____________________________________________________________r">#REF!</definedName>
    <definedName name="_____________________________________________________________RCA2">[5]!_____________________________________________________________RCA2</definedName>
    <definedName name="____________________________________________________________CAL1">#REF!</definedName>
    <definedName name="____________________________________________________________r">#REF!</definedName>
    <definedName name="____________________________________________________________RCA2">[5]!____________________________________________________________RCA2</definedName>
    <definedName name="___________________________________________________________CAL1">#REF!</definedName>
    <definedName name="___________________________________________________________r">#REF!</definedName>
    <definedName name="___________________________________________________________RCA2">[5]!___________________________________________________________RCA2</definedName>
    <definedName name="__________________________________________________________CAL1">#REF!</definedName>
    <definedName name="__________________________________________________________r">#REF!</definedName>
    <definedName name="__________________________________________________________RCA2">[5]!__________________________________________________________RCA2</definedName>
    <definedName name="_________________________________________________________CAL1">#REF!</definedName>
    <definedName name="_________________________________________________________r">#REF!</definedName>
    <definedName name="_________________________________________________________RCA2">[5]!_________________________________________________________RCA2</definedName>
    <definedName name="________________________________________________________CAL1">#REF!</definedName>
    <definedName name="________________________________________________________r">#REF!</definedName>
    <definedName name="________________________________________________________RCA2">[5]!________________________________________________________RCA2</definedName>
    <definedName name="_______________________________________________________CAL1">#REF!</definedName>
    <definedName name="_______________________________________________________r">#REF!</definedName>
    <definedName name="_______________________________________________________RCA2">[5]!_______________________________________________________RCA2</definedName>
    <definedName name="______________________________________________________CAL1">#REF!</definedName>
    <definedName name="______________________________________________________r">#REF!</definedName>
    <definedName name="______________________________________________________RCA2" localSheetId="6">[6]!_xlbgnm.RCA2</definedName>
    <definedName name="______________________________________________________RCA2" localSheetId="4">[6]!_xlbgnm.RCA2</definedName>
    <definedName name="______________________________________________________RCA2" localSheetId="5">[6]!_xlbgnm.RCA2</definedName>
    <definedName name="______________________________________________________RCA2">[6]!_xlbgnm.RCA2</definedName>
    <definedName name="_____________________________________________________CAL1">#REF!</definedName>
    <definedName name="_____________________________________________________r">#REF!</definedName>
    <definedName name="_____________________________________________________RCA2">[5]!_____________________________________________________RCA2</definedName>
    <definedName name="____________________________________________________CAL1">#REF!</definedName>
    <definedName name="____________________________________________________r">#REF!</definedName>
    <definedName name="____________________________________________________RCA2">'[5]Material cine-cívica'!____________________________________________________RCA2</definedName>
    <definedName name="___________________________________________________CAL1">#REF!</definedName>
    <definedName name="___________________________________________________r">#REF!</definedName>
    <definedName name="___________________________________________________RCA2">'[5]Material cine-cívica'!___________________________________________________RCA2</definedName>
    <definedName name="__________________________________________________CAL1">#REF!</definedName>
    <definedName name="__________________________________________________r">#REF!</definedName>
    <definedName name="__________________________________________________RCA2">'[5]Material cine-cívica'!__________________________________________________RCA2</definedName>
    <definedName name="_________________________________________________CAL1">#REF!</definedName>
    <definedName name="_________________________________________________r">#REF!</definedName>
    <definedName name="_________________________________________________RCA2">#N/A</definedName>
    <definedName name="________________________________________________CAL1">#REF!</definedName>
    <definedName name="________________________________________________r">#REF!</definedName>
    <definedName name="________________________________________________RCA2" localSheetId="6">[7]!_________________________________________________RCA2</definedName>
    <definedName name="________________________________________________RCA2" localSheetId="4">[7]!_________________________________________________RCA2</definedName>
    <definedName name="________________________________________________RCA2" localSheetId="5">[7]!_________________________________________________RCA2</definedName>
    <definedName name="________________________________________________RCA2">[7]!_________________________________________________RCA2</definedName>
    <definedName name="_______________________________________________CAL1">#REF!</definedName>
    <definedName name="_______________________________________________r">#REF!</definedName>
    <definedName name="_______________________________________________RCA2">[8]!_______________________________________________RCA2</definedName>
    <definedName name="______________________________________________CAL1">#REF!</definedName>
    <definedName name="______________________________________________r">#REF!</definedName>
    <definedName name="______________________________________________RCA2">[8]!______________________________________________RCA2</definedName>
    <definedName name="_____________________________________________CAL1">#REF!</definedName>
    <definedName name="_____________________________________________r">#REF!</definedName>
    <definedName name="_____________________________________________RCA2" localSheetId="6">[3]!RCA</definedName>
    <definedName name="_____________________________________________RCA2" localSheetId="4">[3]!RCA</definedName>
    <definedName name="_____________________________________________RCA2" localSheetId="5">[3]!RCA</definedName>
    <definedName name="_____________________________________________RCA2">[3]!RCA</definedName>
    <definedName name="____________________________________________CAL1">#REF!</definedName>
    <definedName name="____________________________________________r">#REF!</definedName>
    <definedName name="____________________________________________RCA2" localSheetId="6">[7]!____________________________________________RCA2</definedName>
    <definedName name="____________________________________________RCA2" localSheetId="4">[7]!____________________________________________RCA2</definedName>
    <definedName name="____________________________________________RCA2" localSheetId="5">[7]!____________________________________________RCA2</definedName>
    <definedName name="____________________________________________RCA2">[7]!____________________________________________RCA2</definedName>
    <definedName name="___________________________________________CAL1">#REF!</definedName>
    <definedName name="___________________________________________r">#REF!</definedName>
    <definedName name="___________________________________________RCA2" localSheetId="6">[7]!___________________________________________RCA2</definedName>
    <definedName name="___________________________________________RCA2" localSheetId="4">[7]!___________________________________________RCA2</definedName>
    <definedName name="___________________________________________RCA2" localSheetId="5">[7]!___________________________________________RCA2</definedName>
    <definedName name="___________________________________________RCA2">[7]!___________________________________________RCA2</definedName>
    <definedName name="__________________________________________CAL1">#REF!</definedName>
    <definedName name="__________________________________________r">#REF!</definedName>
    <definedName name="__________________________________________RCA2" localSheetId="6">[7]!__________________________________________RCA2</definedName>
    <definedName name="__________________________________________RCA2" localSheetId="4">[7]!__________________________________________RCA2</definedName>
    <definedName name="__________________________________________RCA2" localSheetId="5">[7]!__________________________________________RCA2</definedName>
    <definedName name="__________________________________________RCA2">[7]!__________________________________________RCA2</definedName>
    <definedName name="_________________________________________CAL1">#REF!</definedName>
    <definedName name="_________________________________________r">#REF!</definedName>
    <definedName name="_________________________________________RCA2" localSheetId="6">[7]!_________________________________________RCA2</definedName>
    <definedName name="_________________________________________RCA2" localSheetId="4">[7]!_________________________________________RCA2</definedName>
    <definedName name="_________________________________________RCA2" localSheetId="5">[7]!_________________________________________RCA2</definedName>
    <definedName name="_________________________________________RCA2">[7]!_________________________________________RCA2</definedName>
    <definedName name="________________________________________CAL1">#REF!</definedName>
    <definedName name="________________________________________r">#REF!</definedName>
    <definedName name="________________________________________RCA2" localSheetId="6">[7]!________________________________________RCA2</definedName>
    <definedName name="________________________________________RCA2" localSheetId="4">[7]!________________________________________RCA2</definedName>
    <definedName name="________________________________________RCA2" localSheetId="5">[7]!________________________________________RCA2</definedName>
    <definedName name="________________________________________RCA2">[7]!________________________________________RCA2</definedName>
    <definedName name="_______________________________________CAL1">#REF!</definedName>
    <definedName name="_______________________________________r">#REF!</definedName>
    <definedName name="_______________________________________RCA2" localSheetId="6">[7]!_______________________________________RCA2</definedName>
    <definedName name="_______________________________________RCA2" localSheetId="4">[7]!_______________________________________RCA2</definedName>
    <definedName name="_______________________________________RCA2" localSheetId="5">[7]!_______________________________________RCA2</definedName>
    <definedName name="_______________________________________RCA2">[7]!_______________________________________RCA2</definedName>
    <definedName name="______________________________________CAL1">#REF!</definedName>
    <definedName name="______________________________________r">#REF!</definedName>
    <definedName name="______________________________________RCA2" localSheetId="6">[3]!RCA</definedName>
    <definedName name="______________________________________RCA2" localSheetId="4">[3]!RCA</definedName>
    <definedName name="______________________________________RCA2" localSheetId="5">[3]!RCA</definedName>
    <definedName name="______________________________________RCA2">[3]!RCA</definedName>
    <definedName name="_____________________________________CAL1">#REF!</definedName>
    <definedName name="_____________________________________r">#REF!</definedName>
    <definedName name="_____________________________________RCA2" localSheetId="6">[7]!_____________________________________RCA2</definedName>
    <definedName name="_____________________________________RCA2" localSheetId="4">[7]!_____________________________________RCA2</definedName>
    <definedName name="_____________________________________RCA2" localSheetId="5">[7]!_____________________________________RCA2</definedName>
    <definedName name="_____________________________________RCA2">[7]!_____________________________________RCA2</definedName>
    <definedName name="____________________________________CAL1">#REF!</definedName>
    <definedName name="____________________________________r">#REF!</definedName>
    <definedName name="____________________________________RCA2" localSheetId="6">[7]!____________________________________RCA2</definedName>
    <definedName name="____________________________________RCA2" localSheetId="4">[7]!____________________________________RCA2</definedName>
    <definedName name="____________________________________RCA2" localSheetId="5">[7]!____________________________________RCA2</definedName>
    <definedName name="____________________________________RCA2">[7]!____________________________________RCA2</definedName>
    <definedName name="___________________________________CAL1">#REF!</definedName>
    <definedName name="___________________________________r">#REF!</definedName>
    <definedName name="___________________________________RCA2" localSheetId="6">[7]!___________________________________RCA2</definedName>
    <definedName name="___________________________________RCA2" localSheetId="4">[7]!___________________________________RCA2</definedName>
    <definedName name="___________________________________RCA2" localSheetId="5">[7]!___________________________________RCA2</definedName>
    <definedName name="___________________________________RCA2">[7]!___________________________________RCA2</definedName>
    <definedName name="__________________________________CAL1">#REF!</definedName>
    <definedName name="__________________________________r">#REF!</definedName>
    <definedName name="__________________________________RCA2" localSheetId="6">[7]!__________________________________RCA2</definedName>
    <definedName name="__________________________________RCA2" localSheetId="4">[7]!__________________________________RCA2</definedName>
    <definedName name="__________________________________RCA2" localSheetId="5">[7]!__________________________________RCA2</definedName>
    <definedName name="__________________________________RCA2">[7]!__________________________________RCA2</definedName>
    <definedName name="_________________________________CAL1">#REF!</definedName>
    <definedName name="_________________________________r">#REF!</definedName>
    <definedName name="_________________________________RCA2" localSheetId="6">[3]!RCA</definedName>
    <definedName name="_________________________________RCA2" localSheetId="4">[3]!RCA</definedName>
    <definedName name="_________________________________RCA2" localSheetId="5">[3]!RCA</definedName>
    <definedName name="_________________________________RCA2">[3]!RCA</definedName>
    <definedName name="________________________________CAL1">#REF!</definedName>
    <definedName name="________________________________r">#REF!</definedName>
    <definedName name="________________________________RCA2" localSheetId="6">[7]!________________________________RCA2</definedName>
    <definedName name="________________________________RCA2" localSheetId="4">[7]!________________________________RCA2</definedName>
    <definedName name="________________________________RCA2" localSheetId="5">[7]!________________________________RCA2</definedName>
    <definedName name="________________________________RCA2">[7]!________________________________RCA2</definedName>
    <definedName name="_______________________________CAL1">#REF!</definedName>
    <definedName name="_______________________________r">#REF!</definedName>
    <definedName name="_______________________________RCA2" localSheetId="6">[7]!_______________________________RCA2</definedName>
    <definedName name="_______________________________RCA2" localSheetId="4">[7]!_______________________________RCA2</definedName>
    <definedName name="_______________________________RCA2" localSheetId="5">[7]!_______________________________RCA2</definedName>
    <definedName name="_______________________________RCA2">[7]!_______________________________RCA2</definedName>
    <definedName name="______________________________CAL1">#REF!</definedName>
    <definedName name="______________________________r">#REF!</definedName>
    <definedName name="______________________________RCA2" localSheetId="6">[7]!______________________________RCA2</definedName>
    <definedName name="______________________________RCA2" localSheetId="4">[7]!______________________________RCA2</definedName>
    <definedName name="______________________________RCA2" localSheetId="5">[7]!______________________________RCA2</definedName>
    <definedName name="______________________________RCA2">[7]!______________________________RCA2</definedName>
    <definedName name="_____________________________CAL1">#REF!</definedName>
    <definedName name="_____________________________r">#REF!</definedName>
    <definedName name="_____________________________RCA2" localSheetId="6">[7]!_____________________________RCA2</definedName>
    <definedName name="_____________________________RCA2" localSheetId="4">[7]!_____________________________RCA2</definedName>
    <definedName name="_____________________________RCA2" localSheetId="5">[7]!_____________________________RCA2</definedName>
    <definedName name="_____________________________RCA2">[7]!_____________________________RCA2</definedName>
    <definedName name="____________________________CAL1">#REF!</definedName>
    <definedName name="____________________________r">#REF!</definedName>
    <definedName name="____________________________RCA2" localSheetId="6">[7]!____________________________RCA2</definedName>
    <definedName name="____________________________RCA2" localSheetId="4">[7]!____________________________RCA2</definedName>
    <definedName name="____________________________RCA2" localSheetId="5">[7]!____________________________RCA2</definedName>
    <definedName name="____________________________RCA2">[7]!____________________________RCA2</definedName>
    <definedName name="___________________________CAL1">#REF!</definedName>
    <definedName name="___________________________r">#REF!</definedName>
    <definedName name="___________________________RCA2" localSheetId="6">[7]!___________________________RCA2</definedName>
    <definedName name="___________________________RCA2" localSheetId="4">[7]!___________________________RCA2</definedName>
    <definedName name="___________________________RCA2" localSheetId="5">[7]!___________________________RCA2</definedName>
    <definedName name="___________________________RCA2">[7]!___________________________RCA2</definedName>
    <definedName name="__________________________CAL1">#REF!</definedName>
    <definedName name="__________________________r">#REF!</definedName>
    <definedName name="__________________________RCA2" localSheetId="6">[7]!__________________________RCA2</definedName>
    <definedName name="__________________________RCA2" localSheetId="4">[7]!__________________________RCA2</definedName>
    <definedName name="__________________________RCA2" localSheetId="5">[7]!__________________________RCA2</definedName>
    <definedName name="__________________________RCA2">[7]!__________________________RCA2</definedName>
    <definedName name="_________________________CAL1">#REF!</definedName>
    <definedName name="_________________________r">#REF!</definedName>
    <definedName name="_________________________RCA2" localSheetId="6">[7]!_________________________RCA2</definedName>
    <definedName name="_________________________RCA2" localSheetId="4">[7]!_________________________RCA2</definedName>
    <definedName name="_________________________RCA2" localSheetId="5">[7]!_________________________RCA2</definedName>
    <definedName name="_________________________RCA2">[7]!_________________________RCA2</definedName>
    <definedName name="________________________CAL1">#REF!</definedName>
    <definedName name="________________________r">#REF!</definedName>
    <definedName name="________________________RCA2">#N/A</definedName>
    <definedName name="_______________________CAL1">#REF!</definedName>
    <definedName name="_______________________r">#REF!</definedName>
    <definedName name="_______________________RCA2" localSheetId="6">[7]!_______________________RCA2</definedName>
    <definedName name="_______________________RCA2" localSheetId="4">[7]!_______________________RCA2</definedName>
    <definedName name="_______________________RCA2" localSheetId="5">[7]!_______________________RCA2</definedName>
    <definedName name="_______________________RCA2">[7]!_______________________RCA2</definedName>
    <definedName name="______________________CAL1">#REF!</definedName>
    <definedName name="______________________r">#REF!</definedName>
    <definedName name="______________________RCA2">#N/A</definedName>
    <definedName name="_____________________CAL1">#REF!</definedName>
    <definedName name="_____________________r">#REF!</definedName>
    <definedName name="_____________________RCA2" localSheetId="6">[7]!_____________________RCA2</definedName>
    <definedName name="_____________________RCA2" localSheetId="4">[7]!_____________________RCA2</definedName>
    <definedName name="_____________________RCA2" localSheetId="5">[7]!_____________________RCA2</definedName>
    <definedName name="_____________________RCA2">[7]!_____________________RCA2</definedName>
    <definedName name="____________________CAL1">#REF!</definedName>
    <definedName name="____________________r">#REF!</definedName>
    <definedName name="____________________RCA2">#N/A</definedName>
    <definedName name="___________________CAL1">#REF!</definedName>
    <definedName name="___________________r">#REF!</definedName>
    <definedName name="___________________RCA2">#N/A</definedName>
    <definedName name="__________________CAL1">#REF!</definedName>
    <definedName name="__________________r">#REF!</definedName>
    <definedName name="__________________RCA2">#N/A</definedName>
    <definedName name="_________________CAL1">#REF!</definedName>
    <definedName name="_________________r">#REF!</definedName>
    <definedName name="_________________RCA2">#N/A</definedName>
    <definedName name="________________CAL1">#REF!</definedName>
    <definedName name="________________r">#REF!</definedName>
    <definedName name="________________RCA2">#N/A</definedName>
    <definedName name="_______________CAL1">#REF!</definedName>
    <definedName name="_______________r">#REF!</definedName>
    <definedName name="_______________RCA2">#N/A</definedName>
    <definedName name="______________CAL1">#REF!</definedName>
    <definedName name="______________r">#REF!</definedName>
    <definedName name="______________RCA2">#N/A</definedName>
    <definedName name="_____________CAL1">#REF!</definedName>
    <definedName name="_____________r">#REF!</definedName>
    <definedName name="_____________RCA2">#N/A</definedName>
    <definedName name="____________CAL1">#REF!</definedName>
    <definedName name="____________r">#REF!</definedName>
    <definedName name="____________RCA2">#N/A</definedName>
    <definedName name="___________CAL1">#REF!</definedName>
    <definedName name="___________E3">#REF!</definedName>
    <definedName name="___________r">#REF!</definedName>
    <definedName name="___________RCA2">#N/A</definedName>
    <definedName name="__________CAL1">#REF!</definedName>
    <definedName name="__________E3">#REF!</definedName>
    <definedName name="__________r">#REF!</definedName>
    <definedName name="__________RCA2">#N/A</definedName>
    <definedName name="_________ana1">[9]isla97!$A$17:$T$355</definedName>
    <definedName name="_________ANA98">[9]ISLA98!$A$3:$R$574</definedName>
    <definedName name="_________CAL1">#REF!</definedName>
    <definedName name="_________E3">#REF!</definedName>
    <definedName name="_________r">#REF!</definedName>
    <definedName name="_________RCA2">#N/A</definedName>
    <definedName name="_________res2">#REF!</definedName>
    <definedName name="________ana1">[9]isla97!$A$17:$T$355</definedName>
    <definedName name="________ANA98">[9]ISLA98!$A$3:$R$574</definedName>
    <definedName name="________CAL1">#REF!</definedName>
    <definedName name="________E3">#REF!</definedName>
    <definedName name="________r">#REF!</definedName>
    <definedName name="________RCA2">#N/A</definedName>
    <definedName name="________res2">#REF!</definedName>
    <definedName name="_______ana1">[9]isla97!$A$17:$T$355</definedName>
    <definedName name="_______ANA98">[9]ISLA98!$A$3:$R$574</definedName>
    <definedName name="_______CAL1">#REF!</definedName>
    <definedName name="_______E3">#REF!</definedName>
    <definedName name="_______r">#REF!</definedName>
    <definedName name="_______RCA2" localSheetId="6">[7]!_______RCA2</definedName>
    <definedName name="_______RCA2" localSheetId="4">[7]!_______RCA2</definedName>
    <definedName name="_______RCA2" localSheetId="5">[7]!_______RCA2</definedName>
    <definedName name="_______RCA2">[7]!_______RCA2</definedName>
    <definedName name="_______res2">#REF!</definedName>
    <definedName name="______ana1">[9]isla97!$A$17:$T$355</definedName>
    <definedName name="______ANA98">[9]ISLA98!$A$3:$R$574</definedName>
    <definedName name="______CAL1">#REF!</definedName>
    <definedName name="______r">#REF!</definedName>
    <definedName name="______RCA2" localSheetId="6">[7]!______RCA2</definedName>
    <definedName name="______RCA2" localSheetId="4">[7]!______RCA2</definedName>
    <definedName name="______RCA2" localSheetId="5">[7]!______RCA2</definedName>
    <definedName name="______RCA2">[7]!______RCA2</definedName>
    <definedName name="______res2">#REF!</definedName>
    <definedName name="_____ana1">[9]isla97!$A$17:$T$355</definedName>
    <definedName name="_____ANA98">[9]ISLA98!$A$3:$R$574</definedName>
    <definedName name="_____CAL1">#REF!</definedName>
    <definedName name="_____E3">#REF!</definedName>
    <definedName name="_____r">#REF!</definedName>
    <definedName name="_____RCA2" localSheetId="6">[7]!_____RCA2</definedName>
    <definedName name="_____RCA2" localSheetId="4">[7]!_____RCA2</definedName>
    <definedName name="_____RCA2" localSheetId="5">[7]!_____RCA2</definedName>
    <definedName name="_____RCA2">[7]!_____RCA2</definedName>
    <definedName name="_____res2">#REF!</definedName>
    <definedName name="____ana1">[9]isla97!$A$17:$T$355</definedName>
    <definedName name="____ANA98">[9]ISLA98!$A$3:$R$574</definedName>
    <definedName name="____CAL1">#REF!</definedName>
    <definedName name="____ddd2" localSheetId="6" hidden="1">{"'mayo'!$A$1:$AO$202"}</definedName>
    <definedName name="____ddd2" localSheetId="4" hidden="1">{"'mayo'!$A$1:$AO$202"}</definedName>
    <definedName name="____ddd2" localSheetId="5" hidden="1">{"'mayo'!$A$1:$AO$202"}</definedName>
    <definedName name="____ddd2" localSheetId="0" hidden="1">{"'mayo'!$A$1:$AO$202"}</definedName>
    <definedName name="____ddd2" localSheetId="3" hidden="1">{"'mayo'!$A$1:$AO$202"}</definedName>
    <definedName name="____ddd2" hidden="1">{"'mayo'!$A$1:$AO$202"}</definedName>
    <definedName name="____DDD3" localSheetId="6" hidden="1">{"'mayo'!$A$1:$AO$202"}</definedName>
    <definedName name="____DDD3" localSheetId="4" hidden="1">{"'mayo'!$A$1:$AO$202"}</definedName>
    <definedName name="____DDD3" localSheetId="5" hidden="1">{"'mayo'!$A$1:$AO$202"}</definedName>
    <definedName name="____DDD3" localSheetId="0" hidden="1">{"'mayo'!$A$1:$AO$202"}</definedName>
    <definedName name="____DDD3" localSheetId="3" hidden="1">{"'mayo'!$A$1:$AO$202"}</definedName>
    <definedName name="____DDD3" hidden="1">{"'mayo'!$A$1:$AO$202"}</definedName>
    <definedName name="____E3">#REF!</definedName>
    <definedName name="____f" localSheetId="6" hidden="1">{"'mayo'!$A$1:$AO$202"}</definedName>
    <definedName name="____f" localSheetId="4" hidden="1">{"'mayo'!$A$1:$AO$202"}</definedName>
    <definedName name="____f" localSheetId="5" hidden="1">{"'mayo'!$A$1:$AO$202"}</definedName>
    <definedName name="____f" localSheetId="0" hidden="1">{"'mayo'!$A$1:$AO$202"}</definedName>
    <definedName name="____f" localSheetId="3" hidden="1">{"'mayo'!$A$1:$AO$202"}</definedName>
    <definedName name="____f" hidden="1">{"'mayo'!$A$1:$AO$202"}</definedName>
    <definedName name="____LA2" localSheetId="6" hidden="1">{"'mayo'!$A$1:$AO$202"}</definedName>
    <definedName name="____LA2" localSheetId="4" hidden="1">{"'mayo'!$A$1:$AO$202"}</definedName>
    <definedName name="____LA2" localSheetId="5" hidden="1">{"'mayo'!$A$1:$AO$202"}</definedName>
    <definedName name="____LA2" localSheetId="0" hidden="1">{"'mayo'!$A$1:$AO$202"}</definedName>
    <definedName name="____LA2" localSheetId="3" hidden="1">{"'mayo'!$A$1:$AO$202"}</definedName>
    <definedName name="____LA2" hidden="1">{"'mayo'!$A$1:$AO$202"}</definedName>
    <definedName name="____r">#REF!</definedName>
    <definedName name="____RCA2" localSheetId="6">[7]!____RCA2</definedName>
    <definedName name="____RCA2" localSheetId="4">[7]!____RCA2</definedName>
    <definedName name="____RCA2" localSheetId="5">[7]!____RCA2</definedName>
    <definedName name="____RCA2">[7]!____RCA2</definedName>
    <definedName name="____res2">#REF!</definedName>
    <definedName name="____TV3" localSheetId="6" hidden="1">{"'mayo'!$A$1:$AO$202"}</definedName>
    <definedName name="____TV3" localSheetId="4" hidden="1">{"'mayo'!$A$1:$AO$202"}</definedName>
    <definedName name="____TV3" localSheetId="5" hidden="1">{"'mayo'!$A$1:$AO$202"}</definedName>
    <definedName name="____TV3" localSheetId="0" hidden="1">{"'mayo'!$A$1:$AO$202"}</definedName>
    <definedName name="____TV3" localSheetId="3" hidden="1">{"'mayo'!$A$1:$AO$202"}</definedName>
    <definedName name="____TV3" hidden="1">{"'mayo'!$A$1:$AO$202"}</definedName>
    <definedName name="___AHT06">#REF!</definedName>
    <definedName name="___AHT1">#REF!</definedName>
    <definedName name="___AHT2">#REF!</definedName>
    <definedName name="___AHT3">#REF!</definedName>
    <definedName name="___AHT4">#REF!</definedName>
    <definedName name="___ana1">[9]isla97!$A$17:$T$355</definedName>
    <definedName name="___ANA98">[9]ISLA98!$A$3:$R$574</definedName>
    <definedName name="___BLK06">#REF!</definedName>
    <definedName name="___BLK1">#REF!</definedName>
    <definedName name="___BLK2">#REF!</definedName>
    <definedName name="___BUS07">#REF!</definedName>
    <definedName name="___BUS1">#REF!</definedName>
    <definedName name="___BUS2">#REF!</definedName>
    <definedName name="___BUS3">#REF!</definedName>
    <definedName name="___BUS4">#REF!</definedName>
    <definedName name="___CAL1">#REF!</definedName>
    <definedName name="___CQC06">#REF!</definedName>
    <definedName name="___CQC1">#REF!</definedName>
    <definedName name="___CQC2">#REF!</definedName>
    <definedName name="___CQC4">#REF!</definedName>
    <definedName name="___ddd2" localSheetId="6" hidden="1">{"'mayo'!$A$1:$AO$202"}</definedName>
    <definedName name="___ddd2" localSheetId="4" hidden="1">{"'mayo'!$A$1:$AO$202"}</definedName>
    <definedName name="___ddd2" localSheetId="5" hidden="1">{"'mayo'!$A$1:$AO$202"}</definedName>
    <definedName name="___ddd2" localSheetId="0" hidden="1">{"'mayo'!$A$1:$AO$202"}</definedName>
    <definedName name="___ddd2" localSheetId="3" hidden="1">{"'mayo'!$A$1:$AO$202"}</definedName>
    <definedName name="___ddd2" hidden="1">{"'mayo'!$A$1:$AO$202"}</definedName>
    <definedName name="___DDD3" localSheetId="6" hidden="1">{"'mayo'!$A$1:$AO$202"}</definedName>
    <definedName name="___DDD3" localSheetId="4" hidden="1">{"'mayo'!$A$1:$AO$202"}</definedName>
    <definedName name="___DDD3" localSheetId="5" hidden="1">{"'mayo'!$A$1:$AO$202"}</definedName>
    <definedName name="___DDD3" localSheetId="0" hidden="1">{"'mayo'!$A$1:$AO$202"}</definedName>
    <definedName name="___DDD3" localSheetId="3" hidden="1">{"'mayo'!$A$1:$AO$202"}</definedName>
    <definedName name="___DDD3" hidden="1">{"'mayo'!$A$1:$AO$202"}</definedName>
    <definedName name="___E3">#REF!</definedName>
    <definedName name="___f" localSheetId="6" hidden="1">{"'mayo'!$A$1:$AO$202"}</definedName>
    <definedName name="___f" localSheetId="4" hidden="1">{"'mayo'!$A$1:$AO$202"}</definedName>
    <definedName name="___f" localSheetId="5" hidden="1">{"'mayo'!$A$1:$AO$202"}</definedName>
    <definedName name="___f" localSheetId="0" hidden="1">{"'mayo'!$A$1:$AO$202"}</definedName>
    <definedName name="___f" localSheetId="3" hidden="1">{"'mayo'!$A$1:$AO$202"}</definedName>
    <definedName name="___f" hidden="1">{"'mayo'!$A$1:$AO$202"}</definedName>
    <definedName name="___LA2" localSheetId="6" hidden="1">{"'mayo'!$A$1:$AO$202"}</definedName>
    <definedName name="___LA2" localSheetId="4" hidden="1">{"'mayo'!$A$1:$AO$202"}</definedName>
    <definedName name="___LA2" localSheetId="5" hidden="1">{"'mayo'!$A$1:$AO$202"}</definedName>
    <definedName name="___LA2" localSheetId="0" hidden="1">{"'mayo'!$A$1:$AO$202"}</definedName>
    <definedName name="___LA2" localSheetId="3" hidden="1">{"'mayo'!$A$1:$AO$202"}</definedName>
    <definedName name="___LA2" hidden="1">{"'mayo'!$A$1:$AO$202"}</definedName>
    <definedName name="___mds_view_data___">[10]RESUMEN!#REF!</definedName>
    <definedName name="___mdstype___" hidden="1">12</definedName>
    <definedName name="___r">#REF!</definedName>
    <definedName name="___RCA2" localSheetId="6">[7]!___RCA2</definedName>
    <definedName name="___RCA2" localSheetId="4">[7]!___RCA2</definedName>
    <definedName name="___RCA2" localSheetId="5">[7]!___RCA2</definedName>
    <definedName name="___RCA2">[7]!___RCA2</definedName>
    <definedName name="___res2">#REF!</definedName>
    <definedName name="__AHT06">#REF!</definedName>
    <definedName name="__AHT1">#REF!</definedName>
    <definedName name="__AHT2">#REF!</definedName>
    <definedName name="__AHT3">#REF!</definedName>
    <definedName name="__AHT4">#REF!</definedName>
    <definedName name="__ana1">[9]isla97!$A$17:$T$355</definedName>
    <definedName name="__ANA98">[9]ISLA98!$A$3:$R$574</definedName>
    <definedName name="__BLK06">#REF!</definedName>
    <definedName name="__BLK1">#REF!</definedName>
    <definedName name="__BLK2">#REF!</definedName>
    <definedName name="__BUS07">#REF!</definedName>
    <definedName name="__BUS1">#REF!</definedName>
    <definedName name="__BUS2">#REF!</definedName>
    <definedName name="__BUS3">#REF!</definedName>
    <definedName name="__BUS4">#REF!</definedName>
    <definedName name="__CAL1">#REF!</definedName>
    <definedName name="__CQC06">#REF!</definedName>
    <definedName name="__CQC1">#REF!</definedName>
    <definedName name="__CQC2">#REF!</definedName>
    <definedName name="__CQC4">#REF!</definedName>
    <definedName name="__E3">#REF!</definedName>
    <definedName name="__r">#REF!</definedName>
    <definedName name="__RCA2" localSheetId="6">[7]!__RCA2</definedName>
    <definedName name="__RCA2" localSheetId="4">[7]!__RCA2</definedName>
    <definedName name="__RCA2" localSheetId="5">[7]!__RCA2</definedName>
    <definedName name="__RCA2">[7]!__RCA2</definedName>
    <definedName name="__res2">#REF!</definedName>
    <definedName name="_1pantalla_챘ଷ怔ข__䙀_̬0_xdf14__䏤จ000耀_____PARRILLAೂ_Normal_Challenge_Tarifas_Ab">#REF!</definedName>
    <definedName name="_AHT06">#REF!</definedName>
    <definedName name="_AHT1">#REF!</definedName>
    <definedName name="_AHT2">#REF!</definedName>
    <definedName name="_AHT3">#REF!</definedName>
    <definedName name="_AHT4">#REF!</definedName>
    <definedName name="_ana1">[9]isla97!$A$17:$T$355</definedName>
    <definedName name="_ANA98">[9]ISLA98!$A$3:$R$574</definedName>
    <definedName name="_BLK06">#REF!</definedName>
    <definedName name="_BLK1">#REF!</definedName>
    <definedName name="_BLK2">#REF!</definedName>
    <definedName name="_BUS07">#REF!</definedName>
    <definedName name="_BUS1">#REF!</definedName>
    <definedName name="_BUS2">#REF!</definedName>
    <definedName name="_BUS3">#REF!</definedName>
    <definedName name="_BUS4">#REF!</definedName>
    <definedName name="_CAL1">#REF!</definedName>
    <definedName name="_CQC06">#REF!</definedName>
    <definedName name="_CQC1">#REF!</definedName>
    <definedName name="_CQC2">#REF!</definedName>
    <definedName name="_CQC4">#REF!</definedName>
    <definedName name="_ddd2" localSheetId="6" hidden="1">{"'mayo'!$A$1:$AO$202"}</definedName>
    <definedName name="_ddd2" localSheetId="4" hidden="1">{"'mayo'!$A$1:$AO$202"}</definedName>
    <definedName name="_ddd2" localSheetId="5" hidden="1">{"'mayo'!$A$1:$AO$202"}</definedName>
    <definedName name="_ddd2" localSheetId="0" hidden="1">{"'mayo'!$A$1:$AO$202"}</definedName>
    <definedName name="_ddd2" localSheetId="3" hidden="1">{"'mayo'!$A$1:$AO$202"}</definedName>
    <definedName name="_ddd2" hidden="1">{"'mayo'!$A$1:$AO$202"}</definedName>
    <definedName name="_DDD3" localSheetId="6" hidden="1">{"'mayo'!$A$1:$AO$202"}</definedName>
    <definedName name="_DDD3" localSheetId="4" hidden="1">{"'mayo'!$A$1:$AO$202"}</definedName>
    <definedName name="_DDD3" localSheetId="5" hidden="1">{"'mayo'!$A$1:$AO$202"}</definedName>
    <definedName name="_DDD3" localSheetId="0" hidden="1">{"'mayo'!$A$1:$AO$202"}</definedName>
    <definedName name="_DDD3" localSheetId="3" hidden="1">{"'mayo'!$A$1:$AO$202"}</definedName>
    <definedName name="_DDD3" hidden="1">{"'mayo'!$A$1:$AO$202"}</definedName>
    <definedName name="_E3">#REF!</definedName>
    <definedName name="_f">#REF!</definedName>
    <definedName name="_xlnm._FilterDatabase" localSheetId="6" hidden="1">'BVOD Targets'!#REF!</definedName>
    <definedName name="_xlnm._FilterDatabase" localSheetId="4" hidden="1">'Cine Targets'!#REF!</definedName>
    <definedName name="_xlnm._FilterDatabase" localSheetId="5" hidden="1">'Digital Video Targets'!#REF!</definedName>
    <definedName name="_xlnm._FilterDatabase" localSheetId="0" hidden="1">Selector!$A$1:$J$49</definedName>
    <definedName name="_xlnm._FilterDatabase" localSheetId="7" hidden="1">Sinergias!$A$11:$Q$75</definedName>
    <definedName name="_xlnm._FilterDatabase" localSheetId="3" hidden="1">'Tv Targets'!#REF!</definedName>
    <definedName name="_LA2" localSheetId="6" hidden="1">{"'mayo'!$A$1:$AO$202"}</definedName>
    <definedName name="_LA2" localSheetId="4" hidden="1">{"'mayo'!$A$1:$AO$202"}</definedName>
    <definedName name="_LA2" localSheetId="5" hidden="1">{"'mayo'!$A$1:$AO$202"}</definedName>
    <definedName name="_LA2" localSheetId="0" hidden="1">{"'mayo'!$A$1:$AO$202"}</definedName>
    <definedName name="_LA2" localSheetId="3" hidden="1">{"'mayo'!$A$1:$AO$202"}</definedName>
    <definedName name="_LA2" hidden="1">{"'mayo'!$A$1:$AO$202"}</definedName>
    <definedName name="_NOT3">#REF!</definedName>
    <definedName name="_r">#REF!</definedName>
    <definedName name="_RCA2">#N/A</definedName>
    <definedName name="_res2">#REF!</definedName>
    <definedName name="_SL3">#REF!</definedName>
    <definedName name="_TV3" localSheetId="6" hidden="1">{"'mayo'!$A$1:$AO$202"}</definedName>
    <definedName name="_TV3" localSheetId="4" hidden="1">{"'mayo'!$A$1:$AO$202"}</definedName>
    <definedName name="_TV3" localSheetId="5" hidden="1">{"'mayo'!$A$1:$AO$202"}</definedName>
    <definedName name="_TV3" localSheetId="0" hidden="1">{"'mayo'!$A$1:$AO$202"}</definedName>
    <definedName name="_TV3" localSheetId="3" hidden="1">{"'mayo'!$A$1:$AO$202"}</definedName>
    <definedName name="_TV3" hidden="1">{"'mayo'!$A$1:$AO$202"}</definedName>
    <definedName name="a">#REF!</definedName>
    <definedName name="A_Ci__Stan">[11]Parametros!$C$26</definedName>
    <definedName name="A_HeTV">[11]Parametros!$C$19</definedName>
    <definedName name="A_impresión_IM">#REF!</definedName>
    <definedName name="A_LiTV">[11]Parametros!$C$16</definedName>
    <definedName name="A_TV">[11]Parametros!$C$13</definedName>
    <definedName name="aa">#REF!</definedName>
    <definedName name="aaa">'[12]PRC-TV (0)'!#REF!</definedName>
    <definedName name="aaaa">#REF!</definedName>
    <definedName name="AB">#REF!</definedName>
    <definedName name="ABRCANSUR">'[13]CANAL SUR'!#REF!</definedName>
    <definedName name="ADANII">#REF!</definedName>
    <definedName name="add" localSheetId="6" hidden="1">{"'mayo'!$A$1:$AO$202"}</definedName>
    <definedName name="add" localSheetId="4" hidden="1">{"'mayo'!$A$1:$AO$202"}</definedName>
    <definedName name="add" localSheetId="5" hidden="1">{"'mayo'!$A$1:$AO$202"}</definedName>
    <definedName name="add" localSheetId="0" hidden="1">{"'mayo'!$A$1:$AO$202"}</definedName>
    <definedName name="add" localSheetId="3" hidden="1">{"'mayo'!$A$1:$AO$202"}</definedName>
    <definedName name="add" hidden="1">{"'mayo'!$A$1:$AO$202"}</definedName>
    <definedName name="adfasdf">#REF!</definedName>
    <definedName name="AdGroups">#REF!</definedName>
    <definedName name="ADRGH">[1]FRECEFECBAILEYS!#REF!</definedName>
    <definedName name="Ads">#REF!</definedName>
    <definedName name="aero">[14]madre!$A$21:$O$52</definedName>
    <definedName name="aero1">[14]madre!$A$19:$O$52</definedName>
    <definedName name="aero2">[14]madre!$A$19:$O$84</definedName>
    <definedName name="afhsdlñjkfhlñasjkdfhlkajsdhfkljasdhkf">#REF!</definedName>
    <definedName name="AggCostMethodNames">#REF!</definedName>
    <definedName name="AggCostMethodNamesCPM">#REF!</definedName>
    <definedName name="AggCostMethodNamesOther">#REF!</definedName>
    <definedName name="AggCreativeCategoryNames">#REF!</definedName>
    <definedName name="AggCreativeSizeNames">#REF!</definedName>
    <definedName name="AggCreativeSizeNamesCPM">#REF!</definedName>
    <definedName name="AggCreativeSizeNamesOther">#REF!</definedName>
    <definedName name="AggCreativeTypeNames">#REF!</definedName>
    <definedName name="AggCreativeTypeNamesOther">#REF!</definedName>
    <definedName name="AggPlacementGenre">#REF!</definedName>
    <definedName name="AggPlacementGenreCPM">#REF!</definedName>
    <definedName name="AggPlacementGenreNames">#REF!</definedName>
    <definedName name="AggPlacementGenreNamesCPM">#REF!</definedName>
    <definedName name="AggPlacementGenreNamesOther">#REF!</definedName>
    <definedName name="AggPlacementGenreOther">#REF!</definedName>
    <definedName name="AggPlacementNames">#REF!</definedName>
    <definedName name="AggPlacementNamesCPM">#REF!</definedName>
    <definedName name="AggPlacementNamesOther">#REF!</definedName>
    <definedName name="AggPlacementTypeNames">#REF!</definedName>
    <definedName name="AggRichMediaTypeNames">#REF!</definedName>
    <definedName name="AggSiteGenreNames">#REF!</definedName>
    <definedName name="AggSiteGenreNamesCPM">#REF!</definedName>
    <definedName name="AggSiteGenreNamesOther">#REF!</definedName>
    <definedName name="AggSiteNames">#REF!</definedName>
    <definedName name="AggSiteNamesCPM">#REF!</definedName>
    <definedName name="AggSiteNamesOther">#REF!</definedName>
    <definedName name="AGO">#REF!</definedName>
    <definedName name="Agosto" localSheetId="6" hidden="1">{"'mayo'!$A$1:$AO$202"}</definedName>
    <definedName name="Agosto" localSheetId="4" hidden="1">{"'mayo'!$A$1:$AO$202"}</definedName>
    <definedName name="Agosto" localSheetId="5" hidden="1">{"'mayo'!$A$1:$AO$202"}</definedName>
    <definedName name="Agosto" localSheetId="0" hidden="1">{"'mayo'!$A$1:$AO$202"}</definedName>
    <definedName name="Agosto" localSheetId="3" hidden="1">{"'mayo'!$A$1:$AO$202"}</definedName>
    <definedName name="Agosto" hidden="1">{"'mayo'!$A$1:$AO$202"}</definedName>
    <definedName name="Agosto1">#REF!</definedName>
    <definedName name="AJUSTADAS">#REF!</definedName>
    <definedName name="ALFA_ROMEO_147">#REF!</definedName>
    <definedName name="ALSDKFPASKD">#REF!</definedName>
    <definedName name="ams">#REF!</definedName>
    <definedName name="AMSINDEX">#REF!</definedName>
    <definedName name="ANA">#REF!</definedName>
    <definedName name="AndFs">#REF!</definedName>
    <definedName name="AndPt">#REF!</definedName>
    <definedName name="AndTot">#REF!</definedName>
    <definedName name="ANITA">#REF!</definedName>
    <definedName name="ANT.INF.">#REF!</definedName>
    <definedName name="anun" localSheetId="6" hidden="1">{"'mayo'!$A$1:$AO$202"}</definedName>
    <definedName name="anun" localSheetId="4" hidden="1">{"'mayo'!$A$1:$AO$202"}</definedName>
    <definedName name="anun" localSheetId="5" hidden="1">{"'mayo'!$A$1:$AO$202"}</definedName>
    <definedName name="anun" localSheetId="0" hidden="1">{"'mayo'!$A$1:$AO$202"}</definedName>
    <definedName name="anun" localSheetId="3" hidden="1">{"'mayo'!$A$1:$AO$202"}</definedName>
    <definedName name="anun" hidden="1">{"'mayo'!$A$1:$AO$202"}</definedName>
    <definedName name="anun1" localSheetId="6" hidden="1">{"'mayo'!$A$1:$AO$202"}</definedName>
    <definedName name="anun1" localSheetId="4" hidden="1">{"'mayo'!$A$1:$AO$202"}</definedName>
    <definedName name="anun1" localSheetId="5" hidden="1">{"'mayo'!$A$1:$AO$202"}</definedName>
    <definedName name="anun1" localSheetId="0" hidden="1">{"'mayo'!$A$1:$AO$202"}</definedName>
    <definedName name="anun1" localSheetId="3" hidden="1">{"'mayo'!$A$1:$AO$202"}</definedName>
    <definedName name="anun1" hidden="1">{"'mayo'!$A$1:$AO$202"}</definedName>
    <definedName name="añflkhñqsdlfkha">#REF!</definedName>
    <definedName name="AR1T">#REF!</definedName>
    <definedName name="AR2T">#REF!</definedName>
    <definedName name="AR3T">#REF!</definedName>
    <definedName name="AR4T">#REF!</definedName>
    <definedName name="AR4T06">#REF!</definedName>
    <definedName name="aragon">#REF!</definedName>
    <definedName name="Archivo_Primario">[15]MACMASK1!$A$1:$Q$935</definedName>
    <definedName name="Archivo_Secundario">[16]MACMASK1!$A$1:$Q$935</definedName>
    <definedName name="AREA">#REF!</definedName>
    <definedName name="Area_a_copiar">#REF!</definedName>
    <definedName name="Area_a_imprimir">#REF!</definedName>
    <definedName name="Area_a_imprimir2">#REF!</definedName>
    <definedName name="_xlnm.Extract">'[17]PIANO GENERALE'!#REF!</definedName>
    <definedName name="Area_de_impresión">#REF!</definedName>
    <definedName name="_xlnm.Print_Area">#REF!</definedName>
    <definedName name="Area1">#REF!,#REF!</definedName>
    <definedName name="AREA2">#REF!</definedName>
    <definedName name="AREADATOS97">#REF!</definedName>
    <definedName name="areaprogramas">#REF!</definedName>
    <definedName name="as" localSheetId="6" hidden="1">{"'mayo'!$A$1:$AO$202"}</definedName>
    <definedName name="as" localSheetId="4" hidden="1">{"'mayo'!$A$1:$AO$202"}</definedName>
    <definedName name="as" localSheetId="5" hidden="1">{"'mayo'!$A$1:$AO$202"}</definedName>
    <definedName name="as" localSheetId="0" hidden="1">{"'mayo'!$A$1:$AO$202"}</definedName>
    <definedName name="as" localSheetId="3" hidden="1">{"'mayo'!$A$1:$AO$202"}</definedName>
    <definedName name="as" hidden="1">{"'mayo'!$A$1:$AO$202"}</definedName>
    <definedName name="asd" localSheetId="6" hidden="1">{"'mayo'!$A$1:$AO$202"}</definedName>
    <definedName name="asd" localSheetId="4" hidden="1">{"'mayo'!$A$1:$AO$202"}</definedName>
    <definedName name="asd" localSheetId="5" hidden="1">{"'mayo'!$A$1:$AO$202"}</definedName>
    <definedName name="asd" localSheetId="0" hidden="1">{"'mayo'!$A$1:$AO$202"}</definedName>
    <definedName name="asd" localSheetId="3" hidden="1">{"'mayo'!$A$1:$AO$202"}</definedName>
    <definedName name="asd" hidden="1">{"'mayo'!$A$1:$AO$202"}</definedName>
    <definedName name="asdf" localSheetId="6" hidden="1">{"'mayo'!$A$1:$AO$202"}</definedName>
    <definedName name="asdf" localSheetId="4" hidden="1">{"'mayo'!$A$1:$AO$202"}</definedName>
    <definedName name="asdf" localSheetId="5" hidden="1">{"'mayo'!$A$1:$AO$202"}</definedName>
    <definedName name="asdf" localSheetId="0" hidden="1">{"'mayo'!$A$1:$AO$202"}</definedName>
    <definedName name="asdf" localSheetId="3" hidden="1">{"'mayo'!$A$1:$AO$202"}</definedName>
    <definedName name="asdf" hidden="1">{"'mayo'!$A$1:$AO$202"}</definedName>
    <definedName name="asdfsdf">#REF!</definedName>
    <definedName name="ASDRT">[1]FRECEFECBAILEYS!#REF!</definedName>
    <definedName name="ASER">[1]FRECEFECBAILEYS!#REF!</definedName>
    <definedName name="AST">[1]FRECEFECBAILEYS!#REF!</definedName>
    <definedName name="Audience">#REF!</definedName>
    <definedName name="av">#REF!</definedName>
    <definedName name="B">#REF!</definedName>
    <definedName name="B_Ci__Stan">[11]Parametros!$C$27</definedName>
    <definedName name="B_HeTV">[11]Parametros!$C$20</definedName>
    <definedName name="B_LiTV">[11]Parametros!$C$17</definedName>
    <definedName name="B_TV">[11]Parametros!$C$14</definedName>
    <definedName name="BARCELONA" localSheetId="6" hidden="1">{"'mayo'!$A$1:$AO$202"}</definedName>
    <definedName name="BARCELONA" localSheetId="4" hidden="1">{"'mayo'!$A$1:$AO$202"}</definedName>
    <definedName name="BARCELONA" localSheetId="5" hidden="1">{"'mayo'!$A$1:$AO$202"}</definedName>
    <definedName name="BARCELONA" localSheetId="0" hidden="1">{"'mayo'!$A$1:$AO$202"}</definedName>
    <definedName name="BARCELONA" localSheetId="3" hidden="1">{"'mayo'!$A$1:$AO$202"}</definedName>
    <definedName name="BARCELONA" hidden="1">{"'mayo'!$A$1:$AO$202"}</definedName>
    <definedName name="Base">#REF!</definedName>
    <definedName name="BASE_95">#REF!</definedName>
    <definedName name="base_96">#REF!</definedName>
    <definedName name="Base_de_datoss">[18]REV!#REF!</definedName>
    <definedName name="_xlnm.Database">#REF!</definedName>
    <definedName name="BB">#REF!</definedName>
    <definedName name="bbb">#N/A</definedName>
    <definedName name="BD">'[19].EvaluaciónTV'!#REF!</definedName>
    <definedName name="BELEC" localSheetId="6" hidden="1">{"'mayo'!$A$1:$AO$202"}</definedName>
    <definedName name="BELEC" localSheetId="4" hidden="1">{"'mayo'!$A$1:$AO$202"}</definedName>
    <definedName name="BELEC" localSheetId="5" hidden="1">{"'mayo'!$A$1:$AO$202"}</definedName>
    <definedName name="BELEC" localSheetId="0" hidden="1">{"'mayo'!$A$1:$AO$202"}</definedName>
    <definedName name="BELEC" localSheetId="3" hidden="1">{"'mayo'!$A$1:$AO$202"}</definedName>
    <definedName name="BELEC" hidden="1">{"'mayo'!$A$1:$AO$202"}</definedName>
    <definedName name="BELEC1" localSheetId="6" hidden="1">{"'mayo'!$A$1:$AO$202"}</definedName>
    <definedName name="BELEC1" localSheetId="4" hidden="1">{"'mayo'!$A$1:$AO$202"}</definedName>
    <definedName name="BELEC1" localSheetId="5" hidden="1">{"'mayo'!$A$1:$AO$202"}</definedName>
    <definedName name="BELEC1" localSheetId="0" hidden="1">{"'mayo'!$A$1:$AO$202"}</definedName>
    <definedName name="BELEC1" localSheetId="3" hidden="1">{"'mayo'!$A$1:$AO$202"}</definedName>
    <definedName name="BELEC1" hidden="1">{"'mayo'!$A$1:$AO$202"}</definedName>
    <definedName name="Bloque">#REF!</definedName>
    <definedName name="bn" localSheetId="6" hidden="1">{"'mayo'!$A$1:$AO$202"}</definedName>
    <definedName name="bn" localSheetId="4" hidden="1">{"'mayo'!$A$1:$AO$202"}</definedName>
    <definedName name="bn" localSheetId="5" hidden="1">{"'mayo'!$A$1:$AO$202"}</definedName>
    <definedName name="bn" localSheetId="0" hidden="1">{"'mayo'!$A$1:$AO$202"}</definedName>
    <definedName name="bn" localSheetId="3" hidden="1">{"'mayo'!$A$1:$AO$202"}</definedName>
    <definedName name="bn" hidden="1">{"'mayo'!$A$1:$AO$202"}</definedName>
    <definedName name="bredd">#REF!</definedName>
    <definedName name="BRUT">#REF!</definedName>
    <definedName name="bruto">[20]LARCAL!#REF!</definedName>
    <definedName name="Bruto_Neg_Abr">#REF!</definedName>
    <definedName name="Bruto_Neg_Ago">#REF!</definedName>
    <definedName name="Bruto_Neg_Dic">#REF!</definedName>
    <definedName name="Bruto_Neg_Feb">#REF!</definedName>
    <definedName name="Bruto_Neg_Jul">#REF!</definedName>
    <definedName name="Bruto_Neg_Jun">#REF!</definedName>
    <definedName name="Bruto_Neg_Mar">#REF!</definedName>
    <definedName name="Bruto_Neg_May">#REF!</definedName>
    <definedName name="Bruto_Neg_Nov">#REF!</definedName>
    <definedName name="Bruto_Neg_Oct">#REF!</definedName>
    <definedName name="Bruto_Neg_Sep">#REF!</definedName>
    <definedName name="BrutoNegociado">[20]LARCAL!#REF!</definedName>
    <definedName name="Budget">#N/A</definedName>
    <definedName name="BuyingType">[21]Diccionarios!$B$7:$B$12</definedName>
    <definedName name="C_Ci__Stan">[11]Parametros!$C$28</definedName>
    <definedName name="C_HeTV">[11]Parametros!$C$21</definedName>
    <definedName name="C_LiTV">[11]Parametros!$C$18</definedName>
    <definedName name="C_TV">[11]Parametros!$C$15</definedName>
    <definedName name="Cabecera_1_al_7">#REF!</definedName>
    <definedName name="CabeceraOrdenAlfabetico1al7">#REF!</definedName>
    <definedName name="CabeceraOrdenNumero1al7">#REF!</definedName>
    <definedName name="cada" localSheetId="6" hidden="1">{"'banner (abr)'!$A$14:$G$22"}</definedName>
    <definedName name="cada" localSheetId="4" hidden="1">{"'banner (abr)'!$A$14:$G$22"}</definedName>
    <definedName name="cada" localSheetId="5" hidden="1">{"'banner (abr)'!$A$14:$G$22"}</definedName>
    <definedName name="cada" localSheetId="0" hidden="1">{"'banner (abr)'!$A$14:$G$22"}</definedName>
    <definedName name="cada" localSheetId="3" hidden="1">{"'banner (abr)'!$A$14:$G$22"}</definedName>
    <definedName name="cada" hidden="1">{"'banner (abr)'!$A$14:$G$22"}</definedName>
    <definedName name="CADENA">[22]CALENP!#REF!</definedName>
    <definedName name="Cadena1">"TVE"</definedName>
    <definedName name="CADENAS">#REF!</definedName>
    <definedName name="CADENAS2">'[23]ratio duraciones'!$C$15:$O$15</definedName>
    <definedName name="CadenasS2b">'[24]ratio duraciones'!$C$15:$O$15</definedName>
    <definedName name="Cadfranpos">#REF!</definedName>
    <definedName name="cadsofres">#REF!</definedName>
    <definedName name="CalcAdservingFee">#REF!</definedName>
    <definedName name="CalcAdservingFeeCPM">#REF!</definedName>
    <definedName name="CalcAdservingFeeOther">#REF!</definedName>
    <definedName name="CalcEndDate">#REF!</definedName>
    <definedName name="CalcGrossAverageCostBasis">#REF!</definedName>
    <definedName name="CalcGrossAverageCostBasisCPM">#REF!</definedName>
    <definedName name="CalcGrossAverageCostBasisOther">#REF!</definedName>
    <definedName name="CalcGrossCostBasis">#REF!</definedName>
    <definedName name="CalcGrossMediaSpend">#REF!</definedName>
    <definedName name="CalcGrossMediaSpendCPM">#REF!</definedName>
    <definedName name="CalcGrossMediaSpendOther">#REF!</definedName>
    <definedName name="CalcGrossSpend">#REF!</definedName>
    <definedName name="CalcGrossSpendCPM">#REF!</definedName>
    <definedName name="CalcGrossSpendOther">#REF!</definedName>
    <definedName name="CalcIsValueAdd">#REF!</definedName>
    <definedName name="CalcIsValueAddCPM">#REF!</definedName>
    <definedName name="CalcIsValueAddOther">#REF!</definedName>
    <definedName name="CalcNetAverageCostBasis">#REF!</definedName>
    <definedName name="CalcNetAverageCostBasisCPM">#REF!</definedName>
    <definedName name="CalcNetAverageCostBasisOther">#REF!</definedName>
    <definedName name="CalcNetMediaSpend">#REF!</definedName>
    <definedName name="CalcNetMediaSpendCPM">#REF!</definedName>
    <definedName name="CalcNetMediaSpendOther">#REF!</definedName>
    <definedName name="CalcStartDate">#REF!</definedName>
    <definedName name="CalcTotalEstImpressions">#REF!</definedName>
    <definedName name="CalcTotalEstImpressionsCPM">#REF!</definedName>
    <definedName name="CalcTotalEstImpressionsOther">#REF!</definedName>
    <definedName name="CalcTotalQuantity">#REF!</definedName>
    <definedName name="CalcTotalQuantityCPM">#REF!</definedName>
    <definedName name="CalcTotalQuantityOther">#REF!</definedName>
    <definedName name="calculostv" localSheetId="6" hidden="1">{"'mayo'!$A$1:$AO$202"}</definedName>
    <definedName name="calculostv" localSheetId="4" hidden="1">{"'mayo'!$A$1:$AO$202"}</definedName>
    <definedName name="calculostv" localSheetId="5" hidden="1">{"'mayo'!$A$1:$AO$202"}</definedName>
    <definedName name="calculostv" localSheetId="0" hidden="1">{"'mayo'!$A$1:$AO$202"}</definedName>
    <definedName name="calculostv" localSheetId="3" hidden="1">{"'mayo'!$A$1:$AO$202"}</definedName>
    <definedName name="calculostv" hidden="1">{"'mayo'!$A$1:$AO$202"}</definedName>
    <definedName name="CALENDAR">[25]FRECEFECBAILEYS!$C$17:$T$45</definedName>
    <definedName name="CALI2">#REF!</definedName>
    <definedName name="CALJAR3">#REF!</definedName>
    <definedName name="CAMBIO">#REF!</definedName>
    <definedName name="Campaign">#REF!</definedName>
    <definedName name="CampanaParam">#REF!</definedName>
    <definedName name="Car" localSheetId="6" hidden="1">{"'mayo'!$A$1:$AO$202"}</definedName>
    <definedName name="Car" localSheetId="4" hidden="1">{"'mayo'!$A$1:$AO$202"}</definedName>
    <definedName name="Car" localSheetId="5" hidden="1">{"'mayo'!$A$1:$AO$202"}</definedName>
    <definedName name="Car" localSheetId="0" hidden="1">{"'mayo'!$A$1:$AO$202"}</definedName>
    <definedName name="Car" localSheetId="3" hidden="1">{"'mayo'!$A$1:$AO$202"}</definedName>
    <definedName name="Car" hidden="1">{"'mayo'!$A$1:$AO$202"}</definedName>
    <definedName name="caradio" localSheetId="6" hidden="1">{"'mayo'!$A$1:$AO$202"}</definedName>
    <definedName name="caradio" localSheetId="4" hidden="1">{"'mayo'!$A$1:$AO$202"}</definedName>
    <definedName name="caradio" localSheetId="5" hidden="1">{"'mayo'!$A$1:$AO$202"}</definedName>
    <definedName name="caradio" localSheetId="0" hidden="1">{"'mayo'!$A$1:$AO$202"}</definedName>
    <definedName name="caradio" localSheetId="3" hidden="1">{"'mayo'!$A$1:$AO$202"}</definedName>
    <definedName name="caradio" hidden="1">{"'mayo'!$A$1:$AO$202"}</definedName>
    <definedName name="caradio2" localSheetId="6" hidden="1">{"'mayo'!$A$1:$AO$202"}</definedName>
    <definedName name="caradio2" localSheetId="4" hidden="1">{"'mayo'!$A$1:$AO$202"}</definedName>
    <definedName name="caradio2" localSheetId="5" hidden="1">{"'mayo'!$A$1:$AO$202"}</definedName>
    <definedName name="caradio2" localSheetId="0" hidden="1">{"'mayo'!$A$1:$AO$202"}</definedName>
    <definedName name="caradio2" localSheetId="3" hidden="1">{"'mayo'!$A$1:$AO$202"}</definedName>
    <definedName name="caradio2" hidden="1">{"'mayo'!$A$1:$AO$202"}</definedName>
    <definedName name="cargo">#REF!</definedName>
    <definedName name="CatFs">#REF!</definedName>
    <definedName name="CatPt">#REF!</definedName>
    <definedName name="CatTot">#REF!</definedName>
    <definedName name="CATV">#REF!</definedName>
    <definedName name="ccc">#REF!</definedName>
    <definedName name="cccc" localSheetId="6" hidden="1">{"'mayo'!$A$1:$AO$202"}</definedName>
    <definedName name="cccc" localSheetId="4" hidden="1">{"'mayo'!$A$1:$AO$202"}</definedName>
    <definedName name="cccc" localSheetId="5" hidden="1">{"'mayo'!$A$1:$AO$202"}</definedName>
    <definedName name="cccc" localSheetId="0" hidden="1">{"'mayo'!$A$1:$AO$202"}</definedName>
    <definedName name="cccc" localSheetId="3" hidden="1">{"'mayo'!$A$1:$AO$202"}</definedName>
    <definedName name="cccc" hidden="1">{"'mayo'!$A$1:$AO$202"}</definedName>
    <definedName name="cccc2" localSheetId="6" hidden="1">{"'mayo'!$A$1:$AO$202"}</definedName>
    <definedName name="cccc2" localSheetId="4" hidden="1">{"'mayo'!$A$1:$AO$202"}</definedName>
    <definedName name="cccc2" localSheetId="5" hidden="1">{"'mayo'!$A$1:$AO$202"}</definedName>
    <definedName name="cccc2" localSheetId="0" hidden="1">{"'mayo'!$A$1:$AO$202"}</definedName>
    <definedName name="cccc2" localSheetId="3" hidden="1">{"'mayo'!$A$1:$AO$202"}</definedName>
    <definedName name="cccc2" hidden="1">{"'mayo'!$A$1:$AO$202"}</definedName>
    <definedName name="CLAVE">[26]CLAVE!$B$1</definedName>
    <definedName name="CLIENTE">[20]LARCAL!#REF!</definedName>
    <definedName name="ClimaCool">#REF!</definedName>
    <definedName name="CobCinLi">[11]Parametros!$C$37</definedName>
    <definedName name="CobCinLiHe">[11]Parametros!$C$38</definedName>
    <definedName name="COCIENTE">#REF!</definedName>
    <definedName name="COLUMN_HEADER">#REF!</definedName>
    <definedName name="COMENT" localSheetId="6" hidden="1">{"'mayo'!$A$1:$AO$202"}</definedName>
    <definedName name="COMENT" localSheetId="4" hidden="1">{"'mayo'!$A$1:$AO$202"}</definedName>
    <definedName name="COMENT" localSheetId="5" hidden="1">{"'mayo'!$A$1:$AO$202"}</definedName>
    <definedName name="COMENT" localSheetId="0" hidden="1">{"'mayo'!$A$1:$AO$202"}</definedName>
    <definedName name="COMENT" localSheetId="3" hidden="1">{"'mayo'!$A$1:$AO$202"}</definedName>
    <definedName name="COMENT" hidden="1">{"'mayo'!$A$1:$AO$202"}</definedName>
    <definedName name="coment2" localSheetId="6" hidden="1">{"'mayo'!$A$1:$AO$202"}</definedName>
    <definedName name="coment2" localSheetId="4" hidden="1">{"'mayo'!$A$1:$AO$202"}</definedName>
    <definedName name="coment2" localSheetId="5" hidden="1">{"'mayo'!$A$1:$AO$202"}</definedName>
    <definedName name="coment2" localSheetId="0" hidden="1">{"'mayo'!$A$1:$AO$202"}</definedName>
    <definedName name="coment2" localSheetId="3" hidden="1">{"'mayo'!$A$1:$AO$202"}</definedName>
    <definedName name="coment2" hidden="1">{"'mayo'!$A$1:$AO$202"}</definedName>
    <definedName name="Comercial">#REF!</definedName>
    <definedName name="ComisionAgencia">[20]LARCAL!#REF!</definedName>
    <definedName name="COMP" localSheetId="6" hidden="1">{"'mayo'!$A$1:$AO$202"}</definedName>
    <definedName name="COMP" localSheetId="4" hidden="1">{"'mayo'!$A$1:$AO$202"}</definedName>
    <definedName name="COMP" localSheetId="5" hidden="1">{"'mayo'!$A$1:$AO$202"}</definedName>
    <definedName name="COMP" localSheetId="0" hidden="1">{"'mayo'!$A$1:$AO$202"}</definedName>
    <definedName name="COMP" localSheetId="3" hidden="1">{"'mayo'!$A$1:$AO$202"}</definedName>
    <definedName name="COMP" hidden="1">{"'mayo'!$A$1:$AO$202"}</definedName>
    <definedName name="COMPE" localSheetId="6" hidden="1">{"'mayo'!$A$1:$AO$202"}</definedName>
    <definedName name="COMPE" localSheetId="4" hidden="1">{"'mayo'!$A$1:$AO$202"}</definedName>
    <definedName name="COMPE" localSheetId="5" hidden="1">{"'mayo'!$A$1:$AO$202"}</definedName>
    <definedName name="COMPE" localSheetId="0" hidden="1">{"'mayo'!$A$1:$AO$202"}</definedName>
    <definedName name="COMPE" localSheetId="3" hidden="1">{"'mayo'!$A$1:$AO$202"}</definedName>
    <definedName name="COMPE" hidden="1">{"'mayo'!$A$1:$AO$202"}</definedName>
    <definedName name="COMPRA" localSheetId="6" hidden="1">{"'banner (abr)'!$A$14:$G$22"}</definedName>
    <definedName name="COMPRA" localSheetId="4" hidden="1">{"'banner (abr)'!$A$14:$G$22"}</definedName>
    <definedName name="COMPRA" localSheetId="5" hidden="1">{"'banner (abr)'!$A$14:$G$22"}</definedName>
    <definedName name="COMPRA" localSheetId="0" hidden="1">{"'banner (abr)'!$A$14:$G$22"}</definedName>
    <definedName name="COMPRA" localSheetId="3" hidden="1">{"'banner (abr)'!$A$14:$G$22"}</definedName>
    <definedName name="COMPRA" hidden="1">{"'banner (abr)'!$A$14:$G$22"}</definedName>
    <definedName name="CostBasis">#REF!</definedName>
    <definedName name="costes">#REF!</definedName>
    <definedName name="COSTEs_GRP30">[27]costes!$C$28:$N$40</definedName>
    <definedName name="CostMethodName">#REF!</definedName>
    <definedName name="CostPackageName">#REF!</definedName>
    <definedName name="COUNTER">'[12]PRC-TV (0)'!#REF!</definedName>
    <definedName name="CPMPlacementRow">#REF!</definedName>
    <definedName name="CPMRows">#REF!</definedName>
    <definedName name="CPMSubTotalRow">#REF!</definedName>
    <definedName name="Critères_1">#REF!</definedName>
    <definedName name="Critères_2">#REF!</definedName>
    <definedName name="Critères_3">#REF!</definedName>
    <definedName name="criterio">[18]REV!#REF!</definedName>
    <definedName name="_xlnm.Criteria">[18]REV!#REF!</definedName>
    <definedName name="Criterios_Andalucia_Total">#REF!</definedName>
    <definedName name="Criterios_Cataluña_Total">#REF!</definedName>
    <definedName name="Criterios_Cst_Total">#REF!</definedName>
    <definedName name="Criterios_Dt_Andalucia_Total">#REF!</definedName>
    <definedName name="Criterios_Dt_Ant3_Total">#REF!</definedName>
    <definedName name="Criterios_Dt_Cataluña_Total">#REF!</definedName>
    <definedName name="Criterios_Dt_CPlus_Total">#REF!</definedName>
    <definedName name="Criterios_Dt_Cst_Total">#REF!</definedName>
    <definedName name="Criterios_Dt_Etb_Total">#REF!</definedName>
    <definedName name="Criterios_Dt_Euskadi_Total">#REF!</definedName>
    <definedName name="Criterios_Dt_Galicia_Total">#REF!</definedName>
    <definedName name="Criterios_Dt_La2_Total">#REF!</definedName>
    <definedName name="Criterios_Dt_Madrid_Total">#REF!</definedName>
    <definedName name="Criterios_Dt_Tele5_Total">#REF!</definedName>
    <definedName name="Criterios_Dt_Tele5Barter_Total">#REF!</definedName>
    <definedName name="Criterios_Dt_Total_1">#REF!</definedName>
    <definedName name="Criterios_Dt_Total_10">#REF!</definedName>
    <definedName name="Criterios_Dt_Total_11">#REF!</definedName>
    <definedName name="Criterios_Dt_Total_12">#REF!</definedName>
    <definedName name="Criterios_Dt_Total_13">#REF!</definedName>
    <definedName name="Criterios_Dt_Total_14">#REF!</definedName>
    <definedName name="Criterios_Dt_Total_15">#REF!</definedName>
    <definedName name="Criterios_Dt_Total_16">#REF!</definedName>
    <definedName name="Criterios_Dt_Total_17">#REF!</definedName>
    <definedName name="Criterios_Dt_Total_18">#REF!</definedName>
    <definedName name="Criterios_Dt_Total_19">#REF!</definedName>
    <definedName name="Criterios_Dt_Total_2">#REF!</definedName>
    <definedName name="Criterios_Dt_Total_20">#REF!</definedName>
    <definedName name="Criterios_Dt_Total_21">#REF!</definedName>
    <definedName name="Criterios_Dt_Total_22">#REF!</definedName>
    <definedName name="Criterios_Dt_Total_23">#REF!</definedName>
    <definedName name="Criterios_Dt_Total_24">#REF!</definedName>
    <definedName name="Criterios_Dt_Total_3">#REF!</definedName>
    <definedName name="Criterios_Dt_Total_4">#REF!</definedName>
    <definedName name="Criterios_Dt_Total_5">#REF!</definedName>
    <definedName name="Criterios_Dt_Total_6">#REF!</definedName>
    <definedName name="Criterios_Dt_Total_7">#REF!</definedName>
    <definedName name="Criterios_Dt_Total_8">#REF!</definedName>
    <definedName name="Criterios_Dt_Total_9">#REF!</definedName>
    <definedName name="Criterios_Dt_Tv3_Total">#REF!</definedName>
    <definedName name="Criterios_Dt_Tve_Total">#REF!</definedName>
    <definedName name="Criterios_Dt_TVE1_Total">#REF!</definedName>
    <definedName name="Criterios_Dt_Tvg_Total">#REF!</definedName>
    <definedName name="Criterios_Dt_Tvm_Total">#REF!</definedName>
    <definedName name="Criterios_Dt_Tvv_Total">#REF!</definedName>
    <definedName name="Criterios_Dt_Valencia_Total">#REF!</definedName>
    <definedName name="Criterios_Etb_Total">#REF!</definedName>
    <definedName name="Criterios_Euskadi_Total">#REF!</definedName>
    <definedName name="Criterios_Fs_Dt_Ant3">#REF!</definedName>
    <definedName name="Criterios_Fs_Dt_Cplus">#REF!</definedName>
    <definedName name="Criterios_Fs_Dt_Forta">#REF!</definedName>
    <definedName name="Criterios_Fs_Dt_Tele5">#REF!</definedName>
    <definedName name="Criterios_Fs_Dt_Total">#REF!</definedName>
    <definedName name="Criterios_Fs_Dt_Tve">#REF!</definedName>
    <definedName name="Criterios_Fs_Pt_Ant3">#REF!</definedName>
    <definedName name="Criterios_Fs_Pt_Cplus">#REF!</definedName>
    <definedName name="Criterios_Fs_Pt_Forta">#REF!</definedName>
    <definedName name="Criterios_Fs_Pt_Tele5">#REF!</definedName>
    <definedName name="Criterios_Fs_Pt_Total">#REF!</definedName>
    <definedName name="Criterios_Fs_Pt_Tve">#REF!</definedName>
    <definedName name="Criterios_Galicia_Total">#REF!</definedName>
    <definedName name="Criterios_Lab_Andalucia_Total">#REF!</definedName>
    <definedName name="Criterios_Lab_Cataluña_Total">#REF!</definedName>
    <definedName name="Criterios_Lab_Dt_Ant3">#REF!</definedName>
    <definedName name="Criterios_Lab_Dt_Cplus">#REF!</definedName>
    <definedName name="Criterios_Lab_Dt_Forta">#REF!</definedName>
    <definedName name="Criterios_Lab_Dt_Tele5">#REF!</definedName>
    <definedName name="Criterios_Lab_Dt_Total">#REF!</definedName>
    <definedName name="Criterios_Lab_Dt_Tve">#REF!</definedName>
    <definedName name="Criterios_Lab_Euskadi_Total">#REF!</definedName>
    <definedName name="Criterios_Lab_Galicia_Total">#REF!</definedName>
    <definedName name="Criterios_Lab_Madrid_Total">#REF!</definedName>
    <definedName name="Criterios_Lab_Pt_Ant3">#REF!</definedName>
    <definedName name="Criterios_Lab_Pt_Cplus">#REF!</definedName>
    <definedName name="Criterios_Lab_Pt_Forta">#REF!</definedName>
    <definedName name="Criterios_Lab_Pt_Tele5">#REF!</definedName>
    <definedName name="Criterios_Lab_Pt_Total">#REF!</definedName>
    <definedName name="Criterios_Lab_Pt_Tve">#REF!</definedName>
    <definedName name="Criterios_Lab_Valencia_Total">#REF!</definedName>
    <definedName name="Criterios_Madrid_Total">#REF!</definedName>
    <definedName name="Criterios_Pt_Ant3_Total">#REF!</definedName>
    <definedName name="Criterios_Pt_Cplus_Total">#REF!</definedName>
    <definedName name="Criterios_Pt_Cst_Total">#REF!</definedName>
    <definedName name="Criterios_Pt_Etb_Total">#REF!</definedName>
    <definedName name="Criterios_Pt_La2_Total">#REF!</definedName>
    <definedName name="Criterios_Pt_Tele5_Total">#REF!</definedName>
    <definedName name="Criterios_Pt_Tele5Barter_Total">#REF!</definedName>
    <definedName name="Criterios_Pt_Total_1">#REF!</definedName>
    <definedName name="Criterios_Pt_Total_10">#REF!</definedName>
    <definedName name="Criterios_Pt_Total_11">#REF!</definedName>
    <definedName name="Criterios_Pt_Total_12">#REF!</definedName>
    <definedName name="Criterios_Pt_Total_13">#REF!</definedName>
    <definedName name="Criterios_Pt_Total_14">#REF!</definedName>
    <definedName name="Criterios_Pt_Total_15">#REF!</definedName>
    <definedName name="Criterios_Pt_Total_16">#REF!</definedName>
    <definedName name="Criterios_Pt_Total_17">#REF!</definedName>
    <definedName name="Criterios_Pt_Total_18">#REF!</definedName>
    <definedName name="Criterios_Pt_Total_19">#REF!</definedName>
    <definedName name="Criterios_Pt_Total_2">#REF!</definedName>
    <definedName name="Criterios_Pt_Total_20">#REF!</definedName>
    <definedName name="Criterios_Pt_Total_21">#REF!</definedName>
    <definedName name="Criterios_Pt_Total_22">#REF!</definedName>
    <definedName name="Criterios_Pt_Total_23">#REF!</definedName>
    <definedName name="Criterios_Pt_Total_24">#REF!</definedName>
    <definedName name="Criterios_Pt_Total_3">#REF!</definedName>
    <definedName name="Criterios_Pt_Total_4">#REF!</definedName>
    <definedName name="Criterios_Pt_Total_5">#REF!</definedName>
    <definedName name="Criterios_Pt_Total_6">#REF!</definedName>
    <definedName name="Criterios_Pt_Total_7">#REF!</definedName>
    <definedName name="Criterios_Pt_Total_8">#REF!</definedName>
    <definedName name="Criterios_Pt_Total_9">#REF!</definedName>
    <definedName name="Criterios_Pt_Tv3_Total">#REF!</definedName>
    <definedName name="Criterios_Pt_Tve_Total">#REF!</definedName>
    <definedName name="Criterios_Pt_TVE1_Total">#REF!</definedName>
    <definedName name="Criterios_Pt_Tvg_Total">#REF!</definedName>
    <definedName name="Criterios_Pt_Tvm_Total">#REF!</definedName>
    <definedName name="Criterios_Pt_Tvv_Total">#REF!</definedName>
    <definedName name="Criterios_Tv3_Total">#REF!</definedName>
    <definedName name="Criterios_Tvg_Total">#REF!</definedName>
    <definedName name="Criterios_Tvm_Total">#REF!</definedName>
    <definedName name="Criterios_Tvv_Total">#REF!</definedName>
    <definedName name="Criterios_Valencia_Total">#REF!</definedName>
    <definedName name="Criterioss">[18]REV!#REF!</definedName>
    <definedName name="CRP">#REF!</definedName>
    <definedName name="CRP_Adultos">#REF!</definedName>
    <definedName name="CRP_Target">#REF!</definedName>
    <definedName name="CS">#REF!</definedName>
    <definedName name="CTC">#REF!</definedName>
    <definedName name="cuatro">#REF!</definedName>
    <definedName name="CUATROk">#REF!</definedName>
    <definedName name="CurrencyTable">#REF!</definedName>
    <definedName name="CVLF">#REF!</definedName>
    <definedName name="CVXDV">#REF!</definedName>
    <definedName name="CXV">#REF!</definedName>
    <definedName name="d">[1]FRECEFECBAILEYS!#REF!</definedName>
    <definedName name="DASFD">#REF!</definedName>
    <definedName name="Data">#REF!</definedName>
    <definedName name="DATA_CELL">#REF!</definedName>
    <definedName name="DATOS">#REF!</definedName>
    <definedName name="DatosCobGRPS">'[28]r3 Ajustes'!$A$14:$B$93</definedName>
    <definedName name="DatosGRPs">'[28]r3 Ajustes'!$A$14:$A$93</definedName>
    <definedName name="dd" localSheetId="6" hidden="1">{"'mayo'!$A$1:$AO$202"}</definedName>
    <definedName name="dd" localSheetId="4" hidden="1">{"'mayo'!$A$1:$AO$202"}</definedName>
    <definedName name="dd" localSheetId="5" hidden="1">{"'mayo'!$A$1:$AO$202"}</definedName>
    <definedName name="dd" localSheetId="0" hidden="1">{"'mayo'!$A$1:$AO$202"}</definedName>
    <definedName name="dd" localSheetId="3" hidden="1">{"'mayo'!$A$1:$AO$202"}</definedName>
    <definedName name="dd" hidden="1">{"'mayo'!$A$1:$AO$202"}</definedName>
    <definedName name="ddd" localSheetId="6" hidden="1">{"'mayo'!$A$1:$AO$202"}</definedName>
    <definedName name="ddd" localSheetId="4" hidden="1">{"'mayo'!$A$1:$AO$202"}</definedName>
    <definedName name="ddd" localSheetId="5" hidden="1">{"'mayo'!$A$1:$AO$202"}</definedName>
    <definedName name="ddd" localSheetId="0" hidden="1">{"'mayo'!$A$1:$AO$202"}</definedName>
    <definedName name="ddd" localSheetId="3" hidden="1">{"'mayo'!$A$1:$AO$202"}</definedName>
    <definedName name="ddd" hidden="1">{"'mayo'!$A$1:$AO$202"}</definedName>
    <definedName name="DEFAULT">#REF!</definedName>
    <definedName name="demilpa">#REF!</definedName>
    <definedName name="Descripción_de_la_marca">[20]LARCAL!#REF!</definedName>
    <definedName name="df">#REF!</definedName>
    <definedName name="dfsha">#REF!</definedName>
    <definedName name="dftqeyr">[1]FRECEFECBAILEYS!#REF!</definedName>
    <definedName name="DIA_MES">#REF!</definedName>
    <definedName name="diario07">#REF!</definedName>
    <definedName name="DIARIO08">#REF!</definedName>
    <definedName name="DIAS">#REF!</definedName>
    <definedName name="días">#REF!</definedName>
    <definedName name="DiasCategorias">[29]Diario!$F$2:$F$366</definedName>
    <definedName name="Diasdelmes">#REF!</definedName>
    <definedName name="DIC">#REF!</definedName>
    <definedName name="DK">#REF!</definedName>
    <definedName name="DLDLDL">#REF!</definedName>
    <definedName name="dollar_conversion">#REF!</definedName>
    <definedName name="Duracion">#REF!</definedName>
    <definedName name="Duracion1">#REF!</definedName>
    <definedName name="Duracion2">#REF!</definedName>
    <definedName name="Duracion3">#REF!</definedName>
    <definedName name="Duracion4">#REF!</definedName>
    <definedName name="DURACIONES">#REF!</definedName>
    <definedName name="DURACIONES2">'[23]ratio duraciones'!$B$16:$B$22</definedName>
    <definedName name="duraciones2b">'[24]ratio duraciones'!$B$16:$B$22</definedName>
    <definedName name="DVFKX">#REF!</definedName>
    <definedName name="ECDI1">#REF!</definedName>
    <definedName name="ECDI2">#REF!</definedName>
    <definedName name="ECDI3">#REF!</definedName>
    <definedName name="ECDI4">#REF!</definedName>
    <definedName name="eer">[22]CALENP!#REF!</definedName>
    <definedName name="EF">#REF!</definedName>
    <definedName name="EFICRF">#REF!</definedName>
    <definedName name="EG">#REF!</definedName>
    <definedName name="Elemente">#REF!</definedName>
    <definedName name="ElementTypeName">#REF!</definedName>
    <definedName name="elena1">'[30]OTICO 2000 OK'!#REF!</definedName>
    <definedName name="elena2">'[30]OTICO 2000 OK'!#REF!</definedName>
    <definedName name="Emitido1">#REF!</definedName>
    <definedName name="Emitido2">#REF!</definedName>
    <definedName name="Emitido3">#REF!</definedName>
    <definedName name="Emitido4">#REF!</definedName>
    <definedName name="Emitidodur1">#REF!</definedName>
    <definedName name="Emitidodur2">#REF!</definedName>
    <definedName name="Emitidodur3">#REF!</definedName>
    <definedName name="Emitidodur4">#REF!</definedName>
    <definedName name="EndDate">#REF!</definedName>
    <definedName name="ENESEP">#REF!</definedName>
    <definedName name="Enla2">[31]LA2Mar!#REF!</definedName>
    <definedName name="er">[20]LARCAL!#REF!</definedName>
    <definedName name="era">[20]LARCAL!#REF!</definedName>
    <definedName name="esta" localSheetId="6" hidden="1">{"'mayo'!$A$1:$AO$202"}</definedName>
    <definedName name="esta" localSheetId="4" hidden="1">{"'mayo'!$A$1:$AO$202"}</definedName>
    <definedName name="esta" localSheetId="5" hidden="1">{"'mayo'!$A$1:$AO$202"}</definedName>
    <definedName name="esta" localSheetId="0" hidden="1">{"'mayo'!$A$1:$AO$202"}</definedName>
    <definedName name="esta" localSheetId="3" hidden="1">{"'mayo'!$A$1:$AO$202"}</definedName>
    <definedName name="esta" hidden="1">{"'mayo'!$A$1:$AO$202"}</definedName>
    <definedName name="ESTACIONAL">#REF!</definedName>
    <definedName name="estacional2">#REF!</definedName>
    <definedName name="ESTAP07">[32]Hoja1!#REF!</definedName>
    <definedName name="ESTAP2">[32]Hoja1!#REF!</definedName>
    <definedName name="ESTAP4">[32]Hoja1!#REF!</definedName>
    <definedName name="EstImpressions">#REF!</definedName>
    <definedName name="EusFs">#REF!</definedName>
    <definedName name="EusPt">#REF!</definedName>
    <definedName name="EusTot">#REF!</definedName>
    <definedName name="eva">#REF!</definedName>
    <definedName name="evaluacion">#REF!</definedName>
    <definedName name="EVVV">'[19].EvaluaciónTV'!#REF!</definedName>
    <definedName name="Excel_BuiltIn__FilterDatabase_1">#REF!</definedName>
    <definedName name="EXTMAL">#REF!</definedName>
    <definedName name="Factor_Dupli">[11]Parametros!$C$12</definedName>
    <definedName name="FACTUR">[25]FRECEFECBAILEYS!$C$17:$T$45</definedName>
    <definedName name="FBK">#REF!</definedName>
    <definedName name="fdf">[1]FRECEFECBAILEYS!#REF!</definedName>
    <definedName name="FDJ">#REF!</definedName>
    <definedName name="FEB">#REF!</definedName>
    <definedName name="FEBCANSUR">#REF!</definedName>
    <definedName name="febrero">'[33]TV moviles 06-07'!#REF!</definedName>
    <definedName name="FechaInicio">[29]Completo!$B$1</definedName>
    <definedName name="fechas">[34]Postales!#REF!</definedName>
    <definedName name="FF">#REF!</definedName>
    <definedName name="FG">[18]REV!#REF!</definedName>
    <definedName name="fgsfg">#REF!</definedName>
    <definedName name="First_Phase">#REF!</definedName>
    <definedName name="FirstCPMBuyRow">#REF!</definedName>
    <definedName name="FirstOtherCostMethodBuyRow">#REF!</definedName>
    <definedName name="fkkjkhjfgk" localSheetId="6" hidden="1">{"'mayo'!$A$1:$AO$202"}</definedName>
    <definedName name="fkkjkhjfgk" localSheetId="4" hidden="1">{"'mayo'!$A$1:$AO$202"}</definedName>
    <definedName name="fkkjkhjfgk" localSheetId="5" hidden="1">{"'mayo'!$A$1:$AO$202"}</definedName>
    <definedName name="fkkjkhjfgk" localSheetId="0" hidden="1">{"'mayo'!$A$1:$AO$202"}</definedName>
    <definedName name="fkkjkhjfgk" localSheetId="3" hidden="1">{"'mayo'!$A$1:$AO$202"}</definedName>
    <definedName name="fkkjkhjfgk" hidden="1">{"'mayo'!$A$1:$AO$202"}</definedName>
    <definedName name="FLIGHT">#REF!</definedName>
    <definedName name="Flow">#REF!</definedName>
    <definedName name="FORMAT">'[12]PRC-TV (0)'!$CG$6:$CG$7</definedName>
    <definedName name="formula1">#REF!</definedName>
    <definedName name="FORMULA100">#REF!</definedName>
    <definedName name="formula2">#REF!</definedName>
    <definedName name="FORMULA20">#REF!</definedName>
    <definedName name="FORMULA2001">#REF!</definedName>
    <definedName name="formula3">#REF!</definedName>
    <definedName name="formula4">#REF!</definedName>
    <definedName name="FR">#REF!</definedName>
    <definedName name="franjas">#REF!</definedName>
    <definedName name="FREQ">[25]FRECEFECBAILEYS!$C$15:$S$47</definedName>
    <definedName name="fuera">[1]FRECEFECBAILEYS!#REF!</definedName>
    <definedName name="GalFs">#REF!</definedName>
    <definedName name="GalPt">#REF!</definedName>
    <definedName name="GalTot">#REF!</definedName>
    <definedName name="GF">#REF!</definedName>
    <definedName name="GFDF">#REF!</definedName>
    <definedName name="gfhj">#REF!</definedName>
    <definedName name="GG">#REF!</definedName>
    <definedName name="ggd">#REF!</definedName>
    <definedName name="gggggggg">#REF!</definedName>
    <definedName name="GH">#REF!</definedName>
    <definedName name="ghf" localSheetId="6" hidden="1">{"'mayo'!$A$1:$AO$202"}</definedName>
    <definedName name="ghf" localSheetId="4" hidden="1">{"'mayo'!$A$1:$AO$202"}</definedName>
    <definedName name="ghf" localSheetId="5" hidden="1">{"'mayo'!$A$1:$AO$202"}</definedName>
    <definedName name="ghf" localSheetId="0" hidden="1">{"'mayo'!$A$1:$AO$202"}</definedName>
    <definedName name="ghf" localSheetId="3" hidden="1">{"'mayo'!$A$1:$AO$202"}</definedName>
    <definedName name="ghf" hidden="1">{"'mayo'!$A$1:$AO$202"}</definedName>
    <definedName name="ghjhgdj" localSheetId="6" hidden="1">{"'mayo'!$A$1:$AO$202"}</definedName>
    <definedName name="ghjhgdj" localSheetId="4" hidden="1">{"'mayo'!$A$1:$AO$202"}</definedName>
    <definedName name="ghjhgdj" localSheetId="5" hidden="1">{"'mayo'!$A$1:$AO$202"}</definedName>
    <definedName name="ghjhgdj" localSheetId="0" hidden="1">{"'mayo'!$A$1:$AO$202"}</definedName>
    <definedName name="ghjhgdj" localSheetId="3" hidden="1">{"'mayo'!$A$1:$AO$202"}</definedName>
    <definedName name="ghjhgdj" hidden="1">{"'mayo'!$A$1:$AO$202"}</definedName>
    <definedName name="ghjk">#REF!</definedName>
    <definedName name="GI">#REF!</definedName>
    <definedName name="GRAF">#N/A</definedName>
    <definedName name="grafico">#REF!</definedName>
    <definedName name="GRANCINE">#REF!</definedName>
    <definedName name="GrandTotalRow">#REF!</definedName>
    <definedName name="Graphs_title">#REF!</definedName>
    <definedName name="GRP">[1]FRECEFECBAILEYS!#REF!</definedName>
    <definedName name="GRPS">#REF!</definedName>
    <definedName name="GRPs_Cadena">#REF!</definedName>
    <definedName name="GRPs_Cadena2">#REF!</definedName>
    <definedName name="grps_cadenas">[31]COSTES!$C$7:$G$7,[31]COSTES!$C$10:$G$12</definedName>
    <definedName name="GRPs_Duracion">#REF!</definedName>
    <definedName name="GRPs_Duracion2">#REF!</definedName>
    <definedName name="GRPs_Target">#REF!</definedName>
    <definedName name="GRPs_Target2">#REF!</definedName>
    <definedName name="grpssemana">#REF!</definedName>
    <definedName name="H">[1]FRECEFECBAILEYS!#REF!</definedName>
    <definedName name="HALC97">[9]poralcon97!$A$2:$T$832</definedName>
    <definedName name="HALCON98">[9]PORT98HALC!$A$2:$P$484</definedName>
    <definedName name="header.CalcEndDate">#REF!</definedName>
    <definedName name="header.CalcGrossSpend">#REF!</definedName>
    <definedName name="header.CalcStartDate">#REF!</definedName>
    <definedName name="header.ClientAdvertiser">#REF!</definedName>
    <definedName name="header.MediaPlanName">#REF!</definedName>
    <definedName name="header.MediaPlanNumber">#REF!</definedName>
    <definedName name="header.ProductName">#REF!</definedName>
    <definedName name="hello">#REF!</definedName>
    <definedName name="hh">#REF!</definedName>
    <definedName name="hhh">[35]RADMAL!$F$20</definedName>
    <definedName name="hhhh">[1]FRECEFECBAILEYS!#REF!</definedName>
    <definedName name="hj">#REF!</definedName>
    <definedName name="hjd" localSheetId="6" hidden="1">{"'mayo'!$A$1:$AO$202"}</definedName>
    <definedName name="hjd" localSheetId="4" hidden="1">{"'mayo'!$A$1:$AO$202"}</definedName>
    <definedName name="hjd" localSheetId="5" hidden="1">{"'mayo'!$A$1:$AO$202"}</definedName>
    <definedName name="hjd" localSheetId="0" hidden="1">{"'mayo'!$A$1:$AO$202"}</definedName>
    <definedName name="hjd" localSheetId="3" hidden="1">{"'mayo'!$A$1:$AO$202"}</definedName>
    <definedName name="hjd" hidden="1">{"'mayo'!$A$1:$AO$202"}</definedName>
    <definedName name="hjhgjd" localSheetId="6" hidden="1">{"'mayo'!$A$1:$AO$202"}</definedName>
    <definedName name="hjhgjd" localSheetId="4" hidden="1">{"'mayo'!$A$1:$AO$202"}</definedName>
    <definedName name="hjhgjd" localSheetId="5" hidden="1">{"'mayo'!$A$1:$AO$202"}</definedName>
    <definedName name="hjhgjd" localSheetId="0" hidden="1">{"'mayo'!$A$1:$AO$202"}</definedName>
    <definedName name="hjhgjd" localSheetId="3" hidden="1">{"'mayo'!$A$1:$AO$202"}</definedName>
    <definedName name="hjhgjd" hidden="1">{"'mayo'!$A$1:$AO$202"}</definedName>
    <definedName name="hjhj" localSheetId="6" hidden="1">{"'mayo'!$A$1:$AO$202"}</definedName>
    <definedName name="hjhj" localSheetId="4" hidden="1">{"'mayo'!$A$1:$AO$202"}</definedName>
    <definedName name="hjhj" localSheetId="5" hidden="1">{"'mayo'!$A$1:$AO$202"}</definedName>
    <definedName name="hjhj" localSheetId="0" hidden="1">{"'mayo'!$A$1:$AO$202"}</definedName>
    <definedName name="hjhj" localSheetId="3" hidden="1">{"'mayo'!$A$1:$AO$202"}</definedName>
    <definedName name="hjhj" hidden="1">{"'mayo'!$A$1:$AO$202"}</definedName>
    <definedName name="hk">#REF!</definedName>
    <definedName name="hkgh">#REF!</definedName>
    <definedName name="hkj">#REF!</definedName>
    <definedName name="hoja">#REF!</definedName>
    <definedName name="HOJAS">[36]CALCULO!$B$3:$B$180</definedName>
    <definedName name="HÖJD">#REF!</definedName>
    <definedName name="hola">#REF!</definedName>
    <definedName name="hola2">#REF!</definedName>
    <definedName name="horas">#REF!</definedName>
    <definedName name="HOTEL">[31]LA2Mar!#REF!</definedName>
    <definedName name="HTML_CodePage" hidden="1">1252</definedName>
    <definedName name="HTML_Control" localSheetId="6" hidden="1">{"'mayo'!$A$1:$AO$202"}</definedName>
    <definedName name="HTML_Control" localSheetId="4" hidden="1">{"'mayo'!$A$1:$AO$202"}</definedName>
    <definedName name="HTML_Control" localSheetId="5" hidden="1">{"'mayo'!$A$1:$AO$202"}</definedName>
    <definedName name="HTML_Control" localSheetId="0" hidden="1">{"'mayo'!$A$1:$AO$202"}</definedName>
    <definedName name="HTML_Control" localSheetId="3" hidden="1">{"'mayo'!$A$1:$AO$202"}</definedName>
    <definedName name="HTML_Control" hidden="1">{"'mayo'!$A$1:$AO$202"}</definedName>
    <definedName name="HTML_Description" hidden="1">""</definedName>
    <definedName name="HTML_Email" hidden="1">""</definedName>
    <definedName name="HTML_Header" hidden="1">"mayo"</definedName>
    <definedName name="HTML_LastUpdate" hidden="1">"21/04/97"</definedName>
    <definedName name="HTML_LineAfter" hidden="1">TRUE</definedName>
    <definedName name="HTML_LineBefore" hidden="1">TRUE</definedName>
    <definedName name="HTML_Name" hidden="1">"VIVES RADIO S.A."</definedName>
    <definedName name="HTML_OBDlg2" hidden="1">TRUE</definedName>
    <definedName name="HTML_OBDlg4" hidden="1">TRUE</definedName>
    <definedName name="HTML_OS" hidden="1">0</definedName>
    <definedName name="HTML_PathFile" hidden="1">"C:\Mis documentos\HTML.htm"</definedName>
    <definedName name="HTML_Title" hidden="1">"PRUEBA"</definedName>
    <definedName name="HUT">[25]FRECEFECBAILEYS!$C$17:$T$45</definedName>
    <definedName name="HUTI">[1]FRECEFECBAILEYS!#REF!</definedName>
    <definedName name="Hyperspeed">#REF!</definedName>
    <definedName name="Imagen15">#REF!</definedName>
    <definedName name="ImpCinLi">[11]Parametros!$C$35</definedName>
    <definedName name="ImpCinLiHe">[11]Parametros!$C$36</definedName>
    <definedName name="ImporteBruto">[20]LARCAL!#REF!</definedName>
    <definedName name="ImporteNeto">[20]LARCAL!#REF!</definedName>
    <definedName name="IMPRESION">#REF!</definedName>
    <definedName name="Incidencias">#REF!</definedName>
    <definedName name="inf.">#REF!</definedName>
    <definedName name="infantilFSI">#REF!</definedName>
    <definedName name="infantilFSII">#REF!</definedName>
    <definedName name="INFANTILFSIII">#REF!</definedName>
    <definedName name="INFANTILLV">#REF!</definedName>
    <definedName name="införande">#REF!</definedName>
    <definedName name="INI0" localSheetId="6">[7]!INI0</definedName>
    <definedName name="INI0" localSheetId="4">[7]!INI0</definedName>
    <definedName name="INI0" localSheetId="5">[7]!INI0</definedName>
    <definedName name="INI0">[7]!INI0</definedName>
    <definedName name="ink">[1]FRECEFECBAILEYS!#REF!</definedName>
    <definedName name="INPUT">[25]FRECEFECBAILEYS!$C$17:$T$45</definedName>
    <definedName name="ins">[37]CALEN!#REF!</definedName>
    <definedName name="IPCEP">[32]Hoja1!#REF!</definedName>
    <definedName name="IPCett">#REF!</definedName>
    <definedName name="IPCPA">#REF!</definedName>
    <definedName name="IPCPptoANUAL">#REF!</definedName>
    <definedName name="IsStatic">#REF!</definedName>
    <definedName name="IsValueAdd">#REF!</definedName>
    <definedName name="iuo">[18]REV!#REF!</definedName>
    <definedName name="J">#REF!</definedName>
    <definedName name="J2F1">#REF!</definedName>
    <definedName name="J2F2">#REF!</definedName>
    <definedName name="J2F3">#REF!</definedName>
    <definedName name="J2F4">#REF!</definedName>
    <definedName name="J2F5">#REF!</definedName>
    <definedName name="J2FB">#REF!</definedName>
    <definedName name="J2R1">#REF!</definedName>
    <definedName name="J2R2">#REF!</definedName>
    <definedName name="J3F1">#REF!</definedName>
    <definedName name="J3F2">#REF!</definedName>
    <definedName name="J3F3">#REF!</definedName>
    <definedName name="J3F4">#REF!</definedName>
    <definedName name="J3F5">#REF!</definedName>
    <definedName name="J3FB">#REF!</definedName>
    <definedName name="J3R1">#REF!</definedName>
    <definedName name="J3R2">#REF!</definedName>
    <definedName name="J4F1">#REF!</definedName>
    <definedName name="J4F2">#REF!</definedName>
    <definedName name="J4F3">#REF!</definedName>
    <definedName name="J4F4">#REF!</definedName>
    <definedName name="J4F5">#REF!</definedName>
    <definedName name="J4FB">#REF!</definedName>
    <definedName name="J4R1">#REF!</definedName>
    <definedName name="J4R2">#REF!</definedName>
    <definedName name="J5F1">#REF!</definedName>
    <definedName name="J5F2">#REF!</definedName>
    <definedName name="J5F3">#REF!</definedName>
    <definedName name="J5F4">#REF!</definedName>
    <definedName name="J5F5">#REF!</definedName>
    <definedName name="J5FB">#REF!</definedName>
    <definedName name="J5R1">#REF!</definedName>
    <definedName name="J5R2">#REF!</definedName>
    <definedName name="J6F1">#REF!</definedName>
    <definedName name="J6F2">#REF!</definedName>
    <definedName name="J6F3">#REF!</definedName>
    <definedName name="J6F4">#REF!</definedName>
    <definedName name="J6F5">#REF!</definedName>
    <definedName name="J6FB">#REF!</definedName>
    <definedName name="J6R1">#REF!</definedName>
    <definedName name="J6R2">#REF!</definedName>
    <definedName name="J7_F5">#REF!</definedName>
    <definedName name="J7F1">#REF!</definedName>
    <definedName name="J7F2">#REF!</definedName>
    <definedName name="J7F3">#REF!</definedName>
    <definedName name="J7F4">#REF!</definedName>
    <definedName name="J7FB">#REF!</definedName>
    <definedName name="J7R1">#REF!</definedName>
    <definedName name="J7R2">#REF!</definedName>
    <definedName name="JAZSI">#REF!</definedName>
    <definedName name="jgkhjg" localSheetId="6" hidden="1">{"'mayo'!$A$1:$AO$202"}</definedName>
    <definedName name="jgkhjg" localSheetId="4" hidden="1">{"'mayo'!$A$1:$AO$202"}</definedName>
    <definedName name="jgkhjg" localSheetId="5" hidden="1">{"'mayo'!$A$1:$AO$202"}</definedName>
    <definedName name="jgkhjg" localSheetId="0" hidden="1">{"'mayo'!$A$1:$AO$202"}</definedName>
    <definedName name="jgkhjg" localSheetId="3" hidden="1">{"'mayo'!$A$1:$AO$202"}</definedName>
    <definedName name="jgkhjg" hidden="1">{"'mayo'!$A$1:$AO$202"}</definedName>
    <definedName name="jhgj" localSheetId="6" hidden="1">{"'mayo'!$A$1:$AO$202"}</definedName>
    <definedName name="jhgj" localSheetId="4" hidden="1">{"'mayo'!$A$1:$AO$202"}</definedName>
    <definedName name="jhgj" localSheetId="5" hidden="1">{"'mayo'!$A$1:$AO$202"}</definedName>
    <definedName name="jhgj" localSheetId="0" hidden="1">{"'mayo'!$A$1:$AO$202"}</definedName>
    <definedName name="jhgj" localSheetId="3" hidden="1">{"'mayo'!$A$1:$AO$202"}</definedName>
    <definedName name="jhgj" hidden="1">{"'mayo'!$A$1:$AO$202"}</definedName>
    <definedName name="jhgjgj" localSheetId="6" hidden="1">{"'mayo'!$A$1:$AO$202"}</definedName>
    <definedName name="jhgjgj" localSheetId="4" hidden="1">{"'mayo'!$A$1:$AO$202"}</definedName>
    <definedName name="jhgjgj" localSheetId="5" hidden="1">{"'mayo'!$A$1:$AO$202"}</definedName>
    <definedName name="jhgjgj" localSheetId="0" hidden="1">{"'mayo'!$A$1:$AO$202"}</definedName>
    <definedName name="jhgjgj" localSheetId="3" hidden="1">{"'mayo'!$A$1:$AO$202"}</definedName>
    <definedName name="jhgjgj" hidden="1">{"'mayo'!$A$1:$AO$202"}</definedName>
    <definedName name="jhjj" localSheetId="6" hidden="1">{"'mayo'!$A$1:$AO$202"}</definedName>
    <definedName name="jhjj" localSheetId="4" hidden="1">{"'mayo'!$A$1:$AO$202"}</definedName>
    <definedName name="jhjj" localSheetId="5" hidden="1">{"'mayo'!$A$1:$AO$202"}</definedName>
    <definedName name="jhjj" localSheetId="0" hidden="1">{"'mayo'!$A$1:$AO$202"}</definedName>
    <definedName name="jhjj" localSheetId="3" hidden="1">{"'mayo'!$A$1:$AO$202"}</definedName>
    <definedName name="jhjj" hidden="1">{"'mayo'!$A$1:$AO$202"}</definedName>
    <definedName name="jhkjfng" localSheetId="6" hidden="1">{"'mayo'!$A$1:$AO$202"}</definedName>
    <definedName name="jhkjfng" localSheetId="4" hidden="1">{"'mayo'!$A$1:$AO$202"}</definedName>
    <definedName name="jhkjfng" localSheetId="5" hidden="1">{"'mayo'!$A$1:$AO$202"}</definedName>
    <definedName name="jhkjfng" localSheetId="0" hidden="1">{"'mayo'!$A$1:$AO$202"}</definedName>
    <definedName name="jhkjfng" localSheetId="3" hidden="1">{"'mayo'!$A$1:$AO$202"}</definedName>
    <definedName name="jhkjfng" hidden="1">{"'mayo'!$A$1:$AO$202"}</definedName>
    <definedName name="jj">#REF!</definedName>
    <definedName name="jkfkf" localSheetId="6" hidden="1">{"'mayo'!$A$1:$AO$202"}</definedName>
    <definedName name="jkfkf" localSheetId="4" hidden="1">{"'mayo'!$A$1:$AO$202"}</definedName>
    <definedName name="jkfkf" localSheetId="5" hidden="1">{"'mayo'!$A$1:$AO$202"}</definedName>
    <definedName name="jkfkf" localSheetId="0" hidden="1">{"'mayo'!$A$1:$AO$202"}</definedName>
    <definedName name="jkfkf" localSheetId="3" hidden="1">{"'mayo'!$A$1:$AO$202"}</definedName>
    <definedName name="jkfkf" hidden="1">{"'mayo'!$A$1:$AO$202"}</definedName>
    <definedName name="jkhipygtyrfutdoykvui">#REF!</definedName>
    <definedName name="jkjkj" localSheetId="6" hidden="1">{"'mayo'!$A$1:$AO$202"}</definedName>
    <definedName name="jkjkj" localSheetId="4" hidden="1">{"'mayo'!$A$1:$AO$202"}</definedName>
    <definedName name="jkjkj" localSheetId="5" hidden="1">{"'mayo'!$A$1:$AO$202"}</definedName>
    <definedName name="jkjkj" localSheetId="0" hidden="1">{"'mayo'!$A$1:$AO$202"}</definedName>
    <definedName name="jkjkj" localSheetId="3" hidden="1">{"'mayo'!$A$1:$AO$202"}</definedName>
    <definedName name="jkjkj" hidden="1">{"'mayo'!$A$1:$AO$202"}</definedName>
    <definedName name="JUL">#REF!</definedName>
    <definedName name="JUN">#REF!</definedName>
    <definedName name="JUNIO" localSheetId="6" hidden="1">{"'mayo'!$A$1:$AO$202"}</definedName>
    <definedName name="JUNIO" localSheetId="4" hidden="1">{"'mayo'!$A$1:$AO$202"}</definedName>
    <definedName name="JUNIO" localSheetId="5" hidden="1">{"'mayo'!$A$1:$AO$202"}</definedName>
    <definedName name="JUNIO" localSheetId="0" hidden="1">{"'mayo'!$A$1:$AO$202"}</definedName>
    <definedName name="JUNIO" localSheetId="3" hidden="1">{"'mayo'!$A$1:$AO$202"}</definedName>
    <definedName name="JUNIO" hidden="1">{"'mayo'!$A$1:$AO$202"}</definedName>
    <definedName name="Keywords">#REF!</definedName>
    <definedName name="kfkf" localSheetId="6" hidden="1">{"'mayo'!$A$1:$AO$202"}</definedName>
    <definedName name="kfkf" localSheetId="4" hidden="1">{"'mayo'!$A$1:$AO$202"}</definedName>
    <definedName name="kfkf" localSheetId="5" hidden="1">{"'mayo'!$A$1:$AO$202"}</definedName>
    <definedName name="kfkf" localSheetId="0" hidden="1">{"'mayo'!$A$1:$AO$202"}</definedName>
    <definedName name="kfkf" localSheetId="3" hidden="1">{"'mayo'!$A$1:$AO$202"}</definedName>
    <definedName name="kfkf" hidden="1">{"'mayo'!$A$1:$AO$202"}</definedName>
    <definedName name="kgh">#REF!</definedName>
    <definedName name="KIK">#REF!</definedName>
    <definedName name="KJFLKAS">#REF!</definedName>
    <definedName name="kjh">#REF!</definedName>
    <definedName name="kk">#REF!</definedName>
    <definedName name="KLJ">#REF!</definedName>
    <definedName name="kobetwoflow">#REF!</definedName>
    <definedName name="labe07">#REF!</definedName>
    <definedName name="labe1">#REF!</definedName>
    <definedName name="lalalalalalala">#REF!</definedName>
    <definedName name="Languages">#REF!</definedName>
    <definedName name="lanz">[38]MATENIMIENTO!#REF!</definedName>
    <definedName name="laura">#REF!</definedName>
    <definedName name="LFGKSÇ">#REF!</definedName>
    <definedName name="LinkDialogBox">#REF!</definedName>
    <definedName name="lista">[39]Lista!$A$2:$A$7</definedName>
    <definedName name="lk">#REF!</definedName>
    <definedName name="lll">#REF!</definedName>
    <definedName name="lllll">#REF!</definedName>
    <definedName name="LÑL">'[40]TVE '!#REF!</definedName>
    <definedName name="lo">#REF!</definedName>
    <definedName name="LVÑLF">#REF!</definedName>
    <definedName name="m">#REF!</definedName>
    <definedName name="MacroPegaMinutosPrimeTimeLargo" localSheetId="6">[7]!MacroPegaMinutosPrimeTimeLargo</definedName>
    <definedName name="MacroPegaMinutosPrimeTimeLargo" localSheetId="4">[7]!MacroPegaMinutosPrimeTimeLargo</definedName>
    <definedName name="MacroPegaMinutosPrimeTimeLargo" localSheetId="5">[7]!MacroPegaMinutosPrimeTimeLargo</definedName>
    <definedName name="MacroPegaMinutosPrimeTimeLargo">[7]!MacroPegaMinutosPrimeTimeLargo</definedName>
    <definedName name="MadFs">#REF!</definedName>
    <definedName name="MADLVI">#REF!</definedName>
    <definedName name="MadPt">#REF!</definedName>
    <definedName name="MadrugadaFS">#REF!</definedName>
    <definedName name="madrugadaFSI">#REF!</definedName>
    <definedName name="MadrugadaLV">#REF!</definedName>
    <definedName name="madrugadaLVII">#REF!</definedName>
    <definedName name="MadTot">#REF!</definedName>
    <definedName name="magafs1">#REF!</definedName>
    <definedName name="magazine1">#REF!</definedName>
    <definedName name="magazine2">#REF!</definedName>
    <definedName name="MagazineI">#REF!</definedName>
    <definedName name="MagazineII">#REF!</definedName>
    <definedName name="magazinemañana">#REF!</definedName>
    <definedName name="MALEXT">#REF!</definedName>
    <definedName name="manpower">#REF!</definedName>
    <definedName name="MAÑA3">#REF!</definedName>
    <definedName name="MañanaA3">#REF!</definedName>
    <definedName name="mañanaA3I">#REF!</definedName>
    <definedName name="mañanaA3II">#REF!</definedName>
    <definedName name="MAR">#REF!</definedName>
    <definedName name="MARCA">#REF!</definedName>
    <definedName name="MARCANSUR">'[13]CANAL SUR'!#REF!</definedName>
    <definedName name="MarcasLista">#REF!</definedName>
    <definedName name="MASTER">#REF!</definedName>
    <definedName name="MATERIAL">#REF!</definedName>
    <definedName name="materiales" localSheetId="6" hidden="1">{"'mayo'!$A$1:$AO$202"}</definedName>
    <definedName name="materiales" localSheetId="4" hidden="1">{"'mayo'!$A$1:$AO$202"}</definedName>
    <definedName name="materiales" localSheetId="5" hidden="1">{"'mayo'!$A$1:$AO$202"}</definedName>
    <definedName name="materiales" localSheetId="0" hidden="1">{"'mayo'!$A$1:$AO$202"}</definedName>
    <definedName name="materiales" localSheetId="3" hidden="1">{"'mayo'!$A$1:$AO$202"}</definedName>
    <definedName name="materiales" hidden="1">{"'mayo'!$A$1:$AO$202"}</definedName>
    <definedName name="MAY">#REF!</definedName>
    <definedName name="Mayo" localSheetId="6">[7]!Mayo</definedName>
    <definedName name="Mayo" localSheetId="4">[7]!Mayo</definedName>
    <definedName name="Mayo" localSheetId="5">[7]!Mayo</definedName>
    <definedName name="Mayo">[7]!Mayo</definedName>
    <definedName name="MCLKG">#REF!</definedName>
    <definedName name="media">#REF!</definedName>
    <definedName name="medianocheA3">#REF!</definedName>
    <definedName name="MedianocheFS">#REF!</definedName>
    <definedName name="MediodiaFS1">#REF!</definedName>
    <definedName name="MediodiaFS2">#REF!</definedName>
    <definedName name="mediodiaFSI">#REF!</definedName>
    <definedName name="mediodiaFSII">#REF!</definedName>
    <definedName name="MEDIODIALV">#REF!</definedName>
    <definedName name="megafs2">#REF!</definedName>
    <definedName name="MEgatrixFSI">#REF!</definedName>
    <definedName name="MEGATRIXLV">#REF!</definedName>
    <definedName name="Mes">'[41]TV3 2'!#REF!</definedName>
    <definedName name="meses">[27]costes!$C$27:$N$27</definedName>
    <definedName name="metro">[1]FRECEFECBAILEYS!#REF!</definedName>
    <definedName name="michelinenero">#REF!</definedName>
    <definedName name="mierda">#REF!</definedName>
    <definedName name="MIMI">#REF!</definedName>
    <definedName name="MM">#REF!</definedName>
    <definedName name="MMMM">'[42]MICRO1 (2)'!#REF!</definedName>
    <definedName name="MMPRIS">#REF!</definedName>
    <definedName name="monthColumn.62003">#REF!</definedName>
    <definedName name="MonthLabel1">#REF!</definedName>
    <definedName name="MOVILINE">#REF!</definedName>
    <definedName name="MOVISTAR">#REF!</definedName>
    <definedName name="multicine">#REF!</definedName>
    <definedName name="n" localSheetId="6" hidden="1">{"'mayo'!$A$1:$AO$202"}</definedName>
    <definedName name="n" localSheetId="4" hidden="1">{"'mayo'!$A$1:$AO$202"}</definedName>
    <definedName name="n" localSheetId="5" hidden="1">{"'mayo'!$A$1:$AO$202"}</definedName>
    <definedName name="n" localSheetId="0" hidden="1">{"'mayo'!$A$1:$AO$202"}</definedName>
    <definedName name="n" localSheetId="3" hidden="1">{"'mayo'!$A$1:$AO$202"}</definedName>
    <definedName name="n" hidden="1">{"'mayo'!$A$1:$AO$202"}</definedName>
    <definedName name="N.DomingoI">#REF!</definedName>
    <definedName name="N.DomingoII">#REF!</definedName>
    <definedName name="N.Jueves">#REF!</definedName>
    <definedName name="N.Martes">#REF!</definedName>
    <definedName name="N.Miércoles">#REF!</definedName>
    <definedName name="N.Sábado">#REF!</definedName>
    <definedName name="N.ViernesII">#REF!</definedName>
    <definedName name="nada" localSheetId="6" hidden="1">{"'mayo'!$A$1:$AO$202"}</definedName>
    <definedName name="nada" localSheetId="4" hidden="1">{"'mayo'!$A$1:$AO$202"}</definedName>
    <definedName name="nada" localSheetId="5" hidden="1">{"'mayo'!$A$1:$AO$202"}</definedName>
    <definedName name="nada" localSheetId="0" hidden="1">{"'mayo'!$A$1:$AO$202"}</definedName>
    <definedName name="nada" localSheetId="3" hidden="1">{"'mayo'!$A$1:$AO$202"}</definedName>
    <definedName name="nada" hidden="1">{"'mayo'!$A$1:$AO$202"}</definedName>
    <definedName name="nc">#REF!</definedName>
    <definedName name="NDOMINGO">#REF!</definedName>
    <definedName name="Ndomingo1">#REF!</definedName>
    <definedName name="Ndomingo2">#REF!</definedName>
    <definedName name="NDomingoI">#REF!</definedName>
    <definedName name="NDomingoII">#REF!</definedName>
    <definedName name="NET_NOV">#REF!</definedName>
    <definedName name="NET_OCT">#REF!</definedName>
    <definedName name="NET_SEP">#REF!</definedName>
    <definedName name="NetCostBasis">#REF!</definedName>
    <definedName name="Neto_Abr">#REF!</definedName>
    <definedName name="Neto_Ago">#REF!</definedName>
    <definedName name="Neto_Dic">#REF!</definedName>
    <definedName name="Neto_Feb">#REF!</definedName>
    <definedName name="Neto_Jul">#REF!</definedName>
    <definedName name="Neto_Jun">#REF!</definedName>
    <definedName name="Neto_Mar">#REF!</definedName>
    <definedName name="Neto_May">#REF!</definedName>
    <definedName name="Neto_Nov">#REF!</definedName>
    <definedName name="Neto_Oct">#REF!</definedName>
    <definedName name="Neto_Sep">#REF!</definedName>
    <definedName name="Njueves">#REF!</definedName>
    <definedName name="Nlunes">#REF!</definedName>
    <definedName name="Nmartes">#REF!</definedName>
    <definedName name="Nmiercoles">#REF!</definedName>
    <definedName name="noche2">#REF!</definedName>
    <definedName name="nocheA3">#REF!</definedName>
    <definedName name="nocheFS">#REF!</definedName>
    <definedName name="nocheII">#REF!</definedName>
    <definedName name="NOSE">#REF!</definedName>
    <definedName name="noticias1">#REF!</definedName>
    <definedName name="Noticias3">#REF!</definedName>
    <definedName name="NoticiasI">#REF!</definedName>
    <definedName name="NOTICIASII">#REF!</definedName>
    <definedName name="noticiasIII">#REF!</definedName>
    <definedName name="NOV">#REF!</definedName>
    <definedName name="NSAB">#REF!</definedName>
    <definedName name="Nsabado2">#REF!</definedName>
    <definedName name="NsabadoI">#REF!</definedName>
    <definedName name="NSabadoII">#REF!</definedName>
    <definedName name="NUEVO" localSheetId="6" hidden="1">{"'mayo'!$A$1:$AO$202"}</definedName>
    <definedName name="NUEVO" localSheetId="4" hidden="1">{"'mayo'!$A$1:$AO$202"}</definedName>
    <definedName name="NUEVO" localSheetId="5" hidden="1">{"'mayo'!$A$1:$AO$202"}</definedName>
    <definedName name="NUEVO" localSheetId="0" hidden="1">{"'mayo'!$A$1:$AO$202"}</definedName>
    <definedName name="NUEVO" localSheetId="3" hidden="1">{"'mayo'!$A$1:$AO$202"}</definedName>
    <definedName name="NUEVO" hidden="1">{"'mayo'!$A$1:$AO$202"}</definedName>
    <definedName name="Nuevos">#REF!</definedName>
    <definedName name="NUMBER_CELL">#REF!</definedName>
    <definedName name="NumeroInserciones">[20]LARCAL!#REF!</definedName>
    <definedName name="Nviernes">#REF!</definedName>
    <definedName name="Nviernes2">#REF!</definedName>
    <definedName name="NVIERNESI">#REF!</definedName>
    <definedName name="NviernesII">#REF!</definedName>
    <definedName name="ÑALKDJFÑKAJSÑDKFJA">#REF!</definedName>
    <definedName name="ñlk">#REF!</definedName>
    <definedName name="ÑLUFLIYF">#REF!</definedName>
    <definedName name="ññ" localSheetId="6" hidden="1">{"'mayo'!$A$1:$AO$202"}</definedName>
    <definedName name="ññ" localSheetId="4" hidden="1">{"'mayo'!$A$1:$AO$202"}</definedName>
    <definedName name="ññ" localSheetId="5" hidden="1">{"'mayo'!$A$1:$AO$202"}</definedName>
    <definedName name="ññ" localSheetId="0" hidden="1">{"'mayo'!$A$1:$AO$202"}</definedName>
    <definedName name="ññ" localSheetId="3" hidden="1">{"'mayo'!$A$1:$AO$202"}</definedName>
    <definedName name="ññ" hidden="1">{"'mayo'!$A$1:$AO$202"}</definedName>
    <definedName name="ñññ">+#REF!+#REF!+#REF!+#REF!+#REF!+#REF!+#REF!+#REF!+#REF!+#REF!+#REF!+#REF!</definedName>
    <definedName name="ññññ" localSheetId="6" hidden="1">{"'mayo'!$A$1:$AO$202"}</definedName>
    <definedName name="ññññ" localSheetId="4" hidden="1">{"'mayo'!$A$1:$AO$202"}</definedName>
    <definedName name="ññññ" localSheetId="5" hidden="1">{"'mayo'!$A$1:$AO$202"}</definedName>
    <definedName name="ññññ" localSheetId="0" hidden="1">{"'mayo'!$A$1:$AO$202"}</definedName>
    <definedName name="ññññ" localSheetId="3" hidden="1">{"'mayo'!$A$1:$AO$202"}</definedName>
    <definedName name="ññññ" hidden="1">{"'mayo'!$A$1:$AO$202"}</definedName>
    <definedName name="O">#REF!</definedName>
    <definedName name="Octubre">#REF!</definedName>
    <definedName name="ok">#REF!</definedName>
    <definedName name="ola" localSheetId="6">[7]!ola</definedName>
    <definedName name="ola" localSheetId="4">[7]!ola</definedName>
    <definedName name="ola" localSheetId="5">[7]!ola</definedName>
    <definedName name="ola">[7]!ola</definedName>
    <definedName name="olga">[20]LARCAL!#REF!</definedName>
    <definedName name="oooo">#REF!</definedName>
    <definedName name="OOOOOOOOOOOOOOOOOOOOOOOOO">#REF!</definedName>
    <definedName name="op">[1]FRECEFECBAILEYS!#REF!</definedName>
    <definedName name="OPTICO">[25]FRECEFECBAILEYS!$C$15:$S$47</definedName>
    <definedName name="OPTR">#REF!</definedName>
    <definedName name="OrdenAlfabetico1al7">#REF!</definedName>
    <definedName name="OrdenNumeroViajeros1al7">#REF!</definedName>
    <definedName name="Originals">#REF!</definedName>
    <definedName name="OSCAR">#REF!</definedName>
    <definedName name="OtherCostMethodPlacementRow">#REF!</definedName>
    <definedName name="OtherCostMethodRows">#REF!</definedName>
    <definedName name="OtherCostMethodSubTotalRow">#REF!</definedName>
    <definedName name="otros">[1]FRECEFECBAILEYS!#REF!</definedName>
    <definedName name="OutClause">#REF!</definedName>
    <definedName name="p">[1]FRECEFECBAILEYS!#REF!</definedName>
    <definedName name="pantalla">#REF!</definedName>
    <definedName name="PARRILLA" localSheetId="6">[7]!PARRILLA</definedName>
    <definedName name="PARRILLA" localSheetId="4">[7]!PARRILLA</definedName>
    <definedName name="PARRILLA" localSheetId="5">[7]!PARRILLA</definedName>
    <definedName name="PARRILLA">[7]!PARRILLA</definedName>
    <definedName name="PARRILLA_COMPLETA">#REF!</definedName>
    <definedName name="pepe">#REF!</definedName>
    <definedName name="perro">#REF!</definedName>
    <definedName name="PG1_ANUNCIANTE">#REF!</definedName>
    <definedName name="PG1_CAMPANA">#REF!</definedName>
    <definedName name="PG1_CANTIDADDESEMANAS">#REF!</definedName>
    <definedName name="PG1_CLIENTE">#REF!</definedName>
    <definedName name="PG1_COPIACANTIDAD">#REF!</definedName>
    <definedName name="PG1_COPIADURACION">#REF!</definedName>
    <definedName name="PG1_COPIAS">#REF!</definedName>
    <definedName name="PG1_DETALLECAMPANA">#REF!</definedName>
    <definedName name="PG1_FIRMA">#REF!</definedName>
    <definedName name="PG1_IMPORTEBRUTO">#REF!</definedName>
    <definedName name="PG1_MARCA">#REF!</definedName>
    <definedName name="PG1_SEMANAS">#REF!</definedName>
    <definedName name="PG1_TIPODECAMPANA">#REF!</definedName>
    <definedName name="PG2_CANTIDADDESEMANAS">#REF!</definedName>
    <definedName name="PG2_DETALLEPORPROVINCIAS">#REF!</definedName>
    <definedName name="PG2_IMPORTETOTAL">#REF!</definedName>
    <definedName name="PG2_PANTALLASTOTAL">#REF!</definedName>
    <definedName name="PG2_SEMANAS">#REF!</definedName>
    <definedName name="PG3_CANTIDADDESEMANAS">#REF!</definedName>
    <definedName name="PG3_DESCUENTOS">#REF!</definedName>
    <definedName name="PG3_IMPORTEBRUTO">#REF!</definedName>
    <definedName name="PG3_IMPORTENETO">#REF!</definedName>
    <definedName name="PG3_IMPORTESEMANAS">#REF!</definedName>
    <definedName name="PG3_RECARGOS">#REF!</definedName>
    <definedName name="PG4_DETALLEPORSEMANA1">'[43]Semana 1 Discine'!$A$13</definedName>
    <definedName name="PG4_DETALLEPORSEMANA10">#REF!</definedName>
    <definedName name="PG4_DETALLEPORSEMANA11">#REF!</definedName>
    <definedName name="PG4_DETALLEPORSEMANA12">#REF!</definedName>
    <definedName name="PG4_DETALLEPORSEMANA13">#REF!</definedName>
    <definedName name="PG4_DETALLEPORSEMANA14">#REF!</definedName>
    <definedName name="PG4_DETALLEPORSEMANA15">#REF!</definedName>
    <definedName name="PG4_DETALLEPORSEMANA16">#REF!</definedName>
    <definedName name="PG4_DETALLEPORSEMANA17">#REF!</definedName>
    <definedName name="PG4_DETALLEPORSEMANA18">#REF!</definedName>
    <definedName name="PG4_DETALLEPORSEMANA19">#REF!</definedName>
    <definedName name="PG4_DETALLEPORSEMANA2">'[43]Semana 2 Discine'!$A$13</definedName>
    <definedName name="PG4_DETALLEPORSEMANA20">#REF!</definedName>
    <definedName name="PG4_DETALLEPORSEMANA21">#REF!</definedName>
    <definedName name="PG4_DETALLEPORSEMANA22">#REF!</definedName>
    <definedName name="PG4_DETALLEPORSEMANA23">#REF!</definedName>
    <definedName name="PG4_DETALLEPORSEMANA24">#REF!</definedName>
    <definedName name="PG4_DETALLEPORSEMANA25">#REF!</definedName>
    <definedName name="PG4_DETALLEPORSEMANA26">#REF!</definedName>
    <definedName name="PG4_DETALLEPORSEMANA27">#REF!</definedName>
    <definedName name="PG4_DETALLEPORSEMANA28">#REF!</definedName>
    <definedName name="PG4_DETALLEPORSEMANA29">#REF!</definedName>
    <definedName name="PG4_DETALLEPORSEMANA3">#REF!</definedName>
    <definedName name="PG4_DETALLEPORSEMANA30">#REF!</definedName>
    <definedName name="PG4_DETALLEPORSEMANA31">#REF!</definedName>
    <definedName name="PG4_DETALLEPORSEMANA32">#REF!</definedName>
    <definedName name="PG4_DETALLEPORSEMANA33">#REF!</definedName>
    <definedName name="PG4_DETALLEPORSEMANA34">#REF!</definedName>
    <definedName name="PG4_DETALLEPORSEMANA35">#REF!</definedName>
    <definedName name="PG4_DETALLEPORSEMANA36">#REF!</definedName>
    <definedName name="PG4_DETALLEPORSEMANA37">#REF!</definedName>
    <definedName name="PG4_DETALLEPORSEMANA38">#REF!</definedName>
    <definedName name="PG4_DETALLEPORSEMANA39">#REF!</definedName>
    <definedName name="PG4_DETALLEPORSEMANA4">#REF!</definedName>
    <definedName name="PG4_DETALLEPORSEMANA40">#REF!</definedName>
    <definedName name="PG4_DETALLEPORSEMANA41">#REF!</definedName>
    <definedName name="PG4_DETALLEPORSEMANA42">#REF!</definedName>
    <definedName name="PG4_DETALLEPORSEMANA43">#REF!</definedName>
    <definedName name="PG4_DETALLEPORSEMANA44">#REF!</definedName>
    <definedName name="PG4_DETALLEPORSEMANA45">#REF!</definedName>
    <definedName name="PG4_DETALLEPORSEMANA46">#REF!</definedName>
    <definedName name="PG4_DETALLEPORSEMANA47">#REF!</definedName>
    <definedName name="PG4_DETALLEPORSEMANA48">#REF!</definedName>
    <definedName name="PG4_DETALLEPORSEMANA49">#REF!</definedName>
    <definedName name="PG4_DETALLEPORSEMANA5">#REF!</definedName>
    <definedName name="PG4_DETALLEPORSEMANA50">#REF!</definedName>
    <definedName name="PG4_DETALLEPORSEMANA51">#REF!</definedName>
    <definedName name="PG4_DETALLEPORSEMANA52">#REF!</definedName>
    <definedName name="PG4_DETALLEPORSEMANA53">#REF!</definedName>
    <definedName name="PG4_DETALLEPORSEMANA6">#REF!</definedName>
    <definedName name="PG4_DETALLEPORSEMANA7">#REF!</definedName>
    <definedName name="PG4_DETALLEPORSEMANA8">#REF!</definedName>
    <definedName name="PG4_DETALLEPORSEMANA9">#REF!</definedName>
    <definedName name="PG4_IMPORTETOTAL_SEMANA1">'[44]LISTADO DISCINE'!#REF!</definedName>
    <definedName name="PG4_IMPORTETOTAL_SEMANA10">#REF!</definedName>
    <definedName name="PG4_IMPORTETOTAL_SEMANA11">#REF!</definedName>
    <definedName name="PG4_IMPORTETOTAL_SEMANA12">#REF!</definedName>
    <definedName name="PG4_IMPORTETOTAL_SEMANA13">#REF!</definedName>
    <definedName name="PG4_IMPORTETOTAL_SEMANA14">#REF!</definedName>
    <definedName name="PG4_IMPORTETOTAL_SEMANA15">#REF!</definedName>
    <definedName name="PG4_IMPORTETOTAL_SEMANA16">#REF!</definedName>
    <definedName name="PG4_IMPORTETOTAL_SEMANA17">#REF!</definedName>
    <definedName name="PG4_IMPORTETOTAL_SEMANA18">#REF!</definedName>
    <definedName name="PG4_IMPORTETOTAL_SEMANA19">#REF!</definedName>
    <definedName name="PG4_IMPORTETOTAL_SEMANA2">'[45]Semana 2 Discine'!#REF!</definedName>
    <definedName name="PG4_IMPORTETOTAL_SEMANA20">#REF!</definedName>
    <definedName name="PG4_IMPORTETOTAL_SEMANA21">#REF!</definedName>
    <definedName name="PG4_IMPORTETOTAL_SEMANA22">#REF!</definedName>
    <definedName name="PG4_IMPORTETOTAL_SEMANA23">#REF!</definedName>
    <definedName name="PG4_IMPORTETOTAL_SEMANA24">#REF!</definedName>
    <definedName name="PG4_IMPORTETOTAL_SEMANA25">#REF!</definedName>
    <definedName name="PG4_IMPORTETOTAL_SEMANA26">#REF!</definedName>
    <definedName name="PG4_IMPORTETOTAL_SEMANA27">#REF!</definedName>
    <definedName name="PG4_IMPORTETOTAL_SEMANA28">#REF!</definedName>
    <definedName name="PG4_IMPORTETOTAL_SEMANA29">#REF!</definedName>
    <definedName name="PG4_IMPORTETOTAL_SEMANA3">#REF!</definedName>
    <definedName name="PG4_IMPORTETOTAL_SEMANA30">#REF!</definedName>
    <definedName name="PG4_IMPORTETOTAL_SEMANA31">#REF!</definedName>
    <definedName name="PG4_IMPORTETOTAL_SEMANA32">#REF!</definedName>
    <definedName name="PG4_IMPORTETOTAL_SEMANA33">#REF!</definedName>
    <definedName name="PG4_IMPORTETOTAL_SEMANA34">#REF!</definedName>
    <definedName name="PG4_IMPORTETOTAL_SEMANA35">#REF!</definedName>
    <definedName name="PG4_IMPORTETOTAL_SEMANA36">#REF!</definedName>
    <definedName name="PG4_IMPORTETOTAL_SEMANA37">#REF!</definedName>
    <definedName name="PG4_IMPORTETOTAL_SEMANA38">#REF!</definedName>
    <definedName name="PG4_IMPORTETOTAL_SEMANA39">#REF!</definedName>
    <definedName name="PG4_IMPORTETOTAL_SEMANA4">#REF!</definedName>
    <definedName name="PG4_IMPORTETOTAL_SEMANA40">#REF!</definedName>
    <definedName name="PG4_IMPORTETOTAL_SEMANA41">#REF!</definedName>
    <definedName name="PG4_IMPORTETOTAL_SEMANA42">#REF!</definedName>
    <definedName name="PG4_IMPORTETOTAL_SEMANA43">#REF!</definedName>
    <definedName name="PG4_IMPORTETOTAL_SEMANA44">#REF!</definedName>
    <definedName name="PG4_IMPORTETOTAL_SEMANA45">#REF!</definedName>
    <definedName name="PG4_IMPORTETOTAL_SEMANA46">#REF!</definedName>
    <definedName name="PG4_IMPORTETOTAL_SEMANA47">#REF!</definedName>
    <definedName name="PG4_IMPORTETOTAL_SEMANA48">#REF!</definedName>
    <definedName name="PG4_IMPORTETOTAL_SEMANA49">#REF!</definedName>
    <definedName name="PG4_IMPORTETOTAL_SEMANA5">#REF!</definedName>
    <definedName name="PG4_IMPORTETOTAL_SEMANA50">#REF!</definedName>
    <definedName name="PG4_IMPORTETOTAL_SEMANA51">#REF!</definedName>
    <definedName name="PG4_IMPORTETOTAL_SEMANA52">#REF!</definedName>
    <definedName name="PG4_IMPORTETOTAL_SEMANA53">#REF!</definedName>
    <definedName name="PG4_IMPORTETOTAL_SEMANA6">#REF!</definedName>
    <definedName name="PG4_IMPORTETOTAL_SEMANA7">#REF!</definedName>
    <definedName name="PG4_IMPORTETOTAL_SEMANA8">#REF!</definedName>
    <definedName name="PG4_IMPORTETOTAL_SEMANA9">#REF!</definedName>
    <definedName name="PG4_PANTALLASTOTAL_SEMANA1">'[43]Semana 1 Discine'!$E$1597</definedName>
    <definedName name="PG4_PANTALLASTOTAL_SEMANA10">#REF!</definedName>
    <definedName name="PG4_PANTALLASTOTAL_SEMANA11">#REF!</definedName>
    <definedName name="PG4_PANTALLASTOTAL_SEMANA12">#REF!</definedName>
    <definedName name="PG4_PANTALLASTOTAL_SEMANA13">#REF!</definedName>
    <definedName name="PG4_PANTALLASTOTAL_SEMANA14">#REF!</definedName>
    <definedName name="PG4_PANTALLASTOTAL_SEMANA15">#REF!</definedName>
    <definedName name="PG4_PANTALLASTOTAL_SEMANA16">#REF!</definedName>
    <definedName name="PG4_PANTALLASTOTAL_SEMANA17">#REF!</definedName>
    <definedName name="PG4_PANTALLASTOTAL_SEMANA18">#REF!</definedName>
    <definedName name="PG4_PANTALLASTOTAL_SEMANA19">#REF!</definedName>
    <definedName name="PG4_PANTALLASTOTAL_SEMANA2">'[43]Semana 2 Discine'!$E$1597</definedName>
    <definedName name="PG4_PANTALLASTOTAL_SEMANA20">#REF!</definedName>
    <definedName name="PG4_PANTALLASTOTAL_SEMANA21">#REF!</definedName>
    <definedName name="PG4_PANTALLASTOTAL_SEMANA22">#REF!</definedName>
    <definedName name="PG4_PANTALLASTOTAL_SEMANA23">#REF!</definedName>
    <definedName name="PG4_PANTALLASTOTAL_SEMANA24">#REF!</definedName>
    <definedName name="PG4_PANTALLASTOTAL_SEMANA25">#REF!</definedName>
    <definedName name="PG4_PANTALLASTOTAL_SEMANA26">#REF!</definedName>
    <definedName name="PG4_PANTALLASTOTAL_SEMANA27">#REF!</definedName>
    <definedName name="PG4_PANTALLASTOTAL_SEMANA28">#REF!</definedName>
    <definedName name="PG4_PANTALLASTOTAL_SEMANA29">#REF!</definedName>
    <definedName name="PG4_PANTALLASTOTAL_SEMANA3">#REF!</definedName>
    <definedName name="PG4_PANTALLASTOTAL_SEMANA30">#REF!</definedName>
    <definedName name="PG4_PANTALLASTOTAL_SEMANA31">#REF!</definedName>
    <definedName name="PG4_PANTALLASTOTAL_SEMANA32">#REF!</definedName>
    <definedName name="PG4_PANTALLASTOTAL_SEMANA33">#REF!</definedName>
    <definedName name="PG4_PANTALLASTOTAL_SEMANA34">#REF!</definedName>
    <definedName name="PG4_PANTALLASTOTAL_SEMANA35">#REF!</definedName>
    <definedName name="PG4_PANTALLASTOTAL_SEMANA36">#REF!</definedName>
    <definedName name="PG4_PANTALLASTOTAL_SEMANA37">#REF!</definedName>
    <definedName name="PG4_PANTALLASTOTAL_SEMANA38">#REF!</definedName>
    <definedName name="PG4_PANTALLASTOTAL_SEMANA39">#REF!</definedName>
    <definedName name="PG4_PANTALLASTOTAL_SEMANA4">#REF!</definedName>
    <definedName name="PG4_PANTALLASTOTAL_SEMANA40">#REF!</definedName>
    <definedName name="PG4_PANTALLASTOTAL_SEMANA41">#REF!</definedName>
    <definedName name="PG4_PANTALLASTOTAL_SEMANA42">#REF!</definedName>
    <definedName name="PG4_PANTALLASTOTAL_SEMANA43">#REF!</definedName>
    <definedName name="PG4_PANTALLASTOTAL_SEMANA44">#REF!</definedName>
    <definedName name="PG4_PANTALLASTOTAL_SEMANA45">#REF!</definedName>
    <definedName name="PG4_PANTALLASTOTAL_SEMANA46">#REF!</definedName>
    <definedName name="PG4_PANTALLASTOTAL_SEMANA47">#REF!</definedName>
    <definedName name="PG4_PANTALLASTOTAL_SEMANA48">#REF!</definedName>
    <definedName name="PG4_PANTALLASTOTAL_SEMANA49">#REF!</definedName>
    <definedName name="PG4_PANTALLASTOTAL_SEMANA5">#REF!</definedName>
    <definedName name="PG4_PANTALLASTOTAL_SEMANA50">#REF!</definedName>
    <definedName name="PG4_PANTALLASTOTAL_SEMANA51">#REF!</definedName>
    <definedName name="PG4_PANTALLASTOTAL_SEMANA52">#REF!</definedName>
    <definedName name="PG4_PANTALLASTOTAL_SEMANA53">#REF!</definedName>
    <definedName name="PG4_PANTALLASTOTAL_SEMANA6">#REF!</definedName>
    <definedName name="PG4_PANTALLASTOTAL_SEMANA7">#REF!</definedName>
    <definedName name="PG4_PANTALLASTOTAL_SEMANA8">#REF!</definedName>
    <definedName name="PG4_PANTALLASTOTAL_SEMANA9">#REF!</definedName>
    <definedName name="PG4_SEMANA1">'[43]Semana 1 Discine'!$B$10</definedName>
    <definedName name="PG4_SEMANA10">#REF!</definedName>
    <definedName name="PG4_SEMANA11">#REF!</definedName>
    <definedName name="PG4_SEMANA12">#REF!</definedName>
    <definedName name="PG4_SEMANA13">#REF!</definedName>
    <definedName name="PG4_SEMANA14">#REF!</definedName>
    <definedName name="PG4_SEMANA15">#REF!</definedName>
    <definedName name="PG4_SEMANA16">#REF!</definedName>
    <definedName name="PG4_SEMANA17">#REF!</definedName>
    <definedName name="PG4_SEMANA18">#REF!</definedName>
    <definedName name="PG4_SEMANA19">#REF!</definedName>
    <definedName name="PG4_SEMANA2">'[43]Semana 2 Discine'!$B$10</definedName>
    <definedName name="PG4_SEMANA20">#REF!</definedName>
    <definedName name="PG4_SEMANA21">#REF!</definedName>
    <definedName name="PG4_SEMANA22">#REF!</definedName>
    <definedName name="PG4_SEMANA23">#REF!</definedName>
    <definedName name="PG4_SEMANA24">#REF!</definedName>
    <definedName name="PG4_SEMANA25">#REF!</definedName>
    <definedName name="PG4_SEMANA26">#REF!</definedName>
    <definedName name="PG4_SEMANA27">#REF!</definedName>
    <definedName name="PG4_SEMANA28">#REF!</definedName>
    <definedName name="PG4_SEMANA29">#REF!</definedName>
    <definedName name="PG4_SEMANA3">#REF!</definedName>
    <definedName name="PG4_SEMANA30">#REF!</definedName>
    <definedName name="PG4_SEMANA31">#REF!</definedName>
    <definedName name="PG4_SEMANA32">#REF!</definedName>
    <definedName name="PG4_SEMANA33">#REF!</definedName>
    <definedName name="PG4_SEMANA34">#REF!</definedName>
    <definedName name="PG4_SEMANA35">#REF!</definedName>
    <definedName name="PG4_SEMANA36">#REF!</definedName>
    <definedName name="PG4_SEMANA37">#REF!</definedName>
    <definedName name="PG4_SEMANA38">#REF!</definedName>
    <definedName name="PG4_SEMANA39">#REF!</definedName>
    <definedName name="PG4_SEMANA4">#REF!</definedName>
    <definedName name="PG4_SEMANA40">#REF!</definedName>
    <definedName name="PG4_SEMANA41">#REF!</definedName>
    <definedName name="PG4_SEMANA42">#REF!</definedName>
    <definedName name="PG4_SEMANA43">#REF!</definedName>
    <definedName name="PG4_SEMANA44">#REF!</definedName>
    <definedName name="PG4_SEMANA45">#REF!</definedName>
    <definedName name="PG4_SEMANA46">#REF!</definedName>
    <definedName name="PG4_SEMANA47">#REF!</definedName>
    <definedName name="PG4_SEMANA48">#REF!</definedName>
    <definedName name="PG4_SEMANA49">#REF!</definedName>
    <definedName name="PG4_SEMANA5">#REF!</definedName>
    <definedName name="PG4_SEMANA50">#REF!</definedName>
    <definedName name="PG4_SEMANA51">#REF!</definedName>
    <definedName name="PG4_SEMANA52">#REF!</definedName>
    <definedName name="PG4_SEMANA53">#REF!</definedName>
    <definedName name="PG4_SEMANA6">#REF!</definedName>
    <definedName name="PG4_SEMANA7">#REF!</definedName>
    <definedName name="PG4_SEMANA8">#REF!</definedName>
    <definedName name="PG4_SEMANA9">#REF!</definedName>
    <definedName name="PIANO">#REF!</definedName>
    <definedName name="PlacementName">#REF!</definedName>
    <definedName name="PlacementSubcategoryName">#REF!</definedName>
    <definedName name="PlacementTypeName">#REF!</definedName>
    <definedName name="PlacementURL">#REF!</definedName>
    <definedName name="Plano">#REF!</definedName>
    <definedName name="PORT97ATR">'[9]port97 p.atra'!$B$33:$U$852</definedName>
    <definedName name="PORT98ATR">[9]PORT98ATRA!$A$2:$U$896</definedName>
    <definedName name="POS">#REF!</definedName>
    <definedName name="POSIC">#REF!</definedName>
    <definedName name="PosiciónCabecera">#REF!</definedName>
    <definedName name="PosPrimeraDuración">#REF!</definedName>
    <definedName name="postalfree">[46]Postales!$C$4:$F$41</definedName>
    <definedName name="pp">#REF!</definedName>
    <definedName name="Ppto_Duracion">#REF!</definedName>
    <definedName name="Ppto_Duracion2">#REF!</definedName>
    <definedName name="precio">#REF!</definedName>
    <definedName name="PREM">'[19].EvaluaciónTV'!#REF!</definedName>
    <definedName name="PREM2">#REF!</definedName>
    <definedName name="PRENSA3" localSheetId="6" hidden="1">{"'mayo'!$A$1:$AO$202"}</definedName>
    <definedName name="PRENSA3" localSheetId="4" hidden="1">{"'mayo'!$A$1:$AO$202"}</definedName>
    <definedName name="PRENSA3" localSheetId="5" hidden="1">{"'mayo'!$A$1:$AO$202"}</definedName>
    <definedName name="PRENSA3" localSheetId="0" hidden="1">{"'mayo'!$A$1:$AO$202"}</definedName>
    <definedName name="PRENSA3" localSheetId="3" hidden="1">{"'mayo'!$A$1:$AO$202"}</definedName>
    <definedName name="PRENSA3" hidden="1">{"'mayo'!$A$1:$AO$202"}</definedName>
    <definedName name="prensaporta" localSheetId="6" hidden="1">{"'mayo'!$A$1:$AO$202"}</definedName>
    <definedName name="prensaporta" localSheetId="4" hidden="1">{"'mayo'!$A$1:$AO$202"}</definedName>
    <definedName name="prensaporta" localSheetId="5" hidden="1">{"'mayo'!$A$1:$AO$202"}</definedName>
    <definedName name="prensaporta" localSheetId="0" hidden="1">{"'mayo'!$A$1:$AO$202"}</definedName>
    <definedName name="prensaporta" localSheetId="3" hidden="1">{"'mayo'!$A$1:$AO$202"}</definedName>
    <definedName name="prensaporta" hidden="1">{"'mayo'!$A$1:$AO$202"}</definedName>
    <definedName name="presupuestado">#REF!</definedName>
    <definedName name="PrimeraCadena">#REF!</definedName>
    <definedName name="PRIMETIME">#REF!</definedName>
    <definedName name="Print_Area_MI">#REF!</definedName>
    <definedName name="Productos">#REF!</definedName>
    <definedName name="prop_AverageOTS">#REF!</definedName>
    <definedName name="prop_Campaign">#REF!</definedName>
    <definedName name="prop_Client">#REF!</definedName>
    <definedName name="prop_ClientDivision">#REF!</definedName>
    <definedName name="prop_Country">#REF!</definedName>
    <definedName name="prop_Currency">#REF!</definedName>
    <definedName name="prop_Date">#REF!</definedName>
    <definedName name="prop_ExchangeRate">#REF!</definedName>
    <definedName name="prop_IndirectExchangeRate">#REF!</definedName>
    <definedName name="prop_MediaBuyingTarget">#REF!</definedName>
    <definedName name="prop_MediaType">#REF!</definedName>
    <definedName name="prop_PercentageCover">#REF!</definedName>
    <definedName name="prop_PlanNumber">#REF!</definedName>
    <definedName name="prop_ProductArea">#REF!</definedName>
    <definedName name="prop_Quotation">#REF!</definedName>
    <definedName name="prop_Source">#REF!</definedName>
    <definedName name="prop_UniverseSize">#REF!</definedName>
    <definedName name="prop_Year">#REF!</definedName>
    <definedName name="Proposal">#REF!</definedName>
    <definedName name="PruebaInfoTV" localSheetId="6">[7]!PruebaInfoTV</definedName>
    <definedName name="PruebaInfoTV" localSheetId="4">[7]!PruebaInfoTV</definedName>
    <definedName name="PruebaInfoTV" localSheetId="5">[7]!PruebaInfoTV</definedName>
    <definedName name="PruebaInfoTV">[7]!PruebaInfoTV</definedName>
    <definedName name="ptassin">#REF!</definedName>
    <definedName name="PublishingSiteName">#REF!</definedName>
    <definedName name="put">[25]FRECEFECBAILEYS!$C$17:$T$45</definedName>
    <definedName name="Q">#REF!</definedName>
    <definedName name="qq">#REF!</definedName>
    <definedName name="QQQ" localSheetId="6">[7]!QQQ</definedName>
    <definedName name="QQQ" localSheetId="4">[7]!QQQ</definedName>
    <definedName name="QQQ" localSheetId="5">[7]!QQQ</definedName>
    <definedName name="QQQ">[7]!QQQ</definedName>
    <definedName name="qrqwrqwer">'[30]OTICO 2000 OK'!#REF!</definedName>
    <definedName name="Quantity">#REF!</definedName>
    <definedName name="RABATT">#REF!</definedName>
    <definedName name="RADIOC2">#REF!</definedName>
    <definedName name="RangoCabDía">#REF!</definedName>
    <definedName name="RangoCabInforme">#REF!</definedName>
    <definedName name="RangoDP1">#REF!</definedName>
    <definedName name="RangoDuración">#REF!</definedName>
    <definedName name="RangoHoras">#REF!</definedName>
    <definedName name="RangoPieDía">#REF!</definedName>
    <definedName name="RangoPieInforme">#REF!</definedName>
    <definedName name="RangosWeborama">[21]Diccionarios!$D$7:$D$12</definedName>
    <definedName name="Rappel">[20]LARCAL!#REF!</definedName>
    <definedName name="RAT_DTO_DUR">'[23]ratio duraciones'!$C$16:$O$22</definedName>
    <definedName name="RAT_DTO_DUR2">'[24]ratio duraciones'!$C$16:$O$22</definedName>
    <definedName name="RAT_EQUI_DUR">#REF!</definedName>
    <definedName name="Ratings">#REF!</definedName>
    <definedName name="RCA" localSheetId="6">[7]!RCA</definedName>
    <definedName name="RCA" localSheetId="4">[7]!RCA</definedName>
    <definedName name="RCA" localSheetId="5">[7]!RCA</definedName>
    <definedName name="RCA">[7]!RCA</definedName>
    <definedName name="Real">#REF!</definedName>
    <definedName name="recargos">#REF!</definedName>
    <definedName name="Referencia">#REF!</definedName>
    <definedName name="REGIN">#REF!</definedName>
    <definedName name="REJILLA" localSheetId="6">[7]!REJILLA</definedName>
    <definedName name="REJILLA" localSheetId="4">[7]!REJILLA</definedName>
    <definedName name="REJILLA" localSheetId="5">[7]!REJILLA</definedName>
    <definedName name="REJILLA">[7]!REJILLA</definedName>
    <definedName name="ResFs">#REF!</definedName>
    <definedName name="ResPt">#REF!</definedName>
    <definedName name="Resto">#REF!</definedName>
    <definedName name="restot">#REF!</definedName>
    <definedName name="RET">[1]FRECEFECBAILEYS!#REF!</definedName>
    <definedName name="rev">'[47].EvaluaciónTV'!#REF!</definedName>
    <definedName name="rr">#REF!</definedName>
    <definedName name="s">#REF!</definedName>
    <definedName name="S_Reg">#REF!</definedName>
    <definedName name="S16Alvo">#REF!</definedName>
    <definedName name="S16Segmento">#REF!</definedName>
    <definedName name="sad" localSheetId="6" hidden="1">{"'mayo'!$A$1:$AO$202"}</definedName>
    <definedName name="sad" localSheetId="4" hidden="1">{"'mayo'!$A$1:$AO$202"}</definedName>
    <definedName name="sad" localSheetId="5" hidden="1">{"'mayo'!$A$1:$AO$202"}</definedName>
    <definedName name="sad" localSheetId="0" hidden="1">{"'mayo'!$A$1:$AO$202"}</definedName>
    <definedName name="sad" localSheetId="3" hidden="1">{"'mayo'!$A$1:$AO$202"}</definedName>
    <definedName name="sad" hidden="1">{"'mayo'!$A$1:$AO$202"}</definedName>
    <definedName name="SASA" localSheetId="6" hidden="1">{"'mayo'!$A$1:$AO$202"}</definedName>
    <definedName name="SASA" localSheetId="4" hidden="1">{"'mayo'!$A$1:$AO$202"}</definedName>
    <definedName name="SASA" localSheetId="5" hidden="1">{"'mayo'!$A$1:$AO$202"}</definedName>
    <definedName name="SASA" localSheetId="0" hidden="1">{"'mayo'!$A$1:$AO$202"}</definedName>
    <definedName name="SASA" localSheetId="3" hidden="1">{"'mayo'!$A$1:$AO$202"}</definedName>
    <definedName name="SASA" hidden="1">{"'mayo'!$A$1:$AO$202"}</definedName>
    <definedName name="SCHEDA">'[17]PIANO GENERALE'!#REF!</definedName>
    <definedName name="SDGN">#REF!</definedName>
    <definedName name="sed" localSheetId="6" hidden="1">{"'banner (abr)'!$A$14:$G$22"}</definedName>
    <definedName name="sed" localSheetId="4" hidden="1">{"'banner (abr)'!$A$14:$G$22"}</definedName>
    <definedName name="sed" localSheetId="5" hidden="1">{"'banner (abr)'!$A$14:$G$22"}</definedName>
    <definedName name="sed" localSheetId="0" hidden="1">{"'banner (abr)'!$A$14:$G$22"}</definedName>
    <definedName name="sed" localSheetId="3" hidden="1">{"'banner (abr)'!$A$14:$G$22"}</definedName>
    <definedName name="sed" hidden="1">{"'banner (abr)'!$A$14:$G$22"}</definedName>
    <definedName name="seg">[1]FRECEFECBAILEYS!#REF!</definedName>
    <definedName name="segprensa">#REF!</definedName>
    <definedName name="Seleccionar_Opción">#REF!</definedName>
    <definedName name="Semana1.Fin">#REF!</definedName>
    <definedName name="Semana1.Inicio">#REF!</definedName>
    <definedName name="Semana10.Fin">#REF!</definedName>
    <definedName name="Semana10.Inicio">#REF!</definedName>
    <definedName name="Semana11.Fin">#REF!</definedName>
    <definedName name="Semana11.Inicio">#REF!</definedName>
    <definedName name="Semana12.Fin">#REF!</definedName>
    <definedName name="Semana12.Inicio">#REF!</definedName>
    <definedName name="Semana13.Fin">#REF!</definedName>
    <definedName name="Semana13.Inicio">#REF!</definedName>
    <definedName name="Semana14.Fin">#REF!</definedName>
    <definedName name="Semana14.Inicio">#REF!</definedName>
    <definedName name="Semana15.Fin">#REF!</definedName>
    <definedName name="Semana15.Inicio">#REF!</definedName>
    <definedName name="Semana16.Fin">#REF!</definedName>
    <definedName name="Semana16.Inicio">#REF!</definedName>
    <definedName name="Semana17.Fin">#REF!</definedName>
    <definedName name="Semana17.Inicio">#REF!</definedName>
    <definedName name="Semana18.Fin">#REF!</definedName>
    <definedName name="Semana18.Inicio">#REF!</definedName>
    <definedName name="Semana19.Fin">#REF!</definedName>
    <definedName name="Semana19.Inicio">#REF!</definedName>
    <definedName name="Semana2.Fin">#REF!</definedName>
    <definedName name="Semana2.Inicio">#REF!</definedName>
    <definedName name="Semana20.Fin">#REF!</definedName>
    <definedName name="Semana20.Inicio">#REF!</definedName>
    <definedName name="Semana21.Fin">#REF!</definedName>
    <definedName name="Semana21.Inicio">#REF!</definedName>
    <definedName name="Semana22.Fin">#REF!</definedName>
    <definedName name="Semana22.Inicio">#REF!</definedName>
    <definedName name="Semana23.Fin">#REF!</definedName>
    <definedName name="Semana23.Inicio">#REF!</definedName>
    <definedName name="Semana24.Fin">#REF!</definedName>
    <definedName name="Semana24.Inicio">#REF!</definedName>
    <definedName name="Semana3.Fin">#REF!</definedName>
    <definedName name="Semana3.Inicio">#REF!</definedName>
    <definedName name="Semana4.Fin">#REF!</definedName>
    <definedName name="Semana4.Inicio">#REF!</definedName>
    <definedName name="Semana5.Fin">#REF!</definedName>
    <definedName name="Semana5.Inicio">#REF!</definedName>
    <definedName name="Semana6.Fin">#REF!</definedName>
    <definedName name="Semana6.Inicio">#REF!</definedName>
    <definedName name="Semana7.Fin">#REF!</definedName>
    <definedName name="Semana7.Inicio">#REF!</definedName>
    <definedName name="Semana8.Fin">#REF!</definedName>
    <definedName name="Semana8.Inicio">#REF!</definedName>
    <definedName name="Semana9.Fin">#REF!</definedName>
    <definedName name="Semana9.Inicio">#REF!</definedName>
    <definedName name="semanas">#REF!</definedName>
    <definedName name="seriesa3">#REF!</definedName>
    <definedName name="sflkjasdñojerioñ">#REF!</definedName>
    <definedName name="sgfsn">#REF!</definedName>
    <definedName name="SharesCadenas">'[48]Datos Mar12 Mar13'!$H$3:$N$206</definedName>
    <definedName name="SHEET_HEADER">#REF!</definedName>
    <definedName name="sil">[1]FRECEFECBAILEYS!#REF!</definedName>
    <definedName name="SILVIA">[25]FRECEFECBAILEYS!$C$15:$S$47</definedName>
    <definedName name="SINK">[1]FRECEFECBAILEYS!#REF!</definedName>
    <definedName name="SINK1">[1]FRECEFECBAILEYS!#REF!</definedName>
    <definedName name="SiteName">#REF!</definedName>
    <definedName name="SiteSubcategoryName">#REF!</definedName>
    <definedName name="SOBA3">#REF!</definedName>
    <definedName name="sobremesa">#REF!</definedName>
    <definedName name="sobremesaA3">#REF!</definedName>
    <definedName name="SOFRES">#REF!</definedName>
    <definedName name="soleti">#N/A</definedName>
    <definedName name="solver_adj" localSheetId="1" hidden="1">Simulador!$T$10:$T$13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Simulador!$T$10</definedName>
    <definedName name="solver_lhs10" localSheetId="1" hidden="1">Simulador!$T$11</definedName>
    <definedName name="solver_lhs11" localSheetId="1" hidden="1">Simulador!$T$11</definedName>
    <definedName name="solver_lhs12" localSheetId="1" hidden="1">Simulador!$T$12</definedName>
    <definedName name="solver_lhs13" localSheetId="1" hidden="1">Simulador!$T$11</definedName>
    <definedName name="solver_lhs14" localSheetId="1" hidden="1">Simulador!$T$12</definedName>
    <definedName name="solver_lhs15" localSheetId="1" hidden="1">Simulador!$T$10</definedName>
    <definedName name="solver_lhs16" localSheetId="1" hidden="1">Simulador!$T$12</definedName>
    <definedName name="solver_lhs17" localSheetId="1" hidden="1">Simulador!$T$12</definedName>
    <definedName name="solver_lhs18" localSheetId="1" hidden="1">Simulador!$T$12</definedName>
    <definedName name="solver_lhs19" localSheetId="1" hidden="1">Simulador!$T$12</definedName>
    <definedName name="solver_lhs2" localSheetId="1" hidden="1">Simulador!$T$11</definedName>
    <definedName name="solver_lhs20" localSheetId="1" hidden="1">Simulador!$T$11</definedName>
    <definedName name="solver_lhs21" localSheetId="1" hidden="1">Simulador!$T$13</definedName>
    <definedName name="solver_lhs22" localSheetId="1" hidden="1">Simulador!$T$13</definedName>
    <definedName name="solver_lhs23" localSheetId="1" hidden="1">Simulador!$T$13</definedName>
    <definedName name="solver_lhs24" localSheetId="1" hidden="1">Simulador!$T$13</definedName>
    <definedName name="solver_lhs25" localSheetId="1" hidden="1">Simulador!$T$12</definedName>
    <definedName name="solver_lhs26" localSheetId="1" hidden="1">Simulador!$T$13</definedName>
    <definedName name="solver_lhs27" localSheetId="1" hidden="1">Simulador!#REF!</definedName>
    <definedName name="solver_lhs28" localSheetId="1" hidden="1">Simulador!$T$13</definedName>
    <definedName name="solver_lhs29" localSheetId="1" hidden="1">Simulador!#REF!</definedName>
    <definedName name="solver_lhs3" localSheetId="1" hidden="1">Simulador!$T$12</definedName>
    <definedName name="solver_lhs30" localSheetId="1" hidden="1">Simulador!#REF!</definedName>
    <definedName name="solver_lhs31" localSheetId="1" hidden="1">Simulador!$T$13</definedName>
    <definedName name="solver_lhs32" localSheetId="1" hidden="1">Simulador!#REF!</definedName>
    <definedName name="solver_lhs33" localSheetId="1" hidden="1">Simulador!#REF!</definedName>
    <definedName name="solver_lhs34" localSheetId="1" hidden="1">Simulador!#REF!</definedName>
    <definedName name="solver_lhs35" localSheetId="1" hidden="1">Simulador!$T$7</definedName>
    <definedName name="solver_lhs36" localSheetId="1" hidden="1">Simulador!#REF!</definedName>
    <definedName name="solver_lhs37" localSheetId="1" hidden="1">Simulador!$T$7</definedName>
    <definedName name="solver_lhs38" localSheetId="1" hidden="1">Simulador!$T$7</definedName>
    <definedName name="solver_lhs39" localSheetId="1" hidden="1">Simulador!$T$7</definedName>
    <definedName name="solver_lhs4" localSheetId="1" hidden="1">Simulador!$T$13</definedName>
    <definedName name="solver_lhs40" localSheetId="1" hidden="1">Simulador!$T$7</definedName>
    <definedName name="solver_lhs41" localSheetId="1" hidden="1">Simulador!$T$7</definedName>
    <definedName name="solver_lhs5" localSheetId="1" hidden="1">Simulador!$T$14</definedName>
    <definedName name="solver_lhs6" localSheetId="1" hidden="1">Simulador!$T$7</definedName>
    <definedName name="solver_lhs7" localSheetId="1" hidden="1">Simulador!$T$10</definedName>
    <definedName name="solver_lhs8" localSheetId="1" hidden="1">Simulador!$T$11</definedName>
    <definedName name="solver_lhs9" localSheetId="1" hidden="1">Simulador!$T$11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6</definedName>
    <definedName name="solver_nwt" localSheetId="1" hidden="1">1</definedName>
    <definedName name="solver_opt" localSheetId="1" hidden="1">Simulador!$Z$7</definedName>
    <definedName name="solver_pre" localSheetId="1" hidden="1">0.000001</definedName>
    <definedName name="solver_rbv" localSheetId="1" hidden="1">2</definedName>
    <definedName name="solver_rel1" localSheetId="1" hidden="1">3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3</definedName>
    <definedName name="solver_rel14" localSheetId="1" hidden="1">3</definedName>
    <definedName name="solver_rel15" localSheetId="1" hidden="1">3</definedName>
    <definedName name="solver_rel16" localSheetId="1" hidden="1">3</definedName>
    <definedName name="solver_rel17" localSheetId="1" hidden="1">3</definedName>
    <definedName name="solver_rel18" localSheetId="1" hidden="1">3</definedName>
    <definedName name="solver_rel19" localSheetId="1" hidden="1">3</definedName>
    <definedName name="solver_rel2" localSheetId="1" hidden="1">3</definedName>
    <definedName name="solver_rel20" localSheetId="1" hidden="1">3</definedName>
    <definedName name="solver_rel21" localSheetId="1" hidden="1">3</definedName>
    <definedName name="solver_rel22" localSheetId="1" hidden="1">3</definedName>
    <definedName name="solver_rel23" localSheetId="1" hidden="1">3</definedName>
    <definedName name="solver_rel24" localSheetId="1" hidden="1">3</definedName>
    <definedName name="solver_rel25" localSheetId="1" hidden="1">3</definedName>
    <definedName name="solver_rel26" localSheetId="1" hidden="1">3</definedName>
    <definedName name="solver_rel27" localSheetId="1" hidden="1">3</definedName>
    <definedName name="solver_rel28" localSheetId="1" hidden="1">3</definedName>
    <definedName name="solver_rel29" localSheetId="1" hidden="1">3</definedName>
    <definedName name="solver_rel3" localSheetId="1" hidden="1">3</definedName>
    <definedName name="solver_rel30" localSheetId="1" hidden="1">3</definedName>
    <definedName name="solver_rel31" localSheetId="1" hidden="1">3</definedName>
    <definedName name="solver_rel32" localSheetId="1" hidden="1">3</definedName>
    <definedName name="solver_rel33" localSheetId="1" hidden="1">3</definedName>
    <definedName name="solver_rel34" localSheetId="1" hidden="1">3</definedName>
    <definedName name="solver_rel35" localSheetId="1" hidden="1">1</definedName>
    <definedName name="solver_rel36" localSheetId="1" hidden="1">3</definedName>
    <definedName name="solver_rel37" localSheetId="1" hidden="1">1</definedName>
    <definedName name="solver_rel38" localSheetId="1" hidden="1">1</definedName>
    <definedName name="solver_rel39" localSheetId="1" hidden="1">1</definedName>
    <definedName name="solver_rel4" localSheetId="1" hidden="1">3</definedName>
    <definedName name="solver_rel40" localSheetId="1" hidden="1">1</definedName>
    <definedName name="solver_rel41" localSheetId="1" hidden="1">1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3</definedName>
    <definedName name="solver_rel9" localSheetId="1" hidden="1">3</definedName>
    <definedName name="solver_rhs1" localSheetId="1" hidden="1">0</definedName>
    <definedName name="solver_rhs10" localSheetId="1" hidden="1">0</definedName>
    <definedName name="solver_rhs11" localSheetId="1" hidden="1">0</definedName>
    <definedName name="solver_rhs12" localSheetId="1" hidden="1">0</definedName>
    <definedName name="solver_rhs13" localSheetId="1" hidden="1">0</definedName>
    <definedName name="solver_rhs14" localSheetId="1" hidden="1">0</definedName>
    <definedName name="solver_rhs15" localSheetId="1" hidden="1">0</definedName>
    <definedName name="solver_rhs16" localSheetId="1" hidden="1">0</definedName>
    <definedName name="solver_rhs17" localSheetId="1" hidden="1">0</definedName>
    <definedName name="solver_rhs18" localSheetId="1" hidden="1">0</definedName>
    <definedName name="solver_rhs19" localSheetId="1" hidden="1">0</definedName>
    <definedName name="solver_rhs2" localSheetId="1" hidden="1">0</definedName>
    <definedName name="solver_rhs20" localSheetId="1" hidden="1">0</definedName>
    <definedName name="solver_rhs21" localSheetId="1" hidden="1">0</definedName>
    <definedName name="solver_rhs22" localSheetId="1" hidden="1">0</definedName>
    <definedName name="solver_rhs23" localSheetId="1" hidden="1">0</definedName>
    <definedName name="solver_rhs24" localSheetId="1" hidden="1">0</definedName>
    <definedName name="solver_rhs25" localSheetId="1" hidden="1">0</definedName>
    <definedName name="solver_rhs26" localSheetId="1" hidden="1">0</definedName>
    <definedName name="solver_rhs27" localSheetId="1" hidden="1">0</definedName>
    <definedName name="solver_rhs28" localSheetId="1" hidden="1">0</definedName>
    <definedName name="solver_rhs29" localSheetId="1" hidden="1">0</definedName>
    <definedName name="solver_rhs3" localSheetId="1" hidden="1">0</definedName>
    <definedName name="solver_rhs30" localSheetId="1" hidden="1">0</definedName>
    <definedName name="solver_rhs31" localSheetId="1" hidden="1">0</definedName>
    <definedName name="solver_rhs32" localSheetId="1" hidden="1">0</definedName>
    <definedName name="solver_rhs33" localSheetId="1" hidden="1">0</definedName>
    <definedName name="solver_rhs34" localSheetId="1" hidden="1">0</definedName>
    <definedName name="solver_rhs35" localSheetId="1" hidden="1">Simulador!$T$4</definedName>
    <definedName name="solver_rhs36" localSheetId="1" hidden="1">0</definedName>
    <definedName name="solver_rhs37" localSheetId="1" hidden="1">Simulador!$T$4</definedName>
    <definedName name="solver_rhs38" localSheetId="1" hidden="1">Simulador!$T$4</definedName>
    <definedName name="solver_rhs39" localSheetId="1" hidden="1">Simulador!$T$4</definedName>
    <definedName name="solver_rhs4" localSheetId="1" hidden="1">0</definedName>
    <definedName name="solver_rhs40" localSheetId="1" hidden="1">Simulador!$T$4</definedName>
    <definedName name="solver_rhs41" localSheetId="1" hidden="1">Simulador!$T$4</definedName>
    <definedName name="solver_rhs5" localSheetId="1" hidden="1">0</definedName>
    <definedName name="solver_rhs6" localSheetId="1" hidden="1">Simulador!$T$4</definedName>
    <definedName name="solver_rhs7" localSheetId="1" hidden="1">0</definedName>
    <definedName name="solver_rhs8" localSheetId="1" hidden="1">0</definedName>
    <definedName name="solver_rhs9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Soporte">#REF!</definedName>
    <definedName name="SoporteAmbient">#REF!</definedName>
    <definedName name="SS">#REF!</definedName>
    <definedName name="SSFSGAF">#REF!</definedName>
    <definedName name="SSS" localSheetId="6" hidden="1">{"'mayo'!$A$1:$AO$202"}</definedName>
    <definedName name="SSS" localSheetId="4" hidden="1">{"'mayo'!$A$1:$AO$202"}</definedName>
    <definedName name="SSS" localSheetId="5" hidden="1">{"'mayo'!$A$1:$AO$202"}</definedName>
    <definedName name="SSS" localSheetId="0" hidden="1">{"'mayo'!$A$1:$AO$202"}</definedName>
    <definedName name="SSS" localSheetId="3" hidden="1">{"'mayo'!$A$1:$AO$202"}</definedName>
    <definedName name="SSS" hidden="1">{"'mayo'!$A$1:$AO$202"}</definedName>
    <definedName name="ssss">#REF!</definedName>
    <definedName name="StandardFormat">[21]Diccionarios!$A$7:$A$25</definedName>
    <definedName name="STAR">'[12]PRC-TV (0)'!$CG$10</definedName>
    <definedName name="StartDate">#REF!</definedName>
    <definedName name="StatCountTypeName">#REF!</definedName>
    <definedName name="Station">[49]Main!$S$7:$S$11</definedName>
    <definedName name="STRATEGY">#REF!</definedName>
    <definedName name="StrategyCalendarDate">#REF!</definedName>
    <definedName name="STRATEGYCALENDARDATE2">#REF!</definedName>
    <definedName name="StrategyDatabase">#REF!</definedName>
    <definedName name="StrategyRecord">#REF!</definedName>
    <definedName name="SubcategoryName">#REF!</definedName>
    <definedName name="SUBTOTAL_CELL">#REF!</definedName>
    <definedName name="SumEstImpressions">#REF!</definedName>
    <definedName name="summary">#N/A</definedName>
    <definedName name="SUMMARY_VALUE">#REF!</definedName>
    <definedName name="SumQuantity">#REF!</definedName>
    <definedName name="SURF">#REF!</definedName>
    <definedName name="TABLE1">#REF!</definedName>
    <definedName name="TAR.NACIONAL">#REF!</definedName>
    <definedName name="TARDEA32">#REF!</definedName>
    <definedName name="tardeA3I">#REF!</definedName>
    <definedName name="tardeA3II">#REF!</definedName>
    <definedName name="tardeFS">#REF!</definedName>
    <definedName name="targetla2">'[50]AUD marca TVE'!$L$2:$V$100</definedName>
    <definedName name="Targets">#REF!</definedName>
    <definedName name="targettve1">'[50]AUD marca TVE'!$A$5:$K$100</definedName>
    <definedName name="tarifa">#REF!</definedName>
    <definedName name="Tarifa_ABC">+'[51]Pr-SeleccSop'!$P$20+'[51]Pr-SeleccSop'!$P$55+'[51]Pr-SeleccSop'!$P$80+'[51]Pr-SeleccSop'!$P$82+'[51]Pr-SeleccSop'!$P$83+'[51]Pr-SeleccSop'!$P$84+'[51]Pr-SeleccSop'!$P$85+'[51]Pr-SeleccSop'!$P$89+'[51]Pr-SeleccSop'!$P$91+'[51]Pr-SeleccSop'!$P$93+'[51]Pr-SeleccSop'!$P$101+'[51]Pr-SeleccSop'!$P$116</definedName>
    <definedName name="Tarifas">#REF!</definedName>
    <definedName name="Tarifas_ANT3">#REF!</definedName>
    <definedName name="Tarifas_Asociadas_40">#REF!</definedName>
    <definedName name="Tarifas_Asociadas_Dial">#REF!</definedName>
    <definedName name="Tarifas_Asociadas_m80">#REF!</definedName>
    <definedName name="Tarifas_Asociadas_Maxima">#REF!</definedName>
    <definedName name="Tarifas_Asociadas_Radiole">#REF!</definedName>
    <definedName name="Tarifas_Asociadas_SER">#REF!</definedName>
    <definedName name="Tarifas_Propias_40">#REF!</definedName>
    <definedName name="Tarifas_Propias_Dial">#REF!</definedName>
    <definedName name="Tarifas_Propias_m80">#REF!</definedName>
    <definedName name="Tarifas_Propias_Maxima">#REF!</definedName>
    <definedName name="Tarifas_Propias_Radiole">#REF!</definedName>
    <definedName name="Tarifas_Propias_SER">#REF!</definedName>
    <definedName name="Tarifas_TEL5">#REF!</definedName>
    <definedName name="taulapreus">#REF!</definedName>
    <definedName name="TEAGENCIA">'[13]CANAL SUR'!#REF!</definedName>
    <definedName name="telecinco">#REF!</definedName>
    <definedName name="TG">[52]Target!#REF!</definedName>
    <definedName name="titular">[34]Postales!#REF!</definedName>
    <definedName name="TITULO">[1]FRECEFECBAILEYS!#REF!</definedName>
    <definedName name="_xlnm.Print_Titles">#N/A</definedName>
    <definedName name="TMAC">#REF!</definedName>
    <definedName name="Todos">[53]Viajeros_dia!$A$1:$P$70,[53]Viajeros_dia!$AY$1:$BN$70,[53]Viajeros_dia!$CB$1:$CQ$70</definedName>
    <definedName name="Todos_nuevo_calculo">[53]Viajeros_dia!$A$1:$P$70,[53]Viajeros_dia!$FA$1:$FP$70,[53]Viajeros_dia!$CB$1:$CQ$70</definedName>
    <definedName name="Tot_Bruto_Abr">#REF!</definedName>
    <definedName name="Tot_Bruto_Ago">#REF!</definedName>
    <definedName name="Tot_Bruto_Dic">#REF!</definedName>
    <definedName name="Tot_Bruto_Feb">#REF!</definedName>
    <definedName name="Tot_Bruto_Jul">#REF!</definedName>
    <definedName name="Tot_Bruto_Jun">#REF!</definedName>
    <definedName name="Tot_Bruto_Mar">#REF!</definedName>
    <definedName name="Tot_Bruto_May">#REF!</definedName>
    <definedName name="Tot_Bruto_Nov">#REF!</definedName>
    <definedName name="Tot_Bruto_Oct">#REF!</definedName>
    <definedName name="Tot_Bruto_Sep">#REF!</definedName>
    <definedName name="TOTAL">'[54]ALTERNATIVA 1'!#REF!</definedName>
    <definedName name="TOTAL_CELL">#REF!</definedName>
    <definedName name="total_cost">#REF!</definedName>
    <definedName name="total_grp_compra">#REF!</definedName>
    <definedName name="total_grp_planif">#REF!</definedName>
    <definedName name="total_importe">#REF!</definedName>
    <definedName name="total_imps">#REF!</definedName>
    <definedName name="total_pases">#REF!</definedName>
    <definedName name="total_tarifa">#REF!</definedName>
    <definedName name="Totalemitido">#REF!</definedName>
    <definedName name="TotalGRPs">#REF!</definedName>
    <definedName name="Totalpendiente">#REF!</definedName>
    <definedName name="TotalTVE">#REF!</definedName>
    <definedName name="tt">#REF!</definedName>
    <definedName name="TV">[55]MAMA!#REF!</definedName>
    <definedName name="TVImpHe">[11]Parametros!$C$23</definedName>
    <definedName name="TVImpLi">[11]Parametros!$C$22</definedName>
    <definedName name="TVM">'[56]MADRE SEGUIMIENTO'!#REF!</definedName>
    <definedName name="tyhhgfhfgh">#REF!</definedName>
    <definedName name="Type">[57]DataValidationList!$A$1:$A$4</definedName>
    <definedName name="uio">#REF!</definedName>
    <definedName name="Universo_000">[11]Parametros!$C$10</definedName>
    <definedName name="V">#REF!</definedName>
    <definedName name="ValFs">#REF!</definedName>
    <definedName name="ValPt">#REF!</definedName>
    <definedName name="ValTot">#REF!</definedName>
    <definedName name="valuevx">42.314159</definedName>
    <definedName name="var">[1]FRECEFECBAILEYS!#REF!</definedName>
    <definedName name="varios">[1]FRECEFECBAILEYS!#REF!</definedName>
    <definedName name="VisibleRangeFirstColumn">#REF!</definedName>
    <definedName name="visuales">#REF!</definedName>
    <definedName name="VV">#REF!</definedName>
    <definedName name="vvv">#REF!</definedName>
    <definedName name="W" localSheetId="6" hidden="1">{"'mayo'!$A$1:$AO$202"}</definedName>
    <definedName name="W" localSheetId="4" hidden="1">{"'mayo'!$A$1:$AO$202"}</definedName>
    <definedName name="W" localSheetId="5" hidden="1">{"'mayo'!$A$1:$AO$202"}</definedName>
    <definedName name="W" localSheetId="0" hidden="1">{"'mayo'!$A$1:$AO$202"}</definedName>
    <definedName name="W" localSheetId="3" hidden="1">{"'mayo'!$A$1:$AO$202"}</definedName>
    <definedName name="W" hidden="1">{"'mayo'!$A$1:$AO$202"}</definedName>
    <definedName name="wer">[1]FRECEFECBAILEYS!#REF!</definedName>
    <definedName name="wrn.Kostenplan._.national." localSheetId="6" hidden="1">{#N/A,#N/A,FALSE,"Kostenplan"}</definedName>
    <definedName name="wrn.Kostenplan._.national." localSheetId="4" hidden="1">{#N/A,#N/A,FALSE,"Kostenplan"}</definedName>
    <definedName name="wrn.Kostenplan._.national." localSheetId="5" hidden="1">{#N/A,#N/A,FALSE,"Kostenplan"}</definedName>
    <definedName name="wrn.Kostenplan._.national." localSheetId="0" hidden="1">{#N/A,#N/A,FALSE,"Kostenplan"}</definedName>
    <definedName name="wrn.Kostenplan._.national." localSheetId="3" hidden="1">{#N/A,#N/A,FALSE,"Kostenplan"}</definedName>
    <definedName name="wrn.Kostenplan._.national." hidden="1">{#N/A,#N/A,FALSE,"Kostenplan"}</definedName>
    <definedName name="WW" localSheetId="6" hidden="1">{"'mayo'!$A$1:$AO$202"}</definedName>
    <definedName name="WW" localSheetId="4" hidden="1">{"'mayo'!$A$1:$AO$202"}</definedName>
    <definedName name="WW" localSheetId="5" hidden="1">{"'mayo'!$A$1:$AO$202"}</definedName>
    <definedName name="WW" localSheetId="0" hidden="1">{"'mayo'!$A$1:$AO$202"}</definedName>
    <definedName name="WW" localSheetId="3" hidden="1">{"'mayo'!$A$1:$AO$202"}</definedName>
    <definedName name="WW" hidden="1">{"'mayo'!$A$1:$AO$202"}</definedName>
    <definedName name="x" localSheetId="6">[7]!x</definedName>
    <definedName name="x" localSheetId="4">[7]!x</definedName>
    <definedName name="x" localSheetId="5">[7]!x</definedName>
    <definedName name="x">[7]!x</definedName>
    <definedName name="xx">#REF!</definedName>
    <definedName name="xxx" localSheetId="6">[7]!xxx</definedName>
    <definedName name="xxx" localSheetId="4">[7]!xxx</definedName>
    <definedName name="xxx" localSheetId="5">[7]!xxx</definedName>
    <definedName name="xxx">[7]!xxx</definedName>
    <definedName name="xxxx" localSheetId="6">[7]!xxxx</definedName>
    <definedName name="xxxx" localSheetId="4">[7]!xxxx</definedName>
    <definedName name="xxxx" localSheetId="5">[7]!xxxx</definedName>
    <definedName name="xxxx">[7]!xxxx</definedName>
    <definedName name="y">#REF!</definedName>
    <definedName name="yy">#REF!</definedName>
    <definedName name="Z" localSheetId="6" hidden="1">{"'mayo'!$A$1:$AO$202"}</definedName>
    <definedName name="Z" localSheetId="4" hidden="1">{"'mayo'!$A$1:$AO$202"}</definedName>
    <definedName name="Z" localSheetId="5" hidden="1">{"'mayo'!$A$1:$AO$202"}</definedName>
    <definedName name="Z" localSheetId="0" hidden="1">{"'mayo'!$A$1:$AO$202"}</definedName>
    <definedName name="Z" localSheetId="3" hidden="1">{"'mayo'!$A$1:$AO$202"}</definedName>
    <definedName name="Z" hidden="1">{"'mayo'!$A$1:$AO$202"}</definedName>
    <definedName name="Z_DEE952E1_FD1C_11D4_ADB1_00D0B74E2E7F_.wvu.Rows" localSheetId="6" hidden="1">#REF!</definedName>
    <definedName name="Z_DEE952E1_FD1C_11D4_ADB1_00D0B74E2E7F_.wvu.Rows" localSheetId="4" hidden="1">#REF!</definedName>
    <definedName name="Z_DEE952E1_FD1C_11D4_ADB1_00D0B74E2E7F_.wvu.Rows" localSheetId="5" hidden="1">#REF!</definedName>
    <definedName name="Z_DEE952E1_FD1C_11D4_ADB1_00D0B74E2E7F_.wvu.Rows" localSheetId="3" hidden="1">#REF!</definedName>
    <definedName name="Z_DEE952E1_FD1C_11D4_ADB1_00D0B74E2E7F_.wvu.Rows" hidden="1">#REF!</definedName>
    <definedName name="ZDG" localSheetId="6" hidden="1">{"'mayo'!$A$1:$AO$202"}</definedName>
    <definedName name="ZDG" localSheetId="4" hidden="1">{"'mayo'!$A$1:$AO$202"}</definedName>
    <definedName name="ZDG" localSheetId="5" hidden="1">{"'mayo'!$A$1:$AO$202"}</definedName>
    <definedName name="ZDG" localSheetId="0" hidden="1">{"'mayo'!$A$1:$AO$202"}</definedName>
    <definedName name="ZDG" localSheetId="3" hidden="1">{"'mayo'!$A$1:$AO$202"}</definedName>
    <definedName name="ZDG" hidden="1">{"'mayo'!$A$1:$AO$202"}</definedName>
    <definedName name="zvx">[20]LARCAL!#REF!</definedName>
    <definedName name="zx">#REF!</definedName>
    <definedName name="zxcv">#REF!</definedName>
    <definedName name="zxv">#REF!</definedName>
    <definedName name="zxx" localSheetId="6" hidden="1">{"'mayo'!$A$1:$AO$202"}</definedName>
    <definedName name="zxx" localSheetId="4" hidden="1">{"'mayo'!$A$1:$AO$202"}</definedName>
    <definedName name="zxx" localSheetId="5" hidden="1">{"'mayo'!$A$1:$AO$202"}</definedName>
    <definedName name="zxx" localSheetId="0" hidden="1">{"'mayo'!$A$1:$AO$202"}</definedName>
    <definedName name="zxx" localSheetId="3" hidden="1">{"'mayo'!$A$1:$AO$202"}</definedName>
    <definedName name="zxx" hidden="1">{"'mayo'!$A$1:$AO$202"}</definedName>
    <definedName name="ZZ" localSheetId="6" hidden="1">{"'mayo'!$A$1:$AO$202"}</definedName>
    <definedName name="ZZ" localSheetId="4" hidden="1">{"'mayo'!$A$1:$AO$202"}</definedName>
    <definedName name="ZZ" localSheetId="5" hidden="1">{"'mayo'!$A$1:$AO$202"}</definedName>
    <definedName name="ZZ" localSheetId="0" hidden="1">{"'mayo'!$A$1:$AO$202"}</definedName>
    <definedName name="ZZ" localSheetId="3" hidden="1">{"'mayo'!$A$1:$AO$202"}</definedName>
    <definedName name="ZZ" hidden="1">{"'mayo'!$A$1:$AO$202"}</definedName>
    <definedName name="zzz">#REF!</definedName>
    <definedName name="ZZZZZ" localSheetId="6">[7]!ZZZZZ</definedName>
    <definedName name="ZZZZZ" localSheetId="4">[7]!ZZZZZ</definedName>
    <definedName name="ZZZZZ" localSheetId="5">[7]!ZZZZZ</definedName>
    <definedName name="ZZZZZ">[7]!ZZZZZ</definedName>
    <definedName name="ZZZ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1" i="1" l="1" a="1"/>
  <c r="V11" i="1" s="1"/>
  <c r="R11" i="1"/>
  <c r="F24" i="3"/>
  <c r="F25" i="3"/>
  <c r="F26" i="3"/>
  <c r="F27" i="3"/>
  <c r="F28" i="3"/>
  <c r="F13" i="3"/>
  <c r="F14" i="3"/>
  <c r="F15" i="3"/>
  <c r="F16" i="3"/>
  <c r="F17" i="3"/>
  <c r="F30" i="3"/>
  <c r="F31" i="3"/>
  <c r="F32" i="3"/>
  <c r="F33" i="3"/>
  <c r="F34" i="3"/>
  <c r="F3" i="3"/>
  <c r="F4" i="3"/>
  <c r="F5" i="3"/>
  <c r="F6" i="3"/>
  <c r="F7" i="3"/>
  <c r="E57" i="14"/>
  <c r="F57" i="14"/>
  <c r="G57" i="14"/>
  <c r="H57" i="14"/>
  <c r="D57" i="14"/>
  <c r="G7" i="15"/>
  <c r="F7" i="15"/>
  <c r="P7" i="15" s="1"/>
  <c r="G6" i="15"/>
  <c r="H6" i="15" s="1"/>
  <c r="I6" i="15" s="1"/>
  <c r="U6" i="15" s="1"/>
  <c r="F6" i="15"/>
  <c r="G5" i="15"/>
  <c r="F5" i="15"/>
  <c r="P5" i="15" s="1"/>
  <c r="G4" i="15"/>
  <c r="H4" i="15" s="1"/>
  <c r="F4" i="15"/>
  <c r="P4" i="15" s="1"/>
  <c r="H7" i="15"/>
  <c r="I7" i="15" s="1"/>
  <c r="U7" i="15" s="1"/>
  <c r="G3" i="15"/>
  <c r="H3" i="15" s="1"/>
  <c r="I3" i="15" s="1"/>
  <c r="U3" i="15" s="1"/>
  <c r="F3" i="15"/>
  <c r="P3" i="15" s="1"/>
  <c r="D7" i="15"/>
  <c r="P6" i="15"/>
  <c r="D6" i="15"/>
  <c r="H5" i="15"/>
  <c r="I5" i="15" s="1"/>
  <c r="U5" i="15" s="1"/>
  <c r="D5" i="15"/>
  <c r="D4" i="15"/>
  <c r="D3" i="15"/>
  <c r="I2" i="15"/>
  <c r="X2" i="15" s="1"/>
  <c r="D2" i="15"/>
  <c r="P7" i="14"/>
  <c r="H7" i="14"/>
  <c r="D7" i="14"/>
  <c r="P6" i="14"/>
  <c r="H6" i="14"/>
  <c r="I6" i="14" s="1"/>
  <c r="D6" i="14"/>
  <c r="P5" i="14"/>
  <c r="H5" i="14"/>
  <c r="D5" i="14"/>
  <c r="P4" i="14"/>
  <c r="H4" i="14"/>
  <c r="I4" i="14" s="1"/>
  <c r="U4" i="14" s="1"/>
  <c r="D4" i="14"/>
  <c r="P3" i="14"/>
  <c r="H3" i="14"/>
  <c r="D3" i="14"/>
  <c r="X2" i="14"/>
  <c r="U2" i="14"/>
  <c r="V2" i="14" s="1"/>
  <c r="I2" i="14"/>
  <c r="N2" i="14" s="1"/>
  <c r="W2" i="14" s="1"/>
  <c r="D2" i="14"/>
  <c r="H7" i="13"/>
  <c r="P7" i="13"/>
  <c r="D7" i="13"/>
  <c r="H6" i="13"/>
  <c r="P6" i="13"/>
  <c r="D6" i="13"/>
  <c r="H5" i="13"/>
  <c r="P5" i="13"/>
  <c r="D5" i="13"/>
  <c r="H4" i="13"/>
  <c r="P4" i="13"/>
  <c r="D4" i="13"/>
  <c r="H3" i="13"/>
  <c r="P3" i="13"/>
  <c r="D3" i="13"/>
  <c r="I2" i="13"/>
  <c r="X2" i="13" s="1"/>
  <c r="D2" i="13"/>
  <c r="O2" i="14" a="1"/>
  <c r="V4" i="14" l="1"/>
  <c r="I3" i="14"/>
  <c r="U3" i="14" s="1"/>
  <c r="V3" i="14" s="1"/>
  <c r="I7" i="14"/>
  <c r="U7" i="14" s="1"/>
  <c r="V7" i="14" s="1"/>
  <c r="X4" i="14"/>
  <c r="V6" i="15"/>
  <c r="V7" i="15"/>
  <c r="V5" i="15"/>
  <c r="V3" i="15"/>
  <c r="X5" i="15"/>
  <c r="U2" i="15"/>
  <c r="V2" i="15" s="1"/>
  <c r="X3" i="15"/>
  <c r="X7" i="15"/>
  <c r="N2" i="15"/>
  <c r="X6" i="15"/>
  <c r="I4" i="15"/>
  <c r="X4" i="15" s="1"/>
  <c r="O2" i="14"/>
  <c r="J2" i="14" s="1"/>
  <c r="Z2" i="14"/>
  <c r="I5" i="14"/>
  <c r="U5" i="14" s="1"/>
  <c r="V5" i="14" s="1"/>
  <c r="N3" i="14"/>
  <c r="U6" i="14"/>
  <c r="V6" i="14" s="1"/>
  <c r="K2" i="14"/>
  <c r="X6" i="14"/>
  <c r="U2" i="13"/>
  <c r="V2" i="13" s="1"/>
  <c r="I4" i="13"/>
  <c r="U4" i="13" s="1"/>
  <c r="V4" i="13" s="1"/>
  <c r="I5" i="13"/>
  <c r="X5" i="13" s="1"/>
  <c r="U5" i="13"/>
  <c r="V5" i="13" s="1"/>
  <c r="I3" i="13"/>
  <c r="X3" i="13" s="1"/>
  <c r="I6" i="13"/>
  <c r="X6" i="13" s="1"/>
  <c r="I7" i="13"/>
  <c r="U7" i="13" s="1"/>
  <c r="V7" i="13" s="1"/>
  <c r="N2" i="13"/>
  <c r="G7" i="12"/>
  <c r="F7" i="12"/>
  <c r="N7" i="12"/>
  <c r="K7" i="12" s="1"/>
  <c r="H7" i="12"/>
  <c r="D7" i="12"/>
  <c r="G6" i="12"/>
  <c r="F6" i="12"/>
  <c r="P6" i="12" s="1"/>
  <c r="N6" i="12"/>
  <c r="K6" i="12" s="1"/>
  <c r="H6" i="12"/>
  <c r="D6" i="12"/>
  <c r="G5" i="12"/>
  <c r="H5" i="12" s="1"/>
  <c r="F5" i="12"/>
  <c r="P5" i="12" s="1"/>
  <c r="D5" i="12"/>
  <c r="N5" i="12"/>
  <c r="K5" i="12" s="1"/>
  <c r="G4" i="12"/>
  <c r="H4" i="12" s="1"/>
  <c r="F4" i="12"/>
  <c r="F3" i="12"/>
  <c r="D4" i="12"/>
  <c r="G3" i="12"/>
  <c r="H3" i="12" s="1"/>
  <c r="I3" i="12" s="1"/>
  <c r="P3" i="12"/>
  <c r="D3" i="12"/>
  <c r="D2" i="12"/>
  <c r="I2" i="12"/>
  <c r="X2" i="12" s="1"/>
  <c r="O2" i="15" a="1"/>
  <c r="O2" i="13" a="1"/>
  <c r="X3" i="14" l="1"/>
  <c r="X7" i="14"/>
  <c r="O2" i="15"/>
  <c r="J2" i="15" s="1"/>
  <c r="K2" i="15"/>
  <c r="W2" i="15"/>
  <c r="N3" i="15"/>
  <c r="U4" i="15"/>
  <c r="V4" i="15" s="1"/>
  <c r="X5" i="14"/>
  <c r="W3" i="14"/>
  <c r="N4" i="14"/>
  <c r="K3" i="14"/>
  <c r="M3" i="14"/>
  <c r="O6" i="14"/>
  <c r="L2" i="14"/>
  <c r="O7" i="14"/>
  <c r="O3" i="14"/>
  <c r="O5" i="14"/>
  <c r="O4" i="14"/>
  <c r="S2" i="14"/>
  <c r="U3" i="13"/>
  <c r="V3" i="13" s="1"/>
  <c r="X7" i="13"/>
  <c r="X4" i="13"/>
  <c r="O2" i="13"/>
  <c r="J2" i="13" s="1"/>
  <c r="W2" i="13"/>
  <c r="N3" i="13"/>
  <c r="K2" i="13"/>
  <c r="U6" i="13"/>
  <c r="V6" i="13" s="1"/>
  <c r="I7" i="12"/>
  <c r="X7" i="12" s="1"/>
  <c r="W7" i="12"/>
  <c r="P7" i="12"/>
  <c r="I6" i="12"/>
  <c r="X6" i="12" s="1"/>
  <c r="W6" i="12"/>
  <c r="I5" i="12"/>
  <c r="X5" i="12" s="1"/>
  <c r="W5" i="12"/>
  <c r="I4" i="12"/>
  <c r="X4" i="12" s="1"/>
  <c r="U4" i="12"/>
  <c r="P4" i="12"/>
  <c r="N2" i="12"/>
  <c r="K2" i="12" s="1"/>
  <c r="U2" i="12"/>
  <c r="V2" i="12" s="1"/>
  <c r="O2" i="12" a="1"/>
  <c r="N4" i="15" l="1"/>
  <c r="K3" i="15"/>
  <c r="M3" i="15"/>
  <c r="J3" i="15"/>
  <c r="W3" i="15"/>
  <c r="Z2" i="15"/>
  <c r="O5" i="15"/>
  <c r="O7" i="15"/>
  <c r="O3" i="15"/>
  <c r="O6" i="15"/>
  <c r="L2" i="15"/>
  <c r="O4" i="15"/>
  <c r="S2" i="15"/>
  <c r="L7" i="14"/>
  <c r="S7" i="14"/>
  <c r="L6" i="14"/>
  <c r="S6" i="14"/>
  <c r="T2" i="14"/>
  <c r="Y2" i="14" s="1"/>
  <c r="AB2" i="14" s="1"/>
  <c r="AA2" i="14" s="1"/>
  <c r="K4" i="14"/>
  <c r="N5" i="14"/>
  <c r="J4" i="14"/>
  <c r="M4" i="14"/>
  <c r="W4" i="14"/>
  <c r="L5" i="14"/>
  <c r="S5" i="14"/>
  <c r="Z3" i="14"/>
  <c r="S4" i="14"/>
  <c r="L4" i="14"/>
  <c r="S3" i="14"/>
  <c r="L3" i="14"/>
  <c r="J3" i="14"/>
  <c r="K3" i="13"/>
  <c r="W3" i="13"/>
  <c r="N4" i="13"/>
  <c r="M3" i="13"/>
  <c r="Z2" i="13"/>
  <c r="S2" i="13"/>
  <c r="O7" i="13"/>
  <c r="O6" i="13"/>
  <c r="O5" i="13"/>
  <c r="O4" i="13"/>
  <c r="O3" i="13"/>
  <c r="L2" i="13"/>
  <c r="M7" i="12"/>
  <c r="Z7" i="12"/>
  <c r="U7" i="12"/>
  <c r="V7" i="12" s="1"/>
  <c r="U6" i="12"/>
  <c r="V6" i="12" s="1"/>
  <c r="Z6" i="12"/>
  <c r="M6" i="12"/>
  <c r="M5" i="12"/>
  <c r="U5" i="12"/>
  <c r="V5" i="12" s="1"/>
  <c r="Z5" i="12"/>
  <c r="N3" i="12"/>
  <c r="V4" i="12"/>
  <c r="O2" i="12"/>
  <c r="O3" i="12" s="1"/>
  <c r="W2" i="12"/>
  <c r="Z2" i="12" s="1"/>
  <c r="L4" i="15" l="1"/>
  <c r="S4" i="15"/>
  <c r="Z3" i="15"/>
  <c r="J2" i="12"/>
  <c r="L3" i="15"/>
  <c r="S3" i="15"/>
  <c r="L5" i="15"/>
  <c r="S5" i="15"/>
  <c r="T2" i="15"/>
  <c r="Y2" i="15" s="1"/>
  <c r="AB2" i="15" s="1"/>
  <c r="AA2" i="15" s="1"/>
  <c r="S6" i="15"/>
  <c r="L6" i="15"/>
  <c r="L7" i="15"/>
  <c r="S7" i="15"/>
  <c r="M4" i="15"/>
  <c r="J4" i="15"/>
  <c r="N5" i="15"/>
  <c r="W4" i="15"/>
  <c r="K4" i="15"/>
  <c r="M5" i="14"/>
  <c r="W5" i="14"/>
  <c r="N6" i="14"/>
  <c r="K5" i="14"/>
  <c r="J5" i="14"/>
  <c r="T5" i="14"/>
  <c r="Y5" i="14" s="1"/>
  <c r="Z4" i="14"/>
  <c r="T4" i="14"/>
  <c r="Y4" i="14"/>
  <c r="T6" i="14"/>
  <c r="Y6" i="14" s="1"/>
  <c r="T3" i="14"/>
  <c r="Y3" i="14" s="1"/>
  <c r="AB3" i="14" s="1"/>
  <c r="T7" i="14"/>
  <c r="Y7" i="14" s="1"/>
  <c r="T2" i="13"/>
  <c r="Y2" i="13"/>
  <c r="AB2" i="13" s="1"/>
  <c r="AA2" i="13" s="1"/>
  <c r="Z3" i="13"/>
  <c r="L3" i="13"/>
  <c r="S3" i="13"/>
  <c r="L4" i="13"/>
  <c r="S4" i="13"/>
  <c r="L6" i="13"/>
  <c r="S6" i="13"/>
  <c r="J3" i="13"/>
  <c r="K4" i="13"/>
  <c r="J4" i="13"/>
  <c r="W4" i="13"/>
  <c r="N5" i="13"/>
  <c r="M4" i="13"/>
  <c r="L5" i="13"/>
  <c r="S5" i="13"/>
  <c r="O4" i="12"/>
  <c r="S4" i="12" s="1"/>
  <c r="T4" i="12" s="1"/>
  <c r="O7" i="12"/>
  <c r="O5" i="12"/>
  <c r="O6" i="12"/>
  <c r="L7" i="13"/>
  <c r="S7" i="13"/>
  <c r="L4" i="12"/>
  <c r="L2" i="12"/>
  <c r="S2" i="12"/>
  <c r="T2" i="12" s="1"/>
  <c r="M3" i="12"/>
  <c r="N4" i="12"/>
  <c r="T7" i="15" l="1"/>
  <c r="Y7" i="15" s="1"/>
  <c r="T3" i="15"/>
  <c r="Y3" i="15" s="1"/>
  <c r="AB3" i="15" s="1"/>
  <c r="T6" i="15"/>
  <c r="Y6" i="15" s="1"/>
  <c r="Z4" i="15"/>
  <c r="W5" i="15"/>
  <c r="M5" i="15"/>
  <c r="N6" i="15"/>
  <c r="K5" i="15"/>
  <c r="J5" i="15"/>
  <c r="T4" i="15"/>
  <c r="Y4" i="15" s="1"/>
  <c r="T5" i="15"/>
  <c r="Y5" i="15" s="1"/>
  <c r="R3" i="14"/>
  <c r="AA3" i="14"/>
  <c r="Q3" i="14" s="1"/>
  <c r="AB4" i="14"/>
  <c r="W6" i="14"/>
  <c r="J6" i="14"/>
  <c r="M6" i="14"/>
  <c r="N7" i="14"/>
  <c r="K6" i="14"/>
  <c r="Z5" i="14"/>
  <c r="AB5" i="14" s="1"/>
  <c r="K5" i="13"/>
  <c r="J5" i="13"/>
  <c r="W5" i="13"/>
  <c r="N6" i="13"/>
  <c r="M5" i="13"/>
  <c r="L5" i="12"/>
  <c r="S5" i="12"/>
  <c r="T5" i="12" s="1"/>
  <c r="Y5" i="12" s="1"/>
  <c r="AB5" i="12" s="1"/>
  <c r="R5" i="12" s="1"/>
  <c r="J5" i="12"/>
  <c r="T3" i="13"/>
  <c r="Y3" i="13" s="1"/>
  <c r="AB3" i="13" s="1"/>
  <c r="Z4" i="13"/>
  <c r="T5" i="13"/>
  <c r="Y5" i="13" s="1"/>
  <c r="T6" i="13"/>
  <c r="Y6" i="13" s="1"/>
  <c r="T4" i="13"/>
  <c r="Y4" i="13" s="1"/>
  <c r="S6" i="12"/>
  <c r="J6" i="12"/>
  <c r="L6" i="12"/>
  <c r="S7" i="12"/>
  <c r="J7" i="12"/>
  <c r="L7" i="12"/>
  <c r="Y4" i="12"/>
  <c r="T7" i="13"/>
  <c r="Y7" i="13" s="1"/>
  <c r="K4" i="12"/>
  <c r="J4" i="12"/>
  <c r="W4" i="12"/>
  <c r="Z4" i="12" s="1"/>
  <c r="M4" i="12"/>
  <c r="Y2" i="12"/>
  <c r="AB2" i="12" s="1"/>
  <c r="AA2" i="12" s="1"/>
  <c r="AB4" i="15" l="1"/>
  <c r="R4" i="15" s="1"/>
  <c r="R3" i="15"/>
  <c r="AA3" i="15"/>
  <c r="Q3" i="15" s="1"/>
  <c r="Z5" i="15"/>
  <c r="AB5" i="15" s="1"/>
  <c r="J6" i="15"/>
  <c r="K6" i="15"/>
  <c r="M6" i="15"/>
  <c r="W6" i="15"/>
  <c r="N7" i="15"/>
  <c r="R5" i="14"/>
  <c r="AA5" i="14"/>
  <c r="Q5" i="14" s="1"/>
  <c r="Z6" i="14"/>
  <c r="AB6" i="14" s="1"/>
  <c r="R6" i="14" s="1"/>
  <c r="R4" i="14"/>
  <c r="AA4" i="14"/>
  <c r="Q4" i="14" s="1"/>
  <c r="AB4" i="12"/>
  <c r="K7" i="14"/>
  <c r="J7" i="14"/>
  <c r="W7" i="14"/>
  <c r="M7" i="14"/>
  <c r="AB4" i="13"/>
  <c r="R4" i="13"/>
  <c r="AA4" i="13"/>
  <c r="Q4" i="13" s="1"/>
  <c r="R3" i="13"/>
  <c r="AA3" i="13"/>
  <c r="Q3" i="13" s="1"/>
  <c r="T7" i="12"/>
  <c r="Y7" i="12" s="1"/>
  <c r="AB7" i="12" s="1"/>
  <c r="K6" i="13"/>
  <c r="J6" i="13"/>
  <c r="W6" i="13"/>
  <c r="N7" i="13"/>
  <c r="M6" i="13"/>
  <c r="AA5" i="12"/>
  <c r="Q5" i="12" s="1"/>
  <c r="T6" i="12"/>
  <c r="Y6" i="12" s="1"/>
  <c r="AB6" i="12" s="1"/>
  <c r="Z5" i="13"/>
  <c r="AB5" i="13" s="1"/>
  <c r="R5" i="13" s="1"/>
  <c r="S11" i="1"/>
  <c r="V10" i="1" a="1"/>
  <c r="V10" i="1" s="1"/>
  <c r="V12" i="1" a="1"/>
  <c r="V12" i="1" s="1"/>
  <c r="V13" i="1" a="1"/>
  <c r="V13" i="1" s="1"/>
  <c r="V14" i="1" a="1"/>
  <c r="V14" i="1" s="1"/>
  <c r="V15" i="1" a="1"/>
  <c r="V15" i="1" s="1"/>
  <c r="T2" i="1" a="1"/>
  <c r="T2" i="1" s="1"/>
  <c r="P11" i="1" a="1"/>
  <c r="P11" i="1" s="1"/>
  <c r="Q11" i="1" a="1"/>
  <c r="Q11" i="1" s="1"/>
  <c r="P12" i="1" a="1"/>
  <c r="P12" i="1" s="1"/>
  <c r="Q12" i="1" a="1"/>
  <c r="Q12" i="1" s="1"/>
  <c r="P13" i="1" a="1"/>
  <c r="P13" i="1" s="1"/>
  <c r="Q13" i="1" a="1"/>
  <c r="Q13" i="1" s="1"/>
  <c r="P14" i="1" a="1"/>
  <c r="P14" i="1" s="1"/>
  <c r="Q14" i="1" a="1"/>
  <c r="Q14" i="1" s="1"/>
  <c r="P15" i="1" a="1"/>
  <c r="P15" i="1" s="1"/>
  <c r="Q15" i="1" a="1"/>
  <c r="Q15" i="1" s="1"/>
  <c r="Q10" i="1" a="1"/>
  <c r="Q10" i="1" s="1"/>
  <c r="P10" i="1" a="1"/>
  <c r="P10" i="1" s="1"/>
  <c r="O11" i="1" a="1"/>
  <c r="O11" i="1" s="1"/>
  <c r="O12" i="1" a="1"/>
  <c r="O12" i="1" s="1"/>
  <c r="O13" i="1" a="1"/>
  <c r="O13" i="1" s="1"/>
  <c r="O14" i="1" a="1"/>
  <c r="O14" i="1" s="1"/>
  <c r="O15" i="1" a="1"/>
  <c r="O15" i="1" s="1"/>
  <c r="O10" i="1" a="1"/>
  <c r="O10" i="1" s="1"/>
  <c r="T3" i="1" a="1"/>
  <c r="T3" i="1" s="1"/>
  <c r="S15" i="1"/>
  <c r="S14" i="1"/>
  <c r="S13" i="1"/>
  <c r="S12" i="1"/>
  <c r="S10" i="1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29" i="3"/>
  <c r="F23" i="3"/>
  <c r="F22" i="3"/>
  <c r="F21" i="3"/>
  <c r="F20" i="3"/>
  <c r="F19" i="3"/>
  <c r="F18" i="3"/>
  <c r="F12" i="3"/>
  <c r="F11" i="3"/>
  <c r="F10" i="3"/>
  <c r="F9" i="3"/>
  <c r="F8" i="3"/>
  <c r="F2" i="3"/>
  <c r="AA6" i="14" l="1"/>
  <c r="Q6" i="14" s="1"/>
  <c r="AA4" i="15"/>
  <c r="Q4" i="15" s="1"/>
  <c r="R5" i="15"/>
  <c r="AA5" i="15"/>
  <c r="Q5" i="15" s="1"/>
  <c r="K7" i="15"/>
  <c r="J7" i="15"/>
  <c r="M7" i="15"/>
  <c r="W7" i="15"/>
  <c r="Z6" i="15"/>
  <c r="AB6" i="15" s="1"/>
  <c r="R6" i="15" s="1"/>
  <c r="R4" i="12"/>
  <c r="AA4" i="12"/>
  <c r="Q4" i="12" s="1"/>
  <c r="Z7" i="14"/>
  <c r="AB7" i="14" s="1"/>
  <c r="R7" i="14" s="1"/>
  <c r="R7" i="12"/>
  <c r="AA7" i="12"/>
  <c r="Q7" i="12" s="1"/>
  <c r="R6" i="12"/>
  <c r="AA6" i="12"/>
  <c r="Q6" i="12" s="1"/>
  <c r="Z6" i="13"/>
  <c r="AB6" i="13" s="1"/>
  <c r="R6" i="13" s="1"/>
  <c r="K7" i="13"/>
  <c r="J7" i="13"/>
  <c r="W7" i="13"/>
  <c r="M7" i="13"/>
  <c r="AA5" i="13"/>
  <c r="Q5" i="13" s="1"/>
  <c r="W10" i="1"/>
  <c r="AC10" i="1" s="1"/>
  <c r="AF10" i="1"/>
  <c r="AE17" i="1"/>
  <c r="W11" i="1"/>
  <c r="AC11" i="1" s="1"/>
  <c r="W12" i="1"/>
  <c r="AC12" i="1" s="1"/>
  <c r="W13" i="1"/>
  <c r="AC13" i="1" s="1"/>
  <c r="W14" i="1"/>
  <c r="AC14" i="1" s="1"/>
  <c r="W15" i="1"/>
  <c r="AC15" i="1" s="1"/>
  <c r="W16" i="1"/>
  <c r="AC16" i="1" s="1"/>
  <c r="W17" i="1"/>
  <c r="AC17" i="1" s="1"/>
  <c r="AA6" i="15" l="1"/>
  <c r="Q6" i="15" s="1"/>
  <c r="Z7" i="15"/>
  <c r="AB7" i="15" s="1"/>
  <c r="R7" i="15" s="1"/>
  <c r="AA7" i="14"/>
  <c r="Q7" i="14" s="1"/>
  <c r="AA6" i="13"/>
  <c r="Q6" i="13" s="1"/>
  <c r="Z7" i="13"/>
  <c r="AB7" i="13" s="1"/>
  <c r="R7" i="13" s="1"/>
  <c r="T7" i="1"/>
  <c r="U17" i="1" s="1"/>
  <c r="R12" i="1"/>
  <c r="R13" i="1"/>
  <c r="R14" i="1"/>
  <c r="R15" i="1"/>
  <c r="R10" i="1"/>
  <c r="AD11" i="1"/>
  <c r="AD12" i="1"/>
  <c r="AD13" i="1"/>
  <c r="AD14" i="1"/>
  <c r="AD15" i="1"/>
  <c r="AD16" i="1"/>
  <c r="AD17" i="1"/>
  <c r="AD10" i="1"/>
  <c r="AA7" i="15" l="1"/>
  <c r="Q7" i="15" s="1"/>
  <c r="AA7" i="13"/>
  <c r="Q7" i="13" s="1"/>
  <c r="U16" i="1"/>
  <c r="U15" i="1"/>
  <c r="U12" i="1"/>
  <c r="U11" i="1"/>
  <c r="U14" i="1"/>
  <c r="U13" i="1"/>
  <c r="Y17" i="1"/>
  <c r="L1033" i="1" a="1"/>
  <c r="L1033" i="1" l="1"/>
  <c r="P6" i="1"/>
  <c r="D1054" i="1" l="1"/>
  <c r="J33" i="1"/>
  <c r="H33" i="1"/>
  <c r="D34" i="1"/>
  <c r="D1050" i="1"/>
  <c r="L34" i="1" a="1"/>
  <c r="L34" i="1" l="1"/>
  <c r="D1032" i="1"/>
  <c r="D1031" i="1"/>
  <c r="D1030" i="1"/>
  <c r="D1029" i="1"/>
  <c r="D1028" i="1"/>
  <c r="D1027" i="1"/>
  <c r="D1026" i="1"/>
  <c r="D1025" i="1"/>
  <c r="D1024" i="1"/>
  <c r="D1023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2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1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70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8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7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6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5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4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AE10" i="1" l="1"/>
  <c r="Y10" i="1" s="1"/>
  <c r="AF11" i="1" l="1"/>
  <c r="AE11" i="1" s="1"/>
  <c r="AF12" i="1"/>
  <c r="AF13" i="1"/>
  <c r="AE13" i="1" s="1"/>
  <c r="AE12" i="1" l="1"/>
  <c r="Y12" i="1" s="1"/>
  <c r="Y13" i="1"/>
  <c r="Y11" i="1"/>
  <c r="AF15" i="1" l="1"/>
  <c r="AE15" i="1" s="1"/>
  <c r="AF16" i="1"/>
  <c r="AE16" i="1" s="1"/>
  <c r="Y16" i="1" l="1"/>
  <c r="Y15" i="1"/>
  <c r="L355" i="1" a="1"/>
  <c r="L494" i="1" a="1"/>
  <c r="L45" i="1" a="1"/>
  <c r="L578" i="1" a="1"/>
  <c r="L965" i="1" a="1"/>
  <c r="L491" i="1" a="1"/>
  <c r="L139" i="1" a="1"/>
  <c r="L1012" i="1" a="1"/>
  <c r="L377" i="1" a="1"/>
  <c r="L626" i="1" a="1"/>
  <c r="L758" i="1" a="1"/>
  <c r="L126" i="1" a="1"/>
  <c r="L734" i="1" a="1"/>
  <c r="L181" i="1" a="1"/>
  <c r="L623" i="1" a="1"/>
  <c r="L304" i="1" a="1"/>
  <c r="L901" i="1" a="1"/>
  <c r="L793" i="1" a="1"/>
  <c r="L673" i="1" a="1"/>
  <c r="L175" i="1" a="1"/>
  <c r="L1022" i="1" a="1"/>
  <c r="L803" i="1" a="1"/>
  <c r="L945" i="1" a="1"/>
  <c r="L839" i="1" a="1"/>
  <c r="L449" i="1" a="1"/>
  <c r="L46" i="1" a="1"/>
  <c r="L465" i="1" a="1"/>
  <c r="L624" i="1" a="1"/>
  <c r="L255" i="1" a="1"/>
  <c r="L446" i="1" a="1"/>
  <c r="L622" i="1" a="1"/>
  <c r="L634" i="1" a="1"/>
  <c r="L908" i="1" a="1"/>
  <c r="L400" i="1" a="1"/>
  <c r="L747" i="1" a="1"/>
  <c r="L654" i="1" a="1"/>
  <c r="L428" i="1" a="1"/>
  <c r="L920" i="1" a="1"/>
  <c r="L358" i="1" a="1"/>
  <c r="L176" i="1" a="1"/>
  <c r="L389" i="1" a="1"/>
  <c r="L1017" i="1" a="1"/>
  <c r="L963" i="1" a="1"/>
  <c r="L488" i="1" a="1"/>
  <c r="L368" i="1" a="1"/>
  <c r="L886" i="1" a="1"/>
  <c r="L463" i="1" a="1"/>
  <c r="L439" i="1" a="1"/>
  <c r="L496" i="1" a="1"/>
  <c r="L161" i="1" a="1"/>
  <c r="L164" i="1" a="1"/>
  <c r="L399" i="1" a="1"/>
  <c r="L107" i="1" a="1"/>
  <c r="L912" i="1" a="1"/>
  <c r="L721" i="1" a="1"/>
  <c r="L637" i="1" a="1"/>
  <c r="L783" i="1" a="1"/>
  <c r="L982" i="1" a="1"/>
  <c r="L511" i="1" a="1"/>
  <c r="L939" i="1" a="1"/>
  <c r="L127" i="1" a="1"/>
  <c r="L86" i="1" a="1"/>
  <c r="L733" i="1" a="1"/>
  <c r="L367" i="1" a="1"/>
  <c r="L842" i="1" a="1"/>
  <c r="L75" i="1" a="1"/>
  <c r="L58" i="1" a="1"/>
  <c r="L525" i="1" a="1"/>
  <c r="L579" i="1" a="1"/>
  <c r="L1009" i="1" a="1"/>
  <c r="L523" i="1" a="1"/>
  <c r="L891" i="1" a="1"/>
  <c r="L193" i="1" a="1"/>
  <c r="L784" i="1" a="1"/>
  <c r="L88" i="1" a="1"/>
  <c r="L898" i="1" a="1"/>
  <c r="L234" i="1" a="1"/>
  <c r="L771" i="1" a="1"/>
  <c r="L946" i="1" a="1"/>
  <c r="L691" i="1" a="1"/>
  <c r="L549" i="1" a="1"/>
  <c r="L207" i="1" a="1"/>
  <c r="L243" i="1" a="1"/>
  <c r="L128" i="1" a="1"/>
  <c r="L732" i="1" a="1"/>
  <c r="L56" i="1" a="1"/>
  <c r="L509" i="1" a="1"/>
  <c r="L71" i="1" a="1"/>
  <c r="L1023" i="1" a="1"/>
  <c r="L767" i="1" a="1"/>
  <c r="L356" i="1" a="1"/>
  <c r="L149" i="1" a="1"/>
  <c r="L210" i="1" a="1"/>
  <c r="L745" i="1" a="1"/>
  <c r="L132" i="1" a="1"/>
  <c r="L603" i="1" a="1"/>
  <c r="L746" i="1" a="1"/>
  <c r="L42" i="1" a="1"/>
  <c r="L1025" i="1" a="1"/>
  <c r="L888" i="1" a="1"/>
  <c r="L459" i="1" a="1"/>
  <c r="L600" i="1" a="1"/>
  <c r="L572" i="1" a="1"/>
  <c r="L317" i="1" a="1"/>
  <c r="L916" i="1" a="1"/>
  <c r="L390" i="1" a="1"/>
  <c r="L334" i="1" a="1"/>
  <c r="L189" i="1" a="1"/>
  <c r="L394" i="1" a="1"/>
  <c r="L44" i="1" a="1"/>
  <c r="L163" i="1" a="1"/>
  <c r="L363" i="1" a="1"/>
  <c r="L419" i="1" a="1"/>
  <c r="L716" i="1" a="1"/>
  <c r="L567" i="1" a="1"/>
  <c r="L878" i="1" a="1"/>
  <c r="L245" i="1" a="1"/>
  <c r="L470" i="1" a="1"/>
  <c r="L942" i="1" a="1"/>
  <c r="L232" i="1" a="1"/>
  <c r="L194" i="1" a="1"/>
  <c r="L914" i="1" a="1"/>
  <c r="L485" i="1" a="1"/>
  <c r="L309" i="1" a="1"/>
  <c r="L568" i="1" a="1"/>
  <c r="L74" i="1" a="1"/>
  <c r="L327" i="1" a="1"/>
  <c r="L647" i="1" a="1"/>
  <c r="L1001" i="1" a="1"/>
  <c r="L372" i="1" a="1"/>
  <c r="L972" i="1" a="1"/>
  <c r="L332" i="1" a="1"/>
  <c r="L590" i="1" a="1"/>
  <c r="L70" i="1" a="1"/>
  <c r="L588" i="1" a="1"/>
  <c r="L974" i="1" a="1"/>
  <c r="L137" i="1" a="1"/>
  <c r="L938" i="1" a="1"/>
  <c r="L715" i="1" a="1"/>
  <c r="L423" i="1" a="1"/>
  <c r="L751" i="1" a="1"/>
  <c r="L649" i="1" a="1"/>
  <c r="L860" i="1" a="1"/>
  <c r="L582" i="1" a="1"/>
  <c r="L235" i="1" a="1"/>
  <c r="L666" i="1" a="1"/>
  <c r="L823" i="1" a="1"/>
  <c r="L380" i="1" a="1"/>
  <c r="L166" i="1" a="1"/>
  <c r="L77" i="1" a="1"/>
  <c r="L967" i="1" a="1"/>
  <c r="L686" i="1" a="1"/>
  <c r="L852" i="1" a="1"/>
  <c r="L283" i="1" a="1"/>
  <c r="L479" i="1" a="1"/>
  <c r="L278" i="1" a="1"/>
  <c r="L93" i="1" a="1"/>
  <c r="L135" i="1" a="1"/>
  <c r="L167" i="1" a="1"/>
  <c r="L1004" i="1" a="1"/>
  <c r="L79" i="1" a="1"/>
  <c r="L486" i="1" a="1"/>
  <c r="L871" i="1" a="1"/>
  <c r="L252" i="1" a="1"/>
  <c r="L940" i="1" a="1"/>
  <c r="L785" i="1" a="1"/>
  <c r="L621" i="1" a="1"/>
  <c r="L979" i="1" a="1"/>
  <c r="L469" i="1" a="1"/>
  <c r="L286" i="1" a="1"/>
  <c r="L589" i="1" a="1"/>
  <c r="L872" i="1" a="1"/>
  <c r="L904" i="1" a="1"/>
  <c r="L688" i="1" a="1"/>
  <c r="L593" i="1" a="1"/>
  <c r="L38" i="1" a="1"/>
  <c r="L685" i="1" a="1"/>
  <c r="L323" i="1" a="1"/>
  <c r="L39" i="1" a="1"/>
  <c r="L319" i="1" a="1"/>
  <c r="L820" i="1" a="1"/>
  <c r="L943" i="1" a="1"/>
  <c r="L959" i="1" a="1"/>
  <c r="L458" i="1" a="1"/>
  <c r="L997" i="1" a="1"/>
  <c r="L530" i="1" a="1"/>
  <c r="L565" i="1" a="1"/>
  <c r="L83" i="1" a="1"/>
  <c r="L110" i="1" a="1"/>
  <c r="L447" i="1" a="1"/>
  <c r="L801" i="1" a="1"/>
  <c r="L104" i="1" a="1"/>
  <c r="L434" i="1" a="1"/>
  <c r="L766" i="1" a="1"/>
  <c r="L1032" i="1" a="1"/>
  <c r="L554" i="1" a="1"/>
  <c r="L629" i="1" a="1"/>
  <c r="L280" i="1" a="1"/>
  <c r="L532" i="1" a="1"/>
  <c r="L953" i="1" a="1"/>
  <c r="L795" i="1" a="1"/>
  <c r="L627" i="1" a="1"/>
  <c r="L503" i="1" a="1"/>
  <c r="L461" i="1" a="1"/>
  <c r="L272" i="1" a="1"/>
  <c r="L364" i="1" a="1"/>
  <c r="L960" i="1" a="1"/>
  <c r="L580" i="1" a="1"/>
  <c r="L928" i="1" a="1"/>
  <c r="L620" i="1" a="1"/>
  <c r="L728" i="1" a="1"/>
  <c r="L354" i="1" a="1"/>
  <c r="L541" i="1" a="1"/>
  <c r="L342" i="1" a="1"/>
  <c r="L464" i="1" a="1"/>
  <c r="L695" i="1" a="1"/>
  <c r="L117" i="1" a="1"/>
  <c r="L748" i="1" a="1"/>
  <c r="L736" i="1" a="1"/>
  <c r="L418" i="1" a="1"/>
  <c r="L656" i="1" a="1"/>
  <c r="L150" i="1" a="1"/>
  <c r="L118" i="1" a="1"/>
  <c r="L170" i="1" a="1"/>
  <c r="L188" i="1" a="1"/>
  <c r="L528" i="1" a="1"/>
  <c r="L108" i="1" a="1"/>
  <c r="L220" i="1" a="1"/>
  <c r="L929" i="1" a="1"/>
  <c r="L351" i="1" a="1"/>
  <c r="L233" i="1" a="1"/>
  <c r="L835" i="1" a="1"/>
  <c r="L897" i="1" a="1"/>
  <c r="L935" i="1" a="1"/>
  <c r="L122" i="1" a="1"/>
  <c r="L307" i="1" a="1"/>
  <c r="L790" i="1" a="1"/>
  <c r="L336" i="1" a="1"/>
  <c r="L391" i="1" a="1"/>
  <c r="L196" i="1" a="1"/>
  <c r="L1024" i="1" a="1"/>
  <c r="L393" i="1" a="1"/>
  <c r="L291" i="1" a="1"/>
  <c r="L1003" i="1" a="1"/>
  <c r="L653" i="1" a="1"/>
  <c r="L882" i="1" a="1"/>
  <c r="L892" i="1" a="1"/>
  <c r="L151" i="1" a="1"/>
  <c r="L478" i="1" a="1"/>
  <c r="L581" i="1" a="1"/>
  <c r="L92" i="1" a="1"/>
  <c r="L522" i="1" a="1"/>
  <c r="L952" i="1" a="1"/>
  <c r="L805" i="1" a="1"/>
  <c r="L282" i="1" a="1"/>
  <c r="L587" i="1" a="1"/>
  <c r="L504" i="1" a="1"/>
  <c r="L646" i="1" a="1"/>
  <c r="L902" i="1" a="1"/>
  <c r="L597" i="1" a="1"/>
  <c r="L172" i="1" a="1"/>
  <c r="L830" i="1" a="1"/>
  <c r="L617" i="1" a="1"/>
  <c r="L384" i="1" a="1"/>
  <c r="L481" i="1" a="1"/>
  <c r="L408" i="1" a="1"/>
  <c r="L100" i="1" a="1"/>
  <c r="L281" i="1" a="1"/>
  <c r="L934" i="1" a="1"/>
  <c r="L907" i="1" a="1"/>
  <c r="L438" i="1" a="1"/>
  <c r="L422" i="1" a="1"/>
  <c r="L881" i="1" a="1"/>
  <c r="L838" i="1" a="1"/>
  <c r="L630" i="1" a="1"/>
  <c r="L769" i="1" a="1"/>
  <c r="L564" i="1" a="1"/>
  <c r="L574" i="1" a="1"/>
  <c r="L922" i="1" a="1"/>
  <c r="L986" i="1" a="1"/>
  <c r="L506" i="1" a="1"/>
  <c r="L338" i="1" a="1"/>
  <c r="L759" i="1" a="1"/>
  <c r="L158" i="1" a="1"/>
  <c r="L222" i="1" a="1"/>
  <c r="L670" i="1" a="1"/>
  <c r="L712" i="1" a="1"/>
  <c r="L642" i="1" a="1"/>
  <c r="L896" i="1" a="1"/>
  <c r="L524" i="1" a="1"/>
  <c r="L551" i="1" a="1"/>
  <c r="L294" i="1" a="1"/>
  <c r="L869" i="1" a="1"/>
  <c r="L444" i="1" a="1"/>
  <c r="L129" i="1" a="1"/>
  <c r="L429" i="1" a="1"/>
  <c r="L266" i="1" a="1"/>
  <c r="L144" i="1" a="1"/>
  <c r="L866" i="1" a="1"/>
  <c r="L674" i="1" a="1"/>
  <c r="L375" i="1" a="1"/>
  <c r="L339" i="1" a="1"/>
  <c r="L499" i="1" a="1"/>
  <c r="L744" i="1" a="1"/>
  <c r="L427" i="1" a="1"/>
  <c r="L913" i="1" a="1"/>
  <c r="L890" i="1" a="1"/>
  <c r="L513" i="1" a="1"/>
  <c r="L1019" i="1" a="1"/>
  <c r="L917" i="1" a="1"/>
  <c r="L246" i="1" a="1"/>
  <c r="L378" i="1" a="1"/>
  <c r="L527" i="1" a="1"/>
  <c r="L190" i="1" a="1"/>
  <c r="L395" i="1" a="1"/>
  <c r="L97" i="1" a="1"/>
  <c r="L951" i="1" a="1"/>
  <c r="L709" i="1" a="1"/>
  <c r="L343" i="1" a="1"/>
  <c r="L387" i="1" a="1"/>
  <c r="L669" i="1" a="1"/>
  <c r="L679" i="1" a="1"/>
  <c r="L315" i="1" a="1"/>
  <c r="L843" i="1" a="1"/>
  <c r="L1027" i="1" a="1"/>
  <c r="L696" i="1" a="1"/>
  <c r="L584" i="1" a="1"/>
  <c r="L534" i="1" a="1"/>
  <c r="L369" i="1" a="1"/>
  <c r="L124" i="1" a="1"/>
  <c r="L57" i="1" a="1"/>
  <c r="L208" i="1" a="1"/>
  <c r="L136" i="1" a="1"/>
  <c r="L201" i="1" a="1"/>
  <c r="L599" i="1" a="1"/>
  <c r="L797" i="1" a="1"/>
  <c r="L312" i="1" a="1"/>
  <c r="L250" i="1" a="1"/>
  <c r="L177" i="1" a="1"/>
  <c r="L665" i="1" a="1"/>
  <c r="L73" i="1" a="1"/>
  <c r="L156" i="1" a="1"/>
  <c r="L684" i="1" a="1"/>
  <c r="L727" i="1" a="1"/>
  <c r="L739" i="1" a="1"/>
  <c r="L813" i="1" a="1"/>
  <c r="L142" i="1" a="1"/>
  <c r="L53" i="1" a="1"/>
  <c r="L676" i="1" a="1"/>
  <c r="L991" i="1" a="1"/>
  <c r="L859" i="1" a="1"/>
  <c r="L756" i="1" a="1"/>
  <c r="L374" i="1" a="1"/>
  <c r="L174" i="1" a="1"/>
  <c r="L864" i="1" a="1"/>
  <c r="L850" i="1" a="1"/>
  <c r="L970" i="1" a="1"/>
  <c r="L791" i="1" a="1"/>
  <c r="L867" i="1" a="1"/>
  <c r="L370" i="1" a="1"/>
  <c r="L955" i="1" a="1"/>
  <c r="L640" i="1" a="1"/>
  <c r="L724" i="1" a="1"/>
  <c r="L85" i="1" a="1"/>
  <c r="L873" i="1" a="1"/>
  <c r="L808" i="1" a="1"/>
  <c r="L66" i="1" a="1"/>
  <c r="L216" i="1" a="1"/>
  <c r="L230" i="1" a="1"/>
  <c r="L905" i="1" a="1"/>
  <c r="L430" i="1" a="1"/>
  <c r="L895" i="1" a="1"/>
  <c r="L268" i="1" a="1"/>
  <c r="L562" i="1" a="1"/>
  <c r="L662" i="1" a="1"/>
  <c r="L774" i="1" a="1"/>
  <c r="L182" i="1" a="1"/>
  <c r="L241" i="1" a="1"/>
  <c r="L219" i="1" a="1"/>
  <c r="L740" i="1" a="1"/>
  <c r="L779" i="1" a="1"/>
  <c r="L849" i="1" a="1"/>
  <c r="L271" i="1" a="1"/>
  <c r="L517" i="1" a="1"/>
  <c r="L719" i="1" a="1"/>
  <c r="L601" i="1" a="1"/>
  <c r="L612" i="1" a="1"/>
  <c r="L171" i="1" a="1"/>
  <c r="L106" i="1" a="1"/>
  <c r="L214" i="1" a="1"/>
  <c r="L710" i="1" a="1"/>
  <c r="L147" i="1" a="1"/>
  <c r="L702" i="1" a="1"/>
  <c r="L379" i="1" a="1"/>
  <c r="L987" i="1" a="1"/>
  <c r="L300" i="1" a="1"/>
  <c r="L667" i="1" a="1"/>
  <c r="L490" i="1" a="1"/>
  <c r="L932" i="1" a="1"/>
  <c r="L199" i="1" a="1"/>
  <c r="L261" i="1" a="1"/>
  <c r="L1007" i="1" a="1"/>
  <c r="L328" i="1" a="1"/>
  <c r="L473" i="1" a="1"/>
  <c r="L831" i="1" a="1"/>
  <c r="L452" i="1" a="1"/>
  <c r="L847" i="1" a="1"/>
  <c r="L322" i="1" a="1"/>
  <c r="L91" i="1" a="1"/>
  <c r="L270" i="1" a="1"/>
  <c r="L259" i="1" a="1"/>
  <c r="L306" i="1" a="1"/>
  <c r="L993" i="1" a="1"/>
  <c r="L957" i="1" a="1"/>
  <c r="L880" i="1" a="1"/>
  <c r="L352" i="1" a="1"/>
  <c r="L786" i="1" a="1"/>
  <c r="L810" i="1" a="1"/>
  <c r="L711" i="1" a="1"/>
  <c r="L247" i="1" a="1"/>
  <c r="L145" i="1" a="1"/>
  <c r="L49" i="1" a="1"/>
  <c r="L713" i="1" a="1"/>
  <c r="L471" i="1" a="1"/>
  <c r="L848" i="1" a="1"/>
  <c r="L678" i="1" a="1"/>
  <c r="L761" i="1" a="1"/>
  <c r="L360" i="1" a="1"/>
  <c r="L556" i="1" a="1"/>
  <c r="L604" i="1" a="1"/>
  <c r="L215" i="1" a="1"/>
  <c r="L863" i="1" a="1"/>
  <c r="L231" i="1" a="1"/>
  <c r="L605" i="1" a="1"/>
  <c r="L819" i="1" a="1"/>
  <c r="L874" i="1" a="1"/>
  <c r="L961" i="1" a="1"/>
  <c r="L594" i="1" a="1"/>
  <c r="L94" i="1" a="1"/>
  <c r="L577" i="1" a="1"/>
  <c r="L254" i="1" a="1"/>
  <c r="L648" i="1" a="1"/>
  <c r="L466" i="1" a="1"/>
  <c r="L112" i="1" a="1"/>
  <c r="L258" i="1" a="1"/>
  <c r="L921" i="1" a="1"/>
  <c r="L668" i="1" a="1"/>
  <c r="L102" i="1" a="1"/>
  <c r="L775" i="1" a="1"/>
  <c r="L520" i="1" a="1"/>
  <c r="L731" i="1" a="1"/>
  <c r="L531" i="1" a="1"/>
  <c r="L675" i="1" a="1"/>
  <c r="L575" i="1" a="1"/>
  <c r="L542" i="1" a="1"/>
  <c r="L796" i="1" a="1"/>
  <c r="L682" i="1" a="1"/>
  <c r="L416" i="1" a="1"/>
  <c r="L109" i="1" a="1"/>
  <c r="L221" i="1" a="1"/>
  <c r="L72" i="1" a="1"/>
  <c r="L937" i="1" a="1"/>
  <c r="L81" i="1" a="1"/>
  <c r="L362" i="1" a="1"/>
  <c r="L417" i="1" a="1"/>
  <c r="L448" i="1" a="1"/>
  <c r="L51" i="1" a="1"/>
  <c r="L683" i="1" a="1"/>
  <c r="L474" i="1" a="1"/>
  <c r="L909" i="1" a="1"/>
  <c r="L40" i="1" a="1"/>
  <c r="L776" i="1" a="1"/>
  <c r="L764" i="1" a="1"/>
  <c r="L978" i="1" a="1"/>
  <c r="L988" i="1" a="1"/>
  <c r="L533" i="1" a="1"/>
  <c r="L410" i="1" a="1"/>
  <c r="L476" i="1" a="1"/>
  <c r="L293" i="1" a="1"/>
  <c r="L722" i="1" a="1"/>
  <c r="L741" i="1" a="1"/>
  <c r="L608" i="1" a="1"/>
  <c r="L788" i="1" a="1"/>
  <c r="L184" i="1" a="1"/>
  <c r="L765" i="1" a="1"/>
  <c r="L169" i="1" a="1"/>
  <c r="L814" i="1" a="1"/>
  <c r="L425" i="1" a="1"/>
  <c r="L851" i="1" a="1"/>
  <c r="L279" i="1" a="1"/>
  <c r="L865" i="1" a="1"/>
  <c r="L67" i="1" a="1"/>
  <c r="L191" i="1" a="1"/>
  <c r="L288" i="1" a="1"/>
  <c r="L217" i="1" a="1"/>
  <c r="L204" i="1" a="1"/>
  <c r="L84" i="1" a="1"/>
  <c r="L548" i="1" a="1"/>
  <c r="L35" i="1" a="1"/>
  <c r="L856" i="1" a="1"/>
  <c r="L598" i="1" a="1"/>
  <c r="L576" i="1" a="1"/>
  <c r="L52" i="1" a="1"/>
  <c r="L829" i="1" a="1"/>
  <c r="L200" i="1" a="1"/>
  <c r="L212" i="1" a="1"/>
  <c r="L773" i="1" a="1"/>
  <c r="L36" i="1" a="1"/>
  <c r="L330" i="1" a="1"/>
  <c r="L894" i="1" a="1"/>
  <c r="L861" i="1" a="1"/>
  <c r="L730" i="1" a="1"/>
  <c r="L690" i="1" a="1"/>
  <c r="L495" i="1" a="1"/>
  <c r="L755" i="1" a="1"/>
  <c r="L329" i="1" a="1"/>
  <c r="L618" i="1" a="1"/>
  <c r="L421" i="1" a="1"/>
  <c r="L348" i="1" a="1"/>
  <c r="L340" i="1" a="1"/>
  <c r="L302" i="1" a="1"/>
  <c r="L857" i="1" a="1"/>
  <c r="L694" i="1" a="1"/>
  <c r="L274" i="1" a="1"/>
  <c r="L443" i="1" a="1"/>
  <c r="L644" i="1" a="1"/>
  <c r="L239" i="1" a="1"/>
  <c r="L537" i="1" a="1"/>
  <c r="L931" i="1" a="1"/>
  <c r="L971" i="1" a="1"/>
  <c r="L502" i="1" a="1"/>
  <c r="L671" i="1" a="1"/>
  <c r="L697" i="1" a="1"/>
  <c r="L651" i="1" a="1"/>
  <c r="L875" i="1" a="1"/>
  <c r="L249" i="1" a="1"/>
  <c r="L614" i="1" a="1"/>
  <c r="L453" i="1" a="1"/>
  <c r="L223" i="1" a="1"/>
  <c r="L720" i="1" a="1"/>
  <c r="L263" i="1" a="1"/>
  <c r="L753" i="1" a="1"/>
  <c r="L388" i="1" a="1"/>
  <c r="L133" i="1" a="1"/>
  <c r="L723" i="1" a="1"/>
  <c r="L206" i="1" a="1"/>
  <c r="L569" i="1" a="1"/>
  <c r="L508" i="1" a="1"/>
  <c r="L202" i="1" a="1"/>
  <c r="L456" i="1" a="1"/>
  <c r="L123" i="1" a="1"/>
  <c r="L804" i="1" a="1"/>
  <c r="L980" i="1" a="1"/>
  <c r="L729" i="1" a="1"/>
  <c r="L841" i="1" a="1"/>
  <c r="L313" i="1" a="1"/>
  <c r="L925" i="1" a="1"/>
  <c r="L383" i="1" a="1"/>
  <c r="L794" i="1" a="1"/>
  <c r="L483" i="1" a="1"/>
  <c r="L350" i="1" a="1"/>
  <c r="L125" i="1" a="1"/>
  <c r="L526" i="1" a="1"/>
  <c r="L262" i="1" a="1"/>
  <c r="L386" i="1" a="1"/>
  <c r="L552" i="1" a="1"/>
  <c r="L735" i="1" a="1"/>
  <c r="L450" i="1" a="1"/>
  <c r="L65" i="1" a="1"/>
  <c r="L936" i="1" a="1"/>
  <c r="L910" i="1" a="1"/>
  <c r="L454" i="1" a="1"/>
  <c r="L949" i="1" a="1"/>
  <c r="L705" i="1" a="1"/>
  <c r="L420" i="1" a="1"/>
  <c r="L333" i="1" a="1"/>
  <c r="L543" i="1" a="1"/>
  <c r="L607" i="1" a="1"/>
  <c r="L883" i="1" a="1"/>
  <c r="L718" i="1" a="1"/>
  <c r="L802" i="1" a="1"/>
  <c r="L738" i="1" a="1"/>
  <c r="L885" i="1" a="1"/>
  <c r="L264" i="1" a="1"/>
  <c r="L606" i="1" a="1"/>
  <c r="L687" i="1" a="1"/>
  <c r="L855" i="1" a="1"/>
  <c r="L778" i="1" a="1"/>
  <c r="L558" i="1" a="1"/>
  <c r="L63" i="1" a="1"/>
  <c r="L240" i="1" a="1"/>
  <c r="L789" i="1" a="1"/>
  <c r="L545" i="1" a="1"/>
  <c r="L253" i="1" a="1"/>
  <c r="L809" i="1" a="1"/>
  <c r="L211" i="1" a="1"/>
  <c r="L990" i="1" a="1"/>
  <c r="L148" i="1" a="1"/>
  <c r="L635" i="1" a="1"/>
  <c r="L440" i="1" a="1"/>
  <c r="L585" i="1" a="1"/>
  <c r="L899" i="1" a="1"/>
  <c r="L977" i="1" a="1"/>
  <c r="L815" i="1" a="1"/>
  <c r="L98" i="1" a="1"/>
  <c r="L586" i="1" a="1"/>
  <c r="L868" i="1" a="1"/>
  <c r="L316" i="1" a="1"/>
  <c r="L105" i="1" a="1"/>
  <c r="L700" i="1" a="1"/>
  <c r="L467" i="1" a="1"/>
  <c r="L276" i="1" a="1"/>
  <c r="L516" i="1" a="1"/>
  <c r="L659" i="1" a="1"/>
  <c r="L455" i="1" a="1"/>
  <c r="L457" i="1" a="1"/>
  <c r="L762" i="1" a="1"/>
  <c r="L382" i="1" a="1"/>
  <c r="L347" i="1" a="1"/>
  <c r="L699" i="1" a="1"/>
  <c r="L571" i="1" a="1"/>
  <c r="L1008" i="1" a="1"/>
  <c r="L817" i="1" a="1"/>
  <c r="L918" i="1" a="1"/>
  <c r="L409" i="1" a="1"/>
  <c r="L492" i="1" a="1"/>
  <c r="L229" i="1" a="1"/>
  <c r="L573" i="1" a="1"/>
  <c r="L1028" i="1" a="1"/>
  <c r="L704" i="1" a="1"/>
  <c r="L59" i="1" a="1"/>
  <c r="L832" i="1" a="1"/>
  <c r="L183" i="1" a="1"/>
  <c r="L248" i="1" a="1"/>
  <c r="L69" i="1" a="1"/>
  <c r="L64" i="1" a="1"/>
  <c r="L750" i="1" a="1"/>
  <c r="L442" i="1" a="1"/>
  <c r="L962" i="1" a="1"/>
  <c r="L445" i="1" a="1"/>
  <c r="L68" i="1" a="1"/>
  <c r="L424" i="1" a="1"/>
  <c r="L402" i="1" a="1"/>
  <c r="L462" i="1" a="1"/>
  <c r="L998" i="1" a="1"/>
  <c r="L641" i="1" a="1"/>
  <c r="L228" i="1" a="1"/>
  <c r="L297" i="1" a="1"/>
  <c r="L130" i="1" a="1"/>
  <c r="L877" i="1" a="1"/>
  <c r="L992" i="1" a="1"/>
  <c r="L544" i="1" a="1"/>
  <c r="L407" i="1" a="1"/>
  <c r="L698" i="1" a="1"/>
  <c r="L224" i="1" a="1"/>
  <c r="L933" i="1" a="1"/>
  <c r="L275" i="1" a="1"/>
  <c r="L714" i="1" a="1"/>
  <c r="L54" i="1" a="1"/>
  <c r="L159" i="1" a="1"/>
  <c r="L701" i="1" a="1"/>
  <c r="L284" i="1" a="1"/>
  <c r="L639" i="1" a="1"/>
  <c r="L484" i="1" a="1"/>
  <c r="L500" i="1" a="1"/>
  <c r="L840" i="1" a="1"/>
  <c r="L441" i="1" a="1"/>
  <c r="L749" i="1" a="1"/>
  <c r="L924" i="1" a="1"/>
  <c r="L265" i="1" a="1"/>
  <c r="L657" i="1" a="1"/>
  <c r="L956" i="1" a="1"/>
  <c r="L770" i="1" a="1"/>
  <c r="L592" i="1" a="1"/>
  <c r="L1010" i="1" a="1"/>
  <c r="L324" i="1" a="1"/>
  <c r="L101" i="1" a="1"/>
  <c r="L501" i="1" a="1"/>
  <c r="L560" i="1" a="1"/>
  <c r="L413" i="1" a="1"/>
  <c r="L405" i="1" a="1"/>
  <c r="L505" i="1" a="1"/>
  <c r="L415" i="1" a="1"/>
  <c r="L257" i="1" a="1"/>
  <c r="L846" i="1" a="1"/>
  <c r="L782" i="1" a="1"/>
  <c r="L218" i="1" a="1"/>
  <c r="L337" i="1" a="1"/>
  <c r="L1026" i="1" a="1"/>
  <c r="L396" i="1" a="1"/>
  <c r="L529" i="1" a="1"/>
  <c r="L941" i="1" a="1"/>
  <c r="L858" i="1" a="1"/>
  <c r="L570" i="1" a="1"/>
  <c r="L308" i="1" a="1"/>
  <c r="L879" i="1" a="1"/>
  <c r="L37" i="1" a="1"/>
  <c r="L120" i="1" a="1"/>
  <c r="L514" i="1" a="1"/>
  <c r="L708" i="1" a="1"/>
  <c r="L596" i="1" a="1"/>
  <c r="L62" i="1" a="1"/>
  <c r="L663" i="1" a="1"/>
  <c r="L985" i="1" a="1"/>
  <c r="L1016" i="1" a="1"/>
  <c r="L180" i="1" a="1"/>
  <c r="L99" i="1" a="1"/>
  <c r="L155" i="1" a="1"/>
  <c r="L185" i="1" a="1"/>
  <c r="L213" i="1" a="1"/>
  <c r="L975" i="1" a="1"/>
  <c r="L238" i="1" a="1"/>
  <c r="L752" i="1" a="1"/>
  <c r="L349" i="1" a="1"/>
  <c r="L968" i="1" a="1"/>
  <c r="L311" i="1" a="1"/>
  <c r="L983" i="1" a="1"/>
  <c r="L141" i="1" a="1"/>
  <c r="L689" i="1" a="1"/>
  <c r="L121" i="1" a="1"/>
  <c r="L103" i="1" a="1"/>
  <c r="L321" i="1" a="1"/>
  <c r="L966" i="1" a="1"/>
  <c r="L964" i="1" a="1"/>
  <c r="L811" i="1" a="1"/>
  <c r="L1005" i="1" a="1"/>
  <c r="L1021" i="1" a="1"/>
  <c r="L493" i="1" a="1"/>
  <c r="L412" i="1" a="1"/>
  <c r="L397" i="1" a="1"/>
  <c r="L915" i="1" a="1"/>
  <c r="L844" i="1" a="1"/>
  <c r="L923" i="1" a="1"/>
  <c r="L818" i="1" a="1"/>
  <c r="L157" i="1" a="1"/>
  <c r="L392" i="1" a="1"/>
  <c r="L616" i="1" a="1"/>
  <c r="L179" i="1" a="1"/>
  <c r="L535" i="1" a="1"/>
  <c r="L717" i="1" a="1"/>
  <c r="L976" i="1" a="1"/>
  <c r="L638" i="1" a="1"/>
  <c r="L754" i="1" a="1"/>
  <c r="L772" i="1" a="1"/>
  <c r="L876" i="1" a="1"/>
  <c r="L314" i="1" a="1"/>
  <c r="L357" i="1" a="1"/>
  <c r="L825" i="1" a="1"/>
  <c r="L821" i="1" a="1"/>
  <c r="L989" i="1" a="1"/>
  <c r="L345" i="1" a="1"/>
  <c r="L911" i="1" a="1"/>
  <c r="L652" i="1" a="1"/>
  <c r="L160" i="1" a="1"/>
  <c r="L475" i="1" a="1"/>
  <c r="L153" i="1" a="1"/>
  <c r="L643" i="1" a="1"/>
  <c r="L119" i="1" a="1"/>
  <c r="L760" i="1" a="1"/>
  <c r="L82" i="1" a="1"/>
  <c r="L1011" i="1" a="1"/>
  <c r="L226" i="1" a="1"/>
  <c r="L90" i="1" a="1"/>
  <c r="L96" i="1" a="1"/>
  <c r="L371" i="1" a="1"/>
  <c r="L404" i="1" a="1"/>
  <c r="L995" i="1" a="1"/>
  <c r="L435" i="1" a="1"/>
  <c r="L436" i="1" a="1"/>
  <c r="L403" i="1" a="1"/>
  <c r="L80" i="1" a="1"/>
  <c r="L143" i="1" a="1"/>
  <c r="L195" i="1" a="1"/>
  <c r="L269" i="1" a="1"/>
  <c r="L884" i="1" a="1"/>
  <c r="L806" i="1" a="1"/>
  <c r="L341" i="1" a="1"/>
  <c r="L999" i="1" a="1"/>
  <c r="L326" i="1" a="1"/>
  <c r="L361" i="1" a="1"/>
  <c r="L743" i="1" a="1"/>
  <c r="L619" i="1" a="1"/>
  <c r="L981" i="1" a="1"/>
  <c r="L707" i="1" a="1"/>
  <c r="L742" i="1" a="1"/>
  <c r="L930" i="1" a="1"/>
  <c r="L837" i="1" a="1"/>
  <c r="L303" i="1" a="1"/>
  <c r="L950" i="1" a="1"/>
  <c r="L401" i="1" a="1"/>
  <c r="L994" i="1" a="1"/>
  <c r="L919" i="1" a="1"/>
  <c r="L854" i="1" a="1"/>
  <c r="L251" i="1" a="1"/>
  <c r="L725" i="1" a="1"/>
  <c r="L792" i="1" a="1"/>
  <c r="L632" i="1" a="1"/>
  <c r="L680" i="1" a="1"/>
  <c r="L366" i="1" a="1"/>
  <c r="L256" i="1" a="1"/>
  <c r="L1014" i="1" a="1"/>
  <c r="L781" i="1" a="1"/>
  <c r="L631" i="1" a="1"/>
  <c r="L633" i="1" a="1"/>
  <c r="L583" i="1" a="1"/>
  <c r="L798" i="1" a="1"/>
  <c r="L887" i="1" a="1"/>
  <c r="L566" i="1" a="1"/>
  <c r="L827" i="1" a="1"/>
  <c r="L658" i="1" a="1"/>
  <c r="L1013" i="1" a="1"/>
  <c r="L628" i="1" a="1"/>
  <c r="L431" i="1" a="1"/>
  <c r="L845" i="1" a="1"/>
  <c r="L154" i="1" a="1"/>
  <c r="L1020" i="1" a="1"/>
  <c r="L325" i="1" a="1"/>
  <c r="L480" i="1" a="1"/>
  <c r="L1000" i="1" a="1"/>
  <c r="L433" i="1" a="1"/>
  <c r="L113" i="1" a="1"/>
  <c r="L540" i="1" a="1"/>
  <c r="L76" i="1" a="1"/>
  <c r="L664" i="1" a="1"/>
  <c r="L602" i="1" a="1"/>
  <c r="L381" i="1" a="1"/>
  <c r="L359" i="1" a="1"/>
  <c r="L900" i="1" a="1"/>
  <c r="L186" i="1" a="1"/>
  <c r="L595" i="1" a="1"/>
  <c r="L41" i="1" a="1"/>
  <c r="L237" i="1" a="1"/>
  <c r="L468" i="1" a="1"/>
  <c r="L615" i="1" a="1"/>
  <c r="L277" i="1" a="1"/>
  <c r="L152" i="1" a="1"/>
  <c r="L460" i="1" a="1"/>
  <c r="L1006" i="1" a="1"/>
  <c r="L320" i="1" a="1"/>
  <c r="L822" i="1" a="1"/>
  <c r="L559" i="1" a="1"/>
  <c r="L1015" i="1" a="1"/>
  <c r="L609" i="1" a="1"/>
  <c r="L777" i="1" a="1"/>
  <c r="L947" i="1" a="1"/>
  <c r="L376" i="1" a="1"/>
  <c r="L87" i="1" a="1"/>
  <c r="L763" i="1" a="1"/>
  <c r="L205" i="1" a="1"/>
  <c r="L426" i="1" a="1"/>
  <c r="L411" i="1" a="1"/>
  <c r="L677" i="1" a="1"/>
  <c r="L287" i="1" a="1"/>
  <c r="L561" i="1" a="1"/>
  <c r="L996" i="1" a="1"/>
  <c r="L116" i="1" a="1"/>
  <c r="L165" i="1" a="1"/>
  <c r="L553" i="1" a="1"/>
  <c r="L555" i="1" a="1"/>
  <c r="L414" i="1" a="1"/>
  <c r="L954" i="1" a="1"/>
  <c r="L550" i="1" a="1"/>
  <c r="L1029" i="1" a="1"/>
  <c r="L984" i="1" a="1"/>
  <c r="L833" i="1" a="1"/>
  <c r="L650" i="1" a="1"/>
  <c r="L816" i="1" a="1"/>
  <c r="L611" i="1" a="1"/>
  <c r="L518" i="1" a="1"/>
  <c r="L472" i="1" a="1"/>
  <c r="L799" i="1" a="1"/>
  <c r="L365" i="1" a="1"/>
  <c r="L812" i="1" a="1"/>
  <c r="L273" i="1" a="1"/>
  <c r="L192" i="1" a="1"/>
  <c r="L292" i="1" a="1"/>
  <c r="L1031" i="1" a="1"/>
  <c r="L926" i="1" a="1"/>
  <c r="L660" i="1" a="1"/>
  <c r="L198" i="1" a="1"/>
  <c r="L305" i="1" a="1"/>
  <c r="L55" i="1" a="1"/>
  <c r="L973" i="1" a="1"/>
  <c r="L346" i="1" a="1"/>
  <c r="L903" i="1" a="1"/>
  <c r="L655" i="1" a="1"/>
  <c r="L547" i="1" a="1"/>
  <c r="L209" i="1" a="1"/>
  <c r="L406" i="1" a="1"/>
  <c r="L672" i="1" a="1"/>
  <c r="L47" i="1" a="1"/>
  <c r="L203" i="1" a="1"/>
  <c r="L114" i="1" a="1"/>
  <c r="L318" i="1" a="1"/>
  <c r="L625" i="1" a="1"/>
  <c r="L353" i="1" a="1"/>
  <c r="L1018" i="1" a="1"/>
  <c r="L477" i="1" a="1"/>
  <c r="L969" i="1" a="1"/>
  <c r="L310" i="1" a="1"/>
  <c r="L489" i="1" a="1"/>
  <c r="L510" i="1" a="1"/>
  <c r="L373" i="1" a="1"/>
  <c r="L398" i="1" a="1"/>
  <c r="L95" i="1" a="1"/>
  <c r="L335" i="1" a="1"/>
  <c r="L178" i="1" a="1"/>
  <c r="L726" i="1" a="1"/>
  <c r="L168" i="1" a="1"/>
  <c r="L536" i="1" a="1"/>
  <c r="L290" i="1" a="1"/>
  <c r="L870" i="1" a="1"/>
  <c r="L267" i="1" a="1"/>
  <c r="L295" i="1" a="1"/>
  <c r="L507" i="1" a="1"/>
  <c r="L807" i="1" a="1"/>
  <c r="L134" i="1" a="1"/>
  <c r="L60" i="1" a="1"/>
  <c r="L498" i="1" a="1"/>
  <c r="L437" i="1" a="1"/>
  <c r="L187" i="1" a="1"/>
  <c r="L225" i="1" a="1"/>
  <c r="L636" i="1" a="1"/>
  <c r="L834" i="1" a="1"/>
  <c r="L43" i="1" a="1"/>
  <c r="L236" i="1" a="1"/>
  <c r="L706" i="1" a="1"/>
  <c r="L1030" i="1" a="1"/>
  <c r="L645" i="1" a="1"/>
  <c r="L737" i="1" a="1"/>
  <c r="L301" i="1" a="1"/>
  <c r="L385" i="1" a="1"/>
  <c r="L244" i="1" a="1"/>
  <c r="L944" i="1" a="1"/>
  <c r="L828" i="1" a="1"/>
  <c r="L451" i="1" a="1"/>
  <c r="L853" i="1" a="1"/>
  <c r="L824" i="1" a="1"/>
  <c r="L800" i="1" a="1"/>
  <c r="L146" i="1" a="1"/>
  <c r="L138" i="1" a="1"/>
  <c r="L285" i="1" a="1"/>
  <c r="L242" i="1" a="1"/>
  <c r="L757" i="1" a="1"/>
  <c r="L197" i="1" a="1"/>
  <c r="L78" i="1" a="1"/>
  <c r="L298" i="1" a="1"/>
  <c r="L296" i="1" a="1"/>
  <c r="L927" i="1" a="1"/>
  <c r="L260" i="1" a="1"/>
  <c r="L515" i="1" a="1"/>
  <c r="L546" i="1" a="1"/>
  <c r="L906" i="1" a="1"/>
  <c r="L768" i="1" a="1"/>
  <c r="L703" i="1" a="1"/>
  <c r="L227" i="1" a="1"/>
  <c r="L89" i="1" a="1"/>
  <c r="L48" i="1" a="1"/>
  <c r="L289" i="1" a="1"/>
  <c r="L889" i="1" a="1"/>
  <c r="L780" i="1" a="1"/>
  <c r="L563" i="1" a="1"/>
  <c r="L836" i="1" a="1"/>
  <c r="L331" i="1" a="1"/>
  <c r="L140" i="1" a="1"/>
  <c r="L162" i="1" a="1"/>
  <c r="L61" i="1" a="1"/>
  <c r="L862" i="1" a="1"/>
  <c r="L826" i="1" a="1"/>
  <c r="L681" i="1" a="1"/>
  <c r="L299" i="1" a="1"/>
  <c r="L610" i="1" a="1"/>
  <c r="L482" i="1" a="1"/>
  <c r="L173" i="1" a="1"/>
  <c r="L661" i="1" a="1"/>
  <c r="L1002" i="1" a="1"/>
  <c r="L519" i="1" a="1"/>
  <c r="L131" i="1" a="1"/>
  <c r="L787" i="1" a="1"/>
  <c r="L344" i="1" a="1"/>
  <c r="L958" i="1" a="1"/>
  <c r="L692" i="1" a="1"/>
  <c r="L538" i="1" a="1"/>
  <c r="L432" i="1" a="1"/>
  <c r="L487" i="1" a="1"/>
  <c r="L115" i="1" a="1"/>
  <c r="L613" i="1" a="1"/>
  <c r="L948" i="1" a="1"/>
  <c r="L111" i="1" a="1"/>
  <c r="L693" i="1" a="1"/>
  <c r="L539" i="1" a="1"/>
  <c r="L893" i="1" a="1"/>
  <c r="L557" i="1" a="1"/>
  <c r="L497" i="1" a="1"/>
  <c r="L50" i="1" a="1"/>
  <c r="L521" i="1" a="1"/>
  <c r="L512" i="1" a="1"/>
  <c r="L591" i="1" a="1"/>
  <c r="G236" i="1" a="1"/>
  <c r="G732" i="1" a="1"/>
  <c r="E512" i="1" a="1"/>
  <c r="G41" i="1" a="1"/>
  <c r="G491" i="1" a="1"/>
  <c r="G674" i="1" a="1"/>
  <c r="H673" i="1" a="1"/>
  <c r="G600" i="1" a="1"/>
  <c r="H614" i="1" a="1"/>
  <c r="G521" i="1" a="1"/>
  <c r="E514" i="1" a="1"/>
  <c r="G522" i="1" a="1"/>
  <c r="H339" i="1" a="1"/>
  <c r="F336" i="1" a="1"/>
  <c r="E635" i="1" a="1"/>
  <c r="G308" i="1" a="1"/>
  <c r="H311" i="1" a="1"/>
  <c r="G960" i="1" a="1"/>
  <c r="H1026" i="1" a="1"/>
  <c r="G484" i="1" a="1"/>
  <c r="E104" i="1" a="1"/>
  <c r="G689" i="1" a="1"/>
  <c r="H209" i="1" a="1"/>
  <c r="F429" i="1" a="1"/>
  <c r="H403" i="1" a="1"/>
  <c r="G165" i="1" a="1"/>
  <c r="H862" i="1" a="1"/>
  <c r="G809" i="1" a="1"/>
  <c r="H578" i="1" a="1"/>
  <c r="F379" i="1" a="1"/>
  <c r="E906" i="1" a="1"/>
  <c r="G296" i="1" a="1"/>
  <c r="H410" i="1" a="1"/>
  <c r="G286" i="1" a="1"/>
  <c r="H625" i="1" a="1"/>
  <c r="F464" i="1" a="1"/>
  <c r="E995" i="1" a="1"/>
  <c r="G850" i="1" a="1"/>
  <c r="G580" i="1" a="1"/>
  <c r="G222" i="1" a="1"/>
  <c r="F390" i="1" a="1"/>
  <c r="G349" i="1" a="1"/>
  <c r="F402" i="1" a="1"/>
  <c r="G391" i="1" a="1"/>
  <c r="F286" i="1" a="1"/>
  <c r="G625" i="1" a="1"/>
  <c r="G658" i="1" a="1"/>
  <c r="G128" i="1" a="1"/>
  <c r="F416" i="1" a="1"/>
  <c r="G478" i="1" a="1"/>
  <c r="G169" i="1" a="1"/>
  <c r="F331" i="1" a="1"/>
  <c r="G214" i="1" a="1"/>
  <c r="G437" i="1" a="1"/>
  <c r="G867" i="1" a="1"/>
  <c r="F495" i="1" a="1"/>
  <c r="G74" i="1" a="1"/>
  <c r="F530" i="1" a="1"/>
  <c r="G898" i="1" a="1"/>
  <c r="G367" i="1" a="1"/>
  <c r="G489" i="1" a="1"/>
  <c r="G453" i="1" a="1"/>
  <c r="G640" i="1" a="1"/>
  <c r="G325" i="1" a="1"/>
  <c r="G1023" i="1" a="1"/>
  <c r="H1033" i="1" a="1"/>
  <c r="G741" i="1" a="1"/>
  <c r="G861" i="1" a="1"/>
  <c r="G651" i="1" a="1"/>
  <c r="F1032" i="1" a="1"/>
  <c r="G977" i="1" a="1"/>
  <c r="G978" i="1" a="1"/>
  <c r="G615" i="1" a="1"/>
  <c r="G574" i="1" a="1"/>
  <c r="F546" i="1" a="1"/>
  <c r="G770" i="1" a="1"/>
  <c r="G192" i="1" a="1"/>
  <c r="G357" i="1" a="1"/>
  <c r="E329" i="1" a="1"/>
  <c r="G1005" i="1" a="1"/>
  <c r="F299" i="1" a="1"/>
  <c r="G985" i="1" a="1"/>
  <c r="H803" i="1" a="1"/>
  <c r="G934" i="1" a="1"/>
  <c r="E998" i="1" a="1"/>
  <c r="G773" i="1" a="1"/>
  <c r="G418" i="1" a="1"/>
  <c r="G559" i="1" a="1"/>
  <c r="G539" i="1" a="1"/>
  <c r="G626" i="1" a="1"/>
  <c r="F667" i="1" a="1"/>
  <c r="H627" i="1" a="1"/>
  <c r="F882" i="1" a="1"/>
  <c r="H79" i="1" a="1"/>
  <c r="F512" i="1" a="1"/>
  <c r="G856" i="1" a="1"/>
  <c r="G133" i="1" a="1"/>
  <c r="G250" i="1" a="1"/>
  <c r="E124" i="1" a="1"/>
  <c r="G72" i="1" a="1"/>
  <c r="H479" i="1" a="1"/>
  <c r="G845" i="1" a="1"/>
  <c r="H412" i="1" a="1"/>
  <c r="G1001" i="1" a="1"/>
  <c r="E267" i="1" a="1"/>
  <c r="G874" i="1" a="1"/>
  <c r="F782" i="1" a="1"/>
  <c r="G866" i="1" a="1"/>
  <c r="H458" i="1" a="1"/>
  <c r="G694" i="1" a="1"/>
  <c r="E226" i="1" a="1"/>
  <c r="G86" i="1" a="1"/>
  <c r="G183" i="1" a="1"/>
  <c r="F963" i="1" a="1"/>
  <c r="F622" i="1" a="1"/>
  <c r="G445" i="1" a="1"/>
  <c r="F1028" i="1" a="1"/>
  <c r="F590" i="1" a="1"/>
  <c r="F875" i="1" a="1"/>
  <c r="F364" i="1" a="1"/>
  <c r="F737" i="1" a="1"/>
  <c r="F153" i="1" a="1"/>
  <c r="G101" i="1" a="1"/>
  <c r="G692" i="1" a="1"/>
  <c r="F674" i="1" a="1"/>
  <c r="F369" i="1" a="1"/>
  <c r="F745" i="1" a="1"/>
  <c r="G822" i="1" a="1"/>
  <c r="G271" i="1" a="1"/>
  <c r="G892" i="1" a="1"/>
  <c r="G513" i="1" a="1"/>
  <c r="G803" i="1" a="1"/>
  <c r="G152" i="1" a="1"/>
  <c r="G666" i="1" a="1"/>
  <c r="G584" i="1" a="1"/>
  <c r="G172" i="1" a="1"/>
  <c r="F873" i="1" a="1"/>
  <c r="G914" i="1" a="1"/>
  <c r="F66" i="1" a="1"/>
  <c r="G791" i="1" a="1"/>
  <c r="F616" i="1" a="1"/>
  <c r="G931" i="1" a="1"/>
  <c r="F414" i="1" a="1"/>
  <c r="G127" i="1" a="1"/>
  <c r="G709" i="1" a="1"/>
  <c r="G432" i="1" a="1"/>
  <c r="G681" i="1" a="1"/>
  <c r="G590" i="1" a="1"/>
  <c r="G962" i="1" a="1"/>
  <c r="F355" i="1" a="1"/>
  <c r="F956" i="1" a="1"/>
  <c r="G380" i="1" a="1"/>
  <c r="F773" i="1" a="1"/>
  <c r="G460" i="1" a="1"/>
  <c r="G958" i="1" a="1"/>
  <c r="G789" i="1" a="1"/>
  <c r="G207" i="1" a="1"/>
  <c r="G496" i="1" a="1"/>
  <c r="F939" i="1" a="1"/>
  <c r="F1026" i="1" a="1"/>
  <c r="F710" i="1" a="1"/>
  <c r="G641" i="1" a="1"/>
  <c r="F676" i="1" a="1"/>
  <c r="G884" i="1" a="1"/>
  <c r="F592" i="1" a="1"/>
  <c r="G975" i="1" a="1"/>
  <c r="F505" i="1" a="1"/>
  <c r="F502" i="1" a="1"/>
  <c r="F237" i="1" a="1"/>
  <c r="G762" i="1" a="1"/>
  <c r="F986" i="1" a="1"/>
  <c r="F675" i="1" a="1"/>
  <c r="F421" i="1" a="1"/>
  <c r="G534" i="1" a="1"/>
  <c r="F48" i="1" a="1"/>
  <c r="G135" i="1" a="1"/>
  <c r="G288" i="1" a="1"/>
  <c r="G369" i="1" a="1"/>
  <c r="G998" i="1" a="1"/>
  <c r="F962" i="1" a="1"/>
  <c r="G156" i="1" a="1"/>
  <c r="G535" i="1" a="1"/>
  <c r="G820" i="1" a="1"/>
  <c r="G657" i="1" a="1"/>
  <c r="G377" i="1" a="1"/>
  <c r="G757" i="1" a="1"/>
  <c r="G526" i="1" a="1"/>
  <c r="G227" i="1" a="1"/>
  <c r="G980" i="1" a="1"/>
  <c r="G84" i="1" a="1"/>
  <c r="F448" i="1" a="1"/>
  <c r="G112" i="1" a="1"/>
  <c r="G768" i="1" a="1"/>
  <c r="G982" i="1" a="1"/>
  <c r="G230" i="1" a="1"/>
  <c r="F92" i="1" a="1"/>
  <c r="G638" i="1" a="1"/>
  <c r="F440" i="1" a="1"/>
  <c r="G375" i="1" a="1"/>
  <c r="G252" i="1" a="1"/>
  <c r="G894" i="1" a="1"/>
  <c r="G451" i="1" a="1"/>
  <c r="G371" i="1" a="1"/>
  <c r="G566" i="1" a="1"/>
  <c r="G544" i="1" a="1"/>
  <c r="F703" i="1" a="1"/>
  <c r="G490" i="1" a="1"/>
  <c r="F74" i="1" a="1"/>
  <c r="G63" i="1" a="1"/>
  <c r="F170" i="1" a="1"/>
  <c r="F702" i="1" a="1"/>
  <c r="G342" i="1" a="1"/>
  <c r="F959" i="1" a="1"/>
  <c r="F753" i="1" a="1"/>
  <c r="F523" i="1" a="1"/>
  <c r="G131" i="1" a="1"/>
  <c r="E874" i="1" a="1"/>
  <c r="F733" i="1" a="1"/>
  <c r="E298" i="1" a="1"/>
  <c r="H419" i="1" a="1"/>
  <c r="E964" i="1" a="1"/>
  <c r="G348" i="1" a="1"/>
  <c r="G1009" i="1" a="1"/>
  <c r="G637" i="1" a="1"/>
  <c r="G473" i="1" a="1"/>
  <c r="G389" i="1" a="1"/>
  <c r="F1022" i="1" a="1"/>
  <c r="H608" i="1" a="1"/>
  <c r="G40" i="1" a="1"/>
  <c r="E587" i="1" a="1"/>
  <c r="G365" i="1" a="1"/>
  <c r="G155" i="1" a="1"/>
  <c r="G159" i="1" a="1"/>
  <c r="F268" i="1" a="1"/>
  <c r="G563" i="1" a="1"/>
  <c r="G726" i="1" a="1"/>
  <c r="F681" i="1" a="1"/>
  <c r="G727" i="1" a="1"/>
  <c r="E530" i="1" a="1"/>
  <c r="H1032" i="1" a="1"/>
  <c r="E804" i="1" a="1"/>
  <c r="H97" i="1" a="1"/>
  <c r="F715" i="1" a="1"/>
  <c r="G416" i="1" a="1"/>
  <c r="F408" i="1" a="1"/>
  <c r="F567" i="1" a="1"/>
  <c r="G984" i="1" a="1"/>
  <c r="H130" i="1" a="1"/>
  <c r="F433" i="1" a="1"/>
  <c r="E934" i="1" a="1"/>
  <c r="G1017" i="1" a="1"/>
  <c r="F445" i="1" a="1"/>
  <c r="G664" i="1" a="1"/>
  <c r="H583" i="1" a="1"/>
  <c r="F1033" i="1" a="1"/>
  <c r="G606" i="1" a="1"/>
  <c r="G383" i="1" a="1"/>
  <c r="F266" i="1" a="1"/>
  <c r="G883" i="1" a="1"/>
  <c r="F453" i="1" a="1"/>
  <c r="G326" i="1" a="1"/>
  <c r="F652" i="1" a="1"/>
  <c r="G1033" i="1" a="1"/>
  <c r="F915" i="1" a="1"/>
  <c r="G51" i="1" a="1"/>
  <c r="F359" i="1" a="1"/>
  <c r="F980" i="1" a="1"/>
  <c r="G457" i="1" a="1"/>
  <c r="G546" i="1" a="1"/>
  <c r="F680" i="1" a="1"/>
  <c r="G745" i="1" a="1"/>
  <c r="F165" i="1" a="1"/>
  <c r="G351" i="1" a="1"/>
  <c r="F246" i="1" a="1"/>
  <c r="F948" i="1" a="1"/>
  <c r="F677" i="1" a="1"/>
  <c r="G237" i="1" a="1"/>
  <c r="F136" i="1" a="1"/>
  <c r="G59" i="1" a="1"/>
  <c r="F754" i="1" a="1"/>
  <c r="G806" i="1" a="1"/>
  <c r="F585" i="1" a="1"/>
  <c r="G991" i="1" a="1"/>
  <c r="F865" i="1" a="1"/>
  <c r="F749" i="1" a="1"/>
  <c r="F94" i="1" a="1"/>
  <c r="G798" i="1" a="1"/>
  <c r="F238" i="1" a="1"/>
  <c r="G571" i="1" a="1"/>
  <c r="F632" i="1" a="1"/>
  <c r="G262" i="1" a="1"/>
  <c r="F903" i="1" a="1"/>
  <c r="G650" i="1" a="1"/>
  <c r="G117" i="1" a="1"/>
  <c r="F177" i="1" a="1"/>
  <c r="G125" i="1" a="1"/>
  <c r="G815" i="1" a="1"/>
  <c r="G774" i="1" a="1"/>
  <c r="G479" i="1" a="1"/>
  <c r="G273" i="1" a="1"/>
  <c r="G109" i="1" a="1"/>
  <c r="F437" i="1" a="1"/>
  <c r="G442" i="1" a="1"/>
  <c r="G728" i="1" a="1"/>
  <c r="F843" i="1" a="1"/>
  <c r="G184" i="1" a="1"/>
  <c r="F930" i="1" a="1"/>
  <c r="G338" i="1" a="1"/>
  <c r="G413" i="1" a="1"/>
  <c r="G524" i="1" a="1"/>
  <c r="G197" i="1" a="1"/>
  <c r="G635" i="1" a="1"/>
  <c r="F90" i="1" a="1"/>
  <c r="G1000" i="1" a="1"/>
  <c r="G269" i="1" a="1"/>
  <c r="G716" i="1" a="1"/>
  <c r="F545" i="1" a="1"/>
  <c r="G83" i="1" a="1"/>
  <c r="G807" i="1" a="1"/>
  <c r="G896" i="1" a="1"/>
  <c r="F407" i="1" a="1"/>
  <c r="F305" i="1" a="1"/>
  <c r="F951" i="1" a="1"/>
  <c r="G954" i="1" a="1"/>
  <c r="F423" i="1" a="1"/>
  <c r="G952" i="1" a="1"/>
  <c r="F250" i="1" a="1"/>
  <c r="F568" i="1" a="1"/>
  <c r="G466" i="1" a="1"/>
  <c r="G545" i="1" a="1"/>
  <c r="F979" i="1" a="1"/>
  <c r="F586" i="1" a="1"/>
  <c r="H814" i="1" a="1"/>
  <c r="F559" i="1" a="1"/>
  <c r="F344" i="1" a="1"/>
  <c r="F1002" i="1" a="1"/>
  <c r="G340" i="1" a="1"/>
  <c r="F927" i="1" a="1"/>
  <c r="F640" i="1" a="1"/>
  <c r="G123" i="1" a="1"/>
  <c r="F565" i="1" a="1"/>
  <c r="G500" i="1" a="1"/>
  <c r="F347" i="1" a="1"/>
  <c r="H825" i="1" a="1"/>
  <c r="F435" i="1" a="1"/>
  <c r="H926" i="1" a="1"/>
  <c r="F803" i="1" a="1"/>
  <c r="G739" i="1" a="1"/>
  <c r="F200" i="1" a="1"/>
  <c r="G90" i="1" a="1"/>
  <c r="G426" i="1" a="1"/>
  <c r="F223" i="1" a="1"/>
  <c r="G893" i="1" a="1"/>
  <c r="G407" i="1" a="1"/>
  <c r="G763" i="1" a="1"/>
  <c r="F57" i="1" a="1"/>
  <c r="F462" i="1" a="1"/>
  <c r="F678" i="1" a="1"/>
  <c r="F98" i="1" a="1"/>
  <c r="F363" i="1" a="1"/>
  <c r="H407" i="1" a="1"/>
  <c r="G676" i="1" a="1"/>
  <c r="E341" i="1" a="1"/>
  <c r="F496" i="1" a="1"/>
  <c r="G764" i="1" a="1"/>
  <c r="H150" i="1" a="1"/>
  <c r="G796" i="1" a="1"/>
  <c r="G372" i="1" a="1"/>
  <c r="G618" i="1" a="1"/>
  <c r="G944" i="1" a="1"/>
  <c r="G175" i="1" a="1"/>
  <c r="H956" i="1" a="1"/>
  <c r="G295" i="1" a="1"/>
  <c r="H794" i="1" a="1"/>
  <c r="F787" i="1" a="1"/>
  <c r="G869" i="1" a="1"/>
  <c r="G259" i="1" a="1"/>
  <c r="F397" i="1" a="1"/>
  <c r="G877" i="1" a="1"/>
  <c r="G329" i="1" a="1"/>
  <c r="G873" i="1" a="1"/>
  <c r="G208" i="1" a="1"/>
  <c r="AQ9" i="1" a="1"/>
  <c r="G443" i="1" a="1"/>
  <c r="G881" i="1" a="1"/>
  <c r="G908" i="1" a="1"/>
  <c r="G64" i="1" a="1"/>
  <c r="G107" i="1" a="1"/>
  <c r="G52" i="1" a="1"/>
  <c r="G699" i="1" a="1"/>
  <c r="G758" i="1" a="1"/>
  <c r="G219" i="1" a="1"/>
  <c r="G995" i="1" a="1"/>
  <c r="G853" i="1" a="1"/>
  <c r="G834" i="1" a="1"/>
  <c r="G953" i="1" a="1"/>
  <c r="G973" i="1" a="1"/>
  <c r="F744" i="1" a="1"/>
  <c r="G553" i="1" a="1"/>
  <c r="G394" i="1" a="1"/>
  <c r="G66" i="1" a="1"/>
  <c r="G421" i="1" a="1"/>
  <c r="F227" i="1" a="1"/>
  <c r="F273" i="1" a="1"/>
  <c r="F691" i="1" a="1"/>
  <c r="G191" i="1" a="1"/>
  <c r="F288" i="1" a="1"/>
  <c r="F805" i="1" a="1"/>
  <c r="G979" i="1" a="1"/>
  <c r="G102" i="1" a="1"/>
  <c r="G671" i="1" a="1"/>
  <c r="F160" i="1" a="1"/>
  <c r="F552" i="1" a="1"/>
  <c r="G959" i="1" a="1"/>
  <c r="G844" i="1" a="1"/>
  <c r="G620" i="1" a="1"/>
  <c r="G264" i="1" a="1"/>
  <c r="G321" i="1" a="1"/>
  <c r="G781" i="1" a="1"/>
  <c r="F950" i="1" a="1"/>
  <c r="G631" i="1" a="1"/>
  <c r="G260" i="1" a="1"/>
  <c r="G948" i="1" a="1"/>
  <c r="G115" i="1" a="1"/>
  <c r="G190" i="1" a="1"/>
  <c r="G854" i="1" a="1"/>
  <c r="F205" i="1" a="1"/>
  <c r="G817" i="1" a="1"/>
  <c r="G254" i="1" a="1"/>
  <c r="F833" i="1" a="1"/>
  <c r="G47" i="1" a="1"/>
  <c r="F411" i="1" a="1"/>
  <c r="G761" i="1" a="1"/>
  <c r="G430" i="1" a="1"/>
  <c r="G554" i="1" a="1"/>
  <c r="F455" i="1" a="1"/>
  <c r="F751" i="1" a="1"/>
  <c r="F220" i="1" a="1"/>
  <c r="F556" i="1" a="1"/>
  <c r="G390" i="1" a="1"/>
  <c r="F853" i="1" a="1"/>
  <c r="F1000" i="1" a="1"/>
  <c r="G925" i="1" a="1"/>
  <c r="G746" i="1" a="1"/>
  <c r="F912" i="1" a="1"/>
  <c r="F441" i="1" a="1"/>
  <c r="G748" i="1" a="1"/>
  <c r="G333" i="1" a="1"/>
  <c r="G170" i="1" a="1"/>
  <c r="G551" i="1" a="1"/>
  <c r="F814" i="1" a="1"/>
  <c r="G736" i="1" a="1"/>
  <c r="F863" i="1" a="1"/>
  <c r="G289" i="1" a="1"/>
  <c r="H438" i="1" a="1"/>
  <c r="H231" i="1" a="1"/>
  <c r="G680" i="1" a="1"/>
  <c r="G330" i="1" a="1"/>
  <c r="H892" i="1" a="1"/>
  <c r="E886" i="1" a="1"/>
  <c r="H624" i="1" a="1"/>
  <c r="F428" i="1" a="1"/>
  <c r="E151" i="1" a="1"/>
  <c r="H851" i="1" a="1"/>
  <c r="H279" i="1" a="1"/>
  <c r="E884" i="1" a="1"/>
  <c r="H248" i="1" a="1"/>
  <c r="F936" i="1" a="1"/>
  <c r="E245" i="1" a="1"/>
  <c r="H219" i="1" a="1"/>
  <c r="H1015" i="1" a="1"/>
  <c r="E604" i="1" a="1"/>
  <c r="F933" i="1" a="1"/>
  <c r="H174" i="1" a="1"/>
  <c r="F795" i="1" a="1"/>
  <c r="F467" i="1" a="1"/>
  <c r="G633" i="1" a="1"/>
  <c r="G846" i="1" a="1"/>
  <c r="H858" i="1" a="1"/>
  <c r="F918" i="1" a="1"/>
  <c r="G444" i="1" a="1"/>
  <c r="G427" i="1" a="1"/>
  <c r="F607" i="1" a="1"/>
  <c r="F265" i="1" a="1"/>
  <c r="F61" i="1" a="1"/>
  <c r="F442" i="1" a="1"/>
  <c r="F741" i="1" a="1"/>
  <c r="F310" i="1" a="1"/>
  <c r="F1006" i="1" a="1"/>
  <c r="H832" i="1" a="1"/>
  <c r="H945" i="1" a="1"/>
  <c r="E137" i="1" a="1"/>
  <c r="F757" i="1" a="1"/>
  <c r="H40" i="1" a="1"/>
  <c r="F345" i="1" a="1"/>
  <c r="G343" i="1" a="1"/>
  <c r="G71" i="1" a="1"/>
  <c r="F282" i="1" a="1"/>
  <c r="G482" i="1" a="1"/>
  <c r="F1003" i="1" a="1"/>
  <c r="F964" i="1" a="1"/>
  <c r="G388" i="1" a="1"/>
  <c r="F295" i="1" a="1"/>
  <c r="G1004" i="1" a="1"/>
  <c r="F325" i="1" a="1"/>
  <c r="G966" i="1" a="1"/>
  <c r="H590" i="1" a="1"/>
  <c r="G756" i="1" a="1"/>
  <c r="G827" i="1" a="1"/>
  <c r="G939" i="1" a="1"/>
  <c r="G818" i="1" a="1"/>
  <c r="G870" i="1" a="1"/>
  <c r="G60" i="1" a="1"/>
  <c r="G452" i="1" a="1"/>
  <c r="G398" i="1" a="1"/>
  <c r="G788" i="1" a="1"/>
  <c r="G926" i="1" a="1"/>
  <c r="G255" i="1" a="1"/>
  <c r="G702" i="1" a="1"/>
  <c r="G731" i="1" a="1"/>
  <c r="G673" i="1" a="1"/>
  <c r="G646" i="1" a="1"/>
  <c r="G696" i="1" a="1"/>
  <c r="G564" i="1" a="1"/>
  <c r="G89" i="1" a="1"/>
  <c r="G164" i="1" a="1"/>
  <c r="G586" i="1" a="1"/>
  <c r="G404" i="1" a="1"/>
  <c r="G532" i="1" a="1"/>
  <c r="G366" i="1" a="1"/>
  <c r="G730" i="1" a="1"/>
  <c r="G99" i="1" a="1"/>
  <c r="G441" i="1" a="1"/>
  <c r="G422" i="1" a="1"/>
  <c r="G653" i="1" a="1"/>
  <c r="G312" i="1" a="1"/>
  <c r="F127" i="1" a="1"/>
  <c r="G353" i="1" a="1"/>
  <c r="G464" i="1" a="1"/>
  <c r="G1018" i="1" a="1"/>
  <c r="G630" i="1" a="1"/>
  <c r="G660" i="1" a="1"/>
  <c r="G885" i="1" a="1"/>
  <c r="G492" i="1" a="1"/>
  <c r="G67" i="1" a="1"/>
  <c r="G56" i="1" a="1"/>
  <c r="G317" i="1" a="1"/>
  <c r="G43" i="1" a="1"/>
  <c r="G468" i="1" a="1"/>
  <c r="G370" i="1" a="1"/>
  <c r="F952" i="1" a="1"/>
  <c r="G611" i="1" a="1"/>
  <c r="G293" i="1" a="1"/>
  <c r="G743" i="1" a="1"/>
  <c r="G399" i="1" a="1"/>
  <c r="G163" i="1" a="1"/>
  <c r="F982" i="1" a="1"/>
  <c r="G97" i="1" a="1"/>
  <c r="F949" i="1" a="1"/>
  <c r="G826" i="1" a="1"/>
  <c r="G949" i="1" a="1"/>
  <c r="F262" i="1" a="1"/>
  <c r="G816" i="1" a="1"/>
  <c r="F769" i="1" a="1"/>
  <c r="G65" i="1" a="1"/>
  <c r="F811" i="1" a="1"/>
  <c r="G795" i="1" a="1"/>
  <c r="G206" i="1" a="1"/>
  <c r="G344" i="1" a="1"/>
  <c r="F55" i="1" a="1"/>
  <c r="F334" i="1" a="1"/>
  <c r="E619" i="1" a="1"/>
  <c r="G588" i="1" a="1"/>
  <c r="H108" i="1" a="1"/>
  <c r="G871" i="1" a="1"/>
  <c r="H71" i="1" a="1"/>
  <c r="F815" i="1" a="1"/>
  <c r="E479" i="1" a="1"/>
  <c r="G923" i="1" a="1"/>
  <c r="H843" i="1" a="1"/>
  <c r="G458" i="1" a="1"/>
  <c r="H820" i="1" a="1"/>
  <c r="G550" i="1" a="1"/>
  <c r="F468" i="1" a="1"/>
  <c r="G205" i="1" a="1"/>
  <c r="H761" i="1" a="1"/>
  <c r="G720" i="1" a="1"/>
  <c r="E176" i="1" a="1"/>
  <c r="H768" i="1" a="1"/>
  <c r="H773" i="1" a="1"/>
  <c r="H535" i="1" a="1"/>
  <c r="H52" i="1" a="1"/>
  <c r="G225" i="1" a="1"/>
  <c r="E269" i="1" a="1"/>
  <c r="G258" i="1" a="1"/>
  <c r="G790" i="1" a="1"/>
  <c r="F77" i="1" a="1"/>
  <c r="F849" i="1" a="1"/>
  <c r="G819" i="1" a="1"/>
  <c r="F247" i="1" a="1"/>
  <c r="G245" i="1" a="1"/>
  <c r="G755" i="1" a="1"/>
  <c r="F780" i="1" a="1"/>
  <c r="G548" i="1" a="1"/>
  <c r="G147" i="1" a="1"/>
  <c r="G334" i="1" a="1"/>
  <c r="F966" i="1" a="1"/>
  <c r="G704" i="1" a="1"/>
  <c r="F790" i="1" a="1"/>
  <c r="F340" i="1" a="1"/>
  <c r="F524" i="1" a="1"/>
  <c r="G376" i="1" a="1"/>
  <c r="G946" i="1" a="1"/>
  <c r="G387" i="1" a="1"/>
  <c r="G282" i="1" a="1"/>
  <c r="G783" i="1" a="1"/>
  <c r="G639" i="1" a="1"/>
  <c r="G523" i="1" a="1"/>
  <c r="F358" i="1" a="1"/>
  <c r="G359" i="1" a="1"/>
  <c r="F784" i="1" a="1"/>
  <c r="G279" i="1" a="1"/>
  <c r="G990" i="1" a="1"/>
  <c r="G879" i="1" a="1"/>
  <c r="G549" i="1" a="1"/>
  <c r="G335" i="1" a="1"/>
  <c r="G419" i="1" a="1"/>
  <c r="G298" i="1" a="1"/>
  <c r="F383" i="1" a="1"/>
  <c r="G146" i="1" a="1"/>
  <c r="F529" i="1" a="1"/>
  <c r="G449" i="1" a="1"/>
  <c r="G1010" i="1" a="1"/>
  <c r="G929" i="1" a="1"/>
  <c r="F346" i="1" a="1"/>
  <c r="G116" i="1" a="1"/>
  <c r="G98" i="1" a="1"/>
  <c r="G729" i="1" a="1"/>
  <c r="G502" i="1" a="1"/>
  <c r="G283" i="1" a="1"/>
  <c r="F583" i="1" a="1"/>
  <c r="G1025" i="1" a="1"/>
  <c r="F647" i="1" a="1"/>
  <c r="G341" i="1" a="1"/>
  <c r="F215" i="1" a="1"/>
  <c r="G634" i="1" a="1"/>
  <c r="H988" i="1" a="1"/>
  <c r="F500" i="1" a="1"/>
  <c r="E400" i="1" a="1"/>
  <c r="G829" i="1" a="1"/>
  <c r="H481" i="1" a="1"/>
  <c r="G805" i="1" a="1"/>
  <c r="H838" i="1" a="1"/>
  <c r="G85" i="1" a="1"/>
  <c r="E1021" i="1" a="1"/>
  <c r="G858" i="1" a="1"/>
  <c r="H513" i="1" a="1"/>
  <c r="G233" i="1" a="1"/>
  <c r="F47" i="1" a="1"/>
  <c r="G200" i="1" a="1"/>
  <c r="H723" i="1" a="1"/>
  <c r="G244" i="1" a="1"/>
  <c r="E783" i="1" a="1"/>
  <c r="G62" i="1" a="1"/>
  <c r="G744" i="1" a="1"/>
  <c r="F446" i="1" a="1"/>
  <c r="G248" i="1" a="1"/>
  <c r="G249" i="1" a="1"/>
  <c r="F332" i="1" a="1"/>
  <c r="G103" i="1" a="1"/>
  <c r="F510" i="1" a="1"/>
  <c r="F335" i="1" a="1"/>
  <c r="G724" i="1" a="1"/>
  <c r="F85" i="1" a="1"/>
  <c r="F645" i="1" a="1"/>
  <c r="F483" i="1" a="1"/>
  <c r="F1023" i="1" a="1"/>
  <c r="F888" i="1" a="1"/>
  <c r="F292" i="1" a="1"/>
  <c r="F908" i="1" a="1"/>
  <c r="F783" i="1" a="1"/>
  <c r="G687" i="1" a="1"/>
  <c r="F308" i="1" a="1"/>
  <c r="F506" i="1" a="1"/>
  <c r="F823" i="1" a="1"/>
  <c r="F415" i="1" a="1"/>
  <c r="G417" i="1" a="1"/>
  <c r="G616" i="1" a="1"/>
  <c r="G232" i="1" a="1"/>
  <c r="G157" i="1" a="1"/>
  <c r="G917" i="1" a="1"/>
  <c r="G382" i="1" a="1"/>
  <c r="E430" i="1" a="1"/>
  <c r="H496" i="1" a="1"/>
  <c r="G824" i="1" a="1"/>
  <c r="H475" i="1" a="1"/>
  <c r="H239" i="1" a="1"/>
  <c r="F746" i="1" a="1"/>
  <c r="E231" i="1" a="1"/>
  <c r="G108" i="1" a="1"/>
  <c r="G610" i="1" a="1"/>
  <c r="G591" i="1" a="1"/>
  <c r="G840" i="1" a="1"/>
  <c r="G352" i="1" a="1"/>
  <c r="G747" i="1" a="1"/>
  <c r="F575" i="1" a="1"/>
  <c r="F955" i="1" a="1"/>
  <c r="E211" i="1" a="1"/>
  <c r="F859" i="1" a="1"/>
  <c r="F123" i="1" a="1"/>
  <c r="G621" i="1" a="1"/>
  <c r="G120" i="1" a="1"/>
  <c r="E759" i="1" a="1"/>
  <c r="H1017" i="1" a="1"/>
  <c r="H1003" i="1" a="1"/>
  <c r="H474" i="1" a="1"/>
  <c r="H348" i="1" a="1"/>
  <c r="E948" i="1" a="1"/>
  <c r="E196" i="1" a="1"/>
  <c r="H955" i="1" a="1"/>
  <c r="G304" i="1" a="1"/>
  <c r="H164" i="1" a="1"/>
  <c r="H826" i="1" a="1"/>
  <c r="E833" i="1" a="1"/>
  <c r="G345" i="1" a="1"/>
  <c r="F778" i="1" a="1"/>
  <c r="G311" i="1" a="1"/>
  <c r="F774" i="1" a="1"/>
  <c r="F218" i="1" a="1"/>
  <c r="G450" i="1" a="1"/>
  <c r="G722" i="1" a="1"/>
  <c r="F537" i="1" a="1"/>
  <c r="G961" i="1" a="1"/>
  <c r="F995" i="1" a="1"/>
  <c r="G81" i="1" a="1"/>
  <c r="F192" i="1" a="1"/>
  <c r="G469" i="1" a="1"/>
  <c r="F452" i="1" a="1"/>
  <c r="G920" i="1" a="1"/>
  <c r="G501" i="1" a="1"/>
  <c r="G467" i="1" a="1"/>
  <c r="G607" i="1" a="1"/>
  <c r="G771" i="1" a="1"/>
  <c r="F235" i="1" a="1"/>
  <c r="G235" i="1" a="1"/>
  <c r="F539" i="1" a="1"/>
  <c r="G459" i="1" a="1"/>
  <c r="F758" i="1" a="1"/>
  <c r="G327" i="1" a="1"/>
  <c r="G769" i="1" a="1"/>
  <c r="F36" i="1" a="1"/>
  <c r="G505" i="1" a="1"/>
  <c r="G855" i="1" a="1"/>
  <c r="F131" i="1" a="1"/>
  <c r="G241" i="1" a="1"/>
  <c r="F148" i="1" a="1"/>
  <c r="G907" i="1" a="1"/>
  <c r="F766" i="1" a="1"/>
  <c r="G336" i="1" a="1"/>
  <c r="F716" i="1" a="1"/>
  <c r="G118" i="1" a="1"/>
  <c r="H363" i="1" a="1"/>
  <c r="G139" i="1" a="1"/>
  <c r="H178" i="1" a="1"/>
  <c r="F831" i="1" a="1"/>
  <c r="E316" i="1" a="1"/>
  <c r="G161" i="1" a="1"/>
  <c r="H522" i="1" a="1"/>
  <c r="G37" i="1" a="1"/>
  <c r="H1009" i="1" a="1"/>
  <c r="F509" i="1" a="1"/>
  <c r="E386" i="1" a="1"/>
  <c r="G965" i="1" a="1"/>
  <c r="E709" i="1" a="1"/>
  <c r="G555" i="1" a="1"/>
  <c r="G617" i="1" a="1"/>
  <c r="F857" i="1" a="1"/>
  <c r="H775" i="1" a="1"/>
  <c r="G199" i="1" a="1"/>
  <c r="E473" i="1" a="1"/>
  <c r="F59" i="1" a="1"/>
  <c r="G61" i="1" a="1"/>
  <c r="F796" i="1" a="1"/>
  <c r="G843" i="1" a="1"/>
  <c r="F558" i="1" a="1"/>
  <c r="F34" i="1" a="1"/>
  <c r="G576" i="1" a="1"/>
  <c r="F232" i="1" a="1"/>
  <c r="G880" i="1" a="1"/>
  <c r="G903" i="1" a="1"/>
  <c r="G663" i="1" a="1"/>
  <c r="F219" i="1" a="1"/>
  <c r="G905" i="1" a="1"/>
  <c r="G775" i="1" a="1"/>
  <c r="G930" i="1" a="1"/>
  <c r="G705" i="1" a="1"/>
  <c r="G497" i="1" a="1"/>
  <c r="G140" i="1" a="1"/>
  <c r="F990" i="1" a="1"/>
  <c r="F277" i="1" a="1"/>
  <c r="F169" i="1" a="1"/>
  <c r="G77" i="1" a="1"/>
  <c r="F317" i="1" a="1"/>
  <c r="F752" i="1" a="1"/>
  <c r="G832" i="1" a="1"/>
  <c r="F851" i="1" a="1"/>
  <c r="G212" i="1" a="1"/>
  <c r="F240" i="1" a="1"/>
  <c r="F722" i="1" a="1"/>
  <c r="G486" i="1" a="1"/>
  <c r="G760" i="1" a="1"/>
  <c r="H654" i="1" a="1"/>
  <c r="G113" i="1" a="1"/>
  <c r="F120" i="1" a="1"/>
  <c r="G50" i="1" a="1"/>
  <c r="F132" i="1" a="1"/>
  <c r="G257" i="1" a="1"/>
  <c r="G695" i="1" a="1"/>
  <c r="G725" i="1" a="1"/>
  <c r="F1021" i="1" a="1"/>
  <c r="F836" i="1" a="1"/>
  <c r="F1020" i="1" a="1"/>
  <c r="F172" i="1" a="1"/>
  <c r="F482" i="1" a="1"/>
  <c r="F895" i="1" a="1"/>
  <c r="F254" i="1" a="1"/>
  <c r="F490" i="1" a="1"/>
  <c r="F241" i="1" a="1"/>
  <c r="F878" i="1" a="1"/>
  <c r="F562" i="1" a="1"/>
  <c r="G373" i="1" a="1"/>
  <c r="F171" i="1" a="1"/>
  <c r="F89" i="1" a="1"/>
  <c r="H758" i="1" a="1"/>
  <c r="F202" i="1" a="1"/>
  <c r="H834" i="1" a="1"/>
  <c r="G204" i="1" a="1"/>
  <c r="G201" i="1" a="1"/>
  <c r="G593" i="1" a="1"/>
  <c r="G148" i="1" a="1"/>
  <c r="H486" i="1" a="1"/>
  <c r="H222" i="1" a="1"/>
  <c r="E878" i="1" a="1"/>
  <c r="E70" i="1" a="1"/>
  <c r="G313" i="1" a="1"/>
  <c r="G154" i="1" a="1"/>
  <c r="G794" i="1" a="1"/>
  <c r="G614" i="1" a="1"/>
  <c r="G562" i="1" a="1"/>
  <c r="F547" i="1" a="1"/>
  <c r="G682" i="1" a="1"/>
  <c r="G886" i="1" a="1"/>
  <c r="G274" i="1" a="1"/>
  <c r="G981" i="1" a="1"/>
  <c r="G608" i="1" a="1"/>
  <c r="G713" i="1" a="1"/>
  <c r="E373" i="1" a="1"/>
  <c r="H886" i="1" a="1"/>
  <c r="F750" i="1" a="1"/>
  <c r="H997" i="1" a="1"/>
  <c r="H995" i="1" a="1"/>
  <c r="G974" i="1" a="1"/>
  <c r="G36" i="1" a="1"/>
  <c r="G182" i="1" a="1"/>
  <c r="G368" i="1" a="1"/>
  <c r="G285" i="1" a="1"/>
  <c r="E932" i="1" a="1"/>
  <c r="F755" i="1" a="1"/>
  <c r="F1001" i="1" a="1"/>
  <c r="F922" i="1" a="1"/>
  <c r="F150" i="1" a="1"/>
  <c r="G605" i="1" a="1"/>
  <c r="G1013" i="1" a="1"/>
  <c r="F191" i="1" a="1"/>
  <c r="F116" i="1" a="1"/>
  <c r="H575" i="1" a="1"/>
  <c r="F257" i="1" a="1"/>
  <c r="E255" i="1" a="1"/>
  <c r="E150" i="1" a="1"/>
  <c r="F812" i="1" a="1"/>
  <c r="E351" i="1" a="1"/>
  <c r="F53" i="1" a="1"/>
  <c r="G933" i="1" a="1"/>
  <c r="G267" i="1" a="1"/>
  <c r="G937" i="1" a="1"/>
  <c r="G439" i="1" a="1"/>
  <c r="F88" i="1" a="1"/>
  <c r="F40" i="1" a="1"/>
  <c r="F485" i="1" a="1"/>
  <c r="G708" i="1" a="1"/>
  <c r="F307" i="1" a="1"/>
  <c r="G786" i="1" a="1"/>
  <c r="F213" i="1" a="1"/>
  <c r="F404" i="1" a="1"/>
  <c r="F862" i="1" a="1"/>
  <c r="G531" i="1" a="1"/>
  <c r="G229" i="1" a="1"/>
  <c r="G578" i="1" a="1"/>
  <c r="G428" i="1" a="1"/>
  <c r="F573" i="1" a="1"/>
  <c r="F492" i="1" a="1"/>
  <c r="F447" i="1" a="1"/>
  <c r="H338" i="1" a="1"/>
  <c r="F972" i="1" a="1"/>
  <c r="H54" i="1" a="1"/>
  <c r="G598" i="1" a="1"/>
  <c r="H372" i="1" a="1"/>
  <c r="F874" i="1" a="1"/>
  <c r="E294" i="1" a="1"/>
  <c r="F1008" i="1" a="1"/>
  <c r="F199" i="1" a="1"/>
  <c r="G1032" i="1" a="1"/>
  <c r="E147" i="1" a="1"/>
  <c r="G446" i="1" a="1"/>
  <c r="E1011" i="1" a="1"/>
  <c r="G864" i="1" a="1"/>
  <c r="F738" i="1" a="1"/>
  <c r="G239" i="1" a="1"/>
  <c r="G306" i="1" a="1"/>
  <c r="G940" i="1" a="1"/>
  <c r="G1014" i="1" a="1"/>
  <c r="G1021" i="1" a="1"/>
  <c r="G911" i="1" a="1"/>
  <c r="F611" i="1" a="1"/>
  <c r="G423" i="1" a="1"/>
  <c r="G895" i="1" a="1"/>
  <c r="G888" i="1" a="1"/>
  <c r="F1014" i="1" a="1"/>
  <c r="G655" i="1" a="1"/>
  <c r="F84" i="1" a="1"/>
  <c r="G411" i="1" a="1"/>
  <c r="F51" i="1" a="1"/>
  <c r="E354" i="1" a="1"/>
  <c r="H541" i="1" a="1"/>
  <c r="E680" i="1" a="1"/>
  <c r="H910" i="1" a="1"/>
  <c r="G909" i="1" a="1"/>
  <c r="F145" i="1" a="1"/>
  <c r="G320" i="1" a="1"/>
  <c r="F554" i="1" a="1"/>
  <c r="H118" i="1" a="1"/>
  <c r="F887" i="1" a="1"/>
  <c r="H81" i="1" a="1"/>
  <c r="F593" i="1" a="1"/>
  <c r="E625" i="1" a="1"/>
  <c r="G202" i="1" a="1"/>
  <c r="H49" i="1" a="1"/>
  <c r="G301" i="1" a="1"/>
  <c r="H606" i="1" a="1"/>
  <c r="G481" i="1" a="1"/>
  <c r="E610" i="1" a="1"/>
  <c r="G400" i="1" a="1"/>
  <c r="E820" i="1" a="1"/>
  <c r="H927" i="1" a="1"/>
  <c r="F142" i="1" a="1"/>
  <c r="H386" i="1" a="1"/>
  <c r="G1020" i="1" a="1"/>
  <c r="E343" i="1" a="1"/>
  <c r="H973" i="1" a="1"/>
  <c r="H245" i="1" a="1"/>
  <c r="E391" i="1" a="1"/>
  <c r="H932" i="1" a="1"/>
  <c r="G141" i="1" a="1"/>
  <c r="E776" i="1" a="1"/>
  <c r="H59" i="1" a="1"/>
  <c r="H124" i="1" a="1"/>
  <c r="H75" i="1" a="1"/>
  <c r="F718" i="1" a="1"/>
  <c r="E755" i="1" a="1"/>
  <c r="G942" i="1" a="1"/>
  <c r="E686" i="1" a="1"/>
  <c r="F798" i="1" a="1"/>
  <c r="E93" i="1" a="1"/>
  <c r="H318" i="1" a="1"/>
  <c r="E978" i="1" a="1"/>
  <c r="H375" i="1" a="1"/>
  <c r="H345" i="1" a="1"/>
  <c r="H707" i="1" a="1"/>
  <c r="H940" i="1" a="1"/>
  <c r="H347" i="1" a="1"/>
  <c r="E926" i="1" a="1"/>
  <c r="E420" i="1" a="1"/>
  <c r="G906" i="1" a="1"/>
  <c r="F412" i="1" a="1"/>
  <c r="G354" i="1" a="1"/>
  <c r="G454" i="1" a="1"/>
  <c r="H946" i="1" a="1"/>
  <c r="F620" i="1" a="1"/>
  <c r="H985" i="1" a="1"/>
  <c r="F641" i="1" a="1"/>
  <c r="E781" i="1" a="1"/>
  <c r="G541" i="1" a="1"/>
  <c r="H85" i="1" a="1"/>
  <c r="F230" i="1" a="1"/>
  <c r="H417" i="1" a="1"/>
  <c r="F997" i="1" a="1"/>
  <c r="E264" i="1" a="1"/>
  <c r="F56" i="1" a="1"/>
  <c r="H963" i="1" a="1"/>
  <c r="E312" i="1" a="1"/>
  <c r="E290" i="1" a="1"/>
  <c r="E620" i="1" a="1"/>
  <c r="E136" i="1" a="1"/>
  <c r="E46" i="1" a="1"/>
  <c r="E912" i="1" a="1"/>
  <c r="E779" i="1" a="1"/>
  <c r="H510" i="1" a="1"/>
  <c r="H95" i="1" a="1"/>
  <c r="E146" i="1" a="1"/>
  <c r="H158" i="1" a="1"/>
  <c r="E328" i="1" a="1"/>
  <c r="E321" i="1" a="1"/>
  <c r="H598" i="1" a="1"/>
  <c r="E78" i="1" a="1"/>
  <c r="H198" i="1" a="1"/>
  <c r="G585" i="1" a="1"/>
  <c r="E284" i="1" a="1"/>
  <c r="E435" i="1" a="1"/>
  <c r="F1011" i="1" a="1"/>
  <c r="F894" i="1" a="1"/>
  <c r="F103" i="1" a="1"/>
  <c r="E741" i="1" a="1"/>
  <c r="F974" i="1" a="1"/>
  <c r="E985" i="1" a="1"/>
  <c r="G572" i="1" a="1"/>
  <c r="E457" i="1" a="1"/>
  <c r="H517" i="1" a="1"/>
  <c r="E235" i="1" a="1"/>
  <c r="E121" i="1" a="1"/>
  <c r="E849" i="1" a="1"/>
  <c r="E745" i="1" a="1"/>
  <c r="E654" i="1" a="1"/>
  <c r="H999" i="1" a="1"/>
  <c r="F802" i="1" a="1"/>
  <c r="H340" i="1" a="1"/>
  <c r="G597" i="1" a="1"/>
  <c r="E744" i="1" a="1"/>
  <c r="F460" i="1" a="1"/>
  <c r="E837" i="1" a="1"/>
  <c r="F81" i="1" a="1"/>
  <c r="E681" i="1" a="1"/>
  <c r="H276" i="1" a="1"/>
  <c r="H415" i="1" a="1"/>
  <c r="H119" i="1" a="1"/>
  <c r="E564" i="1" a="1"/>
  <c r="H255" i="1" a="1"/>
  <c r="H307" i="1" a="1"/>
  <c r="G821" i="1" a="1"/>
  <c r="E306" i="1" a="1"/>
  <c r="F466" i="1" a="1"/>
  <c r="E847" i="1" a="1"/>
  <c r="E559" i="1" a="1"/>
  <c r="E656" i="1" a="1"/>
  <c r="H145" i="1" a="1"/>
  <c r="H793" i="1" a="1"/>
  <c r="H109" i="1" a="1"/>
  <c r="H788" i="1" a="1"/>
  <c r="H694" i="1" a="1"/>
  <c r="E737" i="1" a="1"/>
  <c r="F940" i="1" a="1"/>
  <c r="H978" i="1" a="1"/>
  <c r="G579" i="1" a="1"/>
  <c r="E253" i="1" a="1"/>
  <c r="H367" i="1" a="1"/>
  <c r="E488" i="1" a="1"/>
  <c r="H426" i="1" a="1"/>
  <c r="E519" i="1" a="1"/>
  <c r="H322" i="1" a="1"/>
  <c r="E278" i="1" a="1"/>
  <c r="H857" i="1" a="1"/>
  <c r="E482" i="1" a="1"/>
  <c r="H894" i="1" a="1"/>
  <c r="E173" i="1" a="1"/>
  <c r="H557" i="1" a="1"/>
  <c r="E228" i="1" a="1"/>
  <c r="E928" i="1" a="1"/>
  <c r="G119" i="1" a="1"/>
  <c r="F854" i="1" a="1"/>
  <c r="F658" i="1" a="1"/>
  <c r="E69" i="1" a="1"/>
  <c r="E288" i="1" a="1"/>
  <c r="H841" i="1" a="1"/>
  <c r="F443" i="1" a="1"/>
  <c r="H915" i="1" a="1"/>
  <c r="H132" i="1" a="1"/>
  <c r="E227" i="1" a="1"/>
  <c r="H342" i="1" a="1"/>
  <c r="H125" i="1" a="1"/>
  <c r="E598" i="1" a="1"/>
  <c r="H853" i="1" a="1"/>
  <c r="H652" i="1" a="1"/>
  <c r="E904" i="1" a="1"/>
  <c r="F181" i="1" a="1"/>
  <c r="E798" i="1" a="1"/>
  <c r="F362" i="1" a="1"/>
  <c r="E702" i="1" a="1"/>
  <c r="F1010" i="1" a="1"/>
  <c r="E326" i="1" a="1"/>
  <c r="H638" i="1" a="1"/>
  <c r="E394" i="1" a="1"/>
  <c r="H688" i="1" a="1"/>
  <c r="G922" i="1" a="1"/>
  <c r="H185" i="1" a="1"/>
  <c r="F318" i="1" a="1"/>
  <c r="H669" i="1" a="1"/>
  <c r="F122" i="1" a="1"/>
  <c r="G485" i="1" a="1"/>
  <c r="F852" i="1" a="1"/>
  <c r="G742" i="1" a="1"/>
  <c r="G176" i="1" a="1"/>
  <c r="G39" i="1" a="1"/>
  <c r="G967" i="1" a="1"/>
  <c r="F513" i="1" a="1"/>
  <c r="F610" i="1" a="1"/>
  <c r="G668" i="1" a="1"/>
  <c r="H369" i="1" a="1"/>
  <c r="G111" i="1" a="1"/>
  <c r="E426" i="1" a="1"/>
  <c r="H549" i="1" a="1"/>
  <c r="H563" i="1" a="1"/>
  <c r="E869" i="1" a="1"/>
  <c r="H456" i="1" a="1"/>
  <c r="G897" i="1" a="1"/>
  <c r="G331" i="1" a="1"/>
  <c r="F844" i="1" a="1"/>
  <c r="F422" i="1" a="1"/>
  <c r="F867" i="1" a="1"/>
  <c r="F649" i="1" a="1"/>
  <c r="E879" i="1" a="1"/>
  <c r="F692" i="1" a="1"/>
  <c r="F64" i="1" a="1"/>
  <c r="F777" i="1" a="1"/>
  <c r="G177" i="1" a="1"/>
  <c r="F458" i="1" a="1"/>
  <c r="F75" i="1" a="1"/>
  <c r="F197" i="1" a="1"/>
  <c r="G782" i="1" a="1"/>
  <c r="F261" i="1" a="1"/>
  <c r="G80" i="1" a="1"/>
  <c r="F95" i="1" a="1"/>
  <c r="F239" i="1" a="1"/>
  <c r="G292" i="1" a="1"/>
  <c r="F625" i="1" a="1"/>
  <c r="G314" i="1" a="1"/>
  <c r="H349" i="1" a="1"/>
  <c r="G386" i="1" a="1"/>
  <c r="G865" i="1" a="1"/>
  <c r="F472" i="1" a="1"/>
  <c r="H722" i="1" a="1"/>
  <c r="F138" i="1" a="1"/>
  <c r="F341" i="1" a="1"/>
  <c r="F623" i="1" a="1"/>
  <c r="F557" i="1" a="1"/>
  <c r="F770" i="1" a="1"/>
  <c r="H764" i="1" a="1"/>
  <c r="F264" i="1" a="1"/>
  <c r="H444" i="1" a="1"/>
  <c r="H240" i="1" a="1"/>
  <c r="E467" i="1" a="1"/>
  <c r="E871" i="1" a="1"/>
  <c r="H413" i="1" a="1"/>
  <c r="F657" i="1" a="1"/>
  <c r="H201" i="1" a="1"/>
  <c r="F480" i="1" a="1"/>
  <c r="H329" i="1" a="1"/>
  <c r="F543" i="1" a="1"/>
  <c r="G797" i="1" a="1"/>
  <c r="G303" i="1" a="1"/>
  <c r="G863" i="1" a="1"/>
  <c r="F272" i="1" a="1"/>
  <c r="F309" i="1" a="1"/>
  <c r="G721" i="1" a="1"/>
  <c r="F118" i="1" a="1"/>
  <c r="H183" i="1" a="1"/>
  <c r="G609" i="1" a="1"/>
  <c r="H919" i="1" a="1"/>
  <c r="F954" i="1" a="1"/>
  <c r="E687" i="1" a="1"/>
  <c r="G714" i="1" a="1"/>
  <c r="F179" i="1" a="1"/>
  <c r="F1013" i="1" a="1"/>
  <c r="F828" i="1" a="1"/>
  <c r="G495" i="1" a="1"/>
  <c r="F858" i="1" a="1"/>
  <c r="E734" i="1" a="1"/>
  <c r="G494" i="1" a="1"/>
  <c r="G1031" i="1" a="1"/>
  <c r="G718" i="1" a="1"/>
  <c r="G87" i="1" a="1"/>
  <c r="G915" i="1" a="1"/>
  <c r="G461" i="1" a="1"/>
  <c r="G841" i="1" a="1"/>
  <c r="G302" i="1" a="1"/>
  <c r="F210" i="1" a="1"/>
  <c r="F1016" i="1" a="1"/>
  <c r="F992" i="1" a="1"/>
  <c r="F534" i="1" a="1"/>
  <c r="G1022" i="1" a="1"/>
  <c r="F113" i="1" a="1"/>
  <c r="F532" i="1" a="1"/>
  <c r="F606" i="1" a="1"/>
  <c r="G328" i="1" a="1"/>
  <c r="F451" i="1" a="1"/>
  <c r="G1007" i="1" a="1"/>
  <c r="H824" i="1" a="1"/>
  <c r="H91" i="1" a="1"/>
  <c r="E866" i="1" a="1"/>
  <c r="H186" i="1" a="1"/>
  <c r="F87" i="1" a="1"/>
  <c r="H484" i="1" a="1"/>
  <c r="H267" i="1" a="1"/>
  <c r="G972" i="1" a="1"/>
  <c r="E132" i="1" a="1"/>
  <c r="F475" i="1" a="1"/>
  <c r="G144" i="1" a="1"/>
  <c r="H677" i="1" a="1"/>
  <c r="G738" i="1" a="1"/>
  <c r="E638" i="1" a="1"/>
  <c r="H354" i="1" a="1"/>
  <c r="E712" i="1" a="1"/>
  <c r="H361" i="1" a="1"/>
  <c r="E950" i="1" a="1"/>
  <c r="H388" i="1" a="1"/>
  <c r="H1013" i="1" a="1"/>
  <c r="F54" i="1" a="1"/>
  <c r="F360" i="1" a="1"/>
  <c r="E910" i="1" a="1"/>
  <c r="H395" i="1" a="1"/>
  <c r="H526" i="1" a="1"/>
  <c r="H87" i="1" a="1"/>
  <c r="G698" i="1" a="1"/>
  <c r="G1016" i="1" a="1"/>
  <c r="H135" i="1" a="1"/>
  <c r="G1019" i="1" a="1"/>
  <c r="H200" i="1" a="1"/>
  <c r="G265" i="1" a="1"/>
  <c r="F469" i="1" a="1"/>
  <c r="F893" i="1" a="1"/>
  <c r="F561" i="1" a="1"/>
  <c r="H84" i="1" a="1"/>
  <c r="F826" i="1" a="1"/>
  <c r="F759" i="1" a="1"/>
  <c r="G780" i="1" a="1"/>
  <c r="G889" i="1" a="1"/>
  <c r="H64" i="1" a="1"/>
  <c r="G162" i="1" a="1"/>
  <c r="F911" i="1" a="1"/>
  <c r="F519" i="1" a="1"/>
  <c r="H133" i="1" a="1"/>
  <c r="F141" i="1" a="1"/>
  <c r="H720" i="1" a="1"/>
  <c r="F503" i="1" a="1"/>
  <c r="G624" i="1" a="1"/>
  <c r="F909" i="1" a="1"/>
  <c r="H427" i="1" a="1"/>
  <c r="G701" i="1" a="1"/>
  <c r="E770" i="1" a="1"/>
  <c r="G684" i="1" a="1"/>
  <c r="F1030" i="1" a="1"/>
  <c r="G749" i="1" a="1"/>
  <c r="H35" i="1" a="1"/>
  <c r="G517" i="1" a="1"/>
  <c r="H152" i="1" a="1"/>
  <c r="G848" i="1" a="1"/>
  <c r="F706" i="1" a="1"/>
  <c r="G759" i="1" a="1"/>
  <c r="G251" i="1" a="1"/>
  <c r="H1030" i="1" a="1"/>
  <c r="E380" i="1" a="1"/>
  <c r="E37" i="1" a="1"/>
  <c r="H373" i="1" a="1"/>
  <c r="G49" i="1" a="1"/>
  <c r="H615" i="1" a="1"/>
  <c r="H264" i="1" a="1"/>
  <c r="E634" i="1" a="1"/>
  <c r="H568" i="1" a="1"/>
  <c r="H121" i="1" a="1"/>
  <c r="E508" i="1" a="1"/>
  <c r="H900" i="1" a="1"/>
  <c r="H612" i="1" a="1"/>
  <c r="E720" i="1" a="1"/>
  <c r="F357" i="1" a="1"/>
  <c r="E870" i="1" a="1"/>
  <c r="F367" i="1" a="1"/>
  <c r="F124" i="1" a="1"/>
  <c r="F252" i="1" a="1"/>
  <c r="H842" i="1" a="1"/>
  <c r="F175" i="1" a="1"/>
  <c r="G431" i="1" a="1"/>
  <c r="F130" i="1" a="1"/>
  <c r="H840" i="1" a="1"/>
  <c r="F985" i="1" a="1"/>
  <c r="H678" i="1" a="1"/>
  <c r="H952" i="1" a="1"/>
  <c r="E186" i="1" a="1"/>
  <c r="E66" i="1" a="1"/>
  <c r="H387" i="1" a="1"/>
  <c r="F465" i="1" a="1"/>
  <c r="H732" i="1" a="1"/>
  <c r="H687" i="1" a="1"/>
  <c r="E475" i="1" a="1"/>
  <c r="F147" i="1" a="1"/>
  <c r="H690" i="1" a="1"/>
  <c r="F726" i="1" a="1"/>
  <c r="F960" i="1" a="1"/>
  <c r="G420" i="1" a="1"/>
  <c r="G525" i="1" a="1"/>
  <c r="G785" i="1" a="1"/>
  <c r="F926" i="1" a="1"/>
  <c r="F109" i="1" a="1"/>
  <c r="F270" i="1" a="1"/>
  <c r="H854" i="1" a="1"/>
  <c r="F306" i="1" a="1"/>
  <c r="H60" i="1" a="1"/>
  <c r="F824" i="1" a="1"/>
  <c r="G275" i="1" a="1"/>
  <c r="F398" i="1" a="1"/>
  <c r="G266" i="1" a="1"/>
  <c r="F233" i="1" a="1"/>
  <c r="G862" i="1" a="1"/>
  <c r="G134" i="1" a="1"/>
  <c r="G654" i="1" a="1"/>
  <c r="F259" i="1" a="1"/>
  <c r="H729" i="1" a="1"/>
  <c r="G405" i="1" a="1"/>
  <c r="H792" i="1" a="1"/>
  <c r="F504" i="1" a="1"/>
  <c r="H774" i="1" a="1"/>
  <c r="F588" i="1" a="1"/>
  <c r="E963" i="1" a="1"/>
  <c r="G516" i="1" a="1"/>
  <c r="H781" i="1" a="1"/>
  <c r="F768" i="1" a="1"/>
  <c r="H1018" i="1" a="1"/>
  <c r="F338" i="1" a="1"/>
  <c r="E216" i="1" a="1"/>
  <c r="E623" i="1" a="1"/>
  <c r="E263" i="1" a="1"/>
  <c r="E975" i="1" a="1"/>
  <c r="E665" i="1" a="1"/>
  <c r="G988" i="1" a="1"/>
  <c r="H244" i="1" a="1"/>
  <c r="G456" i="1" a="1"/>
  <c r="H943" i="1" a="1"/>
  <c r="G707" i="1" a="1"/>
  <c r="E379" i="1" a="1"/>
  <c r="H110" i="1" a="1"/>
  <c r="H230" i="1" a="1"/>
  <c r="H983" i="1" a="1"/>
  <c r="H94" i="1" a="1"/>
  <c r="E827" i="1" a="1"/>
  <c r="E858" i="1" a="1"/>
  <c r="F314" i="1" a="1"/>
  <c r="H520" i="1" a="1"/>
  <c r="E422" i="1" a="1"/>
  <c r="E766" i="1" a="1"/>
  <c r="F638" i="1" a="1"/>
  <c r="E534" i="1" a="1"/>
  <c r="H784" i="1" a="1"/>
  <c r="E907" i="1" a="1"/>
  <c r="E65" i="1" a="1"/>
  <c r="E896" i="1" a="1"/>
  <c r="G381" i="1" a="1"/>
  <c r="E599" i="1" a="1"/>
  <c r="H934" i="1" a="1"/>
  <c r="H92" i="1" a="1"/>
  <c r="E582" i="1" a="1"/>
  <c r="F100" i="1" a="1"/>
  <c r="F395" i="1" a="1"/>
  <c r="E1019" i="1" a="1"/>
  <c r="H43" i="1" a="1"/>
  <c r="E415" i="1" a="1"/>
  <c r="H353" i="1" a="1"/>
  <c r="E944" i="1" a="1"/>
  <c r="H661" i="1" a="1"/>
  <c r="G753" i="1" a="1"/>
  <c r="H233" i="1" a="1"/>
  <c r="F533" i="1" a="1"/>
  <c r="H662" i="1" a="1"/>
  <c r="F735" i="1" a="1"/>
  <c r="H667" i="1" a="1"/>
  <c r="F119" i="1" a="1"/>
  <c r="H800" i="1" a="1"/>
  <c r="H490" i="1" a="1"/>
  <c r="E902" i="1" a="1"/>
  <c r="H165" i="1" a="1"/>
  <c r="E982" i="1" a="1"/>
  <c r="F804" i="1" a="1"/>
  <c r="H140" i="1" a="1"/>
  <c r="H282" i="1" a="1"/>
  <c r="F975" i="1" a="1"/>
  <c r="E490" i="1" a="1"/>
  <c r="G649" i="1" a="1"/>
  <c r="H684" i="1" a="1"/>
  <c r="G42" i="1" a="1"/>
  <c r="H299" i="1" a="1"/>
  <c r="G167" i="1" a="1"/>
  <c r="G211" i="1" a="1"/>
  <c r="F185" i="1" a="1"/>
  <c r="G589" i="1" a="1"/>
  <c r="H203" i="1" a="1"/>
  <c r="G828" i="1" a="1"/>
  <c r="H63" i="1" a="1"/>
  <c r="F1015" i="1" a="1"/>
  <c r="E799" i="1" a="1"/>
  <c r="F971" i="1" a="1"/>
  <c r="E842" i="1" a="1"/>
  <c r="H574" i="1" a="1"/>
  <c r="E1032" i="1" a="1"/>
  <c r="H83" i="1" a="1"/>
  <c r="E311" i="1" a="1"/>
  <c r="H433" i="1" a="1"/>
  <c r="E56" i="1" a="1"/>
  <c r="H241" i="1" a="1"/>
  <c r="H592" i="1" a="1"/>
  <c r="H464" i="1" a="1"/>
  <c r="E268" i="1" a="1"/>
  <c r="F168" i="1" a="1"/>
  <c r="F140" i="1" a="1"/>
  <c r="H281" i="1" a="1"/>
  <c r="F400" i="1" a="1"/>
  <c r="G540" i="1" a="1"/>
  <c r="F190" i="1" a="1"/>
  <c r="F791" i="1" a="1"/>
  <c r="G499" i="1" a="1"/>
  <c r="F297" i="1" a="1"/>
  <c r="F431" i="1" a="1"/>
  <c r="E375" i="1" a="1"/>
  <c r="F473" i="1" a="1"/>
  <c r="G474" i="1" a="1"/>
  <c r="F405" i="1" a="1"/>
  <c r="H953" i="1" a="1"/>
  <c r="F739" i="1" a="1"/>
  <c r="H965" i="1" a="1"/>
  <c r="H566" i="1" a="1"/>
  <c r="E401" i="1" a="1"/>
  <c r="E726" i="1" a="1"/>
  <c r="E994" i="1" a="1"/>
  <c r="E639" i="1" a="1"/>
  <c r="E703" i="1" a="1"/>
  <c r="H504" i="1" a="1"/>
  <c r="E166" i="1" a="1"/>
  <c r="H675" i="1" a="1"/>
  <c r="E676" i="1" a="1"/>
  <c r="E246" i="1" a="1"/>
  <c r="E973" i="1" a="1"/>
  <c r="G440" i="1" a="1"/>
  <c r="F516" i="1" a="1"/>
  <c r="H327" i="1" a="1"/>
  <c r="E409" i="1" a="1"/>
  <c r="H770" i="1" a="1"/>
  <c r="F747" i="1" a="1"/>
  <c r="H759" i="1" a="1"/>
  <c r="F151" i="1" a="1"/>
  <c r="E777" i="1" a="1"/>
  <c r="F635" i="1" a="1"/>
  <c r="F544" i="1" a="1"/>
  <c r="F830" i="1" a="1"/>
  <c r="H107" i="1" a="1"/>
  <c r="F1012" i="1" a="1"/>
  <c r="E238" i="1" a="1"/>
  <c r="G667" i="1" a="1"/>
  <c r="E308" i="1" a="1"/>
  <c r="H706" i="1" a="1"/>
  <c r="H916" i="1" a="1"/>
  <c r="H259" i="1" a="1"/>
  <c r="E855" i="1" a="1"/>
  <c r="E221" i="1" a="1"/>
  <c r="E515" i="1" a="1"/>
  <c r="E762" i="1" a="1"/>
  <c r="H847" i="1" a="1"/>
  <c r="E775" i="1" a="1"/>
  <c r="E795" i="1" a="1"/>
  <c r="E496" i="1" a="1"/>
  <c r="H711" i="1" a="1"/>
  <c r="E456" i="1" a="1"/>
  <c r="F43" i="1" a="1"/>
  <c r="G69" i="1" a="1"/>
  <c r="G406" i="1" a="1"/>
  <c r="G414" i="1" a="1"/>
  <c r="G247" i="1" a="1"/>
  <c r="G529" i="1" a="1"/>
  <c r="G882" i="1" a="1"/>
  <c r="F114" i="1" a="1"/>
  <c r="F128" i="1" a="1"/>
  <c r="F686" i="1" a="1"/>
  <c r="H217" i="1" a="1"/>
  <c r="G752" i="1" a="1"/>
  <c r="H428" i="1" a="1"/>
  <c r="G612" i="1" a="1"/>
  <c r="E487" i="1" a="1"/>
  <c r="H619" i="1" a="1"/>
  <c r="E945" i="1" a="1"/>
  <c r="G403" i="1" a="1"/>
  <c r="F319" i="1" a="1"/>
  <c r="F137" i="1" a="1"/>
  <c r="H306" i="1" a="1"/>
  <c r="H611" i="1" a="1"/>
  <c r="E372" i="1" a="1"/>
  <c r="G179" i="1" a="1"/>
  <c r="H572" i="1" a="1"/>
  <c r="E100" i="1" a="1"/>
  <c r="H58" i="1" a="1"/>
  <c r="G350" i="1" a="1"/>
  <c r="G322" i="1" a="1"/>
  <c r="G315" i="1" a="1"/>
  <c r="G171" i="1" a="1"/>
  <c r="H935" i="1" a="1"/>
  <c r="G347" i="1" a="1"/>
  <c r="F901" i="1" a="1"/>
  <c r="F721" i="1" a="1"/>
  <c r="G242" i="1" a="1"/>
  <c r="G872" i="1" a="1"/>
  <c r="G976" i="1" a="1"/>
  <c r="G425" i="1" a="1"/>
  <c r="F819" i="1" a="1"/>
  <c r="G697" i="1" a="1"/>
  <c r="G507" i="1" a="1"/>
  <c r="G1028" i="1" a="1"/>
  <c r="G424" i="1" a="1"/>
  <c r="H391" i="1" a="1"/>
  <c r="G927" i="1" a="1"/>
  <c r="G622" i="1" a="1"/>
  <c r="G178" i="1" a="1"/>
  <c r="G678" i="1" a="1"/>
  <c r="F38" i="1" a="1"/>
  <c r="G685" i="1" a="1"/>
  <c r="F695" i="1" a="1"/>
  <c r="G268" i="1" a="1"/>
  <c r="F281" i="1" a="1"/>
  <c r="F589" i="1" a="1"/>
  <c r="F924" i="1" a="1"/>
  <c r="F704" i="1" a="1"/>
  <c r="F73" i="1" a="1"/>
  <c r="E452" i="1" a="1"/>
  <c r="E949" i="1" a="1"/>
  <c r="E432" i="1" a="1"/>
  <c r="F689" i="1" a="1"/>
  <c r="G1015" i="1" a="1"/>
  <c r="F531" i="1" a="1"/>
  <c r="E302" i="1" a="1"/>
  <c r="H970" i="1" a="1"/>
  <c r="F794" i="1" a="1"/>
  <c r="H160" i="1" a="1"/>
  <c r="H452" i="1" a="1"/>
  <c r="E209" i="1" a="1"/>
  <c r="H1004" i="1" a="1"/>
  <c r="F688" i="1" a="1"/>
  <c r="E565" i="1" a="1"/>
  <c r="H86" i="1" a="1"/>
  <c r="H613" i="1" a="1"/>
  <c r="E423" i="1" a="1"/>
  <c r="H753" i="1" a="1"/>
  <c r="G447" i="1" a="1"/>
  <c r="F626" i="1" a="1"/>
  <c r="E585" i="1" a="1"/>
  <c r="F566" i="1" a="1"/>
  <c r="H994" i="1" a="1"/>
  <c r="E378" i="1" a="1"/>
  <c r="H693" i="1" a="1"/>
  <c r="F439" i="1" a="1"/>
  <c r="H204" i="1" a="1"/>
  <c r="F392" i="1" a="1"/>
  <c r="H594" i="1" a="1"/>
  <c r="H996" i="1" a="1"/>
  <c r="E589" i="1" a="1"/>
  <c r="E624" i="1" a="1"/>
  <c r="H246" i="1" a="1"/>
  <c r="G1003" i="1" a="1"/>
  <c r="H584" i="1" a="1"/>
  <c r="H949" i="1" a="1"/>
  <c r="E627" i="1" a="1"/>
  <c r="G852" i="1" a="1"/>
  <c r="F953" i="1" a="1"/>
  <c r="G506" i="1" a="1"/>
  <c r="F342" i="1" a="1"/>
  <c r="H719" i="1" a="1"/>
  <c r="F385" i="1" a="1"/>
  <c r="H550" i="1" a="1"/>
  <c r="G462" i="1" a="1"/>
  <c r="E557" i="1" a="1"/>
  <c r="G538" i="1" a="1"/>
  <c r="H249" i="1" a="1"/>
  <c r="F217" i="1" a="1"/>
  <c r="H460" i="1" a="1"/>
  <c r="F1025" i="1" a="1"/>
  <c r="H362" i="1" a="1"/>
  <c r="H211" i="1" a="1"/>
  <c r="E48" i="1" a="1"/>
  <c r="E163" i="1" a="1"/>
  <c r="E55" i="1" a="1"/>
  <c r="E260" i="1" a="1"/>
  <c r="G983" i="1" a="1"/>
  <c r="E119" i="1" a="1"/>
  <c r="E1016" i="1" a="1"/>
  <c r="E543" i="1" a="1"/>
  <c r="E921" i="1" a="1"/>
  <c r="G857" i="1" a="1"/>
  <c r="E462" i="1" a="1"/>
  <c r="G1006" i="1" a="1"/>
  <c r="E281" i="1" a="1"/>
  <c r="G669" i="1" a="1"/>
  <c r="E185" i="1" a="1"/>
  <c r="H480" i="1" a="1"/>
  <c r="G932" i="1" a="1"/>
  <c r="G968" i="1" a="1"/>
  <c r="F387" i="1" a="1"/>
  <c r="H923" i="1" a="1"/>
  <c r="G683" i="1" a="1"/>
  <c r="H718" i="1" a="1"/>
  <c r="F845" i="1" a="1"/>
  <c r="H703" i="1" a="1"/>
  <c r="H765" i="1" a="1"/>
  <c r="G448" i="1" a="1"/>
  <c r="E692" i="1" a="1"/>
  <c r="G270" i="1" a="1"/>
  <c r="H754" i="1" a="1"/>
  <c r="G472" i="1" a="1"/>
  <c r="H748" i="1" a="1"/>
  <c r="G96" i="1" a="1"/>
  <c r="E768" i="1" a="1"/>
  <c r="H665" i="1" a="1"/>
  <c r="E974" i="1" a="1"/>
  <c r="H697" i="1" a="1"/>
  <c r="E259" i="1" a="1"/>
  <c r="H717" i="1" a="1"/>
  <c r="E384" i="1" a="1"/>
  <c r="H420" i="1" a="1"/>
  <c r="E270" i="1" a="1"/>
  <c r="H156" i="1" a="1"/>
  <c r="E441" i="1" a="1"/>
  <c r="H192" i="1" a="1"/>
  <c r="E829" i="1" a="1"/>
  <c r="H169" i="1" a="1"/>
  <c r="H639" i="1" a="1"/>
  <c r="E851" i="1" a="1"/>
  <c r="H143" i="1" a="1"/>
  <c r="H959" i="1" a="1"/>
  <c r="G307" i="1" a="1"/>
  <c r="F684" i="1" a="1"/>
  <c r="F781" i="1" a="1"/>
  <c r="F765" i="1" a="1"/>
  <c r="E892" i="1" a="1"/>
  <c r="F779" i="1" a="1"/>
  <c r="H385" i="1" a="1"/>
  <c r="F366" i="1" a="1"/>
  <c r="F683" i="1" a="1"/>
  <c r="F287" i="1" a="1"/>
  <c r="F643" i="1" a="1"/>
  <c r="F65" i="1" a="1"/>
  <c r="H497" i="1" a="1"/>
  <c r="F977" i="1" a="1"/>
  <c r="E988" i="1" a="1"/>
  <c r="H53" i="1" a="1"/>
  <c r="E824" i="1" a="1"/>
  <c r="H1031" i="1" a="1"/>
  <c r="E750" i="1" a="1"/>
  <c r="E541" i="1" a="1"/>
  <c r="E716" i="1" a="1"/>
  <c r="E602" i="1" a="1"/>
  <c r="E941" i="1" a="1"/>
  <c r="E548" i="1" a="1"/>
  <c r="E765" i="1" a="1"/>
  <c r="E438" i="1" a="1"/>
  <c r="E535" i="1" a="1"/>
  <c r="E340" i="1" a="1"/>
  <c r="E51" i="1" a="1"/>
  <c r="E153" i="1" a="1"/>
  <c r="F491" i="1" a="1"/>
  <c r="G688" i="1" a="1"/>
  <c r="F897" i="1" a="1"/>
  <c r="E397" i="1" a="1"/>
  <c r="F410" i="1" a="1"/>
  <c r="G557" i="1" a="1"/>
  <c r="H179" i="1" a="1"/>
  <c r="F106" i="1" a="1"/>
  <c r="F958" i="1" a="1"/>
  <c r="H441" i="1" a="1"/>
  <c r="F807" i="1" a="1"/>
  <c r="H920" i="1" a="1"/>
  <c r="H116" i="1" a="1"/>
  <c r="E537" i="1" a="1"/>
  <c r="E171" i="1" a="1"/>
  <c r="H889" i="1" a="1"/>
  <c r="F44" i="1" a="1"/>
  <c r="H284" i="1" a="1"/>
  <c r="F69" i="1" a="1"/>
  <c r="E699" i="1" a="1"/>
  <c r="F391" i="1" a="1"/>
  <c r="F984" i="1" a="1"/>
  <c r="F117" i="1" a="1"/>
  <c r="H880" i="1" a="1"/>
  <c r="F603" i="1" a="1"/>
  <c r="H725" i="1" a="1"/>
  <c r="H891" i="1" a="1"/>
  <c r="E64" i="1" a="1"/>
  <c r="F525" i="1" a="1"/>
  <c r="H552" i="1" a="1"/>
  <c r="H251" i="1" a="1"/>
  <c r="F498" i="1" a="1"/>
  <c r="G45" i="1" a="1"/>
  <c r="F633" i="1" a="1"/>
  <c r="E861" i="1" a="1"/>
  <c r="E118" i="1" a="1"/>
  <c r="F576" i="1" a="1"/>
  <c r="E830" i="1" a="1"/>
  <c r="G58" i="1" a="1"/>
  <c r="E471" i="1" a="1"/>
  <c r="H440" i="1" a="1"/>
  <c r="E82" i="1" a="1"/>
  <c r="H142" i="1" a="1"/>
  <c r="G575" i="1" a="1"/>
  <c r="G740" i="1" a="1"/>
  <c r="F618" i="1" a="1"/>
  <c r="G53" i="1" a="1"/>
  <c r="G209" i="1" a="1"/>
  <c r="G802" i="1" a="1"/>
  <c r="F578" i="1" a="1"/>
  <c r="F648" i="1" a="1"/>
  <c r="G900" i="1" a="1"/>
  <c r="E1033" i="1" a="1"/>
  <c r="H597" i="1" a="1"/>
  <c r="E141" i="1" a="1"/>
  <c r="E327" i="1" a="1"/>
  <c r="G44" i="1" a="1"/>
  <c r="E478" i="1" a="1"/>
  <c r="H161" i="1" a="1"/>
  <c r="H689" i="1" a="1"/>
  <c r="F222" i="1" a="1"/>
  <c r="F914" i="1" a="1"/>
  <c r="F180" i="1" a="1"/>
  <c r="F944" i="1" a="1"/>
  <c r="G121" i="1" a="1"/>
  <c r="F178" i="1" a="1"/>
  <c r="E448" i="1" a="1"/>
  <c r="H604" i="1" a="1"/>
  <c r="F271" i="1" a="1"/>
  <c r="E489" i="1" a="1"/>
  <c r="F424" i="1" a="1"/>
  <c r="F376" i="1" a="1"/>
  <c r="F518" i="1" a="1"/>
  <c r="G193" i="1" a="1"/>
  <c r="G837" i="1" a="1"/>
  <c r="G876" i="1" a="1"/>
  <c r="F327" i="1" a="1"/>
  <c r="F144" i="1" a="1"/>
  <c r="F847" i="1" a="1"/>
  <c r="G799" i="1" a="1"/>
  <c r="F427" i="1" a="1"/>
  <c r="H827" i="1" a="1"/>
  <c r="H657" i="1" a="1"/>
  <c r="H769" i="1" a="1"/>
  <c r="H783" i="1" a="1"/>
  <c r="F983" i="1" a="1"/>
  <c r="F943" i="1" a="1"/>
  <c r="H257" i="1" a="1"/>
  <c r="F274" i="1" a="1"/>
  <c r="F206" i="1" a="1"/>
  <c r="F599" i="1" a="1"/>
  <c r="G54" i="1" a="1"/>
  <c r="G690" i="1" a="1"/>
  <c r="F1024" i="1" a="1"/>
  <c r="H269" i="1" a="1"/>
  <c r="F302" i="1" a="1"/>
  <c r="E157" i="1" a="1"/>
  <c r="F93" i="1" a="1"/>
  <c r="F285" i="1" a="1"/>
  <c r="G498" i="1" a="1"/>
  <c r="H695" i="1" a="1"/>
  <c r="H196" i="1" a="1"/>
  <c r="F110" i="1" a="1"/>
  <c r="H294" i="1" a="1"/>
  <c r="F236" i="1" a="1"/>
  <c r="G543" i="1" a="1"/>
  <c r="F214" i="1" a="1"/>
  <c r="G319" i="1" a="1"/>
  <c r="F471" i="1" a="1"/>
  <c r="F176" i="1" a="1"/>
  <c r="F373" i="1" a="1"/>
  <c r="G993" i="1" a="1"/>
  <c r="F193" i="1" a="1"/>
  <c r="F699" i="1" a="1"/>
  <c r="F37" i="1" a="1"/>
  <c r="G223" i="1" a="1"/>
  <c r="F820" i="1" a="1"/>
  <c r="F717" i="1" a="1"/>
  <c r="F889" i="1" a="1"/>
  <c r="F377" i="1" a="1"/>
  <c r="F382" i="1" a="1"/>
  <c r="G220" i="1" a="1"/>
  <c r="G916" i="1" a="1"/>
  <c r="H258" i="1" a="1"/>
  <c r="G324" i="1" a="1"/>
  <c r="F628" i="1" a="1"/>
  <c r="G356" i="1" a="1"/>
  <c r="G88" i="1" a="1"/>
  <c r="G577" i="1" a="1"/>
  <c r="F904" i="1" a="1"/>
  <c r="G950" i="1" a="1"/>
  <c r="F256" i="1" a="1"/>
  <c r="F682" i="1" a="1"/>
  <c r="G686" i="1" a="1"/>
  <c r="F582" i="1" a="1"/>
  <c r="F146" i="1" a="1"/>
  <c r="G299" i="1" a="1"/>
  <c r="G719" i="1" a="1"/>
  <c r="F461" i="1" a="1"/>
  <c r="F368" i="1" a="1"/>
  <c r="G46" i="1" a="1"/>
  <c r="G151" i="1" a="1"/>
  <c r="F486" i="1" a="1"/>
  <c r="G361" i="1" a="1"/>
  <c r="F548" i="1" a="1"/>
  <c r="F52" i="1" a="1"/>
  <c r="G503" i="1" a="1"/>
  <c r="H315" i="1" a="1"/>
  <c r="H601" i="1" a="1"/>
  <c r="E223" i="1" a="1"/>
  <c r="E786" i="1" a="1"/>
  <c r="G136" i="1" a="1"/>
  <c r="E919" i="1" a="1"/>
  <c r="F797" i="1" a="1"/>
  <c r="H289" i="1" a="1"/>
  <c r="G470" i="1" a="1"/>
  <c r="H958" i="1" a="1"/>
  <c r="F942" i="1" a="1"/>
  <c r="H55" i="1" a="1"/>
  <c r="F494" i="1" a="1"/>
  <c r="E890" i="1" a="1"/>
  <c r="E722" i="1" a="1"/>
  <c r="E61" i="1" a="1"/>
  <c r="E877" i="1" a="1"/>
  <c r="E990" i="1" a="1"/>
  <c r="E248" i="1" a="1"/>
  <c r="E695" i="1" a="1"/>
  <c r="F860" i="1" a="1"/>
  <c r="E303" i="1" a="1"/>
  <c r="H913" i="1" a="1"/>
  <c r="H553" i="1" a="1"/>
  <c r="F413" i="1" a="1"/>
  <c r="G677" i="1" a="1"/>
  <c r="E47" i="1" a="1"/>
  <c r="H874" i="1" a="1"/>
  <c r="H607" i="1" a="1"/>
  <c r="G831" i="1" a="1"/>
  <c r="F839" i="1" a="1"/>
  <c r="F1029" i="1" a="1"/>
  <c r="G943" i="1" a="1"/>
  <c r="H896" i="1" a="1"/>
  <c r="F957" i="1" a="1"/>
  <c r="G55" i="1" a="1"/>
  <c r="G291" i="1" a="1"/>
  <c r="F938" i="1" a="1"/>
  <c r="H483" i="1" a="1"/>
  <c r="H911" i="1" a="1"/>
  <c r="E794" i="1" a="1"/>
  <c r="H38" i="1" a="1"/>
  <c r="G253" i="1" a="1"/>
  <c r="E731" i="1" a="1"/>
  <c r="G902" i="1" a="1"/>
  <c r="E784" i="1" a="1"/>
  <c r="F617" i="1" a="1"/>
  <c r="H885" i="1" a="1"/>
  <c r="F1005" i="1" a="1"/>
  <c r="H629" i="1" a="1"/>
  <c r="F713" i="1" a="1"/>
  <c r="E413" i="1" a="1"/>
  <c r="F829" i="1" a="1"/>
  <c r="E888" i="1" a="1"/>
  <c r="F705" i="1" a="1"/>
  <c r="E181" i="1" a="1"/>
  <c r="H499" i="1" a="1"/>
  <c r="H714" i="1" a="1"/>
  <c r="F316" i="1" a="1"/>
  <c r="F470" i="1" a="1"/>
  <c r="H650" i="1" a="1"/>
  <c r="H176" i="1" a="1"/>
  <c r="H556" i="1" a="1"/>
  <c r="E977" i="1" a="1"/>
  <c r="E797" i="1" a="1"/>
  <c r="H938" i="1" a="1"/>
  <c r="G945" i="1" a="1"/>
  <c r="H265" i="1" a="1"/>
  <c r="H674" i="1" a="1"/>
  <c r="E334" i="1" a="1"/>
  <c r="E558" i="1" a="1"/>
  <c r="H235" i="1" a="1"/>
  <c r="H799" i="1" a="1"/>
  <c r="H630" i="1" a="1"/>
  <c r="E992" i="1" a="1"/>
  <c r="H833" i="1" a="1"/>
  <c r="F173" i="1" a="1"/>
  <c r="H644" i="1" a="1"/>
  <c r="H291" i="1" a="1"/>
  <c r="H897" i="1" a="1"/>
  <c r="H56" i="1" a="1"/>
  <c r="H384" i="1" a="1"/>
  <c r="E470" i="1" a="1"/>
  <c r="H901" i="1" a="1"/>
  <c r="H705" i="1" a="1"/>
  <c r="H355" i="1" a="1"/>
  <c r="F304" i="1" a="1"/>
  <c r="G996" i="1" a="1"/>
  <c r="H787" i="1" a="1"/>
  <c r="F476" i="1" a="1"/>
  <c r="E1028" i="1" a="1"/>
  <c r="F79" i="1" a="1"/>
  <c r="H1011" i="1" a="1"/>
  <c r="F540" i="1" a="1"/>
  <c r="G808" i="1" a="1"/>
  <c r="F203" i="1" a="1"/>
  <c r="F615" i="1" a="1"/>
  <c r="F86" i="1" a="1"/>
  <c r="G835" i="1" a="1"/>
  <c r="E1015" i="1" a="1"/>
  <c r="G360" i="1" a="1"/>
  <c r="H881" i="1" a="1"/>
  <c r="F221" i="1" a="1"/>
  <c r="H237" i="1" a="1"/>
  <c r="G181" i="1" a="1"/>
  <c r="H664" i="1" a="1"/>
  <c r="F810" i="1" a="1"/>
  <c r="H663" i="1" a="1"/>
  <c r="F712" i="1" a="1"/>
  <c r="E551" i="1" a="1"/>
  <c r="F45" i="1" a="1"/>
  <c r="E230" i="1" a="1"/>
  <c r="H292" i="1" a="1"/>
  <c r="E577" i="1" a="1"/>
  <c r="H785" i="1" a="1"/>
  <c r="E547" i="1" a="1"/>
  <c r="H333" i="1" a="1"/>
  <c r="E392" i="1" a="1"/>
  <c r="H343" i="1" a="1"/>
  <c r="F514" i="1" a="1"/>
  <c r="F932" i="1" a="1"/>
  <c r="F293" i="1" a="1"/>
  <c r="H621" i="1" a="1"/>
  <c r="F707" i="1" a="1"/>
  <c r="G364" i="1" a="1"/>
  <c r="H823" i="1" a="1"/>
  <c r="G483" i="1" a="1"/>
  <c r="H855" i="1" a="1"/>
  <c r="F67" i="1" a="1"/>
  <c r="G711" i="1" a="1"/>
  <c r="F374" i="1" a="1"/>
  <c r="G434" i="1" a="1"/>
  <c r="G194" i="1" a="1"/>
  <c r="G556" i="1" a="1"/>
  <c r="F601" i="1" a="1"/>
  <c r="H34" i="1" a="1"/>
  <c r="E696" i="1" a="1"/>
  <c r="H332" i="1" a="1"/>
  <c r="E261" i="1" a="1"/>
  <c r="H393" i="1" a="1"/>
  <c r="E301" i="1" a="1"/>
  <c r="H104" i="1" a="1"/>
  <c r="E981" i="1" a="1"/>
  <c r="E98" i="1" a="1"/>
  <c r="E574" i="1" a="1"/>
  <c r="E802" i="1" a="1"/>
  <c r="E342" i="1" a="1"/>
  <c r="E601" i="1" a="1"/>
  <c r="H473" i="1" a="1"/>
  <c r="F602" i="1" a="1"/>
  <c r="H951" i="1" a="1"/>
  <c r="E52" i="1" a="1"/>
  <c r="E503" i="1" a="1"/>
  <c r="F996" i="1" a="1"/>
  <c r="G278" i="1" a="1"/>
  <c r="G839" i="1" a="1"/>
  <c r="G215" i="1" a="1"/>
  <c r="G947" i="1" a="1"/>
  <c r="G263" i="1" a="1"/>
  <c r="G149" i="1" a="1"/>
  <c r="F183" i="1" a="1"/>
  <c r="G514" i="1" a="1"/>
  <c r="G276" i="1" a="1"/>
  <c r="F742" i="1" a="1"/>
  <c r="H317" i="1" a="1"/>
  <c r="F349" i="1" a="1"/>
  <c r="G552" i="1" a="1"/>
  <c r="F245" i="1" a="1"/>
  <c r="F968" i="1" a="1"/>
  <c r="G218" i="1" a="1"/>
  <c r="E293" i="1" a="1"/>
  <c r="G989" i="1" a="1"/>
  <c r="G409" i="1" a="1"/>
  <c r="H383" i="1" a="1"/>
  <c r="F989" i="1" a="1"/>
  <c r="H376" i="1" a="1"/>
  <c r="F515" i="1" a="1"/>
  <c r="G129" i="1" a="1"/>
  <c r="F96" i="1" a="1"/>
  <c r="H96" i="1" a="1"/>
  <c r="H586" i="1" a="1"/>
  <c r="H319" i="1" a="1"/>
  <c r="E403" i="1" a="1"/>
  <c r="E35" i="1" a="1"/>
  <c r="H928" i="1" a="1"/>
  <c r="F313" i="1" a="1"/>
  <c r="H283" i="1" a="1"/>
  <c r="H70" i="1" a="1"/>
  <c r="E40" i="1" a="1"/>
  <c r="E606" i="1" a="1"/>
  <c r="G436" i="1" a="1"/>
  <c r="G533" i="1" a="1"/>
  <c r="G221" i="1" a="1"/>
  <c r="H941" i="1" a="1"/>
  <c r="G910" i="1" a="1"/>
  <c r="E389" i="1" a="1"/>
  <c r="G777" i="1" a="1"/>
  <c r="H482" i="1" a="1"/>
  <c r="G166" i="1" a="1"/>
  <c r="H446" i="1" a="1"/>
  <c r="G913" i="1" a="1"/>
  <c r="E377" i="1" a="1"/>
  <c r="G918" i="1" a="1"/>
  <c r="H767" i="1" a="1"/>
  <c r="G332" i="1" a="1"/>
  <c r="H782" i="1" a="1"/>
  <c r="E650" i="1" a="1"/>
  <c r="F207" i="1" a="1"/>
  <c r="E314" i="1" a="1"/>
  <c r="F1009" i="1" a="1"/>
  <c r="F792" i="1" a="1"/>
  <c r="F861" i="1" a="1"/>
  <c r="E332" i="1" a="1"/>
  <c r="G185" i="1" a="1"/>
  <c r="G272" i="1" a="1"/>
  <c r="F698" i="1" a="1"/>
  <c r="G530" i="1" a="1"/>
  <c r="H990" i="1" a="1"/>
  <c r="G652" i="1" a="1"/>
  <c r="H580" i="1" a="1"/>
  <c r="G173" i="1" a="1"/>
  <c r="E183" i="1" a="1"/>
  <c r="G68" i="1" a="1"/>
  <c r="H733" i="1" a="1"/>
  <c r="G810" i="1" a="1"/>
  <c r="H151" i="1" a="1"/>
  <c r="G833" i="1" a="1"/>
  <c r="F841" i="1" a="1"/>
  <c r="G825" i="1" a="1"/>
  <c r="G679" i="1" a="1"/>
  <c r="G613" i="1" a="1"/>
  <c r="G581" i="1" a="1"/>
  <c r="G842" i="1" a="1"/>
  <c r="F877" i="1" a="1"/>
  <c r="F278" i="1" a="1"/>
  <c r="F896" i="1" a="1"/>
  <c r="F988" i="1" a="1"/>
  <c r="G226" i="1" a="1"/>
  <c r="G904" i="1" a="1"/>
  <c r="F842" i="1" a="1"/>
  <c r="F772" i="1" a="1"/>
  <c r="F312" i="1" a="1"/>
  <c r="F935" i="1" a="1"/>
  <c r="G670" i="1" a="1"/>
  <c r="F156" i="1" a="1"/>
  <c r="G339" i="1" a="1"/>
  <c r="F629" i="1" a="1"/>
  <c r="F604" i="1" a="1"/>
  <c r="H418" i="1" a="1"/>
  <c r="F80" i="1" a="1"/>
  <c r="G196" i="1" a="1"/>
  <c r="G587" i="1" a="1"/>
  <c r="G811" i="1" a="1"/>
  <c r="F931" i="1" a="1"/>
  <c r="G281" i="1" a="1"/>
  <c r="H537" i="1" a="1"/>
  <c r="F399" i="1" a="1"/>
  <c r="E505" i="1" a="1"/>
  <c r="G901" i="1" a="1"/>
  <c r="F489" i="1" a="1"/>
  <c r="F663" i="1" a="1"/>
  <c r="H389" i="1" a="1"/>
  <c r="E774" i="1" a="1"/>
  <c r="E232" i="1" a="1"/>
  <c r="E214" i="1" a="1"/>
  <c r="E495" i="1" a="1"/>
  <c r="E677" i="1" a="1"/>
  <c r="E920" i="1" a="1"/>
  <c r="E617" i="1" a="1"/>
  <c r="E376" i="1" a="1"/>
  <c r="E276" i="1" a="1"/>
  <c r="E811" i="1" a="1"/>
  <c r="E239" i="1" a="1"/>
  <c r="E89" i="1" a="1"/>
  <c r="G823" i="1" a="1"/>
  <c r="E67" i="1" a="1"/>
  <c r="H680" i="1" a="1"/>
  <c r="F343" i="1" a="1"/>
  <c r="G582" i="1" a="1"/>
  <c r="F597" i="1" a="1"/>
  <c r="E466" i="1" a="1"/>
  <c r="H939" i="1" a="1"/>
  <c r="H493" i="1" a="1"/>
  <c r="E144" i="1" a="1"/>
  <c r="H191" i="1" a="1"/>
  <c r="F736" i="1" a="1"/>
  <c r="E818" i="1" a="1"/>
  <c r="H46" i="1" a="1"/>
  <c r="F670" i="1" a="1"/>
  <c r="H859" i="1" a="1"/>
  <c r="H921" i="1" a="1"/>
  <c r="E348" i="1" a="1"/>
  <c r="F91" i="1" a="1"/>
  <c r="F1007" i="1" a="1"/>
  <c r="G1027" i="1" a="1"/>
  <c r="F630" i="1" a="1"/>
  <c r="F438" i="1" a="1"/>
  <c r="F808" i="1" a="1"/>
  <c r="F291" i="1" a="1"/>
  <c r="H1002" i="1" a="1"/>
  <c r="H659" i="1" a="1"/>
  <c r="H602" i="1" a="1"/>
  <c r="H147" i="1" a="1"/>
  <c r="H964" i="1" a="1"/>
  <c r="E739" i="1" a="1"/>
  <c r="H828" i="1" a="1"/>
  <c r="H873" i="1" a="1"/>
  <c r="H724" i="1" a="1"/>
  <c r="H734" i="1" a="1"/>
  <c r="G297" i="1" a="1"/>
  <c r="H286" i="1" a="1"/>
  <c r="E396" i="1" a="1"/>
  <c r="H272" i="1" a="1"/>
  <c r="E174" i="1" a="1"/>
  <c r="E930" i="1" a="1"/>
  <c r="F785" i="1" a="1"/>
  <c r="F869" i="1" a="1"/>
  <c r="F730" i="1" a="1"/>
  <c r="F762" i="1" a="1"/>
  <c r="H159" i="1" a="1"/>
  <c r="F697" i="1" a="1"/>
  <c r="E957" i="1" a="1"/>
  <c r="G290" i="1" a="1"/>
  <c r="H515" i="1" a="1"/>
  <c r="E873" i="1" a="1"/>
  <c r="H727" i="1" a="1"/>
  <c r="E465" i="1" a="1"/>
  <c r="E671" i="1" a="1"/>
  <c r="E463" i="1" a="1"/>
  <c r="E939" i="1" a="1"/>
  <c r="E280" i="1" a="1"/>
  <c r="E955" i="1" a="1"/>
  <c r="E880" i="1" a="1"/>
  <c r="E374" i="1" a="1"/>
  <c r="E254" i="1" a="1"/>
  <c r="E272" i="1" a="1"/>
  <c r="E323" i="1" a="1"/>
  <c r="E120" i="1" a="1"/>
  <c r="H336" i="1" a="1"/>
  <c r="G733" i="1" a="1"/>
  <c r="H595" i="1" a="1"/>
  <c r="E840" i="1" a="1"/>
  <c r="H708" i="1" a="1"/>
  <c r="F436" i="1" a="1"/>
  <c r="F646" i="1" a="1"/>
  <c r="H523" i="1" a="1"/>
  <c r="F108" i="1" a="1"/>
  <c r="H822" i="1" a="1"/>
  <c r="G859" i="1" a="1"/>
  <c r="E578" i="1" a="1"/>
  <c r="F570" i="1" a="1"/>
  <c r="F891" i="1" a="1"/>
  <c r="F300" i="1" a="1"/>
  <c r="H605" i="1" a="1"/>
  <c r="F621" i="1" a="1"/>
  <c r="E106" i="1" a="1"/>
  <c r="H647" i="1" a="1"/>
  <c r="H225" i="1" a="1"/>
  <c r="E85" i="1" a="1"/>
  <c r="E115" i="1" a="1"/>
  <c r="E831" i="1" a="1"/>
  <c r="F125" i="1" a="1"/>
  <c r="E126" i="1" a="1"/>
  <c r="H908" i="1" a="1"/>
  <c r="E700" i="1" a="1"/>
  <c r="H585" i="1" a="1"/>
  <c r="E1010" i="1" a="1"/>
  <c r="E480" i="1" a="1"/>
  <c r="E806" i="1" a="1"/>
  <c r="G957" i="1" a="1"/>
  <c r="F767" i="1" a="1"/>
  <c r="F107" i="1" a="1"/>
  <c r="F970" i="1" a="1"/>
  <c r="F659" i="1" a="1"/>
  <c r="F631" i="1" a="1"/>
  <c r="H371" i="1" a="1"/>
  <c r="H266" i="1" a="1"/>
  <c r="G583" i="1" a="1"/>
  <c r="G813" i="1" a="1"/>
  <c r="G734" i="1" a="1"/>
  <c r="G536" i="1" a="1"/>
  <c r="F394" i="1" a="1"/>
  <c r="G520" i="1" a="1"/>
  <c r="H746" i="1" a="1"/>
  <c r="G936" i="1" a="1"/>
  <c r="H756" i="1" a="1"/>
  <c r="E402" i="1" a="1"/>
  <c r="H76" i="1" a="1"/>
  <c r="H48" i="1" a="1"/>
  <c r="G509" i="1" a="1"/>
  <c r="E364" i="1" a="1"/>
  <c r="H467" i="1" a="1"/>
  <c r="G751" i="1" a="1"/>
  <c r="G851" i="1" a="1"/>
  <c r="F487" i="1" a="1"/>
  <c r="E88" i="1" a="1"/>
  <c r="F375" i="1" a="1"/>
  <c r="E297" i="1" a="1"/>
  <c r="F163" i="1" a="1"/>
  <c r="H313" i="1" a="1"/>
  <c r="E522" i="1" a="1"/>
  <c r="H918" i="1" a="1"/>
  <c r="F50" i="1" a="1"/>
  <c r="H485" i="1" a="1"/>
  <c r="G623" i="1" a="1"/>
  <c r="F497" i="1" a="1"/>
  <c r="F906" i="1" a="1"/>
  <c r="F135" i="1" a="1"/>
  <c r="E767" i="1" a="1"/>
  <c r="E408" i="1" a="1"/>
  <c r="E320" i="1" a="1"/>
  <c r="E569" i="1" a="1"/>
  <c r="E736" i="1" a="1"/>
  <c r="F809" i="1" a="1"/>
  <c r="E213" i="1" a="1"/>
  <c r="H277" i="1" a="1"/>
  <c r="H494" i="1" a="1"/>
  <c r="F315" i="1" a="1"/>
  <c r="H506" i="1" a="1"/>
  <c r="E929" i="1" a="1"/>
  <c r="E533" i="1" a="1"/>
  <c r="G778" i="1" a="1"/>
  <c r="H805" i="1" a="1"/>
  <c r="E865" i="1" a="1"/>
  <c r="F731" i="1" a="1"/>
  <c r="H123" i="1" a="1"/>
  <c r="E555" i="1" a="1"/>
  <c r="H128" i="1" a="1"/>
  <c r="E393" i="1" a="1"/>
  <c r="F571" i="1" a="1"/>
  <c r="E382" i="1" a="1"/>
  <c r="G595" i="1" a="1"/>
  <c r="E241" i="1" a="1"/>
  <c r="H681" i="1" a="1"/>
  <c r="H899" i="1" a="1"/>
  <c r="E335" i="1" a="1"/>
  <c r="E349" i="1" a="1"/>
  <c r="H576" i="1" a="1"/>
  <c r="G392" i="1" a="1"/>
  <c r="F166" i="1" a="1"/>
  <c r="E330" i="1" a="1"/>
  <c r="F189" i="1" a="1"/>
  <c r="F864" i="1" a="1"/>
  <c r="H599" i="1" a="1"/>
  <c r="G712" i="1" a="1"/>
  <c r="H806" i="1" a="1"/>
  <c r="G256" i="1" a="1"/>
  <c r="G287" i="1" a="1"/>
  <c r="H424" i="1" a="1"/>
  <c r="E697" i="1" a="1"/>
  <c r="H437" i="1" a="1"/>
  <c r="E200" i="1" a="1"/>
  <c r="F598" i="1" a="1"/>
  <c r="H616" i="1" a="1"/>
  <c r="E217" i="1" a="1"/>
  <c r="E580" i="1" a="1"/>
  <c r="E628" i="1" a="1"/>
  <c r="G547" i="1" a="1"/>
  <c r="G537" i="1" a="1"/>
  <c r="E497" i="1" a="1"/>
  <c r="E923" i="1" a="1"/>
  <c r="E229" i="1" a="1"/>
  <c r="F152" i="1" a="1"/>
  <c r="E87" i="1" a="1"/>
  <c r="F661" i="1" a="1"/>
  <c r="F229" i="1" a="1"/>
  <c r="F846" i="1" a="1"/>
  <c r="H993" i="1" a="1"/>
  <c r="F1018" i="1" a="1"/>
  <c r="H593" i="1" a="1"/>
  <c r="F799" i="1" a="1"/>
  <c r="E563" i="1" a="1"/>
  <c r="G662" i="1" a="1"/>
  <c r="E92" i="1" a="1"/>
  <c r="E640" i="1" a="1"/>
  <c r="E286" i="1" a="1"/>
  <c r="G836" i="1" a="1"/>
  <c r="E1007" i="1" a="1"/>
  <c r="H260" i="1" a="1"/>
  <c r="E704" i="1" a="1"/>
  <c r="H396" i="1" a="1"/>
  <c r="E162" i="1" a="1"/>
  <c r="E646" i="1" a="1"/>
  <c r="H254" i="1" a="1"/>
  <c r="E464" i="1" a="1"/>
  <c r="G374" i="1" a="1"/>
  <c r="E97" i="1" a="1"/>
  <c r="E707" i="1" a="1"/>
  <c r="F587" i="1" a="1"/>
  <c r="F403" i="1" a="1"/>
  <c r="E848" i="1" a="1"/>
  <c r="H540" i="1" a="1"/>
  <c r="E826" i="1" a="1"/>
  <c r="H795" i="1" a="1"/>
  <c r="G124" i="1" a="1"/>
  <c r="E778" i="1" a="1"/>
  <c r="H1005" i="1" a="1"/>
  <c r="H1012" i="1" a="1"/>
  <c r="E71" i="1" a="1"/>
  <c r="H1025" i="1" a="1"/>
  <c r="G632" i="1" a="1"/>
  <c r="E723" i="1" a="1"/>
  <c r="G672" i="1" a="1"/>
  <c r="F574" i="1" a="1"/>
  <c r="H755" i="1" a="1"/>
  <c r="G487" i="1" a="1"/>
  <c r="H893" i="1" a="1"/>
  <c r="G779" i="1" a="1"/>
  <c r="G723" i="1" a="1"/>
  <c r="F835" i="1" a="1"/>
  <c r="G528" i="1" a="1"/>
  <c r="F321" i="1" a="1"/>
  <c r="F821" i="1" a="1"/>
  <c r="F386" i="1" a="1"/>
  <c r="G493" i="1" a="1"/>
  <c r="G216" i="1" a="1"/>
  <c r="F581" i="1" a="1"/>
  <c r="F550" i="1" a="1"/>
  <c r="F134" i="1" a="1"/>
  <c r="G323" i="1" a="1"/>
  <c r="G754" i="1" a="1"/>
  <c r="G969" i="1" a="1"/>
  <c r="G693" i="1" a="1"/>
  <c r="H737" i="1" a="1"/>
  <c r="E504" i="1" a="1"/>
  <c r="G955" i="1" a="1"/>
  <c r="F654" i="1" a="1"/>
  <c r="G568" i="1" a="1"/>
  <c r="E596" i="1" a="1"/>
  <c r="H409" i="1" a="1"/>
  <c r="E943" i="1" a="1"/>
  <c r="H302" i="1" a="1"/>
  <c r="E210" i="1" a="1"/>
  <c r="H215" i="1" a="1"/>
  <c r="E83" i="1" a="1"/>
  <c r="E937" i="1" a="1"/>
  <c r="E684" i="1" a="1"/>
  <c r="F477" i="1" a="1"/>
  <c r="E274" i="1" a="1"/>
  <c r="H45" i="1" a="1"/>
  <c r="F337" i="1" a="1"/>
  <c r="E536" i="1" a="1"/>
  <c r="G793" i="1" a="1"/>
  <c r="E667" i="1" a="1"/>
  <c r="H649" i="1" a="1"/>
  <c r="H206" i="1" a="1"/>
  <c r="E68" i="1" a="1"/>
  <c r="E528" i="1" a="1"/>
  <c r="E883" i="1" a="1"/>
  <c r="H903" i="1" a="1"/>
  <c r="E344" i="1" a="1"/>
  <c r="H741" i="1" a="1"/>
  <c r="F155" i="1" a="1"/>
  <c r="E679" i="1" a="1"/>
  <c r="H564" i="1" a="1"/>
  <c r="H950" i="1" a="1"/>
  <c r="F253" i="1" a="1"/>
  <c r="E922" i="1" a="1"/>
  <c r="H195" i="1" a="1"/>
  <c r="E805" i="1" a="1"/>
  <c r="E645" i="1" a="1"/>
  <c r="G511" i="1" a="1"/>
  <c r="E643" i="1" a="1"/>
  <c r="E412" i="1" a="1"/>
  <c r="G1012" i="1" a="1"/>
  <c r="E947" i="1" a="1"/>
  <c r="G542" i="1" a="1"/>
  <c r="E796" i="1" a="1"/>
  <c r="H512" i="1" a="1"/>
  <c r="E477" i="1" a="1"/>
  <c r="E916" i="1" a="1"/>
  <c r="H153" i="1" a="1"/>
  <c r="E740" i="1" a="1"/>
  <c r="F837" i="1" a="1"/>
  <c r="H399" i="1" a="1"/>
  <c r="H189" i="1" a="1"/>
  <c r="F727" i="1" a="1"/>
  <c r="F825" i="1" a="1"/>
  <c r="H113" i="1" a="1"/>
  <c r="G130" i="1" a="1"/>
  <c r="E251" i="1" a="1"/>
  <c r="H117" i="1" a="1"/>
  <c r="E387" i="1" a="1"/>
  <c r="H36" i="1" a="1"/>
  <c r="H902" i="1" a="1"/>
  <c r="H876" i="1" a="1"/>
  <c r="H208" i="1" a="1"/>
  <c r="F916" i="1" a="1"/>
  <c r="H844" i="1" a="1"/>
  <c r="E893" i="1" a="1"/>
  <c r="E198" i="1" a="1"/>
  <c r="E550" i="1" a="1"/>
  <c r="G75" i="1" a="1"/>
  <c r="F322" i="1" a="1"/>
  <c r="F198" i="1" a="1"/>
  <c r="H682" i="1" a="1"/>
  <c r="E36" i="1" a="1"/>
  <c r="G316" i="1" a="1"/>
  <c r="E410" i="1" a="1"/>
  <c r="H100" i="1" a="1"/>
  <c r="E735" i="1" a="1"/>
  <c r="H511" i="1" a="1"/>
  <c r="E199" i="1" a="1"/>
  <c r="E836" i="1" a="1"/>
  <c r="H300" i="1" a="1"/>
  <c r="H890" i="1" a="1"/>
  <c r="E791" i="1" a="1"/>
  <c r="H346" i="1" a="1"/>
  <c r="E545" i="1" a="1"/>
  <c r="F167" i="1" a="1"/>
  <c r="E395" i="1" a="1"/>
  <c r="F419" i="1" a="1"/>
  <c r="E1023" i="1" a="1"/>
  <c r="F365" i="1" a="1"/>
  <c r="E188" i="1" a="1"/>
  <c r="G814" i="1" a="1"/>
  <c r="E507" i="1" a="1"/>
  <c r="F72" i="1" a="1"/>
  <c r="E972" i="1" a="1"/>
  <c r="F76" i="1" a="1"/>
  <c r="E178" i="1" a="1"/>
  <c r="F929" i="1" a="1"/>
  <c r="E609" i="1" a="1"/>
  <c r="F212" i="1" a="1"/>
  <c r="G567" i="1" a="1"/>
  <c r="F251" i="1" a="1"/>
  <c r="H115" i="1" a="1"/>
  <c r="G465" i="1" a="1"/>
  <c r="H883" i="1" a="1"/>
  <c r="G91" i="1" a="1"/>
  <c r="G410" i="1" a="1"/>
  <c r="G594" i="1" a="1"/>
  <c r="F520" i="1" a="1"/>
  <c r="G228" i="1" a="1"/>
  <c r="E652" i="1" a="1"/>
  <c r="H314" i="1" a="1"/>
  <c r="F627" i="1" a="1"/>
  <c r="F898" i="1" a="1"/>
  <c r="G337" i="1" a="1"/>
  <c r="E819" i="1" a="1"/>
  <c r="G1030" i="1" a="1"/>
  <c r="G138" i="1" a="1"/>
  <c r="F157" i="1" a="1"/>
  <c r="G480" i="1" a="1"/>
  <c r="G919" i="1" a="1"/>
  <c r="G700" i="1" a="1"/>
  <c r="H37" i="1" a="1"/>
  <c r="G105" i="1" a="1"/>
  <c r="G938" i="1" a="1"/>
  <c r="G415" i="1" a="1"/>
  <c r="G986" i="1" a="1"/>
  <c r="F572" i="1" a="1"/>
  <c r="E527" i="1" a="1"/>
  <c r="H136" i="1" a="1"/>
  <c r="H691" i="1" a="1"/>
  <c r="H469" i="1" a="1"/>
  <c r="G38" i="1" a="1"/>
  <c r="G644" i="1" a="1"/>
  <c r="H917" i="1" a="1"/>
  <c r="E666" i="1" a="1"/>
  <c r="H268" i="1" a="1"/>
  <c r="E1005" i="1" a="1"/>
  <c r="F329" i="1" a="1"/>
  <c r="H47" i="1" a="1"/>
  <c r="G355" i="1" a="1"/>
  <c r="F687" i="1" a="1"/>
  <c r="F351" i="1" a="1"/>
  <c r="F993" i="1" a="1"/>
  <c r="F596" i="1" a="1"/>
  <c r="H877" i="1" a="1"/>
  <c r="E989" i="1" a="1"/>
  <c r="E381" i="1" a="1"/>
  <c r="E1017" i="1" a="1"/>
  <c r="E212" i="1" a="1"/>
  <c r="H581" i="1" a="1"/>
  <c r="E567" i="1" a="1"/>
  <c r="E761" i="1" a="1"/>
  <c r="H807" i="1" a="1"/>
  <c r="G300" i="1" a="1"/>
  <c r="G804" i="1" a="1"/>
  <c r="E417" i="1" a="1"/>
  <c r="F743" i="1" a="1"/>
  <c r="F872" i="1" a="1"/>
  <c r="H112" i="1" a="1"/>
  <c r="E590" i="1" a="1"/>
  <c r="G396" i="1" a="1"/>
  <c r="H216" i="1" a="1"/>
  <c r="F522" i="1" a="1"/>
  <c r="F813" i="1" a="1"/>
  <c r="E45" i="1" a="1"/>
  <c r="F68" i="1" a="1"/>
  <c r="H849" i="1" a="1"/>
  <c r="G527" i="1" a="1"/>
  <c r="F725" i="1" a="1"/>
  <c r="H716" i="1" a="1"/>
  <c r="H454" i="1" a="1"/>
  <c r="E809" i="1" a="1"/>
  <c r="E219" i="1" a="1"/>
  <c r="H801" i="1" a="1"/>
  <c r="H530" i="1" a="1"/>
  <c r="F521" i="1" a="1"/>
  <c r="E42" i="1" a="1"/>
  <c r="G569" i="1" a="1"/>
  <c r="G358" i="1" a="1"/>
  <c r="G246" i="1" a="1"/>
  <c r="F776" i="1" a="1"/>
  <c r="E427" i="1" a="1"/>
  <c r="F822" i="1" a="1"/>
  <c r="E142" i="1" a="1"/>
  <c r="E614" i="1" a="1"/>
  <c r="G627" i="1" a="1"/>
  <c r="H397" i="1" a="1"/>
  <c r="E764" i="1" a="1"/>
  <c r="H817" i="1" a="1"/>
  <c r="E494" i="1" a="1"/>
  <c r="G132" i="1" a="1"/>
  <c r="H262" i="1" a="1"/>
  <c r="E1013" i="1" a="1"/>
  <c r="F662" i="1" a="1"/>
  <c r="G992" i="1" a="1"/>
  <c r="F542" i="1" a="1"/>
  <c r="F876" i="1" a="1"/>
  <c r="H416" i="1" a="1"/>
  <c r="E249" i="1" a="1"/>
  <c r="H924" i="1" a="1"/>
  <c r="F905" i="1" a="1"/>
  <c r="H471" i="1" a="1"/>
  <c r="H813" i="1" a="1"/>
  <c r="E561" i="1" a="1"/>
  <c r="G94" i="1" a="1"/>
  <c r="H618" i="1" a="1"/>
  <c r="F393" i="1" a="1"/>
  <c r="H335" i="1" a="1"/>
  <c r="H715" i="1" a="1"/>
  <c r="E976" i="1" a="1"/>
  <c r="E669" i="1" a="1"/>
  <c r="H491" i="1" a="1"/>
  <c r="E346" i="1" a="1"/>
  <c r="H944" i="1" a="1"/>
  <c r="E128" i="1" a="1"/>
  <c r="H236" i="1" a="1"/>
  <c r="E222" i="1" a="1"/>
  <c r="H293" i="1" a="1"/>
  <c r="H364" i="1" a="1"/>
  <c r="H78" i="1" a="1"/>
  <c r="H730" i="1" a="1"/>
  <c r="H646" i="1" a="1"/>
  <c r="E469" i="1" a="1"/>
  <c r="H502" i="1" a="1"/>
  <c r="H368" i="1" a="1"/>
  <c r="H544" i="1" a="1"/>
  <c r="G280" i="1" a="1"/>
  <c r="E630" i="1" a="1"/>
  <c r="E138" i="1" a="1"/>
  <c r="F425" i="1" a="1"/>
  <c r="G956" i="1" a="1"/>
  <c r="G604" i="1" a="1"/>
  <c r="H507" i="1" a="1"/>
  <c r="F225" i="1" a="1"/>
  <c r="G463" i="1" a="1"/>
  <c r="E612" i="1" a="1"/>
  <c r="F378" i="1" a="1"/>
  <c r="F324" i="1" a="1"/>
  <c r="G659" i="1" a="1"/>
  <c r="G772" i="1" a="1"/>
  <c r="F696" i="1" a="1"/>
  <c r="F800" i="1" a="1"/>
  <c r="G402" i="1" a="1"/>
  <c r="F740" i="1" a="1"/>
  <c r="H709" i="1" a="1"/>
  <c r="E678" i="1" a="1"/>
  <c r="F902" i="1" a="1"/>
  <c r="G515" i="1" a="1"/>
  <c r="F732" i="1" a="1"/>
  <c r="F348" i="1" a="1"/>
  <c r="G187" i="1" a="1"/>
  <c r="G999" i="1" a="1"/>
  <c r="G619" i="1" a="1"/>
  <c r="F479" i="1" a="1"/>
  <c r="F187" i="1" a="1"/>
  <c r="H658" i="1" a="1"/>
  <c r="G137" i="1" a="1"/>
  <c r="H524" i="1" a="1"/>
  <c r="H751" i="1" a="1"/>
  <c r="G238" i="1" a="1"/>
  <c r="E938" i="1" a="1"/>
  <c r="E701" i="1" a="1"/>
  <c r="G565" i="1" a="1"/>
  <c r="E433" i="1" a="1"/>
  <c r="H187" i="1" a="1"/>
  <c r="E309" i="1" a="1"/>
  <c r="E571" i="1" a="1"/>
  <c r="E986" i="1" a="1"/>
  <c r="F62" i="1" a="1"/>
  <c r="F159" i="1" a="1"/>
  <c r="G153" i="1" a="1"/>
  <c r="E529" i="1" a="1"/>
  <c r="G305" i="1" a="1"/>
  <c r="F613" i="1" a="1"/>
  <c r="G648" i="1" a="1"/>
  <c r="H470" i="1" a="1"/>
  <c r="E319" i="1" a="1"/>
  <c r="E649" i="1" a="1"/>
  <c r="H533" i="1" a="1"/>
  <c r="E292" i="1" a="1"/>
  <c r="F724" i="1" a="1"/>
  <c r="F280" i="1" a="1"/>
  <c r="E615" i="1" a="1"/>
  <c r="H154" i="1" a="1"/>
  <c r="H641" i="1" a="1"/>
  <c r="E685" i="1" a="1"/>
  <c r="F801" i="1" a="1"/>
  <c r="E234" i="1" a="1"/>
  <c r="H998" i="1" a="1"/>
  <c r="H863" i="1" a="1"/>
  <c r="E262" i="1" a="1"/>
  <c r="E99" i="1" a="1"/>
  <c r="G519" i="1" a="1"/>
  <c r="H745" i="1" a="1"/>
  <c r="G602" i="1" a="1"/>
  <c r="E915" i="1" a="1"/>
  <c r="E390" i="1" a="1"/>
  <c r="G346" i="1" a="1"/>
  <c r="H609" i="1" a="1"/>
  <c r="E586" i="1" a="1"/>
  <c r="E658" i="1" a="1"/>
  <c r="H562" i="1" a="1"/>
  <c r="E398" i="1" a="1"/>
  <c r="E954" i="1" a="1"/>
  <c r="F260" i="1" a="1"/>
  <c r="E875" i="1" a="1"/>
  <c r="E139" i="1" a="1"/>
  <c r="H726" i="1" a="1"/>
  <c r="H404" i="1" a="1"/>
  <c r="E361" i="1" a="1"/>
  <c r="F973" i="1" a="1"/>
  <c r="F907" i="1" a="1"/>
  <c r="E960" i="1" a="1"/>
  <c r="E935" i="1" a="1"/>
  <c r="F672" i="1" a="1"/>
  <c r="H466" i="1" a="1"/>
  <c r="E405" i="1" a="1"/>
  <c r="H181" i="1" a="1"/>
  <c r="E970" i="1" a="1"/>
  <c r="H739" i="1" a="1"/>
  <c r="H193" i="1" a="1"/>
  <c r="E749" i="1" a="1"/>
  <c r="H728" i="1" a="1"/>
  <c r="F535" i="1" a="1"/>
  <c r="F728" i="1" a="1"/>
  <c r="H789" i="1" a="1"/>
  <c r="H812" i="1" a="1"/>
  <c r="H968" i="1" a="1"/>
  <c r="G628" i="1" a="1"/>
  <c r="H570" i="1" a="1"/>
  <c r="G766" i="1" a="1"/>
  <c r="F850" i="1" a="1"/>
  <c r="F834" i="1" a="1"/>
  <c r="G656" i="1" a="1"/>
  <c r="G561" i="1" a="1"/>
  <c r="F880" i="1" a="1"/>
  <c r="F700" i="1" a="1"/>
  <c r="F370" i="1" a="1"/>
  <c r="F474" i="1" a="1"/>
  <c r="E451" i="1" a="1"/>
  <c r="G429" i="1" a="1"/>
  <c r="E49" i="1" a="1"/>
  <c r="H328" i="1" a="1"/>
  <c r="E881" i="1" a="1"/>
  <c r="H534" i="1" a="1"/>
  <c r="E271" i="1" a="1"/>
  <c r="E834" i="1" a="1"/>
  <c r="E542" i="1" a="1"/>
  <c r="E509" i="1" a="1"/>
  <c r="F644" i="1" a="1"/>
  <c r="E318" i="1" a="1"/>
  <c r="F267" i="1" a="1"/>
  <c r="E265" i="1" a="1"/>
  <c r="F879" i="1" a="1"/>
  <c r="G1011" i="1" a="1"/>
  <c r="F143" i="1" a="1"/>
  <c r="E931" i="1" a="1"/>
  <c r="H478" i="1" a="1"/>
  <c r="H273" i="1" a="1"/>
  <c r="H326" i="1" a="1"/>
  <c r="H519" i="1" a="1"/>
  <c r="H798" i="1" a="1"/>
  <c r="E946" i="1" a="1"/>
  <c r="H351" i="1" a="1"/>
  <c r="H213" i="1" a="1"/>
  <c r="H558" i="1" a="1"/>
  <c r="H61" i="1" a="1"/>
  <c r="E287" i="1" a="1"/>
  <c r="E801" i="1" a="1"/>
  <c r="F555" i="1" a="1"/>
  <c r="F920" i="1" a="1"/>
  <c r="G79" i="1" a="1"/>
  <c r="F664" i="1" a="1"/>
  <c r="F258" i="1" a="1"/>
  <c r="E500" i="1" a="1"/>
  <c r="H632" i="1" a="1"/>
  <c r="H197" i="1" a="1"/>
  <c r="G475" i="1" a="1"/>
  <c r="H380" i="1" a="1"/>
  <c r="F126" i="1" a="1"/>
  <c r="G715" i="1" a="1"/>
  <c r="E116" i="1" a="1"/>
  <c r="G691" i="1" a="1"/>
  <c r="F636" i="1" a="1"/>
  <c r="F605" i="1" a="1"/>
  <c r="H194" i="1" a="1"/>
  <c r="E107" i="1" a="1"/>
  <c r="H89" i="1" a="1"/>
  <c r="H234" i="1" a="1"/>
  <c r="E160" i="1" a="1"/>
  <c r="H830" i="1" a="1"/>
  <c r="G963" i="1" a="1"/>
  <c r="H297" i="1" a="1"/>
  <c r="F775" i="1" a="1"/>
  <c r="E73" i="1" a="1"/>
  <c r="F994" i="1" a="1"/>
  <c r="F786" i="1" a="1"/>
  <c r="F941" i="1" a="1"/>
  <c r="G379" i="1" a="1"/>
  <c r="H538" i="1" a="1"/>
  <c r="E913" i="1" a="1"/>
  <c r="H869" i="1" a="1"/>
  <c r="F195" i="1" a="1"/>
  <c r="H567" i="1" a="1"/>
  <c r="F947" i="1" a="1"/>
  <c r="F388" i="1" a="1"/>
  <c r="G875" i="1" a="1"/>
  <c r="E584" i="1" a="1"/>
  <c r="H571" i="1" a="1"/>
  <c r="H442" i="1" a="1"/>
  <c r="E787" i="1" a="1"/>
  <c r="E807" i="1" a="1"/>
  <c r="H162" i="1" a="1"/>
  <c r="E769" i="1" a="1"/>
  <c r="F965" i="1" a="1"/>
  <c r="H357" i="1" a="1"/>
  <c r="H645" i="1" a="1"/>
  <c r="F595" i="1" a="1"/>
  <c r="F454" i="1" a="1"/>
  <c r="H352" i="1" a="1"/>
  <c r="F456" i="1" a="1"/>
  <c r="E201" i="1" a="1"/>
  <c r="H304" i="1" a="1"/>
  <c r="E424" i="1" a="1"/>
  <c r="F569" i="1" a="1"/>
  <c r="H82" i="1" a="1"/>
  <c r="G964" i="1" a="1"/>
  <c r="H148" i="1" a="1"/>
  <c r="G800" i="1" a="1"/>
  <c r="H736" i="1" a="1"/>
  <c r="H699" i="1" a="1"/>
  <c r="E122" i="1" a="1"/>
  <c r="H671" i="1" a="1"/>
  <c r="H744" i="1" a="1"/>
  <c r="E34" i="1" a="1"/>
  <c r="E532" i="1" a="1"/>
  <c r="H422" i="1" a="1"/>
  <c r="H836" i="1" a="1"/>
  <c r="F761" i="1" a="1"/>
  <c r="F584" i="1" a="1"/>
  <c r="F296" i="1" a="1"/>
  <c r="F289" i="1" a="1"/>
  <c r="F709" i="1" a="1"/>
  <c r="F612" i="1" a="1"/>
  <c r="F330" i="1" a="1"/>
  <c r="E445" i="1" a="1"/>
  <c r="F298" i="1" a="1"/>
  <c r="H227" i="1" a="1"/>
  <c r="E359" i="1" a="1"/>
  <c r="E275" i="1" a="1"/>
  <c r="G558" i="1" a="1"/>
  <c r="E846" i="1" a="1"/>
  <c r="E518" i="1" a="1"/>
  <c r="E898" i="1" a="1"/>
  <c r="H382" i="1" a="1"/>
  <c r="F231" i="1" a="1"/>
  <c r="F884" i="1" a="1"/>
  <c r="E790" i="1" a="1"/>
  <c r="G174" i="1" a="1"/>
  <c r="F311" i="1" a="1"/>
  <c r="H476" i="1" a="1"/>
  <c r="F301" i="1" a="1"/>
  <c r="F816" i="1" a="1"/>
  <c r="F211" i="1" a="1"/>
  <c r="F112" i="1" a="1"/>
  <c r="G675" i="1" a="1"/>
  <c r="H762" i="1" a="1"/>
  <c r="F832" i="1" a="1"/>
  <c r="E576" i="1" a="1"/>
  <c r="F184" i="1" a="1"/>
  <c r="F42" i="1" a="1"/>
  <c r="F457" i="1" a="1"/>
  <c r="H887" i="1" a="1"/>
  <c r="F139" i="1" a="1"/>
  <c r="E867" i="1" a="1"/>
  <c r="E371" i="1" a="1"/>
  <c r="F35" i="1" a="1"/>
  <c r="E331" i="1" a="1"/>
  <c r="F99" i="1" a="1"/>
  <c r="F216" i="1" a="1"/>
  <c r="E168" i="1" a="1"/>
  <c r="H909" i="1" a="1"/>
  <c r="E511" i="1" a="1"/>
  <c r="H1027" i="1" a="1"/>
  <c r="H1022" i="1" a="1"/>
  <c r="E863" i="1" a="1"/>
  <c r="H790" i="1" a="1"/>
  <c r="H904" i="1" a="1"/>
  <c r="H487" i="1" a="1"/>
  <c r="F249" i="1" a="1"/>
  <c r="G987" i="1" a="1"/>
  <c r="H975" i="1" a="1"/>
  <c r="H811" i="1" a="1"/>
  <c r="E204" i="1" a="1"/>
  <c r="E835" i="1" a="1"/>
  <c r="F209" i="1" a="1"/>
  <c r="F517" i="1" a="1"/>
  <c r="G476" i="1" a="1"/>
  <c r="G401" i="1" a="1"/>
  <c r="G767" i="1" a="1"/>
  <c r="F665" i="1" a="1"/>
  <c r="G100" i="1" a="1"/>
  <c r="F673" i="1" a="1"/>
  <c r="G210" i="1" a="1"/>
  <c r="H472" i="1" a="1"/>
  <c r="H370" i="1" a="1"/>
  <c r="H308" i="1" a="1"/>
  <c r="H1024" i="1" a="1"/>
  <c r="F793" i="1" a="1"/>
  <c r="F923" i="1" a="1"/>
  <c r="E418" i="1" a="1"/>
  <c r="H582" i="1" a="1"/>
  <c r="F563" i="1" a="1"/>
  <c r="E575" i="1" a="1"/>
  <c r="G114" i="1" a="1"/>
  <c r="E664" i="1" a="1"/>
  <c r="F679" i="1" a="1"/>
  <c r="G1029" i="1" a="1"/>
  <c r="E621" i="1" a="1"/>
  <c r="H786" i="1" a="1"/>
  <c r="E305" i="1" a="1"/>
  <c r="E363" i="1" a="1"/>
  <c r="G787" i="1" a="1"/>
  <c r="H750" i="1" a="1"/>
  <c r="E446" i="1" a="1"/>
  <c r="F279" i="1" a="1"/>
  <c r="F967" i="1" a="1"/>
  <c r="H569" i="1" a="1"/>
  <c r="E521" i="1" a="1"/>
  <c r="G592" i="1" a="1"/>
  <c r="G93" i="1" a="1"/>
  <c r="H69" i="1" a="1"/>
  <c r="H543" i="1" a="1"/>
  <c r="G645" i="1" a="1"/>
  <c r="E1030" i="1" a="1"/>
  <c r="E189" i="1" a="1"/>
  <c r="H546" i="1" a="1"/>
  <c r="H98" i="1" a="1"/>
  <c r="H414" i="1" a="1"/>
  <c r="E683" i="1" a="1"/>
  <c r="H155" i="1" a="1"/>
  <c r="F594" i="1" a="1"/>
  <c r="F228" i="1" a="1"/>
  <c r="G570" i="1" a="1"/>
  <c r="H668" i="1" a="1"/>
  <c r="F840" i="1" a="1"/>
  <c r="E859" i="1" a="1"/>
  <c r="E856" i="1" a="1"/>
  <c r="H1029" i="1" a="1"/>
  <c r="H879" i="1" a="1"/>
  <c r="E572" i="1" a="1"/>
  <c r="F234" i="1" a="1"/>
  <c r="E721" i="1" a="1"/>
  <c r="F508" i="1" a="1"/>
  <c r="E808" i="1" a="1"/>
  <c r="F917" i="1" a="1"/>
  <c r="H929" i="1" a="1"/>
  <c r="F201" i="1" a="1"/>
  <c r="E927" i="1" a="1"/>
  <c r="F58" i="1" a="1"/>
  <c r="E729" i="1" a="1"/>
  <c r="F82" i="1" a="1"/>
  <c r="H872" i="1" a="1"/>
  <c r="G78" i="1" a="1"/>
  <c r="H447" i="1" a="1"/>
  <c r="H67" i="1" a="1"/>
  <c r="H101" i="1" a="1"/>
  <c r="E285" i="1" a="1"/>
  <c r="F945" i="1" a="1"/>
  <c r="H846" i="1" a="1"/>
  <c r="E215" i="1" a="1"/>
  <c r="E182" i="1" a="1"/>
  <c r="H238" i="1" a="1"/>
  <c r="E437" i="1" a="1"/>
  <c r="E725" i="1" a="1"/>
  <c r="E983" i="1" a="1"/>
  <c r="G277" i="1" a="1"/>
  <c r="G970" i="1" a="1"/>
  <c r="H401" i="1" a="1"/>
  <c r="H172" i="1" a="1"/>
  <c r="E1008" i="1" a="1"/>
  <c r="E419" i="1" a="1"/>
  <c r="E897" i="1" a="1"/>
  <c r="E202" i="1" a="1"/>
  <c r="H39" i="1" a="1"/>
  <c r="H356" i="1" a="1"/>
  <c r="E660" i="1" a="1"/>
  <c r="H702" i="1" a="1"/>
  <c r="E538" i="1" a="1"/>
  <c r="F723" i="1" a="1"/>
  <c r="F269" i="1" a="1"/>
  <c r="E1002" i="1" a="1"/>
  <c r="E718" i="1" a="1"/>
  <c r="E828" i="1" a="1"/>
  <c r="H360" i="1" a="1"/>
  <c r="H1028" i="1" a="1"/>
  <c r="G830" i="1" a="1"/>
  <c r="E440" i="1" a="1"/>
  <c r="H670" i="1" a="1"/>
  <c r="G792" i="1" a="1"/>
  <c r="H350" i="1" a="1"/>
  <c r="H66" i="1" a="1"/>
  <c r="E158" i="1" a="1"/>
  <c r="H752" i="1" a="1"/>
  <c r="E1022" i="1" a="1"/>
  <c r="G234" i="1" a="1"/>
  <c r="E140" i="1" a="1"/>
  <c r="E123" i="1" a="1"/>
  <c r="E987" i="1" a="1"/>
  <c r="H742" i="1" a="1"/>
  <c r="F870" i="1" a="1"/>
  <c r="E900" i="1" a="1"/>
  <c r="E356" i="1" a="1"/>
  <c r="F328" i="1" a="1"/>
  <c r="E756" i="1" a="1"/>
  <c r="F204" i="1" a="1"/>
  <c r="G70" i="1" a="1"/>
  <c r="E96" i="1" a="1"/>
  <c r="H337" i="1" a="1"/>
  <c r="H631" i="1" a="1"/>
  <c r="F910" i="1" a="1"/>
  <c r="G735" i="1" a="1"/>
  <c r="F186" i="1" a="1"/>
  <c r="H455" i="1" a="1"/>
  <c r="H278" i="1" a="1"/>
  <c r="E191" i="1" a="1"/>
  <c r="G158" i="1" a="1"/>
  <c r="F409" i="1" a="1"/>
  <c r="G240" i="1" a="1"/>
  <c r="F384" i="1" a="1"/>
  <c r="G868" i="1" a="1"/>
  <c r="G971" i="1" a="1"/>
  <c r="H274" i="1" a="1"/>
  <c r="F389" i="1" a="1"/>
  <c r="H977" i="1" a="1"/>
  <c r="E110" i="1" a="1"/>
  <c r="H698" i="1" a="1"/>
  <c r="E549" i="1" a="1"/>
  <c r="E207" i="1" a="1"/>
  <c r="E336" i="1" a="1"/>
  <c r="E72" i="1" a="1"/>
  <c r="H62" i="1" a="1"/>
  <c r="H252" i="1" a="1"/>
  <c r="E531" i="1" a="1"/>
  <c r="E383" i="1" a="1"/>
  <c r="E439" i="1" a="1"/>
  <c r="E622" i="1" a="1"/>
  <c r="E368" i="1" a="1"/>
  <c r="H1016" i="1" a="1"/>
  <c r="H747" i="1" a="1"/>
  <c r="G1024" i="1" a="1"/>
  <c r="E74" i="1" a="1"/>
  <c r="H171" i="1" a="1"/>
  <c r="H501" i="1" a="1"/>
  <c r="E889" i="1" a="1"/>
  <c r="H453" i="1" a="1"/>
  <c r="E131" i="1" a="1"/>
  <c r="F1031" i="1" a="1"/>
  <c r="F577" i="1" a="1"/>
  <c r="H976" i="1" a="1"/>
  <c r="H400" i="1" a="1"/>
  <c r="H579" i="1" a="1"/>
  <c r="E156" i="1" a="1"/>
  <c r="H895" i="1" a="1"/>
  <c r="E322" i="1" a="1"/>
  <c r="H561" i="1" a="1"/>
  <c r="H912" i="1" a="1"/>
  <c r="F541" i="1" a="1"/>
  <c r="E593" i="1" a="1"/>
  <c r="H381" i="1" a="1"/>
  <c r="F105" i="1" a="1"/>
  <c r="F701" i="1" a="1"/>
  <c r="F748" i="1" a="1"/>
  <c r="E516" i="1" a="1"/>
  <c r="E552" i="1" a="1"/>
  <c r="F432" i="1" a="1"/>
  <c r="H168" i="1" a="1"/>
  <c r="E501" i="1" a="1"/>
  <c r="F133" i="1" a="1"/>
  <c r="F579" i="1" a="1"/>
  <c r="H802" i="1" a="1"/>
  <c r="F303" i="1" a="1"/>
  <c r="H545" i="1" a="1"/>
  <c r="H210" i="1" a="1"/>
  <c r="E852" i="1" a="1"/>
  <c r="H600" i="1" a="1"/>
  <c r="E282" i="1" a="1"/>
  <c r="H270" i="1" a="1"/>
  <c r="H565" i="1" a="1"/>
  <c r="H1008" i="1" a="1"/>
  <c r="H175" i="1" a="1"/>
  <c r="H280" i="1" a="1"/>
  <c r="E491" i="1" a="1"/>
  <c r="F161" i="1" a="1"/>
  <c r="G35" i="1" a="1"/>
  <c r="E789" i="1" a="1"/>
  <c r="E579" i="1" a="1"/>
  <c r="F121" i="1" a="1"/>
  <c r="E730" i="1" a="1"/>
  <c r="E909" i="1" a="1"/>
  <c r="H905" i="1" a="1"/>
  <c r="F655" i="1" a="1"/>
  <c r="E663" i="1" a="1"/>
  <c r="H207" i="1" a="1"/>
  <c r="E190" i="1" a="1"/>
  <c r="G994" i="1" a="1"/>
  <c r="F881" i="1" a="1"/>
  <c r="H525" i="1" a="1"/>
  <c r="E611" i="1" a="1"/>
  <c r="E613" i="1" a="1"/>
  <c r="H679" i="1" a="1"/>
  <c r="E195" i="1" a="1"/>
  <c r="E317" i="1" a="1"/>
  <c r="E751" i="1" a="1"/>
  <c r="H256" i="1" a="1"/>
  <c r="F527" i="1" a="1"/>
  <c r="G643" i="1" a="1"/>
  <c r="H243" i="1" a="1"/>
  <c r="H503" i="1" a="1"/>
  <c r="F600" i="1" a="1"/>
  <c r="H850" i="1" a="1"/>
  <c r="E425" i="1" a="1"/>
  <c r="H864" i="1" a="1"/>
  <c r="H701" i="1" a="1"/>
  <c r="E161" i="1" a="1"/>
  <c r="E644" i="1" a="1"/>
  <c r="H871" i="1" a="1"/>
  <c r="E822" i="1" a="1"/>
  <c r="E738" i="1" a="1"/>
  <c r="H861" i="1" a="1"/>
  <c r="G661" i="1" a="1"/>
  <c r="H226" i="1" a="1"/>
  <c r="H271" i="1" a="1"/>
  <c r="F154" i="1" a="1"/>
  <c r="G629" i="1" a="1"/>
  <c r="H914" i="1" a="1"/>
  <c r="H992" i="1" a="1"/>
  <c r="F764" i="1" a="1"/>
  <c r="F538" i="1" a="1"/>
  <c r="H377" i="1" a="1"/>
  <c r="F885" i="1" a="1"/>
  <c r="F694" i="1" a="1"/>
  <c r="E352" i="1" a="1"/>
  <c r="F639" i="1" a="1"/>
  <c r="H700" i="1" a="1"/>
  <c r="E203" i="1" a="1"/>
  <c r="E605" i="1" a="1"/>
  <c r="E662" i="1" a="1"/>
  <c r="E113" i="1" a="1"/>
  <c r="G433" i="1" a="1"/>
  <c r="F263" i="1" a="1"/>
  <c r="E651" i="1" a="1"/>
  <c r="H529" i="1" a="1"/>
  <c r="F660" i="1" a="1"/>
  <c r="F182" i="1" a="1"/>
  <c r="H981" i="1" a="1"/>
  <c r="G510" i="1" a="1"/>
  <c r="F928" i="1" a="1"/>
  <c r="F564" i="1" a="1"/>
  <c r="G82" i="1" a="1"/>
  <c r="F981" i="1" a="1"/>
  <c r="G849" i="1" a="1"/>
  <c r="E125" i="1" a="1"/>
  <c r="F401" i="1" a="1"/>
  <c r="E170" i="1" a="1"/>
  <c r="E839" i="1" a="1"/>
  <c r="G180" i="1" a="1"/>
  <c r="F591" i="1" a="1"/>
  <c r="H777" i="1" a="1"/>
  <c r="H547" i="1" a="1"/>
  <c r="F998" i="1" a="1"/>
  <c r="E252" i="1" a="1"/>
  <c r="H111" i="1" a="1"/>
  <c r="H323" i="1" a="1"/>
  <c r="H898" i="1" a="1"/>
  <c r="F642" i="1" a="1"/>
  <c r="F244" i="1" a="1"/>
  <c r="H232" i="1" a="1"/>
  <c r="H925" i="1" a="1"/>
  <c r="H439" i="1" a="1"/>
  <c r="F417" i="1" a="1"/>
  <c r="H672" i="1" a="1"/>
  <c r="H837" i="1" a="1"/>
  <c r="E520" i="1" a="1"/>
  <c r="H406" i="1" a="1"/>
  <c r="E94" i="1" a="1"/>
  <c r="E597" i="1" a="1"/>
  <c r="G1002" i="1" a="1"/>
  <c r="H974" i="1" a="1"/>
  <c r="H1014" i="1" a="1"/>
  <c r="E429" i="1" a="1"/>
  <c r="H710" i="1" a="1"/>
  <c r="H305" i="1" a="1"/>
  <c r="E498" i="1" a="1"/>
  <c r="E788" i="1" a="1"/>
  <c r="H713" i="1" a="1"/>
  <c r="F371" i="1" a="1"/>
  <c r="H402" i="1" a="1"/>
  <c r="G928" i="1" a="1"/>
  <c r="H875" i="1" a="1"/>
  <c r="F634" i="1" a="1"/>
  <c r="F481" i="1" a="1"/>
  <c r="H320" i="1" a="1"/>
  <c r="F284" i="1" a="1"/>
  <c r="F883" i="1" a="1"/>
  <c r="E59" i="1" a="1"/>
  <c r="F174" i="1" a="1"/>
  <c r="F789" i="1" a="1"/>
  <c r="E785" i="1" a="1"/>
  <c r="H425" i="1" a="1"/>
  <c r="E674" i="1" a="1"/>
  <c r="H776" i="1" a="1"/>
  <c r="H780" i="1" a="1"/>
  <c r="H933" i="1" a="1"/>
  <c r="H818" i="1" a="1"/>
  <c r="H378" i="1" a="1"/>
  <c r="E247" i="1" a="1"/>
  <c r="H365" i="1" a="1"/>
  <c r="E763" i="1" a="1"/>
  <c r="H555" i="1" a="1"/>
  <c r="E175" i="1" a="1"/>
  <c r="H44" i="1" a="1"/>
  <c r="E180" i="1" a="1"/>
  <c r="F921" i="1" a="1"/>
  <c r="G737" i="1" a="1"/>
  <c r="E895" i="1" a="1"/>
  <c r="E864" i="1" a="1"/>
  <c r="H199" i="1" a="1"/>
  <c r="F276" i="1" a="1"/>
  <c r="H411" i="1" a="1"/>
  <c r="E112" i="1" a="1"/>
  <c r="H134" i="1" a="1"/>
  <c r="E91" i="1" a="1"/>
  <c r="H316" i="1" a="1"/>
  <c r="E152" i="1" a="1"/>
  <c r="F868" i="1" a="1"/>
  <c r="F719" i="1" a="1"/>
  <c r="H1007" i="1" a="1"/>
  <c r="E266" i="1" a="1"/>
  <c r="E506" i="1" a="1"/>
  <c r="H766" i="1" a="1"/>
  <c r="F188" i="1" a="1"/>
  <c r="H666" i="1" a="1"/>
  <c r="H587" i="1" a="1"/>
  <c r="G261" i="1" a="1"/>
  <c r="F326" i="1" a="1"/>
  <c r="E458" i="1" a="1"/>
  <c r="E951" i="1" a="1"/>
  <c r="F668" i="1" a="1"/>
  <c r="F650" i="1" a="1"/>
  <c r="E792" i="1" a="1"/>
  <c r="E607" i="1" a="1"/>
  <c r="E711" i="1" a="1"/>
  <c r="E670" i="1" a="1"/>
  <c r="E243" i="1" a="1"/>
  <c r="H457" i="1" a="1"/>
  <c r="J1054" i="1" a="1"/>
  <c r="H309" i="1" a="1"/>
  <c r="F323" i="1" a="1"/>
  <c r="E154" i="1" a="1"/>
  <c r="H636" i="1" a="1"/>
  <c r="H971" i="1" a="1"/>
  <c r="H516" i="1" a="1"/>
  <c r="E673" i="1" a="1"/>
  <c r="E566" i="1" a="1"/>
  <c r="E823" i="1" a="1"/>
  <c r="H170" i="1" a="1"/>
  <c r="H531" i="1" a="1"/>
  <c r="E882" i="1" a="1"/>
  <c r="H655" i="1" a="1"/>
  <c r="F60" i="1" a="1"/>
  <c r="H972" i="1" a="1"/>
  <c r="E169" i="1" a="1"/>
  <c r="E370" i="1" a="1"/>
  <c r="H591" i="1" a="1"/>
  <c r="E844" i="1" a="1"/>
  <c r="E459" i="1" a="1"/>
  <c r="H188" i="1" a="1"/>
  <c r="E746" i="1" a="1"/>
  <c r="H642" i="1" a="1"/>
  <c r="G48" i="1" a="1"/>
  <c r="E143" i="1" a="1"/>
  <c r="H465" i="1" a="1"/>
  <c r="G891" i="1" a="1"/>
  <c r="H137" i="1" a="1"/>
  <c r="E54" i="1" a="1"/>
  <c r="F714" i="1" a="1"/>
  <c r="G243" i="1" a="1"/>
  <c r="F886" i="1" a="1"/>
  <c r="G596" i="1" a="1"/>
  <c r="F656" i="1" a="1"/>
  <c r="E868" i="1" a="1"/>
  <c r="E936" i="1" a="1"/>
  <c r="G703" i="1" a="1"/>
  <c r="E719" i="1" a="1"/>
  <c r="E887" i="1" a="1"/>
  <c r="F856" i="1" a="1"/>
  <c r="G601" i="1" a="1"/>
  <c r="H712" i="1" a="1"/>
  <c r="H334" i="1" a="1"/>
  <c r="F78" i="1" a="1"/>
  <c r="H358" i="1" a="1"/>
  <c r="H635" i="1" a="1"/>
  <c r="F420" i="1" a="1"/>
  <c r="H298" i="1" a="1"/>
  <c r="G765" i="1" a="1"/>
  <c r="H984" i="1" a="1"/>
  <c r="E637" i="1" a="1"/>
  <c r="H57" i="1" a="1"/>
  <c r="E568" i="1" a="1"/>
  <c r="E135" i="1" a="1"/>
  <c r="G784" i="1" a="1"/>
  <c r="H931" i="1" a="1"/>
  <c r="G636" i="1" a="1"/>
  <c r="E299" i="1" a="1"/>
  <c r="H99" i="1" a="1"/>
  <c r="F333" i="1" a="1"/>
  <c r="F580" i="1" a="1"/>
  <c r="G951" i="1" a="1"/>
  <c r="G477" i="1" a="1"/>
  <c r="F690" i="1" a="1"/>
  <c r="F925" i="1" a="1"/>
  <c r="H261" i="1" a="1"/>
  <c r="H451" i="1" a="1"/>
  <c r="H735" i="1" a="1"/>
  <c r="H500" i="1" a="1"/>
  <c r="E310" i="1" a="1"/>
  <c r="H1001" i="1" a="1"/>
  <c r="H450" i="1" a="1"/>
  <c r="H676" i="1" a="1"/>
  <c r="G73" i="1" a="1"/>
  <c r="H845" i="1" a="1"/>
  <c r="H643" i="1" a="1"/>
  <c r="F771" i="1" a="1"/>
  <c r="G143" i="1" a="1"/>
  <c r="F551" i="1" a="1"/>
  <c r="E876" i="1" a="1"/>
  <c r="E493" i="1" a="1"/>
  <c r="E693" i="1" a="1"/>
  <c r="F946" i="1" a="1"/>
  <c r="E79" i="1" a="1"/>
  <c r="H296" i="1" a="1"/>
  <c r="E743" i="1" a="1"/>
  <c r="H462" i="1" a="1"/>
  <c r="G488" i="1" a="1"/>
  <c r="E86" i="1" a="1"/>
  <c r="H144" i="1" a="1"/>
  <c r="G294" i="1" a="1"/>
  <c r="H907" i="1" a="1"/>
  <c r="H180" i="1" a="1"/>
  <c r="H310" i="1" a="1"/>
  <c r="E591" i="1" a="1"/>
  <c r="E917" i="1" a="1"/>
  <c r="G573" i="1" a="1"/>
  <c r="F871" i="1" a="1"/>
  <c r="H435" i="1" a="1"/>
  <c r="H848" i="1" a="1"/>
  <c r="F484" i="1" a="1"/>
  <c r="H449" i="1" a="1"/>
  <c r="E854" i="1" a="1"/>
  <c r="H1021" i="1" a="1"/>
  <c r="E526" i="1" a="1"/>
  <c r="H856" i="1" a="1"/>
  <c r="E179" i="1" a="1"/>
  <c r="F720" i="1" a="1"/>
  <c r="E653" i="1" a="1"/>
  <c r="E517" i="1" a="1"/>
  <c r="E360" i="1" a="1"/>
  <c r="E714" i="1" a="1"/>
  <c r="H948" i="1" a="1"/>
  <c r="F818" i="1" a="1"/>
  <c r="E694" i="1" a="1"/>
  <c r="E355" i="1" a="1"/>
  <c r="E642" i="1" a="1"/>
  <c r="F987" i="1" a="1"/>
  <c r="E715" i="1" a="1"/>
  <c r="F449" i="1" a="1"/>
  <c r="E810" i="1" a="1"/>
  <c r="E760" i="1" a="1"/>
  <c r="F493" i="1" a="1"/>
  <c r="E958" i="1" a="1"/>
  <c r="F149" i="1" a="1"/>
  <c r="E367" i="1" a="1"/>
  <c r="E524" i="1" a="1"/>
  <c r="H190" i="1" a="1"/>
  <c r="E165" i="1" a="1"/>
  <c r="F406" i="1" a="1"/>
  <c r="F396" i="1" a="1"/>
  <c r="H622" i="1" a="1"/>
  <c r="F937" i="1" a="1"/>
  <c r="H431" i="1" a="1"/>
  <c r="H738" i="1" a="1"/>
  <c r="E145" i="1" a="1"/>
  <c r="E594" i="1" a="1"/>
  <c r="F899" i="1" a="1"/>
  <c r="E483" i="1" a="1"/>
  <c r="F418" i="1" a="1"/>
  <c r="H835" i="1" a="1"/>
  <c r="E44" i="1" a="1"/>
  <c r="H508" i="1" a="1"/>
  <c r="E592" i="1" a="1"/>
  <c r="E862" i="1" a="1"/>
  <c r="E539" i="1" a="1"/>
  <c r="H810" i="1" a="1"/>
  <c r="H808" i="1" a="1"/>
  <c r="E76" i="1" a="1"/>
  <c r="E742" i="1" a="1"/>
  <c r="E114" i="1" a="1"/>
  <c r="G168" i="1" a="1"/>
  <c r="H640" i="1" a="1"/>
  <c r="H560" i="1" a="1"/>
  <c r="H772" i="1" a="1"/>
  <c r="F499" i="1" a="1"/>
  <c r="G508" i="1" a="1"/>
  <c r="H505" i="1" a="1"/>
  <c r="G455" i="1" a="1"/>
  <c r="G395" i="1" a="1"/>
  <c r="F275" i="1" a="1"/>
  <c r="G284" i="1" a="1"/>
  <c r="H141" i="1" a="1"/>
  <c r="E636" i="1" a="1"/>
  <c r="E771" i="1" a="1"/>
  <c r="E411" i="1" a="1"/>
  <c r="H242" i="1" a="1"/>
  <c r="H633" i="1" a="1"/>
  <c r="E453" i="1" a="1"/>
  <c r="E899" i="1" a="1"/>
  <c r="E428" i="1" a="1"/>
  <c r="F488" i="1" a="1"/>
  <c r="F507" i="1" a="1"/>
  <c r="E540" i="1" a="1"/>
  <c r="H127" i="1" a="1"/>
  <c r="E193" i="1" a="1"/>
  <c r="F788" i="1" a="1"/>
  <c r="E1027" i="1" a="1"/>
  <c r="E1018" i="1" a="1"/>
  <c r="G104" i="1" a="1"/>
  <c r="H942" i="1" a="1"/>
  <c r="H359" i="1" a="1"/>
  <c r="E117" i="1" a="1"/>
  <c r="H390" i="1" a="1"/>
  <c r="E109" i="1" a="1"/>
  <c r="H656" i="1" a="1"/>
  <c r="G838" i="1" a="1"/>
  <c r="F115" i="1" a="1"/>
  <c r="H653" i="1" a="1"/>
  <c r="E757" i="1" a="1"/>
  <c r="E641" i="1" a="1"/>
  <c r="H509" i="1" a="1"/>
  <c r="F70" i="1" a="1"/>
  <c r="H205" i="1" a="1"/>
  <c r="G710" i="1" a="1"/>
  <c r="G217" i="1" a="1"/>
  <c r="H815" i="1" a="1"/>
  <c r="H731" i="1" a="1"/>
  <c r="G188" i="1" a="1"/>
  <c r="E108" i="1" a="1"/>
  <c r="H287" i="1" a="1"/>
  <c r="F526" i="1" a="1"/>
  <c r="G195" i="1" a="1"/>
  <c r="H982" i="1" a="1"/>
  <c r="F760" i="1" a="1"/>
  <c r="E460" i="1" a="1"/>
  <c r="F976" i="1" a="1"/>
  <c r="E812" i="1" a="1"/>
  <c r="E250" i="1" a="1"/>
  <c r="E1014" i="1" a="1"/>
  <c r="E388" i="1" a="1"/>
  <c r="E657" i="1" a="1"/>
  <c r="E277" i="1" a="1"/>
  <c r="E455" i="1" a="1"/>
  <c r="E573" i="1" a="1"/>
  <c r="E50" i="1" a="1"/>
  <c r="H760" i="1" a="1"/>
  <c r="E1020" i="1" a="1"/>
  <c r="F430" i="1" a="1"/>
  <c r="E133" i="1" a="1"/>
  <c r="H212" i="1" a="1"/>
  <c r="E969" i="1" a="1"/>
  <c r="G310" i="1" a="1"/>
  <c r="H214" i="1" a="1"/>
  <c r="E825" i="1" a="1"/>
  <c r="E450" i="1" a="1"/>
  <c r="H954" i="1" a="1"/>
  <c r="H263" i="1" a="1"/>
  <c r="E554" i="1" a="1"/>
  <c r="H468" i="1" a="1"/>
  <c r="H290" i="1" a="1"/>
  <c r="E618" i="1" a="1"/>
  <c r="G384" i="1" a="1"/>
  <c r="G213" i="1" a="1"/>
  <c r="H936" i="1" a="1"/>
  <c r="G706" i="1" a="1"/>
  <c r="F934" i="1" a="1"/>
  <c r="E454" i="1" a="1"/>
  <c r="E940" i="1" a="1"/>
  <c r="E997" i="1" a="1"/>
  <c r="H138" i="1" a="1"/>
  <c r="F711" i="1" a="1"/>
  <c r="E77" i="1" a="1"/>
  <c r="G512" i="1" a="1"/>
  <c r="E655" i="1" a="1"/>
  <c r="H878" i="1" a="1"/>
  <c r="H250" i="1" a="1"/>
  <c r="H867" i="1" a="1"/>
  <c r="F320" i="1" a="1"/>
  <c r="G750" i="1" a="1"/>
  <c r="E713" i="1" a="1"/>
  <c r="E105" i="1" a="1"/>
  <c r="H542" i="1" a="1"/>
  <c r="E1024" i="1" a="1"/>
  <c r="E1009" i="1" a="1"/>
  <c r="H648" i="1" a="1"/>
  <c r="H80" i="1" a="1"/>
  <c r="E63" i="1" a="1"/>
  <c r="E95" i="1" a="1"/>
  <c r="E436" i="1" a="1"/>
  <c r="H202" i="1" a="1"/>
  <c r="H521" i="1" a="1"/>
  <c r="E58" i="1" a="1"/>
  <c r="E41" i="1" a="1"/>
  <c r="E608" i="1" a="1"/>
  <c r="E845" i="1" a="1"/>
  <c r="F248" i="1" a="1"/>
  <c r="E134" i="1" a="1"/>
  <c r="E632" i="1" a="1"/>
  <c r="G231" i="1" a="1"/>
  <c r="H778" i="1" a="1"/>
  <c r="E353" i="1" a="1"/>
  <c r="E924" i="1" a="1"/>
  <c r="E832" i="1" a="1"/>
  <c r="E901" i="1" a="1"/>
  <c r="E300" i="1" a="1"/>
  <c r="E843" i="1" a="1"/>
  <c r="E75" i="1" a="1"/>
  <c r="E208" i="1" a="1"/>
  <c r="F919" i="1" a="1"/>
  <c r="F1004" i="1" a="1"/>
  <c r="E698" i="1" a="1"/>
  <c r="E556" i="1" a="1"/>
  <c r="F158" i="1" a="1"/>
  <c r="G603" i="1" a="1"/>
  <c r="E240" i="1" a="1"/>
  <c r="G887" i="1" a="1"/>
  <c r="E962" i="1" a="1"/>
  <c r="F380" i="1" a="1"/>
  <c r="E616" i="1" a="1"/>
  <c r="H218" i="1" a="1"/>
  <c r="E101" i="1" a="1"/>
  <c r="H554" i="1" a="1"/>
  <c r="E780" i="1" a="1"/>
  <c r="H321" i="1" a="1"/>
  <c r="F63" i="1" a="1"/>
  <c r="F242" i="1" a="1"/>
  <c r="H341" i="1" a="1"/>
  <c r="H961" i="1" a="1"/>
  <c r="G941" i="1" a="1"/>
  <c r="H74" i="1" a="1"/>
  <c r="F353" i="1" a="1"/>
  <c r="H295" i="1" a="1"/>
  <c r="H721" i="1" a="1"/>
  <c r="E233" i="1" a="1"/>
  <c r="E925" i="1" a="1"/>
  <c r="H696" i="1" a="1"/>
  <c r="H623" i="1" a="1"/>
  <c r="H589" i="1" a="1"/>
  <c r="E546" i="1" a="1"/>
  <c r="E647" i="1" a="1"/>
  <c r="E127" i="1" a="1"/>
  <c r="H103" i="1" a="1"/>
  <c r="E102" i="1" a="1"/>
  <c r="H539" i="1" a="1"/>
  <c r="E816" i="1" a="1"/>
  <c r="H253" i="1" a="1"/>
  <c r="F991" i="1" a="1"/>
  <c r="E814" i="1" a="1"/>
  <c r="H167" i="1" a="1"/>
  <c r="G385" i="1" a="1"/>
  <c r="G150" i="1" a="1"/>
  <c r="E357" i="1" a="1"/>
  <c r="E553" i="1" a="1"/>
  <c r="E129" i="1" a="1"/>
  <c r="E733" i="1" a="1"/>
  <c r="E668" i="1" a="1"/>
  <c r="H816" i="1" a="1"/>
  <c r="F978" i="1" a="1"/>
  <c r="G924" i="1" a="1"/>
  <c r="E485" i="1" a="1"/>
  <c r="H394" i="1" a="1"/>
  <c r="H42" i="1" a="1"/>
  <c r="E283" i="1" a="1"/>
  <c r="H757" i="1" a="1"/>
  <c r="E908" i="1" a="1"/>
  <c r="F549" i="1" a="1"/>
  <c r="F608" i="1" a="1"/>
  <c r="F434" i="1" a="1"/>
  <c r="E111" i="1" a="1"/>
  <c r="E724" i="1" a="1"/>
  <c r="G504" i="1" a="1"/>
  <c r="E345" i="1" a="1"/>
  <c r="G318" i="1" a="1"/>
  <c r="H443" i="1" a="1"/>
  <c r="E406" i="1" a="1"/>
  <c r="H980" i="1" a="1"/>
  <c r="H324" i="1" a="1"/>
  <c r="F734" i="1" a="1"/>
  <c r="E172" i="1" a="1"/>
  <c r="E857" i="1" a="1"/>
  <c r="G1026" i="1" a="1"/>
  <c r="H617" i="1" a="1"/>
  <c r="F196" i="1" a="1"/>
  <c r="H461" i="1" a="1"/>
  <c r="F102" i="1" a="1"/>
  <c r="H166" i="1" a="1"/>
  <c r="E821" i="1" a="1"/>
  <c r="E1006" i="1" a="1"/>
  <c r="G393" i="1" a="1"/>
  <c r="F708" i="1" a="1"/>
  <c r="H122" i="1" a="1"/>
  <c r="E688" i="1" a="1"/>
  <c r="E967" i="1" a="1"/>
  <c r="E971" i="1" a="1"/>
  <c r="E984" i="1" a="1"/>
  <c r="H398" i="1" a="1"/>
  <c r="H888" i="1" a="1"/>
  <c r="E717" i="1" a="1"/>
  <c r="H477" i="1" a="1"/>
  <c r="F560" i="1" a="1"/>
  <c r="H330" i="1" a="1"/>
  <c r="H986" i="1" a="1"/>
  <c r="H430" i="1" a="1"/>
  <c r="F838" i="1" a="1"/>
  <c r="E727" i="1" a="1"/>
  <c r="E648" i="1" a="1"/>
  <c r="E84" i="1" a="1"/>
  <c r="H275" i="1" a="1"/>
  <c r="E315" i="1" a="1"/>
  <c r="H957" i="1" a="1"/>
  <c r="H65" i="1" a="1"/>
  <c r="H221" i="1" a="1"/>
  <c r="H660" i="1" a="1"/>
  <c r="H683" i="1" a="1"/>
  <c r="H960" i="1" a="1"/>
  <c r="F41" i="1" a="1"/>
  <c r="F224" i="1" a="1"/>
  <c r="E365" i="1" a="1"/>
  <c r="H131" i="1" a="1"/>
  <c r="H489" i="1" a="1"/>
  <c r="E631" i="1" a="1"/>
  <c r="H962" i="1" a="1"/>
  <c r="H126" i="1" a="1"/>
  <c r="G145" i="1" a="1"/>
  <c r="E192" i="1" a="1"/>
  <c r="H1006" i="1" a="1"/>
  <c r="E850" i="1" a="1"/>
  <c r="E817" i="1" a="1"/>
  <c r="E149" i="1" a="1"/>
  <c r="E289" i="1" a="1"/>
  <c r="H620" i="1" a="1"/>
  <c r="H588" i="1" a="1"/>
  <c r="H301" i="1" a="1"/>
  <c r="E476" i="1" a="1"/>
  <c r="E416" i="1" a="1"/>
  <c r="H73" i="1" a="1"/>
  <c r="F101" i="1" a="1"/>
  <c r="F255" i="1" a="1"/>
  <c r="H527" i="1" a="1"/>
  <c r="E853" i="1" a="1"/>
  <c r="E999" i="1" a="1"/>
  <c r="G34" i="1" a="1"/>
  <c r="E1026" i="1" a="1"/>
  <c r="E966" i="1" a="1"/>
  <c r="F969" i="1" a="1"/>
  <c r="F685" i="1" a="1"/>
  <c r="H967" i="1" a="1"/>
  <c r="H492" i="1" a="1"/>
  <c r="H421" i="1" a="1"/>
  <c r="F806" i="1" a="1"/>
  <c r="E244" i="1" a="1"/>
  <c r="E443" i="1" a="1"/>
  <c r="F283" i="1" a="1"/>
  <c r="G397" i="1" a="1"/>
  <c r="F226" i="1" a="1"/>
  <c r="E705" i="1" a="1"/>
  <c r="E952" i="1" a="1"/>
  <c r="E993" i="1" a="1"/>
  <c r="F129" i="1" a="1"/>
  <c r="F827" i="1" a="1"/>
  <c r="E184" i="1" a="1"/>
  <c r="E773" i="1" a="1"/>
  <c r="F999" i="1" a="1"/>
  <c r="F97" i="1" a="1"/>
  <c r="E562" i="1" a="1"/>
  <c r="G186" i="1" a="1"/>
  <c r="H88" i="1" a="1"/>
  <c r="H129" i="1" a="1"/>
  <c r="H448" i="1" a="1"/>
  <c r="F848" i="1" a="1"/>
  <c r="E690" i="1" a="1"/>
  <c r="E1012" i="1" a="1"/>
  <c r="E782" i="1" a="1"/>
  <c r="E358" i="1" a="1"/>
  <c r="F339" i="1" a="1"/>
  <c r="E449" i="1" a="1"/>
  <c r="F763" i="1" a="1"/>
  <c r="E256" i="1" a="1"/>
  <c r="E525" i="1" a="1"/>
  <c r="H829" i="1" a="1"/>
  <c r="E813" i="1" a="1"/>
  <c r="E43" i="1" a="1"/>
  <c r="H779" i="1" a="1"/>
  <c r="E523" i="1" a="1"/>
  <c r="H979" i="1" a="1"/>
  <c r="H285" i="1" a="1"/>
  <c r="H819" i="1" a="1"/>
  <c r="E339" i="1" a="1"/>
  <c r="F892" i="1" a="1"/>
  <c r="E728" i="1" a="1"/>
  <c r="H392" i="1" a="1"/>
  <c r="G912" i="1" a="1"/>
  <c r="E333" i="1" a="1"/>
  <c r="E708" i="1" a="1"/>
  <c r="E468" i="1" a="1"/>
  <c r="H628" i="1" a="1"/>
  <c r="F194" i="1" a="1"/>
  <c r="G560" i="1" a="1"/>
  <c r="E187" i="1" a="1"/>
  <c r="E338" i="1" a="1"/>
  <c r="F426" i="1" a="1"/>
  <c r="F866" i="1" a="1"/>
  <c r="E242" i="1" a="1"/>
  <c r="E689" i="1" a="1"/>
  <c r="E337" i="1" a="1"/>
  <c r="H626" i="1" a="1"/>
  <c r="H796" i="1" a="1"/>
  <c r="E595" i="1" a="1"/>
  <c r="E758" i="1" a="1"/>
  <c r="E1029" i="1" a="1"/>
  <c r="H704" i="1" a="1"/>
  <c r="H651" i="1" a="1"/>
  <c r="H434" i="1" a="1"/>
  <c r="F1017" i="1" a="1"/>
  <c r="E961" i="1" a="1"/>
  <c r="H498" i="1" a="1"/>
  <c r="H906" i="1" a="1"/>
  <c r="E629" i="1" a="1"/>
  <c r="H610" i="1" a="1"/>
  <c r="E167" i="1" a="1"/>
  <c r="G997" i="1" a="1"/>
  <c r="G801" i="1" a="1"/>
  <c r="E1004" i="1" a="1"/>
  <c r="G921" i="1" a="1"/>
  <c r="H436" i="1" a="1"/>
  <c r="H577" i="1" a="1"/>
  <c r="H432" i="1" a="1"/>
  <c r="E407" i="1" a="1"/>
  <c r="E633" i="1" a="1"/>
  <c r="H922" i="1" a="1"/>
  <c r="E570" i="1" a="1"/>
  <c r="E296" i="1" a="1"/>
  <c r="H692" i="1" a="1"/>
  <c r="F162" i="1" a="1"/>
  <c r="G198" i="1" a="1"/>
  <c r="F354" i="1" a="1"/>
  <c r="E968" i="1" a="1"/>
  <c r="E273" i="1" a="1"/>
  <c r="H459" i="1" a="1"/>
  <c r="H173" i="1" a="1"/>
  <c r="G126" i="1" a="1"/>
  <c r="E544" i="1" a="1"/>
  <c r="G412" i="1" a="1"/>
  <c r="G189" i="1" a="1"/>
  <c r="E991" i="1" a="1"/>
  <c r="G890" i="1" a="1"/>
  <c r="F913" i="1" a="1"/>
  <c r="F49" i="1" a="1"/>
  <c r="F528" i="1" a="1"/>
  <c r="F208" i="1" a="1"/>
  <c r="G408" i="1" a="1"/>
  <c r="G776" i="1" a="1"/>
  <c r="H596" i="1" a="1"/>
  <c r="E472" i="1" a="1"/>
  <c r="H930" i="1" a="1"/>
  <c r="H139" i="1" a="1"/>
  <c r="H866" i="1" a="1"/>
  <c r="F350" i="1" a="1"/>
  <c r="E492" i="1" a="1"/>
  <c r="E313" i="1" a="1"/>
  <c r="E60" i="1" a="1"/>
  <c r="E732" i="1" a="1"/>
  <c r="G362" i="1" a="1"/>
  <c r="E194" i="1" a="1"/>
  <c r="G95" i="1" a="1"/>
  <c r="E1000" i="1" a="1"/>
  <c r="H987" i="1" a="1"/>
  <c r="E996" i="1" a="1"/>
  <c r="E1031" i="1" a="1"/>
  <c r="H247" i="1" a="1"/>
  <c r="E81" i="1" a="1"/>
  <c r="E903" i="1" a="1"/>
  <c r="E38" i="1" a="1"/>
  <c r="F463" i="1" a="1"/>
  <c r="E905" i="1" a="1"/>
  <c r="G935" i="1" a="1"/>
  <c r="E815" i="1" a="1"/>
  <c r="E603" i="1" a="1"/>
  <c r="H1000" i="1" a="1"/>
  <c r="G860" i="1" a="1"/>
  <c r="G647" i="1" a="1"/>
  <c r="E347" i="1" a="1"/>
  <c r="E295" i="1" a="1"/>
  <c r="E891" i="1" a="1"/>
  <c r="E442" i="1" a="1"/>
  <c r="E682" i="1" a="1"/>
  <c r="H685" i="1" a="1"/>
  <c r="E362" i="1" a="1"/>
  <c r="H573" i="1" a="1"/>
  <c r="E1003" i="1" a="1"/>
  <c r="G1008" i="1" a="1"/>
  <c r="E177" i="1" a="1"/>
  <c r="H743" i="1" a="1"/>
  <c r="H532" i="1" a="1"/>
  <c r="E62" i="1" a="1"/>
  <c r="E366" i="1" a="1"/>
  <c r="E581" i="1" a="1"/>
  <c r="E911" i="1" a="1"/>
  <c r="F666" i="1" a="1"/>
  <c r="G665" i="1" a="1"/>
  <c r="F104" i="1" a="1"/>
  <c r="F1019" i="1" a="1"/>
  <c r="G106" i="1" a="1"/>
  <c r="F624" i="1" a="1"/>
  <c r="H882" i="1" a="1"/>
  <c r="H77" i="1" a="1"/>
  <c r="E659" i="1" a="1"/>
  <c r="E220" i="1" a="1"/>
  <c r="G438" i="1" a="1"/>
  <c r="E236" i="1" a="1"/>
  <c r="H884" i="1" a="1"/>
  <c r="H831" i="1" a="1"/>
  <c r="E304" i="1" a="1"/>
  <c r="E748" i="1" a="1"/>
  <c r="H344" i="1" a="1"/>
  <c r="H303" i="1" a="1"/>
  <c r="G224" i="1" a="1"/>
  <c r="H528" i="1" a="1"/>
  <c r="F651" i="1" a="1"/>
  <c r="E706" i="1" a="1"/>
  <c r="G92" i="1" a="1"/>
  <c r="H518" i="1" a="1"/>
  <c r="F39" i="1" a="1"/>
  <c r="E197" i="1" a="1"/>
  <c r="H740" i="1" a="1"/>
  <c r="F693" i="1" a="1"/>
  <c r="F1027" i="1" a="1"/>
  <c r="F290" i="1" a="1"/>
  <c r="E894" i="1" a="1"/>
  <c r="G142" i="1" a="1"/>
  <c r="E148" i="1" a="1"/>
  <c r="H559" i="1" a="1"/>
  <c r="F444" i="1" a="1"/>
  <c r="E710" i="1" a="1"/>
  <c r="H105" i="1" a="1"/>
  <c r="E461" i="1" a="1"/>
  <c r="F669" i="1" a="1"/>
  <c r="E206" i="1" a="1"/>
  <c r="G518" i="1" a="1"/>
  <c r="F609" i="1" a="1"/>
  <c r="H408" i="1" a="1"/>
  <c r="E218" i="1" a="1"/>
  <c r="G471" i="1" a="1"/>
  <c r="G160" i="1" a="1"/>
  <c r="G717" i="1" a="1"/>
  <c r="F671" i="1" a="1"/>
  <c r="G110" i="1" a="1"/>
  <c r="E90" i="1" a="1"/>
  <c r="H804" i="1" a="1"/>
  <c r="E691" i="1" a="1"/>
  <c r="F71" i="1" a="1"/>
  <c r="H182" i="1" a="1"/>
  <c r="E959" i="1" a="1"/>
  <c r="H937" i="1" a="1"/>
  <c r="F83" i="1" a="1"/>
  <c r="H495" i="1" a="1"/>
  <c r="H102" i="1" a="1"/>
  <c r="F459" i="1" a="1"/>
  <c r="E953" i="1" a="1"/>
  <c r="F478" i="1" a="1"/>
  <c r="F501" i="1" a="1"/>
  <c r="E502" i="1" a="1"/>
  <c r="E57" i="1" a="1"/>
  <c r="H1019" i="1" a="1"/>
  <c r="E803" i="1" a="1"/>
  <c r="E484" i="1" a="1"/>
  <c r="G847" i="1" a="1"/>
  <c r="E942" i="1" a="1"/>
  <c r="F961" i="1" a="1"/>
  <c r="H548" i="1" a="1"/>
  <c r="E914" i="1" a="1"/>
  <c r="F653" i="1" a="1"/>
  <c r="E980" i="1" a="1"/>
  <c r="E399" i="1" a="1"/>
  <c r="H488" i="1" a="1"/>
  <c r="H325" i="1" a="1"/>
  <c r="E588" i="1" a="1"/>
  <c r="E675" i="1" a="1"/>
  <c r="G378" i="1" a="1"/>
  <c r="H947" i="1" a="1"/>
  <c r="H288" i="1" a="1"/>
  <c r="H870" i="1" a="1"/>
  <c r="H969" i="1" a="1"/>
  <c r="E155" i="1" a="1"/>
  <c r="H224" i="1" a="1"/>
  <c r="H41" i="1" a="1"/>
  <c r="H331" i="1" a="1"/>
  <c r="E291" i="1" a="1"/>
  <c r="H634" i="1" a="1"/>
  <c r="H749" i="1" a="1"/>
  <c r="H989" i="1" a="1"/>
  <c r="H991" i="1" a="1"/>
  <c r="E841" i="1" a="1"/>
  <c r="E965" i="1" a="1"/>
  <c r="F164" i="1" a="1"/>
  <c r="H429" i="1" a="1"/>
  <c r="F294" i="1" a="1"/>
  <c r="F381" i="1" a="1"/>
  <c r="E225" i="1" a="1"/>
  <c r="E510" i="1" a="1"/>
  <c r="E307" i="1" a="1"/>
  <c r="E560" i="1" a="1"/>
  <c r="E661" i="1" a="1"/>
  <c r="E237" i="1" a="1"/>
  <c r="F450" i="1" a="1"/>
  <c r="G122" i="1" a="1"/>
  <c r="H1020" i="1" a="1"/>
  <c r="E258" i="1" a="1"/>
  <c r="E885" i="1" a="1"/>
  <c r="E747" i="1" a="1"/>
  <c r="E793" i="1" a="1"/>
  <c r="E325" i="1" a="1"/>
  <c r="H791" i="1" a="1"/>
  <c r="F536" i="1" a="1"/>
  <c r="H114" i="1" a="1"/>
  <c r="E324" i="1" a="1"/>
  <c r="F553" i="1" a="1"/>
  <c r="E513" i="1" a="1"/>
  <c r="H1010" i="1" a="1"/>
  <c r="E1001" i="1" a="1"/>
  <c r="G642" i="1" a="1"/>
  <c r="E979" i="1" a="1"/>
  <c r="F900" i="1" a="1"/>
  <c r="E933" i="1" a="1"/>
  <c r="E404" i="1" a="1"/>
  <c r="E414" i="1" a="1"/>
  <c r="H603" i="1" a="1"/>
  <c r="H966" i="1" a="1"/>
  <c r="H374" i="1" a="1"/>
  <c r="F46" i="1" a="1"/>
  <c r="E421" i="1" a="1"/>
  <c r="F361" i="1" a="1"/>
  <c r="E626" i="1" a="1"/>
  <c r="E800" i="1" a="1"/>
  <c r="F729" i="1" a="1"/>
  <c r="F511" i="1" a="1"/>
  <c r="H229" i="1" a="1"/>
  <c r="H184" i="1" a="1"/>
  <c r="F756" i="1" a="1"/>
  <c r="H865" i="1" a="1"/>
  <c r="H90" i="1" a="1"/>
  <c r="G812" i="1" a="1"/>
  <c r="E499" i="1" a="1"/>
  <c r="E754" i="1" a="1"/>
  <c r="F356" i="1" a="1"/>
  <c r="E350" i="1" a="1"/>
  <c r="E481" i="1" a="1"/>
  <c r="G899" i="1" a="1"/>
  <c r="H120" i="1" a="1"/>
  <c r="H379" i="1" a="1"/>
  <c r="E838" i="1" a="1"/>
  <c r="G363" i="1" a="1"/>
  <c r="G309" i="1" a="1"/>
  <c r="F637" i="1" a="1"/>
  <c r="H220" i="1" a="1"/>
  <c r="H797" i="1" a="1"/>
  <c r="H821" i="1" a="1"/>
  <c r="E130" i="1" a="1"/>
  <c r="E474" i="1" a="1"/>
  <c r="H637" i="1" a="1"/>
  <c r="H839" i="1" a="1"/>
  <c r="G76" i="1" a="1"/>
  <c r="E434" i="1" a="1"/>
  <c r="H51" i="1" a="1"/>
  <c r="E205" i="1" a="1"/>
  <c r="H536" i="1" a="1"/>
  <c r="H149" i="1" a="1"/>
  <c r="E385" i="1" a="1"/>
  <c r="H852" i="1" a="1"/>
  <c r="E672" i="1" a="1"/>
  <c r="E1025" i="1" a="1"/>
  <c r="E431" i="1" a="1"/>
  <c r="F890" i="1" a="1"/>
  <c r="H686" i="1" a="1"/>
  <c r="H228" i="1" a="1"/>
  <c r="H445" i="1" a="1"/>
  <c r="F619" i="1" a="1"/>
  <c r="H223" i="1" a="1"/>
  <c r="E752" i="1" a="1"/>
  <c r="E447" i="1" a="1"/>
  <c r="H163" i="1" a="1"/>
  <c r="F855" i="1" a="1"/>
  <c r="H763" i="1" a="1"/>
  <c r="E53" i="1" a="1"/>
  <c r="G599" i="1" a="1"/>
  <c r="H809" i="1" a="1"/>
  <c r="E103" i="1" a="1"/>
  <c r="H514" i="1" a="1"/>
  <c r="H1023" i="1" a="1"/>
  <c r="E753" i="1" a="1"/>
  <c r="F111" i="1" a="1"/>
  <c r="E279" i="1" a="1"/>
  <c r="E956" i="1" a="1"/>
  <c r="H366" i="1" a="1"/>
  <c r="E860" i="1" a="1"/>
  <c r="E369" i="1" a="1"/>
  <c r="E80" i="1" a="1"/>
  <c r="F243" i="1" a="1"/>
  <c r="G203" i="1" a="1"/>
  <c r="E224" i="1" a="1"/>
  <c r="H50" i="1" a="1"/>
  <c r="H551" i="1" a="1"/>
  <c r="E444" i="1" a="1"/>
  <c r="H860" i="1" a="1"/>
  <c r="H771" i="1" a="1"/>
  <c r="E872" i="1" a="1"/>
  <c r="H72" i="1" a="1"/>
  <c r="G878" i="1" a="1"/>
  <c r="E583" i="1" a="1"/>
  <c r="E918" i="1" a="1"/>
  <c r="E164" i="1" a="1"/>
  <c r="H423" i="1" a="1"/>
  <c r="F352" i="1" a="1"/>
  <c r="H106" i="1" a="1"/>
  <c r="H157" i="1" a="1"/>
  <c r="E39" i="1" a="1"/>
  <c r="E257" i="1" a="1"/>
  <c r="F372" i="1" a="1"/>
  <c r="E600" i="1" a="1"/>
  <c r="H868" i="1" a="1"/>
  <c r="E486" i="1" a="1"/>
  <c r="G435" i="1" a="1"/>
  <c r="H405" i="1" a="1"/>
  <c r="H312" i="1" a="1"/>
  <c r="F614" i="1" a="1"/>
  <c r="H146" i="1" a="1"/>
  <c r="H463" i="1" a="1"/>
  <c r="H68" i="1" a="1"/>
  <c r="F817" i="1" a="1"/>
  <c r="H177" i="1" a="1"/>
  <c r="E772" i="1" a="1"/>
  <c r="E159" i="1" a="1"/>
  <c r="G57" i="1" a="1"/>
  <c r="H93" i="1" a="1"/>
  <c r="Z12" i="1" a="1"/>
  <c r="Z10" i="1" a="1"/>
  <c r="Z11" i="1" a="1"/>
  <c r="E911" i="1" l="1"/>
  <c r="E525" i="1"/>
  <c r="F827" i="1"/>
  <c r="H324" i="1"/>
  <c r="E224" i="1"/>
  <c r="H628" i="1"/>
  <c r="H779" i="1"/>
  <c r="G122" i="1"/>
  <c r="E581" i="1"/>
  <c r="H906" i="1"/>
  <c r="E857" i="1"/>
  <c r="H980" i="1"/>
  <c r="G203" i="1"/>
  <c r="H692" i="1"/>
  <c r="E967" i="1"/>
  <c r="F450" i="1"/>
  <c r="E366" i="1"/>
  <c r="E257" i="1"/>
  <c r="H50" i="1"/>
  <c r="E406" i="1"/>
  <c r="F243" i="1"/>
  <c r="E717" i="1"/>
  <c r="E486" i="1"/>
  <c r="E237" i="1"/>
  <c r="E62" i="1"/>
  <c r="G393" i="1"/>
  <c r="E172" i="1"/>
  <c r="H443" i="1"/>
  <c r="E80" i="1"/>
  <c r="H93" i="1"/>
  <c r="F1027" i="1"/>
  <c r="E661" i="1"/>
  <c r="H532" i="1"/>
  <c r="H498" i="1"/>
  <c r="F129" i="1"/>
  <c r="G318" i="1"/>
  <c r="E369" i="1"/>
  <c r="E218" i="1"/>
  <c r="H603" i="1"/>
  <c r="E560" i="1"/>
  <c r="H743" i="1"/>
  <c r="E256" i="1"/>
  <c r="E993" i="1"/>
  <c r="E345" i="1"/>
  <c r="E860" i="1"/>
  <c r="E468" i="1"/>
  <c r="E688" i="1"/>
  <c r="E307" i="1"/>
  <c r="E177" i="1"/>
  <c r="E39" i="1"/>
  <c r="F734" i="1"/>
  <c r="G504" i="1"/>
  <c r="H366" i="1"/>
  <c r="E800" i="1"/>
  <c r="E167" i="1"/>
  <c r="E510" i="1"/>
  <c r="G1008" i="1"/>
  <c r="E1006" i="1"/>
  <c r="E952" i="1"/>
  <c r="E724" i="1"/>
  <c r="E956" i="1"/>
  <c r="E296" i="1"/>
  <c r="E43" i="1"/>
  <c r="E225" i="1"/>
  <c r="E1003" i="1"/>
  <c r="E961" i="1"/>
  <c r="E705" i="1"/>
  <c r="E111" i="1"/>
  <c r="E279" i="1"/>
  <c r="H408" i="1"/>
  <c r="F693" i="1"/>
  <c r="F381" i="1"/>
  <c r="H573" i="1"/>
  <c r="F763" i="1"/>
  <c r="F226" i="1"/>
  <c r="F434" i="1"/>
  <c r="F111" i="1"/>
  <c r="G57" i="1"/>
  <c r="H868" i="1"/>
  <c r="F294" i="1"/>
  <c r="E362" i="1"/>
  <c r="H157" i="1"/>
  <c r="G397" i="1"/>
  <c r="F608" i="1"/>
  <c r="E753" i="1"/>
  <c r="E708" i="1"/>
  <c r="H740" i="1"/>
  <c r="H429" i="1"/>
  <c r="H685" i="1"/>
  <c r="E821" i="1"/>
  <c r="F283" i="1"/>
  <c r="F549" i="1"/>
  <c r="H1023" i="1"/>
  <c r="H888" i="1"/>
  <c r="H122" i="1"/>
  <c r="F164" i="1"/>
  <c r="E682" i="1"/>
  <c r="F1017" i="1"/>
  <c r="E443" i="1"/>
  <c r="E908" i="1"/>
  <c r="H514" i="1"/>
  <c r="E570" i="1"/>
  <c r="E414" i="1"/>
  <c r="E965" i="1"/>
  <c r="E442" i="1"/>
  <c r="E449" i="1"/>
  <c r="E244" i="1"/>
  <c r="H757" i="1"/>
  <c r="E103" i="1"/>
  <c r="E626" i="1"/>
  <c r="H610" i="1"/>
  <c r="E841" i="1"/>
  <c r="E891" i="1"/>
  <c r="H106" i="1"/>
  <c r="F806" i="1"/>
  <c r="E283" i="1"/>
  <c r="H809" i="1"/>
  <c r="F609" i="1"/>
  <c r="E813" i="1"/>
  <c r="H991" i="1"/>
  <c r="E295" i="1"/>
  <c r="H166" i="1"/>
  <c r="H421" i="1"/>
  <c r="H42" i="1"/>
  <c r="G599" i="1"/>
  <c r="E159" i="1"/>
  <c r="E600" i="1"/>
  <c r="H989" i="1"/>
  <c r="E347" i="1"/>
  <c r="H434" i="1"/>
  <c r="H492" i="1"/>
  <c r="H394" i="1"/>
  <c r="E53" i="1"/>
  <c r="E333" i="1"/>
  <c r="E197" i="1"/>
  <c r="H749" i="1"/>
  <c r="G647" i="1"/>
  <c r="F339" i="1"/>
  <c r="H967" i="1"/>
  <c r="E485" i="1"/>
  <c r="H772" i="1"/>
  <c r="H465" i="1"/>
  <c r="H763" i="1"/>
  <c r="H529" i="1"/>
  <c r="H278" i="1"/>
  <c r="E698" i="1"/>
  <c r="H922" i="1"/>
  <c r="E404" i="1"/>
  <c r="H560" i="1"/>
  <c r="E143" i="1"/>
  <c r="H634" i="1"/>
  <c r="E651" i="1"/>
  <c r="H455" i="1"/>
  <c r="F1004" i="1"/>
  <c r="G860" i="1"/>
  <c r="F352" i="1"/>
  <c r="H640" i="1"/>
  <c r="G48" i="1"/>
  <c r="F685" i="1"/>
  <c r="F263" i="1"/>
  <c r="F186" i="1"/>
  <c r="F919" i="1"/>
  <c r="G924" i="1"/>
  <c r="F855" i="1"/>
  <c r="G168" i="1"/>
  <c r="H642" i="1"/>
  <c r="G518" i="1"/>
  <c r="G433" i="1"/>
  <c r="G735" i="1"/>
  <c r="E208" i="1"/>
  <c r="F39" i="1"/>
  <c r="E291" i="1"/>
  <c r="E114" i="1"/>
  <c r="E746" i="1"/>
  <c r="H1000" i="1"/>
  <c r="E113" i="1"/>
  <c r="F910" i="1"/>
  <c r="E75" i="1"/>
  <c r="F102" i="1"/>
  <c r="F969" i="1"/>
  <c r="E742" i="1"/>
  <c r="H188" i="1"/>
  <c r="F978" i="1"/>
  <c r="E662" i="1"/>
  <c r="H631" i="1"/>
  <c r="E843" i="1"/>
  <c r="H163" i="1"/>
  <c r="F361" i="1"/>
  <c r="E76" i="1"/>
  <c r="E459" i="1"/>
  <c r="E933" i="1"/>
  <c r="E605" i="1"/>
  <c r="H337" i="1"/>
  <c r="E300" i="1"/>
  <c r="H331" i="1"/>
  <c r="E603" i="1"/>
  <c r="H808" i="1"/>
  <c r="E844" i="1"/>
  <c r="H651" i="1"/>
  <c r="E203" i="1"/>
  <c r="E96" i="1"/>
  <c r="E901" i="1"/>
  <c r="E966" i="1"/>
  <c r="H816" i="1"/>
  <c r="H810" i="1"/>
  <c r="H591" i="1"/>
  <c r="E447" i="1"/>
  <c r="H700" i="1"/>
  <c r="G70" i="1"/>
  <c r="E832" i="1"/>
  <c r="E772" i="1"/>
  <c r="H829" i="1"/>
  <c r="E539" i="1"/>
  <c r="E370" i="1"/>
  <c r="H41" i="1"/>
  <c r="F639" i="1"/>
  <c r="F204" i="1"/>
  <c r="E924" i="1"/>
  <c r="E815" i="1"/>
  <c r="E358" i="1"/>
  <c r="E862" i="1"/>
  <c r="E169" i="1"/>
  <c r="E1026" i="1"/>
  <c r="E352" i="1"/>
  <c r="E756" i="1"/>
  <c r="E353" i="1"/>
  <c r="E668" i="1"/>
  <c r="E752" i="1"/>
  <c r="E592" i="1"/>
  <c r="H972" i="1"/>
  <c r="G912" i="1"/>
  <c r="F694" i="1"/>
  <c r="F328" i="1"/>
  <c r="H778" i="1"/>
  <c r="E629" i="1"/>
  <c r="H224" i="1"/>
  <c r="H508" i="1"/>
  <c r="F60" i="1"/>
  <c r="G935" i="1"/>
  <c r="F885" i="1"/>
  <c r="E356" i="1"/>
  <c r="G231" i="1"/>
  <c r="H423" i="1"/>
  <c r="G34" i="1"/>
  <c r="E44" i="1"/>
  <c r="H655" i="1"/>
  <c r="E733" i="1"/>
  <c r="H377" i="1"/>
  <c r="E900" i="1"/>
  <c r="E632" i="1"/>
  <c r="H223" i="1"/>
  <c r="E206" i="1"/>
  <c r="H835" i="1"/>
  <c r="E882" i="1"/>
  <c r="F372" i="1"/>
  <c r="F538" i="1"/>
  <c r="F870" i="1"/>
  <c r="E134" i="1"/>
  <c r="E155" i="1"/>
  <c r="E905" i="1"/>
  <c r="F418" i="1"/>
  <c r="H531" i="1"/>
  <c r="H704" i="1"/>
  <c r="F764" i="1"/>
  <c r="H742" i="1"/>
  <c r="F248" i="1"/>
  <c r="E999" i="1"/>
  <c r="E129" i="1"/>
  <c r="E483" i="1"/>
  <c r="H170" i="1"/>
  <c r="F619" i="1"/>
  <c r="H992" i="1"/>
  <c r="E987" i="1"/>
  <c r="E845" i="1"/>
  <c r="H398" i="1"/>
  <c r="F708" i="1"/>
  <c r="F899" i="1"/>
  <c r="E823" i="1"/>
  <c r="H969" i="1"/>
  <c r="H914" i="1"/>
  <c r="E123" i="1"/>
  <c r="E608" i="1"/>
  <c r="F463" i="1"/>
  <c r="E782" i="1"/>
  <c r="E594" i="1"/>
  <c r="E566" i="1"/>
  <c r="E853" i="1"/>
  <c r="G629" i="1"/>
  <c r="E140" i="1"/>
  <c r="E41" i="1"/>
  <c r="E553" i="1"/>
  <c r="H445" i="1"/>
  <c r="E145" i="1"/>
  <c r="E673" i="1"/>
  <c r="E633" i="1"/>
  <c r="F154" i="1"/>
  <c r="G234" i="1"/>
  <c r="E58" i="1"/>
  <c r="H518" i="1"/>
  <c r="H870" i="1"/>
  <c r="H738" i="1"/>
  <c r="H516" i="1"/>
  <c r="E38" i="1"/>
  <c r="H271" i="1"/>
  <c r="E1022" i="1"/>
  <c r="H521" i="1"/>
  <c r="H461" i="1"/>
  <c r="H527" i="1"/>
  <c r="H431" i="1"/>
  <c r="H971" i="1"/>
  <c r="E357" i="1"/>
  <c r="H226" i="1"/>
  <c r="H752" i="1"/>
  <c r="H202" i="1"/>
  <c r="H228" i="1"/>
  <c r="H177" i="1"/>
  <c r="F937" i="1"/>
  <c r="H636" i="1"/>
  <c r="F900" i="1"/>
  <c r="G661" i="1"/>
  <c r="E158" i="1"/>
  <c r="E436" i="1"/>
  <c r="H288" i="1"/>
  <c r="E903" i="1"/>
  <c r="H622" i="1"/>
  <c r="E154" i="1"/>
  <c r="E164" i="1"/>
  <c r="H861" i="1"/>
  <c r="H66" i="1"/>
  <c r="E95" i="1"/>
  <c r="F255" i="1"/>
  <c r="G150" i="1"/>
  <c r="F396" i="1"/>
  <c r="F323" i="1"/>
  <c r="H686" i="1"/>
  <c r="E738" i="1"/>
  <c r="H350" i="1"/>
  <c r="E63" i="1"/>
  <c r="E421" i="1"/>
  <c r="G92" i="1"/>
  <c r="F406" i="1"/>
  <c r="H309" i="1"/>
  <c r="H947" i="1"/>
  <c r="E822" i="1"/>
  <c r="G792" i="1"/>
  <c r="H80" i="1"/>
  <c r="E81" i="1"/>
  <c r="E1029" i="1"/>
  <c r="E165" i="1"/>
  <c r="J1054" i="1"/>
  <c r="F101" i="1"/>
  <c r="H871" i="1"/>
  <c r="H670" i="1"/>
  <c r="H648" i="1"/>
  <c r="G385" i="1"/>
  <c r="F890" i="1"/>
  <c r="H190" i="1"/>
  <c r="H457" i="1"/>
  <c r="F669" i="1"/>
  <c r="E644" i="1"/>
  <c r="E440" i="1"/>
  <c r="E1009" i="1"/>
  <c r="E706" i="1"/>
  <c r="G378" i="1"/>
  <c r="E524" i="1"/>
  <c r="E243" i="1"/>
  <c r="H247" i="1"/>
  <c r="E161" i="1"/>
  <c r="G830" i="1"/>
  <c r="E1024" i="1"/>
  <c r="E1012" i="1"/>
  <c r="H73" i="1"/>
  <c r="E367" i="1"/>
  <c r="E670" i="1"/>
  <c r="H167" i="1"/>
  <c r="H701" i="1"/>
  <c r="H1028" i="1"/>
  <c r="H542" i="1"/>
  <c r="E431" i="1"/>
  <c r="H392" i="1"/>
  <c r="F149" i="1"/>
  <c r="E711" i="1"/>
  <c r="E979" i="1"/>
  <c r="H864" i="1"/>
  <c r="H360" i="1"/>
  <c r="E105" i="1"/>
  <c r="E675" i="1"/>
  <c r="E1031" i="1"/>
  <c r="E958" i="1"/>
  <c r="E607" i="1"/>
  <c r="E918" i="1"/>
  <c r="E425" i="1"/>
  <c r="E828" i="1"/>
  <c r="E713" i="1"/>
  <c r="E416" i="1"/>
  <c r="E814" i="1"/>
  <c r="F493" i="1"/>
  <c r="E792" i="1"/>
  <c r="E1025" i="1"/>
  <c r="H850" i="1"/>
  <c r="E718" i="1"/>
  <c r="G750" i="1"/>
  <c r="E407" i="1"/>
  <c r="F651" i="1"/>
  <c r="E760" i="1"/>
  <c r="F650" i="1"/>
  <c r="E588" i="1"/>
  <c r="F600" i="1"/>
  <c r="E1002" i="1"/>
  <c r="F320" i="1"/>
  <c r="E996" i="1"/>
  <c r="F196" i="1"/>
  <c r="E810" i="1"/>
  <c r="F668" i="1"/>
  <c r="E476" i="1"/>
  <c r="H503" i="1"/>
  <c r="F269" i="1"/>
  <c r="H867" i="1"/>
  <c r="F991" i="1"/>
  <c r="E672" i="1"/>
  <c r="F449" i="1"/>
  <c r="E951" i="1"/>
  <c r="F817" i="1"/>
  <c r="H243" i="1"/>
  <c r="F723" i="1"/>
  <c r="H250" i="1"/>
  <c r="G642" i="1"/>
  <c r="H325" i="1"/>
  <c r="E715" i="1"/>
  <c r="E458" i="1"/>
  <c r="H987" i="1"/>
  <c r="G643" i="1"/>
  <c r="E538" i="1"/>
  <c r="H878" i="1"/>
  <c r="E758" i="1"/>
  <c r="H301" i="1"/>
  <c r="F987" i="1"/>
  <c r="F326" i="1"/>
  <c r="H253" i="1"/>
  <c r="F527" i="1"/>
  <c r="H702" i="1"/>
  <c r="E655" i="1"/>
  <c r="H852" i="1"/>
  <c r="E461" i="1"/>
  <c r="E642" i="1"/>
  <c r="G261" i="1"/>
  <c r="H528" i="1"/>
  <c r="H256" i="1"/>
  <c r="E660" i="1"/>
  <c r="G512" i="1"/>
  <c r="H488" i="1"/>
  <c r="E1000" i="1"/>
  <c r="E355" i="1"/>
  <c r="H587" i="1"/>
  <c r="E690" i="1"/>
  <c r="E751" i="1"/>
  <c r="H356" i="1"/>
  <c r="E77" i="1"/>
  <c r="H588" i="1"/>
  <c r="E816" i="1"/>
  <c r="E694" i="1"/>
  <c r="H666" i="1"/>
  <c r="E385" i="1"/>
  <c r="E317" i="1"/>
  <c r="H39" i="1"/>
  <c r="F711" i="1"/>
  <c r="E728" i="1"/>
  <c r="E1001" i="1"/>
  <c r="F818" i="1"/>
  <c r="F188" i="1"/>
  <c r="E399" i="1"/>
  <c r="E195" i="1"/>
  <c r="E202" i="1"/>
  <c r="H138" i="1"/>
  <c r="G95" i="1"/>
  <c r="E583" i="1"/>
  <c r="H948" i="1"/>
  <c r="H766" i="1"/>
  <c r="H620" i="1"/>
  <c r="H679" i="1"/>
  <c r="E897" i="1"/>
  <c r="E997" i="1"/>
  <c r="H539" i="1"/>
  <c r="H149" i="1"/>
  <c r="E714" i="1"/>
  <c r="E506" i="1"/>
  <c r="H432" i="1"/>
  <c r="E613" i="1"/>
  <c r="E419" i="1"/>
  <c r="E940" i="1"/>
  <c r="G224" i="1"/>
  <c r="E980" i="1"/>
  <c r="E360" i="1"/>
  <c r="E266" i="1"/>
  <c r="E194" i="1"/>
  <c r="E611" i="1"/>
  <c r="E1008" i="1"/>
  <c r="E454" i="1"/>
  <c r="E595" i="1"/>
  <c r="E289" i="1"/>
  <c r="E517" i="1"/>
  <c r="H1007" i="1"/>
  <c r="E102" i="1"/>
  <c r="H525" i="1"/>
  <c r="H172" i="1"/>
  <c r="F934" i="1"/>
  <c r="H536" i="1"/>
  <c r="F46" i="1"/>
  <c r="E653" i="1"/>
  <c r="F719" i="1"/>
  <c r="H1010" i="1"/>
  <c r="F881" i="1"/>
  <c r="H401" i="1"/>
  <c r="G706" i="1"/>
  <c r="F653" i="1"/>
  <c r="G362" i="1"/>
  <c r="F720" i="1"/>
  <c r="F868" i="1"/>
  <c r="F848" i="1"/>
  <c r="G994" i="1"/>
  <c r="G970" i="1"/>
  <c r="H936" i="1"/>
  <c r="E149" i="1"/>
  <c r="H103" i="1"/>
  <c r="E179" i="1"/>
  <c r="E152" i="1"/>
  <c r="E205" i="1"/>
  <c r="E190" i="1"/>
  <c r="G277" i="1"/>
  <c r="G213" i="1"/>
  <c r="H68" i="1"/>
  <c r="H303" i="1"/>
  <c r="H856" i="1"/>
  <c r="H316" i="1"/>
  <c r="E914" i="1"/>
  <c r="H207" i="1"/>
  <c r="E983" i="1"/>
  <c r="G384" i="1"/>
  <c r="E732" i="1"/>
  <c r="G878" i="1"/>
  <c r="E526" i="1"/>
  <c r="E91" i="1"/>
  <c r="E817" i="1"/>
  <c r="E663" i="1"/>
  <c r="E725" i="1"/>
  <c r="E618" i="1"/>
  <c r="E127" i="1"/>
  <c r="H51" i="1"/>
  <c r="H1021" i="1"/>
  <c r="H134" i="1"/>
  <c r="H105" i="1"/>
  <c r="F655" i="1"/>
  <c r="E437" i="1"/>
  <c r="H290" i="1"/>
  <c r="H344" i="1"/>
  <c r="H548" i="1"/>
  <c r="E854" i="1"/>
  <c r="E112" i="1"/>
  <c r="E60" i="1"/>
  <c r="H905" i="1"/>
  <c r="H238" i="1"/>
  <c r="H468" i="1"/>
  <c r="H617" i="1"/>
  <c r="E850" i="1"/>
  <c r="H449" i="1"/>
  <c r="H411" i="1"/>
  <c r="E647" i="1"/>
  <c r="E909" i="1"/>
  <c r="E182" i="1"/>
  <c r="E554" i="1"/>
  <c r="E434" i="1"/>
  <c r="E984" i="1"/>
  <c r="F484" i="1"/>
  <c r="F276" i="1"/>
  <c r="E513" i="1"/>
  <c r="E730" i="1"/>
  <c r="E215" i="1"/>
  <c r="H263" i="1"/>
  <c r="F961" i="1"/>
  <c r="E313" i="1"/>
  <c r="H848" i="1"/>
  <c r="H199" i="1"/>
  <c r="H796" i="1"/>
  <c r="F121" i="1"/>
  <c r="H846" i="1"/>
  <c r="H954" i="1"/>
  <c r="H1006" i="1"/>
  <c r="E546" i="1"/>
  <c r="H435" i="1"/>
  <c r="E864" i="1"/>
  <c r="G76" i="1"/>
  <c r="E579" i="1"/>
  <c r="F945" i="1"/>
  <c r="E450" i="1"/>
  <c r="F892" i="1"/>
  <c r="E748" i="1"/>
  <c r="F871" i="1"/>
  <c r="E895" i="1"/>
  <c r="E942" i="1"/>
  <c r="E789" i="1"/>
  <c r="E285" i="1"/>
  <c r="E825" i="1"/>
  <c r="E492" i="1"/>
  <c r="H448" i="1"/>
  <c r="G573" i="1"/>
  <c r="G737" i="1"/>
  <c r="E192" i="1"/>
  <c r="G35" i="1"/>
  <c r="H101" i="1"/>
  <c r="H214" i="1"/>
  <c r="H589" i="1"/>
  <c r="H839" i="1"/>
  <c r="E917" i="1"/>
  <c r="F921" i="1"/>
  <c r="H577" i="1"/>
  <c r="F161" i="1"/>
  <c r="H67" i="1"/>
  <c r="G310" i="1"/>
  <c r="F553" i="1"/>
  <c r="G847" i="1"/>
  <c r="E591" i="1"/>
  <c r="E180" i="1"/>
  <c r="F350" i="1"/>
  <c r="E491" i="1"/>
  <c r="H447" i="1"/>
  <c r="E969" i="1"/>
  <c r="H72" i="1"/>
  <c r="G145" i="1"/>
  <c r="H310" i="1"/>
  <c r="H44" i="1"/>
  <c r="H623" i="1"/>
  <c r="H280" i="1"/>
  <c r="G78" i="1"/>
  <c r="H212" i="1"/>
  <c r="H637" i="1"/>
  <c r="H463" i="1"/>
  <c r="H180" i="1"/>
  <c r="E175" i="1"/>
  <c r="E304" i="1"/>
  <c r="H175" i="1"/>
  <c r="H872" i="1"/>
  <c r="E133" i="1"/>
  <c r="E484" i="1"/>
  <c r="H866" i="1"/>
  <c r="H907" i="1"/>
  <c r="H555" i="1"/>
  <c r="H626" i="1"/>
  <c r="H1008" i="1"/>
  <c r="F82" i="1"/>
  <c r="F430" i="1"/>
  <c r="H126" i="1"/>
  <c r="H696" i="1"/>
  <c r="G294" i="1"/>
  <c r="E763" i="1"/>
  <c r="E474" i="1"/>
  <c r="H565" i="1"/>
  <c r="E729" i="1"/>
  <c r="E1020" i="1"/>
  <c r="E710" i="1"/>
  <c r="E324" i="1"/>
  <c r="H144" i="1"/>
  <c r="H365" i="1"/>
  <c r="E803" i="1"/>
  <c r="H270" i="1"/>
  <c r="F58" i="1"/>
  <c r="H760" i="1"/>
  <c r="H139" i="1"/>
  <c r="H129" i="1"/>
  <c r="E86" i="1"/>
  <c r="E247" i="1"/>
  <c r="H962" i="1"/>
  <c r="E282" i="1"/>
  <c r="E927" i="1"/>
  <c r="E50" i="1"/>
  <c r="E925" i="1"/>
  <c r="E130" i="1"/>
  <c r="G488" i="1"/>
  <c r="H378" i="1"/>
  <c r="E339" i="1"/>
  <c r="H600" i="1"/>
  <c r="F201" i="1"/>
  <c r="E573" i="1"/>
  <c r="H831" i="1"/>
  <c r="H1019" i="1"/>
  <c r="H462" i="1"/>
  <c r="H818" i="1"/>
  <c r="H930" i="1"/>
  <c r="E852" i="1"/>
  <c r="H929" i="1"/>
  <c r="E455" i="1"/>
  <c r="E872" i="1"/>
  <c r="E631" i="1"/>
  <c r="E743" i="1"/>
  <c r="H933" i="1"/>
  <c r="E233" i="1"/>
  <c r="H210" i="1"/>
  <c r="F917" i="1"/>
  <c r="E277" i="1"/>
  <c r="H821" i="1"/>
  <c r="H436" i="1"/>
  <c r="H296" i="1"/>
  <c r="H780" i="1"/>
  <c r="H114" i="1"/>
  <c r="H545" i="1"/>
  <c r="E808" i="1"/>
  <c r="E657" i="1"/>
  <c r="E57" i="1"/>
  <c r="E472" i="1"/>
  <c r="E79" i="1"/>
  <c r="H776" i="1"/>
  <c r="E337" i="1"/>
  <c r="F303" i="1"/>
  <c r="F508" i="1"/>
  <c r="E388" i="1"/>
  <c r="H489" i="1"/>
  <c r="H721" i="1"/>
  <c r="F946" i="1"/>
  <c r="E674" i="1"/>
  <c r="H797" i="1"/>
  <c r="H802" i="1"/>
  <c r="E721" i="1"/>
  <c r="E1014" i="1"/>
  <c r="H374" i="1"/>
  <c r="H884" i="1"/>
  <c r="E693" i="1"/>
  <c r="H425" i="1"/>
  <c r="E502" i="1"/>
  <c r="F579" i="1"/>
  <c r="F234" i="1"/>
  <c r="E250" i="1"/>
  <c r="H596" i="1"/>
  <c r="H88" i="1"/>
  <c r="E493" i="1"/>
  <c r="E785" i="1"/>
  <c r="H131" i="1"/>
  <c r="F133" i="1"/>
  <c r="E572" i="1"/>
  <c r="E812" i="1"/>
  <c r="H295" i="1"/>
  <c r="H220" i="1"/>
  <c r="E876" i="1"/>
  <c r="F789" i="1"/>
  <c r="F444" i="1"/>
  <c r="F555" i="1"/>
  <c r="E501" i="1"/>
  <c r="H879" i="1"/>
  <c r="G672" i="1"/>
  <c r="F976" i="1"/>
  <c r="F536" i="1"/>
  <c r="F501" i="1"/>
  <c r="F551" i="1"/>
  <c r="E801" i="1"/>
  <c r="F174" i="1"/>
  <c r="G776" i="1"/>
  <c r="E723" i="1"/>
  <c r="H168" i="1"/>
  <c r="H1029" i="1"/>
  <c r="E460" i="1"/>
  <c r="H771" i="1"/>
  <c r="E287" i="1"/>
  <c r="E365" i="1"/>
  <c r="G143" i="1"/>
  <c r="G632" i="1"/>
  <c r="E59" i="1"/>
  <c r="F353" i="1"/>
  <c r="F432" i="1"/>
  <c r="E856" i="1"/>
  <c r="H61" i="1"/>
  <c r="F760" i="1"/>
  <c r="F637" i="1"/>
  <c r="H1025" i="1"/>
  <c r="H146" i="1"/>
  <c r="F771" i="1"/>
  <c r="F883" i="1"/>
  <c r="E236" i="1"/>
  <c r="H558" i="1"/>
  <c r="E552" i="1"/>
  <c r="E859" i="1"/>
  <c r="E71" i="1"/>
  <c r="H982" i="1"/>
  <c r="F478" i="1"/>
  <c r="G408" i="1"/>
  <c r="H643" i="1"/>
  <c r="H213" i="1"/>
  <c r="F284" i="1"/>
  <c r="G1026" i="1"/>
  <c r="H1012" i="1"/>
  <c r="E516" i="1"/>
  <c r="F840" i="1"/>
  <c r="G195" i="1"/>
  <c r="F224" i="1"/>
  <c r="H351" i="1"/>
  <c r="H74" i="1"/>
  <c r="H845" i="1"/>
  <c r="H1005" i="1"/>
  <c r="H320" i="1"/>
  <c r="G309" i="1"/>
  <c r="F748" i="1"/>
  <c r="H668" i="1"/>
  <c r="E946" i="1"/>
  <c r="F225" i="1"/>
  <c r="F526" i="1"/>
  <c r="E778" i="1"/>
  <c r="H819" i="1"/>
  <c r="H791" i="1"/>
  <c r="G73" i="1"/>
  <c r="F209" i="1"/>
  <c r="H798" i="1"/>
  <c r="H507" i="1"/>
  <c r="F481" i="1"/>
  <c r="G124" i="1"/>
  <c r="E953" i="1"/>
  <c r="F701" i="1"/>
  <c r="G570" i="1"/>
  <c r="E835" i="1"/>
  <c r="H519" i="1"/>
  <c r="G604" i="1"/>
  <c r="G91" i="1"/>
  <c r="H795" i="1"/>
  <c r="H287" i="1"/>
  <c r="F208" i="1"/>
  <c r="G186" i="1"/>
  <c r="E204" i="1"/>
  <c r="H326" i="1"/>
  <c r="G956" i="1"/>
  <c r="H883" i="1"/>
  <c r="E826" i="1"/>
  <c r="H676" i="1"/>
  <c r="F634" i="1"/>
  <c r="F41" i="1"/>
  <c r="H811" i="1"/>
  <c r="H273" i="1"/>
  <c r="F425" i="1"/>
  <c r="G465" i="1"/>
  <c r="H540" i="1"/>
  <c r="F105" i="1"/>
  <c r="F228" i="1"/>
  <c r="E108" i="1"/>
  <c r="H975" i="1"/>
  <c r="H478" i="1"/>
  <c r="E138" i="1"/>
  <c r="H115" i="1"/>
  <c r="E848" i="1"/>
  <c r="G941" i="1"/>
  <c r="G363" i="1"/>
  <c r="H450" i="1"/>
  <c r="G987" i="1"/>
  <c r="E931" i="1"/>
  <c r="E630" i="1"/>
  <c r="F251" i="1"/>
  <c r="F403" i="1"/>
  <c r="H875" i="1"/>
  <c r="G921" i="1"/>
  <c r="H381" i="1"/>
  <c r="F249" i="1"/>
  <c r="F143" i="1"/>
  <c r="G280" i="1"/>
  <c r="G567" i="1"/>
  <c r="F587" i="1"/>
  <c r="F594" i="1"/>
  <c r="G188" i="1"/>
  <c r="G438" i="1"/>
  <c r="H487" i="1"/>
  <c r="G1011" i="1"/>
  <c r="H544" i="1"/>
  <c r="F212" i="1"/>
  <c r="E707" i="1"/>
  <c r="F459" i="1"/>
  <c r="H1001" i="1"/>
  <c r="G928" i="1"/>
  <c r="H904" i="1"/>
  <c r="F879" i="1"/>
  <c r="H368" i="1"/>
  <c r="E609" i="1"/>
  <c r="L985" i="1"/>
  <c r="E593" i="1"/>
  <c r="H155" i="1"/>
  <c r="H731" i="1"/>
  <c r="H790" i="1"/>
  <c r="E265" i="1"/>
  <c r="H502" i="1"/>
  <c r="F929" i="1"/>
  <c r="E97" i="1"/>
  <c r="E689" i="1"/>
  <c r="H960" i="1"/>
  <c r="E310" i="1"/>
  <c r="E863" i="1"/>
  <c r="F267" i="1"/>
  <c r="E469" i="1"/>
  <c r="E178" i="1"/>
  <c r="G374" i="1"/>
  <c r="H402" i="1"/>
  <c r="H961" i="1"/>
  <c r="F541" i="1"/>
  <c r="H1022" i="1"/>
  <c r="E318" i="1"/>
  <c r="H646" i="1"/>
  <c r="F76" i="1"/>
  <c r="E464" i="1"/>
  <c r="E683" i="1"/>
  <c r="H815" i="1"/>
  <c r="E838" i="1"/>
  <c r="H1027" i="1"/>
  <c r="F644" i="1"/>
  <c r="H730" i="1"/>
  <c r="E972" i="1"/>
  <c r="H254" i="1"/>
  <c r="H559" i="1"/>
  <c r="H500" i="1"/>
  <c r="F371" i="1"/>
  <c r="E511" i="1"/>
  <c r="E509" i="1"/>
  <c r="H78" i="1"/>
  <c r="F72" i="1"/>
  <c r="E646" i="1"/>
  <c r="E325" i="1"/>
  <c r="H912" i="1"/>
  <c r="H414" i="1"/>
  <c r="H909" i="1"/>
  <c r="E542" i="1"/>
  <c r="H364" i="1"/>
  <c r="E507" i="1"/>
  <c r="E162" i="1"/>
  <c r="G217" i="1"/>
  <c r="H102" i="1"/>
  <c r="F528" i="1"/>
  <c r="E168" i="1"/>
  <c r="E834" i="1"/>
  <c r="H293" i="1"/>
  <c r="G814" i="1"/>
  <c r="H396" i="1"/>
  <c r="H735" i="1"/>
  <c r="H713" i="1"/>
  <c r="H860" i="1"/>
  <c r="F216" i="1"/>
  <c r="E271" i="1"/>
  <c r="E222" i="1"/>
  <c r="E188" i="1"/>
  <c r="E704" i="1"/>
  <c r="H561" i="1"/>
  <c r="H98" i="1"/>
  <c r="G710" i="1"/>
  <c r="F99" i="1"/>
  <c r="H534" i="1"/>
  <c r="H236" i="1"/>
  <c r="F365" i="1"/>
  <c r="H260" i="1"/>
  <c r="H683" i="1"/>
  <c r="H341" i="1"/>
  <c r="H451" i="1"/>
  <c r="E331" i="1"/>
  <c r="E881" i="1"/>
  <c r="E128" i="1"/>
  <c r="E1023" i="1"/>
  <c r="E1007" i="1"/>
  <c r="E788" i="1"/>
  <c r="H379" i="1"/>
  <c r="E322" i="1"/>
  <c r="F35" i="1"/>
  <c r="H328" i="1"/>
  <c r="H944" i="1"/>
  <c r="F419" i="1"/>
  <c r="G836" i="1"/>
  <c r="H546" i="1"/>
  <c r="H205" i="1"/>
  <c r="F614" i="1"/>
  <c r="E371" i="1"/>
  <c r="E49" i="1"/>
  <c r="E346" i="1"/>
  <c r="E395" i="1"/>
  <c r="E286" i="1"/>
  <c r="E220" i="1"/>
  <c r="H261" i="1"/>
  <c r="E498" i="1"/>
  <c r="Z11" i="1"/>
  <c r="G429" i="1"/>
  <c r="H491" i="1"/>
  <c r="F167" i="1"/>
  <c r="E640" i="1"/>
  <c r="H495" i="1"/>
  <c r="H895" i="1"/>
  <c r="E189" i="1"/>
  <c r="E867" i="1"/>
  <c r="E451" i="1"/>
  <c r="E669" i="1"/>
  <c r="E545" i="1"/>
  <c r="E92" i="1"/>
  <c r="F70" i="1"/>
  <c r="F49" i="1"/>
  <c r="E562" i="1"/>
  <c r="F139" i="1"/>
  <c r="F474" i="1"/>
  <c r="E976" i="1"/>
  <c r="H346" i="1"/>
  <c r="G662" i="1"/>
  <c r="F925" i="1"/>
  <c r="H305" i="1"/>
  <c r="H660" i="1"/>
  <c r="H887" i="1"/>
  <c r="F370" i="1"/>
  <c r="H715" i="1"/>
  <c r="E791" i="1"/>
  <c r="E563" i="1"/>
  <c r="E156" i="1"/>
  <c r="E1030" i="1"/>
  <c r="H509" i="1"/>
  <c r="F457" i="1"/>
  <c r="F700" i="1"/>
  <c r="H335" i="1"/>
  <c r="H890" i="1"/>
  <c r="F799" i="1"/>
  <c r="F242" i="1"/>
  <c r="H120" i="1"/>
  <c r="F690" i="1"/>
  <c r="F42" i="1"/>
  <c r="F880" i="1"/>
  <c r="F393" i="1"/>
  <c r="H300" i="1"/>
  <c r="H593" i="1"/>
  <c r="H710" i="1"/>
  <c r="H285" i="1"/>
  <c r="H579" i="1"/>
  <c r="F184" i="1"/>
  <c r="G561" i="1"/>
  <c r="H618" i="1"/>
  <c r="E836" i="1"/>
  <c r="F1018" i="1"/>
  <c r="G645" i="1"/>
  <c r="E641" i="1"/>
  <c r="E793" i="1"/>
  <c r="E576" i="1"/>
  <c r="G656" i="1"/>
  <c r="G94" i="1"/>
  <c r="E199" i="1"/>
  <c r="H993" i="1"/>
  <c r="F83" i="1"/>
  <c r="G477" i="1"/>
  <c r="E429" i="1"/>
  <c r="F832" i="1"/>
  <c r="F834" i="1"/>
  <c r="E561" i="1"/>
  <c r="H511" i="1"/>
  <c r="F846" i="1"/>
  <c r="F913" i="1"/>
  <c r="H400" i="1"/>
  <c r="H543" i="1"/>
  <c r="H762" i="1"/>
  <c r="F850" i="1"/>
  <c r="H813" i="1"/>
  <c r="E735" i="1"/>
  <c r="F229" i="1"/>
  <c r="E757" i="1"/>
  <c r="E242" i="1"/>
  <c r="H221" i="1"/>
  <c r="G675" i="1"/>
  <c r="G766" i="1"/>
  <c r="H471" i="1"/>
  <c r="H100" i="1"/>
  <c r="F661" i="1"/>
  <c r="G951" i="1"/>
  <c r="H1014" i="1"/>
  <c r="F63" i="1"/>
  <c r="F112" i="1"/>
  <c r="H570" i="1"/>
  <c r="F905" i="1"/>
  <c r="E410" i="1"/>
  <c r="E87" i="1"/>
  <c r="H976" i="1"/>
  <c r="H69" i="1"/>
  <c r="H653" i="1"/>
  <c r="F211" i="1"/>
  <c r="G628" i="1"/>
  <c r="H924" i="1"/>
  <c r="G316" i="1"/>
  <c r="F152" i="1"/>
  <c r="G899" i="1"/>
  <c r="E148" i="1"/>
  <c r="F580" i="1"/>
  <c r="F816" i="1"/>
  <c r="H968" i="1"/>
  <c r="E249" i="1"/>
  <c r="E36" i="1"/>
  <c r="E229" i="1"/>
  <c r="H974" i="1"/>
  <c r="E659" i="1"/>
  <c r="F577" i="1"/>
  <c r="F301" i="1"/>
  <c r="H812" i="1"/>
  <c r="H416" i="1"/>
  <c r="H682" i="1"/>
  <c r="E923" i="1"/>
  <c r="G93" i="1"/>
  <c r="F115" i="1"/>
  <c r="H937" i="1"/>
  <c r="H476" i="1"/>
  <c r="H789" i="1"/>
  <c r="F876" i="1"/>
  <c r="F198" i="1"/>
  <c r="E497" i="1"/>
  <c r="G890" i="1"/>
  <c r="F333" i="1"/>
  <c r="G1002" i="1"/>
  <c r="F311" i="1"/>
  <c r="F728" i="1"/>
  <c r="F542" i="1"/>
  <c r="F322" i="1"/>
  <c r="G537" i="1"/>
  <c r="F97" i="1"/>
  <c r="F1031" i="1"/>
  <c r="G592" i="1"/>
  <c r="G174" i="1"/>
  <c r="F535" i="1"/>
  <c r="G992" i="1"/>
  <c r="G75" i="1"/>
  <c r="G547" i="1"/>
  <c r="G838" i="1"/>
  <c r="L737" i="1"/>
  <c r="H321" i="1"/>
  <c r="E790" i="1"/>
  <c r="H728" i="1"/>
  <c r="F662" i="1"/>
  <c r="E550" i="1"/>
  <c r="E628" i="1"/>
  <c r="H99" i="1"/>
  <c r="E597" i="1"/>
  <c r="E481" i="1"/>
  <c r="F884" i="1"/>
  <c r="E749" i="1"/>
  <c r="E1013" i="1"/>
  <c r="F43" i="1"/>
  <c r="E198" i="1"/>
  <c r="F122" i="1"/>
  <c r="E580" i="1"/>
  <c r="E131" i="1"/>
  <c r="E521" i="1"/>
  <c r="H656" i="1"/>
  <c r="F231" i="1"/>
  <c r="E456" i="1"/>
  <c r="H193" i="1"/>
  <c r="H669" i="1"/>
  <c r="H262" i="1"/>
  <c r="E893" i="1"/>
  <c r="E601" i="1"/>
  <c r="E217" i="1"/>
  <c r="E1004" i="1"/>
  <c r="H711" i="1"/>
  <c r="E747" i="1"/>
  <c r="F318" i="1"/>
  <c r="E299" i="1"/>
  <c r="H382" i="1"/>
  <c r="E342" i="1"/>
  <c r="H739" i="1"/>
  <c r="G132" i="1"/>
  <c r="E496" i="1"/>
  <c r="H844" i="1"/>
  <c r="H185" i="1"/>
  <c r="H616" i="1"/>
  <c r="E94" i="1"/>
  <c r="E802" i="1"/>
  <c r="E959" i="1"/>
  <c r="H453" i="1"/>
  <c r="E795" i="1"/>
  <c r="E898" i="1"/>
  <c r="G922" i="1"/>
  <c r="E970" i="1"/>
  <c r="E494" i="1"/>
  <c r="E574" i="1"/>
  <c r="F916" i="1"/>
  <c r="F598" i="1"/>
  <c r="E775" i="1"/>
  <c r="H569" i="1"/>
  <c r="H688" i="1"/>
  <c r="E109" i="1"/>
  <c r="E991" i="1"/>
  <c r="E98" i="1"/>
  <c r="E518" i="1"/>
  <c r="H181" i="1"/>
  <c r="H847" i="1"/>
  <c r="H817" i="1"/>
  <c r="E394" i="1"/>
  <c r="H208" i="1"/>
  <c r="E200" i="1"/>
  <c r="E981" i="1"/>
  <c r="F866" i="1"/>
  <c r="G636" i="1"/>
  <c r="E762" i="1"/>
  <c r="H406" i="1"/>
  <c r="H638" i="1"/>
  <c r="E846" i="1"/>
  <c r="E405" i="1"/>
  <c r="H104" i="1"/>
  <c r="E764" i="1"/>
  <c r="H876" i="1"/>
  <c r="E515" i="1"/>
  <c r="H437" i="1"/>
  <c r="E326" i="1"/>
  <c r="H65" i="1"/>
  <c r="E889" i="1"/>
  <c r="E301" i="1"/>
  <c r="F967" i="1"/>
  <c r="G558" i="1"/>
  <c r="E221" i="1"/>
  <c r="H466" i="1"/>
  <c r="F1010" i="1"/>
  <c r="H397" i="1"/>
  <c r="H902" i="1"/>
  <c r="H393" i="1"/>
  <c r="E697" i="1"/>
  <c r="H390" i="1"/>
  <c r="E855" i="1"/>
  <c r="E780" i="1"/>
  <c r="E702" i="1"/>
  <c r="E350" i="1"/>
  <c r="E275" i="1"/>
  <c r="E261" i="1"/>
  <c r="F672" i="1"/>
  <c r="G627" i="1"/>
  <c r="H259" i="1"/>
  <c r="H36" i="1"/>
  <c r="F362" i="1"/>
  <c r="H424" i="1"/>
  <c r="H931" i="1"/>
  <c r="H332" i="1"/>
  <c r="E520" i="1"/>
  <c r="H312" i="1"/>
  <c r="H916" i="1"/>
  <c r="E359" i="1"/>
  <c r="E798" i="1"/>
  <c r="E935" i="1"/>
  <c r="E614" i="1"/>
  <c r="E696" i="1"/>
  <c r="E387" i="1"/>
  <c r="G287" i="1"/>
  <c r="H706" i="1"/>
  <c r="H501" i="1"/>
  <c r="F181" i="1"/>
  <c r="F279" i="1"/>
  <c r="E117" i="1"/>
  <c r="H34" i="1"/>
  <c r="H227" i="1"/>
  <c r="E960" i="1"/>
  <c r="E308" i="1"/>
  <c r="E142" i="1"/>
  <c r="E904" i="1"/>
  <c r="H117" i="1"/>
  <c r="G256" i="1"/>
  <c r="F601" i="1"/>
  <c r="H77" i="1"/>
  <c r="H182" i="1"/>
  <c r="G667" i="1"/>
  <c r="G784" i="1"/>
  <c r="H652" i="1"/>
  <c r="F298" i="1"/>
  <c r="F907" i="1"/>
  <c r="G556" i="1"/>
  <c r="F822" i="1"/>
  <c r="E251" i="1"/>
  <c r="E238" i="1"/>
  <c r="H806" i="1"/>
  <c r="H853" i="1"/>
  <c r="H837" i="1"/>
  <c r="G189" i="1"/>
  <c r="G194" i="1"/>
  <c r="H171" i="1"/>
  <c r="E445" i="1"/>
  <c r="F1012" i="1"/>
  <c r="F973" i="1"/>
  <c r="E598" i="1"/>
  <c r="E427" i="1"/>
  <c r="G130" i="1"/>
  <c r="G434" i="1"/>
  <c r="G712" i="1"/>
  <c r="E446" i="1"/>
  <c r="H107" i="1"/>
  <c r="H359" i="1"/>
  <c r="H125" i="1"/>
  <c r="E444" i="1"/>
  <c r="F330" i="1"/>
  <c r="F374" i="1"/>
  <c r="E361" i="1"/>
  <c r="H142" i="1"/>
  <c r="F830" i="1"/>
  <c r="F776" i="1"/>
  <c r="H342" i="1"/>
  <c r="H113" i="1"/>
  <c r="H599" i="1"/>
  <c r="G711" i="1"/>
  <c r="H957" i="1"/>
  <c r="E82" i="1"/>
  <c r="F544" i="1"/>
  <c r="E135" i="1"/>
  <c r="E227" i="1"/>
  <c r="H672" i="1"/>
  <c r="F612" i="1"/>
  <c r="F67" i="1"/>
  <c r="H404" i="1"/>
  <c r="H440" i="1"/>
  <c r="F635" i="1"/>
  <c r="G246" i="1"/>
  <c r="H132" i="1"/>
  <c r="F825" i="1"/>
  <c r="F864" i="1"/>
  <c r="H855" i="1"/>
  <c r="H554" i="1"/>
  <c r="E471" i="1"/>
  <c r="E777" i="1"/>
  <c r="E74" i="1"/>
  <c r="H915" i="1"/>
  <c r="H750" i="1"/>
  <c r="F709" i="1"/>
  <c r="G483" i="1"/>
  <c r="H726" i="1"/>
  <c r="G58" i="1"/>
  <c r="F151" i="1"/>
  <c r="G358" i="1"/>
  <c r="F443" i="1"/>
  <c r="F727" i="1"/>
  <c r="F189" i="1"/>
  <c r="H823" i="1"/>
  <c r="H942" i="1"/>
  <c r="E830" i="1"/>
  <c r="H759" i="1"/>
  <c r="F356" i="1"/>
  <c r="H841" i="1"/>
  <c r="G142" i="1"/>
  <c r="F289" i="1"/>
  <c r="G364" i="1"/>
  <c r="E139" i="1"/>
  <c r="F576" i="1"/>
  <c r="F747" i="1"/>
  <c r="G569" i="1"/>
  <c r="E288" i="1"/>
  <c r="H189" i="1"/>
  <c r="E330" i="1"/>
  <c r="F707" i="1"/>
  <c r="E568" i="1"/>
  <c r="E118" i="1"/>
  <c r="H770" i="1"/>
  <c r="F417" i="1"/>
  <c r="E69" i="1"/>
  <c r="E885" i="1"/>
  <c r="F296" i="1"/>
  <c r="H621" i="1"/>
  <c r="E875" i="1"/>
  <c r="E861" i="1"/>
  <c r="E409" i="1"/>
  <c r="E42" i="1"/>
  <c r="F658" i="1"/>
  <c r="H399" i="1"/>
  <c r="F166" i="1"/>
  <c r="F293" i="1"/>
  <c r="G1024" i="1"/>
  <c r="F633" i="1"/>
  <c r="H327" i="1"/>
  <c r="G787" i="1"/>
  <c r="F854" i="1"/>
  <c r="G104" i="1"/>
  <c r="F584" i="1"/>
  <c r="F932" i="1"/>
  <c r="F260" i="1"/>
  <c r="G45" i="1"/>
  <c r="F516" i="1"/>
  <c r="F521" i="1"/>
  <c r="G119" i="1"/>
  <c r="F837" i="1"/>
  <c r="G392" i="1"/>
  <c r="F514" i="1"/>
  <c r="F71" i="1"/>
  <c r="F498" i="1"/>
  <c r="G440" i="1"/>
  <c r="G412" i="1"/>
  <c r="L472" i="1"/>
  <c r="F761" i="1"/>
  <c r="E954" i="1"/>
  <c r="H343" i="1"/>
  <c r="H530" i="1"/>
  <c r="H251" i="1"/>
  <c r="E973" i="1"/>
  <c r="E740" i="1"/>
  <c r="E928" i="1"/>
  <c r="H576" i="1"/>
  <c r="H439" i="1"/>
  <c r="E392" i="1"/>
  <c r="E315" i="1"/>
  <c r="H552" i="1"/>
  <c r="E246" i="1"/>
  <c r="H747" i="1"/>
  <c r="E228" i="1"/>
  <c r="H836" i="1"/>
  <c r="E806" i="1"/>
  <c r="H333" i="1"/>
  <c r="E398" i="1"/>
  <c r="F525" i="1"/>
  <c r="E676" i="1"/>
  <c r="H801" i="1"/>
  <c r="H557" i="1"/>
  <c r="H153" i="1"/>
  <c r="E480" i="1"/>
  <c r="E547" i="1"/>
  <c r="E349" i="1"/>
  <c r="E64" i="1"/>
  <c r="H675" i="1"/>
  <c r="E363" i="1"/>
  <c r="E173" i="1"/>
  <c r="E1018" i="1"/>
  <c r="E1010" i="1"/>
  <c r="H785" i="1"/>
  <c r="E101" i="1"/>
  <c r="H891" i="1"/>
  <c r="E166" i="1"/>
  <c r="H422" i="1"/>
  <c r="H894" i="1"/>
  <c r="H562" i="1"/>
  <c r="H585" i="1"/>
  <c r="E577" i="1"/>
  <c r="E219" i="1"/>
  <c r="H725" i="1"/>
  <c r="H504" i="1"/>
  <c r="E916" i="1"/>
  <c r="E482" i="1"/>
  <c r="E335" i="1"/>
  <c r="E700" i="1"/>
  <c r="H292" i="1"/>
  <c r="E754" i="1"/>
  <c r="F603" i="1"/>
  <c r="E703" i="1"/>
  <c r="H57" i="1"/>
  <c r="H857" i="1"/>
  <c r="H925" i="1"/>
  <c r="H908" i="1"/>
  <c r="E230" i="1"/>
  <c r="E532" i="1"/>
  <c r="H880" i="1"/>
  <c r="E639" i="1"/>
  <c r="E658" i="1"/>
  <c r="E278" i="1"/>
  <c r="E809" i="1"/>
  <c r="E126" i="1"/>
  <c r="F45" i="1"/>
  <c r="E477" i="1"/>
  <c r="F117" i="1"/>
  <c r="E994" i="1"/>
  <c r="H899" i="1"/>
  <c r="H322" i="1"/>
  <c r="H979" i="1"/>
  <c r="F125" i="1"/>
  <c r="E551" i="1"/>
  <c r="H1016" i="1"/>
  <c r="F984" i="1"/>
  <c r="E726" i="1"/>
  <c r="E305" i="1"/>
  <c r="E519" i="1"/>
  <c r="E34" i="1"/>
  <c r="E831" i="1"/>
  <c r="F712" i="1"/>
  <c r="E586" i="1"/>
  <c r="F391" i="1"/>
  <c r="E401" i="1"/>
  <c r="H454" i="1"/>
  <c r="H426" i="1"/>
  <c r="H512" i="1"/>
  <c r="E115" i="1"/>
  <c r="H663" i="1"/>
  <c r="H681" i="1"/>
  <c r="E699" i="1"/>
  <c r="H566" i="1"/>
  <c r="E1027" i="1"/>
  <c r="E488" i="1"/>
  <c r="H882" i="1"/>
  <c r="E85" i="1"/>
  <c r="F810" i="1"/>
  <c r="E691" i="1"/>
  <c r="F69" i="1"/>
  <c r="H965" i="1"/>
  <c r="H744" i="1"/>
  <c r="H367" i="1"/>
  <c r="H609" i="1"/>
  <c r="H225" i="1"/>
  <c r="H664" i="1"/>
  <c r="H716" i="1"/>
  <c r="H284" i="1"/>
  <c r="F739" i="1"/>
  <c r="E796" i="1"/>
  <c r="E253" i="1"/>
  <c r="E241" i="1"/>
  <c r="H647" i="1"/>
  <c r="G181" i="1"/>
  <c r="E637" i="1"/>
  <c r="F44" i="1"/>
  <c r="H953" i="1"/>
  <c r="H232" i="1"/>
  <c r="G579" i="1"/>
  <c r="E544" i="1"/>
  <c r="E106" i="1"/>
  <c r="H237" i="1"/>
  <c r="H671" i="1"/>
  <c r="H889" i="1"/>
  <c r="F405" i="1"/>
  <c r="G346" i="1"/>
  <c r="H978" i="1"/>
  <c r="F725" i="1"/>
  <c r="F621" i="1"/>
  <c r="F221" i="1"/>
  <c r="G542" i="1"/>
  <c r="E171" i="1"/>
  <c r="G474" i="1"/>
  <c r="G595" i="1"/>
  <c r="F940" i="1"/>
  <c r="E368" i="1"/>
  <c r="H605" i="1"/>
  <c r="H881" i="1"/>
  <c r="H786" i="1"/>
  <c r="E537" i="1"/>
  <c r="F473" i="1"/>
  <c r="F788" i="1"/>
  <c r="E737" i="1"/>
  <c r="E122" i="1"/>
  <c r="F300" i="1"/>
  <c r="G360" i="1"/>
  <c r="E390" i="1"/>
  <c r="H116" i="1"/>
  <c r="E375" i="1"/>
  <c r="G527" i="1"/>
  <c r="H694" i="1"/>
  <c r="E947" i="1"/>
  <c r="F891" i="1"/>
  <c r="E1015" i="1"/>
  <c r="E382" i="1"/>
  <c r="H920" i="1"/>
  <c r="F431" i="1"/>
  <c r="F999" i="1"/>
  <c r="H788" i="1"/>
  <c r="H275" i="1"/>
  <c r="F570" i="1"/>
  <c r="G835" i="1"/>
  <c r="H984" i="1"/>
  <c r="F807" i="1"/>
  <c r="F297" i="1"/>
  <c r="H699" i="1"/>
  <c r="H109" i="1"/>
  <c r="E915" i="1"/>
  <c r="E578" i="1"/>
  <c r="F86" i="1"/>
  <c r="H849" i="1"/>
  <c r="H441" i="1"/>
  <c r="G499" i="1"/>
  <c r="G1012" i="1"/>
  <c r="H793" i="1"/>
  <c r="F571" i="1"/>
  <c r="G859" i="1"/>
  <c r="F615" i="1"/>
  <c r="F244" i="1"/>
  <c r="F958" i="1"/>
  <c r="F791" i="1"/>
  <c r="H218" i="1"/>
  <c r="H145" i="1"/>
  <c r="E622" i="1"/>
  <c r="H822" i="1"/>
  <c r="F203" i="1"/>
  <c r="H736" i="1"/>
  <c r="F106" i="1"/>
  <c r="F190" i="1"/>
  <c r="G602" i="1"/>
  <c r="E656" i="1"/>
  <c r="F68" i="1"/>
  <c r="F108" i="1"/>
  <c r="G808" i="1"/>
  <c r="E412" i="1"/>
  <c r="H179" i="1"/>
  <c r="G540" i="1"/>
  <c r="E393" i="1"/>
  <c r="E559" i="1"/>
  <c r="E621" i="1"/>
  <c r="H523" i="1"/>
  <c r="F540" i="1"/>
  <c r="E193" i="1"/>
  <c r="G557" i="1"/>
  <c r="F400" i="1"/>
  <c r="E499" i="1"/>
  <c r="E847" i="1"/>
  <c r="G800" i="1"/>
  <c r="F646" i="1"/>
  <c r="H1011" i="1"/>
  <c r="H745" i="1"/>
  <c r="F410" i="1"/>
  <c r="H281" i="1"/>
  <c r="E45" i="1"/>
  <c r="F466" i="1"/>
  <c r="E643" i="1"/>
  <c r="F436" i="1"/>
  <c r="F79" i="1"/>
  <c r="H128" i="1"/>
  <c r="E397" i="1"/>
  <c r="F140" i="1"/>
  <c r="G801" i="1"/>
  <c r="E306" i="1"/>
  <c r="G765" i="1"/>
  <c r="H708" i="1"/>
  <c r="E1028" i="1"/>
  <c r="F642" i="1"/>
  <c r="F897" i="1"/>
  <c r="F168" i="1"/>
  <c r="H148" i="1"/>
  <c r="G821" i="1"/>
  <c r="G519" i="1"/>
  <c r="E840" i="1"/>
  <c r="F476" i="1"/>
  <c r="F813" i="1"/>
  <c r="G688" i="1"/>
  <c r="E268" i="1"/>
  <c r="G511" i="1"/>
  <c r="H307" i="1"/>
  <c r="E555" i="1"/>
  <c r="H595" i="1"/>
  <c r="H787" i="1"/>
  <c r="E258" i="1"/>
  <c r="F491" i="1"/>
  <c r="H464" i="1"/>
  <c r="E439" i="1"/>
  <c r="H255" i="1"/>
  <c r="G1029" i="1"/>
  <c r="G733" i="1"/>
  <c r="G996" i="1"/>
  <c r="L276" i="1"/>
  <c r="E153" i="1"/>
  <c r="H592" i="1"/>
  <c r="E99" i="1"/>
  <c r="E564" i="1"/>
  <c r="F522" i="1"/>
  <c r="H336" i="1"/>
  <c r="F304" i="1"/>
  <c r="E645" i="1"/>
  <c r="E51" i="1"/>
  <c r="H241" i="1"/>
  <c r="H123" i="1"/>
  <c r="H119" i="1"/>
  <c r="G126" i="1"/>
  <c r="E120" i="1"/>
  <c r="H355" i="1"/>
  <c r="F426" i="1"/>
  <c r="E340" i="1"/>
  <c r="E56" i="1"/>
  <c r="H298" i="1"/>
  <c r="H415" i="1"/>
  <c r="G964" i="1"/>
  <c r="E323" i="1"/>
  <c r="H705" i="1"/>
  <c r="E262" i="1"/>
  <c r="E535" i="1"/>
  <c r="H433" i="1"/>
  <c r="H216" i="1"/>
  <c r="H276" i="1"/>
  <c r="E805" i="1"/>
  <c r="E272" i="1"/>
  <c r="H901" i="1"/>
  <c r="F731" i="1"/>
  <c r="E438" i="1"/>
  <c r="E311" i="1"/>
  <c r="H898" i="1"/>
  <c r="E681" i="1"/>
  <c r="E84" i="1"/>
  <c r="E254" i="1"/>
  <c r="E470" i="1"/>
  <c r="E383" i="1"/>
  <c r="E765" i="1"/>
  <c r="H83" i="1"/>
  <c r="H82" i="1"/>
  <c r="F81" i="1"/>
  <c r="H863" i="1"/>
  <c r="E374" i="1"/>
  <c r="H384" i="1"/>
  <c r="G396" i="1"/>
  <c r="E548" i="1"/>
  <c r="E1032" i="1"/>
  <c r="H195" i="1"/>
  <c r="E837" i="1"/>
  <c r="E865" i="1"/>
  <c r="E880" i="1"/>
  <c r="H56" i="1"/>
  <c r="F679" i="1"/>
  <c r="E941" i="1"/>
  <c r="H574" i="1"/>
  <c r="H127" i="1"/>
  <c r="F460" i="1"/>
  <c r="E616" i="1"/>
  <c r="E955" i="1"/>
  <c r="H897" i="1"/>
  <c r="F569" i="1"/>
  <c r="E602" i="1"/>
  <c r="E842" i="1"/>
  <c r="H998" i="1"/>
  <c r="E744" i="1"/>
  <c r="E590" i="1"/>
  <c r="E280" i="1"/>
  <c r="H291" i="1"/>
  <c r="E922" i="1"/>
  <c r="E716" i="1"/>
  <c r="F971" i="1"/>
  <c r="H805" i="1"/>
  <c r="G597" i="1"/>
  <c r="G812" i="1"/>
  <c r="E939" i="1"/>
  <c r="H644" i="1"/>
  <c r="F420" i="1"/>
  <c r="E541" i="1"/>
  <c r="E799" i="1"/>
  <c r="H323" i="1"/>
  <c r="H340" i="1"/>
  <c r="E424" i="1"/>
  <c r="E463" i="1"/>
  <c r="F173" i="1"/>
  <c r="E234" i="1"/>
  <c r="E750" i="1"/>
  <c r="F1015" i="1"/>
  <c r="H112" i="1"/>
  <c r="F802" i="1"/>
  <c r="F253" i="1"/>
  <c r="E671" i="1"/>
  <c r="H833" i="1"/>
  <c r="G778" i="1"/>
  <c r="H1031" i="1"/>
  <c r="H63" i="1"/>
  <c r="H405" i="1"/>
  <c r="H999" i="1"/>
  <c r="E531" i="1"/>
  <c r="E465" i="1"/>
  <c r="E992" i="1"/>
  <c r="E664" i="1"/>
  <c r="E824" i="1"/>
  <c r="G828" i="1"/>
  <c r="H304" i="1"/>
  <c r="E654" i="1"/>
  <c r="F801" i="1"/>
  <c r="H727" i="1"/>
  <c r="H630" i="1"/>
  <c r="F872" i="1"/>
  <c r="H53" i="1"/>
  <c r="H203" i="1"/>
  <c r="H950" i="1"/>
  <c r="E745" i="1"/>
  <c r="E533" i="1"/>
  <c r="E873" i="1"/>
  <c r="H799" i="1"/>
  <c r="E540" i="1"/>
  <c r="E988" i="1"/>
  <c r="G589" i="1"/>
  <c r="F624" i="1"/>
  <c r="E849" i="1"/>
  <c r="H804" i="1"/>
  <c r="H515" i="1"/>
  <c r="H235" i="1"/>
  <c r="E201" i="1"/>
  <c r="F977" i="1"/>
  <c r="F185" i="1"/>
  <c r="E685" i="1"/>
  <c r="E121" i="1"/>
  <c r="F743" i="1"/>
  <c r="G290" i="1"/>
  <c r="E558" i="1"/>
  <c r="H564" i="1"/>
  <c r="H497" i="1"/>
  <c r="G211" i="1"/>
  <c r="E929" i="1"/>
  <c r="E235" i="1"/>
  <c r="H635" i="1"/>
  <c r="E957" i="1"/>
  <c r="E334" i="1"/>
  <c r="H111" i="1"/>
  <c r="F65" i="1"/>
  <c r="G167" i="1"/>
  <c r="H173" i="1"/>
  <c r="H517" i="1"/>
  <c r="F456" i="1"/>
  <c r="F697" i="1"/>
  <c r="H674" i="1"/>
  <c r="H641" i="1"/>
  <c r="F643" i="1"/>
  <c r="H299" i="1"/>
  <c r="E417" i="1"/>
  <c r="E457" i="1"/>
  <c r="E679" i="1"/>
  <c r="H159" i="1"/>
  <c r="H265" i="1"/>
  <c r="H506" i="1"/>
  <c r="F287" i="1"/>
  <c r="G42" i="1"/>
  <c r="H252" i="1"/>
  <c r="G572" i="1"/>
  <c r="G114" i="1"/>
  <c r="F762" i="1"/>
  <c r="G945" i="1"/>
  <c r="F507" i="1"/>
  <c r="F683" i="1"/>
  <c r="H684" i="1"/>
  <c r="H352" i="1"/>
  <c r="E985" i="1"/>
  <c r="H154" i="1"/>
  <c r="F730" i="1"/>
  <c r="H938" i="1"/>
  <c r="G804" i="1"/>
  <c r="F366" i="1"/>
  <c r="G649" i="1"/>
  <c r="F155" i="1"/>
  <c r="F974" i="1"/>
  <c r="F315" i="1"/>
  <c r="F869" i="1"/>
  <c r="E797" i="1"/>
  <c r="E773" i="1"/>
  <c r="H385" i="1"/>
  <c r="E490" i="1"/>
  <c r="E648" i="1"/>
  <c r="E741" i="1"/>
  <c r="H358" i="1"/>
  <c r="F785" i="1"/>
  <c r="E977" i="1"/>
  <c r="F454" i="1"/>
  <c r="F779" i="1"/>
  <c r="F975" i="1"/>
  <c r="E615" i="1"/>
  <c r="F103" i="1"/>
  <c r="G300" i="1"/>
  <c r="E930" i="1"/>
  <c r="H556" i="1"/>
  <c r="H741" i="1"/>
  <c r="E892" i="1"/>
  <c r="H282" i="1"/>
  <c r="H494" i="1"/>
  <c r="F894" i="1"/>
  <c r="E252" i="1"/>
  <c r="E174" i="1"/>
  <c r="H176" i="1"/>
  <c r="F380" i="1"/>
  <c r="F765" i="1"/>
  <c r="H140" i="1"/>
  <c r="H62" i="1"/>
  <c r="F1011" i="1"/>
  <c r="F595" i="1"/>
  <c r="H272" i="1"/>
  <c r="H650" i="1"/>
  <c r="F280" i="1"/>
  <c r="F781" i="1"/>
  <c r="F804" i="1"/>
  <c r="H807" i="1"/>
  <c r="E435" i="1"/>
  <c r="E344" i="1"/>
  <c r="E396" i="1"/>
  <c r="F470" i="1"/>
  <c r="H277" i="1"/>
  <c r="F684" i="1"/>
  <c r="E982" i="1"/>
  <c r="E575" i="1"/>
  <c r="E284" i="1"/>
  <c r="F488" i="1"/>
  <c r="H286" i="1"/>
  <c r="F316" i="1"/>
  <c r="H90" i="1"/>
  <c r="G307" i="1"/>
  <c r="H165" i="1"/>
  <c r="H645" i="1"/>
  <c r="G585" i="1"/>
  <c r="F724" i="1"/>
  <c r="G297" i="1"/>
  <c r="H714" i="1"/>
  <c r="E761" i="1"/>
  <c r="H959" i="1"/>
  <c r="E902" i="1"/>
  <c r="H903" i="1"/>
  <c r="H198" i="1"/>
  <c r="E213" i="1"/>
  <c r="H734" i="1"/>
  <c r="H499" i="1"/>
  <c r="E971" i="1"/>
  <c r="H143" i="1"/>
  <c r="H490" i="1"/>
  <c r="F78" i="1"/>
  <c r="E78" i="1"/>
  <c r="F998" i="1"/>
  <c r="H724" i="1"/>
  <c r="L98" i="1"/>
  <c r="E292" i="1"/>
  <c r="E851" i="1"/>
  <c r="H800" i="1"/>
  <c r="E567" i="1"/>
  <c r="H598" i="1"/>
  <c r="E883" i="1"/>
  <c r="H873" i="1"/>
  <c r="E181" i="1"/>
  <c r="F809" i="1"/>
  <c r="H639" i="1"/>
  <c r="F119" i="1"/>
  <c r="E72" i="1"/>
  <c r="Z12" i="1"/>
  <c r="F563" i="1"/>
  <c r="H828" i="1"/>
  <c r="F705" i="1"/>
  <c r="E428" i="1"/>
  <c r="H169" i="1"/>
  <c r="H667" i="1"/>
  <c r="H357" i="1"/>
  <c r="E321" i="1"/>
  <c r="H533" i="1"/>
  <c r="E739" i="1"/>
  <c r="E888" i="1"/>
  <c r="H581" i="1"/>
  <c r="E829" i="1"/>
  <c r="F735" i="1"/>
  <c r="E528" i="1"/>
  <c r="E328" i="1"/>
  <c r="E736" i="1"/>
  <c r="H964" i="1"/>
  <c r="F829" i="1"/>
  <c r="E90" i="1"/>
  <c r="H192" i="1"/>
  <c r="H662" i="1"/>
  <c r="H459" i="1"/>
  <c r="H158" i="1"/>
  <c r="H334" i="1"/>
  <c r="H147" i="1"/>
  <c r="E413" i="1"/>
  <c r="F965" i="1"/>
  <c r="E441" i="1"/>
  <c r="F533" i="1"/>
  <c r="E649" i="1"/>
  <c r="E146" i="1"/>
  <c r="E212" i="1"/>
  <c r="H602" i="1"/>
  <c r="F713" i="1"/>
  <c r="E68" i="1"/>
  <c r="H156" i="1"/>
  <c r="H233" i="1"/>
  <c r="E569" i="1"/>
  <c r="H95" i="1"/>
  <c r="H547" i="1"/>
  <c r="H659" i="1"/>
  <c r="H629" i="1"/>
  <c r="E338" i="1"/>
  <c r="E270" i="1"/>
  <c r="G753" i="1"/>
  <c r="E336" i="1"/>
  <c r="H510" i="1"/>
  <c r="E769" i="1"/>
  <c r="H1002" i="1"/>
  <c r="F1005" i="1"/>
  <c r="E319" i="1"/>
  <c r="H420" i="1"/>
  <c r="H661" i="1"/>
  <c r="E1017" i="1"/>
  <c r="E779" i="1"/>
  <c r="H206" i="1"/>
  <c r="F291" i="1"/>
  <c r="H885" i="1"/>
  <c r="E320" i="1"/>
  <c r="E384" i="1"/>
  <c r="E944" i="1"/>
  <c r="H582" i="1"/>
  <c r="E912" i="1"/>
  <c r="E899" i="1"/>
  <c r="F808" i="1"/>
  <c r="F617" i="1"/>
  <c r="E727" i="1"/>
  <c r="H717" i="1"/>
  <c r="H353" i="1"/>
  <c r="H162" i="1"/>
  <c r="E46" i="1"/>
  <c r="H470" i="1"/>
  <c r="F438" i="1"/>
  <c r="E784" i="1"/>
  <c r="E381" i="1"/>
  <c r="E259" i="1"/>
  <c r="E415" i="1"/>
  <c r="H649" i="1"/>
  <c r="E136" i="1"/>
  <c r="E408" i="1"/>
  <c r="F630" i="1"/>
  <c r="G902" i="1"/>
  <c r="E962" i="1"/>
  <c r="H697" i="1"/>
  <c r="H43" i="1"/>
  <c r="H712" i="1"/>
  <c r="E620" i="1"/>
  <c r="H777" i="1"/>
  <c r="G1027" i="1"/>
  <c r="E731" i="1"/>
  <c r="E807" i="1"/>
  <c r="E974" i="1"/>
  <c r="E1019" i="1"/>
  <c r="G648" i="1"/>
  <c r="E290" i="1"/>
  <c r="E989" i="1"/>
  <c r="F1007" i="1"/>
  <c r="G253" i="1"/>
  <c r="E667" i="1"/>
  <c r="H665" i="1"/>
  <c r="F395" i="1"/>
  <c r="E767" i="1"/>
  <c r="E312" i="1"/>
  <c r="H865" i="1"/>
  <c r="F91" i="1"/>
  <c r="H38" i="1"/>
  <c r="E207" i="1"/>
  <c r="E768" i="1"/>
  <c r="F100" i="1"/>
  <c r="E418" i="1"/>
  <c r="H963" i="1"/>
  <c r="E787" i="1"/>
  <c r="E348" i="1"/>
  <c r="E794" i="1"/>
  <c r="F613" i="1"/>
  <c r="G96" i="1"/>
  <c r="E582" i="1"/>
  <c r="H877" i="1"/>
  <c r="F56" i="1"/>
  <c r="G793" i="1"/>
  <c r="H921" i="1"/>
  <c r="H911" i="1"/>
  <c r="F135" i="1"/>
  <c r="H748" i="1"/>
  <c r="H92" i="1"/>
  <c r="E453" i="1"/>
  <c r="E264" i="1"/>
  <c r="H966" i="1"/>
  <c r="H859" i="1"/>
  <c r="H483" i="1"/>
  <c r="G106" i="1"/>
  <c r="G472" i="1"/>
  <c r="H934" i="1"/>
  <c r="H442" i="1"/>
  <c r="F997" i="1"/>
  <c r="G305" i="1"/>
  <c r="F670" i="1"/>
  <c r="F938" i="1"/>
  <c r="F596" i="1"/>
  <c r="H754" i="1"/>
  <c r="E599" i="1"/>
  <c r="E536" i="1"/>
  <c r="H417" i="1"/>
  <c r="F906" i="1"/>
  <c r="H46" i="1"/>
  <c r="G291" i="1"/>
  <c r="G601" i="1"/>
  <c r="G270" i="1"/>
  <c r="G381" i="1"/>
  <c r="F591" i="1"/>
  <c r="F230" i="1"/>
  <c r="G110" i="1"/>
  <c r="E818" i="1"/>
  <c r="G55" i="1"/>
  <c r="H571" i="1"/>
  <c r="E692" i="1"/>
  <c r="E896" i="1"/>
  <c r="E529" i="1"/>
  <c r="H85" i="1"/>
  <c r="F993" i="1"/>
  <c r="F736" i="1"/>
  <c r="F957" i="1"/>
  <c r="F337" i="1"/>
  <c r="G448" i="1"/>
  <c r="E65" i="1"/>
  <c r="F497" i="1"/>
  <c r="G541" i="1"/>
  <c r="E549" i="1"/>
  <c r="H191" i="1"/>
  <c r="H896" i="1"/>
  <c r="F923" i="1"/>
  <c r="H765" i="1"/>
  <c r="E907" i="1"/>
  <c r="H633" i="1"/>
  <c r="E781" i="1"/>
  <c r="E584" i="1"/>
  <c r="E144" i="1"/>
  <c r="G943" i="1"/>
  <c r="G153" i="1"/>
  <c r="H703" i="1"/>
  <c r="H784" i="1"/>
  <c r="F351" i="1"/>
  <c r="F641" i="1"/>
  <c r="H45" i="1"/>
  <c r="H493" i="1"/>
  <c r="F1029" i="1"/>
  <c r="G623" i="1"/>
  <c r="F845" i="1"/>
  <c r="E534" i="1"/>
  <c r="E273" i="1"/>
  <c r="H985" i="1"/>
  <c r="H551" i="1"/>
  <c r="H939" i="1"/>
  <c r="F839" i="1"/>
  <c r="F856" i="1"/>
  <c r="H718" i="1"/>
  <c r="F638" i="1"/>
  <c r="G875" i="1"/>
  <c r="F620" i="1"/>
  <c r="F159" i="1"/>
  <c r="E466" i="1"/>
  <c r="G831" i="1"/>
  <c r="F687" i="1"/>
  <c r="G683" i="1"/>
  <c r="E766" i="1"/>
  <c r="E274" i="1"/>
  <c r="H946" i="1"/>
  <c r="H485" i="1"/>
  <c r="F597" i="1"/>
  <c r="H607" i="1"/>
  <c r="G180" i="1"/>
  <c r="H923" i="1"/>
  <c r="E422" i="1"/>
  <c r="F838" i="1"/>
  <c r="G454" i="1"/>
  <c r="H698" i="1"/>
  <c r="G582" i="1"/>
  <c r="H874" i="1"/>
  <c r="F388" i="1"/>
  <c r="F387" i="1"/>
  <c r="H520" i="1"/>
  <c r="F62" i="1"/>
  <c r="G354" i="1"/>
  <c r="G355" i="1"/>
  <c r="F343" i="1"/>
  <c r="E47" i="1"/>
  <c r="F477" i="1"/>
  <c r="G968" i="1"/>
  <c r="F314" i="1"/>
  <c r="F50" i="1"/>
  <c r="F412" i="1"/>
  <c r="F793" i="1"/>
  <c r="H680" i="1"/>
  <c r="G677" i="1"/>
  <c r="H242" i="1"/>
  <c r="G932" i="1"/>
  <c r="E858" i="1"/>
  <c r="G887" i="1"/>
  <c r="G906" i="1"/>
  <c r="F947" i="1"/>
  <c r="L201" i="1"/>
  <c r="F413" i="1"/>
  <c r="H47" i="1"/>
  <c r="H480" i="1"/>
  <c r="E827" i="1"/>
  <c r="E684" i="1"/>
  <c r="E420" i="1"/>
  <c r="H918" i="1"/>
  <c r="E67" i="1"/>
  <c r="H553" i="1"/>
  <c r="E887" i="1"/>
  <c r="E185" i="1"/>
  <c r="H94" i="1"/>
  <c r="E839" i="1"/>
  <c r="E926" i="1"/>
  <c r="E523" i="1"/>
  <c r="G823" i="1"/>
  <c r="H913" i="1"/>
  <c r="H567" i="1"/>
  <c r="G669" i="1"/>
  <c r="H983" i="1"/>
  <c r="E986" i="1"/>
  <c r="H347" i="1"/>
  <c r="F329" i="1"/>
  <c r="E89" i="1"/>
  <c r="E303" i="1"/>
  <c r="E937" i="1"/>
  <c r="E281" i="1"/>
  <c r="H230" i="1"/>
  <c r="E522" i="1"/>
  <c r="H940" i="1"/>
  <c r="E110" i="1"/>
  <c r="E239" i="1"/>
  <c r="F860" i="1"/>
  <c r="H1024" i="1"/>
  <c r="G1006" i="1"/>
  <c r="H110" i="1"/>
  <c r="E411" i="1"/>
  <c r="H707" i="1"/>
  <c r="F195" i="1"/>
  <c r="E811" i="1"/>
  <c r="E695" i="1"/>
  <c r="E571" i="1"/>
  <c r="E462" i="1"/>
  <c r="E379" i="1"/>
  <c r="E1005" i="1"/>
  <c r="H345" i="1"/>
  <c r="E83" i="1"/>
  <c r="E276" i="1"/>
  <c r="E248" i="1"/>
  <c r="H313" i="1"/>
  <c r="G857" i="1"/>
  <c r="G707" i="1"/>
  <c r="H1020" i="1"/>
  <c r="H375" i="1"/>
  <c r="F671" i="1"/>
  <c r="E376" i="1"/>
  <c r="E990" i="1"/>
  <c r="E719" i="1"/>
  <c r="E921" i="1"/>
  <c r="H943" i="1"/>
  <c r="H869" i="1"/>
  <c r="E978" i="1"/>
  <c r="E309" i="1"/>
  <c r="E617" i="1"/>
  <c r="E877" i="1"/>
  <c r="H268" i="1"/>
  <c r="E543" i="1"/>
  <c r="G456" i="1"/>
  <c r="H215" i="1"/>
  <c r="H318" i="1"/>
  <c r="F163" i="1"/>
  <c r="E920" i="1"/>
  <c r="E61" i="1"/>
  <c r="E170" i="1"/>
  <c r="E1016" i="1"/>
  <c r="H244" i="1"/>
  <c r="H1013" i="1"/>
  <c r="E93" i="1"/>
  <c r="E968" i="1"/>
  <c r="E677" i="1"/>
  <c r="E722" i="1"/>
  <c r="H977" i="1"/>
  <c r="E119" i="1"/>
  <c r="Z10" i="1"/>
  <c r="G988" i="1"/>
  <c r="H388" i="1"/>
  <c r="F798" i="1"/>
  <c r="E913" i="1"/>
  <c r="E495" i="1"/>
  <c r="E890" i="1"/>
  <c r="H187" i="1"/>
  <c r="G983" i="1"/>
  <c r="E665" i="1"/>
  <c r="E950" i="1"/>
  <c r="E686" i="1"/>
  <c r="E666" i="1"/>
  <c r="E214" i="1"/>
  <c r="F494" i="1"/>
  <c r="E210" i="1"/>
  <c r="E260" i="1"/>
  <c r="E975" i="1"/>
  <c r="H361" i="1"/>
  <c r="G942" i="1"/>
  <c r="E297" i="1"/>
  <c r="E232" i="1"/>
  <c r="H55" i="1"/>
  <c r="H308" i="1"/>
  <c r="E55" i="1"/>
  <c r="E263" i="1"/>
  <c r="E712" i="1"/>
  <c r="E755" i="1"/>
  <c r="E771" i="1"/>
  <c r="E774" i="1"/>
  <c r="F942" i="1"/>
  <c r="E184" i="1"/>
  <c r="E163" i="1"/>
  <c r="E623" i="1"/>
  <c r="H354" i="1"/>
  <c r="F718" i="1"/>
  <c r="H538" i="1"/>
  <c r="H389" i="1"/>
  <c r="H958" i="1"/>
  <c r="E433" i="1"/>
  <c r="E48" i="1"/>
  <c r="E216" i="1"/>
  <c r="E638" i="1"/>
  <c r="H75" i="1"/>
  <c r="H917" i="1"/>
  <c r="F663" i="1"/>
  <c r="G470" i="1"/>
  <c r="H302" i="1"/>
  <c r="H211" i="1"/>
  <c r="F338" i="1"/>
  <c r="G738" i="1"/>
  <c r="H124" i="1"/>
  <c r="F375" i="1"/>
  <c r="F489" i="1"/>
  <c r="H289" i="1"/>
  <c r="H430" i="1"/>
  <c r="H362" i="1"/>
  <c r="H1018" i="1"/>
  <c r="H677" i="1"/>
  <c r="H59" i="1"/>
  <c r="G703" i="1"/>
  <c r="G901" i="1"/>
  <c r="F797" i="1"/>
  <c r="F401" i="1"/>
  <c r="F1025" i="1"/>
  <c r="F768" i="1"/>
  <c r="G144" i="1"/>
  <c r="E776" i="1"/>
  <c r="G379" i="1"/>
  <c r="E505" i="1"/>
  <c r="E919" i="1"/>
  <c r="G565" i="1"/>
  <c r="H460" i="1"/>
  <c r="H781" i="1"/>
  <c r="F475" i="1"/>
  <c r="G141" i="1"/>
  <c r="G644" i="1"/>
  <c r="F399" i="1"/>
  <c r="G136" i="1"/>
  <c r="E943" i="1"/>
  <c r="F217" i="1"/>
  <c r="G516" i="1"/>
  <c r="E132" i="1"/>
  <c r="H932" i="1"/>
  <c r="E88" i="1"/>
  <c r="H537" i="1"/>
  <c r="E786" i="1"/>
  <c r="E240" i="1"/>
  <c r="H249" i="1"/>
  <c r="E963" i="1"/>
  <c r="G972" i="1"/>
  <c r="E391" i="1"/>
  <c r="F389" i="1"/>
  <c r="G281" i="1"/>
  <c r="E223" i="1"/>
  <c r="H370" i="1"/>
  <c r="G538" i="1"/>
  <c r="F588" i="1"/>
  <c r="H267" i="1"/>
  <c r="H245" i="1"/>
  <c r="F941" i="1"/>
  <c r="F931" i="1"/>
  <c r="H601" i="1"/>
  <c r="E701" i="1"/>
  <c r="E557" i="1"/>
  <c r="H774" i="1"/>
  <c r="H484" i="1"/>
  <c r="H973" i="1"/>
  <c r="G38" i="1"/>
  <c r="G811" i="1"/>
  <c r="H315" i="1"/>
  <c r="H409" i="1"/>
  <c r="G462" i="1"/>
  <c r="F504" i="1"/>
  <c r="F87" i="1"/>
  <c r="E343" i="1"/>
  <c r="F487" i="1"/>
  <c r="G587" i="1"/>
  <c r="G503" i="1"/>
  <c r="E636" i="1"/>
  <c r="H550" i="1"/>
  <c r="H792" i="1"/>
  <c r="H186" i="1"/>
  <c r="G1020" i="1"/>
  <c r="F756" i="1"/>
  <c r="G196" i="1"/>
  <c r="F52" i="1"/>
  <c r="E894" i="1"/>
  <c r="F385" i="1"/>
  <c r="G405" i="1"/>
  <c r="E866" i="1"/>
  <c r="H386" i="1"/>
  <c r="F786" i="1"/>
  <c r="F80" i="1"/>
  <c r="F548" i="1"/>
  <c r="E938" i="1"/>
  <c r="H719" i="1"/>
  <c r="H729" i="1"/>
  <c r="H91" i="1"/>
  <c r="F142" i="1"/>
  <c r="H469" i="1"/>
  <c r="H418" i="1"/>
  <c r="G361" i="1"/>
  <c r="E596" i="1"/>
  <c r="F342" i="1"/>
  <c r="F259" i="1"/>
  <c r="H824" i="1"/>
  <c r="H927" i="1"/>
  <c r="G851" i="1"/>
  <c r="F604" i="1"/>
  <c r="F486" i="1"/>
  <c r="E936" i="1"/>
  <c r="G506" i="1"/>
  <c r="G654" i="1"/>
  <c r="G1007" i="1"/>
  <c r="E820" i="1"/>
  <c r="E125" i="1"/>
  <c r="F629" i="1"/>
  <c r="G151" i="1"/>
  <c r="F1019" i="1"/>
  <c r="F953" i="1"/>
  <c r="G134" i="1"/>
  <c r="F451" i="1"/>
  <c r="G400" i="1"/>
  <c r="F994" i="1"/>
  <c r="G339" i="1"/>
  <c r="G46" i="1"/>
  <c r="G238" i="1"/>
  <c r="G852" i="1"/>
  <c r="G862" i="1"/>
  <c r="G328" i="1"/>
  <c r="L364" i="1"/>
  <c r="G568" i="1"/>
  <c r="F156" i="1"/>
  <c r="F368" i="1"/>
  <c r="G751" i="1"/>
  <c r="E627" i="1"/>
  <c r="F233" i="1"/>
  <c r="F606" i="1"/>
  <c r="E610" i="1"/>
  <c r="H472" i="1"/>
  <c r="G670" i="1"/>
  <c r="F461" i="1"/>
  <c r="H141" i="1"/>
  <c r="H949" i="1"/>
  <c r="G266" i="1"/>
  <c r="F532" i="1"/>
  <c r="G481" i="1"/>
  <c r="F354" i="1"/>
  <c r="F935" i="1"/>
  <c r="G719" i="1"/>
  <c r="E73" i="1"/>
  <c r="H584" i="1"/>
  <c r="F398" i="1"/>
  <c r="F113" i="1"/>
  <c r="H606" i="1"/>
  <c r="H751" i="1"/>
  <c r="F312" i="1"/>
  <c r="G299" i="1"/>
  <c r="H691" i="1"/>
  <c r="G1003" i="1"/>
  <c r="G275" i="1"/>
  <c r="G1022" i="1"/>
  <c r="G301" i="1"/>
  <c r="F654" i="1"/>
  <c r="F772" i="1"/>
  <c r="F146" i="1"/>
  <c r="H467" i="1"/>
  <c r="H246" i="1"/>
  <c r="F824" i="1"/>
  <c r="F534" i="1"/>
  <c r="H49" i="1"/>
  <c r="E187" i="1"/>
  <c r="F842" i="1"/>
  <c r="F582" i="1"/>
  <c r="E868" i="1"/>
  <c r="E624" i="1"/>
  <c r="H60" i="1"/>
  <c r="F992" i="1"/>
  <c r="G202" i="1"/>
  <c r="G849" i="1"/>
  <c r="G904" i="1"/>
  <c r="G686" i="1"/>
  <c r="F775" i="1"/>
  <c r="E589" i="1"/>
  <c r="F306" i="1"/>
  <c r="F1016" i="1"/>
  <c r="E625" i="1"/>
  <c r="H524" i="1"/>
  <c r="G226" i="1"/>
  <c r="F682" i="1"/>
  <c r="H136" i="1"/>
  <c r="H996" i="1"/>
  <c r="H854" i="1"/>
  <c r="F210" i="1"/>
  <c r="F593" i="1"/>
  <c r="G955" i="1"/>
  <c r="F988" i="1"/>
  <c r="F256" i="1"/>
  <c r="E364" i="1"/>
  <c r="H594" i="1"/>
  <c r="F270" i="1"/>
  <c r="G302" i="1"/>
  <c r="H81" i="1"/>
  <c r="H986" i="1"/>
  <c r="F896" i="1"/>
  <c r="G950" i="1"/>
  <c r="H274" i="1"/>
  <c r="F392" i="1"/>
  <c r="F109" i="1"/>
  <c r="G841" i="1"/>
  <c r="F887" i="1"/>
  <c r="G210" i="1"/>
  <c r="F278" i="1"/>
  <c r="F904" i="1"/>
  <c r="H297" i="1"/>
  <c r="H204" i="1"/>
  <c r="F926" i="1"/>
  <c r="G461" i="1"/>
  <c r="H118" i="1"/>
  <c r="G137" i="1"/>
  <c r="F877" i="1"/>
  <c r="G577" i="1"/>
  <c r="E527" i="1"/>
  <c r="F439" i="1"/>
  <c r="G785" i="1"/>
  <c r="G915" i="1"/>
  <c r="F554" i="1"/>
  <c r="E504" i="1"/>
  <c r="G842" i="1"/>
  <c r="G88" i="1"/>
  <c r="G509" i="1"/>
  <c r="H693" i="1"/>
  <c r="G525" i="1"/>
  <c r="G87" i="1"/>
  <c r="G320" i="1"/>
  <c r="G284" i="1"/>
  <c r="G581" i="1"/>
  <c r="G356" i="1"/>
  <c r="G603" i="1"/>
  <c r="E378" i="1"/>
  <c r="G420" i="1"/>
  <c r="G718" i="1"/>
  <c r="F145" i="1"/>
  <c r="H184" i="1"/>
  <c r="G613" i="1"/>
  <c r="F628" i="1"/>
  <c r="G963" i="1"/>
  <c r="H994" i="1"/>
  <c r="F960" i="1"/>
  <c r="G1031" i="1"/>
  <c r="G909" i="1"/>
  <c r="L585" i="1"/>
  <c r="L431" i="1"/>
  <c r="L958" i="1"/>
  <c r="L78" i="1"/>
  <c r="L516" i="1"/>
  <c r="L518" i="1"/>
  <c r="L136" i="1"/>
  <c r="H910" i="1"/>
  <c r="H830" i="1"/>
  <c r="G679" i="1"/>
  <c r="G324" i="1"/>
  <c r="H658" i="1"/>
  <c r="F566" i="1"/>
  <c r="F726" i="1"/>
  <c r="G494" i="1"/>
  <c r="E680" i="1"/>
  <c r="F572" i="1"/>
  <c r="G825" i="1"/>
  <c r="H258" i="1"/>
  <c r="H737" i="1"/>
  <c r="E585" i="1"/>
  <c r="H690" i="1"/>
  <c r="E734" i="1"/>
  <c r="H541" i="1"/>
  <c r="H48" i="1"/>
  <c r="F841" i="1"/>
  <c r="G916" i="1"/>
  <c r="H229" i="1"/>
  <c r="F626" i="1"/>
  <c r="F147" i="1"/>
  <c r="F858" i="1"/>
  <c r="E354" i="1"/>
  <c r="F656" i="1"/>
  <c r="G833" i="1"/>
  <c r="G220" i="1"/>
  <c r="F981" i="1"/>
  <c r="G447" i="1"/>
  <c r="E475" i="1"/>
  <c r="G495" i="1"/>
  <c r="F51" i="1"/>
  <c r="E160" i="1"/>
  <c r="H151" i="1"/>
  <c r="F382" i="1"/>
  <c r="F187" i="1"/>
  <c r="H753" i="1"/>
  <c r="H687" i="1"/>
  <c r="F828" i="1"/>
  <c r="G411" i="1"/>
  <c r="G986" i="1"/>
  <c r="G810" i="1"/>
  <c r="F377" i="1"/>
  <c r="G693" i="1"/>
  <c r="E423" i="1"/>
  <c r="H732" i="1"/>
  <c r="F1013" i="1"/>
  <c r="F84" i="1"/>
  <c r="H76" i="1"/>
  <c r="H733" i="1"/>
  <c r="F889" i="1"/>
  <c r="G435" i="1"/>
  <c r="H613" i="1"/>
  <c r="F465" i="1"/>
  <c r="F179" i="1"/>
  <c r="G655" i="1"/>
  <c r="G971" i="1"/>
  <c r="G68" i="1"/>
  <c r="F717" i="1"/>
  <c r="F673" i="1"/>
  <c r="H86" i="1"/>
  <c r="H387" i="1"/>
  <c r="G714" i="1"/>
  <c r="F1014" i="1"/>
  <c r="H234" i="1"/>
  <c r="E183" i="1"/>
  <c r="F820" i="1"/>
  <c r="F479" i="1"/>
  <c r="E565" i="1"/>
  <c r="E66" i="1"/>
  <c r="E687" i="1"/>
  <c r="G888" i="1"/>
  <c r="G415" i="1"/>
  <c r="G173" i="1"/>
  <c r="G223" i="1"/>
  <c r="G969" i="1"/>
  <c r="F688" i="1"/>
  <c r="E186" i="1"/>
  <c r="F954" i="1"/>
  <c r="G895" i="1"/>
  <c r="E402" i="1"/>
  <c r="H580" i="1"/>
  <c r="F37" i="1"/>
  <c r="F275" i="1"/>
  <c r="H1004" i="1"/>
  <c r="H952" i="1"/>
  <c r="H919" i="1"/>
  <c r="G423" i="1"/>
  <c r="F104" i="1"/>
  <c r="G652" i="1"/>
  <c r="F699" i="1"/>
  <c r="G717" i="1"/>
  <c r="E209" i="1"/>
  <c r="H678" i="1"/>
  <c r="G609" i="1"/>
  <c r="F611" i="1"/>
  <c r="H89" i="1"/>
  <c r="H990" i="1"/>
  <c r="F193" i="1"/>
  <c r="G619" i="1"/>
  <c r="H452" i="1"/>
  <c r="F985" i="1"/>
  <c r="H183" i="1"/>
  <c r="G911" i="1"/>
  <c r="G938" i="1"/>
  <c r="G530" i="1"/>
  <c r="G993" i="1"/>
  <c r="G754" i="1"/>
  <c r="H160" i="1"/>
  <c r="H840" i="1"/>
  <c r="F118" i="1"/>
  <c r="G1021" i="1"/>
  <c r="H756" i="1"/>
  <c r="F698" i="1"/>
  <c r="F373" i="1"/>
  <c r="G596" i="1"/>
  <c r="F794" i="1"/>
  <c r="F130" i="1"/>
  <c r="G721" i="1"/>
  <c r="G1014" i="1"/>
  <c r="G82" i="1"/>
  <c r="G272" i="1"/>
  <c r="F176" i="1"/>
  <c r="G198" i="1"/>
  <c r="H970" i="1"/>
  <c r="G431" i="1"/>
  <c r="F309" i="1"/>
  <c r="G940" i="1"/>
  <c r="E107" i="1"/>
  <c r="G185" i="1"/>
  <c r="F471" i="1"/>
  <c r="G999" i="1"/>
  <c r="E302" i="1"/>
  <c r="F175" i="1"/>
  <c r="F272" i="1"/>
  <c r="G306" i="1"/>
  <c r="G105" i="1"/>
  <c r="E332" i="1"/>
  <c r="G319" i="1"/>
  <c r="G323" i="1"/>
  <c r="F531" i="1"/>
  <c r="H842" i="1"/>
  <c r="G863" i="1"/>
  <c r="G239" i="1"/>
  <c r="G936" i="1"/>
  <c r="F861" i="1"/>
  <c r="F214" i="1"/>
  <c r="G868" i="1"/>
  <c r="G1015" i="1"/>
  <c r="F252" i="1"/>
  <c r="G303" i="1"/>
  <c r="F738" i="1"/>
  <c r="G100" i="1"/>
  <c r="F792" i="1"/>
  <c r="G543" i="1"/>
  <c r="G395" i="1"/>
  <c r="F689" i="1"/>
  <c r="F124" i="1"/>
  <c r="G797" i="1"/>
  <c r="G864" i="1"/>
  <c r="L272" i="1"/>
  <c r="L858" i="1"/>
  <c r="L218" i="1"/>
  <c r="L440" i="1"/>
  <c r="L157" i="1"/>
  <c r="L563" i="1"/>
  <c r="L950" i="1"/>
  <c r="L208" i="1"/>
  <c r="H194" i="1"/>
  <c r="F1009" i="1"/>
  <c r="F236" i="1"/>
  <c r="G187" i="1"/>
  <c r="E432" i="1"/>
  <c r="F367" i="1"/>
  <c r="F543" i="1"/>
  <c r="E1011" i="1"/>
  <c r="H37" i="1"/>
  <c r="E314" i="1"/>
  <c r="H294" i="1"/>
  <c r="F134" i="1"/>
  <c r="E949" i="1"/>
  <c r="E870" i="1"/>
  <c r="H329" i="1"/>
  <c r="G446" i="1"/>
  <c r="H746" i="1"/>
  <c r="F207" i="1"/>
  <c r="F110" i="1"/>
  <c r="G560" i="1"/>
  <c r="E452" i="1"/>
  <c r="F357" i="1"/>
  <c r="F480" i="1"/>
  <c r="E147" i="1"/>
  <c r="H330" i="1"/>
  <c r="E650" i="1"/>
  <c r="H196" i="1"/>
  <c r="F886" i="1"/>
  <c r="F73" i="1"/>
  <c r="E720" i="1"/>
  <c r="H201" i="1"/>
  <c r="G1032" i="1"/>
  <c r="F605" i="1"/>
  <c r="H782" i="1"/>
  <c r="H695" i="1"/>
  <c r="F348" i="1"/>
  <c r="F704" i="1"/>
  <c r="H612" i="1"/>
  <c r="F657" i="1"/>
  <c r="F199" i="1"/>
  <c r="G700" i="1"/>
  <c r="G332" i="1"/>
  <c r="G498" i="1"/>
  <c r="F550" i="1"/>
  <c r="F924" i="1"/>
  <c r="H900" i="1"/>
  <c r="H413" i="1"/>
  <c r="F1008" i="1"/>
  <c r="G520" i="1"/>
  <c r="H767" i="1"/>
  <c r="F285" i="1"/>
  <c r="F564" i="1"/>
  <c r="F589" i="1"/>
  <c r="E508" i="1"/>
  <c r="E871" i="1"/>
  <c r="E294" i="1"/>
  <c r="F158" i="1"/>
  <c r="G918" i="1"/>
  <c r="F93" i="1"/>
  <c r="F384" i="1"/>
  <c r="F281" i="1"/>
  <c r="H121" i="1"/>
  <c r="E467" i="1"/>
  <c r="F874" i="1"/>
  <c r="F636" i="1"/>
  <c r="E377" i="1"/>
  <c r="E157" i="1"/>
  <c r="F732" i="1"/>
  <c r="G268" i="1"/>
  <c r="H568" i="1"/>
  <c r="H240" i="1"/>
  <c r="H372" i="1"/>
  <c r="G919" i="1"/>
  <c r="G913" i="1"/>
  <c r="F302" i="1"/>
  <c r="F581" i="1"/>
  <c r="F695" i="1"/>
  <c r="E634" i="1"/>
  <c r="H444" i="1"/>
  <c r="G598" i="1"/>
  <c r="F394" i="1"/>
  <c r="H446" i="1"/>
  <c r="H269" i="1"/>
  <c r="F665" i="1"/>
  <c r="G685" i="1"/>
  <c r="H264" i="1"/>
  <c r="F264" i="1"/>
  <c r="H54" i="1"/>
  <c r="G455" i="1"/>
  <c r="G166" i="1"/>
  <c r="F1024" i="1"/>
  <c r="F511" i="1"/>
  <c r="F38" i="1"/>
  <c r="H615" i="1"/>
  <c r="H764" i="1"/>
  <c r="F972" i="1"/>
  <c r="G691" i="1"/>
  <c r="H482" i="1"/>
  <c r="G690" i="1"/>
  <c r="G515" i="1"/>
  <c r="G678" i="1"/>
  <c r="G49" i="1"/>
  <c r="F770" i="1"/>
  <c r="H338" i="1"/>
  <c r="G480" i="1"/>
  <c r="G777" i="1"/>
  <c r="G54" i="1"/>
  <c r="G216" i="1"/>
  <c r="G178" i="1"/>
  <c r="H373" i="1"/>
  <c r="F557" i="1"/>
  <c r="F447" i="1"/>
  <c r="G536" i="1"/>
  <c r="E389" i="1"/>
  <c r="F599" i="1"/>
  <c r="G997" i="1"/>
  <c r="G622" i="1"/>
  <c r="E37" i="1"/>
  <c r="F623" i="1"/>
  <c r="F492" i="1"/>
  <c r="G243" i="1"/>
  <c r="G910" i="1"/>
  <c r="F206" i="1"/>
  <c r="F928" i="1"/>
  <c r="G927" i="1"/>
  <c r="E380" i="1"/>
  <c r="F341" i="1"/>
  <c r="F573" i="1"/>
  <c r="E116" i="1"/>
  <c r="H941" i="1"/>
  <c r="F274" i="1"/>
  <c r="F902" i="1"/>
  <c r="H391" i="1"/>
  <c r="H1030" i="1"/>
  <c r="F138" i="1"/>
  <c r="G428" i="1"/>
  <c r="F157" i="1"/>
  <c r="G221" i="1"/>
  <c r="H257" i="1"/>
  <c r="G493" i="1"/>
  <c r="G424" i="1"/>
  <c r="G251" i="1"/>
  <c r="H722" i="1"/>
  <c r="G578" i="1"/>
  <c r="G734" i="1"/>
  <c r="G533" i="1"/>
  <c r="F943" i="1"/>
  <c r="G665" i="1"/>
  <c r="G1028" i="1"/>
  <c r="G759" i="1"/>
  <c r="F472" i="1"/>
  <c r="G229" i="1"/>
  <c r="G240" i="1"/>
  <c r="G436" i="1"/>
  <c r="F983" i="1"/>
  <c r="G767" i="1"/>
  <c r="G507" i="1"/>
  <c r="F706" i="1"/>
  <c r="G865" i="1"/>
  <c r="G531" i="1"/>
  <c r="G715" i="1"/>
  <c r="L461" i="1"/>
  <c r="L570" i="1"/>
  <c r="L611" i="1"/>
  <c r="L326" i="1"/>
  <c r="L815" i="1"/>
  <c r="L635" i="1"/>
  <c r="L591" i="1"/>
  <c r="L57" i="1"/>
  <c r="E606" i="1"/>
  <c r="H783" i="1"/>
  <c r="E678" i="1"/>
  <c r="G697" i="1"/>
  <c r="G848" i="1"/>
  <c r="G386" i="1"/>
  <c r="F862" i="1"/>
  <c r="G138" i="1"/>
  <c r="E40" i="1"/>
  <c r="H769" i="1"/>
  <c r="F386" i="1"/>
  <c r="F819" i="1"/>
  <c r="H152" i="1"/>
  <c r="H349" i="1"/>
  <c r="F404" i="1"/>
  <c r="G813" i="1"/>
  <c r="H70" i="1"/>
  <c r="H657" i="1"/>
  <c r="H505" i="1"/>
  <c r="G425" i="1"/>
  <c r="G517" i="1"/>
  <c r="G314" i="1"/>
  <c r="F213" i="1"/>
  <c r="G160" i="1"/>
  <c r="H283" i="1"/>
  <c r="H827" i="1"/>
  <c r="F162" i="1"/>
  <c r="G976" i="1"/>
  <c r="H35" i="1"/>
  <c r="F625" i="1"/>
  <c r="G786" i="1"/>
  <c r="F126" i="1"/>
  <c r="F313" i="1"/>
  <c r="F427" i="1"/>
  <c r="H709" i="1"/>
  <c r="G872" i="1"/>
  <c r="G749" i="1"/>
  <c r="G292" i="1"/>
  <c r="F307" i="1"/>
  <c r="G1030" i="1"/>
  <c r="H928" i="1"/>
  <c r="G799" i="1"/>
  <c r="F821" i="1"/>
  <c r="G242" i="1"/>
  <c r="F1030" i="1"/>
  <c r="F239" i="1"/>
  <c r="G708" i="1"/>
  <c r="G583" i="1"/>
  <c r="E35" i="1"/>
  <c r="F847" i="1"/>
  <c r="F714" i="1"/>
  <c r="F721" i="1"/>
  <c r="G684" i="1"/>
  <c r="F95" i="1"/>
  <c r="F485" i="1"/>
  <c r="G510" i="1"/>
  <c r="E403" i="1"/>
  <c r="F144" i="1"/>
  <c r="F194" i="1"/>
  <c r="F901" i="1"/>
  <c r="E770" i="1"/>
  <c r="G80" i="1"/>
  <c r="F40" i="1"/>
  <c r="H380" i="1"/>
  <c r="H319" i="1"/>
  <c r="F327" i="1"/>
  <c r="F740" i="1"/>
  <c r="G347" i="1"/>
  <c r="G701" i="1"/>
  <c r="F261" i="1"/>
  <c r="F88" i="1"/>
  <c r="E819" i="1"/>
  <c r="H586" i="1"/>
  <c r="G876" i="1"/>
  <c r="F321" i="1"/>
  <c r="H935" i="1"/>
  <c r="H427" i="1"/>
  <c r="G782" i="1"/>
  <c r="G439" i="1"/>
  <c r="H266" i="1"/>
  <c r="H96" i="1"/>
  <c r="G837" i="1"/>
  <c r="F409" i="1"/>
  <c r="G171" i="1"/>
  <c r="F909" i="1"/>
  <c r="F197" i="1"/>
  <c r="G937" i="1"/>
  <c r="G401" i="1"/>
  <c r="F96" i="1"/>
  <c r="G193" i="1"/>
  <c r="G508" i="1"/>
  <c r="G315" i="1"/>
  <c r="G624" i="1"/>
  <c r="F75" i="1"/>
  <c r="G267" i="1"/>
  <c r="G475" i="1"/>
  <c r="G129" i="1"/>
  <c r="F518" i="1"/>
  <c r="G402" i="1"/>
  <c r="G322" i="1"/>
  <c r="F503" i="1"/>
  <c r="F458" i="1"/>
  <c r="G933" i="1"/>
  <c r="G337" i="1"/>
  <c r="F515" i="1"/>
  <c r="F376" i="1"/>
  <c r="G528" i="1"/>
  <c r="G350" i="1"/>
  <c r="L503" i="1"/>
  <c r="L689" i="1"/>
  <c r="L1028" i="1"/>
  <c r="L645" i="1"/>
  <c r="L816" i="1"/>
  <c r="L467" i="1"/>
  <c r="L782" i="1"/>
  <c r="L124" i="1"/>
  <c r="H720" i="1"/>
  <c r="G177" i="1"/>
  <c r="F53" i="1"/>
  <c r="H371" i="1"/>
  <c r="H376" i="1"/>
  <c r="F424" i="1"/>
  <c r="F560" i="1"/>
  <c r="H58" i="1"/>
  <c r="F141" i="1"/>
  <c r="F777" i="1"/>
  <c r="E351" i="1"/>
  <c r="E556" i="1"/>
  <c r="F989" i="1"/>
  <c r="E489" i="1"/>
  <c r="E54" i="1"/>
  <c r="E100" i="1"/>
  <c r="H133" i="1"/>
  <c r="F64" i="1"/>
  <c r="F812" i="1"/>
  <c r="H197" i="1"/>
  <c r="H383" i="1"/>
  <c r="F271" i="1"/>
  <c r="F800" i="1"/>
  <c r="H572" i="1"/>
  <c r="F519" i="1"/>
  <c r="F692" i="1"/>
  <c r="E150" i="1"/>
  <c r="F898" i="1"/>
  <c r="G409" i="1"/>
  <c r="H604" i="1"/>
  <c r="F835" i="1"/>
  <c r="G179" i="1"/>
  <c r="F911" i="1"/>
  <c r="E879" i="1"/>
  <c r="E255" i="1"/>
  <c r="F631" i="1"/>
  <c r="G989" i="1"/>
  <c r="E448" i="1"/>
  <c r="H981" i="1"/>
  <c r="E372" i="1"/>
  <c r="G162" i="1"/>
  <c r="F649" i="1"/>
  <c r="F257" i="1"/>
  <c r="F729" i="1"/>
  <c r="G682" i="1"/>
  <c r="E833" i="1"/>
  <c r="E293" i="1"/>
  <c r="F178" i="1"/>
  <c r="G158" i="1"/>
  <c r="H611" i="1"/>
  <c r="H64" i="1"/>
  <c r="F867" i="1"/>
  <c r="F547" i="1"/>
  <c r="H826" i="1"/>
  <c r="H575" i="1"/>
  <c r="H632" i="1"/>
  <c r="G873" i="1"/>
  <c r="G218" i="1"/>
  <c r="G121" i="1"/>
  <c r="F696" i="1"/>
  <c r="G562" i="1"/>
  <c r="H164" i="1"/>
  <c r="H306" i="1"/>
  <c r="G756" i="1"/>
  <c r="G329" i="1"/>
  <c r="H583" i="1"/>
  <c r="F745" i="1"/>
  <c r="G889" i="1"/>
  <c r="G614" i="1"/>
  <c r="G304" i="1"/>
  <c r="F422" i="1"/>
  <c r="H590" i="1"/>
  <c r="G877" i="1"/>
  <c r="G664" i="1"/>
  <c r="F369" i="1"/>
  <c r="F116" i="1"/>
  <c r="G794" i="1"/>
  <c r="H955" i="1"/>
  <c r="F627" i="1"/>
  <c r="G966" i="1"/>
  <c r="F397" i="1"/>
  <c r="F445" i="1"/>
  <c r="F674" i="1"/>
  <c r="F968" i="1"/>
  <c r="G154" i="1"/>
  <c r="E196" i="1"/>
  <c r="F944" i="1"/>
  <c r="F325" i="1"/>
  <c r="G259" i="1"/>
  <c r="G1017" i="1"/>
  <c r="G692" i="1"/>
  <c r="G723" i="1"/>
  <c r="G313" i="1"/>
  <c r="E948" i="1"/>
  <c r="F137" i="1"/>
  <c r="G1004" i="1"/>
  <c r="G869" i="1"/>
  <c r="E934" i="1"/>
  <c r="G101" i="1"/>
  <c r="G780" i="1"/>
  <c r="E70" i="1"/>
  <c r="H348" i="1"/>
  <c r="F844" i="1"/>
  <c r="F295" i="1"/>
  <c r="F787" i="1"/>
  <c r="F433" i="1"/>
  <c r="F153" i="1"/>
  <c r="F191" i="1"/>
  <c r="E878" i="1"/>
  <c r="H474" i="1"/>
  <c r="F659" i="1"/>
  <c r="G388" i="1"/>
  <c r="H794" i="1"/>
  <c r="H130" i="1"/>
  <c r="F737" i="1"/>
  <c r="F245" i="1"/>
  <c r="H222" i="1"/>
  <c r="H1003" i="1"/>
  <c r="F180" i="1"/>
  <c r="F964" i="1"/>
  <c r="G295" i="1"/>
  <c r="G984" i="1"/>
  <c r="F364" i="1"/>
  <c r="G476" i="1"/>
  <c r="H486" i="1"/>
  <c r="H1017" i="1"/>
  <c r="F319" i="1"/>
  <c r="F1003" i="1"/>
  <c r="H956" i="1"/>
  <c r="F567" i="1"/>
  <c r="F875" i="1"/>
  <c r="F759" i="1"/>
  <c r="G148" i="1"/>
  <c r="E759" i="1"/>
  <c r="G331" i="1"/>
  <c r="G482" i="1"/>
  <c r="G175" i="1"/>
  <c r="F408" i="1"/>
  <c r="F590" i="1"/>
  <c r="G1013" i="1"/>
  <c r="G593" i="1"/>
  <c r="G120" i="1"/>
  <c r="F499" i="1"/>
  <c r="F282" i="1"/>
  <c r="G944" i="1"/>
  <c r="G416" i="1"/>
  <c r="F1028" i="1"/>
  <c r="G552" i="1"/>
  <c r="G201" i="1"/>
  <c r="G621" i="1"/>
  <c r="F914" i="1"/>
  <c r="G71" i="1"/>
  <c r="G618" i="1"/>
  <c r="F715" i="1"/>
  <c r="G445" i="1"/>
  <c r="F290" i="1"/>
  <c r="G204" i="1"/>
  <c r="F123" i="1"/>
  <c r="G403" i="1"/>
  <c r="G343" i="1"/>
  <c r="G372" i="1"/>
  <c r="L627" i="1"/>
  <c r="L148" i="1"/>
  <c r="L482" i="1"/>
  <c r="L1014" i="1"/>
  <c r="L197" i="1"/>
  <c r="L1030" i="1"/>
  <c r="L650" i="1"/>
  <c r="L369" i="1"/>
  <c r="H97" i="1"/>
  <c r="F622" i="1"/>
  <c r="F826" i="1"/>
  <c r="H834" i="1"/>
  <c r="F859" i="1"/>
  <c r="G897" i="1"/>
  <c r="F345" i="1"/>
  <c r="G796" i="1"/>
  <c r="E804" i="1"/>
  <c r="F963" i="1"/>
  <c r="G605" i="1"/>
  <c r="F202" i="1"/>
  <c r="E211" i="1"/>
  <c r="E500" i="1"/>
  <c r="H40" i="1"/>
  <c r="H150" i="1"/>
  <c r="H1032" i="1"/>
  <c r="G183" i="1"/>
  <c r="F349" i="1"/>
  <c r="H758" i="1"/>
  <c r="F955" i="1"/>
  <c r="F222" i="1"/>
  <c r="F757" i="1"/>
  <c r="G764" i="1"/>
  <c r="E530" i="1"/>
  <c r="G86" i="1"/>
  <c r="G772" i="1"/>
  <c r="F89" i="1"/>
  <c r="F575" i="1"/>
  <c r="E945" i="1"/>
  <c r="E137" i="1"/>
  <c r="F496" i="1"/>
  <c r="G727" i="1"/>
  <c r="E226" i="1"/>
  <c r="H84" i="1"/>
  <c r="F171" i="1"/>
  <c r="G747" i="1"/>
  <c r="H456" i="1"/>
  <c r="H945" i="1"/>
  <c r="E341" i="1"/>
  <c r="F681" i="1"/>
  <c r="G694" i="1"/>
  <c r="F150" i="1"/>
  <c r="G373" i="1"/>
  <c r="G352" i="1"/>
  <c r="H314" i="1"/>
  <c r="H832" i="1"/>
  <c r="G676" i="1"/>
  <c r="G726" i="1"/>
  <c r="H458" i="1"/>
  <c r="H317" i="1"/>
  <c r="F562" i="1"/>
  <c r="G840" i="1"/>
  <c r="H689" i="1"/>
  <c r="F1006" i="1"/>
  <c r="H407" i="1"/>
  <c r="G563" i="1"/>
  <c r="G866" i="1"/>
  <c r="G779" i="1"/>
  <c r="F878" i="1"/>
  <c r="G591" i="1"/>
  <c r="H619" i="1"/>
  <c r="F310" i="1"/>
  <c r="F363" i="1"/>
  <c r="F268" i="1"/>
  <c r="F782" i="1"/>
  <c r="F561" i="1"/>
  <c r="F241" i="1"/>
  <c r="G610" i="1"/>
  <c r="E869" i="1"/>
  <c r="F741" i="1"/>
  <c r="F98" i="1"/>
  <c r="G159" i="1"/>
  <c r="G874" i="1"/>
  <c r="F922" i="1"/>
  <c r="F490" i="1"/>
  <c r="G108" i="1"/>
  <c r="F970" i="1"/>
  <c r="F442" i="1"/>
  <c r="F678" i="1"/>
  <c r="G155" i="1"/>
  <c r="E267" i="1"/>
  <c r="F742" i="1"/>
  <c r="F254" i="1"/>
  <c r="E231" i="1"/>
  <c r="H161" i="1"/>
  <c r="F61" i="1"/>
  <c r="F462" i="1"/>
  <c r="G365" i="1"/>
  <c r="G1001" i="1"/>
  <c r="F666" i="1"/>
  <c r="F895" i="1"/>
  <c r="F746" i="1"/>
  <c r="E487" i="1"/>
  <c r="F265" i="1"/>
  <c r="F57" i="1"/>
  <c r="E587" i="1"/>
  <c r="H412" i="1"/>
  <c r="F893" i="1"/>
  <c r="F482" i="1"/>
  <c r="H239" i="1"/>
  <c r="H563" i="1"/>
  <c r="F607" i="1"/>
  <c r="G763" i="1"/>
  <c r="G40" i="1"/>
  <c r="G845" i="1"/>
  <c r="F1001" i="1"/>
  <c r="F172" i="1"/>
  <c r="H475" i="1"/>
  <c r="H137" i="1"/>
  <c r="G427" i="1"/>
  <c r="G407" i="1"/>
  <c r="H608" i="1"/>
  <c r="H479" i="1"/>
  <c r="G276" i="1"/>
  <c r="F1020" i="1"/>
  <c r="G824" i="1"/>
  <c r="E478" i="1"/>
  <c r="G444" i="1"/>
  <c r="G893" i="1"/>
  <c r="F1022" i="1"/>
  <c r="G72" i="1"/>
  <c r="F182" i="1"/>
  <c r="F836" i="1"/>
  <c r="H496" i="1"/>
  <c r="G612" i="1"/>
  <c r="F918" i="1"/>
  <c r="F223" i="1"/>
  <c r="G389" i="1"/>
  <c r="E124" i="1"/>
  <c r="F469" i="1"/>
  <c r="F1021" i="1"/>
  <c r="E430" i="1"/>
  <c r="H549" i="1"/>
  <c r="H858" i="1"/>
  <c r="G426" i="1"/>
  <c r="G473" i="1"/>
  <c r="G250" i="1"/>
  <c r="F755" i="1"/>
  <c r="G725" i="1"/>
  <c r="G382" i="1"/>
  <c r="F258" i="1"/>
  <c r="G846" i="1"/>
  <c r="G90" i="1"/>
  <c r="G637" i="1"/>
  <c r="G133" i="1"/>
  <c r="G514" i="1"/>
  <c r="G695" i="1"/>
  <c r="G917" i="1"/>
  <c r="G44" i="1"/>
  <c r="G633" i="1"/>
  <c r="F200" i="1"/>
  <c r="G1009" i="1"/>
  <c r="G856" i="1"/>
  <c r="G659" i="1"/>
  <c r="G257" i="1"/>
  <c r="G157" i="1"/>
  <c r="H428" i="1"/>
  <c r="F467" i="1"/>
  <c r="G739" i="1"/>
  <c r="G348" i="1"/>
  <c r="L795" i="1"/>
  <c r="L941" i="1"/>
  <c r="L977" i="1"/>
  <c r="L990" i="1"/>
  <c r="L818" i="1"/>
  <c r="L344" i="1"/>
  <c r="L663" i="1"/>
  <c r="L534" i="1"/>
  <c r="F512" i="1"/>
  <c r="G265" i="1"/>
  <c r="F132" i="1"/>
  <c r="G232" i="1"/>
  <c r="E426" i="1"/>
  <c r="F795" i="1"/>
  <c r="F803" i="1"/>
  <c r="E964" i="1"/>
  <c r="H79" i="1"/>
  <c r="E932" i="1"/>
  <c r="G50" i="1"/>
  <c r="G616" i="1"/>
  <c r="E652" i="1"/>
  <c r="H174" i="1"/>
  <c r="H926" i="1"/>
  <c r="H419" i="1"/>
  <c r="F882" i="1"/>
  <c r="F183" i="1"/>
  <c r="F120" i="1"/>
  <c r="G417" i="1"/>
  <c r="E327" i="1"/>
  <c r="F933" i="1"/>
  <c r="F435" i="1"/>
  <c r="E298" i="1"/>
  <c r="H627" i="1"/>
  <c r="H893" i="1"/>
  <c r="G113" i="1"/>
  <c r="F415" i="1"/>
  <c r="G752" i="1"/>
  <c r="E604" i="1"/>
  <c r="H825" i="1"/>
  <c r="F733" i="1"/>
  <c r="F667" i="1"/>
  <c r="H200" i="1"/>
  <c r="H654" i="1"/>
  <c r="F823" i="1"/>
  <c r="G111" i="1"/>
  <c r="H1015" i="1"/>
  <c r="F347" i="1"/>
  <c r="E874" i="1"/>
  <c r="G626" i="1"/>
  <c r="G285" i="1"/>
  <c r="G760" i="1"/>
  <c r="F506" i="1"/>
  <c r="F77" i="1"/>
  <c r="H219" i="1"/>
  <c r="G500" i="1"/>
  <c r="G131" i="1"/>
  <c r="G539" i="1"/>
  <c r="F107" i="1"/>
  <c r="G486" i="1"/>
  <c r="F308" i="1"/>
  <c r="G790" i="1"/>
  <c r="E245" i="1"/>
  <c r="F565" i="1"/>
  <c r="F523" i="1"/>
  <c r="G559" i="1"/>
  <c r="G149" i="1"/>
  <c r="F722" i="1"/>
  <c r="G687" i="1"/>
  <c r="G258" i="1"/>
  <c r="F936" i="1"/>
  <c r="G123" i="1"/>
  <c r="F753" i="1"/>
  <c r="G418" i="1"/>
  <c r="E141" i="1"/>
  <c r="F240" i="1"/>
  <c r="F783" i="1"/>
  <c r="E269" i="1"/>
  <c r="H248" i="1"/>
  <c r="F640" i="1"/>
  <c r="F959" i="1"/>
  <c r="G773" i="1"/>
  <c r="G471" i="1"/>
  <c r="G212" i="1"/>
  <c r="F908" i="1"/>
  <c r="G225" i="1"/>
  <c r="E884" i="1"/>
  <c r="F927" i="1"/>
  <c r="G342" i="1"/>
  <c r="E998" i="1"/>
  <c r="H217" i="1"/>
  <c r="F851" i="1"/>
  <c r="F292" i="1"/>
  <c r="H52" i="1"/>
  <c r="H279" i="1"/>
  <c r="G340" i="1"/>
  <c r="F702" i="1"/>
  <c r="G934" i="1"/>
  <c r="G1019" i="1"/>
  <c r="G832" i="1"/>
  <c r="F888" i="1"/>
  <c r="H535" i="1"/>
  <c r="H851" i="1"/>
  <c r="F1002" i="1"/>
  <c r="F170" i="1"/>
  <c r="H803" i="1"/>
  <c r="H369" i="1"/>
  <c r="F752" i="1"/>
  <c r="F1023" i="1"/>
  <c r="H773" i="1"/>
  <c r="E151" i="1"/>
  <c r="F344" i="1"/>
  <c r="G63" i="1"/>
  <c r="G985" i="1"/>
  <c r="G368" i="1"/>
  <c r="F317" i="1"/>
  <c r="F483" i="1"/>
  <c r="H768" i="1"/>
  <c r="F428" i="1"/>
  <c r="F559" i="1"/>
  <c r="F74" i="1"/>
  <c r="F299" i="1"/>
  <c r="E191" i="1"/>
  <c r="G77" i="1"/>
  <c r="F645" i="1"/>
  <c r="E176" i="1"/>
  <c r="H624" i="1"/>
  <c r="H814" i="1"/>
  <c r="G490" i="1"/>
  <c r="G1005" i="1"/>
  <c r="G263" i="1"/>
  <c r="F169" i="1"/>
  <c r="F85" i="1"/>
  <c r="G720" i="1"/>
  <c r="E886" i="1"/>
  <c r="F586" i="1"/>
  <c r="F703" i="1"/>
  <c r="E329" i="1"/>
  <c r="H597" i="1"/>
  <c r="F277" i="1"/>
  <c r="G724" i="1"/>
  <c r="H761" i="1"/>
  <c r="H892" i="1"/>
  <c r="F979" i="1"/>
  <c r="G544" i="1"/>
  <c r="G357" i="1"/>
  <c r="F517" i="1"/>
  <c r="F990" i="1"/>
  <c r="F335" i="1"/>
  <c r="G205" i="1"/>
  <c r="G330" i="1"/>
  <c r="G545" i="1"/>
  <c r="G566" i="1"/>
  <c r="G192" i="1"/>
  <c r="F686" i="1"/>
  <c r="G140" i="1"/>
  <c r="F510" i="1"/>
  <c r="F468" i="1"/>
  <c r="G680" i="1"/>
  <c r="G466" i="1"/>
  <c r="G371" i="1"/>
  <c r="G770" i="1"/>
  <c r="H135" i="1"/>
  <c r="G497" i="1"/>
  <c r="G103" i="1"/>
  <c r="G550" i="1"/>
  <c r="H231" i="1"/>
  <c r="F568" i="1"/>
  <c r="G451" i="1"/>
  <c r="F546" i="1"/>
  <c r="L953" i="1"/>
  <c r="L706" i="1"/>
  <c r="L833" i="1"/>
  <c r="L700" i="1"/>
  <c r="L846" i="1"/>
  <c r="L211" i="1"/>
  <c r="L628" i="1"/>
  <c r="L584" i="1"/>
  <c r="G668" i="1"/>
  <c r="G705" i="1"/>
  <c r="F332" i="1"/>
  <c r="H820" i="1"/>
  <c r="H438" i="1"/>
  <c r="F250" i="1"/>
  <c r="G894" i="1"/>
  <c r="G574" i="1"/>
  <c r="G182" i="1"/>
  <c r="G930" i="1"/>
  <c r="G249" i="1"/>
  <c r="G458" i="1"/>
  <c r="G289" i="1"/>
  <c r="G952" i="1"/>
  <c r="G252" i="1"/>
  <c r="G615" i="1"/>
  <c r="F664" i="1"/>
  <c r="G775" i="1"/>
  <c r="G248" i="1"/>
  <c r="H843" i="1"/>
  <c r="F863" i="1"/>
  <c r="F423" i="1"/>
  <c r="G375" i="1"/>
  <c r="G978" i="1"/>
  <c r="G947" i="1"/>
  <c r="G905" i="1"/>
  <c r="F446" i="1"/>
  <c r="G923" i="1"/>
  <c r="G736" i="1"/>
  <c r="G954" i="1"/>
  <c r="F440" i="1"/>
  <c r="G977" i="1"/>
  <c r="E1033" i="1"/>
  <c r="F219" i="1"/>
  <c r="G744" i="1"/>
  <c r="E479" i="1"/>
  <c r="F814" i="1"/>
  <c r="F951" i="1"/>
  <c r="G638" i="1"/>
  <c r="F1032" i="1"/>
  <c r="F324" i="1"/>
  <c r="G663" i="1"/>
  <c r="G62" i="1"/>
  <c r="F815" i="1"/>
  <c r="G551" i="1"/>
  <c r="F305" i="1"/>
  <c r="F92" i="1"/>
  <c r="G651" i="1"/>
  <c r="F128" i="1"/>
  <c r="G903" i="1"/>
  <c r="E783" i="1"/>
  <c r="H71" i="1"/>
  <c r="G170" i="1"/>
  <c r="F407" i="1"/>
  <c r="G230" i="1"/>
  <c r="G861" i="1"/>
  <c r="G1016" i="1"/>
  <c r="G880" i="1"/>
  <c r="G244" i="1"/>
  <c r="G871" i="1"/>
  <c r="G333" i="1"/>
  <c r="G896" i="1"/>
  <c r="G982" i="1"/>
  <c r="G741" i="1"/>
  <c r="F610" i="1"/>
  <c r="F232" i="1"/>
  <c r="H723" i="1"/>
  <c r="H108" i="1"/>
  <c r="G748" i="1"/>
  <c r="G807" i="1"/>
  <c r="G768" i="1"/>
  <c r="H1033" i="1"/>
  <c r="G36" i="1"/>
  <c r="G576" i="1"/>
  <c r="G200" i="1"/>
  <c r="G588" i="1"/>
  <c r="F441" i="1"/>
  <c r="G83" i="1"/>
  <c r="G112" i="1"/>
  <c r="G1023" i="1"/>
  <c r="G228" i="1"/>
  <c r="F34" i="1"/>
  <c r="F47" i="1"/>
  <c r="E619" i="1"/>
  <c r="F912" i="1"/>
  <c r="F545" i="1"/>
  <c r="F448" i="1"/>
  <c r="G325" i="1"/>
  <c r="G215" i="1"/>
  <c r="F558" i="1"/>
  <c r="G233" i="1"/>
  <c r="F334" i="1"/>
  <c r="G746" i="1"/>
  <c r="G716" i="1"/>
  <c r="G84" i="1"/>
  <c r="G640" i="1"/>
  <c r="L532" i="1"/>
  <c r="L141" i="1"/>
  <c r="L573" i="1"/>
  <c r="L236" i="1"/>
  <c r="L984" i="1"/>
  <c r="L999" i="1"/>
  <c r="L257" i="1"/>
  <c r="L696" i="1"/>
  <c r="L280" i="1"/>
  <c r="L809" i="1"/>
  <c r="L512" i="1"/>
  <c r="L780" i="1"/>
  <c r="L303" i="1"/>
  <c r="L43" i="1"/>
  <c r="L1029" i="1"/>
  <c r="L1027" i="1"/>
  <c r="L629" i="1"/>
  <c r="L529" i="1"/>
  <c r="L899" i="1"/>
  <c r="L253" i="1"/>
  <c r="L610" i="1"/>
  <c r="L787" i="1"/>
  <c r="L757" i="1"/>
  <c r="L843" i="1"/>
  <c r="G900" i="1"/>
  <c r="L554" i="1"/>
  <c r="L834" i="1"/>
  <c r="L550" i="1"/>
  <c r="G925" i="1"/>
  <c r="L105" i="1"/>
  <c r="L415" i="1"/>
  <c r="G453" i="1"/>
  <c r="G79" i="1"/>
  <c r="G843" i="1"/>
  <c r="H513" i="1"/>
  <c r="F55" i="1"/>
  <c r="F1000" i="1"/>
  <c r="G269" i="1"/>
  <c r="G980" i="1"/>
  <c r="G489" i="1"/>
  <c r="G839" i="1"/>
  <c r="F796" i="1"/>
  <c r="G858" i="1"/>
  <c r="G344" i="1"/>
  <c r="F853" i="1"/>
  <c r="G1000" i="1"/>
  <c r="G227" i="1"/>
  <c r="G367" i="1"/>
  <c r="F648" i="1"/>
  <c r="G61" i="1"/>
  <c r="E1021" i="1"/>
  <c r="G206" i="1"/>
  <c r="G390" i="1"/>
  <c r="F90" i="1"/>
  <c r="G526" i="1"/>
  <c r="G898" i="1"/>
  <c r="F378" i="1"/>
  <c r="F59" i="1"/>
  <c r="G85" i="1"/>
  <c r="G795" i="1"/>
  <c r="F556" i="1"/>
  <c r="G635" i="1"/>
  <c r="G757" i="1"/>
  <c r="F530" i="1"/>
  <c r="F114" i="1"/>
  <c r="E473" i="1"/>
  <c r="H838" i="1"/>
  <c r="F811" i="1"/>
  <c r="F220" i="1"/>
  <c r="G197" i="1"/>
  <c r="G377" i="1"/>
  <c r="G74" i="1"/>
  <c r="G698" i="1"/>
  <c r="G199" i="1"/>
  <c r="G805" i="1"/>
  <c r="G65" i="1"/>
  <c r="F751" i="1"/>
  <c r="G524" i="1"/>
  <c r="G657" i="1"/>
  <c r="F495" i="1"/>
  <c r="F513" i="1"/>
  <c r="H775" i="1"/>
  <c r="H481" i="1"/>
  <c r="F769" i="1"/>
  <c r="F455" i="1"/>
  <c r="G413" i="1"/>
  <c r="G820" i="1"/>
  <c r="G867" i="1"/>
  <c r="G974" i="1"/>
  <c r="F857" i="1"/>
  <c r="G829" i="1"/>
  <c r="G816" i="1"/>
  <c r="G554" i="1"/>
  <c r="G338" i="1"/>
  <c r="G535" i="1"/>
  <c r="G437" i="1"/>
  <c r="F520" i="1"/>
  <c r="G617" i="1"/>
  <c r="E400" i="1"/>
  <c r="F262" i="1"/>
  <c r="G430" i="1"/>
  <c r="F930" i="1"/>
  <c r="G156" i="1"/>
  <c r="G214" i="1"/>
  <c r="G278" i="1"/>
  <c r="G555" i="1"/>
  <c r="F500" i="1"/>
  <c r="G949" i="1"/>
  <c r="G761" i="1"/>
  <c r="G184" i="1"/>
  <c r="F962" i="1"/>
  <c r="F331" i="1"/>
  <c r="F578" i="1"/>
  <c r="E709" i="1"/>
  <c r="H988" i="1"/>
  <c r="G826" i="1"/>
  <c r="F411" i="1"/>
  <c r="F843" i="1"/>
  <c r="G998" i="1"/>
  <c r="G169" i="1"/>
  <c r="G487" i="1"/>
  <c r="G965" i="1"/>
  <c r="G634" i="1"/>
  <c r="F949" i="1"/>
  <c r="G47" i="1"/>
  <c r="G728" i="1"/>
  <c r="G369" i="1"/>
  <c r="L279" i="1"/>
  <c r="L545" i="1"/>
  <c r="L315" i="1"/>
  <c r="L1032" i="1"/>
  <c r="L923" i="1"/>
  <c r="L256" i="1"/>
  <c r="L229" i="1"/>
  <c r="L636" i="1"/>
  <c r="L851" i="1"/>
  <c r="L954" i="1"/>
  <c r="L679" i="1"/>
  <c r="L766" i="1"/>
  <c r="L396" i="1"/>
  <c r="L505" i="1"/>
  <c r="L789" i="1"/>
  <c r="L521" i="1"/>
  <c r="L425" i="1"/>
  <c r="L983" i="1"/>
  <c r="L669" i="1"/>
  <c r="L434" i="1"/>
  <c r="G97" i="1"/>
  <c r="L62" i="1"/>
  <c r="L225" i="1"/>
  <c r="L414" i="1"/>
  <c r="G478" i="1"/>
  <c r="L341" i="1"/>
  <c r="L814" i="1"/>
  <c r="L405" i="1"/>
  <c r="L387" i="1"/>
  <c r="L104" i="1"/>
  <c r="L240" i="1"/>
  <c r="G288" i="1"/>
  <c r="F416" i="1"/>
  <c r="F996" i="1"/>
  <c r="E386" i="1"/>
  <c r="F215" i="1"/>
  <c r="F982" i="1"/>
  <c r="F833" i="1"/>
  <c r="G442" i="1"/>
  <c r="G135" i="1"/>
  <c r="G128" i="1"/>
  <c r="G802" i="1"/>
  <c r="F509" i="1"/>
  <c r="G341" i="1"/>
  <c r="G163" i="1"/>
  <c r="G254" i="1"/>
  <c r="F437" i="1"/>
  <c r="F48" i="1"/>
  <c r="G658" i="1"/>
  <c r="E612" i="1"/>
  <c r="H1009" i="1"/>
  <c r="F647" i="1"/>
  <c r="G399" i="1"/>
  <c r="G817" i="1"/>
  <c r="G109" i="1"/>
  <c r="G534" i="1"/>
  <c r="G625" i="1"/>
  <c r="G882" i="1"/>
  <c r="G37" i="1"/>
  <c r="G1025" i="1"/>
  <c r="G743" i="1"/>
  <c r="F205" i="1"/>
  <c r="G273" i="1"/>
  <c r="F421" i="1"/>
  <c r="F286" i="1"/>
  <c r="H87" i="1"/>
  <c r="H522" i="1"/>
  <c r="F583" i="1"/>
  <c r="G293" i="1"/>
  <c r="G854" i="1"/>
  <c r="G479" i="1"/>
  <c r="F675" i="1"/>
  <c r="G391" i="1"/>
  <c r="G967" i="1"/>
  <c r="G161" i="1"/>
  <c r="G283" i="1"/>
  <c r="G611" i="1"/>
  <c r="G190" i="1"/>
  <c r="G774" i="1"/>
  <c r="F986" i="1"/>
  <c r="F402" i="1"/>
  <c r="H995" i="1"/>
  <c r="E316" i="1"/>
  <c r="G502" i="1"/>
  <c r="F952" i="1"/>
  <c r="G115" i="1"/>
  <c r="G815" i="1"/>
  <c r="G762" i="1"/>
  <c r="G349" i="1"/>
  <c r="G594" i="1"/>
  <c r="F831" i="1"/>
  <c r="G729" i="1"/>
  <c r="G370" i="1"/>
  <c r="G948" i="1"/>
  <c r="G125" i="1"/>
  <c r="F237" i="1"/>
  <c r="F390" i="1"/>
  <c r="E503" i="1"/>
  <c r="H178" i="1"/>
  <c r="G98" i="1"/>
  <c r="G468" i="1"/>
  <c r="G260" i="1"/>
  <c r="F177" i="1"/>
  <c r="F502" i="1"/>
  <c r="G222" i="1"/>
  <c r="G209" i="1"/>
  <c r="G139" i="1"/>
  <c r="G116" i="1"/>
  <c r="G43" i="1"/>
  <c r="G631" i="1"/>
  <c r="G117" i="1"/>
  <c r="F505" i="1"/>
  <c r="G580" i="1"/>
  <c r="H755" i="1"/>
  <c r="H363" i="1"/>
  <c r="F346" i="1"/>
  <c r="G317" i="1"/>
  <c r="F950" i="1"/>
  <c r="G650" i="1"/>
  <c r="G975" i="1"/>
  <c r="G850" i="1"/>
  <c r="G529" i="1"/>
  <c r="G118" i="1"/>
  <c r="G929" i="1"/>
  <c r="G56" i="1"/>
  <c r="G781" i="1"/>
  <c r="L1013" i="1"/>
  <c r="L131" i="1"/>
  <c r="L242" i="1"/>
  <c r="L169" i="1"/>
  <c r="L187" i="1"/>
  <c r="L343" i="1"/>
  <c r="L801" i="1"/>
  <c r="L555" i="1"/>
  <c r="L316" i="1"/>
  <c r="L413" i="1"/>
  <c r="L63" i="1"/>
  <c r="L765" i="1"/>
  <c r="L844" i="1"/>
  <c r="L709" i="1"/>
  <c r="L447" i="1"/>
  <c r="L889" i="1"/>
  <c r="L492" i="1"/>
  <c r="L437" i="1"/>
  <c r="L553" i="1"/>
  <c r="L184" i="1"/>
  <c r="L1026" i="1"/>
  <c r="L951" i="1"/>
  <c r="L110" i="1"/>
  <c r="L560" i="1"/>
  <c r="L558" i="1"/>
  <c r="L299" i="1"/>
  <c r="L366" i="1"/>
  <c r="L788" i="1"/>
  <c r="L837" i="1"/>
  <c r="L97" i="1"/>
  <c r="L83" i="1"/>
  <c r="L498" i="1"/>
  <c r="F903" i="1"/>
  <c r="F592" i="1"/>
  <c r="E995" i="1"/>
  <c r="H526" i="1"/>
  <c r="F716" i="1"/>
  <c r="G1010" i="1"/>
  <c r="G67" i="1"/>
  <c r="G321" i="1"/>
  <c r="G262" i="1"/>
  <c r="G884" i="1"/>
  <c r="F464" i="1"/>
  <c r="G39" i="1"/>
  <c r="G336" i="1"/>
  <c r="G449" i="1"/>
  <c r="G492" i="1"/>
  <c r="G264" i="1"/>
  <c r="F632" i="1"/>
  <c r="F676" i="1"/>
  <c r="H625" i="1"/>
  <c r="H997" i="1"/>
  <c r="F766" i="1"/>
  <c r="F529" i="1"/>
  <c r="G885" i="1"/>
  <c r="G620" i="1"/>
  <c r="G571" i="1"/>
  <c r="G641" i="1"/>
  <c r="G286" i="1"/>
  <c r="F767" i="1"/>
  <c r="G907" i="1"/>
  <c r="G146" i="1"/>
  <c r="G660" i="1"/>
  <c r="G844" i="1"/>
  <c r="F238" i="1"/>
  <c r="F710" i="1"/>
  <c r="H410" i="1"/>
  <c r="E52" i="1"/>
  <c r="F148" i="1"/>
  <c r="F383" i="1"/>
  <c r="G630" i="1"/>
  <c r="G959" i="1"/>
  <c r="G798" i="1"/>
  <c r="F1026" i="1"/>
  <c r="G296" i="1"/>
  <c r="G53" i="1"/>
  <c r="G241" i="1"/>
  <c r="G298" i="1"/>
  <c r="G1018" i="1"/>
  <c r="F552" i="1"/>
  <c r="F94" i="1"/>
  <c r="F939" i="1"/>
  <c r="E906" i="1"/>
  <c r="H477" i="1"/>
  <c r="F131" i="1"/>
  <c r="G419" i="1"/>
  <c r="G464" i="1"/>
  <c r="F160" i="1"/>
  <c r="F749" i="1"/>
  <c r="G496" i="1"/>
  <c r="F379" i="1"/>
  <c r="G247" i="1"/>
  <c r="G855" i="1"/>
  <c r="G335" i="1"/>
  <c r="G353" i="1"/>
  <c r="G671" i="1"/>
  <c r="F865" i="1"/>
  <c r="G207" i="1"/>
  <c r="H578" i="1"/>
  <c r="H395" i="1"/>
  <c r="G505" i="1"/>
  <c r="G549" i="1"/>
  <c r="F127" i="1"/>
  <c r="G102" i="1"/>
  <c r="G991" i="1"/>
  <c r="G789" i="1"/>
  <c r="G809" i="1"/>
  <c r="G176" i="1"/>
  <c r="F36" i="1"/>
  <c r="G879" i="1"/>
  <c r="G312" i="1"/>
  <c r="G979" i="1"/>
  <c r="F585" i="1"/>
  <c r="G958" i="1"/>
  <c r="H862" i="1"/>
  <c r="F750" i="1"/>
  <c r="G769" i="1"/>
  <c r="G990" i="1"/>
  <c r="G653" i="1"/>
  <c r="F805" i="1"/>
  <c r="G806" i="1"/>
  <c r="G460" i="1"/>
  <c r="G165" i="1"/>
  <c r="G891" i="1"/>
  <c r="G327" i="1"/>
  <c r="G279" i="1"/>
  <c r="G422" i="1"/>
  <c r="L165" i="1"/>
  <c r="L806" i="1"/>
  <c r="L501" i="1"/>
  <c r="L608" i="1"/>
  <c r="L778" i="1"/>
  <c r="L395" i="1"/>
  <c r="L565" i="1"/>
  <c r="L50" i="1"/>
  <c r="L311" i="1"/>
  <c r="L285" i="1"/>
  <c r="L60" i="1"/>
  <c r="L741" i="1"/>
  <c r="L116" i="1"/>
  <c r="L190" i="1"/>
  <c r="L530" i="1"/>
  <c r="L868" i="1"/>
  <c r="L101" i="1"/>
  <c r="L855" i="1"/>
  <c r="L658" i="1"/>
  <c r="L722" i="1"/>
  <c r="L519" i="1"/>
  <c r="L527" i="1"/>
  <c r="L997" i="1"/>
  <c r="L596" i="1"/>
  <c r="L134" i="1"/>
  <c r="L996" i="1"/>
  <c r="L884" i="1"/>
  <c r="L293" i="1"/>
  <c r="L324" i="1"/>
  <c r="L378" i="1"/>
  <c r="L458" i="1"/>
  <c r="L687" i="1"/>
  <c r="F288" i="1"/>
  <c r="F754" i="1"/>
  <c r="F773" i="1"/>
  <c r="H403" i="1"/>
  <c r="H951" i="1"/>
  <c r="F758" i="1"/>
  <c r="F784" i="1"/>
  <c r="G441" i="1"/>
  <c r="G191" i="1"/>
  <c r="G59" i="1"/>
  <c r="G380" i="1"/>
  <c r="F429" i="1"/>
  <c r="F618" i="1"/>
  <c r="G459" i="1"/>
  <c r="G359" i="1"/>
  <c r="G99" i="1"/>
  <c r="F691" i="1"/>
  <c r="F136" i="1"/>
  <c r="F956" i="1"/>
  <c r="H209" i="1"/>
  <c r="F660" i="1"/>
  <c r="F539" i="1"/>
  <c r="F358" i="1"/>
  <c r="G730" i="1"/>
  <c r="F273" i="1"/>
  <c r="G237" i="1"/>
  <c r="F355" i="1"/>
  <c r="G689" i="1"/>
  <c r="G414" i="1"/>
  <c r="G235" i="1"/>
  <c r="G523" i="1"/>
  <c r="G366" i="1"/>
  <c r="F227" i="1"/>
  <c r="F677" i="1"/>
  <c r="G962" i="1"/>
  <c r="E104" i="1"/>
  <c r="E910" i="1"/>
  <c r="F235" i="1"/>
  <c r="G639" i="1"/>
  <c r="G532" i="1"/>
  <c r="G421" i="1"/>
  <c r="F948" i="1"/>
  <c r="G590" i="1"/>
  <c r="G484" i="1"/>
  <c r="G742" i="1"/>
  <c r="G771" i="1"/>
  <c r="G783" i="1"/>
  <c r="G404" i="1"/>
  <c r="G66" i="1"/>
  <c r="F246" i="1"/>
  <c r="G681" i="1"/>
  <c r="H1026" i="1"/>
  <c r="H886" i="1"/>
  <c r="G607" i="1"/>
  <c r="G282" i="1"/>
  <c r="G586" i="1"/>
  <c r="G394" i="1"/>
  <c r="G351" i="1"/>
  <c r="G432" i="1"/>
  <c r="G960" i="1"/>
  <c r="F920" i="1"/>
  <c r="G467" i="1"/>
  <c r="G387" i="1"/>
  <c r="G164" i="1"/>
  <c r="G553" i="1"/>
  <c r="F165" i="1"/>
  <c r="G709" i="1"/>
  <c r="H311" i="1"/>
  <c r="F602" i="1"/>
  <c r="G501" i="1"/>
  <c r="G946" i="1"/>
  <c r="G89" i="1"/>
  <c r="F744" i="1"/>
  <c r="G745" i="1"/>
  <c r="G127" i="1"/>
  <c r="G308" i="1"/>
  <c r="G740" i="1"/>
  <c r="G920" i="1"/>
  <c r="G376" i="1"/>
  <c r="G564" i="1"/>
  <c r="G973" i="1"/>
  <c r="F680" i="1"/>
  <c r="F414" i="1"/>
  <c r="E635" i="1"/>
  <c r="G463" i="1"/>
  <c r="F452" i="1"/>
  <c r="F524" i="1"/>
  <c r="G696" i="1"/>
  <c r="G953" i="1"/>
  <c r="G546" i="1"/>
  <c r="G931" i="1"/>
  <c r="F336" i="1"/>
  <c r="G406" i="1"/>
  <c r="G469" i="1"/>
  <c r="F340" i="1"/>
  <c r="G646" i="1"/>
  <c r="L915" i="1"/>
  <c r="L289" i="1"/>
  <c r="L409" i="1"/>
  <c r="L476" i="1"/>
  <c r="L807" i="1"/>
  <c r="L246" i="1"/>
  <c r="L959" i="1"/>
  <c r="L561" i="1"/>
  <c r="L337" i="1"/>
  <c r="L1010" i="1"/>
  <c r="L606" i="1"/>
  <c r="L410" i="1"/>
  <c r="L497" i="1"/>
  <c r="L917" i="1"/>
  <c r="L943" i="1"/>
  <c r="L680" i="1"/>
  <c r="L930" i="1"/>
  <c r="L507" i="1"/>
  <c r="L287" i="1"/>
  <c r="L533" i="1"/>
  <c r="L586" i="1"/>
  <c r="L1019" i="1"/>
  <c r="L820" i="1"/>
  <c r="L592" i="1"/>
  <c r="L264" i="1"/>
  <c r="L681" i="1"/>
  <c r="L968" i="1"/>
  <c r="L988" i="1"/>
  <c r="L138" i="1"/>
  <c r="L513" i="1"/>
  <c r="L319" i="1"/>
  <c r="L295" i="1"/>
  <c r="G834" i="1"/>
  <c r="G457" i="1"/>
  <c r="F616" i="1"/>
  <c r="H339" i="1"/>
  <c r="F360" i="1"/>
  <c r="F192" i="1"/>
  <c r="F790" i="1"/>
  <c r="G673" i="1"/>
  <c r="G853" i="1"/>
  <c r="F980" i="1"/>
  <c r="G791" i="1"/>
  <c r="G522" i="1"/>
  <c r="F852" i="1"/>
  <c r="G81" i="1"/>
  <c r="G704" i="1"/>
  <c r="G731" i="1"/>
  <c r="G995" i="1"/>
  <c r="F359" i="1"/>
  <c r="F66" i="1"/>
  <c r="E514" i="1"/>
  <c r="E373" i="1"/>
  <c r="F995" i="1"/>
  <c r="F966" i="1"/>
  <c r="G702" i="1"/>
  <c r="G219" i="1"/>
  <c r="G51" i="1"/>
  <c r="G914" i="1"/>
  <c r="G521" i="1"/>
  <c r="G410" i="1"/>
  <c r="G961" i="1"/>
  <c r="G334" i="1"/>
  <c r="G255" i="1"/>
  <c r="G758" i="1"/>
  <c r="F915" i="1"/>
  <c r="F873" i="1"/>
  <c r="H614" i="1"/>
  <c r="H473" i="1"/>
  <c r="F537" i="1"/>
  <c r="G147" i="1"/>
  <c r="G926" i="1"/>
  <c r="G699" i="1"/>
  <c r="G1033" i="1"/>
  <c r="G172" i="1"/>
  <c r="G600" i="1"/>
  <c r="G575" i="1"/>
  <c r="G722" i="1"/>
  <c r="G548" i="1"/>
  <c r="G788" i="1"/>
  <c r="G52" i="1"/>
  <c r="F652" i="1"/>
  <c r="G584" i="1"/>
  <c r="H673" i="1"/>
  <c r="F574" i="1"/>
  <c r="G450" i="1"/>
  <c r="F780" i="1"/>
  <c r="G398" i="1"/>
  <c r="G107" i="1"/>
  <c r="G326" i="1"/>
  <c r="G666" i="1"/>
  <c r="G674" i="1"/>
  <c r="G69" i="1"/>
  <c r="F218" i="1"/>
  <c r="G755" i="1"/>
  <c r="G452" i="1"/>
  <c r="G64" i="1"/>
  <c r="F453" i="1"/>
  <c r="G152" i="1"/>
  <c r="G491" i="1"/>
  <c r="F54" i="1"/>
  <c r="F774" i="1"/>
  <c r="G245" i="1"/>
  <c r="G60" i="1"/>
  <c r="G908" i="1"/>
  <c r="G883" i="1"/>
  <c r="G803" i="1"/>
  <c r="G41" i="1"/>
  <c r="G485" i="1"/>
  <c r="G311" i="1"/>
  <c r="F247" i="1"/>
  <c r="G870" i="1"/>
  <c r="G881" i="1"/>
  <c r="F266" i="1"/>
  <c r="G513" i="1"/>
  <c r="E512" i="1"/>
  <c r="G713" i="1"/>
  <c r="F778" i="1"/>
  <c r="G819" i="1"/>
  <c r="G818" i="1"/>
  <c r="G443" i="1"/>
  <c r="G383" i="1"/>
  <c r="G892" i="1"/>
  <c r="G732" i="1"/>
  <c r="G957" i="1"/>
  <c r="G345" i="1"/>
  <c r="F849" i="1"/>
  <c r="G939" i="1"/>
  <c r="L677" i="1"/>
  <c r="L269" i="1"/>
  <c r="L770" i="1"/>
  <c r="L978" i="1"/>
  <c r="L885" i="1"/>
  <c r="L890" i="1"/>
  <c r="L39" i="1"/>
  <c r="L397" i="1"/>
  <c r="L1002" i="1"/>
  <c r="L918" i="1"/>
  <c r="L267" i="1"/>
  <c r="L764" i="1"/>
  <c r="L411" i="1"/>
  <c r="L913" i="1"/>
  <c r="L323" i="1"/>
  <c r="L195" i="1"/>
  <c r="L956" i="1"/>
  <c r="L738" i="1"/>
  <c r="L827" i="1"/>
  <c r="L776" i="1"/>
  <c r="L48" i="1"/>
  <c r="L427" i="1"/>
  <c r="L685" i="1"/>
  <c r="L708" i="1"/>
  <c r="L870" i="1"/>
  <c r="L426" i="1"/>
  <c r="L143" i="1"/>
  <c r="L40" i="1"/>
  <c r="L657" i="1"/>
  <c r="L744" i="1"/>
  <c r="L38" i="1"/>
  <c r="L802" i="1"/>
  <c r="L557" i="1"/>
  <c r="L632" i="1"/>
  <c r="L146" i="1"/>
  <c r="L909" i="1"/>
  <c r="L290" i="1"/>
  <c r="L499" i="1"/>
  <c r="L593" i="1"/>
  <c r="L205" i="1"/>
  <c r="L80" i="1"/>
  <c r="L265" i="1"/>
  <c r="G271" i="1"/>
  <c r="L718" i="1"/>
  <c r="L474" i="1"/>
  <c r="L826" i="1"/>
  <c r="L339" i="1"/>
  <c r="L688" i="1"/>
  <c r="L349" i="1"/>
  <c r="L817" i="1"/>
  <c r="L536" i="1"/>
  <c r="L763" i="1"/>
  <c r="L683" i="1"/>
  <c r="L403" i="1"/>
  <c r="L375" i="1"/>
  <c r="L904" i="1"/>
  <c r="L924" i="1"/>
  <c r="L883" i="1"/>
  <c r="L412" i="1"/>
  <c r="L661" i="1"/>
  <c r="L51" i="1"/>
  <c r="L742" i="1"/>
  <c r="L674" i="1"/>
  <c r="L872" i="1"/>
  <c r="L168" i="1"/>
  <c r="L87" i="1"/>
  <c r="L436" i="1"/>
  <c r="L749" i="1"/>
  <c r="L448" i="1"/>
  <c r="L607" i="1"/>
  <c r="L866" i="1"/>
  <c r="L589" i="1"/>
  <c r="L893" i="1"/>
  <c r="L89" i="1"/>
  <c r="L800" i="1"/>
  <c r="L726" i="1"/>
  <c r="L417" i="1"/>
  <c r="L376" i="1"/>
  <c r="L144" i="1"/>
  <c r="L286" i="1"/>
  <c r="L435" i="1"/>
  <c r="L441" i="1"/>
  <c r="L543" i="1"/>
  <c r="L566" i="1"/>
  <c r="L362" i="1"/>
  <c r="L752" i="1"/>
  <c r="L266" i="1"/>
  <c r="L469" i="1"/>
  <c r="L1008" i="1"/>
  <c r="L178" i="1"/>
  <c r="L947" i="1"/>
  <c r="L995" i="1"/>
  <c r="L81" i="1"/>
  <c r="L840" i="1"/>
  <c r="L429" i="1"/>
  <c r="L979" i="1"/>
  <c r="L333" i="1"/>
  <c r="L862" i="1"/>
  <c r="L792" i="1"/>
  <c r="L514" i="1"/>
  <c r="L937" i="1"/>
  <c r="L335" i="1"/>
  <c r="L129" i="1"/>
  <c r="L621" i="1"/>
  <c r="L777" i="1"/>
  <c r="L404" i="1"/>
  <c r="L500" i="1"/>
  <c r="L420" i="1"/>
  <c r="L72" i="1"/>
  <c r="L493" i="1"/>
  <c r="L444" i="1"/>
  <c r="L785" i="1"/>
  <c r="L227" i="1"/>
  <c r="L192" i="1"/>
  <c r="L95" i="1"/>
  <c r="L609" i="1"/>
  <c r="L221" i="1"/>
  <c r="L371" i="1"/>
  <c r="L869" i="1"/>
  <c r="L940" i="1"/>
  <c r="L484" i="1"/>
  <c r="G606" i="1"/>
  <c r="L705" i="1"/>
  <c r="L539" i="1"/>
  <c r="L238" i="1"/>
  <c r="L109" i="1"/>
  <c r="L707" i="1"/>
  <c r="L294" i="1"/>
  <c r="L252" i="1"/>
  <c r="L207" i="1"/>
  <c r="L398" i="1"/>
  <c r="L1015" i="1"/>
  <c r="L96" i="1"/>
  <c r="L416" i="1"/>
  <c r="L639" i="1"/>
  <c r="L551" i="1"/>
  <c r="L871" i="1"/>
  <c r="F1033" i="1"/>
  <c r="L549" i="1"/>
  <c r="L949" i="1"/>
  <c r="L887" i="1"/>
  <c r="L725" i="1"/>
  <c r="L682" i="1"/>
  <c r="L571" i="1"/>
  <c r="L524" i="1"/>
  <c r="L486" i="1"/>
  <c r="L691" i="1"/>
  <c r="L373" i="1"/>
  <c r="L559" i="1"/>
  <c r="L90" i="1"/>
  <c r="L796" i="1"/>
  <c r="L284" i="1"/>
  <c r="L896" i="1"/>
  <c r="L79" i="1"/>
  <c r="L946" i="1"/>
  <c r="L454" i="1"/>
  <c r="L1021" i="1"/>
  <c r="L703" i="1"/>
  <c r="L542" i="1"/>
  <c r="L824" i="1"/>
  <c r="L642" i="1"/>
  <c r="L1004" i="1"/>
  <c r="L771" i="1"/>
  <c r="L510" i="1"/>
  <c r="L822" i="1"/>
  <c r="L226" i="1"/>
  <c r="L575" i="1"/>
  <c r="L701" i="1"/>
  <c r="L712" i="1"/>
  <c r="L167" i="1"/>
  <c r="L234" i="1"/>
  <c r="L910" i="1"/>
  <c r="L693" i="1"/>
  <c r="L975" i="1"/>
  <c r="L675" i="1"/>
  <c r="L273" i="1"/>
  <c r="L670" i="1"/>
  <c r="L135" i="1"/>
  <c r="L898" i="1"/>
  <c r="L489" i="1"/>
  <c r="L320" i="1"/>
  <c r="L1011" i="1"/>
  <c r="L531" i="1"/>
  <c r="L159" i="1"/>
  <c r="L222" i="1"/>
  <c r="L93" i="1"/>
  <c r="L88" i="1"/>
  <c r="L936" i="1"/>
  <c r="L61" i="1"/>
  <c r="L251" i="1"/>
  <c r="L731" i="1"/>
  <c r="L120" i="1"/>
  <c r="L158" i="1"/>
  <c r="L278" i="1"/>
  <c r="L784" i="1"/>
  <c r="L310" i="1"/>
  <c r="L1006" i="1"/>
  <c r="L82" i="1"/>
  <c r="L520" i="1"/>
  <c r="L54" i="1"/>
  <c r="L759" i="1"/>
  <c r="L479" i="1"/>
  <c r="L193" i="1"/>
  <c r="L65" i="1"/>
  <c r="L1005" i="1"/>
  <c r="L768" i="1"/>
  <c r="L775" i="1"/>
  <c r="L981" i="1"/>
  <c r="L338" i="1"/>
  <c r="L283" i="1"/>
  <c r="L891" i="1"/>
  <c r="L969" i="1"/>
  <c r="L460" i="1"/>
  <c r="L760" i="1"/>
  <c r="L102" i="1"/>
  <c r="L714" i="1"/>
  <c r="L506" i="1"/>
  <c r="L852" i="1"/>
  <c r="L523" i="1"/>
  <c r="L450" i="1"/>
  <c r="L111" i="1"/>
  <c r="L213" i="1"/>
  <c r="L668" i="1"/>
  <c r="L699" i="1"/>
  <c r="L986" i="1"/>
  <c r="L686" i="1"/>
  <c r="L1009" i="1"/>
  <c r="L477" i="1"/>
  <c r="L152" i="1"/>
  <c r="L119" i="1"/>
  <c r="L921" i="1"/>
  <c r="L275" i="1"/>
  <c r="AQ9" i="1"/>
  <c r="L922" i="1"/>
  <c r="L967" i="1"/>
  <c r="L579" i="1"/>
  <c r="L735" i="1"/>
  <c r="L798" i="1"/>
  <c r="L906" i="1"/>
  <c r="L258" i="1"/>
  <c r="L853" i="1"/>
  <c r="L574" i="1"/>
  <c r="L77" i="1"/>
  <c r="L525" i="1"/>
  <c r="L1018" i="1"/>
  <c r="L277" i="1"/>
  <c r="L643" i="1"/>
  <c r="L112" i="1"/>
  <c r="G208" i="1"/>
  <c r="L933" i="1"/>
  <c r="L564" i="1"/>
  <c r="L166" i="1"/>
  <c r="L58" i="1"/>
  <c r="L552" i="1"/>
  <c r="L162" i="1"/>
  <c r="L854" i="1"/>
  <c r="L466" i="1"/>
  <c r="L812" i="1"/>
  <c r="L769" i="1"/>
  <c r="L380" i="1"/>
  <c r="L75" i="1"/>
  <c r="L353" i="1"/>
  <c r="L615" i="1"/>
  <c r="L153" i="1"/>
  <c r="L648" i="1"/>
  <c r="L224" i="1"/>
  <c r="L630" i="1"/>
  <c r="L823" i="1"/>
  <c r="L842" i="1"/>
  <c r="L386" i="1"/>
  <c r="L948" i="1"/>
  <c r="L185" i="1"/>
  <c r="L254" i="1"/>
  <c r="L347" i="1"/>
  <c r="L838" i="1"/>
  <c r="L666" i="1"/>
  <c r="L367" i="1"/>
  <c r="L625" i="1"/>
  <c r="L468" i="1"/>
  <c r="L475" i="1"/>
  <c r="L577" i="1"/>
  <c r="L698" i="1"/>
  <c r="L881" i="1"/>
  <c r="L235" i="1"/>
  <c r="L733" i="1"/>
  <c r="L262" i="1"/>
  <c r="L811" i="1"/>
  <c r="L173" i="1"/>
  <c r="L94" i="1"/>
  <c r="L619" i="1"/>
  <c r="L422" i="1"/>
  <c r="L582" i="1"/>
  <c r="L86" i="1"/>
  <c r="L318" i="1"/>
  <c r="L237" i="1"/>
  <c r="L160" i="1"/>
  <c r="L594" i="1"/>
  <c r="L407" i="1"/>
  <c r="L438" i="1"/>
  <c r="L860" i="1"/>
  <c r="L127" i="1"/>
  <c r="L526" i="1"/>
  <c r="L583" i="1"/>
  <c r="L155" i="1"/>
  <c r="L961" i="1"/>
  <c r="L37" i="1"/>
  <c r="L907" i="1"/>
  <c r="L649" i="1"/>
  <c r="L939" i="1"/>
  <c r="L114" i="1"/>
  <c r="L41" i="1"/>
  <c r="L652" i="1"/>
  <c r="L874" i="1"/>
  <c r="L544" i="1"/>
  <c r="L934" i="1"/>
  <c r="L751" i="1"/>
  <c r="L511" i="1"/>
  <c r="L125" i="1"/>
  <c r="L140" i="1"/>
  <c r="L546" i="1"/>
  <c r="L819" i="1"/>
  <c r="L451" i="1"/>
  <c r="L281" i="1"/>
  <c r="L423" i="1"/>
  <c r="L982" i="1"/>
  <c r="L203" i="1"/>
  <c r="L595" i="1"/>
  <c r="L911" i="1"/>
  <c r="L605" i="1"/>
  <c r="L992" i="1"/>
  <c r="L100" i="1"/>
  <c r="L715" i="1"/>
  <c r="L783" i="1"/>
  <c r="L350" i="1"/>
  <c r="L964" i="1"/>
  <c r="L919" i="1"/>
  <c r="L231" i="1"/>
  <c r="L382" i="1"/>
  <c r="L408" i="1"/>
  <c r="L938" i="1"/>
  <c r="L637" i="1"/>
  <c r="L47" i="1"/>
  <c r="L186" i="1"/>
  <c r="G827" i="1"/>
  <c r="L345" i="1"/>
  <c r="L863" i="1"/>
  <c r="L877" i="1"/>
  <c r="L481" i="1"/>
  <c r="L137" i="1"/>
  <c r="L721" i="1"/>
  <c r="L483" i="1"/>
  <c r="L613" i="1"/>
  <c r="L515" i="1"/>
  <c r="L215" i="1"/>
  <c r="L828" i="1"/>
  <c r="L384" i="1"/>
  <c r="L974" i="1"/>
  <c r="L912" i="1"/>
  <c r="L672" i="1"/>
  <c r="L900" i="1"/>
  <c r="L133" i="1"/>
  <c r="L604" i="1"/>
  <c r="L989" i="1"/>
  <c r="L617" i="1"/>
  <c r="L588" i="1"/>
  <c r="L107" i="1"/>
  <c r="L130" i="1"/>
  <c r="L794" i="1"/>
  <c r="L388" i="1"/>
  <c r="L556" i="1"/>
  <c r="L633" i="1"/>
  <c r="L830" i="1"/>
  <c r="L70" i="1"/>
  <c r="L399" i="1"/>
  <c r="L99" i="1"/>
  <c r="L365" i="1"/>
  <c r="L753" i="1"/>
  <c r="L360" i="1"/>
  <c r="L406" i="1"/>
  <c r="L172" i="1"/>
  <c r="L590" i="1"/>
  <c r="L164" i="1"/>
  <c r="L359" i="1"/>
  <c r="L821" i="1"/>
  <c r="L263" i="1"/>
  <c r="L761" i="1"/>
  <c r="L297" i="1"/>
  <c r="L597" i="1"/>
  <c r="L332" i="1"/>
  <c r="L161" i="1"/>
  <c r="L383" i="1"/>
  <c r="L966" i="1"/>
  <c r="L720" i="1"/>
  <c r="L678" i="1"/>
  <c r="L248" i="1"/>
  <c r="L902" i="1"/>
  <c r="L972" i="1"/>
  <c r="L496" i="1"/>
  <c r="L762" i="1"/>
  <c r="L209" i="1"/>
  <c r="L223" i="1"/>
  <c r="L848" i="1"/>
  <c r="L381" i="1"/>
  <c r="L646" i="1"/>
  <c r="L372" i="1"/>
  <c r="L439" i="1"/>
  <c r="L825" i="1"/>
  <c r="L228" i="1"/>
  <c r="L453" i="1"/>
  <c r="L471" i="1"/>
  <c r="L925" i="1"/>
  <c r="L504" i="1"/>
  <c r="L1001" i="1"/>
  <c r="L463" i="1"/>
  <c r="L115" i="1"/>
  <c r="L994" i="1"/>
  <c r="L614" i="1"/>
  <c r="L713" i="1"/>
  <c r="L743" i="1"/>
  <c r="L587" i="1"/>
  <c r="L647" i="1"/>
  <c r="L886" i="1"/>
  <c r="L547" i="1"/>
  <c r="L602" i="1"/>
  <c r="L249" i="1"/>
  <c r="L49" i="1"/>
  <c r="L357" i="1"/>
  <c r="L282" i="1"/>
  <c r="L327" i="1"/>
  <c r="L368" i="1"/>
  <c r="L641" i="1"/>
  <c r="L313" i="1"/>
  <c r="L875" i="1"/>
  <c r="L145" i="1"/>
  <c r="L928" i="1"/>
  <c r="L805" i="1"/>
  <c r="L74" i="1"/>
  <c r="L488" i="1"/>
  <c r="L331" i="1"/>
  <c r="L260" i="1"/>
  <c r="L651" i="1"/>
  <c r="L247" i="1"/>
  <c r="L774" i="1"/>
  <c r="L952" i="1"/>
  <c r="G608" i="1"/>
  <c r="L568" i="1"/>
  <c r="L963" i="1"/>
  <c r="L879" i="1"/>
  <c r="L655" i="1"/>
  <c r="L697" i="1"/>
  <c r="L711" i="1"/>
  <c r="L662" i="1"/>
  <c r="L522" i="1"/>
  <c r="L309" i="1"/>
  <c r="L1017" i="1"/>
  <c r="L664" i="1"/>
  <c r="L314" i="1"/>
  <c r="L671" i="1"/>
  <c r="L810" i="1"/>
  <c r="L797" i="1"/>
  <c r="G981" i="1"/>
  <c r="L92" i="1"/>
  <c r="L485" i="1"/>
  <c r="L389" i="1"/>
  <c r="L998" i="1"/>
  <c r="L841" i="1"/>
  <c r="L502" i="1"/>
  <c r="L786" i="1"/>
  <c r="L580" i="1"/>
  <c r="L581" i="1"/>
  <c r="L914" i="1"/>
  <c r="L176" i="1"/>
  <c r="L631" i="1"/>
  <c r="L183" i="1"/>
  <c r="L971" i="1"/>
  <c r="L352" i="1"/>
  <c r="L562" i="1"/>
  <c r="L478" i="1"/>
  <c r="L194" i="1"/>
  <c r="L358" i="1"/>
  <c r="L944" i="1"/>
  <c r="L903" i="1"/>
  <c r="L931" i="1"/>
  <c r="L880" i="1"/>
  <c r="L268" i="1"/>
  <c r="L151" i="1"/>
  <c r="L232" i="1"/>
  <c r="L920" i="1"/>
  <c r="L76" i="1"/>
  <c r="L876" i="1"/>
  <c r="L537" i="1"/>
  <c r="L957" i="1"/>
  <c r="L895" i="1"/>
  <c r="L892" i="1"/>
  <c r="L942" i="1"/>
  <c r="L428" i="1"/>
  <c r="L462" i="1"/>
  <c r="L729" i="1"/>
  <c r="L239" i="1"/>
  <c r="L993" i="1"/>
  <c r="L430" i="1"/>
  <c r="L882" i="1"/>
  <c r="L470" i="1"/>
  <c r="L654" i="1"/>
  <c r="L487" i="1"/>
  <c r="L180" i="1"/>
  <c r="L644" i="1"/>
  <c r="L306" i="1"/>
  <c r="L905" i="1"/>
  <c r="L653" i="1"/>
  <c r="L245" i="1"/>
  <c r="L747" i="1"/>
  <c r="L457" i="1"/>
  <c r="L346" i="1"/>
  <c r="L443" i="1"/>
  <c r="L259" i="1"/>
  <c r="L230" i="1"/>
  <c r="L1003" i="1"/>
  <c r="L878" i="1"/>
  <c r="L400" i="1"/>
  <c r="L540" i="1"/>
  <c r="L772" i="1"/>
  <c r="L274" i="1"/>
  <c r="L270" i="1"/>
  <c r="L216" i="1"/>
  <c r="L291" i="1"/>
  <c r="L567" i="1"/>
  <c r="L908" i="1"/>
  <c r="L402" i="1"/>
  <c r="L980" i="1"/>
  <c r="L694" i="1"/>
  <c r="L91" i="1"/>
  <c r="L66" i="1"/>
  <c r="L393" i="1"/>
  <c r="L716" i="1"/>
  <c r="L634" i="1"/>
  <c r="L321" i="1"/>
  <c r="L832" i="1"/>
  <c r="L857" i="1"/>
  <c r="L322" i="1"/>
  <c r="G274" i="1"/>
  <c r="L808" i="1"/>
  <c r="L1024" i="1"/>
  <c r="L419" i="1"/>
  <c r="L622" i="1"/>
  <c r="L244" i="1"/>
  <c r="L973" i="1"/>
  <c r="L302" i="1"/>
  <c r="L847" i="1"/>
  <c r="L873" i="1"/>
  <c r="L196" i="1"/>
  <c r="L363" i="1"/>
  <c r="L446" i="1"/>
  <c r="L113" i="1"/>
  <c r="L754" i="1"/>
  <c r="L340" i="1"/>
  <c r="L452" i="1"/>
  <c r="L85" i="1"/>
  <c r="L391" i="1"/>
  <c r="L163" i="1"/>
  <c r="L255" i="1"/>
  <c r="L424" i="1"/>
  <c r="L804" i="1"/>
  <c r="L348" i="1"/>
  <c r="L831" i="1"/>
  <c r="L724" i="1"/>
  <c r="L336" i="1"/>
  <c r="L44" i="1"/>
  <c r="L624" i="1"/>
  <c r="L432" i="1"/>
  <c r="L927" i="1"/>
  <c r="L421" i="1"/>
  <c r="G886" i="1"/>
  <c r="L473" i="1"/>
  <c r="L640" i="1"/>
  <c r="L790" i="1"/>
  <c r="L394" i="1"/>
  <c r="L465" i="1"/>
  <c r="L455" i="1"/>
  <c r="L55" i="1"/>
  <c r="L618" i="1"/>
  <c r="L328" i="1"/>
  <c r="L955" i="1"/>
  <c r="L307" i="1"/>
  <c r="L189" i="1"/>
  <c r="L46" i="1"/>
  <c r="L433" i="1"/>
  <c r="L638" i="1"/>
  <c r="L329" i="1"/>
  <c r="L1007" i="1"/>
  <c r="L370" i="1"/>
  <c r="L122" i="1"/>
  <c r="L334" i="1"/>
  <c r="L449" i="1"/>
  <c r="L68" i="1"/>
  <c r="L123" i="1"/>
  <c r="L755" i="1"/>
  <c r="L261" i="1"/>
  <c r="L867" i="1"/>
  <c r="L935" i="1"/>
  <c r="L390" i="1"/>
  <c r="L839" i="1"/>
  <c r="L103" i="1"/>
  <c r="L59" i="1"/>
  <c r="L495" i="1"/>
  <c r="L199" i="1"/>
  <c r="L960" i="1"/>
  <c r="L897" i="1"/>
  <c r="L916" i="1"/>
  <c r="L945" i="1"/>
  <c r="L385" i="1"/>
  <c r="L305" i="1"/>
  <c r="L690" i="1"/>
  <c r="L932" i="1"/>
  <c r="L599" i="1"/>
  <c r="L835" i="1"/>
  <c r="L317" i="1"/>
  <c r="L803" i="1"/>
  <c r="L1000" i="1"/>
  <c r="L976" i="1"/>
  <c r="L730" i="1"/>
  <c r="L490" i="1"/>
  <c r="L791" i="1"/>
  <c r="L233" i="1"/>
  <c r="L572" i="1"/>
  <c r="L1022" i="1"/>
  <c r="L445" i="1"/>
  <c r="L456" i="1"/>
  <c r="L861" i="1"/>
  <c r="L667" i="1"/>
  <c r="L970" i="1"/>
  <c r="L351" i="1"/>
  <c r="L600" i="1"/>
  <c r="L175" i="1"/>
  <c r="L538" i="1"/>
  <c r="L296" i="1"/>
  <c r="L894" i="1"/>
  <c r="L300" i="1"/>
  <c r="L850" i="1"/>
  <c r="L929" i="1"/>
  <c r="L459" i="1"/>
  <c r="L673" i="1"/>
  <c r="L301" i="1"/>
  <c r="L198" i="1"/>
  <c r="L330" i="1"/>
  <c r="L987" i="1"/>
  <c r="L864" i="1"/>
  <c r="L220" i="1"/>
  <c r="L888" i="1"/>
  <c r="L793" i="1"/>
  <c r="L480" i="1"/>
  <c r="L717" i="1"/>
  <c r="L36" i="1"/>
  <c r="L379" i="1"/>
  <c r="L174" i="1"/>
  <c r="L108" i="1"/>
  <c r="L1025" i="1"/>
  <c r="L901" i="1"/>
  <c r="L962" i="1"/>
  <c r="L202" i="1"/>
  <c r="L773" i="1"/>
  <c r="L702" i="1"/>
  <c r="L374" i="1"/>
  <c r="L528" i="1"/>
  <c r="L42" i="1"/>
  <c r="L304" i="1"/>
  <c r="L836" i="1"/>
  <c r="G236" i="1"/>
  <c r="L401" i="1"/>
  <c r="L212" i="1"/>
  <c r="L147" i="1"/>
  <c r="L756" i="1"/>
  <c r="L188" i="1"/>
  <c r="L746" i="1"/>
  <c r="L623" i="1"/>
  <c r="L659" i="1"/>
  <c r="L660" i="1"/>
  <c r="L200" i="1"/>
  <c r="L710" i="1"/>
  <c r="L859" i="1"/>
  <c r="L170" i="1"/>
  <c r="L603" i="1"/>
  <c r="L181" i="1"/>
  <c r="L325" i="1"/>
  <c r="L535" i="1"/>
  <c r="L829" i="1"/>
  <c r="L214" i="1"/>
  <c r="L991" i="1"/>
  <c r="L118" i="1"/>
  <c r="L132" i="1"/>
  <c r="L734" i="1"/>
  <c r="L442" i="1"/>
  <c r="L508" i="1"/>
  <c r="L52" i="1"/>
  <c r="L106" i="1"/>
  <c r="L676" i="1"/>
  <c r="L150" i="1"/>
  <c r="L745" i="1"/>
  <c r="L126" i="1"/>
  <c r="L692" i="1"/>
  <c r="L1016" i="1"/>
  <c r="L576" i="1"/>
  <c r="L171" i="1"/>
  <c r="L53" i="1"/>
  <c r="L656" i="1"/>
  <c r="L210" i="1"/>
  <c r="L758" i="1"/>
  <c r="L799" i="1"/>
  <c r="L926" i="1"/>
  <c r="L598" i="1"/>
  <c r="L612" i="1"/>
  <c r="L142" i="1"/>
  <c r="L418" i="1"/>
  <c r="L149" i="1"/>
  <c r="L626" i="1"/>
  <c r="L1020" i="1"/>
  <c r="L179" i="1"/>
  <c r="L856" i="1"/>
  <c r="L601" i="1"/>
  <c r="L813" i="1"/>
  <c r="L736" i="1"/>
  <c r="L356" i="1"/>
  <c r="L377" i="1"/>
  <c r="L750" i="1"/>
  <c r="L569" i="1"/>
  <c r="L35" i="1"/>
  <c r="L719" i="1"/>
  <c r="L739" i="1"/>
  <c r="L748" i="1"/>
  <c r="L767" i="1"/>
  <c r="L1012" i="1"/>
  <c r="L781" i="1"/>
  <c r="L298" i="1"/>
  <c r="L548" i="1"/>
  <c r="L517" i="1"/>
  <c r="L727" i="1"/>
  <c r="L117" i="1"/>
  <c r="L1023" i="1"/>
  <c r="L139" i="1"/>
  <c r="L308" i="1"/>
  <c r="L1031" i="1"/>
  <c r="L84" i="1"/>
  <c r="L271" i="1"/>
  <c r="L684" i="1"/>
  <c r="L695" i="1"/>
  <c r="L71" i="1"/>
  <c r="L491" i="1"/>
  <c r="L154" i="1"/>
  <c r="L616" i="1"/>
  <c r="L204" i="1"/>
  <c r="L849" i="1"/>
  <c r="L156" i="1"/>
  <c r="L464" i="1"/>
  <c r="L509" i="1"/>
  <c r="L965" i="1"/>
  <c r="L64" i="1"/>
  <c r="L206" i="1"/>
  <c r="L217" i="1"/>
  <c r="L779" i="1"/>
  <c r="L73" i="1"/>
  <c r="L342" i="1"/>
  <c r="L56" i="1"/>
  <c r="L578" i="1"/>
  <c r="L121" i="1"/>
  <c r="L704" i="1"/>
  <c r="L288" i="1"/>
  <c r="L740" i="1"/>
  <c r="L665" i="1"/>
  <c r="L541" i="1"/>
  <c r="L732" i="1"/>
  <c r="L45" i="1"/>
  <c r="L361" i="1"/>
  <c r="L292" i="1"/>
  <c r="L191" i="1"/>
  <c r="L219" i="1"/>
  <c r="L177" i="1"/>
  <c r="L354" i="1"/>
  <c r="L128" i="1"/>
  <c r="G822" i="1"/>
  <c r="L494" i="1"/>
  <c r="L845" i="1"/>
  <c r="L392" i="1"/>
  <c r="L67" i="1"/>
  <c r="L241" i="1"/>
  <c r="L250" i="1"/>
  <c r="L728" i="1"/>
  <c r="L243" i="1"/>
  <c r="L355" i="1"/>
  <c r="L69" i="1"/>
  <c r="L723" i="1"/>
  <c r="L865" i="1"/>
  <c r="L182" i="1"/>
  <c r="L312" i="1"/>
  <c r="L620" i="1"/>
  <c r="M15" i="1"/>
  <c r="I3" i="2" s="1"/>
  <c r="M10" i="1"/>
  <c r="D3" i="2" s="1"/>
  <c r="AF14" i="1"/>
  <c r="AE14" i="1" s="1"/>
  <c r="AG12" i="1" a="1"/>
  <c r="AG11" i="1" a="1"/>
  <c r="AG10" i="1" a="1"/>
  <c r="AG12" i="1" l="1"/>
  <c r="AG11" i="1"/>
  <c r="AG10" i="1"/>
  <c r="Y14" i="1"/>
  <c r="M14" i="1"/>
  <c r="H3" i="2" s="1"/>
  <c r="M13" i="1"/>
  <c r="G3" i="2" s="1"/>
  <c r="M12" i="1"/>
  <c r="F3" i="2" s="1"/>
  <c r="U7" i="1" l="1"/>
  <c r="U10" i="1"/>
  <c r="I11" i="2"/>
  <c r="N83" i="2" s="1"/>
  <c r="H11" i="2"/>
  <c r="N82" i="2" s="1"/>
  <c r="G11" i="2"/>
  <c r="N81" i="2" s="1"/>
  <c r="F11" i="2"/>
  <c r="N80" i="2" s="1"/>
  <c r="E11" i="2"/>
  <c r="N79" i="2" s="1"/>
  <c r="D11" i="2"/>
  <c r="N78" i="2" s="1"/>
  <c r="B75" i="2"/>
  <c r="B74" i="2"/>
  <c r="C74" i="2" s="1"/>
  <c r="B73" i="2"/>
  <c r="C73" i="2" s="1"/>
  <c r="B72" i="2"/>
  <c r="C72" i="2" s="1"/>
  <c r="B71" i="2"/>
  <c r="C71" i="2" s="1"/>
  <c r="B70" i="2"/>
  <c r="C70" i="2" s="1"/>
  <c r="B69" i="2"/>
  <c r="C69" i="2" s="1"/>
  <c r="B68" i="2"/>
  <c r="C68" i="2" s="1"/>
  <c r="B67" i="2"/>
  <c r="C67" i="2" s="1"/>
  <c r="B66" i="2"/>
  <c r="C66" i="2" s="1"/>
  <c r="B65" i="2"/>
  <c r="C65" i="2" s="1"/>
  <c r="B64" i="2"/>
  <c r="C64" i="2" s="1"/>
  <c r="B63" i="2"/>
  <c r="C63" i="2" s="1"/>
  <c r="B62" i="2"/>
  <c r="C62" i="2" s="1"/>
  <c r="B61" i="2"/>
  <c r="C61" i="2" s="1"/>
  <c r="B60" i="2"/>
  <c r="C60" i="2" s="1"/>
  <c r="B59" i="2"/>
  <c r="C59" i="2" s="1"/>
  <c r="B58" i="2"/>
  <c r="C58" i="2" s="1"/>
  <c r="B57" i="2"/>
  <c r="C57" i="2" s="1"/>
  <c r="B56" i="2"/>
  <c r="C56" i="2" s="1"/>
  <c r="B55" i="2"/>
  <c r="C55" i="2" s="1"/>
  <c r="B54" i="2"/>
  <c r="C54" i="2" s="1"/>
  <c r="B53" i="2"/>
  <c r="C53" i="2" s="1"/>
  <c r="B52" i="2"/>
  <c r="C52" i="2" s="1"/>
  <c r="B51" i="2"/>
  <c r="C51" i="2" s="1"/>
  <c r="B50" i="2"/>
  <c r="C50" i="2" s="1"/>
  <c r="B49" i="2"/>
  <c r="C49" i="2" s="1"/>
  <c r="B48" i="2"/>
  <c r="C48" i="2" s="1"/>
  <c r="B47" i="2"/>
  <c r="C47" i="2" s="1"/>
  <c r="B46" i="2"/>
  <c r="C46" i="2" s="1"/>
  <c r="B45" i="2"/>
  <c r="C45" i="2" s="1"/>
  <c r="B44" i="2"/>
  <c r="C44" i="2" s="1"/>
  <c r="B43" i="2"/>
  <c r="C43" i="2" s="1"/>
  <c r="B42" i="2"/>
  <c r="C42" i="2" s="1"/>
  <c r="B41" i="2"/>
  <c r="C41" i="2" s="1"/>
  <c r="B40" i="2"/>
  <c r="C40" i="2" s="1"/>
  <c r="B39" i="2"/>
  <c r="C39" i="2" s="1"/>
  <c r="B38" i="2"/>
  <c r="C38" i="2" s="1"/>
  <c r="B37" i="2"/>
  <c r="C37" i="2" s="1"/>
  <c r="B36" i="2"/>
  <c r="C36" i="2" s="1"/>
  <c r="B35" i="2"/>
  <c r="C35" i="2" s="1"/>
  <c r="B34" i="2"/>
  <c r="C34" i="2" s="1"/>
  <c r="B33" i="2"/>
  <c r="C33" i="2" s="1"/>
  <c r="B32" i="2"/>
  <c r="C32" i="2" s="1"/>
  <c r="B31" i="2"/>
  <c r="C31" i="2" s="1"/>
  <c r="B30" i="2"/>
  <c r="C30" i="2" s="1"/>
  <c r="B29" i="2"/>
  <c r="C29" i="2" s="1"/>
  <c r="B28" i="2"/>
  <c r="C28" i="2" s="1"/>
  <c r="B27" i="2"/>
  <c r="C27" i="2" s="1"/>
  <c r="B26" i="2"/>
  <c r="C26" i="2" s="1"/>
  <c r="B25" i="2"/>
  <c r="C25" i="2" s="1"/>
  <c r="B24" i="2"/>
  <c r="C24" i="2" s="1"/>
  <c r="B23" i="2"/>
  <c r="C23" i="2" s="1"/>
  <c r="B22" i="2"/>
  <c r="C22" i="2" s="1"/>
  <c r="B21" i="2"/>
  <c r="C21" i="2" s="1"/>
  <c r="B20" i="2"/>
  <c r="C20" i="2" s="1"/>
  <c r="B19" i="2"/>
  <c r="C19" i="2" s="1"/>
  <c r="B18" i="2"/>
  <c r="C18" i="2" s="1"/>
  <c r="B17" i="2"/>
  <c r="C17" i="2" s="1"/>
  <c r="B16" i="2"/>
  <c r="C16" i="2" s="1"/>
  <c r="B15" i="2"/>
  <c r="B14" i="2"/>
  <c r="C14" i="2" s="1"/>
  <c r="B13" i="2"/>
  <c r="C13" i="2" s="1"/>
  <c r="B12" i="2"/>
  <c r="D1061" i="1"/>
  <c r="D1057" i="1"/>
  <c r="D1055" i="1"/>
  <c r="D1051" i="1"/>
  <c r="D1047" i="1"/>
  <c r="D1044" i="1"/>
  <c r="D1041" i="1"/>
  <c r="D1038" i="1"/>
  <c r="L33" i="1"/>
  <c r="K33" i="1"/>
  <c r="I33" i="1"/>
  <c r="G33" i="1"/>
  <c r="F33" i="1"/>
  <c r="E33" i="1"/>
  <c r="D1062" i="1" l="1"/>
  <c r="D1039" i="1"/>
  <c r="D1042" i="1"/>
  <c r="D1045" i="1"/>
  <c r="D1048" i="1"/>
  <c r="C15" i="2"/>
  <c r="C12" i="2"/>
  <c r="D1058" i="1"/>
  <c r="L1061" i="1" a="1"/>
  <c r="J965" i="1" a="1"/>
  <c r="K545" i="1" a="1"/>
  <c r="J90" i="1" a="1"/>
  <c r="J821" i="1" a="1"/>
  <c r="J245" i="1" a="1"/>
  <c r="K450" i="1" a="1"/>
  <c r="J262" i="1" a="1"/>
  <c r="J372" i="1" a="1"/>
  <c r="J136" i="1" a="1"/>
  <c r="J425" i="1" a="1"/>
  <c r="K74" i="1" a="1"/>
  <c r="K664" i="1" a="1"/>
  <c r="K678" i="1" a="1"/>
  <c r="J341" i="1" a="1"/>
  <c r="K235" i="1" a="1"/>
  <c r="K391" i="1" a="1"/>
  <c r="K919" i="1" a="1"/>
  <c r="K207" i="1" a="1"/>
  <c r="J268" i="1" a="1"/>
  <c r="K954" i="1" a="1"/>
  <c r="J153" i="1" a="1"/>
  <c r="J954" i="1" a="1"/>
  <c r="I588" i="1" a="1"/>
  <c r="J780" i="1" a="1"/>
  <c r="K1019" i="1" a="1"/>
  <c r="K883" i="1" a="1"/>
  <c r="K171" i="1" a="1"/>
  <c r="K459" i="1" a="1"/>
  <c r="K603" i="1" a="1"/>
  <c r="I458" i="1" a="1"/>
  <c r="I186" i="1" a="1"/>
  <c r="I365" i="1" a="1"/>
  <c r="K499" i="1" a="1"/>
  <c r="J451" i="1" a="1"/>
  <c r="I281" i="1" a="1"/>
  <c r="K998" i="1" a="1"/>
  <c r="K973" i="1" a="1"/>
  <c r="K592" i="1" a="1"/>
  <c r="J358" i="1" a="1"/>
  <c r="K622" i="1" a="1"/>
  <c r="K113" i="1" a="1"/>
  <c r="K122" i="1" a="1"/>
  <c r="J907" i="1" a="1"/>
  <c r="J38" i="1" a="1"/>
  <c r="J46" i="1" a="1"/>
  <c r="K560" i="1" a="1"/>
  <c r="J207" i="1" a="1"/>
  <c r="K224" i="1" a="1"/>
  <c r="J173" i="1" a="1"/>
  <c r="K581" i="1" a="1"/>
  <c r="J79" i="1" a="1"/>
  <c r="J770" i="1" a="1"/>
  <c r="K781" i="1" a="1"/>
  <c r="K147" i="1" a="1"/>
  <c r="I681" i="1" a="1"/>
  <c r="K174" i="1" a="1"/>
  <c r="K825" i="1" a="1"/>
  <c r="J691" i="1" a="1"/>
  <c r="I533" i="1" a="1"/>
  <c r="I39" i="1" a="1"/>
  <c r="I767" i="1" a="1"/>
  <c r="K764" i="1" a="1"/>
  <c r="J493" i="1" a="1"/>
  <c r="I270" i="1" a="1"/>
  <c r="J401" i="1" a="1"/>
  <c r="K145" i="1" a="1"/>
  <c r="J853" i="1" a="1"/>
  <c r="K376" i="1" a="1"/>
  <c r="J353" i="1" a="1"/>
  <c r="K727" i="1" a="1"/>
  <c r="J100" i="1" a="1"/>
  <c r="K252" i="1" a="1"/>
  <c r="K948" i="1" a="1"/>
  <c r="K133" i="1" a="1"/>
  <c r="K126" i="1" a="1"/>
  <c r="K826" i="1" a="1"/>
  <c r="J178" i="1" a="1"/>
  <c r="K360" i="1" a="1"/>
  <c r="K445" i="1" a="1"/>
  <c r="K749" i="1" a="1"/>
  <c r="K719" i="1" a="1"/>
  <c r="J961" i="1" a="1"/>
  <c r="K275" i="1" a="1"/>
  <c r="I976" i="1" a="1"/>
  <c r="J438" i="1" a="1"/>
  <c r="J1026" i="1" a="1"/>
  <c r="I494" i="1" a="1"/>
  <c r="I230" i="1" a="1"/>
  <c r="I549" i="1" a="1"/>
  <c r="J1032" i="1" a="1"/>
  <c r="J908" i="1" a="1"/>
  <c r="J835" i="1" a="1"/>
  <c r="J556" i="1" a="1"/>
  <c r="K628" i="1" a="1"/>
  <c r="I810" i="1" a="1"/>
  <c r="K36" i="1" a="1"/>
  <c r="K236" i="1" a="1"/>
  <c r="I54" i="1" a="1"/>
  <c r="J443" i="1" a="1"/>
  <c r="I668" i="1" a="1"/>
  <c r="J579" i="1" a="1"/>
  <c r="I274" i="1" a="1"/>
  <c r="J545" i="1" a="1"/>
  <c r="I932" i="1" a="1"/>
  <c r="J969" i="1" a="1"/>
  <c r="I73" i="1" a="1"/>
  <c r="K522" i="1" a="1"/>
  <c r="I349" i="1" a="1"/>
  <c r="J123" i="1" a="1"/>
  <c r="I1020" i="1" a="1"/>
  <c r="K902" i="1" a="1"/>
  <c r="I407" i="1" a="1"/>
  <c r="J761" i="1" a="1"/>
  <c r="K748" i="1" a="1"/>
  <c r="K291" i="1" a="1"/>
  <c r="J911" i="1" a="1"/>
  <c r="J621" i="1" a="1"/>
  <c r="K795" i="1" a="1"/>
  <c r="J50" i="1" a="1"/>
  <c r="K907" i="1" a="1"/>
  <c r="K98" i="1" a="1"/>
  <c r="K692" i="1" a="1"/>
  <c r="J795" i="1" a="1"/>
  <c r="I774" i="1" a="1"/>
  <c r="I898" i="1" a="1"/>
  <c r="J323" i="1" a="1"/>
  <c r="I686" i="1" a="1"/>
  <c r="K153" i="1" a="1"/>
  <c r="J348" i="1" a="1"/>
  <c r="K137" i="1" a="1"/>
  <c r="J403" i="1" a="1"/>
  <c r="I134" i="1" a="1"/>
  <c r="J933" i="1" a="1"/>
  <c r="K589" i="1" a="1"/>
  <c r="J951" i="1" a="1"/>
  <c r="I741" i="1" a="1"/>
  <c r="K532" i="1" a="1"/>
  <c r="J753" i="1" a="1"/>
  <c r="J988" i="1" a="1"/>
  <c r="I47" i="1" a="1"/>
  <c r="K610" i="1" a="1"/>
  <c r="K166" i="1" a="1"/>
  <c r="K444" i="1" a="1"/>
  <c r="I429" i="1" a="1"/>
  <c r="J462" i="1" a="1"/>
  <c r="J506" i="1" a="1"/>
  <c r="J649" i="1" a="1"/>
  <c r="I925" i="1" a="1"/>
  <c r="K530" i="1" a="1"/>
  <c r="K132" i="1" a="1"/>
  <c r="K217" i="1" a="1"/>
  <c r="J160" i="1" a="1"/>
  <c r="J105" i="1" a="1"/>
  <c r="K283" i="1" a="1"/>
  <c r="K614" i="1" a="1"/>
  <c r="J750" i="1" a="1"/>
  <c r="I949" i="1" a="1"/>
  <c r="J350" i="1" a="1"/>
  <c r="J755" i="1" a="1"/>
  <c r="I537" i="1" a="1"/>
  <c r="K864" i="1" a="1"/>
  <c r="K353" i="1" a="1"/>
  <c r="J987" i="1" a="1"/>
  <c r="I263" i="1" a="1"/>
  <c r="K135" i="1" a="1"/>
  <c r="J875" i="1" a="1"/>
  <c r="K706" i="1" a="1"/>
  <c r="I156" i="1" a="1"/>
  <c r="I818" i="1" a="1"/>
  <c r="J568" i="1" a="1"/>
  <c r="J1015" i="1" a="1"/>
  <c r="I106" i="1" a="1"/>
  <c r="K226" i="1" a="1"/>
  <c r="J440" i="1" a="1"/>
  <c r="K65" i="1" a="1"/>
  <c r="K293" i="1" a="1"/>
  <c r="J309" i="1" a="1"/>
  <c r="K388" i="1" a="1"/>
  <c r="J303" i="1" a="1"/>
  <c r="J731" i="1" a="1"/>
  <c r="J114" i="1" a="1"/>
  <c r="K115" i="1" a="1"/>
  <c r="J1008" i="1" a="1"/>
  <c r="K814" i="1" a="1"/>
  <c r="K734" i="1" a="1"/>
  <c r="K806" i="1" a="1"/>
  <c r="J637" i="1" a="1"/>
  <c r="I37" i="1" a="1"/>
  <c r="K1023" i="1" a="1"/>
  <c r="I815" i="1" a="1"/>
  <c r="I222" i="1" a="1"/>
  <c r="I481" i="1" a="1"/>
  <c r="K882" i="1" a="1"/>
  <c r="J744" i="1" a="1"/>
  <c r="K969" i="1" a="1"/>
  <c r="I455" i="1" a="1"/>
  <c r="J217" i="1" a="1"/>
  <c r="J405" i="1" a="1"/>
  <c r="K513" i="1" a="1"/>
  <c r="I871" i="1" a="1"/>
  <c r="J240" i="1" a="1"/>
  <c r="K698" i="1" a="1"/>
  <c r="K143" i="1" a="1"/>
  <c r="K329" i="1" a="1"/>
  <c r="J457" i="1" a="1"/>
  <c r="K857" i="1" a="1"/>
  <c r="J610" i="1" a="1"/>
  <c r="I616" i="1" a="1"/>
  <c r="K777" i="1" a="1"/>
  <c r="K42" i="1" a="1"/>
  <c r="K724" i="1" a="1"/>
  <c r="K740" i="1" a="1"/>
  <c r="J675" i="1" a="1"/>
  <c r="K671" i="1" a="1"/>
  <c r="K428" i="1" a="1"/>
  <c r="J717" i="1" a="1"/>
  <c r="K947" i="1" a="1"/>
  <c r="K121" i="1" a="1"/>
  <c r="J532" i="1" a="1"/>
  <c r="J714" i="1" a="1"/>
  <c r="I492" i="1" a="1"/>
  <c r="J429" i="1" a="1"/>
  <c r="I87" i="1" a="1"/>
  <c r="I216" i="1" a="1"/>
  <c r="J861" i="1" a="1"/>
  <c r="J354" i="1" a="1"/>
  <c r="J233" i="1" a="1"/>
  <c r="K230" i="1" a="1"/>
  <c r="J939" i="1" a="1"/>
  <c r="K415" i="1" a="1"/>
  <c r="K625" i="1" a="1"/>
  <c r="K915" i="1" a="1"/>
  <c r="J669" i="1" a="1"/>
  <c r="J472" i="1" a="1"/>
  <c r="J832" i="1" a="1"/>
  <c r="K176" i="1" a="1"/>
  <c r="K694" i="1" a="1"/>
  <c r="J285" i="1" a="1"/>
  <c r="J257" i="1" a="1"/>
  <c r="K467" i="1" a="1"/>
  <c r="J222" i="1" a="1"/>
  <c r="K413" i="1" a="1"/>
  <c r="I807" i="1" a="1"/>
  <c r="J243" i="1" a="1"/>
  <c r="J468" i="1" a="1"/>
  <c r="J278" i="1" a="1"/>
  <c r="J193" i="1" a="1"/>
  <c r="K726" i="1" a="1"/>
  <c r="K209" i="1" a="1"/>
  <c r="K39" i="1" a="1"/>
  <c r="K56" i="1" a="1"/>
  <c r="I619" i="1" a="1"/>
  <c r="K518" i="1" a="1"/>
  <c r="I387" i="1" a="1"/>
  <c r="I981" i="1" a="1"/>
  <c r="I137" i="1" a="1"/>
  <c r="K593" i="1" a="1"/>
  <c r="K668" i="1" a="1"/>
  <c r="J864" i="1" a="1"/>
  <c r="I300" i="1" a="1"/>
  <c r="J736" i="1" a="1"/>
  <c r="K70" i="1" a="1"/>
  <c r="J60" i="1" a="1"/>
  <c r="J836" i="1" a="1"/>
  <c r="J808" i="1" a="1"/>
  <c r="K322" i="1" a="1"/>
  <c r="J841" i="1" a="1"/>
  <c r="J57" i="1" a="1"/>
  <c r="J312" i="1" a="1"/>
  <c r="K195" i="1" a="1"/>
  <c r="K718" i="1" a="1"/>
  <c r="J229" i="1" a="1"/>
  <c r="K608" i="1" a="1"/>
  <c r="K760" i="1" a="1"/>
  <c r="J707" i="1" a="1"/>
  <c r="K199" i="1" a="1"/>
  <c r="I249" i="1" a="1"/>
  <c r="K487" i="1" a="1"/>
  <c r="K157" i="1" a="1"/>
  <c r="I995" i="1" a="1"/>
  <c r="I248" i="1" a="1"/>
  <c r="K285" i="1" a="1"/>
  <c r="J204" i="1" a="1"/>
  <c r="I132" i="1" a="1"/>
  <c r="I1007" i="1" a="1"/>
  <c r="I117" i="1" a="1"/>
  <c r="I723" i="1" a="1"/>
  <c r="I479" i="1" a="1"/>
  <c r="I940" i="1" a="1"/>
  <c r="J455" i="1" a="1"/>
  <c r="K679" i="1" a="1"/>
  <c r="K72" i="1" a="1"/>
  <c r="J219" i="1" a="1"/>
  <c r="K227" i="1" a="1"/>
  <c r="I766" i="1" a="1"/>
  <c r="J319" i="1" a="1"/>
  <c r="J694" i="1" a="1"/>
  <c r="K853" i="1" a="1"/>
  <c r="I34" i="1" a="1"/>
  <c r="J71" i="1" a="1"/>
  <c r="J901" i="1" a="1"/>
  <c r="K585" i="1" a="1"/>
  <c r="I160" i="1" a="1"/>
  <c r="J547" i="1" a="1"/>
  <c r="I322" i="1" a="1"/>
  <c r="K101" i="1" a="1"/>
  <c r="J626" i="1" a="1"/>
  <c r="J839" i="1" a="1"/>
  <c r="J359" i="1" a="1"/>
  <c r="K917" i="1" a="1"/>
  <c r="J975" i="1" a="1"/>
  <c r="K562" i="1" a="1"/>
  <c r="K38" i="1" a="1"/>
  <c r="K950" i="1" a="1"/>
  <c r="K89" i="1" a="1"/>
  <c r="K1009" i="1" a="1"/>
  <c r="K991" i="1" a="1"/>
  <c r="I390" i="1" a="1"/>
  <c r="K125" i="1" a="1"/>
  <c r="I673" i="1" a="1"/>
  <c r="K848" i="1" a="1"/>
  <c r="J503" i="1" a="1"/>
  <c r="K910" i="1" a="1"/>
  <c r="J156" i="1" a="1"/>
  <c r="I919" i="1" a="1"/>
  <c r="J810" i="1" a="1"/>
  <c r="J206" i="1" a="1"/>
  <c r="J483" i="1" a="1"/>
  <c r="I980" i="1" a="1"/>
  <c r="K957" i="1" a="1"/>
  <c r="J1003" i="1" a="1"/>
  <c r="K479" i="1" a="1"/>
  <c r="I306" i="1" a="1"/>
  <c r="K997" i="1" a="1"/>
  <c r="J492" i="1" a="1"/>
  <c r="K1014" i="1" a="1"/>
  <c r="I51" i="1" a="1"/>
  <c r="K393" i="1" a="1"/>
  <c r="J200" i="1" a="1"/>
  <c r="K494" i="1" a="1"/>
  <c r="K966" i="1" a="1"/>
  <c r="J508" i="1" a="1"/>
  <c r="J943" i="1" a="1"/>
  <c r="J586" i="1" a="1"/>
  <c r="K449" i="1" a="1"/>
  <c r="K355" i="1" a="1"/>
  <c r="J813" i="1" a="1"/>
  <c r="K381" i="1" a="1"/>
  <c r="I759" i="1" a="1"/>
  <c r="I798" i="1" a="1"/>
  <c r="K233" i="1" a="1"/>
  <c r="I1008" i="1" a="1"/>
  <c r="I866" i="1" a="1"/>
  <c r="J758" i="1" a="1"/>
  <c r="I830" i="1" a="1"/>
  <c r="K419" i="1" a="1"/>
  <c r="J224" i="1" a="1"/>
  <c r="J979" i="1" a="1"/>
  <c r="I829" i="1" a="1"/>
  <c r="K736" i="1" a="1"/>
  <c r="J255" i="1" a="1"/>
  <c r="K704" i="1" a="1"/>
  <c r="I434" i="1" a="1"/>
  <c r="J399" i="1" a="1"/>
  <c r="K960" i="1" a="1"/>
  <c r="J42" i="1" a="1"/>
  <c r="K276" i="1" a="1"/>
  <c r="J940" i="1" a="1"/>
  <c r="I225" i="1" a="1"/>
  <c r="J511" i="1" a="1"/>
  <c r="J527" i="1" a="1"/>
  <c r="K663" i="1" a="1"/>
  <c r="K743" i="1" a="1"/>
  <c r="K456" i="1" a="1"/>
  <c r="K34" i="1" a="1"/>
  <c r="J680" i="1" a="1"/>
  <c r="J734" i="1" a="1"/>
  <c r="J804" i="1" a="1"/>
  <c r="I901" i="1" a="1"/>
  <c r="K442" i="1" a="1"/>
  <c r="K865" i="1" a="1"/>
  <c r="I547" i="1" a="1"/>
  <c r="J563" i="1" a="1"/>
  <c r="I447" i="1" a="1"/>
  <c r="I1011" i="1" a="1"/>
  <c r="K640" i="1" a="1"/>
  <c r="J818" i="1" a="1"/>
  <c r="K650" i="1" a="1"/>
  <c r="I601" i="1" a="1"/>
  <c r="I35" i="1" a="1"/>
  <c r="J972" i="1" a="1"/>
  <c r="J892" i="1" a="1"/>
  <c r="I911" i="1" a="1"/>
  <c r="I884" i="1" a="1"/>
  <c r="K858" i="1" a="1"/>
  <c r="J490" i="1" a="1"/>
  <c r="I694" i="1" a="1"/>
  <c r="I824" i="1" a="1"/>
  <c r="J1002" i="1" a="1"/>
  <c r="J627" i="1" a="1"/>
  <c r="K990" i="1" a="1"/>
  <c r="I945" i="1" a="1"/>
  <c r="K290" i="1" a="1"/>
  <c r="J435" i="1" a="1"/>
  <c r="I453" i="1" a="1"/>
  <c r="K952" i="1" a="1"/>
  <c r="I624" i="1" a="1"/>
  <c r="J693" i="1" a="1"/>
  <c r="I121" i="1" a="1"/>
  <c r="J653" i="1" a="1"/>
  <c r="I532" i="1" a="1"/>
  <c r="J567" i="1" a="1"/>
  <c r="I505" i="1" a="1"/>
  <c r="J646" i="1" a="1"/>
  <c r="I545" i="1" a="1"/>
  <c r="I843" i="1" a="1"/>
  <c r="J728" i="1" a="1"/>
  <c r="I951" i="1" a="1"/>
  <c r="J585" i="1" a="1"/>
  <c r="K315" i="1" a="1"/>
  <c r="I53" i="1" a="1"/>
  <c r="I503" i="1" a="1"/>
  <c r="K430" i="1" a="1"/>
  <c r="K496" i="1" a="1"/>
  <c r="I173" i="1" a="1"/>
  <c r="I326" i="1" a="1"/>
  <c r="J338" i="1" a="1"/>
  <c r="J968" i="1" a="1"/>
  <c r="J134" i="1" a="1"/>
  <c r="I426" i="1" a="1"/>
  <c r="K108" i="1" a="1"/>
  <c r="J612" i="1" a="1"/>
  <c r="I227" i="1" a="1"/>
  <c r="K642" i="1" a="1"/>
  <c r="J64" i="1" a="1"/>
  <c r="K79" i="1" a="1"/>
  <c r="J1030" i="1" a="1"/>
  <c r="J106" i="1" a="1"/>
  <c r="J208" i="1" a="1"/>
  <c r="K504" i="1" a="1"/>
  <c r="J741" i="1" a="1"/>
  <c r="K977" i="1" a="1"/>
  <c r="K924" i="1" a="1"/>
  <c r="J768" i="1" a="1"/>
  <c r="I1009" i="1" a="1"/>
  <c r="I663" i="1" a="1"/>
  <c r="J1014" i="1" a="1"/>
  <c r="I169" i="1" a="1"/>
  <c r="J930" i="1" a="1"/>
  <c r="J184" i="1" a="1"/>
  <c r="J705" i="1" a="1"/>
  <c r="K66" i="1" a="1"/>
  <c r="J414" i="1" a="1"/>
  <c r="J985" i="1" a="1"/>
  <c r="J752" i="1" a="1"/>
  <c r="K93" i="1" a="1"/>
  <c r="K129" i="1" a="1"/>
  <c r="K64" i="1" a="1"/>
  <c r="K540" i="1" a="1"/>
  <c r="J923" i="1" a="1"/>
  <c r="K139" i="1" a="1"/>
  <c r="J441" i="1" a="1"/>
  <c r="K439" i="1" a="1"/>
  <c r="J953" i="1" a="1"/>
  <c r="K116" i="1" a="1"/>
  <c r="K725" i="1" a="1"/>
  <c r="K333" i="1" a="1"/>
  <c r="J163" i="1" a="1"/>
  <c r="J1013" i="1" a="1"/>
  <c r="K457" i="1" a="1"/>
  <c r="I49" i="1" a="1"/>
  <c r="K550" i="1" a="1"/>
  <c r="J416" i="1" a="1"/>
  <c r="J956" i="1" a="1"/>
  <c r="I733" i="1" a="1"/>
  <c r="I250" i="1" a="1"/>
  <c r="J450" i="1" a="1"/>
  <c r="I102" i="1" a="1"/>
  <c r="I333" i="1" a="1"/>
  <c r="I498" i="1" a="1"/>
  <c r="J624" i="1" a="1"/>
  <c r="J91" i="1" a="1"/>
  <c r="J43" i="1" a="1"/>
  <c r="J919" i="1" a="1"/>
  <c r="K422" i="1" a="1"/>
  <c r="J937" i="1" a="1"/>
  <c r="K420" i="1" a="1"/>
  <c r="J881" i="1" a="1"/>
  <c r="K238" i="1" a="1"/>
  <c r="K813" i="1" a="1"/>
  <c r="K169" i="1" a="1"/>
  <c r="K481" i="1" a="1"/>
  <c r="K1013" i="1" a="1"/>
  <c r="K502" i="1" a="1"/>
  <c r="K829" i="1" a="1"/>
  <c r="K55" i="1" a="1"/>
  <c r="J634" i="1" a="1"/>
  <c r="K604" i="1" a="1"/>
  <c r="J432" i="1" a="1"/>
  <c r="I922" i="1" a="1"/>
  <c r="J589" i="1" a="1"/>
  <c r="J518" i="1" a="1"/>
  <c r="K873" i="1" a="1"/>
  <c r="I582" i="1" a="1"/>
  <c r="J502" i="1" a="1"/>
  <c r="K863" i="1" a="1"/>
  <c r="I748" i="1" a="1"/>
  <c r="K624" i="1" a="1"/>
  <c r="I284" i="1" a="1"/>
  <c r="K43" i="1" a="1"/>
  <c r="J949" i="1" a="1"/>
  <c r="I195" i="1" a="1"/>
  <c r="K705" i="1" a="1"/>
  <c r="I189" i="1" a="1"/>
  <c r="K800" i="1" a="1"/>
  <c r="I523" i="1" a="1"/>
  <c r="K292" i="1" a="1"/>
  <c r="I513" i="1" a="1"/>
  <c r="K350" i="1" a="1"/>
  <c r="I727" i="1" a="1"/>
  <c r="K738" i="1" a="1"/>
  <c r="K809" i="1" a="1"/>
  <c r="K840" i="1" a="1"/>
  <c r="I757" i="1" a="1"/>
  <c r="J86" i="1" a="1"/>
  <c r="I869" i="1" a="1"/>
  <c r="K637" i="1" a="1"/>
  <c r="K483" i="1" a="1"/>
  <c r="J314" i="1" a="1"/>
  <c r="I97" i="1" a="1"/>
  <c r="K222" i="1" a="1"/>
  <c r="K987" i="1" a="1"/>
  <c r="J392" i="1" a="1"/>
  <c r="J785" i="1" a="1"/>
  <c r="J83" i="1" a="1"/>
  <c r="J459" i="1" a="1"/>
  <c r="K784" i="1" a="1"/>
  <c r="K435" i="1" a="1"/>
  <c r="K119" i="1" a="1"/>
  <c r="I166" i="1" a="1"/>
  <c r="K713" i="1" a="1"/>
  <c r="K918" i="1" a="1"/>
  <c r="I778" i="1" a="1"/>
  <c r="I895" i="1" a="1"/>
  <c r="K461" i="1" a="1"/>
  <c r="K214" i="1" a="1"/>
  <c r="K639" i="1" a="1"/>
  <c r="J721" i="1" a="1"/>
  <c r="J497" i="1" a="1"/>
  <c r="J628" i="1" a="1"/>
  <c r="K786" i="1" a="1"/>
  <c r="J920" i="1" a="1"/>
  <c r="J712" i="1" a="1"/>
  <c r="J654" i="1" a="1"/>
  <c r="J573" i="1" a="1"/>
  <c r="J235" i="1" a="1"/>
  <c r="J504" i="1" a="1"/>
  <c r="K690" i="1" a="1"/>
  <c r="J582" i="1" a="1"/>
  <c r="I868" i="1" a="1"/>
  <c r="K778" i="1" a="1"/>
  <c r="K744" i="1" a="1"/>
  <c r="K898" i="1" a="1"/>
  <c r="J277" i="1" a="1"/>
  <c r="K683" i="1" a="1"/>
  <c r="K421" i="1" a="1"/>
  <c r="K146" i="1" a="1"/>
  <c r="J541" i="1" a="1"/>
  <c r="I579" i="1" a="1"/>
  <c r="J381" i="1" a="1"/>
  <c r="J553" i="1" a="1"/>
  <c r="I693" i="1" a="1"/>
  <c r="I520" i="1" a="1"/>
  <c r="K554" i="1" a="1"/>
  <c r="J254" i="1" a="1"/>
  <c r="I760" i="1" a="1"/>
  <c r="J155" i="1" a="1"/>
  <c r="J560" i="1" a="1"/>
  <c r="J921" i="1" a="1"/>
  <c r="I872" i="1" a="1"/>
  <c r="J831" i="1" a="1"/>
  <c r="K389" i="1" a="1"/>
  <c r="J395" i="1" a="1"/>
  <c r="I516" i="1" a="1"/>
  <c r="K964" i="1" a="1"/>
  <c r="K200" i="1" a="1"/>
  <c r="K281" i="1" a="1"/>
  <c r="I715" i="1" a="1"/>
  <c r="K1012" i="1" a="1"/>
  <c r="J336" i="1" a="1"/>
  <c r="J786" i="1" a="1"/>
  <c r="I314" i="1" a="1"/>
  <c r="J663" i="1" a="1"/>
  <c r="J686" i="1" a="1"/>
  <c r="J1018" i="1" a="1"/>
  <c r="J482" i="1" a="1"/>
  <c r="J228" i="1" a="1"/>
  <c r="J817" i="1" a="1"/>
  <c r="K112" i="1" a="1"/>
  <c r="K342" i="1" a="1"/>
  <c r="J1033" i="1" a="1"/>
  <c r="K418" i="1" a="1"/>
  <c r="J128" i="1" a="1"/>
  <c r="J340" i="1" a="1"/>
  <c r="I924" i="1" a="1"/>
  <c r="J44" i="1" a="1"/>
  <c r="I372" i="1" a="1"/>
  <c r="I89" i="1" a="1"/>
  <c r="J131" i="1" a="1"/>
  <c r="K319" i="1" a="1"/>
  <c r="J124" i="1" a="1"/>
  <c r="K505" i="1" a="1"/>
  <c r="K150" i="1" a="1"/>
  <c r="K175" i="1" a="1"/>
  <c r="J139" i="1" a="1"/>
  <c r="I256" i="1" a="1"/>
  <c r="K305" i="1" a="1"/>
  <c r="J866" i="1" a="1"/>
  <c r="K1017" i="1" a="1"/>
  <c r="I640" i="1" a="1"/>
  <c r="J122" i="1" a="1"/>
  <c r="J1031" i="1" a="1"/>
  <c r="K328" i="1" a="1"/>
  <c r="I427" i="1" a="1"/>
  <c r="I483" i="1" a="1"/>
  <c r="J990" i="1" a="1"/>
  <c r="K621" i="1" a="1"/>
  <c r="I112" i="1" a="1"/>
  <c r="J763" i="1" a="1"/>
  <c r="I474" i="1" a="1"/>
  <c r="J564" i="1" a="1"/>
  <c r="I124" i="1" a="1"/>
  <c r="K40" i="1" a="1"/>
  <c r="I942" i="1" a="1"/>
  <c r="J784" i="1" a="1"/>
  <c r="I906" i="1" a="1"/>
  <c r="I594" i="1" a="1"/>
  <c r="I150" i="1" a="1"/>
  <c r="I886" i="1" a="1"/>
  <c r="K870" i="1" a="1"/>
  <c r="J311" i="1" a="1"/>
  <c r="K831" i="1" a="1"/>
  <c r="K181" i="1" a="1"/>
  <c r="J931" i="1" a="1"/>
  <c r="J977" i="1" a="1"/>
  <c r="K289" i="1" a="1"/>
  <c r="K491" i="1" a="1"/>
  <c r="K557" i="1" a="1"/>
  <c r="J910" i="1" a="1"/>
  <c r="I710" i="1" a="1"/>
  <c r="K384" i="1" a="1"/>
  <c r="J1007" i="1" a="1"/>
  <c r="K887" i="1" a="1"/>
  <c r="K327" i="1" a="1"/>
  <c r="J938" i="1" a="1"/>
  <c r="J854" i="1" a="1"/>
  <c r="J486" i="1" a="1"/>
  <c r="J158" i="1" a="1"/>
  <c r="J661" i="1" a="1"/>
  <c r="K978" i="1" a="1"/>
  <c r="K507" i="1" a="1"/>
  <c r="I589" i="1" a="1"/>
  <c r="K942" i="1" a="1"/>
  <c r="K260" i="1" a="1"/>
  <c r="J837" i="1" a="1"/>
  <c r="I701" i="1" a="1"/>
  <c r="J138" i="1" a="1"/>
  <c r="I130" i="1" a="1"/>
  <c r="K508" i="1" a="1"/>
  <c r="I670" i="1" a="1"/>
  <c r="I565" i="1" a="1"/>
  <c r="K995" i="1" a="1"/>
  <c r="K510" i="1" a="1"/>
  <c r="K812" i="1" a="1"/>
  <c r="K503" i="1" a="1"/>
  <c r="K983" i="1" a="1"/>
  <c r="K638" i="1" a="1"/>
  <c r="J793" i="1" a="1"/>
  <c r="K531" i="1" a="1"/>
  <c r="J536" i="1" a="1"/>
  <c r="K894" i="1" a="1"/>
  <c r="J115" i="1" a="1"/>
  <c r="I194" i="1" a="1"/>
  <c r="J373" i="1" a="1"/>
  <c r="J295" i="1" a="1"/>
  <c r="J286" i="1" a="1"/>
  <c r="K358" i="1" a="1"/>
  <c r="J152" i="1" a="1"/>
  <c r="K302" i="1" a="1"/>
  <c r="K237" i="1" a="1"/>
  <c r="K828" i="1" a="1"/>
  <c r="K427" i="1" a="1"/>
  <c r="J848" i="1" a="1"/>
  <c r="K993" i="1" a="1"/>
  <c r="K379" i="1" a="1"/>
  <c r="J604" i="1" a="1"/>
  <c r="K607" i="1" a="1"/>
  <c r="K266" i="1" a="1"/>
  <c r="I360" i="1" a="1"/>
  <c r="K790" i="1" a="1"/>
  <c r="I414" i="1" a="1"/>
  <c r="I930" i="1" a="1"/>
  <c r="K97" i="1" a="1"/>
  <c r="J1016" i="1" a="1"/>
  <c r="J980" i="1" a="1"/>
  <c r="J264" i="1" a="1"/>
  <c r="K556" i="1" a="1"/>
  <c r="K584" i="1" a="1"/>
  <c r="J900" i="1" a="1"/>
  <c r="J140" i="1" a="1"/>
  <c r="J720" i="1" a="1"/>
  <c r="J570" i="1" a="1"/>
  <c r="K265" i="1" a="1"/>
  <c r="J704" i="1" a="1"/>
  <c r="J202" i="1" a="1"/>
  <c r="J213" i="1" a="1"/>
  <c r="J982" i="1" a="1"/>
  <c r="K774" i="1" a="1"/>
  <c r="J159" i="1" a="1"/>
  <c r="J827" i="1" a="1"/>
  <c r="J592" i="1" a="1"/>
  <c r="K151" i="1" a="1"/>
  <c r="K569" i="1" a="1"/>
  <c r="J950" i="1" a="1"/>
  <c r="K1027" i="1" a="1"/>
  <c r="I94" i="1" a="1"/>
  <c r="J366" i="1" a="1"/>
  <c r="K1004" i="1" a="1"/>
  <c r="K940" i="1" a="1"/>
  <c r="K250" i="1" a="1"/>
  <c r="I823" i="1" a="1"/>
  <c r="J386" i="1" a="1"/>
  <c r="I431" i="1" a="1"/>
  <c r="I421" i="1" a="1"/>
  <c r="K992" i="1" a="1"/>
  <c r="K617" i="1" a="1"/>
  <c r="I228" i="1" a="1"/>
  <c r="J400" i="1" a="1"/>
  <c r="K468" i="1" a="1"/>
  <c r="J764" i="1" a="1"/>
  <c r="I796" i="1" a="1"/>
  <c r="J888" i="1" a="1"/>
  <c r="I159" i="1" a="1"/>
  <c r="J727" i="1" a="1"/>
  <c r="I905" i="1" a="1"/>
  <c r="J695" i="1" a="1"/>
  <c r="I388" i="1" a="1"/>
  <c r="I41" i="1" a="1"/>
  <c r="I46" i="1" a="1"/>
  <c r="K213" i="1" a="1"/>
  <c r="I603" i="1" a="1"/>
  <c r="J394" i="1" a="1"/>
  <c r="I753" i="1" a="1"/>
  <c r="J647" i="1" a="1"/>
  <c r="K404" i="1" a="1"/>
  <c r="J550" i="1" a="1"/>
  <c r="K251" i="1" a="1"/>
  <c r="K267" i="1" a="1"/>
  <c r="I747" i="1" a="1"/>
  <c r="K338" i="1" a="1"/>
  <c r="J825" i="1" a="1"/>
  <c r="J259" i="1" a="1"/>
  <c r="K306" i="1" a="1"/>
  <c r="I590" i="1" a="1"/>
  <c r="J279" i="1" a="1"/>
  <c r="J514" i="1" a="1"/>
  <c r="I607" i="1" a="1"/>
  <c r="K349" i="1" a="1"/>
  <c r="J411" i="1" a="1"/>
  <c r="K309" i="1" a="1"/>
  <c r="I963" i="1" a="1"/>
  <c r="K818" i="1" a="1"/>
  <c r="K282" i="1" a="1"/>
  <c r="K201" i="1" a="1"/>
  <c r="I689" i="1" a="1"/>
  <c r="K723" i="1" a="1"/>
  <c r="J194" i="1" a="1"/>
  <c r="K682" i="1" a="1"/>
  <c r="I632" i="1" a="1"/>
  <c r="K243" i="1" a="1"/>
  <c r="K451" i="1" a="1"/>
  <c r="J195" i="1" a="1"/>
  <c r="K733" i="1" a="1"/>
  <c r="J689" i="1" a="1"/>
  <c r="K476" i="1" a="1"/>
  <c r="J618" i="1" a="1"/>
  <c r="J625" i="1" a="1"/>
  <c r="J616" i="1" a="1"/>
  <c r="J676" i="1" a="1"/>
  <c r="J427" i="1" a="1"/>
  <c r="J266" i="1" a="1"/>
  <c r="K896" i="1" a="1"/>
  <c r="K884" i="1" a="1"/>
  <c r="K666" i="1" a="1"/>
  <c r="I88" i="1" a="1"/>
  <c r="K298" i="1" a="1"/>
  <c r="J1027" i="1" a="1"/>
  <c r="I811" i="1" a="1"/>
  <c r="K374" i="1" a="1"/>
  <c r="K900" i="1" a="1"/>
  <c r="K76" i="1" a="1"/>
  <c r="K945" i="1" a="1"/>
  <c r="I245" i="1" a="1"/>
  <c r="J180" i="1" a="1"/>
  <c r="J922" i="1" a="1"/>
  <c r="J657" i="1" a="1"/>
  <c r="J216" i="1" a="1"/>
  <c r="J513" i="1" a="1"/>
  <c r="J776" i="1" a="1"/>
  <c r="J751" i="1" a="1"/>
  <c r="J590" i="1" a="1"/>
  <c r="J593" i="1" a="1"/>
  <c r="K521" i="1" a="1"/>
  <c r="J996" i="1" a="1"/>
  <c r="I1031" i="1" a="1"/>
  <c r="K546" i="1" a="1"/>
  <c r="J733" i="1" a="1"/>
  <c r="K484" i="1" a="1"/>
  <c r="J575" i="1" a="1"/>
  <c r="K590" i="1" a="1"/>
  <c r="J1017" i="1" a="1"/>
  <c r="K551" i="1" a="1"/>
  <c r="J374" i="1" a="1"/>
  <c r="K124" i="1" a="1"/>
  <c r="J220" i="1" a="1"/>
  <c r="J422" i="1" a="1"/>
  <c r="K549" i="1" a="1"/>
  <c r="I60" i="1" a="1"/>
  <c r="K516" i="1" a="1"/>
  <c r="I580" i="1" a="1"/>
  <c r="I620" i="1" a="1"/>
  <c r="J765" i="1" a="1"/>
  <c r="J352" i="1" a="1"/>
  <c r="K211" i="1" a="1"/>
  <c r="I98" i="1" a="1"/>
  <c r="K232" i="1" a="1"/>
  <c r="J797" i="1" a="1"/>
  <c r="K937" i="1" a="1"/>
  <c r="I178" i="1" a="1"/>
  <c r="J130" i="1" a="1"/>
  <c r="K471" i="1" a="1"/>
  <c r="J333" i="1" a="1"/>
  <c r="I337" i="1" a="1"/>
  <c r="K703" i="1" a="1"/>
  <c r="J191" i="1" a="1"/>
  <c r="J739" i="1" a="1"/>
  <c r="I636" i="1" a="1"/>
  <c r="J862" i="1" a="1"/>
  <c r="J559" i="1" a="1"/>
  <c r="J874" i="1" a="1"/>
  <c r="J656" i="1" a="1"/>
  <c r="K81" i="1" a="1"/>
  <c r="I105" i="1" a="1"/>
  <c r="J304" i="1" a="1"/>
  <c r="J107" i="1" a="1"/>
  <c r="J177" i="1" a="1"/>
  <c r="I109" i="1" a="1"/>
  <c r="J480" i="1" a="1"/>
  <c r="J743" i="1" a="1"/>
  <c r="I83" i="1" a="1"/>
  <c r="I916" i="1" a="1"/>
  <c r="J898" i="1" a="1"/>
  <c r="K288" i="1" a="1"/>
  <c r="J747" i="1" a="1"/>
  <c r="J148" i="1" a="1"/>
  <c r="J583" i="1" a="1"/>
  <c r="K841" i="1" a="1"/>
  <c r="K520" i="1" a="1"/>
  <c r="J469" i="1" a="1"/>
  <c r="J662" i="1" a="1"/>
  <c r="J45" i="1" a="1"/>
  <c r="J963" i="1" a="1"/>
  <c r="K219" i="1" a="1"/>
  <c r="K791" i="1" a="1"/>
  <c r="J666" i="1" a="1"/>
  <c r="J719" i="1" a="1"/>
  <c r="J578" i="1" a="1"/>
  <c r="K301" i="1" a="1"/>
  <c r="K177" i="1" a="1"/>
  <c r="K944" i="1" a="1"/>
  <c r="J820" i="1" a="1"/>
  <c r="J102" i="1" a="1"/>
  <c r="J59" i="1" a="1"/>
  <c r="J976" i="1" a="1"/>
  <c r="I648" i="1" a="1"/>
  <c r="K82" i="1" a="1"/>
  <c r="J250" i="1" a="1"/>
  <c r="K114" i="1" a="1"/>
  <c r="I642" i="1" a="1"/>
  <c r="I974" i="1" a="1"/>
  <c r="I351" i="1" a="1"/>
  <c r="I883" i="1" a="1"/>
  <c r="K455" i="1" a="1"/>
  <c r="I316" i="1" a="1"/>
  <c r="K959" i="1" a="1"/>
  <c r="J34" i="1" a="1"/>
  <c r="J154" i="1" a="1"/>
  <c r="K346" i="1" a="1"/>
  <c r="K547" i="1" a="1"/>
  <c r="J313" i="1" a="1"/>
  <c r="J234" i="1" a="1"/>
  <c r="K752" i="1" a="1"/>
  <c r="K330" i="1" a="1"/>
  <c r="J121" i="1" a="1"/>
  <c r="K574" i="1" a="1"/>
  <c r="J248" i="1" a="1"/>
  <c r="J175" i="1" a="1"/>
  <c r="K553" i="1" a="1"/>
  <c r="J959" i="1" a="1"/>
  <c r="K819" i="1" a="1"/>
  <c r="K771" i="1" a="1"/>
  <c r="J815" i="1" a="1"/>
  <c r="K793" i="1" a="1"/>
  <c r="J1001" i="1" a="1"/>
  <c r="K820" i="1" a="1"/>
  <c r="K470" i="1" a="1"/>
  <c r="I518" i="1" a="1"/>
  <c r="K699" i="1" a="1"/>
  <c r="K69" i="1" a="1"/>
  <c r="J914" i="1" a="1"/>
  <c r="I341" i="1" a="1"/>
  <c r="I512" i="1" a="1"/>
  <c r="I468" i="1" a="1"/>
  <c r="K627" i="1" a="1"/>
  <c r="I559" i="1" a="1"/>
  <c r="I560" i="1" a="1"/>
  <c r="J806" i="1" a="1"/>
  <c r="K600" i="1" a="1"/>
  <c r="K117" i="1" a="1"/>
  <c r="J850" i="1" a="1"/>
  <c r="J80" i="1" a="1"/>
  <c r="K575" i="1" a="1"/>
  <c r="K158" i="1" a="1"/>
  <c r="K657" i="1" a="1"/>
  <c r="K616" i="1" a="1"/>
  <c r="K1016" i="1" a="1"/>
  <c r="J237" i="1" a="1"/>
  <c r="K474" i="1" a="1"/>
  <c r="J520" i="1" a="1"/>
  <c r="K871" i="1" a="1"/>
  <c r="J630" i="1" a="1"/>
  <c r="K851" i="1" a="1"/>
  <c r="K337" i="1" a="1"/>
  <c r="K512" i="1" a="1"/>
  <c r="K37" i="1" a="1"/>
  <c r="K103" i="1" a="1"/>
  <c r="K595" i="1" a="1"/>
  <c r="J740" i="1" a="1"/>
  <c r="I991" i="1" a="1"/>
  <c r="K433" i="1" a="1"/>
  <c r="J886" i="1" a="1"/>
  <c r="J1010" i="1" a="1"/>
  <c r="I107" i="1" a="1"/>
  <c r="I499" i="1" a="1"/>
  <c r="I196" i="1" a="1"/>
  <c r="I108" i="1" a="1"/>
  <c r="I430" i="1" a="1"/>
  <c r="K184" i="1" a="1"/>
  <c r="J72" i="1" a="1"/>
  <c r="J308" i="1" a="1"/>
  <c r="K869" i="1" a="1"/>
  <c r="K401" i="1" a="1"/>
  <c r="K855" i="1" a="1"/>
  <c r="K86" i="1" a="1"/>
  <c r="K408" i="1" a="1"/>
  <c r="K787" i="1" a="1"/>
  <c r="J442" i="1" a="1"/>
  <c r="J997" i="1" a="1"/>
  <c r="J830" i="1" a="1"/>
  <c r="J226" i="1" a="1"/>
  <c r="K583" i="1" a="1"/>
  <c r="K860" i="1" a="1"/>
  <c r="K641" i="1" a="1"/>
  <c r="K402" i="1" a="1"/>
  <c r="I969" i="1" a="1"/>
  <c r="J271" i="1" a="1"/>
  <c r="J745" i="1" a="1"/>
  <c r="K412" i="1" a="1"/>
  <c r="K144" i="1" a="1"/>
  <c r="K446" i="1" a="1"/>
  <c r="I756" i="1" a="1"/>
  <c r="K362" i="1" a="1"/>
  <c r="J944" i="1" a="1"/>
  <c r="K123" i="1" a="1"/>
  <c r="J622" i="1" a="1"/>
  <c r="I151" i="1" a="1"/>
  <c r="J580" i="1" a="1"/>
  <c r="J157" i="1" a="1"/>
  <c r="I480" i="1" a="1"/>
  <c r="J384" i="1" a="1"/>
  <c r="K932" i="1" a="1"/>
  <c r="K77" i="1" a="1"/>
  <c r="J687" i="1" a="1"/>
  <c r="I908" i="1" a="1"/>
  <c r="K498" i="1" a="1"/>
  <c r="K248" i="1" a="1"/>
  <c r="K94" i="1" a="1"/>
  <c r="I555" i="1" a="1"/>
  <c r="J507" i="1" a="1"/>
  <c r="K486" i="1" a="1"/>
  <c r="J377" i="1" a="1"/>
  <c r="I452" i="1" a="1"/>
  <c r="J118" i="1" a="1"/>
  <c r="J857" i="1" a="1"/>
  <c r="K107" i="1" a="1"/>
  <c r="I645" i="1" a="1"/>
  <c r="J608" i="1" a="1"/>
  <c r="J607" i="1" a="1"/>
  <c r="K629" i="1" a="1"/>
  <c r="J566" i="1" a="1"/>
  <c r="J909" i="1" a="1"/>
  <c r="K533" i="1" a="1"/>
  <c r="J369" i="1" a="1"/>
  <c r="K586" i="1" a="1"/>
  <c r="K286" i="1" a="1"/>
  <c r="K370" i="1" a="1"/>
  <c r="K757" i="1" a="1"/>
  <c r="I863" i="1" a="1"/>
  <c r="I784" i="1" a="1"/>
  <c r="J174" i="1" a="1"/>
  <c r="J407" i="1" a="1"/>
  <c r="I394" i="1" a="1"/>
  <c r="K62" i="1" a="1"/>
  <c r="J65" i="1" a="1"/>
  <c r="K909" i="1" a="1"/>
  <c r="J74" i="1" a="1"/>
  <c r="I272" i="1" a="1"/>
  <c r="J53" i="1" a="1"/>
  <c r="K323" i="1" a="1"/>
  <c r="J269" i="1" a="1"/>
  <c r="I374" i="1" a="1"/>
  <c r="K908" i="1" a="1"/>
  <c r="K967" i="1" a="1"/>
  <c r="K674" i="1" a="1"/>
  <c r="K810" i="1" a="1"/>
  <c r="J659" i="1" a="1"/>
  <c r="K432" i="1" a="1"/>
  <c r="I296" i="1" a="1"/>
  <c r="J879" i="1" a="1"/>
  <c r="K563" i="1" a="1"/>
  <c r="J880" i="1" a="1"/>
  <c r="J329" i="1" a="1"/>
  <c r="J501" i="1" a="1"/>
  <c r="J571" i="1" a="1"/>
  <c r="J238" i="1" a="1"/>
  <c r="K646" i="1" a="1"/>
  <c r="J509" i="1" a="1"/>
  <c r="K701" i="1" a="1"/>
  <c r="K651" i="1" a="1"/>
  <c r="I339" i="1" a="1"/>
  <c r="K842" i="1" a="1"/>
  <c r="J298" i="1" a="1"/>
  <c r="J355" i="1" a="1"/>
  <c r="J679" i="1" a="1"/>
  <c r="J215" i="1" a="1"/>
  <c r="J652" i="1" a="1"/>
  <c r="K485" i="1" a="1"/>
  <c r="I985" i="1" a="1"/>
  <c r="J973" i="1" a="1"/>
  <c r="K1003" i="1" a="1"/>
  <c r="K154" i="1" a="1"/>
  <c r="I82" i="1" a="1"/>
  <c r="K844" i="1" a="1"/>
  <c r="K927" i="1" a="1"/>
  <c r="K667" i="1" a="1"/>
  <c r="I171" i="1" a="1"/>
  <c r="J787" i="1" a="1"/>
  <c r="K930" i="1" a="1"/>
  <c r="J393" i="1" a="1"/>
  <c r="I413" i="1" a="1"/>
  <c r="K567" i="1" a="1"/>
  <c r="K198" i="1" a="1"/>
  <c r="K770" i="1" a="1"/>
  <c r="I859" i="1" a="1"/>
  <c r="J774" i="1" a="1"/>
  <c r="I666" i="1" a="1"/>
  <c r="K397" i="1" a="1"/>
  <c r="I628" i="1" a="1"/>
  <c r="K264" i="1" a="1"/>
  <c r="I709" i="1" a="1"/>
  <c r="J860" i="1" a="1"/>
  <c r="I719" i="1" a="1"/>
  <c r="I671" i="1" a="1"/>
  <c r="I1029" i="1" a="1"/>
  <c r="J781" i="1" a="1"/>
  <c r="I1013" i="1" a="1"/>
  <c r="J126" i="1" a="1"/>
  <c r="J137" i="1" a="1"/>
  <c r="K259" i="1" a="1"/>
  <c r="I295" i="1" a="1"/>
  <c r="J947" i="1" a="1"/>
  <c r="J555" i="1" a="1"/>
  <c r="K193" i="1" a="1"/>
  <c r="J82" i="1" a="1"/>
  <c r="K434" i="1" a="1"/>
  <c r="K982" i="1" a="1"/>
  <c r="J924" i="1" a="1"/>
  <c r="I595" i="1" a="1"/>
  <c r="J197" i="1" a="1"/>
  <c r="K493" i="1" a="1"/>
  <c r="K168" i="1" a="1"/>
  <c r="K543" i="1" a="1"/>
  <c r="K245" i="1" a="1"/>
  <c r="J444" i="1" a="1"/>
  <c r="K473" i="1" a="1"/>
  <c r="K131" i="1" a="1"/>
  <c r="I271" i="1" a="1"/>
  <c r="J682" i="1" a="1"/>
  <c r="J334" i="1" a="1"/>
  <c r="J962" i="1" a="1"/>
  <c r="J970" i="1" a="1"/>
  <c r="I797" i="1" a="1"/>
  <c r="K815" i="1" a="1"/>
  <c r="J379" i="1" a="1"/>
  <c r="K1057" i="1" a="1"/>
  <c r="I95" i="1" a="1"/>
  <c r="K519" i="1" a="1"/>
  <c r="J346" i="1" a="1"/>
  <c r="J767" i="1" a="1"/>
  <c r="J113" i="1" a="1"/>
  <c r="J667" i="1" a="1"/>
  <c r="J188" i="1" a="1"/>
  <c r="J306" i="1" a="1"/>
  <c r="K830" i="1" a="1"/>
  <c r="J983" i="1" a="1"/>
  <c r="K440" i="1" a="1"/>
  <c r="K339" i="1" a="1"/>
  <c r="K196" i="1" a="1"/>
  <c r="K425" i="1" a="1"/>
  <c r="K582" i="1" a="1"/>
  <c r="K941" i="1" a="1"/>
  <c r="J297" i="1" a="1"/>
  <c r="J1029" i="1" a="1"/>
  <c r="J364" i="1" a="1"/>
  <c r="K497" i="1" a="1"/>
  <c r="K242" i="1" a="1"/>
  <c r="J539" i="1" a="1"/>
  <c r="K904" i="1" a="1"/>
  <c r="J777" i="1" a="1"/>
  <c r="I994" i="1" a="1"/>
  <c r="K462" i="1" a="1"/>
  <c r="J280" i="1" a="1"/>
  <c r="K755" i="1" a="1"/>
  <c r="I399" i="1" a="1"/>
  <c r="I915" i="1" a="1"/>
  <c r="I525" i="1" a="1"/>
  <c r="K605" i="1" a="1"/>
  <c r="K899" i="1" a="1"/>
  <c r="I817" i="1" a="1"/>
  <c r="K220" i="1" a="1"/>
  <c r="J317" i="1" a="1"/>
  <c r="K759" i="1" a="1"/>
  <c r="J934" i="1" a="1"/>
  <c r="K489" i="1" a="1"/>
  <c r="J265" i="1" a="1"/>
  <c r="J471" i="1" a="1"/>
  <c r="J37" i="1" a="1"/>
  <c r="K630" i="1" a="1"/>
  <c r="J300" i="1" a="1"/>
  <c r="J613" i="1" a="1"/>
  <c r="J318" i="1" a="1"/>
  <c r="K905" i="1" a="1"/>
  <c r="K658" i="1" a="1"/>
  <c r="J164" i="1" a="1"/>
  <c r="K351" i="1" a="1"/>
  <c r="K155" i="1" a="1"/>
  <c r="K85" i="1" a="1"/>
  <c r="J142" i="1" a="1"/>
  <c r="J1012" i="1" a="1"/>
  <c r="K988" i="1" a="1"/>
  <c r="J133" i="1" a="1"/>
  <c r="J252" i="1" a="1"/>
  <c r="J296" i="1" a="1"/>
  <c r="K684" i="1" a="1"/>
  <c r="K876" i="1" a="1"/>
  <c r="J699" i="1" a="1"/>
  <c r="I472" i="1" a="1"/>
  <c r="I359" i="1" a="1"/>
  <c r="J668" i="1" a="1"/>
  <c r="I212" i="1" a="1"/>
  <c r="I703" i="1" a="1"/>
  <c r="K951" i="1" a="1"/>
  <c r="K441" i="1" a="1"/>
  <c r="J484" i="1" a="1"/>
  <c r="K888" i="1" a="1"/>
  <c r="J391" i="1" a="1"/>
  <c r="K249" i="1" a="1"/>
  <c r="J873" i="1" a="1"/>
  <c r="K231" i="1" a="1"/>
  <c r="K529" i="1" a="1"/>
  <c r="K368" i="1" a="1"/>
  <c r="K178" i="1" a="1"/>
  <c r="K257" i="1" a="1"/>
  <c r="J335" i="1" a="1"/>
  <c r="J710" i="1" a="1"/>
  <c r="J917" i="1" a="1"/>
  <c r="J176" i="1" a="1"/>
  <c r="K972" i="1" a="1"/>
  <c r="J231" i="1" a="1"/>
  <c r="K256" i="1" a="1"/>
  <c r="K279" i="1" a="1"/>
  <c r="J629" i="1" a="1"/>
  <c r="J104" i="1" a="1"/>
  <c r="I504" i="1" a="1"/>
  <c r="K1018" i="1" a="1"/>
  <c r="K534" i="1" a="1"/>
  <c r="K881" i="1" a="1"/>
  <c r="I161" i="1" a="1"/>
  <c r="I941" i="1" a="1"/>
  <c r="I409" i="1" a="1"/>
  <c r="J246" i="1" a="1"/>
  <c r="I984" i="1" a="1"/>
  <c r="I740" i="1" a="1"/>
  <c r="K367" i="1" a="1"/>
  <c r="K943" i="1" a="1"/>
  <c r="K332" i="1" a="1"/>
  <c r="J409" i="1" a="1"/>
  <c r="K382" i="1" a="1"/>
  <c r="J650" i="1" a="1"/>
  <c r="J605" i="1" a="1"/>
  <c r="K1028" i="1" a="1"/>
  <c r="K134" i="1" a="1"/>
  <c r="J863" i="1" a="1"/>
  <c r="K765" i="1" a="1"/>
  <c r="K336" i="1" a="1"/>
  <c r="J643" i="1" a="1"/>
  <c r="K472" i="1" a="1"/>
  <c r="K673" i="1" a="1"/>
  <c r="J470" i="1" a="1"/>
  <c r="J855" i="1" a="1"/>
  <c r="K51" i="1" a="1"/>
  <c r="J918" i="1" a="1"/>
  <c r="K579" i="1" a="1"/>
  <c r="J143" i="1" a="1"/>
  <c r="J549" i="1" a="1"/>
  <c r="K50" i="1" a="1"/>
  <c r="K316" i="1" a="1"/>
  <c r="K60" i="1" a="1"/>
  <c r="J322" i="1" a="1"/>
  <c r="J368" i="1" a="1"/>
  <c r="J672" i="1" a="1"/>
  <c r="K747" i="1" a="1"/>
  <c r="K874" i="1" a="1"/>
  <c r="I896" i="1" a="1"/>
  <c r="J256" i="1" a="1"/>
  <c r="J515" i="1" a="1"/>
  <c r="I332" i="1" a="1"/>
  <c r="I496" i="1" a="1"/>
  <c r="K141" i="1" a="1"/>
  <c r="K495" i="1" a="1"/>
  <c r="J941" i="1" a="1"/>
  <c r="J935" i="1" a="1"/>
  <c r="K756" i="1" a="1"/>
  <c r="J703" i="1" a="1"/>
  <c r="K965" i="1" a="1"/>
  <c r="K212" i="1" a="1"/>
  <c r="J94" i="1" a="1"/>
  <c r="J326" i="1" a="1"/>
  <c r="J893" i="1" a="1"/>
  <c r="I586" i="1" a="1"/>
  <c r="K631" i="1" a="1"/>
  <c r="J822" i="1" a="1"/>
  <c r="J81" i="1" a="1"/>
  <c r="I1019" i="1" a="1"/>
  <c r="J530" i="1" a="1"/>
  <c r="K827" i="1" a="1"/>
  <c r="J713" i="1" a="1"/>
  <c r="I780" i="1" a="1"/>
  <c r="J800" i="1" a="1"/>
  <c r="I685" i="1" a="1"/>
  <c r="K934" i="1" a="1"/>
  <c r="I835" i="1" a="1"/>
  <c r="K118" i="1" a="1"/>
  <c r="J595" i="1" a="1"/>
  <c r="K700" i="1" a="1"/>
  <c r="I631" i="1" a="1"/>
  <c r="I822" i="1" a="1"/>
  <c r="K409" i="1" a="1"/>
  <c r="I286" i="1" a="1"/>
  <c r="I120" i="1" a="1"/>
  <c r="I530" i="1" a="1"/>
  <c r="K359" i="1" a="1"/>
  <c r="K686" i="1" a="1"/>
  <c r="I697" i="1" a="1"/>
  <c r="I596" i="1" a="1"/>
  <c r="J993" i="1" a="1"/>
  <c r="I502" i="1" a="1"/>
  <c r="I96" i="1" a="1"/>
  <c r="I56" i="1" a="1"/>
  <c r="J305" i="1" a="1"/>
  <c r="I382" i="1" a="1"/>
  <c r="I118" i="1" a="1"/>
  <c r="J211" i="1" a="1"/>
  <c r="J623" i="1" a="1"/>
  <c r="J587" i="1" a="1"/>
  <c r="I262" i="1" a="1"/>
  <c r="K816" i="1" a="1"/>
  <c r="K102" i="1" a="1"/>
  <c r="K492" i="1" a="1"/>
  <c r="J957" i="1" a="1"/>
  <c r="K714" i="1" a="1"/>
  <c r="I70" i="1" a="1"/>
  <c r="K161" i="1" a="1"/>
  <c r="J978" i="1" a="1"/>
  <c r="K916" i="1" a="1"/>
  <c r="I764" i="1" a="1"/>
  <c r="I667" i="1" a="1"/>
  <c r="I218" i="1" a="1"/>
  <c r="I445" i="1" a="1"/>
  <c r="I180" i="1" a="1"/>
  <c r="I987" i="1" a="1"/>
  <c r="J481" i="1" a="1"/>
  <c r="J757" i="1" a="1"/>
  <c r="K802" i="1" a="1"/>
  <c r="K822" i="1" a="1"/>
  <c r="J948" i="1" a="1"/>
  <c r="K660" i="1" a="1"/>
  <c r="K729" i="1" a="1"/>
  <c r="J852" i="1" a="1"/>
  <c r="K383" i="1" a="1"/>
  <c r="J420" i="1" a="1"/>
  <c r="J49" i="1" a="1"/>
  <c r="J619" i="1" a="1"/>
  <c r="K763" i="1" a="1"/>
  <c r="K675" i="1" a="1"/>
  <c r="K1006" i="1" a="1"/>
  <c r="J221" i="1" a="1"/>
  <c r="K780" i="1" a="1"/>
  <c r="J258" i="1" a="1"/>
  <c r="J615" i="1" a="1"/>
  <c r="K48" i="1" a="1"/>
  <c r="K406" i="1" a="1"/>
  <c r="J1028" i="1" a="1"/>
  <c r="K416" i="1" a="1"/>
  <c r="J510" i="1" a="1"/>
  <c r="J890" i="1" a="1"/>
  <c r="K84" i="1" a="1"/>
  <c r="I626" i="1" a="1"/>
  <c r="K655" i="1" a="1"/>
  <c r="I690" i="1" a="1"/>
  <c r="I571" i="1" a="1"/>
  <c r="I865" i="1" a="1"/>
  <c r="J974" i="1" a="1"/>
  <c r="K911" i="1" a="1"/>
  <c r="K1031" i="1" a="1"/>
  <c r="K186" i="1" a="1"/>
  <c r="K528" i="1" a="1"/>
  <c r="J320" i="1" a="1"/>
  <c r="J542" i="1" a="1"/>
  <c r="K183" i="1" a="1"/>
  <c r="K847" i="1" a="1"/>
  <c r="J991" i="1" a="1"/>
  <c r="J1021" i="1" a="1"/>
  <c r="K716" i="1" a="1"/>
  <c r="J766" i="1" a="1"/>
  <c r="I891" i="1" a="1"/>
  <c r="K808" i="1" a="1"/>
  <c r="K47" i="1" a="1"/>
  <c r="J812" i="1" a="1"/>
  <c r="J97" i="1" a="1"/>
  <c r="K343" i="1" a="1"/>
  <c r="J458" i="1" a="1"/>
  <c r="J562" i="1" a="1"/>
  <c r="J674" i="1" a="1"/>
  <c r="K299" i="1" a="1"/>
  <c r="I72" i="1" a="1"/>
  <c r="J782" i="1" a="1"/>
  <c r="K594" i="1" a="1"/>
  <c r="J552" i="1" a="1"/>
  <c r="I275" i="1" a="1"/>
  <c r="I672" i="1" a="1"/>
  <c r="I371" i="1" a="1"/>
  <c r="K162" i="1" a="1"/>
  <c r="I81" i="1" a="1"/>
  <c r="I253" i="1" a="1"/>
  <c r="K926" i="1" a="1"/>
  <c r="J658" i="1" a="1"/>
  <c r="K587" i="1" a="1"/>
  <c r="K423" i="1" a="1"/>
  <c r="K369" i="1" a="1"/>
  <c r="K344" i="1" a="1"/>
  <c r="K164" i="1" a="1"/>
  <c r="J146" i="1" a="1"/>
  <c r="K372" i="1" a="1"/>
  <c r="K571" i="1" a="1"/>
  <c r="K633" i="1" a="1"/>
  <c r="K465" i="1" a="1"/>
  <c r="J431" i="1" a="1"/>
  <c r="K192" i="1" a="1"/>
  <c r="J476" i="1" a="1"/>
  <c r="I654" i="1" a="1"/>
  <c r="J494" i="1" a="1"/>
  <c r="I576" i="1" a="1"/>
  <c r="K833" i="1" a="1"/>
  <c r="K295" i="1" a="1"/>
  <c r="J417" i="1" a="1"/>
  <c r="J51" i="1" a="1"/>
  <c r="J125" i="1" a="1"/>
  <c r="J660" i="1" a="1"/>
  <c r="K395" i="1" a="1"/>
  <c r="K287" i="1" a="1"/>
  <c r="K794" i="1" a="1"/>
  <c r="J773" i="1" a="1"/>
  <c r="I990" i="1" a="1"/>
  <c r="I305" i="1" a="1"/>
  <c r="I353" i="1" a="1"/>
  <c r="I840" i="1" a="1"/>
  <c r="J844" i="1" a="1"/>
  <c r="K371" i="1" a="1"/>
  <c r="J788" i="1" a="1"/>
  <c r="K636" i="1" a="1"/>
  <c r="K602" i="1" a="1"/>
  <c r="K817" i="1" a="1"/>
  <c r="J249" i="1" a="1"/>
  <c r="I1016" i="1" a="1"/>
  <c r="K262" i="1" a="1"/>
  <c r="K635" i="1" a="1"/>
  <c r="K348" i="1" a="1"/>
  <c r="I749" i="1" a="1"/>
  <c r="K452" i="1" a="1"/>
  <c r="I44" i="1" a="1"/>
  <c r="K648" i="1" a="1"/>
  <c r="I788" i="1" a="1"/>
  <c r="K854" i="1" a="1"/>
  <c r="I167" i="1" a="1"/>
  <c r="K731" i="1" a="1"/>
  <c r="J819" i="1" a="1"/>
  <c r="K71" i="1" a="1"/>
  <c r="J960" i="1" a="1"/>
  <c r="J639" i="1" a="1"/>
  <c r="K897" i="1" a="1"/>
  <c r="K215" i="1" a="1"/>
  <c r="J282" i="1" a="1"/>
  <c r="J330" i="1" a="1"/>
  <c r="J181" i="1" a="1"/>
  <c r="I437" i="1" a="1"/>
  <c r="J871" i="1" a="1"/>
  <c r="I177" i="1" a="1"/>
  <c r="I649" i="1" a="1"/>
  <c r="K396" i="1" a="1"/>
  <c r="K431" i="1" a="1"/>
  <c r="J644" i="1" a="1"/>
  <c r="K57" i="1" a="1"/>
  <c r="J467" i="1" a="1"/>
  <c r="J952" i="1" a="1"/>
  <c r="K223" i="1" a="1"/>
  <c r="I638" i="1" a="1"/>
  <c r="J737" i="1" a="1"/>
  <c r="J826" i="1" a="1"/>
  <c r="J645" i="1" a="1"/>
  <c r="I69" i="1" a="1"/>
  <c r="J640" i="1" a="1"/>
  <c r="I599" i="1" a="1"/>
  <c r="J344" i="1" a="1"/>
  <c r="I485" i="1" a="1"/>
  <c r="J488" i="1" a="1"/>
  <c r="K761" i="1" a="1"/>
  <c r="J244" i="1" a="1"/>
  <c r="J867" i="1" a="1"/>
  <c r="K566" i="1" a="1"/>
  <c r="J292" i="1" a="1"/>
  <c r="K890" i="1" a="1"/>
  <c r="K399" i="1" a="1"/>
  <c r="J651" i="1" a="1"/>
  <c r="J723" i="1" a="1"/>
  <c r="K357" i="1" a="1"/>
  <c r="I162" i="1" a="1"/>
  <c r="I612" i="1" a="1"/>
  <c r="K385" i="1" a="1"/>
  <c r="K417" i="1" a="1"/>
  <c r="I544" i="1" a="1"/>
  <c r="I1028" i="1" a="1"/>
  <c r="K823" i="1" a="1"/>
  <c r="J388" i="1" a="1"/>
  <c r="I366" i="1" a="1"/>
  <c r="K867" i="1" a="1"/>
  <c r="I956" i="1" a="1"/>
  <c r="K559" i="1" a="1"/>
  <c r="I155" i="1" a="1"/>
  <c r="J436" i="1" a="1"/>
  <c r="I331" i="1" a="1"/>
  <c r="J479" i="1" a="1"/>
  <c r="I758" i="1" a="1"/>
  <c r="I419" i="1" a="1"/>
  <c r="J569" i="1" a="1"/>
  <c r="K110" i="1" a="1"/>
  <c r="I386" i="1" a="1"/>
  <c r="I881" i="1" a="1"/>
  <c r="K159" i="1" a="1"/>
  <c r="K254" i="1" a="1"/>
  <c r="J558" i="1" a="1"/>
  <c r="K892" i="1" a="1"/>
  <c r="I176" i="1" a="1"/>
  <c r="J35" i="1" a="1"/>
  <c r="J636" i="1" a="1"/>
  <c r="J779" i="1" a="1"/>
  <c r="I484" i="1" a="1"/>
  <c r="J722" i="1" a="1"/>
  <c r="I752" i="1" a="1"/>
  <c r="I1030" i="1" a="1"/>
  <c r="I1001" i="1" a="1"/>
  <c r="I850" i="1" a="1"/>
  <c r="K975" i="1" a="1"/>
  <c r="J54" i="1" a="1"/>
  <c r="K670" i="1" a="1"/>
  <c r="J599" i="1" a="1"/>
  <c r="K258" i="1" a="1"/>
  <c r="J360" i="1" a="1"/>
  <c r="J638" i="1" a="1"/>
  <c r="J291" i="1" a="1"/>
  <c r="K127" i="1" a="1"/>
  <c r="J161" i="1" a="1"/>
  <c r="J535" i="1" a="1"/>
  <c r="K984" i="1" a="1"/>
  <c r="K963" i="1" a="1"/>
  <c r="K334" i="1" a="1"/>
  <c r="J99" i="1" a="1"/>
  <c r="J87" i="1" a="1"/>
  <c r="J726" i="1" a="1"/>
  <c r="K130" i="1" a="1"/>
  <c r="J574" i="1" a="1"/>
  <c r="J474" i="1" a="1"/>
  <c r="K405" i="1" a="1"/>
  <c r="K373" i="1" a="1"/>
  <c r="K204" i="1" a="1"/>
  <c r="J447" i="1" a="1"/>
  <c r="K1008" i="1" a="1"/>
  <c r="J396" i="1" a="1"/>
  <c r="K835" i="1" a="1"/>
  <c r="I383" i="1" a="1"/>
  <c r="I650" i="1" a="1"/>
  <c r="K647" i="1" a="1"/>
  <c r="J412" i="1" a="1"/>
  <c r="I439" i="1" a="1"/>
  <c r="J730" i="1" a="1"/>
  <c r="K163" i="1" a="1"/>
  <c r="J495" i="1" a="1"/>
  <c r="J209" i="1" a="1"/>
  <c r="K922" i="1" a="1"/>
  <c r="K578" i="1" a="1"/>
  <c r="J904" i="1" a="1"/>
  <c r="K677" i="1" a="1"/>
  <c r="J347" i="1" a="1"/>
  <c r="K354" i="1" a="1"/>
  <c r="K394" i="1" a="1"/>
  <c r="K906" i="1" a="1"/>
  <c r="K792" i="1" a="1"/>
  <c r="J807" i="1" a="1"/>
  <c r="J791" i="1" a="1"/>
  <c r="J789" i="1" a="1"/>
  <c r="K403" i="1" a="1"/>
  <c r="J994" i="1" a="1"/>
  <c r="K340" i="1" a="1"/>
  <c r="K799" i="1" a="1"/>
  <c r="K185" i="1" a="1"/>
  <c r="J66" i="1" a="1"/>
  <c r="I597" i="1" a="1"/>
  <c r="K100" i="1" a="1"/>
  <c r="J876" i="1" a="1"/>
  <c r="J1004" i="1" a="1"/>
  <c r="K247" i="1" a="1"/>
  <c r="I948" i="1" a="1"/>
  <c r="J828" i="1" a="1"/>
  <c r="J496" i="1" a="1"/>
  <c r="J641" i="1" a="1"/>
  <c r="I158" i="1" a="1"/>
  <c r="J247" i="1" a="1"/>
  <c r="K300" i="1" a="1"/>
  <c r="K228" i="1" a="1"/>
  <c r="J759" i="1" a="1"/>
  <c r="K643" i="1" a="1"/>
  <c r="J357" i="1" a="1"/>
  <c r="J955" i="1" a="1"/>
  <c r="J754" i="1" a="1"/>
  <c r="J916" i="1" a="1"/>
  <c r="J112" i="1" a="1"/>
  <c r="J117" i="1" a="1"/>
  <c r="J849" i="1" a="1"/>
  <c r="J365" i="1" a="1"/>
  <c r="J697" i="1" a="1"/>
  <c r="J856" i="1" a="1"/>
  <c r="J370" i="1" a="1"/>
  <c r="J169" i="1" a="1"/>
  <c r="J557" i="1" a="1"/>
  <c r="K500" i="1" a="1"/>
  <c r="I610" i="1" a="1"/>
  <c r="K901" i="1" a="1"/>
  <c r="K846" i="1" a="1"/>
  <c r="I928" i="1" a="1"/>
  <c r="I627" i="1" a="1"/>
  <c r="J533" i="1" a="1"/>
  <c r="K407" i="1" a="1"/>
  <c r="I860" i="1" a="1"/>
  <c r="I1032" i="1" a="1"/>
  <c r="J464" i="1" a="1"/>
  <c r="J700" i="1" a="1"/>
  <c r="I312" i="1" a="1"/>
  <c r="I548" i="1" a="1"/>
  <c r="K737" i="1" a="1"/>
  <c r="I765" i="1" a="1"/>
  <c r="J971" i="1" a="1"/>
  <c r="I962" i="1" a="1"/>
  <c r="K488" i="1" a="1"/>
  <c r="J199" i="1" a="1"/>
  <c r="J491" i="1" a="1"/>
  <c r="K558" i="1" a="1"/>
  <c r="J116" i="1" a="1"/>
  <c r="I937" i="1" a="1"/>
  <c r="K527" i="1" a="1"/>
  <c r="I702" i="1" a="1"/>
  <c r="I842" i="1" a="1"/>
  <c r="J633" i="1" a="1"/>
  <c r="K73" i="1" a="1"/>
  <c r="I417" i="1" a="1"/>
  <c r="J129" i="1" a="1"/>
  <c r="J201" i="1" a="1"/>
  <c r="J290" i="1" a="1"/>
  <c r="K156" i="1" a="1"/>
  <c r="K160" i="1" a="1"/>
  <c r="K314" i="1" a="1"/>
  <c r="K311" i="1" a="1"/>
  <c r="J673" i="1" a="1"/>
  <c r="J684" i="1" a="1"/>
  <c r="J829" i="1" a="1"/>
  <c r="J253" i="1" a="1"/>
  <c r="J531" i="1" a="1"/>
  <c r="I135" i="1" a="1"/>
  <c r="J426" i="1" a="1"/>
  <c r="I602" i="1" a="1"/>
  <c r="K618" i="1" a="1"/>
  <c r="K758" i="1" a="1"/>
  <c r="K1029" i="1" a="1"/>
  <c r="K205" i="1" a="1"/>
  <c r="I466" i="1" a="1"/>
  <c r="K980" i="1" a="1"/>
  <c r="J1019" i="1" a="1"/>
  <c r="K517" i="1" a="1"/>
  <c r="I960" i="1" a="1"/>
  <c r="K318" i="1" a="1"/>
  <c r="J833" i="1" a="1"/>
  <c r="K565" i="1" a="1"/>
  <c r="I875" i="1" a="1"/>
  <c r="J150" i="1" a="1"/>
  <c r="J540" i="1" a="1"/>
  <c r="K949" i="1" a="1"/>
  <c r="I376" i="1" a="1"/>
  <c r="J708" i="1" a="1"/>
  <c r="K933" i="1" a="1"/>
  <c r="J505" i="1" a="1"/>
  <c r="J620" i="1" a="1"/>
  <c r="J218" i="1" a="1"/>
  <c r="K410" i="1" a="1"/>
  <c r="J89" i="1" a="1"/>
  <c r="K688" i="1" a="1"/>
  <c r="J120" i="1" a="1"/>
  <c r="J602" i="1" a="1"/>
  <c r="K239" i="1" a="1"/>
  <c r="I85" i="1" a="1"/>
  <c r="I754" i="1" a="1"/>
  <c r="J168" i="1" a="1"/>
  <c r="I482" i="1" a="1"/>
  <c r="I190" i="1" a="1"/>
  <c r="J792" i="1" a="1"/>
  <c r="J88" i="1" a="1"/>
  <c r="K447" i="1" a="1"/>
  <c r="I238" i="1" a="1"/>
  <c r="J913" i="1" a="1"/>
  <c r="K304" i="1" a="1"/>
  <c r="J732" i="1" a="1"/>
  <c r="I71" i="1" a="1"/>
  <c r="K739" i="1" a="1"/>
  <c r="K364" i="1" a="1"/>
  <c r="J843" i="1" a="1"/>
  <c r="I965" i="1" a="1"/>
  <c r="J428" i="1" a="1"/>
  <c r="K229" i="1" a="1"/>
  <c r="J794" i="1" a="1"/>
  <c r="K634" i="1" a="1"/>
  <c r="K180" i="1" a="1"/>
  <c r="J141" i="1" a="1"/>
  <c r="K278" i="1" a="1"/>
  <c r="J521" i="1" a="1"/>
  <c r="K712" i="1" a="1"/>
  <c r="J851" i="1" a="1"/>
  <c r="K766" i="1" a="1"/>
  <c r="J36" i="1" a="1"/>
  <c r="K838" i="1" a="1"/>
  <c r="K775" i="1" a="1"/>
  <c r="J187" i="1" a="1"/>
  <c r="I279" i="1" a="1"/>
  <c r="J242" i="1" a="1"/>
  <c r="J942" i="1" a="1"/>
  <c r="I575" i="1" a="1"/>
  <c r="I992" i="1" a="1"/>
  <c r="J453" i="1" a="1"/>
  <c r="J289" i="1" a="1"/>
  <c r="J526" i="1" a="1"/>
  <c r="I705" i="1" a="1"/>
  <c r="J512" i="1" a="1"/>
  <c r="J398" i="1" a="1"/>
  <c r="J261" i="1" a="1"/>
  <c r="I661" i="1" a="1"/>
  <c r="K525" i="1" a="1"/>
  <c r="K946" i="1" a="1"/>
  <c r="K49" i="1" a="1"/>
  <c r="I74" i="1" a="1"/>
  <c r="K92" i="1" a="1"/>
  <c r="J872" i="1" a="1"/>
  <c r="K730" i="1" a="1"/>
  <c r="K728" i="1" a="1"/>
  <c r="K861" i="1" a="1"/>
  <c r="J811" i="1" a="1"/>
  <c r="J858" i="1" a="1"/>
  <c r="K695" i="1" a="1"/>
  <c r="K453" i="1" a="1"/>
  <c r="I944" i="1" a="1"/>
  <c r="J725" i="1" a="1"/>
  <c r="K601" i="1" a="1"/>
  <c r="I567" i="1" a="1"/>
  <c r="J581" i="1" a="1"/>
  <c r="J324" i="1" a="1"/>
  <c r="I655" i="1" a="1"/>
  <c r="K53" i="1" a="1"/>
  <c r="I321" i="1" a="1"/>
  <c r="J162" i="1" a="1"/>
  <c r="J543" i="1" a="1"/>
  <c r="J884" i="1" a="1"/>
  <c r="I622" i="1" a="1"/>
  <c r="K971" i="1" a="1"/>
  <c r="J799" i="1" a="1"/>
  <c r="J95" i="1" a="1"/>
  <c r="I489" i="1" a="1"/>
  <c r="K469" i="1" a="1"/>
  <c r="K225" i="1" a="1"/>
  <c r="K710" i="1" a="1"/>
  <c r="I983" i="1" a="1"/>
  <c r="J677" i="1" a="1"/>
  <c r="J603" i="1" a="1"/>
  <c r="K375" i="1" a="1"/>
  <c r="I57" i="1" a="1"/>
  <c r="J685" i="1" a="1"/>
  <c r="K687" i="1" a="1"/>
  <c r="I805" i="1" a="1"/>
  <c r="I959" i="1" a="1"/>
  <c r="I910" i="1" a="1"/>
  <c r="I524" i="1" a="1"/>
  <c r="K45" i="1" a="1"/>
  <c r="I998" i="1" a="1"/>
  <c r="I52" i="1" a="1"/>
  <c r="K345" i="1" a="1"/>
  <c r="J310" i="1" a="1"/>
  <c r="I773" i="1" a="1"/>
  <c r="J840" i="1" a="1"/>
  <c r="J361" i="1" a="1"/>
  <c r="K662" i="1" a="1"/>
  <c r="K52" i="1" a="1"/>
  <c r="J127" i="1" a="1"/>
  <c r="J1005" i="1" a="1"/>
  <c r="K938" i="1" a="1"/>
  <c r="J895" i="1" a="1"/>
  <c r="K536" i="1" a="1"/>
  <c r="I375" i="1" a="1"/>
  <c r="K321" i="1" a="1"/>
  <c r="J688" i="1" a="1"/>
  <c r="I966" i="1" a="1"/>
  <c r="J877" i="1" a="1"/>
  <c r="J383" i="1" a="1"/>
  <c r="I568" i="1" a="1"/>
  <c r="I880" i="1" a="1"/>
  <c r="I562" i="1" a="1"/>
  <c r="K44" i="1" a="1"/>
  <c r="I183" i="1" a="1"/>
  <c r="K849" i="1" a="1"/>
  <c r="I144" i="1" a="1"/>
  <c r="J896" i="1" a="1"/>
  <c r="J958" i="1" a="1"/>
  <c r="I257" i="1" a="1"/>
  <c r="K767" i="1" a="1"/>
  <c r="J408" i="1" a="1"/>
  <c r="I311" i="1" a="1"/>
  <c r="J56" i="1" a="1"/>
  <c r="K294" i="1" a="1"/>
  <c r="I232" i="1" a="1"/>
  <c r="I393" i="1" a="1"/>
  <c r="K653" i="1" a="1"/>
  <c r="I751" i="1" a="1"/>
  <c r="K981" i="1" a="1"/>
  <c r="K644" i="1" a="1"/>
  <c r="I572" i="1" a="1"/>
  <c r="I241" i="1" a="1"/>
  <c r="K691" i="1" a="1"/>
  <c r="I381" i="1" a="1"/>
  <c r="K868" i="1" a="1"/>
  <c r="I491" i="1" a="1"/>
  <c r="I574" i="1" a="1"/>
  <c r="I65" i="1" a="1"/>
  <c r="J500" i="1" a="1"/>
  <c r="I488" i="1" a="1"/>
  <c r="K955" i="1" a="1"/>
  <c r="K824" i="1" a="1"/>
  <c r="I405" i="1" a="1"/>
  <c r="K769" i="1" a="1"/>
  <c r="K363" i="1" a="1"/>
  <c r="I114" i="1" a="1"/>
  <c r="I335" i="1" a="1"/>
  <c r="I581" i="1" a="1"/>
  <c r="I598" i="1" a="1"/>
  <c r="K136" i="1" a="1"/>
  <c r="J144" i="1" a="1"/>
  <c r="K208" i="1" a="1"/>
  <c r="I731" i="1" a="1"/>
  <c r="K832" i="1" a="1"/>
  <c r="K680" i="1" a="1"/>
  <c r="I324" i="1" a="1"/>
  <c r="K939" i="1" a="1"/>
  <c r="J546" i="1" a="1"/>
  <c r="I750" i="1" a="1"/>
  <c r="I1033" i="1" a="1"/>
  <c r="I510" i="1" a="1"/>
  <c r="I845" i="1" a="1"/>
  <c r="I203" i="1" a="1"/>
  <c r="I103" i="1" a="1"/>
  <c r="I478" i="1" a="1"/>
  <c r="I267" i="1" a="1"/>
  <c r="K953" i="1" a="1"/>
  <c r="I785" i="1" a="1"/>
  <c r="I424" i="1" a="1"/>
  <c r="I165" i="1" a="1"/>
  <c r="I692" i="1" a="1"/>
  <c r="J78" i="1" a="1"/>
  <c r="I234" i="1" a="1"/>
  <c r="I675" i="1" a="1"/>
  <c r="J891" i="1" a="1"/>
  <c r="K303" i="1" a="1"/>
  <c r="K693" i="1" a="1"/>
  <c r="J345" i="1" a="1"/>
  <c r="J151" i="1" a="1"/>
  <c r="I464" i="1" a="1"/>
  <c r="I918" i="1" a="1"/>
  <c r="I1023" i="1" a="1"/>
  <c r="I536" i="1" a="1"/>
  <c r="I844" i="1" a="1"/>
  <c r="I775" i="1" a="1"/>
  <c r="I878" i="1" a="1"/>
  <c r="J544" i="1" a="1"/>
  <c r="I139" i="1" a="1"/>
  <c r="K1032" i="1" a="1"/>
  <c r="K148" i="1" a="1"/>
  <c r="I67" i="1" a="1"/>
  <c r="J926" i="1" a="1"/>
  <c r="J251" i="1" a="1"/>
  <c r="I556" i="1" a="1"/>
  <c r="I1027" i="1" a="1"/>
  <c r="I682" i="1" a="1"/>
  <c r="J576" i="1" a="1"/>
  <c r="I226" i="1" a="1"/>
  <c r="I1022" i="1" a="1"/>
  <c r="J859" i="1" a="1"/>
  <c r="I384" i="1" a="1"/>
  <c r="I362" i="1" a="1"/>
  <c r="I465" i="1" a="1"/>
  <c r="J845" i="1" a="1"/>
  <c r="J170" i="1" a="1"/>
  <c r="I84" i="1" a="1"/>
  <c r="J671" i="1" a="1"/>
  <c r="J1006" i="1" a="1"/>
  <c r="I739" i="1" a="1"/>
  <c r="I1006" i="1" a="1"/>
  <c r="I557" i="1" a="1"/>
  <c r="J601" i="1" a="1"/>
  <c r="K261" i="1" a="1"/>
  <c r="I136" i="1" a="1"/>
  <c r="I239" i="1" a="1"/>
  <c r="I147" i="1" a="1"/>
  <c r="I444" i="1" a="1"/>
  <c r="K460" i="1" a="1"/>
  <c r="I45" i="1" a="1"/>
  <c r="I1015" i="1" a="1"/>
  <c r="I418" i="1" a="1"/>
  <c r="I989" i="1" a="1"/>
  <c r="K929" i="1" a="1"/>
  <c r="I309" i="1" a="1"/>
  <c r="I179" i="1" a="1"/>
  <c r="J210" i="1" a="1"/>
  <c r="K182" i="1" a="1"/>
  <c r="J772" i="1" a="1"/>
  <c r="K659" i="1" a="1"/>
  <c r="J1025" i="1" a="1"/>
  <c r="I59" i="1" a="1"/>
  <c r="J397" i="1" a="1"/>
  <c r="I307" i="1" a="1"/>
  <c r="I1003" i="1" a="1"/>
  <c r="I175" i="1" a="1"/>
  <c r="K170" i="1" a="1"/>
  <c r="I644" i="1" a="1"/>
  <c r="J189" i="1" a="1"/>
  <c r="J294" i="1" a="1"/>
  <c r="K59" i="1" a="1"/>
  <c r="J932" i="1" a="1"/>
  <c r="J182" i="1" a="1"/>
  <c r="K879" i="1" a="1"/>
  <c r="I350" i="1" a="1"/>
  <c r="I874" i="1" a="1"/>
  <c r="I1014" i="1" a="1"/>
  <c r="I380" i="1" a="1"/>
  <c r="K277" i="1" a="1"/>
  <c r="I936" i="1" a="1"/>
  <c r="I379" i="1" a="1"/>
  <c r="I370" i="1" a="1"/>
  <c r="J670" i="1" a="1"/>
  <c r="I277" i="1" a="1"/>
  <c r="K741" i="1" a="1"/>
  <c r="I164" i="1" a="1"/>
  <c r="K54" i="1" a="1"/>
  <c r="K914" i="1" a="1"/>
  <c r="J375" i="1" a="1"/>
  <c r="J337" i="1" a="1"/>
  <c r="K96" i="1" a="1"/>
  <c r="J418" i="1" a="1"/>
  <c r="K67" i="1" a="1"/>
  <c r="I1025" i="1" a="1"/>
  <c r="J419" i="1" a="1"/>
  <c r="J343" i="1" a="1"/>
  <c r="J376" i="1" a="1"/>
  <c r="J477" i="1" a="1"/>
  <c r="K95" i="1" a="1"/>
  <c r="K745" i="1" a="1"/>
  <c r="K656" i="1" a="1"/>
  <c r="J315" i="1" a="1"/>
  <c r="J415" i="1" a="1"/>
  <c r="J1000" i="1" a="1"/>
  <c r="K515" i="1" a="1"/>
  <c r="K128" i="1" a="1"/>
  <c r="K246" i="1" a="1"/>
  <c r="K721" i="1" a="1"/>
  <c r="K179" i="1" a="1"/>
  <c r="I920" i="1" a="1"/>
  <c r="K548" i="1" a="1"/>
  <c r="K313" i="1" a="1"/>
  <c r="I495" i="1" a="1"/>
  <c r="J363" i="1" a="1"/>
  <c r="J423" i="1" a="1"/>
  <c r="J62" i="1" a="1"/>
  <c r="I611" i="1" a="1"/>
  <c r="J293" i="1" a="1"/>
  <c r="I894" i="1" a="1"/>
  <c r="J596" i="1" a="1"/>
  <c r="I86" i="1" a="1"/>
  <c r="I809" i="1" a="1"/>
  <c r="I813" i="1" a="1"/>
  <c r="I201" i="1" a="1"/>
  <c r="I127" i="1" a="1"/>
  <c r="I977" i="1" a="1"/>
  <c r="I261" i="1" a="1"/>
  <c r="K676" i="1" a="1"/>
  <c r="K386" i="1" a="1"/>
  <c r="K544" i="1" a="1"/>
  <c r="K836" i="1" a="1"/>
  <c r="K789" i="1" a="1"/>
  <c r="I923" i="1" a="1"/>
  <c r="K788" i="1" a="1"/>
  <c r="I402" i="1" a="1"/>
  <c r="K475" i="1" a="1"/>
  <c r="J897" i="1" a="1"/>
  <c r="I334" i="1" a="1"/>
  <c r="I515" i="1" a="1"/>
  <c r="I851" i="1" a="1"/>
  <c r="J466" i="1" a="1"/>
  <c r="I361" i="1" a="1"/>
  <c r="I909" i="1" a="1"/>
  <c r="I975" i="1" a="1"/>
  <c r="J984" i="1" a="1"/>
  <c r="I853" i="1" a="1"/>
  <c r="I451" i="1" a="1"/>
  <c r="K856" i="1" a="1"/>
  <c r="J735" i="1" a="1"/>
  <c r="I63" i="1" a="1"/>
  <c r="I220" i="1" a="1"/>
  <c r="K234" i="1" a="1"/>
  <c r="I1010" i="1" a="1"/>
  <c r="I763" i="1" a="1"/>
  <c r="K570" i="1" a="1"/>
  <c r="K797" i="1" a="1"/>
  <c r="I816" i="1" a="1"/>
  <c r="I591" i="1" a="1"/>
  <c r="I229" i="1" a="1"/>
  <c r="I609" i="1" a="1"/>
  <c r="I889" i="1" a="1"/>
  <c r="I285" i="1" a="1"/>
  <c r="J55" i="1" a="1"/>
  <c r="I141" i="1" a="1"/>
  <c r="J664" i="1" a="1"/>
  <c r="J870" i="1" a="1"/>
  <c r="J802" i="1" a="1"/>
  <c r="I531" i="1" a="1"/>
  <c r="I600" i="1" a="1"/>
  <c r="J98" i="1" a="1"/>
  <c r="K272" i="1" a="1"/>
  <c r="I343" i="1" a="1"/>
  <c r="K715" i="1" a="1"/>
  <c r="J301" i="1" a="1"/>
  <c r="I679" i="1" a="1"/>
  <c r="I506" i="1" a="1"/>
  <c r="I912" i="1" a="1"/>
  <c r="K561" i="1" a="1"/>
  <c r="I986" i="1" a="1"/>
  <c r="I732" i="1" a="1"/>
  <c r="I584" i="1" a="1"/>
  <c r="K754" i="1" a="1"/>
  <c r="I143" i="1" a="1"/>
  <c r="I550" i="1" a="1"/>
  <c r="J281" i="1" a="1"/>
  <c r="I293" i="1" a="1"/>
  <c r="I629" i="1" a="1"/>
  <c r="J756" i="1" a="1"/>
  <c r="I736" i="1" a="1"/>
  <c r="I454" i="1" a="1"/>
  <c r="I290" i="1" a="1"/>
  <c r="K149" i="1" a="1"/>
  <c r="I897" i="1" a="1"/>
  <c r="J47" i="1" a="1"/>
  <c r="I385" i="1" a="1"/>
  <c r="I396" i="1" a="1"/>
  <c r="K307" i="1" a="1"/>
  <c r="I428" i="1" a="1"/>
  <c r="I907" i="1" a="1"/>
  <c r="J367" i="1" a="1"/>
  <c r="I319" i="1" a="1"/>
  <c r="K979" i="1" a="1"/>
  <c r="J402" i="1" a="1"/>
  <c r="I1024" i="1" a="1"/>
  <c r="J805" i="1" a="1"/>
  <c r="I606" i="1" a="1"/>
  <c r="I336" i="1" a="1"/>
  <c r="I540" i="1" a="1"/>
  <c r="I730" i="1" a="1"/>
  <c r="I806" i="1" a="1"/>
  <c r="I1005" i="1" a="1"/>
  <c r="I511" i="1" a="1"/>
  <c r="J748" i="1" a="1"/>
  <c r="J41" i="1" a="1"/>
  <c r="J683" i="1" a="1"/>
  <c r="I646" i="1" a="1"/>
  <c r="I422" i="1" a="1"/>
  <c r="J449" i="1" a="1"/>
  <c r="I625" i="1" a="1"/>
  <c r="I657" i="1" a="1"/>
  <c r="K996" i="1" a="1"/>
  <c r="I101" i="1" a="1"/>
  <c r="I131" i="1" a="1"/>
  <c r="I643" i="1" a="1"/>
  <c r="J523" i="1" a="1"/>
  <c r="I958" i="1" a="1"/>
  <c r="I695" i="1" a="1"/>
  <c r="I369" i="1" a="1"/>
  <c r="I304" i="1" a="1"/>
  <c r="I691" i="1" a="1"/>
  <c r="K852" i="1" a="1"/>
  <c r="I99" i="1" a="1"/>
  <c r="J119" i="1" a="1"/>
  <c r="I42" i="1" a="1"/>
  <c r="I623" i="1" a="1"/>
  <c r="J316" i="1" a="1"/>
  <c r="I652" i="1" a="1"/>
  <c r="I154" i="1" a="1"/>
  <c r="I357" i="1" a="1"/>
  <c r="I497" i="1" a="1"/>
  <c r="K649" i="1" a="1"/>
  <c r="K681" i="1" a="1"/>
  <c r="K424" i="1" a="1"/>
  <c r="K623" i="1" a="1"/>
  <c r="K976" i="1" a="1"/>
  <c r="K270" i="1" a="1"/>
  <c r="I812" i="1" a="1"/>
  <c r="I91" i="1" a="1"/>
  <c r="I711" i="1" a="1"/>
  <c r="I76" i="1" a="1"/>
  <c r="I737" i="1" a="1"/>
  <c r="I202" i="1" a="1"/>
  <c r="I787" i="1" a="1"/>
  <c r="J749" i="1" a="1"/>
  <c r="J775" i="1" a="1"/>
  <c r="I708" i="1" a="1"/>
  <c r="I329" i="1" a="1"/>
  <c r="I934" i="1" a="1"/>
  <c r="I970" i="1" a="1"/>
  <c r="I795" i="1" a="1"/>
  <c r="I656" i="1" a="1"/>
  <c r="I475" i="1" a="1"/>
  <c r="I93" i="1" a="1"/>
  <c r="I803" i="1" a="1"/>
  <c r="K437" i="1" a="1"/>
  <c r="J92" i="1" a="1"/>
  <c r="K535" i="1" a="1"/>
  <c r="J600" i="1" a="1"/>
  <c r="J223" i="1" a="1"/>
  <c r="I398" i="1" a="1"/>
  <c r="I282" i="1" a="1"/>
  <c r="J39" i="1" a="1"/>
  <c r="J746" i="1" a="1"/>
  <c r="K654" i="1" a="1"/>
  <c r="K426" i="1" a="1"/>
  <c r="J869" i="1" a="1"/>
  <c r="K974" i="1" a="1"/>
  <c r="J760" i="1" a="1"/>
  <c r="K310" i="1" a="1"/>
  <c r="J989" i="1" a="1"/>
  <c r="K708" i="1" a="1"/>
  <c r="J878" i="1" a="1"/>
  <c r="K202" i="1" a="1"/>
  <c r="K448" i="1" a="1"/>
  <c r="J711" i="1" a="1"/>
  <c r="J966" i="1" a="1"/>
  <c r="J321" i="1" a="1"/>
  <c r="K378" i="1" a="1"/>
  <c r="K931" i="1" a="1"/>
  <c r="K878" i="1" a="1"/>
  <c r="J678" i="1" a="1"/>
  <c r="J351" i="1" a="1"/>
  <c r="J380" i="1" a="1"/>
  <c r="J889" i="1" a="1"/>
  <c r="I242" i="1" a="1"/>
  <c r="I957" i="1" a="1"/>
  <c r="J998" i="1" a="1"/>
  <c r="J485" i="1" a="1"/>
  <c r="J463" i="1" a="1"/>
  <c r="K138" i="1" a="1"/>
  <c r="K273" i="1" a="1"/>
  <c r="K280" i="1" a="1"/>
  <c r="J461" i="1" a="1"/>
  <c r="I913" i="1" a="1"/>
  <c r="I696" i="1" a="1"/>
  <c r="K753" i="1" a="1"/>
  <c r="I742" i="1" a="1"/>
  <c r="I724" i="1" a="1"/>
  <c r="I698" i="1" a="1"/>
  <c r="K779" i="1" a="1"/>
  <c r="I500" i="1" a="1"/>
  <c r="I243" i="1" a="1"/>
  <c r="I720" i="1" a="1"/>
  <c r="K762" i="1" a="1"/>
  <c r="I355" i="1" a="1"/>
  <c r="I1021" i="1" a="1"/>
  <c r="K859" i="1" a="1"/>
  <c r="I791" i="1" a="1"/>
  <c r="K392" i="1" a="1"/>
  <c r="I259" i="1" a="1"/>
  <c r="J40" i="1" a="1"/>
  <c r="K923" i="1" a="1"/>
  <c r="I814" i="1" a="1"/>
  <c r="K837" i="1" a="1"/>
  <c r="I391" i="1" a="1"/>
  <c r="I707" i="1" a="1"/>
  <c r="I61" i="1" a="1"/>
  <c r="I1026" i="1" a="1"/>
  <c r="I273" i="1" a="1"/>
  <c r="I578" i="1" a="1"/>
  <c r="K490" i="1" a="1"/>
  <c r="J404" i="1" a="1"/>
  <c r="I129" i="1" a="1"/>
  <c r="I864" i="1" a="1"/>
  <c r="J814" i="1" a="1"/>
  <c r="I338" i="1" a="1"/>
  <c r="J302" i="1" a="1"/>
  <c r="I289" i="1" a="1"/>
  <c r="K206" i="1" a="1"/>
  <c r="I926" i="1" a="1"/>
  <c r="I1018" i="1" a="1"/>
  <c r="I450" i="1" a="1"/>
  <c r="J548" i="1" a="1"/>
  <c r="I783" i="1" a="1"/>
  <c r="I914" i="1" a="1"/>
  <c r="J165" i="1" a="1"/>
  <c r="K244" i="1" a="1"/>
  <c r="I111" i="1" a="1"/>
  <c r="I877" i="1" a="1"/>
  <c r="J690" i="1" a="1"/>
  <c r="J84" i="1" a="1"/>
  <c r="I287" i="1" a="1"/>
  <c r="I68" i="1" a="1"/>
  <c r="K197" i="1" a="1"/>
  <c r="I633" i="1" a="1"/>
  <c r="K477" i="1" a="1"/>
  <c r="K697" i="1" a="1"/>
  <c r="I779" i="1" a="1"/>
  <c r="I377" i="1" a="1"/>
  <c r="I79" i="1" a="1"/>
  <c r="J778" i="1" a="1"/>
  <c r="K986" i="1" a="1"/>
  <c r="I771" i="1" a="1"/>
  <c r="J270" i="1" a="1"/>
  <c r="K105" i="1" a="1"/>
  <c r="I786" i="1" a="1"/>
  <c r="J524" i="1" a="1"/>
  <c r="K88" i="1" a="1"/>
  <c r="I408" i="1" a="1"/>
  <c r="I145" i="1" a="1"/>
  <c r="J67" i="1" a="1"/>
  <c r="J724" i="1" a="1"/>
  <c r="I138" i="1" a="1"/>
  <c r="K191" i="1" a="1"/>
  <c r="I964" i="1" a="1"/>
  <c r="I146" i="1" a="1"/>
  <c r="J906" i="1" a="1"/>
  <c r="I153" i="1" a="1"/>
  <c r="K308" i="1" a="1"/>
  <c r="I653" i="1" a="1"/>
  <c r="I411" i="1" a="1"/>
  <c r="K140" i="1" a="1"/>
  <c r="I211" i="1" a="1"/>
  <c r="K1024" i="1" a="1"/>
  <c r="I193" i="1" a="1"/>
  <c r="J498" i="1" a="1"/>
  <c r="K717" i="1" a="1"/>
  <c r="I587" i="1" a="1"/>
  <c r="K464" i="1" a="1"/>
  <c r="I340" i="1" a="1"/>
  <c r="J655" i="1" a="1"/>
  <c r="J460" i="1" a="1"/>
  <c r="I539" i="1" a="1"/>
  <c r="K188" i="1" a="1"/>
  <c r="I236" i="1" a="1"/>
  <c r="K524" i="1" a="1"/>
  <c r="I967" i="1" a="1"/>
  <c r="K120" i="1" a="1"/>
  <c r="I870" i="1" a="1"/>
  <c r="I486" i="1" a="1"/>
  <c r="K652" i="1" a="1"/>
  <c r="I325" i="1" a="1"/>
  <c r="I188" i="1" a="1"/>
  <c r="K109" i="1" a="1"/>
  <c r="I204" i="1" a="1"/>
  <c r="I933" i="1" a="1"/>
  <c r="I658" i="1" a="1"/>
  <c r="I347" i="1" a="1"/>
  <c r="J915" i="1" a="1"/>
  <c r="K326" i="1" a="1"/>
  <c r="I157" i="1" a="1"/>
  <c r="J611" i="1" a="1"/>
  <c r="I323" i="1" a="1"/>
  <c r="I260" i="1" a="1"/>
  <c r="I566" i="1" a="1"/>
  <c r="I214" i="1" a="1"/>
  <c r="J307" i="1" a="1"/>
  <c r="I721" i="1" a="1"/>
  <c r="I826" i="1" a="1"/>
  <c r="K572" i="1" a="1"/>
  <c r="I790" i="1" a="1"/>
  <c r="J434" i="1" a="1"/>
  <c r="I746" i="1" a="1"/>
  <c r="I665" i="1" a="1"/>
  <c r="I58" i="1" a="1"/>
  <c r="I122" i="1" a="1"/>
  <c r="J230" i="1" a="1"/>
  <c r="J382" i="1" a="1"/>
  <c r="K335" i="1" a="1"/>
  <c r="J999" i="1" a="1"/>
  <c r="K576" i="1" a="1"/>
  <c r="J1020" i="1" a="1"/>
  <c r="I269" i="1" a="1"/>
  <c r="I892" i="1" a="1"/>
  <c r="J342" i="1" a="1"/>
  <c r="I825" i="1" a="1"/>
  <c r="I199" i="1" a="1"/>
  <c r="I352" i="1" a="1"/>
  <c r="J597" i="1" a="1"/>
  <c r="J528" i="1" a="1"/>
  <c r="I722" i="1" a="1"/>
  <c r="I244" i="1" a="1"/>
  <c r="I276" i="1" a="1"/>
  <c r="K720" i="1" a="1"/>
  <c r="I140" i="1" a="1"/>
  <c r="I833" i="1" a="1"/>
  <c r="I873" i="1" a="1"/>
  <c r="I301" i="1" a="1"/>
  <c r="K172" i="1" a="1"/>
  <c r="J111" i="1" a="1"/>
  <c r="J554" i="1" a="1"/>
  <c r="I77" i="1" a="1"/>
  <c r="I593" i="1" a="1"/>
  <c r="K1033" i="1" a="1"/>
  <c r="J883" i="1" a="1"/>
  <c r="I887" i="1" a="1"/>
  <c r="J964" i="1" a="1"/>
  <c r="K989" i="1" a="1"/>
  <c r="K850" i="1" a="1"/>
  <c r="K580" i="1" a="1"/>
  <c r="J85" i="1" a="1"/>
  <c r="J214" i="1" a="1"/>
  <c r="J887" i="1" a="1"/>
  <c r="I197" i="1" a="1"/>
  <c r="J58" i="1" a="1"/>
  <c r="J894" i="1" a="1"/>
  <c r="J823" i="1" a="1"/>
  <c r="I902" i="1" a="1"/>
  <c r="K672" i="1" a="1"/>
  <c r="K877" i="1" a="1"/>
  <c r="K889" i="1" a="1"/>
  <c r="K61" i="1" a="1"/>
  <c r="J565" i="1" a="1"/>
  <c r="K803" i="1" a="1"/>
  <c r="J706" i="1" a="1"/>
  <c r="J77" i="1" a="1"/>
  <c r="J572" i="1" a="1"/>
  <c r="J499" i="1" a="1"/>
  <c r="I174" i="1" a="1"/>
  <c r="K414" i="1" a="1"/>
  <c r="I327" i="1" a="1"/>
  <c r="I436" i="1" a="1"/>
  <c r="J702" i="1" a="1"/>
  <c r="K63" i="1" a="1"/>
  <c r="J172" i="1" a="1"/>
  <c r="J516" i="1" a="1"/>
  <c r="J729" i="1" a="1"/>
  <c r="I573" i="1" a="1"/>
  <c r="J905" i="1" a="1"/>
  <c r="J110" i="1" a="1"/>
  <c r="I368" i="1" a="1"/>
  <c r="I534" i="1" a="1"/>
  <c r="J995" i="1" a="1"/>
  <c r="J332" i="1" a="1"/>
  <c r="J538" i="1" a="1"/>
  <c r="J865" i="1" a="1"/>
  <c r="J834" i="1" a="1"/>
  <c r="I1012" i="1" a="1"/>
  <c r="I185" i="1" a="1"/>
  <c r="K190" i="1" a="1"/>
  <c r="I487" i="1" a="1"/>
  <c r="I635" i="1" a="1"/>
  <c r="K297" i="1" a="1"/>
  <c r="J236" i="1" a="1"/>
  <c r="J390" i="1" a="1"/>
  <c r="I184" i="1" a="1"/>
  <c r="I684" i="1" a="1"/>
  <c r="I356" i="1" a="1"/>
  <c r="I123" i="1" a="1"/>
  <c r="I48" i="1" a="1"/>
  <c r="I348" i="1" a="1"/>
  <c r="J927" i="1" a="1"/>
  <c r="J263" i="1" a="1"/>
  <c r="I462" i="1" a="1"/>
  <c r="K885" i="1" a="1"/>
  <c r="I38" i="1" a="1"/>
  <c r="J232" i="1" a="1"/>
  <c r="I163" i="1" a="1"/>
  <c r="J149" i="1" a="1"/>
  <c r="J186" i="1" a="1"/>
  <c r="I302" i="1" a="1"/>
  <c r="K552" i="1" a="1"/>
  <c r="I104" i="1" a="1"/>
  <c r="I449" i="1" a="1"/>
  <c r="I435" i="1" a="1"/>
  <c r="K142" i="1" a="1"/>
  <c r="K482" i="1" a="1"/>
  <c r="I605" i="1" a="1"/>
  <c r="J609" i="1" a="1"/>
  <c r="J437" i="1" a="1"/>
  <c r="I729" i="1" a="1"/>
  <c r="J928" i="1" a="1"/>
  <c r="J842" i="1" a="1"/>
  <c r="K615" i="1" a="1"/>
  <c r="I342" i="1" a="1"/>
  <c r="I501" i="1" a="1"/>
  <c r="K194" i="1" a="1"/>
  <c r="I885" i="1" a="1"/>
  <c r="K377" i="1" a="1"/>
  <c r="I363" i="1" a="1"/>
  <c r="I460" i="1" a="1"/>
  <c r="I400" i="1" a="1"/>
  <c r="K928" i="1" a="1"/>
  <c r="I585" i="1" a="1"/>
  <c r="I346" i="1" a="1"/>
  <c r="I993" i="1" a="1"/>
  <c r="K611" i="1" a="1"/>
  <c r="J349" i="1" a="1"/>
  <c r="K331" i="1" a="1"/>
  <c r="I630" i="1" a="1"/>
  <c r="K356" i="1" a="1"/>
  <c r="K480" i="1" a="1"/>
  <c r="I772" i="1" a="1"/>
  <c r="K90" i="1" a="1"/>
  <c r="K821" i="1" a="1"/>
  <c r="I847" i="1" a="1"/>
  <c r="K804" i="1" a="1"/>
  <c r="J274" i="1" a="1"/>
  <c r="J1022" i="1" a="1"/>
  <c r="I412" i="1" a="1"/>
  <c r="I291" i="1" a="1"/>
  <c r="I802" i="1" a="1"/>
  <c r="J769" i="1" a="1"/>
  <c r="J903" i="1" a="1"/>
  <c r="K466" i="1" a="1"/>
  <c r="I191" i="1" a="1"/>
  <c r="J387" i="1" a="1"/>
  <c r="K839" i="1" a="1"/>
  <c r="I687" i="1" a="1"/>
  <c r="K398" i="1" a="1"/>
  <c r="I526" i="1" a="1"/>
  <c r="I490" i="1" a="1"/>
  <c r="I205" i="1" a="1"/>
  <c r="K436" i="1" a="1"/>
  <c r="K80" i="1" a="1"/>
  <c r="I36" i="1" a="1"/>
  <c r="I755" i="1" a="1"/>
  <c r="J473" i="1" a="1"/>
  <c r="I745" i="1" a="1"/>
  <c r="J439" i="1" a="1"/>
  <c r="I927" i="1" a="1"/>
  <c r="K626" i="1" a="1"/>
  <c r="I463" i="1" a="1"/>
  <c r="I972" i="1" a="1"/>
  <c r="J534" i="1" a="1"/>
  <c r="I704" i="1" a="1"/>
  <c r="I988" i="1" a="1"/>
  <c r="I996" i="1" a="1"/>
  <c r="K380" i="1" a="1"/>
  <c r="I240" i="1" a="1"/>
  <c r="I247" i="1" a="1"/>
  <c r="K506" i="1" a="1"/>
  <c r="K685" i="1" a="1"/>
  <c r="K1022" i="1" a="1"/>
  <c r="I848" i="1" a="1"/>
  <c r="I734" i="1" a="1"/>
  <c r="J328" i="1" a="1"/>
  <c r="I862" i="1" a="1"/>
  <c r="J225" i="1" a="1"/>
  <c r="I728" i="1" a="1"/>
  <c r="I761" i="1" a="1"/>
  <c r="I929" i="1" a="1"/>
  <c r="K613" i="1" a="1"/>
  <c r="K387" i="1" a="1"/>
  <c r="I714" i="1" a="1"/>
  <c r="K645" i="1" a="1"/>
  <c r="J273" i="1" a="1"/>
  <c r="I283" i="1" a="1"/>
  <c r="I893" i="1" a="1"/>
  <c r="J798" i="1" a="1"/>
  <c r="K751" i="1" a="1"/>
  <c r="K501" i="1" a="1"/>
  <c r="J912" i="1" a="1"/>
  <c r="J716" i="1" a="1"/>
  <c r="I954" i="1" a="1"/>
  <c r="K263" i="1" a="1"/>
  <c r="I1004" i="1" a="1"/>
  <c r="K478" i="1" a="1"/>
  <c r="I968" i="1" a="1"/>
  <c r="I142" i="1" a="1"/>
  <c r="K1007" i="1" a="1"/>
  <c r="J267" i="1" a="1"/>
  <c r="J167" i="1" a="1"/>
  <c r="J1009" i="1" a="1"/>
  <c r="I935" i="1" a="1"/>
  <c r="K284" i="1" a="1"/>
  <c r="K317" i="1" a="1"/>
  <c r="J430" i="1" a="1"/>
  <c r="I931" i="1" a="1"/>
  <c r="J212" i="1" a="1"/>
  <c r="I264" i="1" a="1"/>
  <c r="K707" i="1" a="1"/>
  <c r="J847" i="1" a="1"/>
  <c r="J529" i="1" a="1"/>
  <c r="K994" i="1" a="1"/>
  <c r="I543" i="1" a="1"/>
  <c r="K632" i="1" a="1"/>
  <c r="J61" i="1" a="1"/>
  <c r="K661" i="1" a="1"/>
  <c r="J981" i="1" a="1"/>
  <c r="J76" i="1" a="1"/>
  <c r="K1001" i="1" a="1"/>
  <c r="J986" i="1" a="1"/>
  <c r="K920" i="1" a="1"/>
  <c r="K773" i="1" a="1"/>
  <c r="J698" i="1" a="1"/>
  <c r="K1000" i="1" a="1"/>
  <c r="J171" i="1" a="1"/>
  <c r="J771" i="1" a="1"/>
  <c r="K99" i="1" a="1"/>
  <c r="J179" i="1" a="1"/>
  <c r="I251" i="1" a="1"/>
  <c r="J868" i="1" a="1"/>
  <c r="K895" i="1" a="1"/>
  <c r="J790" i="1" a="1"/>
  <c r="I1017" i="1" a="1"/>
  <c r="I50" i="1" a="1"/>
  <c r="I315" i="1" a="1"/>
  <c r="J665" i="1" a="1"/>
  <c r="I854" i="1" a="1"/>
  <c r="I255" i="1" a="1"/>
  <c r="I882" i="1" a="1"/>
  <c r="J1011" i="1" a="1"/>
  <c r="I943" i="1" a="1"/>
  <c r="J816" i="1" a="1"/>
  <c r="J489" i="1" a="1"/>
  <c r="J183" i="1" a="1"/>
  <c r="K999" i="1" a="1"/>
  <c r="K921" i="1" a="1"/>
  <c r="J325" i="1" a="1"/>
  <c r="J718" i="1" a="1"/>
  <c r="J448" i="1" a="1"/>
  <c r="J69" i="1" a="1"/>
  <c r="J738" i="1" a="1"/>
  <c r="J227" i="1" a="1"/>
  <c r="I888" i="1" a="1"/>
  <c r="I917" i="1" a="1"/>
  <c r="K1010" i="1" a="1"/>
  <c r="I280" i="1" a="1"/>
  <c r="I639" i="1" a="1"/>
  <c r="I978" i="1" a="1"/>
  <c r="J446" i="1" a="1"/>
  <c r="K925" i="1" a="1"/>
  <c r="I527" i="1" a="1"/>
  <c r="J838" i="1" a="1"/>
  <c r="K35" i="1" a="1"/>
  <c r="J648" i="1" a="1"/>
  <c r="I621" i="1" a="1"/>
  <c r="J885" i="1" a="1"/>
  <c r="K619" i="1" a="1"/>
  <c r="I608" i="1" a="1"/>
  <c r="I952" i="1" a="1"/>
  <c r="J487" i="1" a="1"/>
  <c r="I80" i="1" a="1"/>
  <c r="K165" i="1" a="1"/>
  <c r="I529" i="1" a="1"/>
  <c r="K665" i="1" a="1"/>
  <c r="K187" i="1" a="1"/>
  <c r="I834" i="1" a="1"/>
  <c r="K596" i="1" a="1"/>
  <c r="I777" i="1" a="1"/>
  <c r="K221" i="1" a="1"/>
  <c r="J517" i="1" a="1"/>
  <c r="I836" i="1" a="1"/>
  <c r="I231" i="1" a="1"/>
  <c r="K216" i="1" a="1"/>
  <c r="K801" i="1" a="1"/>
  <c r="I443" i="1" a="1"/>
  <c r="I973" i="1" a="1"/>
  <c r="I953" i="1" a="1"/>
  <c r="K891" i="1" a="1"/>
  <c r="J594" i="1" a="1"/>
  <c r="I794" i="1" a="1"/>
  <c r="I432" i="1" a="1"/>
  <c r="J339" i="1" a="1"/>
  <c r="K463" i="1" a="1"/>
  <c r="J846" i="1" a="1"/>
  <c r="K588" i="1" a="1"/>
  <c r="I782" i="1" a="1"/>
  <c r="K58" i="1" a="1"/>
  <c r="I955" i="1" a="1"/>
  <c r="K1020" i="1" a="1"/>
  <c r="K167" i="1" a="1"/>
  <c r="I839" i="1" a="1"/>
  <c r="J715" i="1" a="1"/>
  <c r="I614" i="1" a="1"/>
  <c r="J709" i="1" a="1"/>
  <c r="I535" i="1" a="1"/>
  <c r="I664" i="1" a="1"/>
  <c r="I564" i="1" a="1"/>
  <c r="I198" i="1" a="1"/>
  <c r="I310" i="1" a="1"/>
  <c r="J283" i="1" a="1"/>
  <c r="J642" i="1" a="1"/>
  <c r="I538" i="1" a="1"/>
  <c r="K1005" i="1" a="1"/>
  <c r="K956" i="1" a="1"/>
  <c r="I583" i="1" a="1"/>
  <c r="J276" i="1" a="1"/>
  <c r="K746" i="1" a="1"/>
  <c r="K785" i="1" a="1"/>
  <c r="I397" i="1" a="1"/>
  <c r="I659" i="1" a="1"/>
  <c r="K612" i="1" a="1"/>
  <c r="I258" i="1" a="1"/>
  <c r="I982" i="1" a="1"/>
  <c r="I217" i="1" a="1"/>
  <c r="I789" i="1" a="1"/>
  <c r="J456" i="1" a="1"/>
  <c r="K866" i="1" a="1"/>
  <c r="K742" i="1" a="1"/>
  <c r="J103" i="1" a="1"/>
  <c r="I55" i="1" a="1"/>
  <c r="K958" i="1" a="1"/>
  <c r="I744" i="1" a="1"/>
  <c r="I921" i="1" a="1"/>
  <c r="I420" i="1" a="1"/>
  <c r="I820" i="1" a="1"/>
  <c r="I456" i="1" a="1"/>
  <c r="I699" i="1" a="1"/>
  <c r="I899" i="1" a="1"/>
  <c r="J48" i="1" a="1"/>
  <c r="I395" i="1" a="1"/>
  <c r="J899" i="1" a="1"/>
  <c r="J803" i="1" a="1"/>
  <c r="J371" i="1" a="1"/>
  <c r="I401" i="1" a="1"/>
  <c r="I804" i="1" a="1"/>
  <c r="K796" i="1" a="1"/>
  <c r="J135" i="1" a="1"/>
  <c r="K78" i="1" a="1"/>
  <c r="K511" i="1" a="1"/>
  <c r="I618" i="1" a="1"/>
  <c r="J606" i="1" a="1"/>
  <c r="K903" i="1" a="1"/>
  <c r="I706" i="1" a="1"/>
  <c r="I318" i="1" a="1"/>
  <c r="I867" i="1" a="1"/>
  <c r="K523" i="1" a="1"/>
  <c r="J525" i="1" a="1"/>
  <c r="I64" i="1" a="1"/>
  <c r="I115" i="1" a="1"/>
  <c r="I344" i="1" a="1"/>
  <c r="K768" i="1" a="1"/>
  <c r="I358" i="1" a="1"/>
  <c r="J241" i="1" a="1"/>
  <c r="J410" i="1" a="1"/>
  <c r="I297" i="1" a="1"/>
  <c r="K913" i="1" a="1"/>
  <c r="J287" i="1" a="1"/>
  <c r="I569" i="1" a="1"/>
  <c r="I517" i="1" a="1"/>
  <c r="I769" i="1" a="1"/>
  <c r="K620" i="1" a="1"/>
  <c r="I187" i="1" a="1"/>
  <c r="I219" i="1" a="1"/>
  <c r="J584" i="1" a="1"/>
  <c r="J198" i="1" a="1"/>
  <c r="I110" i="1" a="1"/>
  <c r="K782" i="1" a="1"/>
  <c r="I182" i="1" a="1"/>
  <c r="I856" i="1" a="1"/>
  <c r="I265" i="1" a="1"/>
  <c r="K709" i="1" a="1"/>
  <c r="I947" i="1" a="1"/>
  <c r="I507" i="1" a="1"/>
  <c r="I876" i="1" a="1"/>
  <c r="I770" i="1" a="1"/>
  <c r="J260" i="1" a="1"/>
  <c r="I563" i="1" a="1"/>
  <c r="K1002" i="1" a="1"/>
  <c r="I126" i="1" a="1"/>
  <c r="J478" i="1" a="1"/>
  <c r="J796" i="1" a="1"/>
  <c r="J424" i="1" a="1"/>
  <c r="I78" i="1" a="1"/>
  <c r="J588" i="1" a="1"/>
  <c r="K783" i="1" a="1"/>
  <c r="J203" i="1" a="1"/>
  <c r="I792" i="1" a="1"/>
  <c r="K538" i="1" a="1"/>
  <c r="K537" i="1" a="1"/>
  <c r="J185" i="1" a="1"/>
  <c r="K173" i="1" a="1"/>
  <c r="K514" i="1" a="1"/>
  <c r="J275" i="1" a="1"/>
  <c r="J696" i="1" a="1"/>
  <c r="I837" i="1" a="1"/>
  <c r="K271" i="1" a="1"/>
  <c r="K564" i="1" a="1"/>
  <c r="K253" i="1" a="1"/>
  <c r="J591" i="1" a="1"/>
  <c r="I841" i="1" a="1"/>
  <c r="K210" i="1" a="1"/>
  <c r="J378" i="1" a="1"/>
  <c r="I200" i="1" a="1"/>
  <c r="K872" i="1" a="1"/>
  <c r="J70" i="1" a="1"/>
  <c r="K1015" i="1" a="1"/>
  <c r="I208" i="1" a="1"/>
  <c r="K366" i="1" a="1"/>
  <c r="J109" i="1" a="1"/>
  <c r="K390" i="1" a="1"/>
  <c r="I831" i="1" a="1"/>
  <c r="I299" i="1" a="1"/>
  <c r="J561" i="1" a="1"/>
  <c r="K875" i="1" a="1"/>
  <c r="I592" i="1" a="1"/>
  <c r="I62" i="1" a="1"/>
  <c r="J992" i="1" a="1"/>
  <c r="J205" i="1" a="1"/>
  <c r="J413" i="1" a="1"/>
  <c r="J929" i="1" a="1"/>
  <c r="I971" i="1" a="1"/>
  <c r="K296" i="1" a="1"/>
  <c r="I237" i="1" a="1"/>
  <c r="I92" i="1" a="1"/>
  <c r="K935" i="1" a="1"/>
  <c r="I680" i="1" a="1"/>
  <c r="I192" i="1" a="1"/>
  <c r="I997" i="1" a="1"/>
  <c r="I521" i="1" a="1"/>
  <c r="K1011" i="1" a="1"/>
  <c r="I800" i="1" a="1"/>
  <c r="K268" i="1" a="1"/>
  <c r="I551" i="1" a="1"/>
  <c r="I403" i="1" a="1"/>
  <c r="K555" i="1" a="1"/>
  <c r="K573" i="1" a="1"/>
  <c r="I433" i="1" a="1"/>
  <c r="I849" i="1" a="1"/>
  <c r="I406" i="1" a="1"/>
  <c r="J936" i="1" a="1"/>
  <c r="J132" i="1" a="1"/>
  <c r="I558" i="1" a="1"/>
  <c r="I470" i="1" a="1"/>
  <c r="I662" i="1" a="1"/>
  <c r="I979" i="1" a="1"/>
  <c r="I410" i="1" a="1"/>
  <c r="I604" i="1" a="1"/>
  <c r="I781" i="1" a="1"/>
  <c r="I762" i="1" a="1"/>
  <c r="K152" i="1" a="1"/>
  <c r="I676" i="1" a="1"/>
  <c r="I508" i="1" a="1"/>
  <c r="J52" i="1" a="1"/>
  <c r="I827" i="1" a="1"/>
  <c r="K772" i="1" a="1"/>
  <c r="I152" i="1" a="1"/>
  <c r="J946" i="1" a="1"/>
  <c r="I246" i="1" a="1"/>
  <c r="K843" i="1" a="1"/>
  <c r="I416" i="1" a="1"/>
  <c r="K968" i="1" a="1"/>
  <c r="K1030" i="1" a="1"/>
  <c r="I210" i="1" a="1"/>
  <c r="I66" i="1" a="1"/>
  <c r="I223" i="1" a="1"/>
  <c r="J801" i="1" a="1"/>
  <c r="I446" i="1" a="1"/>
  <c r="I133" i="1" a="1"/>
  <c r="I207" i="1" a="1"/>
  <c r="I125" i="1" a="1"/>
  <c r="I415" i="1" a="1"/>
  <c r="K962" i="1" a="1"/>
  <c r="J762" i="1" a="1"/>
  <c r="I528" i="1" a="1"/>
  <c r="K912" i="1" a="1"/>
  <c r="K411" i="1" a="1"/>
  <c r="I939" i="1" a="1"/>
  <c r="J385" i="1" a="1"/>
  <c r="K886" i="1" a="1"/>
  <c r="K893" i="1" a="1"/>
  <c r="I441" i="1" a="1"/>
  <c r="I553" i="1" a="1"/>
  <c r="J465" i="1" a="1"/>
  <c r="I469" i="1" a="1"/>
  <c r="I903" i="1" a="1"/>
  <c r="K104" i="1" a="1"/>
  <c r="K696" i="1" a="1"/>
  <c r="K240" i="1" a="1"/>
  <c r="I378" i="1" a="1"/>
  <c r="I821" i="1" a="1"/>
  <c r="I148" i="1" a="1"/>
  <c r="I852" i="1" a="1"/>
  <c r="I367" i="1" a="1"/>
  <c r="I476" i="1" a="1"/>
  <c r="I113" i="1" a="1"/>
  <c r="I713" i="1" a="1"/>
  <c r="I613" i="1" a="1"/>
  <c r="J967" i="1" a="1"/>
  <c r="I890" i="1" a="1"/>
  <c r="I303" i="1" a="1"/>
  <c r="K41" i="1" a="1"/>
  <c r="K702" i="1" a="1"/>
  <c r="I442" i="1" a="1"/>
  <c r="I647" i="1" a="1"/>
  <c r="K985" i="1" a="1"/>
  <c r="I1000" i="1" a="1"/>
  <c r="J331" i="1" a="1"/>
  <c r="I206" i="1" a="1"/>
  <c r="I641" i="1" a="1"/>
  <c r="I776" i="1" a="1"/>
  <c r="I354" i="1" a="1"/>
  <c r="I509" i="1" a="1"/>
  <c r="I717" i="1" a="1"/>
  <c r="I330" i="1" a="1"/>
  <c r="K526" i="1" a="1"/>
  <c r="J902" i="1" a="1"/>
  <c r="K111" i="1" a="1"/>
  <c r="J475" i="1" a="1"/>
  <c r="I546" i="1" a="1"/>
  <c r="K609" i="1" a="1"/>
  <c r="I726" i="1" a="1"/>
  <c r="K454" i="1" a="1"/>
  <c r="J147" i="1" a="1"/>
  <c r="I712" i="1" a="1"/>
  <c r="I669" i="1" a="1"/>
  <c r="I828" i="1" a="1"/>
  <c r="I735" i="1" a="1"/>
  <c r="I688" i="1" a="1"/>
  <c r="K429" i="1" a="1"/>
  <c r="I522" i="1" a="1"/>
  <c r="J598" i="1" a="1"/>
  <c r="I904" i="1" a="1"/>
  <c r="I116" i="1" a="1"/>
  <c r="K862" i="1" a="1"/>
  <c r="J68" i="1" a="1"/>
  <c r="K269" i="1" a="1"/>
  <c r="J537" i="1" a="1"/>
  <c r="I40" i="1" a="1"/>
  <c r="I128" i="1" a="1"/>
  <c r="I373" i="1" a="1"/>
  <c r="I1002" i="1" a="1"/>
  <c r="I235" i="1" a="1"/>
  <c r="K722" i="1" a="1"/>
  <c r="K598" i="1" a="1"/>
  <c r="I855" i="1" a="1"/>
  <c r="I168" i="1" a="1"/>
  <c r="Z15" i="1" a="1"/>
  <c r="I542" i="1" a="1"/>
  <c r="I700" i="1" a="1"/>
  <c r="J522" i="1" a="1"/>
  <c r="J742" i="1" a="1"/>
  <c r="I308" i="1" a="1"/>
  <c r="I768" i="1" a="1"/>
  <c r="I999" i="1" a="1"/>
  <c r="I858" i="1" a="1"/>
  <c r="K936" i="1" a="1"/>
  <c r="I678" i="1" a="1"/>
  <c r="K961" i="1" a="1"/>
  <c r="K880" i="1" a="1"/>
  <c r="I75" i="1" a="1"/>
  <c r="J433" i="1" a="1"/>
  <c r="I473" i="1" a="1"/>
  <c r="K597" i="1" a="1"/>
  <c r="J356" i="1" a="1"/>
  <c r="I846" i="1" a="1"/>
  <c r="J945" i="1" a="1"/>
  <c r="J93" i="1" a="1"/>
  <c r="J519" i="1" a="1"/>
  <c r="I617" i="1" a="1"/>
  <c r="K577" i="1" a="1"/>
  <c r="K365" i="1" a="1"/>
  <c r="I660" i="1" a="1"/>
  <c r="K1021" i="1" a="1"/>
  <c r="J192" i="1" a="1"/>
  <c r="K347" i="1" a="1"/>
  <c r="I459" i="1" a="1"/>
  <c r="I292" i="1" a="1"/>
  <c r="K320" i="1" a="1"/>
  <c r="J551" i="1" a="1"/>
  <c r="J389" i="1" a="1"/>
  <c r="I743" i="1" a="1"/>
  <c r="J299" i="1" a="1"/>
  <c r="J166" i="1" a="1"/>
  <c r="K361" i="1" a="1"/>
  <c r="K539" i="1" a="1"/>
  <c r="I946" i="1" a="1"/>
  <c r="J445" i="1" a="1"/>
  <c r="K568" i="1" a="1"/>
  <c r="I651" i="1" a="1"/>
  <c r="K805" i="1" a="1"/>
  <c r="I100" i="1" a="1"/>
  <c r="K274" i="1" a="1"/>
  <c r="K606" i="1" a="1"/>
  <c r="K1026" i="1" a="1"/>
  <c r="I221" i="1" a="1"/>
  <c r="K443" i="1" a="1"/>
  <c r="K811" i="1" a="1"/>
  <c r="I514" i="1" a="1"/>
  <c r="I793" i="1" a="1"/>
  <c r="K255" i="1" a="1"/>
  <c r="I345" i="1" a="1"/>
  <c r="I181" i="1" a="1"/>
  <c r="J635" i="1" a="1"/>
  <c r="I838" i="1" a="1"/>
  <c r="I950" i="1" a="1"/>
  <c r="K509" i="1" a="1"/>
  <c r="I552" i="1" a="1"/>
  <c r="J701" i="1" a="1"/>
  <c r="J284" i="1" a="1"/>
  <c r="K798" i="1" a="1"/>
  <c r="J631" i="1" a="1"/>
  <c r="J614" i="1" a="1"/>
  <c r="I288" i="1" a="1"/>
  <c r="I448" i="1" a="1"/>
  <c r="K189" i="1" a="1"/>
  <c r="I725" i="1" a="1"/>
  <c r="I298" i="1" a="1"/>
  <c r="K750" i="1" a="1"/>
  <c r="I477" i="1" a="1"/>
  <c r="J108" i="1" a="1"/>
  <c r="I832" i="1" a="1"/>
  <c r="I541" i="1" a="1"/>
  <c r="K438" i="1" a="1"/>
  <c r="J1023" i="1" a="1"/>
  <c r="I438" i="1" a="1"/>
  <c r="K312" i="1" a="1"/>
  <c r="I266" i="1" a="1"/>
  <c r="I268" i="1" a="1"/>
  <c r="I801" i="1" a="1"/>
  <c r="K591" i="1" a="1"/>
  <c r="K352" i="1" a="1"/>
  <c r="J925" i="1" a="1"/>
  <c r="K83" i="1" a="1"/>
  <c r="I861" i="1" a="1"/>
  <c r="I423" i="1" a="1"/>
  <c r="K324" i="1" a="1"/>
  <c r="I637" i="1" a="1"/>
  <c r="I577" i="1" a="1"/>
  <c r="I716" i="1" a="1"/>
  <c r="I254" i="1" a="1"/>
  <c r="J101" i="1" a="1"/>
  <c r="K75" i="1" a="1"/>
  <c r="J96" i="1" a="1"/>
  <c r="K711" i="1" a="1"/>
  <c r="I294" i="1" a="1"/>
  <c r="K46" i="1" a="1"/>
  <c r="K68" i="1" a="1"/>
  <c r="K834" i="1" a="1"/>
  <c r="I900" i="1" a="1"/>
  <c r="I252" i="1" a="1"/>
  <c r="J824" i="1" a="1"/>
  <c r="I615" i="1" a="1"/>
  <c r="I172" i="1" a="1"/>
  <c r="K241" i="1" a="1"/>
  <c r="I493" i="1" a="1"/>
  <c r="I215" i="1" a="1"/>
  <c r="I440" i="1" a="1"/>
  <c r="I938" i="1" a="1"/>
  <c r="I519" i="1" a="1"/>
  <c r="I961" i="1" a="1"/>
  <c r="I278" i="1" a="1"/>
  <c r="I213" i="1" a="1"/>
  <c r="J190" i="1" a="1"/>
  <c r="J239" i="1" a="1"/>
  <c r="J327" i="1" a="1"/>
  <c r="K845" i="1" a="1"/>
  <c r="J406" i="1" a="1"/>
  <c r="I389" i="1" a="1"/>
  <c r="K970" i="1" a="1"/>
  <c r="J196" i="1" a="1"/>
  <c r="J783" i="1" a="1"/>
  <c r="K458" i="1" a="1"/>
  <c r="J421" i="1" a="1"/>
  <c r="I674" i="1" a="1"/>
  <c r="I879" i="1" a="1"/>
  <c r="I718" i="1" a="1"/>
  <c r="J145" i="1" a="1"/>
  <c r="J882" i="1" a="1"/>
  <c r="I677" i="1" a="1"/>
  <c r="J1024" i="1" a="1"/>
  <c r="I634" i="1" a="1"/>
  <c r="I209" i="1" a="1"/>
  <c r="I320" i="1" a="1"/>
  <c r="J617" i="1" a="1"/>
  <c r="K599" i="1" a="1"/>
  <c r="I471" i="1" a="1"/>
  <c r="I233" i="1" a="1"/>
  <c r="J75" i="1" a="1"/>
  <c r="I425" i="1" a="1"/>
  <c r="K218" i="1" a="1"/>
  <c r="K400" i="1" a="1"/>
  <c r="K106" i="1" a="1"/>
  <c r="I149" i="1" a="1"/>
  <c r="I43" i="1" a="1"/>
  <c r="K325" i="1" a="1"/>
  <c r="K87" i="1" a="1"/>
  <c r="I561" i="1" a="1"/>
  <c r="K91" i="1" a="1"/>
  <c r="K1025" i="1" a="1"/>
  <c r="I808" i="1" a="1"/>
  <c r="I554" i="1" a="1"/>
  <c r="J454" i="1" a="1"/>
  <c r="J362" i="1" a="1"/>
  <c r="J63" i="1" a="1"/>
  <c r="J452" i="1" a="1"/>
  <c r="K341" i="1" a="1"/>
  <c r="I392" i="1" a="1"/>
  <c r="I170" i="1" a="1"/>
  <c r="K732" i="1" a="1"/>
  <c r="K807" i="1" a="1"/>
  <c r="I364" i="1" a="1"/>
  <c r="I857" i="1" a="1"/>
  <c r="I467" i="1" a="1"/>
  <c r="J577" i="1" a="1"/>
  <c r="I90" i="1" a="1"/>
  <c r="J272" i="1" a="1"/>
  <c r="J632" i="1" a="1"/>
  <c r="K669" i="1" a="1"/>
  <c r="I404" i="1" a="1"/>
  <c r="J809" i="1" a="1"/>
  <c r="I799" i="1" a="1"/>
  <c r="J692" i="1" a="1"/>
  <c r="K776" i="1" a="1"/>
  <c r="I328" i="1" a="1"/>
  <c r="I738" i="1" a="1"/>
  <c r="I683" i="1" a="1"/>
  <c r="K541" i="1" a="1"/>
  <c r="I461" i="1" a="1"/>
  <c r="I819" i="1" a="1"/>
  <c r="J681" i="1" a="1"/>
  <c r="I570" i="1" a="1"/>
  <c r="I313" i="1" a="1"/>
  <c r="I224" i="1" a="1"/>
  <c r="K542" i="1" a="1"/>
  <c r="J288" i="1" a="1"/>
  <c r="K203" i="1" a="1"/>
  <c r="I317" i="1" a="1"/>
  <c r="K689" i="1" a="1"/>
  <c r="I457" i="1" a="1"/>
  <c r="K735" i="1" a="1"/>
  <c r="J73" i="1" a="1"/>
  <c r="I119" i="1" a="1"/>
  <c r="G1044" i="1" a="1"/>
  <c r="Z13" i="1" a="1"/>
  <c r="H1047" i="1" a="1"/>
  <c r="I1050" i="1" a="1"/>
  <c r="Z14" i="1" a="1"/>
  <c r="F1041" i="1" a="1"/>
  <c r="E1038" i="1" a="1"/>
  <c r="I219" i="1" l="1"/>
  <c r="I893" i="1"/>
  <c r="I58" i="1"/>
  <c r="I357" i="1"/>
  <c r="J210" i="1"/>
  <c r="J272" i="1"/>
  <c r="K437" i="1"/>
  <c r="J598" i="1"/>
  <c r="I187" i="1"/>
  <c r="I283" i="1"/>
  <c r="I665" i="1"/>
  <c r="I154" i="1"/>
  <c r="I179" i="1"/>
  <c r="I90" i="1"/>
  <c r="I119" i="1"/>
  <c r="I522" i="1"/>
  <c r="K620" i="1"/>
  <c r="J273" i="1"/>
  <c r="I746" i="1"/>
  <c r="I652" i="1"/>
  <c r="I309" i="1"/>
  <c r="J577" i="1"/>
  <c r="I543" i="1"/>
  <c r="K429" i="1"/>
  <c r="I769" i="1"/>
  <c r="K645" i="1"/>
  <c r="J434" i="1"/>
  <c r="J316" i="1"/>
  <c r="K929" i="1"/>
  <c r="F1041" i="1"/>
  <c r="I678" i="1"/>
  <c r="I688" i="1"/>
  <c r="I517" i="1"/>
  <c r="I714" i="1"/>
  <c r="I790" i="1"/>
  <c r="I623" i="1"/>
  <c r="I989" i="1"/>
  <c r="I467" i="1"/>
  <c r="I301" i="1"/>
  <c r="I735" i="1"/>
  <c r="I569" i="1"/>
  <c r="K387" i="1"/>
  <c r="K572" i="1"/>
  <c r="I42" i="1"/>
  <c r="I418" i="1"/>
  <c r="I857" i="1"/>
  <c r="I803" i="1"/>
  <c r="I828" i="1"/>
  <c r="J287" i="1"/>
  <c r="K613" i="1"/>
  <c r="I826" i="1"/>
  <c r="J119" i="1"/>
  <c r="I1015" i="1"/>
  <c r="I364" i="1"/>
  <c r="I936" i="1"/>
  <c r="I669" i="1"/>
  <c r="K913" i="1"/>
  <c r="I929" i="1"/>
  <c r="I721" i="1"/>
  <c r="I99" i="1"/>
  <c r="I45" i="1"/>
  <c r="K807" i="1"/>
  <c r="J73" i="1"/>
  <c r="I712" i="1"/>
  <c r="I297" i="1"/>
  <c r="I761" i="1"/>
  <c r="J307" i="1"/>
  <c r="K852" i="1"/>
  <c r="K460" i="1"/>
  <c r="K732" i="1"/>
  <c r="K994" i="1"/>
  <c r="J147" i="1"/>
  <c r="J410" i="1"/>
  <c r="I728" i="1"/>
  <c r="I214" i="1"/>
  <c r="I691" i="1"/>
  <c r="I444" i="1"/>
  <c r="I170" i="1"/>
  <c r="I93" i="1"/>
  <c r="K454" i="1"/>
  <c r="J241" i="1"/>
  <c r="J225" i="1"/>
  <c r="I566" i="1"/>
  <c r="I304" i="1"/>
  <c r="I147" i="1"/>
  <c r="I392" i="1"/>
  <c r="K936" i="1"/>
  <c r="I726" i="1"/>
  <c r="I358" i="1"/>
  <c r="I862" i="1"/>
  <c r="I260" i="1"/>
  <c r="I369" i="1"/>
  <c r="I239" i="1"/>
  <c r="K341" i="1"/>
  <c r="I873" i="1"/>
  <c r="K609" i="1"/>
  <c r="K768" i="1"/>
  <c r="J328" i="1"/>
  <c r="I323" i="1"/>
  <c r="I695" i="1"/>
  <c r="I136" i="1"/>
  <c r="J452" i="1"/>
  <c r="K277" i="1"/>
  <c r="I546" i="1"/>
  <c r="I344" i="1"/>
  <c r="I734" i="1"/>
  <c r="J611" i="1"/>
  <c r="I958" i="1"/>
  <c r="K261" i="1"/>
  <c r="J63" i="1"/>
  <c r="I475" i="1"/>
  <c r="J475" i="1"/>
  <c r="I115" i="1"/>
  <c r="I848" i="1"/>
  <c r="I157" i="1"/>
  <c r="J523" i="1"/>
  <c r="J601" i="1"/>
  <c r="J362" i="1"/>
  <c r="J529" i="1"/>
  <c r="K111" i="1"/>
  <c r="I64" i="1"/>
  <c r="K1022" i="1"/>
  <c r="K326" i="1"/>
  <c r="I643" i="1"/>
  <c r="I557" i="1"/>
  <c r="J454" i="1"/>
  <c r="K735" i="1"/>
  <c r="J902" i="1"/>
  <c r="J525" i="1"/>
  <c r="K685" i="1"/>
  <c r="J915" i="1"/>
  <c r="I131" i="1"/>
  <c r="I1006" i="1"/>
  <c r="I554" i="1"/>
  <c r="I858" i="1"/>
  <c r="K526" i="1"/>
  <c r="K523" i="1"/>
  <c r="K506" i="1"/>
  <c r="I347" i="1"/>
  <c r="I101" i="1"/>
  <c r="I739" i="1"/>
  <c r="I808" i="1"/>
  <c r="I833" i="1"/>
  <c r="I330" i="1"/>
  <c r="I867" i="1"/>
  <c r="I247" i="1"/>
  <c r="I658" i="1"/>
  <c r="K996" i="1"/>
  <c r="J1006" i="1"/>
  <c r="K1025" i="1"/>
  <c r="K709" i="1"/>
  <c r="I717" i="1"/>
  <c r="I318" i="1"/>
  <c r="I240" i="1"/>
  <c r="I933" i="1"/>
  <c r="I657" i="1"/>
  <c r="J671" i="1"/>
  <c r="K91" i="1"/>
  <c r="I380" i="1"/>
  <c r="I509" i="1"/>
  <c r="I706" i="1"/>
  <c r="K380" i="1"/>
  <c r="I204" i="1"/>
  <c r="I625" i="1"/>
  <c r="I84" i="1"/>
  <c r="I561" i="1"/>
  <c r="I656" i="1"/>
  <c r="I354" i="1"/>
  <c r="K903" i="1"/>
  <c r="I996" i="1"/>
  <c r="K109" i="1"/>
  <c r="J449" i="1"/>
  <c r="J170" i="1"/>
  <c r="K87" i="1"/>
  <c r="I999" i="1"/>
  <c r="I776" i="1"/>
  <c r="J606" i="1"/>
  <c r="I988" i="1"/>
  <c r="I188" i="1"/>
  <c r="I422" i="1"/>
  <c r="J845" i="1"/>
  <c r="K325" i="1"/>
  <c r="J847" i="1"/>
  <c r="I641" i="1"/>
  <c r="I618" i="1"/>
  <c r="I704" i="1"/>
  <c r="I325" i="1"/>
  <c r="I646" i="1"/>
  <c r="I465" i="1"/>
  <c r="I43" i="1"/>
  <c r="I457" i="1"/>
  <c r="I206" i="1"/>
  <c r="K511" i="1"/>
  <c r="J534" i="1"/>
  <c r="K652" i="1"/>
  <c r="J683" i="1"/>
  <c r="I362" i="1"/>
  <c r="I149" i="1"/>
  <c r="L1061" i="1"/>
  <c r="J331" i="1"/>
  <c r="K78" i="1"/>
  <c r="I972" i="1"/>
  <c r="I486" i="1"/>
  <c r="J41" i="1"/>
  <c r="I384" i="1"/>
  <c r="K106" i="1"/>
  <c r="I140" i="1"/>
  <c r="I1000" i="1"/>
  <c r="J135" i="1"/>
  <c r="I463" i="1"/>
  <c r="I870" i="1"/>
  <c r="J748" i="1"/>
  <c r="J859" i="1"/>
  <c r="K400" i="1"/>
  <c r="I795" i="1"/>
  <c r="K985" i="1"/>
  <c r="K796" i="1"/>
  <c r="K626" i="1"/>
  <c r="K120" i="1"/>
  <c r="I511" i="1"/>
  <c r="I1022" i="1"/>
  <c r="K218" i="1"/>
  <c r="K707" i="1"/>
  <c r="I647" i="1"/>
  <c r="I804" i="1"/>
  <c r="I927" i="1"/>
  <c r="I967" i="1"/>
  <c r="I1005" i="1"/>
  <c r="I226" i="1"/>
  <c r="I425" i="1"/>
  <c r="I1014" i="1"/>
  <c r="I442" i="1"/>
  <c r="I401" i="1"/>
  <c r="J439" i="1"/>
  <c r="K524" i="1"/>
  <c r="I806" i="1"/>
  <c r="J576" i="1"/>
  <c r="J75" i="1"/>
  <c r="K689" i="1"/>
  <c r="K702" i="1"/>
  <c r="J371" i="1"/>
  <c r="I745" i="1"/>
  <c r="I236" i="1"/>
  <c r="I730" i="1"/>
  <c r="I682" i="1"/>
  <c r="I233" i="1"/>
  <c r="I768" i="1"/>
  <c r="K41" i="1"/>
  <c r="J803" i="1"/>
  <c r="J473" i="1"/>
  <c r="K188" i="1"/>
  <c r="I540" i="1"/>
  <c r="I1027" i="1"/>
  <c r="I471" i="1"/>
  <c r="I264" i="1"/>
  <c r="I303" i="1"/>
  <c r="J899" i="1"/>
  <c r="I755" i="1"/>
  <c r="I539" i="1"/>
  <c r="I336" i="1"/>
  <c r="I556" i="1"/>
  <c r="K599" i="1"/>
  <c r="I970" i="1"/>
  <c r="I890" i="1"/>
  <c r="I395" i="1"/>
  <c r="I36" i="1"/>
  <c r="J460" i="1"/>
  <c r="I606" i="1"/>
  <c r="J251" i="1"/>
  <c r="J617" i="1"/>
  <c r="K720" i="1"/>
  <c r="J967" i="1"/>
  <c r="J48" i="1"/>
  <c r="K80" i="1"/>
  <c r="J655" i="1"/>
  <c r="J805" i="1"/>
  <c r="J926" i="1"/>
  <c r="I320" i="1"/>
  <c r="I317" i="1"/>
  <c r="I613" i="1"/>
  <c r="I899" i="1"/>
  <c r="K436" i="1"/>
  <c r="I340" i="1"/>
  <c r="I1024" i="1"/>
  <c r="I67" i="1"/>
  <c r="I209" i="1"/>
  <c r="I874" i="1"/>
  <c r="I713" i="1"/>
  <c r="I699" i="1"/>
  <c r="I205" i="1"/>
  <c r="K464" i="1"/>
  <c r="J402" i="1"/>
  <c r="K148" i="1"/>
  <c r="I634" i="1"/>
  <c r="J212" i="1"/>
  <c r="I113" i="1"/>
  <c r="I456" i="1"/>
  <c r="I490" i="1"/>
  <c r="I587" i="1"/>
  <c r="K979" i="1"/>
  <c r="K1032" i="1"/>
  <c r="J1024" i="1"/>
  <c r="I308" i="1"/>
  <c r="I476" i="1"/>
  <c r="I820" i="1"/>
  <c r="I526" i="1"/>
  <c r="K717" i="1"/>
  <c r="I319" i="1"/>
  <c r="I139" i="1"/>
  <c r="I677" i="1"/>
  <c r="I265" i="1"/>
  <c r="I367" i="1"/>
  <c r="I420" i="1"/>
  <c r="K398" i="1"/>
  <c r="J498" i="1"/>
  <c r="J367" i="1"/>
  <c r="J544" i="1"/>
  <c r="J882" i="1"/>
  <c r="K203" i="1"/>
  <c r="I852" i="1"/>
  <c r="I921" i="1"/>
  <c r="I687" i="1"/>
  <c r="I193" i="1"/>
  <c r="I907" i="1"/>
  <c r="I878" i="1"/>
  <c r="J145" i="1"/>
  <c r="I934" i="1"/>
  <c r="I148" i="1"/>
  <c r="I744" i="1"/>
  <c r="K839" i="1"/>
  <c r="K1024" i="1"/>
  <c r="I428" i="1"/>
  <c r="I775" i="1"/>
  <c r="I718" i="1"/>
  <c r="I276" i="1"/>
  <c r="I821" i="1"/>
  <c r="K958" i="1"/>
  <c r="J387" i="1"/>
  <c r="I211" i="1"/>
  <c r="K307" i="1"/>
  <c r="I844" i="1"/>
  <c r="I879" i="1"/>
  <c r="I350" i="1"/>
  <c r="I378" i="1"/>
  <c r="I55" i="1"/>
  <c r="I191" i="1"/>
  <c r="K140" i="1"/>
  <c r="I396" i="1"/>
  <c r="I536" i="1"/>
  <c r="I674" i="1"/>
  <c r="I931" i="1"/>
  <c r="K240" i="1"/>
  <c r="J103" i="1"/>
  <c r="K466" i="1"/>
  <c r="I411" i="1"/>
  <c r="I385" i="1"/>
  <c r="I1023" i="1"/>
  <c r="J421" i="1"/>
  <c r="J742" i="1"/>
  <c r="K696" i="1"/>
  <c r="K742" i="1"/>
  <c r="J903" i="1"/>
  <c r="I653" i="1"/>
  <c r="J47" i="1"/>
  <c r="I918" i="1"/>
  <c r="K458" i="1"/>
  <c r="J288" i="1"/>
  <c r="K104" i="1"/>
  <c r="K866" i="1"/>
  <c r="J769" i="1"/>
  <c r="K308" i="1"/>
  <c r="I897" i="1"/>
  <c r="I464" i="1"/>
  <c r="J783" i="1"/>
  <c r="I329" i="1"/>
  <c r="I903" i="1"/>
  <c r="J456" i="1"/>
  <c r="I802" i="1"/>
  <c r="I153" i="1"/>
  <c r="K149" i="1"/>
  <c r="J151" i="1"/>
  <c r="J196" i="1"/>
  <c r="I244" i="1"/>
  <c r="I469" i="1"/>
  <c r="I789" i="1"/>
  <c r="I291" i="1"/>
  <c r="J906" i="1"/>
  <c r="I290" i="1"/>
  <c r="J345" i="1"/>
  <c r="K970" i="1"/>
  <c r="K879" i="1"/>
  <c r="J465" i="1"/>
  <c r="I217" i="1"/>
  <c r="I412" i="1"/>
  <c r="I146" i="1"/>
  <c r="I454" i="1"/>
  <c r="K693" i="1"/>
  <c r="I389" i="1"/>
  <c r="J430" i="1"/>
  <c r="I553" i="1"/>
  <c r="I982" i="1"/>
  <c r="J1022" i="1"/>
  <c r="I964" i="1"/>
  <c r="I736" i="1"/>
  <c r="K303" i="1"/>
  <c r="J406" i="1"/>
  <c r="K542" i="1"/>
  <c r="I441" i="1"/>
  <c r="I258" i="1"/>
  <c r="J274" i="1"/>
  <c r="K191" i="1"/>
  <c r="J756" i="1"/>
  <c r="J891" i="1"/>
  <c r="K845" i="1"/>
  <c r="J522" i="1"/>
  <c r="K893" i="1"/>
  <c r="H1047" i="1"/>
  <c r="K804" i="1"/>
  <c r="I138" i="1"/>
  <c r="I629" i="1"/>
  <c r="I675" i="1"/>
  <c r="J327" i="1"/>
  <c r="I708" i="1"/>
  <c r="K886" i="1"/>
  <c r="K612" i="1"/>
  <c r="I847" i="1"/>
  <c r="J724" i="1"/>
  <c r="I293" i="1"/>
  <c r="I234" i="1"/>
  <c r="J239" i="1"/>
  <c r="K317" i="1"/>
  <c r="J385" i="1"/>
  <c r="I659" i="1"/>
  <c r="K821" i="1"/>
  <c r="J67" i="1"/>
  <c r="J281" i="1"/>
  <c r="J78" i="1"/>
  <c r="J190" i="1"/>
  <c r="I722" i="1"/>
  <c r="I939" i="1"/>
  <c r="I397" i="1"/>
  <c r="K90" i="1"/>
  <c r="I145" i="1"/>
  <c r="I550" i="1"/>
  <c r="I692" i="1"/>
  <c r="I213" i="1"/>
  <c r="J182" i="1"/>
  <c r="K411" i="1"/>
  <c r="K785" i="1"/>
  <c r="I772" i="1"/>
  <c r="I408" i="1"/>
  <c r="I143" i="1"/>
  <c r="I165" i="1"/>
  <c r="I278" i="1"/>
  <c r="I856" i="1"/>
  <c r="K912" i="1"/>
  <c r="K746" i="1"/>
  <c r="K480" i="1"/>
  <c r="K88" i="1"/>
  <c r="K754" i="1"/>
  <c r="I424" i="1"/>
  <c r="I961" i="1"/>
  <c r="I224" i="1"/>
  <c r="I528" i="1"/>
  <c r="J276" i="1"/>
  <c r="K356" i="1"/>
  <c r="J524" i="1"/>
  <c r="I584" i="1"/>
  <c r="I785" i="1"/>
  <c r="I519" i="1"/>
  <c r="I700" i="1"/>
  <c r="J762" i="1"/>
  <c r="I583" i="1"/>
  <c r="I630" i="1"/>
  <c r="I786" i="1"/>
  <c r="I732" i="1"/>
  <c r="K953" i="1"/>
  <c r="I938" i="1"/>
  <c r="J775" i="1"/>
  <c r="K962" i="1"/>
  <c r="K956" i="1"/>
  <c r="K331" i="1"/>
  <c r="I1050" i="1"/>
  <c r="I986" i="1"/>
  <c r="I267" i="1"/>
  <c r="I440" i="1"/>
  <c r="K284" i="1"/>
  <c r="I415" i="1"/>
  <c r="K1005" i="1"/>
  <c r="J349" i="1"/>
  <c r="K105" i="1"/>
  <c r="K561" i="1"/>
  <c r="I478" i="1"/>
  <c r="I215" i="1"/>
  <c r="I313" i="1"/>
  <c r="I125" i="1"/>
  <c r="I538" i="1"/>
  <c r="K611" i="1"/>
  <c r="J270" i="1"/>
  <c r="I912" i="1"/>
  <c r="I103" i="1"/>
  <c r="I493" i="1"/>
  <c r="J528" i="1"/>
  <c r="I207" i="1"/>
  <c r="J642" i="1"/>
  <c r="I993" i="1"/>
  <c r="I771" i="1"/>
  <c r="I506" i="1"/>
  <c r="I203" i="1"/>
  <c r="K241" i="1"/>
  <c r="J932" i="1"/>
  <c r="I133" i="1"/>
  <c r="J283" i="1"/>
  <c r="I346" i="1"/>
  <c r="K986" i="1"/>
  <c r="I679" i="1"/>
  <c r="I845" i="1"/>
  <c r="I172" i="1"/>
  <c r="J749" i="1"/>
  <c r="I446" i="1"/>
  <c r="I310" i="1"/>
  <c r="I585" i="1"/>
  <c r="J778" i="1"/>
  <c r="J301" i="1"/>
  <c r="I510" i="1"/>
  <c r="I615" i="1"/>
  <c r="I542" i="1"/>
  <c r="J801" i="1"/>
  <c r="I198" i="1"/>
  <c r="K928" i="1"/>
  <c r="I79" i="1"/>
  <c r="K715" i="1"/>
  <c r="I1033" i="1"/>
  <c r="J824" i="1"/>
  <c r="I935" i="1"/>
  <c r="I223" i="1"/>
  <c r="I564" i="1"/>
  <c r="I400" i="1"/>
  <c r="I377" i="1"/>
  <c r="I343" i="1"/>
  <c r="I750" i="1"/>
  <c r="I252" i="1"/>
  <c r="I570" i="1"/>
  <c r="I66" i="1"/>
  <c r="I664" i="1"/>
  <c r="I460" i="1"/>
  <c r="I779" i="1"/>
  <c r="K272" i="1"/>
  <c r="J546" i="1"/>
  <c r="I900" i="1"/>
  <c r="I787" i="1"/>
  <c r="I210" i="1"/>
  <c r="I535" i="1"/>
  <c r="I363" i="1"/>
  <c r="K697" i="1"/>
  <c r="J98" i="1"/>
  <c r="K939" i="1"/>
  <c r="K834" i="1"/>
  <c r="J597" i="1"/>
  <c r="K1030" i="1"/>
  <c r="J709" i="1"/>
  <c r="K377" i="1"/>
  <c r="K477" i="1"/>
  <c r="I600" i="1"/>
  <c r="I324" i="1"/>
  <c r="K68" i="1"/>
  <c r="K59" i="1"/>
  <c r="K968" i="1"/>
  <c r="I614" i="1"/>
  <c r="I885" i="1"/>
  <c r="I633" i="1"/>
  <c r="I531" i="1"/>
  <c r="K680" i="1"/>
  <c r="K46" i="1"/>
  <c r="J1009" i="1"/>
  <c r="I416" i="1"/>
  <c r="J715" i="1"/>
  <c r="K194" i="1"/>
  <c r="K197" i="1"/>
  <c r="J802" i="1"/>
  <c r="K832" i="1"/>
  <c r="I294" i="1"/>
  <c r="Z15" i="1"/>
  <c r="AB15" i="1" s="1"/>
  <c r="K843" i="1"/>
  <c r="I839" i="1"/>
  <c r="I501" i="1"/>
  <c r="I68" i="1"/>
  <c r="J870" i="1"/>
  <c r="I731" i="1"/>
  <c r="K711" i="1"/>
  <c r="I182" i="1"/>
  <c r="I246" i="1"/>
  <c r="K167" i="1"/>
  <c r="I342" i="1"/>
  <c r="I287" i="1"/>
  <c r="J664" i="1"/>
  <c r="K208" i="1"/>
  <c r="J96" i="1"/>
  <c r="J681" i="1"/>
  <c r="J946" i="1"/>
  <c r="K1020" i="1"/>
  <c r="K615" i="1"/>
  <c r="J84" i="1"/>
  <c r="I141" i="1"/>
  <c r="J144" i="1"/>
  <c r="K75" i="1"/>
  <c r="J294" i="1"/>
  <c r="I152" i="1"/>
  <c r="I955" i="1"/>
  <c r="J842" i="1"/>
  <c r="J690" i="1"/>
  <c r="J55" i="1"/>
  <c r="K136" i="1"/>
  <c r="J101" i="1"/>
  <c r="I352" i="1"/>
  <c r="K772" i="1"/>
  <c r="K58" i="1"/>
  <c r="J928" i="1"/>
  <c r="I877" i="1"/>
  <c r="I285" i="1"/>
  <c r="I598" i="1"/>
  <c r="I254" i="1"/>
  <c r="I202" i="1"/>
  <c r="I827" i="1"/>
  <c r="I782" i="1"/>
  <c r="I729" i="1"/>
  <c r="I111" i="1"/>
  <c r="I889" i="1"/>
  <c r="I581" i="1"/>
  <c r="I716" i="1"/>
  <c r="J167" i="1"/>
  <c r="J52" i="1"/>
  <c r="K588" i="1"/>
  <c r="J437" i="1"/>
  <c r="K244" i="1"/>
  <c r="I609" i="1"/>
  <c r="I335" i="1"/>
  <c r="I577" i="1"/>
  <c r="I168" i="1"/>
  <c r="I508" i="1"/>
  <c r="J846" i="1"/>
  <c r="J609" i="1"/>
  <c r="J165" i="1"/>
  <c r="I229" i="1"/>
  <c r="I114" i="1"/>
  <c r="I637" i="1"/>
  <c r="I819" i="1"/>
  <c r="I676" i="1"/>
  <c r="K463" i="1"/>
  <c r="I605" i="1"/>
  <c r="I914" i="1"/>
  <c r="I591" i="1"/>
  <c r="K363" i="1"/>
  <c r="K324" i="1"/>
  <c r="J189" i="1"/>
  <c r="K152" i="1"/>
  <c r="J339" i="1"/>
  <c r="K482" i="1"/>
  <c r="I783" i="1"/>
  <c r="I816" i="1"/>
  <c r="K769" i="1"/>
  <c r="I423" i="1"/>
  <c r="I199" i="1"/>
  <c r="I762" i="1"/>
  <c r="I432" i="1"/>
  <c r="K142" i="1"/>
  <c r="J548" i="1"/>
  <c r="K797" i="1"/>
  <c r="I405" i="1"/>
  <c r="I861" i="1"/>
  <c r="I737" i="1"/>
  <c r="I781" i="1"/>
  <c r="I794" i="1"/>
  <c r="I435" i="1"/>
  <c r="I450" i="1"/>
  <c r="K570" i="1"/>
  <c r="K824" i="1"/>
  <c r="K83" i="1"/>
  <c r="J267" i="1"/>
  <c r="I604" i="1"/>
  <c r="J594" i="1"/>
  <c r="I449" i="1"/>
  <c r="I1018" i="1"/>
  <c r="I763" i="1"/>
  <c r="K955" i="1"/>
  <c r="J925" i="1"/>
  <c r="I855" i="1"/>
  <c r="I410" i="1"/>
  <c r="K891" i="1"/>
  <c r="I104" i="1"/>
  <c r="I926" i="1"/>
  <c r="I1010" i="1"/>
  <c r="I488" i="1"/>
  <c r="K352" i="1"/>
  <c r="I461" i="1"/>
  <c r="I979" i="1"/>
  <c r="I953" i="1"/>
  <c r="K552" i="1"/>
  <c r="K206" i="1"/>
  <c r="K234" i="1"/>
  <c r="J500" i="1"/>
  <c r="K591" i="1"/>
  <c r="I825" i="1"/>
  <c r="I662" i="1"/>
  <c r="I973" i="1"/>
  <c r="I302" i="1"/>
  <c r="I289" i="1"/>
  <c r="I220" i="1"/>
  <c r="I65" i="1"/>
  <c r="I801" i="1"/>
  <c r="I644" i="1"/>
  <c r="I470" i="1"/>
  <c r="I443" i="1"/>
  <c r="J186" i="1"/>
  <c r="J302" i="1"/>
  <c r="I63" i="1"/>
  <c r="I574" i="1"/>
  <c r="I268" i="1"/>
  <c r="K1007" i="1"/>
  <c r="I558" i="1"/>
  <c r="K801" i="1"/>
  <c r="J149" i="1"/>
  <c r="I338" i="1"/>
  <c r="J735" i="1"/>
  <c r="I491" i="1"/>
  <c r="I266" i="1"/>
  <c r="K598" i="1"/>
  <c r="J132" i="1"/>
  <c r="K216" i="1"/>
  <c r="I163" i="1"/>
  <c r="J814" i="1"/>
  <c r="K856" i="1"/>
  <c r="K868" i="1"/>
  <c r="K312" i="1"/>
  <c r="K782" i="1"/>
  <c r="J936" i="1"/>
  <c r="I231" i="1"/>
  <c r="J232" i="1"/>
  <c r="I864" i="1"/>
  <c r="I451" i="1"/>
  <c r="I381" i="1"/>
  <c r="I438" i="1"/>
  <c r="K541" i="1"/>
  <c r="I406" i="1"/>
  <c r="I836" i="1"/>
  <c r="I38" i="1"/>
  <c r="I129" i="1"/>
  <c r="I853" i="1"/>
  <c r="K691" i="1"/>
  <c r="J1023" i="1"/>
  <c r="I76" i="1"/>
  <c r="I849" i="1"/>
  <c r="J517" i="1"/>
  <c r="K885" i="1"/>
  <c r="J404" i="1"/>
  <c r="J984" i="1"/>
  <c r="I241" i="1"/>
  <c r="K438" i="1"/>
  <c r="I683" i="1"/>
  <c r="I433" i="1"/>
  <c r="K221" i="1"/>
  <c r="I462" i="1"/>
  <c r="K490" i="1"/>
  <c r="I975" i="1"/>
  <c r="I572" i="1"/>
  <c r="I541" i="1"/>
  <c r="I142" i="1"/>
  <c r="K573" i="1"/>
  <c r="I777" i="1"/>
  <c r="J263" i="1"/>
  <c r="I578" i="1"/>
  <c r="I909" i="1"/>
  <c r="K644" i="1"/>
  <c r="I832" i="1"/>
  <c r="K170" i="1"/>
  <c r="K555" i="1"/>
  <c r="K596" i="1"/>
  <c r="J927" i="1"/>
  <c r="I273" i="1"/>
  <c r="I361" i="1"/>
  <c r="K981" i="1"/>
  <c r="J108" i="1"/>
  <c r="K722" i="1"/>
  <c r="I403" i="1"/>
  <c r="I834" i="1"/>
  <c r="I348" i="1"/>
  <c r="I1026" i="1"/>
  <c r="J466" i="1"/>
  <c r="I751" i="1"/>
  <c r="I477" i="1"/>
  <c r="I711" i="1"/>
  <c r="I551" i="1"/>
  <c r="K187" i="1"/>
  <c r="I48" i="1"/>
  <c r="I61" i="1"/>
  <c r="I851" i="1"/>
  <c r="K653" i="1"/>
  <c r="K750" i="1"/>
  <c r="J342" i="1"/>
  <c r="K268" i="1"/>
  <c r="K665" i="1"/>
  <c r="I123" i="1"/>
  <c r="I707" i="1"/>
  <c r="I515" i="1"/>
  <c r="I393" i="1"/>
  <c r="I298" i="1"/>
  <c r="I968" i="1"/>
  <c r="I800" i="1"/>
  <c r="I529" i="1"/>
  <c r="I356" i="1"/>
  <c r="I391" i="1"/>
  <c r="I334" i="1"/>
  <c r="I232" i="1"/>
  <c r="I725" i="1"/>
  <c r="I738" i="1"/>
  <c r="K1011" i="1"/>
  <c r="K165" i="1"/>
  <c r="I684" i="1"/>
  <c r="K837" i="1"/>
  <c r="J897" i="1"/>
  <c r="K294" i="1"/>
  <c r="K189" i="1"/>
  <c r="I175" i="1"/>
  <c r="I521" i="1"/>
  <c r="I80" i="1"/>
  <c r="I184" i="1"/>
  <c r="I814" i="1"/>
  <c r="K475" i="1"/>
  <c r="J56" i="1"/>
  <c r="I448" i="1"/>
  <c r="I892" i="1"/>
  <c r="I997" i="1"/>
  <c r="J487" i="1"/>
  <c r="J390" i="1"/>
  <c r="K923" i="1"/>
  <c r="I402" i="1"/>
  <c r="I311" i="1"/>
  <c r="I288" i="1"/>
  <c r="I235" i="1"/>
  <c r="I192" i="1"/>
  <c r="I952" i="1"/>
  <c r="J236" i="1"/>
  <c r="J40" i="1"/>
  <c r="K788" i="1"/>
  <c r="J408" i="1"/>
  <c r="J614" i="1"/>
  <c r="I91" i="1"/>
  <c r="I680" i="1"/>
  <c r="I608" i="1"/>
  <c r="K297" i="1"/>
  <c r="I259" i="1"/>
  <c r="I923" i="1"/>
  <c r="K767" i="1"/>
  <c r="J631" i="1"/>
  <c r="K478" i="1"/>
  <c r="K935" i="1"/>
  <c r="K619" i="1"/>
  <c r="I635" i="1"/>
  <c r="K392" i="1"/>
  <c r="K789" i="1"/>
  <c r="I257" i="1"/>
  <c r="K798" i="1"/>
  <c r="I328" i="1"/>
  <c r="I92" i="1"/>
  <c r="J885" i="1"/>
  <c r="I487" i="1"/>
  <c r="I791" i="1"/>
  <c r="K836" i="1"/>
  <c r="J958" i="1"/>
  <c r="J284" i="1"/>
  <c r="I110" i="1"/>
  <c r="I237" i="1"/>
  <c r="I621" i="1"/>
  <c r="K190" i="1"/>
  <c r="K859" i="1"/>
  <c r="K544" i="1"/>
  <c r="J896" i="1"/>
  <c r="J701" i="1"/>
  <c r="I1002" i="1"/>
  <c r="E1038" i="1"/>
  <c r="K296" i="1"/>
  <c r="J648" i="1"/>
  <c r="I185" i="1"/>
  <c r="I1021" i="1"/>
  <c r="K386" i="1"/>
  <c r="I144" i="1"/>
  <c r="I552" i="1"/>
  <c r="I1003" i="1"/>
  <c r="I971" i="1"/>
  <c r="K35" i="1"/>
  <c r="I1012" i="1"/>
  <c r="I355" i="1"/>
  <c r="K676" i="1"/>
  <c r="K849" i="1"/>
  <c r="K509" i="1"/>
  <c r="I269" i="1"/>
  <c r="J929" i="1"/>
  <c r="J838" i="1"/>
  <c r="J834" i="1"/>
  <c r="K762" i="1"/>
  <c r="I261" i="1"/>
  <c r="I183" i="1"/>
  <c r="I950" i="1"/>
  <c r="I1004" i="1"/>
  <c r="J413" i="1"/>
  <c r="I527" i="1"/>
  <c r="J865" i="1"/>
  <c r="I720" i="1"/>
  <c r="I977" i="1"/>
  <c r="K44" i="1"/>
  <c r="I838" i="1"/>
  <c r="I812" i="1"/>
  <c r="J205" i="1"/>
  <c r="K925" i="1"/>
  <c r="J538" i="1"/>
  <c r="I243" i="1"/>
  <c r="I127" i="1"/>
  <c r="I562" i="1"/>
  <c r="J635" i="1"/>
  <c r="K776" i="1"/>
  <c r="J992" i="1"/>
  <c r="J446" i="1"/>
  <c r="J332" i="1"/>
  <c r="I500" i="1"/>
  <c r="G1044" i="1"/>
  <c r="I880" i="1"/>
  <c r="I181" i="1"/>
  <c r="I373" i="1"/>
  <c r="I62" i="1"/>
  <c r="I978" i="1"/>
  <c r="J995" i="1"/>
  <c r="K779" i="1"/>
  <c r="I201" i="1"/>
  <c r="I568" i="1"/>
  <c r="I345" i="1"/>
  <c r="K263" i="1"/>
  <c r="I592" i="1"/>
  <c r="I639" i="1"/>
  <c r="I534" i="1"/>
  <c r="I698" i="1"/>
  <c r="I813" i="1"/>
  <c r="J383" i="1"/>
  <c r="K255" i="1"/>
  <c r="J1020" i="1"/>
  <c r="K875" i="1"/>
  <c r="I280" i="1"/>
  <c r="I368" i="1"/>
  <c r="I724" i="1"/>
  <c r="I809" i="1"/>
  <c r="J877" i="1"/>
  <c r="I793" i="1"/>
  <c r="I307" i="1"/>
  <c r="J561" i="1"/>
  <c r="K1010" i="1"/>
  <c r="J110" i="1"/>
  <c r="I742" i="1"/>
  <c r="I86" i="1"/>
  <c r="I966" i="1"/>
  <c r="I514" i="1"/>
  <c r="K270" i="1"/>
  <c r="I299" i="1"/>
  <c r="I917" i="1"/>
  <c r="J905" i="1"/>
  <c r="K753" i="1"/>
  <c r="J596" i="1"/>
  <c r="J688" i="1"/>
  <c r="K811" i="1"/>
  <c r="J692" i="1"/>
  <c r="I831" i="1"/>
  <c r="I888" i="1"/>
  <c r="I573" i="1"/>
  <c r="I544" i="1"/>
  <c r="I696" i="1"/>
  <c r="J384" i="1"/>
  <c r="K992" i="1"/>
  <c r="I498" i="1"/>
  <c r="I894" i="1"/>
  <c r="K321" i="1"/>
  <c r="K443" i="1"/>
  <c r="K417" i="1"/>
  <c r="I954" i="1"/>
  <c r="I480" i="1"/>
  <c r="I421" i="1"/>
  <c r="I333" i="1"/>
  <c r="K390" i="1"/>
  <c r="I321" i="1"/>
  <c r="J227" i="1"/>
  <c r="K385" i="1"/>
  <c r="J729" i="1"/>
  <c r="J157" i="1"/>
  <c r="I431" i="1"/>
  <c r="I102" i="1"/>
  <c r="I913" i="1"/>
  <c r="K53" i="1"/>
  <c r="J293" i="1"/>
  <c r="I612" i="1"/>
  <c r="I375" i="1"/>
  <c r="J580" i="1"/>
  <c r="J386" i="1"/>
  <c r="J450" i="1"/>
  <c r="I221" i="1"/>
  <c r="I655" i="1"/>
  <c r="I128" i="1"/>
  <c r="I162" i="1"/>
  <c r="J109" i="1"/>
  <c r="I151" i="1"/>
  <c r="I823" i="1"/>
  <c r="I250" i="1"/>
  <c r="J738" i="1"/>
  <c r="J324" i="1"/>
  <c r="J516" i="1"/>
  <c r="K357" i="1"/>
  <c r="J461" i="1"/>
  <c r="J622" i="1"/>
  <c r="K250" i="1"/>
  <c r="I733" i="1"/>
  <c r="I611" i="1"/>
  <c r="J581" i="1"/>
  <c r="K536" i="1"/>
  <c r="J723" i="1"/>
  <c r="K1026" i="1"/>
  <c r="K123" i="1"/>
  <c r="K940" i="1"/>
  <c r="J956" i="1"/>
  <c r="K576" i="1"/>
  <c r="I567" i="1"/>
  <c r="K366" i="1"/>
  <c r="J651" i="1"/>
  <c r="J69" i="1"/>
  <c r="J944" i="1"/>
  <c r="K1004" i="1"/>
  <c r="J416" i="1"/>
  <c r="J172" i="1"/>
  <c r="K601" i="1"/>
  <c r="K280" i="1"/>
  <c r="K399" i="1"/>
  <c r="J62" i="1"/>
  <c r="K362" i="1"/>
  <c r="J366" i="1"/>
  <c r="K550" i="1"/>
  <c r="J895" i="1"/>
  <c r="J725" i="1"/>
  <c r="K606" i="1"/>
  <c r="K890" i="1"/>
  <c r="J397" i="1"/>
  <c r="I756" i="1"/>
  <c r="I94" i="1"/>
  <c r="I49" i="1"/>
  <c r="I208" i="1"/>
  <c r="I944" i="1"/>
  <c r="J448" i="1"/>
  <c r="J292" i="1"/>
  <c r="K63" i="1"/>
  <c r="K446" i="1"/>
  <c r="K1027" i="1"/>
  <c r="K457" i="1"/>
  <c r="K273" i="1"/>
  <c r="K453" i="1"/>
  <c r="J423" i="1"/>
  <c r="K566" i="1"/>
  <c r="K938" i="1"/>
  <c r="K144" i="1"/>
  <c r="J950" i="1"/>
  <c r="J1013" i="1"/>
  <c r="K274" i="1"/>
  <c r="K695" i="1"/>
  <c r="K976" i="1"/>
  <c r="J867" i="1"/>
  <c r="K1015" i="1"/>
  <c r="K412" i="1"/>
  <c r="K569" i="1"/>
  <c r="J163" i="1"/>
  <c r="J718" i="1"/>
  <c r="J858" i="1"/>
  <c r="J702" i="1"/>
  <c r="J244" i="1"/>
  <c r="K138" i="1"/>
  <c r="J745" i="1"/>
  <c r="K151" i="1"/>
  <c r="K333" i="1"/>
  <c r="J363" i="1"/>
  <c r="J811" i="1"/>
  <c r="J1005" i="1"/>
  <c r="K761" i="1"/>
  <c r="I100" i="1"/>
  <c r="J271" i="1"/>
  <c r="J592" i="1"/>
  <c r="K725" i="1"/>
  <c r="I799" i="1"/>
  <c r="K861" i="1"/>
  <c r="J70" i="1"/>
  <c r="J488" i="1"/>
  <c r="J325" i="1"/>
  <c r="I969" i="1"/>
  <c r="J827" i="1"/>
  <c r="K116" i="1"/>
  <c r="I436" i="1"/>
  <c r="K728" i="1"/>
  <c r="J463" i="1"/>
  <c r="I485" i="1"/>
  <c r="I495" i="1"/>
  <c r="K402" i="1"/>
  <c r="J159" i="1"/>
  <c r="J953" i="1"/>
  <c r="J127" i="1"/>
  <c r="K730" i="1"/>
  <c r="K805" i="1"/>
  <c r="J344" i="1"/>
  <c r="J999" i="1"/>
  <c r="K641" i="1"/>
  <c r="K774" i="1"/>
  <c r="K439" i="1"/>
  <c r="K872" i="1"/>
  <c r="J872" i="1"/>
  <c r="K921" i="1"/>
  <c r="I599" i="1"/>
  <c r="I327" i="1"/>
  <c r="K860" i="1"/>
  <c r="J982" i="1"/>
  <c r="J441" i="1"/>
  <c r="J485" i="1"/>
  <c r="K92" i="1"/>
  <c r="K313" i="1"/>
  <c r="J640" i="1"/>
  <c r="K52" i="1"/>
  <c r="K583" i="1"/>
  <c r="J213" i="1"/>
  <c r="K139" i="1"/>
  <c r="I651" i="1"/>
  <c r="I74" i="1"/>
  <c r="J198" i="1"/>
  <c r="I69" i="1"/>
  <c r="I200" i="1"/>
  <c r="J226" i="1"/>
  <c r="J202" i="1"/>
  <c r="J923" i="1"/>
  <c r="K999" i="1"/>
  <c r="K49" i="1"/>
  <c r="K414" i="1"/>
  <c r="J645" i="1"/>
  <c r="J998" i="1"/>
  <c r="J830" i="1"/>
  <c r="J704" i="1"/>
  <c r="K540" i="1"/>
  <c r="K548" i="1"/>
  <c r="K946" i="1"/>
  <c r="K662" i="1"/>
  <c r="J826" i="1"/>
  <c r="K568" i="1"/>
  <c r="J997" i="1"/>
  <c r="K265" i="1"/>
  <c r="K64" i="1"/>
  <c r="I40" i="1"/>
  <c r="K525" i="1"/>
  <c r="J378" i="1"/>
  <c r="J737" i="1"/>
  <c r="J183" i="1"/>
  <c r="J442" i="1"/>
  <c r="J570" i="1"/>
  <c r="K129" i="1"/>
  <c r="I174" i="1"/>
  <c r="I661" i="1"/>
  <c r="I957" i="1"/>
  <c r="I638" i="1"/>
  <c r="I920" i="1"/>
  <c r="K787" i="1"/>
  <c r="J720" i="1"/>
  <c r="K93" i="1"/>
  <c r="J361" i="1"/>
  <c r="J261" i="1"/>
  <c r="J445" i="1"/>
  <c r="K223" i="1"/>
  <c r="J716" i="1"/>
  <c r="K408" i="1"/>
  <c r="J140" i="1"/>
  <c r="J752" i="1"/>
  <c r="K210" i="1"/>
  <c r="J398" i="1"/>
  <c r="J489" i="1"/>
  <c r="J952" i="1"/>
  <c r="J499" i="1"/>
  <c r="K86" i="1"/>
  <c r="J900" i="1"/>
  <c r="J985" i="1"/>
  <c r="I242" i="1"/>
  <c r="J512" i="1"/>
  <c r="K179" i="1"/>
  <c r="J467" i="1"/>
  <c r="J840" i="1"/>
  <c r="K855" i="1"/>
  <c r="K584" i="1"/>
  <c r="J414" i="1"/>
  <c r="I946" i="1"/>
  <c r="I705" i="1"/>
  <c r="I59" i="1"/>
  <c r="K57" i="1"/>
  <c r="I841" i="1"/>
  <c r="K401" i="1"/>
  <c r="K556" i="1"/>
  <c r="K66" i="1"/>
  <c r="J816" i="1"/>
  <c r="J526" i="1"/>
  <c r="J572" i="1"/>
  <c r="J644" i="1"/>
  <c r="K332" i="1"/>
  <c r="K869" i="1"/>
  <c r="J264" i="1"/>
  <c r="J705" i="1"/>
  <c r="J861" i="1"/>
  <c r="J289" i="1"/>
  <c r="J889" i="1"/>
  <c r="K431" i="1"/>
  <c r="K943" i="1"/>
  <c r="J308" i="1"/>
  <c r="J980" i="1"/>
  <c r="J184" i="1"/>
  <c r="I216" i="1"/>
  <c r="J453" i="1"/>
  <c r="K721" i="1"/>
  <c r="K396" i="1"/>
  <c r="K367" i="1"/>
  <c r="J72" i="1"/>
  <c r="J1016" i="1"/>
  <c r="J930" i="1"/>
  <c r="Z14" i="1"/>
  <c r="I992" i="1"/>
  <c r="I773" i="1"/>
  <c r="I649" i="1"/>
  <c r="I740" i="1"/>
  <c r="K184" i="1"/>
  <c r="K97" i="1"/>
  <c r="I169" i="1"/>
  <c r="I87" i="1"/>
  <c r="I575" i="1"/>
  <c r="K539" i="1"/>
  <c r="I177" i="1"/>
  <c r="I984" i="1"/>
  <c r="I430" i="1"/>
  <c r="I930" i="1"/>
  <c r="J1014" i="1"/>
  <c r="J429" i="1"/>
  <c r="J942" i="1"/>
  <c r="J809" i="1"/>
  <c r="J871" i="1"/>
  <c r="J246" i="1"/>
  <c r="I108" i="1"/>
  <c r="I414" i="1"/>
  <c r="I663" i="1"/>
  <c r="I492" i="1"/>
  <c r="J242" i="1"/>
  <c r="J591" i="1"/>
  <c r="I437" i="1"/>
  <c r="I409" i="1"/>
  <c r="I196" i="1"/>
  <c r="K790" i="1"/>
  <c r="I1009" i="1"/>
  <c r="J714" i="1"/>
  <c r="I279" i="1"/>
  <c r="I943" i="1"/>
  <c r="J181" i="1"/>
  <c r="I941" i="1"/>
  <c r="I499" i="1"/>
  <c r="I360" i="1"/>
  <c r="J768" i="1"/>
  <c r="J532" i="1"/>
  <c r="J187" i="1"/>
  <c r="J77" i="1"/>
  <c r="J330" i="1"/>
  <c r="I161" i="1"/>
  <c r="I107" i="1"/>
  <c r="K266" i="1"/>
  <c r="K924" i="1"/>
  <c r="K121" i="1"/>
  <c r="K775" i="1"/>
  <c r="J380" i="1"/>
  <c r="J282" i="1"/>
  <c r="K881" i="1"/>
  <c r="J1010" i="1"/>
  <c r="K607" i="1"/>
  <c r="K977" i="1"/>
  <c r="K947" i="1"/>
  <c r="K838" i="1"/>
  <c r="K246" i="1"/>
  <c r="K215" i="1"/>
  <c r="K534" i="1"/>
  <c r="J886" i="1"/>
  <c r="J604" i="1"/>
  <c r="J741" i="1"/>
  <c r="J717" i="1"/>
  <c r="J36" i="1"/>
  <c r="J310" i="1"/>
  <c r="K897" i="1"/>
  <c r="K1018" i="1"/>
  <c r="K433" i="1"/>
  <c r="K379" i="1"/>
  <c r="K504" i="1"/>
  <c r="K428" i="1"/>
  <c r="K766" i="1"/>
  <c r="K361" i="1"/>
  <c r="J639" i="1"/>
  <c r="I504" i="1"/>
  <c r="I991" i="1"/>
  <c r="K993" i="1"/>
  <c r="J208" i="1"/>
  <c r="K671" i="1"/>
  <c r="J851" i="1"/>
  <c r="K623" i="1"/>
  <c r="J960" i="1"/>
  <c r="J104" i="1"/>
  <c r="J740" i="1"/>
  <c r="J848" i="1"/>
  <c r="J106" i="1"/>
  <c r="J675" i="1"/>
  <c r="K712" i="1"/>
  <c r="K253" i="1"/>
  <c r="K71" i="1"/>
  <c r="J629" i="1"/>
  <c r="K595" i="1"/>
  <c r="K427" i="1"/>
  <c r="J1030" i="1"/>
  <c r="K740" i="1"/>
  <c r="J521" i="1"/>
  <c r="J1011" i="1"/>
  <c r="J819" i="1"/>
  <c r="K279" i="1"/>
  <c r="K103" i="1"/>
  <c r="K828" i="1"/>
  <c r="K79" i="1"/>
  <c r="K724" i="1"/>
  <c r="K278" i="1"/>
  <c r="J706" i="1"/>
  <c r="K731" i="1"/>
  <c r="K256" i="1"/>
  <c r="K37" i="1"/>
  <c r="K237" i="1"/>
  <c r="J64" i="1"/>
  <c r="K42" i="1"/>
  <c r="J141" i="1"/>
  <c r="J351" i="1"/>
  <c r="I167" i="1"/>
  <c r="J231" i="1"/>
  <c r="K512" i="1"/>
  <c r="K302" i="1"/>
  <c r="K642" i="1"/>
  <c r="K777" i="1"/>
  <c r="K180" i="1"/>
  <c r="K128" i="1"/>
  <c r="K854" i="1"/>
  <c r="K972" i="1"/>
  <c r="K337" i="1"/>
  <c r="J152" i="1"/>
  <c r="I227" i="1"/>
  <c r="I616" i="1"/>
  <c r="K634" i="1"/>
  <c r="K345" i="1"/>
  <c r="I788" i="1"/>
  <c r="J176" i="1"/>
  <c r="K851" i="1"/>
  <c r="K358" i="1"/>
  <c r="J612" i="1"/>
  <c r="J610" i="1"/>
  <c r="J794" i="1"/>
  <c r="J166" i="1"/>
  <c r="K648" i="1"/>
  <c r="J917" i="1"/>
  <c r="J630" i="1"/>
  <c r="J286" i="1"/>
  <c r="K108" i="1"/>
  <c r="K857" i="1"/>
  <c r="K229" i="1"/>
  <c r="K335" i="1"/>
  <c r="I44" i="1"/>
  <c r="J710" i="1"/>
  <c r="K871" i="1"/>
  <c r="J295" i="1"/>
  <c r="I426" i="1"/>
  <c r="J457" i="1"/>
  <c r="J428" i="1"/>
  <c r="K564" i="1"/>
  <c r="K452" i="1"/>
  <c r="J335" i="1"/>
  <c r="J520" i="1"/>
  <c r="J373" i="1"/>
  <c r="J134" i="1"/>
  <c r="K329" i="1"/>
  <c r="I965" i="1"/>
  <c r="I882" i="1"/>
  <c r="I749" i="1"/>
  <c r="K257" i="1"/>
  <c r="K474" i="1"/>
  <c r="I194" i="1"/>
  <c r="J968" i="1"/>
  <c r="K143" i="1"/>
  <c r="J843" i="1"/>
  <c r="K803" i="1"/>
  <c r="K348" i="1"/>
  <c r="K178" i="1"/>
  <c r="J237" i="1"/>
  <c r="J115" i="1"/>
  <c r="J338" i="1"/>
  <c r="K698" i="1"/>
  <c r="K364" i="1"/>
  <c r="J678" i="1"/>
  <c r="K635" i="1"/>
  <c r="K368" i="1"/>
  <c r="K1016" i="1"/>
  <c r="K894" i="1"/>
  <c r="I326" i="1"/>
  <c r="J240" i="1"/>
  <c r="K739" i="1"/>
  <c r="K515" i="1"/>
  <c r="K262" i="1"/>
  <c r="K529" i="1"/>
  <c r="K616" i="1"/>
  <c r="J536" i="1"/>
  <c r="I173" i="1"/>
  <c r="I871" i="1"/>
  <c r="I71" i="1"/>
  <c r="I52" i="1"/>
  <c r="I1016" i="1"/>
  <c r="K231" i="1"/>
  <c r="K657" i="1"/>
  <c r="K531" i="1"/>
  <c r="K496" i="1"/>
  <c r="K513" i="1"/>
  <c r="J732" i="1"/>
  <c r="J299" i="1"/>
  <c r="J249" i="1"/>
  <c r="J873" i="1"/>
  <c r="K158" i="1"/>
  <c r="J793" i="1"/>
  <c r="K430" i="1"/>
  <c r="J405" i="1"/>
  <c r="K304" i="1"/>
  <c r="J537" i="1"/>
  <c r="K817" i="1"/>
  <c r="K249" i="1"/>
  <c r="K575" i="1"/>
  <c r="K638" i="1"/>
  <c r="I503" i="1"/>
  <c r="J217" i="1"/>
  <c r="J913" i="1"/>
  <c r="K271" i="1"/>
  <c r="K602" i="1"/>
  <c r="J391" i="1"/>
  <c r="J80" i="1"/>
  <c r="K983" i="1"/>
  <c r="I53" i="1"/>
  <c r="I455" i="1"/>
  <c r="I238" i="1"/>
  <c r="I255" i="1"/>
  <c r="K636" i="1"/>
  <c r="K888" i="1"/>
  <c r="J850" i="1"/>
  <c r="K503" i="1"/>
  <c r="K315" i="1"/>
  <c r="K969" i="1"/>
  <c r="K447" i="1"/>
  <c r="J565" i="1"/>
  <c r="J788" i="1"/>
  <c r="J484" i="1"/>
  <c r="K117" i="1"/>
  <c r="K812" i="1"/>
  <c r="J585" i="1"/>
  <c r="J744" i="1"/>
  <c r="J88" i="1"/>
  <c r="K878" i="1"/>
  <c r="K371" i="1"/>
  <c r="K441" i="1"/>
  <c r="K600" i="1"/>
  <c r="K510" i="1"/>
  <c r="I951" i="1"/>
  <c r="K882" i="1"/>
  <c r="J792" i="1"/>
  <c r="J1000" i="1"/>
  <c r="J844" i="1"/>
  <c r="K951" i="1"/>
  <c r="J806" i="1"/>
  <c r="K995" i="1"/>
  <c r="J728" i="1"/>
  <c r="I481" i="1"/>
  <c r="I190" i="1"/>
  <c r="I998" i="1"/>
  <c r="I840" i="1"/>
  <c r="I703" i="1"/>
  <c r="I560" i="1"/>
  <c r="I565" i="1"/>
  <c r="I843" i="1"/>
  <c r="I222" i="1"/>
  <c r="I482" i="1"/>
  <c r="I743" i="1"/>
  <c r="I353" i="1"/>
  <c r="I212" i="1"/>
  <c r="I559" i="1"/>
  <c r="I670" i="1"/>
  <c r="I545" i="1"/>
  <c r="I815" i="1"/>
  <c r="J168" i="1"/>
  <c r="J912" i="1"/>
  <c r="I305" i="1"/>
  <c r="J668" i="1"/>
  <c r="K627" i="1"/>
  <c r="K508" i="1"/>
  <c r="J646" i="1"/>
  <c r="K1023" i="1"/>
  <c r="I754" i="1"/>
  <c r="I837" i="1"/>
  <c r="I990" i="1"/>
  <c r="I359" i="1"/>
  <c r="I468" i="1"/>
  <c r="I130" i="1"/>
  <c r="I505" i="1"/>
  <c r="I37" i="1"/>
  <c r="I85" i="1"/>
  <c r="I854" i="1"/>
  <c r="J773" i="1"/>
  <c r="I472" i="1"/>
  <c r="I512" i="1"/>
  <c r="J138" i="1"/>
  <c r="J567" i="1"/>
  <c r="J637" i="1"/>
  <c r="K239" i="1"/>
  <c r="K61" i="1"/>
  <c r="K794" i="1"/>
  <c r="J699" i="1"/>
  <c r="I341" i="1"/>
  <c r="I701" i="1"/>
  <c r="I532" i="1"/>
  <c r="K806" i="1"/>
  <c r="J602" i="1"/>
  <c r="K931" i="1"/>
  <c r="K287" i="1"/>
  <c r="K876" i="1"/>
  <c r="J914" i="1"/>
  <c r="J837" i="1"/>
  <c r="J653" i="1"/>
  <c r="K734" i="1"/>
  <c r="J120" i="1"/>
  <c r="J415" i="1"/>
  <c r="K395" i="1"/>
  <c r="K684" i="1"/>
  <c r="K69" i="1"/>
  <c r="K260" i="1"/>
  <c r="I121" i="1"/>
  <c r="K814" i="1"/>
  <c r="K688" i="1"/>
  <c r="K45" i="1"/>
  <c r="J660" i="1"/>
  <c r="J296" i="1"/>
  <c r="K699" i="1"/>
  <c r="K942" i="1"/>
  <c r="J693" i="1"/>
  <c r="J1008" i="1"/>
  <c r="J89" i="1"/>
  <c r="J389" i="1"/>
  <c r="J125" i="1"/>
  <c r="J252" i="1"/>
  <c r="I518" i="1"/>
  <c r="I589" i="1"/>
  <c r="I624" i="1"/>
  <c r="K115" i="1"/>
  <c r="K410" i="1"/>
  <c r="J1025" i="1"/>
  <c r="J51" i="1"/>
  <c r="J133" i="1"/>
  <c r="K470" i="1"/>
  <c r="K507" i="1"/>
  <c r="K952" i="1"/>
  <c r="J114" i="1"/>
  <c r="J218" i="1"/>
  <c r="J696" i="1"/>
  <c r="J417" i="1"/>
  <c r="K988" i="1"/>
  <c r="K820" i="1"/>
  <c r="K978" i="1"/>
  <c r="I453" i="1"/>
  <c r="J731" i="1"/>
  <c r="J620" i="1"/>
  <c r="J665" i="1"/>
  <c r="K295" i="1"/>
  <c r="J1012" i="1"/>
  <c r="J1001" i="1"/>
  <c r="J661" i="1"/>
  <c r="J435" i="1"/>
  <c r="J303" i="1"/>
  <c r="J505" i="1"/>
  <c r="K889" i="1"/>
  <c r="K833" i="1"/>
  <c r="J142" i="1"/>
  <c r="K793" i="1"/>
  <c r="J158" i="1"/>
  <c r="K290" i="1"/>
  <c r="K388" i="1"/>
  <c r="K933" i="1"/>
  <c r="K378" i="1"/>
  <c r="I576" i="1"/>
  <c r="K85" i="1"/>
  <c r="J815" i="1"/>
  <c r="J486" i="1"/>
  <c r="I945" i="1"/>
  <c r="J309" i="1"/>
  <c r="J708" i="1"/>
  <c r="J315" i="1"/>
  <c r="J494" i="1"/>
  <c r="K155" i="1"/>
  <c r="K771" i="1"/>
  <c r="J854" i="1"/>
  <c r="K990" i="1"/>
  <c r="K293" i="1"/>
  <c r="I376" i="1"/>
  <c r="I524" i="1"/>
  <c r="I654" i="1"/>
  <c r="K351" i="1"/>
  <c r="K819" i="1"/>
  <c r="J938" i="1"/>
  <c r="J627" i="1"/>
  <c r="K65" i="1"/>
  <c r="K949" i="1"/>
  <c r="J551" i="1"/>
  <c r="J476" i="1"/>
  <c r="J164" i="1"/>
  <c r="J959" i="1"/>
  <c r="K327" i="1"/>
  <c r="J1002" i="1"/>
  <c r="J440" i="1"/>
  <c r="J540" i="1"/>
  <c r="K424" i="1"/>
  <c r="K192" i="1"/>
  <c r="K658" i="1"/>
  <c r="K553" i="1"/>
  <c r="K887" i="1"/>
  <c r="I824" i="1"/>
  <c r="K226" i="1"/>
  <c r="J150" i="1"/>
  <c r="J275" i="1"/>
  <c r="J431" i="1"/>
  <c r="K905" i="1"/>
  <c r="J175" i="1"/>
  <c r="J1007" i="1"/>
  <c r="I694" i="1"/>
  <c r="I106" i="1"/>
  <c r="I875" i="1"/>
  <c r="I315" i="1"/>
  <c r="K465" i="1"/>
  <c r="J318" i="1"/>
  <c r="J248" i="1"/>
  <c r="K384" i="1"/>
  <c r="J490" i="1"/>
  <c r="J1015" i="1"/>
  <c r="K565" i="1"/>
  <c r="K877" i="1"/>
  <c r="K633" i="1"/>
  <c r="J613" i="1"/>
  <c r="K574" i="1"/>
  <c r="I710" i="1"/>
  <c r="K858" i="1"/>
  <c r="J568" i="1"/>
  <c r="J833" i="1"/>
  <c r="J321" i="1"/>
  <c r="K571" i="1"/>
  <c r="J300" i="1"/>
  <c r="J121" i="1"/>
  <c r="J910" i="1"/>
  <c r="I884" i="1"/>
  <c r="I818" i="1"/>
  <c r="K318" i="1"/>
  <c r="K656" i="1"/>
  <c r="K372" i="1"/>
  <c r="K630" i="1"/>
  <c r="K330" i="1"/>
  <c r="K557" i="1"/>
  <c r="I911" i="1"/>
  <c r="I156" i="1"/>
  <c r="I960" i="1"/>
  <c r="I910" i="1"/>
  <c r="J146" i="1"/>
  <c r="J37" i="1"/>
  <c r="K752" i="1"/>
  <c r="K491" i="1"/>
  <c r="J892" i="1"/>
  <c r="K706" i="1"/>
  <c r="K517" i="1"/>
  <c r="K320" i="1"/>
  <c r="K164" i="1"/>
  <c r="J471" i="1"/>
  <c r="J234" i="1"/>
  <c r="K289" i="1"/>
  <c r="J972" i="1"/>
  <c r="J875" i="1"/>
  <c r="J1019" i="1"/>
  <c r="K269" i="1"/>
  <c r="K344" i="1"/>
  <c r="J265" i="1"/>
  <c r="J313" i="1"/>
  <c r="J977" i="1"/>
  <c r="I35" i="1"/>
  <c r="K135" i="1"/>
  <c r="K980" i="1"/>
  <c r="K514" i="1"/>
  <c r="K369" i="1"/>
  <c r="K489" i="1"/>
  <c r="K547" i="1"/>
  <c r="J931" i="1"/>
  <c r="I601" i="1"/>
  <c r="I263" i="1"/>
  <c r="I466" i="1"/>
  <c r="I50" i="1"/>
  <c r="K423" i="1"/>
  <c r="J934" i="1"/>
  <c r="K346" i="1"/>
  <c r="K181" i="1"/>
  <c r="K650" i="1"/>
  <c r="J987" i="1"/>
  <c r="K205" i="1"/>
  <c r="K672" i="1"/>
  <c r="K587" i="1"/>
  <c r="K759" i="1"/>
  <c r="J154" i="1"/>
  <c r="K831" i="1"/>
  <c r="J818" i="1"/>
  <c r="K353" i="1"/>
  <c r="K1029" i="1"/>
  <c r="J966" i="1"/>
  <c r="J658" i="1"/>
  <c r="J317" i="1"/>
  <c r="J34" i="1"/>
  <c r="J311" i="1"/>
  <c r="K640" i="1"/>
  <c r="K864" i="1"/>
  <c r="K758" i="1"/>
  <c r="K745" i="1"/>
  <c r="K926" i="1"/>
  <c r="K220" i="1"/>
  <c r="K959" i="1"/>
  <c r="K870" i="1"/>
  <c r="I1011" i="1"/>
  <c r="I537" i="1"/>
  <c r="K618" i="1"/>
  <c r="I959" i="1"/>
  <c r="I253" i="1"/>
  <c r="I817" i="1"/>
  <c r="I316" i="1"/>
  <c r="I886" i="1"/>
  <c r="I447" i="1"/>
  <c r="J755" i="1"/>
  <c r="I602" i="1"/>
  <c r="I292" i="1"/>
  <c r="I81" i="1"/>
  <c r="K899" i="1"/>
  <c r="K455" i="1"/>
  <c r="I150" i="1"/>
  <c r="J563" i="1"/>
  <c r="J350" i="1"/>
  <c r="J426" i="1"/>
  <c r="I404" i="1"/>
  <c r="K162" i="1"/>
  <c r="K605" i="1"/>
  <c r="I883" i="1"/>
  <c r="I594" i="1"/>
  <c r="I547" i="1"/>
  <c r="I949" i="1"/>
  <c r="I135" i="1"/>
  <c r="K173" i="1"/>
  <c r="I371" i="1"/>
  <c r="I525" i="1"/>
  <c r="I351" i="1"/>
  <c r="I906" i="1"/>
  <c r="K865" i="1"/>
  <c r="J750" i="1"/>
  <c r="J531" i="1"/>
  <c r="I1017" i="1"/>
  <c r="I672" i="1"/>
  <c r="I915" i="1"/>
  <c r="I974" i="1"/>
  <c r="J784" i="1"/>
  <c r="K442" i="1"/>
  <c r="K614" i="1"/>
  <c r="J253" i="1"/>
  <c r="I902" i="1"/>
  <c r="I275" i="1"/>
  <c r="I399" i="1"/>
  <c r="I642" i="1"/>
  <c r="I942" i="1"/>
  <c r="I901" i="1"/>
  <c r="K283" i="1"/>
  <c r="J829" i="1"/>
  <c r="J711" i="1"/>
  <c r="J552" i="1"/>
  <c r="K755" i="1"/>
  <c r="K114" i="1"/>
  <c r="K40" i="1"/>
  <c r="J804" i="1"/>
  <c r="J105" i="1"/>
  <c r="J684" i="1"/>
  <c r="K95" i="1"/>
  <c r="K594" i="1"/>
  <c r="J280" i="1"/>
  <c r="J250" i="1"/>
  <c r="I124" i="1"/>
  <c r="J734" i="1"/>
  <c r="J160" i="1"/>
  <c r="J673" i="1"/>
  <c r="I805" i="1"/>
  <c r="J782" i="1"/>
  <c r="K462" i="1"/>
  <c r="K82" i="1"/>
  <c r="J564" i="1"/>
  <c r="J680" i="1"/>
  <c r="K217" i="1"/>
  <c r="K311" i="1"/>
  <c r="I459" i="1"/>
  <c r="I72" i="1"/>
  <c r="I994" i="1"/>
  <c r="I648" i="1"/>
  <c r="I474" i="1"/>
  <c r="K34" i="1"/>
  <c r="K132" i="1"/>
  <c r="K314" i="1"/>
  <c r="K501" i="1"/>
  <c r="K299" i="1"/>
  <c r="J777" i="1"/>
  <c r="J976" i="1"/>
  <c r="J763" i="1"/>
  <c r="K456" i="1"/>
  <c r="K530" i="1"/>
  <c r="K160" i="1"/>
  <c r="J185" i="1"/>
  <c r="J674" i="1"/>
  <c r="K904" i="1"/>
  <c r="J59" i="1"/>
  <c r="I112" i="1"/>
  <c r="K743" i="1"/>
  <c r="I925" i="1"/>
  <c r="K156" i="1"/>
  <c r="J790" i="1"/>
  <c r="J562" i="1"/>
  <c r="J539" i="1"/>
  <c r="J102" i="1"/>
  <c r="K621" i="1"/>
  <c r="K663" i="1"/>
  <c r="J649" i="1"/>
  <c r="J290" i="1"/>
  <c r="J823" i="1"/>
  <c r="J458" i="1"/>
  <c r="K242" i="1"/>
  <c r="J820" i="1"/>
  <c r="J990" i="1"/>
  <c r="J527" i="1"/>
  <c r="J506" i="1"/>
  <c r="J201" i="1"/>
  <c r="K448" i="1"/>
  <c r="K343" i="1"/>
  <c r="K497" i="1"/>
  <c r="K944" i="1"/>
  <c r="I483" i="1"/>
  <c r="J511" i="1"/>
  <c r="J462" i="1"/>
  <c r="J129" i="1"/>
  <c r="J477" i="1"/>
  <c r="J97" i="1"/>
  <c r="J364" i="1"/>
  <c r="K177" i="1"/>
  <c r="I427" i="1"/>
  <c r="I225" i="1"/>
  <c r="I429" i="1"/>
  <c r="I417" i="1"/>
  <c r="K687" i="1"/>
  <c r="J812" i="1"/>
  <c r="J1029" i="1"/>
  <c r="K301" i="1"/>
  <c r="K328" i="1"/>
  <c r="J940" i="1"/>
  <c r="K444" i="1"/>
  <c r="K73" i="1"/>
  <c r="K347" i="1"/>
  <c r="K47" i="1"/>
  <c r="J297" i="1"/>
  <c r="J578" i="1"/>
  <c r="J1031" i="1"/>
  <c r="K276" i="1"/>
  <c r="K166" i="1"/>
  <c r="J633" i="1"/>
  <c r="J382" i="1"/>
  <c r="K808" i="1"/>
  <c r="K941" i="1"/>
  <c r="J719" i="1"/>
  <c r="J122" i="1"/>
  <c r="J42" i="1"/>
  <c r="K610" i="1"/>
  <c r="I842" i="1"/>
  <c r="K537" i="1"/>
  <c r="I891" i="1"/>
  <c r="K582" i="1"/>
  <c r="J666" i="1"/>
  <c r="I640" i="1"/>
  <c r="K960" i="1"/>
  <c r="I47" i="1"/>
  <c r="I702" i="1"/>
  <c r="K895" i="1"/>
  <c r="J766" i="1"/>
  <c r="K425" i="1"/>
  <c r="K791" i="1"/>
  <c r="K1017" i="1"/>
  <c r="J399" i="1"/>
  <c r="J988" i="1"/>
  <c r="K527" i="1"/>
  <c r="J894" i="1"/>
  <c r="K716" i="1"/>
  <c r="K196" i="1"/>
  <c r="K219" i="1"/>
  <c r="J866" i="1"/>
  <c r="I434" i="1"/>
  <c r="J753" i="1"/>
  <c r="I937" i="1"/>
  <c r="K202" i="1"/>
  <c r="J1021" i="1"/>
  <c r="K339" i="1"/>
  <c r="J963" i="1"/>
  <c r="K305" i="1"/>
  <c r="K704" i="1"/>
  <c r="K532" i="1"/>
  <c r="J116" i="1"/>
  <c r="J376" i="1"/>
  <c r="J991" i="1"/>
  <c r="K440" i="1"/>
  <c r="J45" i="1"/>
  <c r="I256" i="1"/>
  <c r="J255" i="1"/>
  <c r="I741" i="1"/>
  <c r="K558" i="1"/>
  <c r="J685" i="1"/>
  <c r="K847" i="1"/>
  <c r="J983" i="1"/>
  <c r="J662" i="1"/>
  <c r="J139" i="1"/>
  <c r="K736" i="1"/>
  <c r="J951" i="1"/>
  <c r="J491" i="1"/>
  <c r="J192" i="1"/>
  <c r="K183" i="1"/>
  <c r="K830" i="1"/>
  <c r="J469" i="1"/>
  <c r="K175" i="1"/>
  <c r="I829" i="1"/>
  <c r="K589" i="1"/>
  <c r="J199" i="1"/>
  <c r="J68" i="1"/>
  <c r="J542" i="1"/>
  <c r="J306" i="1"/>
  <c r="K520" i="1"/>
  <c r="K150" i="1"/>
  <c r="J979" i="1"/>
  <c r="J933" i="1"/>
  <c r="K488" i="1"/>
  <c r="K538" i="1"/>
  <c r="J320" i="1"/>
  <c r="J188" i="1"/>
  <c r="K841" i="1"/>
  <c r="K505" i="1"/>
  <c r="J224" i="1"/>
  <c r="I134" i="1"/>
  <c r="I962" i="1"/>
  <c r="J868" i="1"/>
  <c r="K528" i="1"/>
  <c r="J667" i="1"/>
  <c r="J583" i="1"/>
  <c r="J124" i="1"/>
  <c r="K419" i="1"/>
  <c r="J403" i="1"/>
  <c r="J971" i="1"/>
  <c r="J58" i="1"/>
  <c r="K186" i="1"/>
  <c r="J113" i="1"/>
  <c r="J148" i="1"/>
  <c r="K319" i="1"/>
  <c r="I830" i="1"/>
  <c r="K137" i="1"/>
  <c r="I765" i="1"/>
  <c r="J878" i="1"/>
  <c r="K1031" i="1"/>
  <c r="J767" i="1"/>
  <c r="J747" i="1"/>
  <c r="J131" i="1"/>
  <c r="J758" i="1"/>
  <c r="J348" i="1"/>
  <c r="K737" i="1"/>
  <c r="J343" i="1"/>
  <c r="K911" i="1"/>
  <c r="J346" i="1"/>
  <c r="K288" i="1"/>
  <c r="I89" i="1"/>
  <c r="I866" i="1"/>
  <c r="K153" i="1"/>
  <c r="I548" i="1"/>
  <c r="I57" i="1"/>
  <c r="J974" i="1"/>
  <c r="K519" i="1"/>
  <c r="J898" i="1"/>
  <c r="I372" i="1"/>
  <c r="I1008" i="1"/>
  <c r="I686" i="1"/>
  <c r="I312" i="1"/>
  <c r="K1021" i="1"/>
  <c r="I865" i="1"/>
  <c r="I95" i="1"/>
  <c r="I916" i="1"/>
  <c r="J44" i="1"/>
  <c r="K233" i="1"/>
  <c r="J323" i="1"/>
  <c r="J700" i="1"/>
  <c r="K659" i="1"/>
  <c r="I571" i="1"/>
  <c r="K1057" i="1"/>
  <c r="I83" i="1"/>
  <c r="I924" i="1"/>
  <c r="I798" i="1"/>
  <c r="I898" i="1"/>
  <c r="J464" i="1"/>
  <c r="I792" i="1"/>
  <c r="I690" i="1"/>
  <c r="J379" i="1"/>
  <c r="J743" i="1"/>
  <c r="J340" i="1"/>
  <c r="I759" i="1"/>
  <c r="I774" i="1"/>
  <c r="I1032" i="1"/>
  <c r="I251" i="1"/>
  <c r="K655" i="1"/>
  <c r="K815" i="1"/>
  <c r="J480" i="1"/>
  <c r="J128" i="1"/>
  <c r="K381" i="1"/>
  <c r="J795" i="1"/>
  <c r="I860" i="1"/>
  <c r="I197" i="1"/>
  <c r="I626" i="1"/>
  <c r="I797" i="1"/>
  <c r="I109" i="1"/>
  <c r="K418" i="1"/>
  <c r="J813" i="1"/>
  <c r="K692" i="1"/>
  <c r="K407" i="1"/>
  <c r="K708" i="1"/>
  <c r="K84" i="1"/>
  <c r="J970" i="1"/>
  <c r="J177" i="1"/>
  <c r="J1033" i="1"/>
  <c r="K355" i="1"/>
  <c r="K98" i="1"/>
  <c r="J533" i="1"/>
  <c r="J419" i="1"/>
  <c r="J890" i="1"/>
  <c r="J962" i="1"/>
  <c r="J107" i="1"/>
  <c r="K342" i="1"/>
  <c r="K449" i="1"/>
  <c r="K907" i="1"/>
  <c r="I627" i="1"/>
  <c r="K375" i="1"/>
  <c r="J510" i="1"/>
  <c r="J334" i="1"/>
  <c r="J304" i="1"/>
  <c r="K112" i="1"/>
  <c r="J586" i="1"/>
  <c r="J50" i="1"/>
  <c r="I928" i="1"/>
  <c r="I660" i="1"/>
  <c r="K416" i="1"/>
  <c r="J682" i="1"/>
  <c r="I105" i="1"/>
  <c r="J817" i="1"/>
  <c r="J943" i="1"/>
  <c r="K795" i="1"/>
  <c r="K846" i="1"/>
  <c r="K681" i="1"/>
  <c r="J1028" i="1"/>
  <c r="I271" i="1"/>
  <c r="K81" i="1"/>
  <c r="J228" i="1"/>
  <c r="J508" i="1"/>
  <c r="J621" i="1"/>
  <c r="K901" i="1"/>
  <c r="J203" i="1"/>
  <c r="K406" i="1"/>
  <c r="K131" i="1"/>
  <c r="J656" i="1"/>
  <c r="J482" i="1"/>
  <c r="K966" i="1"/>
  <c r="J911" i="1"/>
  <c r="I610" i="1"/>
  <c r="J179" i="1"/>
  <c r="K48" i="1"/>
  <c r="K473" i="1"/>
  <c r="J874" i="1"/>
  <c r="J1018" i="1"/>
  <c r="K494" i="1"/>
  <c r="K291" i="1"/>
  <c r="K500" i="1"/>
  <c r="J887" i="1"/>
  <c r="J615" i="1"/>
  <c r="J444" i="1"/>
  <c r="J559" i="1"/>
  <c r="J686" i="1"/>
  <c r="J200" i="1"/>
  <c r="K748" i="1"/>
  <c r="J557" i="1"/>
  <c r="J989" i="1"/>
  <c r="J258" i="1"/>
  <c r="K245" i="1"/>
  <c r="J862" i="1"/>
  <c r="J663" i="1"/>
  <c r="K393" i="1"/>
  <c r="J761" i="1"/>
  <c r="J169" i="1"/>
  <c r="I1025" i="1"/>
  <c r="K780" i="1"/>
  <c r="K543" i="1"/>
  <c r="I636" i="1"/>
  <c r="I314" i="1"/>
  <c r="I51" i="1"/>
  <c r="I407" i="1"/>
  <c r="J370" i="1"/>
  <c r="J603" i="1"/>
  <c r="J221" i="1"/>
  <c r="K168" i="1"/>
  <c r="J739" i="1"/>
  <c r="J786" i="1"/>
  <c r="K1014" i="1"/>
  <c r="K902" i="1"/>
  <c r="J856" i="1"/>
  <c r="K365" i="1"/>
  <c r="K1006" i="1"/>
  <c r="K493" i="1"/>
  <c r="J191" i="1"/>
  <c r="J336" i="1"/>
  <c r="J492" i="1"/>
  <c r="I1020" i="1"/>
  <c r="J697" i="1"/>
  <c r="K862" i="1"/>
  <c r="K675" i="1"/>
  <c r="J197" i="1"/>
  <c r="K703" i="1"/>
  <c r="K1012" i="1"/>
  <c r="K997" i="1"/>
  <c r="J123" i="1"/>
  <c r="J365" i="1"/>
  <c r="K783" i="1"/>
  <c r="K763" i="1"/>
  <c r="I595" i="1"/>
  <c r="I337" i="1"/>
  <c r="I715" i="1"/>
  <c r="I306" i="1"/>
  <c r="I349" i="1"/>
  <c r="J849" i="1"/>
  <c r="K99" i="1"/>
  <c r="J619" i="1"/>
  <c r="J924" i="1"/>
  <c r="J333" i="1"/>
  <c r="K281" i="1"/>
  <c r="K479" i="1"/>
  <c r="K522" i="1"/>
  <c r="J117" i="1"/>
  <c r="J214" i="1"/>
  <c r="J49" i="1"/>
  <c r="K982" i="1"/>
  <c r="K471" i="1"/>
  <c r="K200" i="1"/>
  <c r="J1003" i="1"/>
  <c r="I73" i="1"/>
  <c r="J112" i="1"/>
  <c r="K310" i="1"/>
  <c r="J420" i="1"/>
  <c r="K434" i="1"/>
  <c r="J130" i="1"/>
  <c r="K964" i="1"/>
  <c r="K957" i="1"/>
  <c r="J969" i="1"/>
  <c r="J916" i="1"/>
  <c r="K67" i="1"/>
  <c r="K383" i="1"/>
  <c r="J82" i="1"/>
  <c r="I178" i="1"/>
  <c r="I516" i="1"/>
  <c r="I980" i="1"/>
  <c r="I932" i="1"/>
  <c r="J754" i="1"/>
  <c r="J677" i="1"/>
  <c r="J852" i="1"/>
  <c r="K193" i="1"/>
  <c r="K937" i="1"/>
  <c r="J395" i="1"/>
  <c r="J483" i="1"/>
  <c r="J545" i="1"/>
  <c r="J955" i="1"/>
  <c r="K577" i="1"/>
  <c r="K729" i="1"/>
  <c r="J555" i="1"/>
  <c r="J797" i="1"/>
  <c r="K389" i="1"/>
  <c r="J206" i="1"/>
  <c r="I274" i="1"/>
  <c r="J357" i="1"/>
  <c r="K669" i="1"/>
  <c r="K660" i="1"/>
  <c r="J947" i="1"/>
  <c r="K232" i="1"/>
  <c r="J831" i="1"/>
  <c r="J810" i="1"/>
  <c r="J579" i="1"/>
  <c r="K643" i="1"/>
  <c r="J588" i="1"/>
  <c r="J948" i="1"/>
  <c r="I295" i="1"/>
  <c r="I98" i="1"/>
  <c r="I872" i="1"/>
  <c r="I919" i="1"/>
  <c r="I668" i="1"/>
  <c r="J759" i="1"/>
  <c r="J771" i="1"/>
  <c r="K822" i="1"/>
  <c r="K259" i="1"/>
  <c r="K211" i="1"/>
  <c r="J921" i="1"/>
  <c r="J156" i="1"/>
  <c r="J443" i="1"/>
  <c r="K228" i="1"/>
  <c r="J85" i="1"/>
  <c r="K802" i="1"/>
  <c r="J137" i="1"/>
  <c r="J352" i="1"/>
  <c r="J560" i="1"/>
  <c r="K910" i="1"/>
  <c r="I54" i="1"/>
  <c r="K300" i="1"/>
  <c r="J760" i="1"/>
  <c r="J757" i="1"/>
  <c r="J126" i="1"/>
  <c r="J765" i="1"/>
  <c r="J155" i="1"/>
  <c r="J503" i="1"/>
  <c r="K236" i="1"/>
  <c r="J247" i="1"/>
  <c r="J418" i="1"/>
  <c r="J481" i="1"/>
  <c r="I1013" i="1"/>
  <c r="I620" i="1"/>
  <c r="I760" i="1"/>
  <c r="K848" i="1"/>
  <c r="K36" i="1"/>
  <c r="I158" i="1"/>
  <c r="I983" i="1"/>
  <c r="I987" i="1"/>
  <c r="J781" i="1"/>
  <c r="I580" i="1"/>
  <c r="J254" i="1"/>
  <c r="I673" i="1"/>
  <c r="I810" i="1"/>
  <c r="J641" i="1"/>
  <c r="I617" i="1"/>
  <c r="I180" i="1"/>
  <c r="I1029" i="1"/>
  <c r="K516" i="1"/>
  <c r="K554" i="1"/>
  <c r="K125" i="1"/>
  <c r="K628" i="1"/>
  <c r="J496" i="1"/>
  <c r="K751" i="1"/>
  <c r="I445" i="1"/>
  <c r="I671" i="1"/>
  <c r="I60" i="1"/>
  <c r="I520" i="1"/>
  <c r="I390" i="1"/>
  <c r="J556" i="1"/>
  <c r="J828" i="1"/>
  <c r="I78" i="1"/>
  <c r="I218" i="1"/>
  <c r="I719" i="1"/>
  <c r="K549" i="1"/>
  <c r="I693" i="1"/>
  <c r="K991" i="1"/>
  <c r="J835" i="1"/>
  <c r="I948" i="1"/>
  <c r="J171" i="1"/>
  <c r="I667" i="1"/>
  <c r="J860" i="1"/>
  <c r="J422" i="1"/>
  <c r="J553" i="1"/>
  <c r="K1009" i="1"/>
  <c r="J908" i="1"/>
  <c r="K247" i="1"/>
  <c r="K580" i="1"/>
  <c r="I764" i="1"/>
  <c r="I709" i="1"/>
  <c r="J220" i="1"/>
  <c r="J381" i="1"/>
  <c r="K89" i="1"/>
  <c r="J1032" i="1"/>
  <c r="J1004" i="1"/>
  <c r="K974" i="1"/>
  <c r="K916" i="1"/>
  <c r="K264" i="1"/>
  <c r="K124" i="1"/>
  <c r="I579" i="1"/>
  <c r="K950" i="1"/>
  <c r="I549" i="1"/>
  <c r="J876" i="1"/>
  <c r="K96" i="1"/>
  <c r="J978" i="1"/>
  <c r="I628" i="1"/>
  <c r="J374" i="1"/>
  <c r="J541" i="1"/>
  <c r="K38" i="1"/>
  <c r="I230" i="1"/>
  <c r="K100" i="1"/>
  <c r="K710" i="1"/>
  <c r="K161" i="1"/>
  <c r="K397" i="1"/>
  <c r="K551" i="1"/>
  <c r="K146" i="1"/>
  <c r="K562" i="1"/>
  <c r="I494" i="1"/>
  <c r="I597" i="1"/>
  <c r="J519" i="1"/>
  <c r="I70" i="1"/>
  <c r="I666" i="1"/>
  <c r="J1017" i="1"/>
  <c r="K421" i="1"/>
  <c r="J975" i="1"/>
  <c r="J1026" i="1"/>
  <c r="J66" i="1"/>
  <c r="J230" i="1"/>
  <c r="K714" i="1"/>
  <c r="J774" i="1"/>
  <c r="K590" i="1"/>
  <c r="K683" i="1"/>
  <c r="K917" i="1"/>
  <c r="J438" i="1"/>
  <c r="K185" i="1"/>
  <c r="J424" i="1"/>
  <c r="J957" i="1"/>
  <c r="I859" i="1"/>
  <c r="J575" i="1"/>
  <c r="J277" i="1"/>
  <c r="J359" i="1"/>
  <c r="I976" i="1"/>
  <c r="K799" i="1"/>
  <c r="K1000" i="1"/>
  <c r="K492" i="1"/>
  <c r="K770" i="1"/>
  <c r="K484" i="1"/>
  <c r="K898" i="1"/>
  <c r="J839" i="1"/>
  <c r="K275" i="1"/>
  <c r="K340" i="1"/>
  <c r="K850" i="1"/>
  <c r="K102" i="1"/>
  <c r="K198" i="1"/>
  <c r="J733" i="1"/>
  <c r="K744" i="1"/>
  <c r="J626" i="1"/>
  <c r="J961" i="1"/>
  <c r="J994" i="1"/>
  <c r="J869" i="1"/>
  <c r="K816" i="1"/>
  <c r="K567" i="1"/>
  <c r="K546" i="1"/>
  <c r="K778" i="1"/>
  <c r="K101" i="1"/>
  <c r="K719" i="1"/>
  <c r="K403" i="1"/>
  <c r="J337" i="1"/>
  <c r="I262" i="1"/>
  <c r="I413" i="1"/>
  <c r="I1031" i="1"/>
  <c r="I868" i="1"/>
  <c r="I322" i="1"/>
  <c r="K749" i="1"/>
  <c r="J789" i="1"/>
  <c r="K225" i="1"/>
  <c r="J587" i="1"/>
  <c r="J393" i="1"/>
  <c r="J996" i="1"/>
  <c r="J582" i="1"/>
  <c r="J547" i="1"/>
  <c r="K445" i="1"/>
  <c r="J791" i="1"/>
  <c r="J93" i="1"/>
  <c r="J623" i="1"/>
  <c r="K930" i="1"/>
  <c r="K521" i="1"/>
  <c r="K690" i="1"/>
  <c r="I160" i="1"/>
  <c r="K360" i="1"/>
  <c r="J807" i="1"/>
  <c r="J772" i="1"/>
  <c r="J211" i="1"/>
  <c r="J787" i="1"/>
  <c r="J593" i="1"/>
  <c r="J504" i="1"/>
  <c r="K585" i="1"/>
  <c r="J178" i="1"/>
  <c r="K792" i="1"/>
  <c r="J796" i="1"/>
  <c r="I118" i="1"/>
  <c r="I171" i="1"/>
  <c r="J590" i="1"/>
  <c r="J235" i="1"/>
  <c r="J901" i="1"/>
  <c r="K826" i="1"/>
  <c r="K906" i="1"/>
  <c r="J698" i="1"/>
  <c r="I382" i="1"/>
  <c r="K667" i="1"/>
  <c r="J751" i="1"/>
  <c r="J573" i="1"/>
  <c r="J71" i="1"/>
  <c r="K126" i="1"/>
  <c r="K394" i="1"/>
  <c r="K989" i="1"/>
  <c r="J305" i="1"/>
  <c r="K927" i="1"/>
  <c r="J776" i="1"/>
  <c r="J654" i="1"/>
  <c r="I34" i="1"/>
  <c r="K133" i="1"/>
  <c r="K354" i="1"/>
  <c r="K426" i="1"/>
  <c r="I56" i="1"/>
  <c r="K844" i="1"/>
  <c r="J513" i="1"/>
  <c r="J712" i="1"/>
  <c r="K853" i="1"/>
  <c r="K948" i="1"/>
  <c r="J347" i="1"/>
  <c r="J375" i="1"/>
  <c r="I96" i="1"/>
  <c r="I82" i="1"/>
  <c r="J216" i="1"/>
  <c r="J920" i="1"/>
  <c r="J694" i="1"/>
  <c r="K252" i="1"/>
  <c r="K677" i="1"/>
  <c r="K469" i="1"/>
  <c r="I502" i="1"/>
  <c r="K154" i="1"/>
  <c r="J657" i="1"/>
  <c r="K786" i="1"/>
  <c r="J319" i="1"/>
  <c r="J100" i="1"/>
  <c r="J904" i="1"/>
  <c r="J945" i="1"/>
  <c r="J993" i="1"/>
  <c r="K1003" i="1"/>
  <c r="J922" i="1"/>
  <c r="J628" i="1"/>
  <c r="I766" i="1"/>
  <c r="K727" i="1"/>
  <c r="K578" i="1"/>
  <c r="K649" i="1"/>
  <c r="I596" i="1"/>
  <c r="J973" i="1"/>
  <c r="J180" i="1"/>
  <c r="J497" i="1"/>
  <c r="K227" i="1"/>
  <c r="J353" i="1"/>
  <c r="K922" i="1"/>
  <c r="J478" i="1"/>
  <c r="I697" i="1"/>
  <c r="I985" i="1"/>
  <c r="I245" i="1"/>
  <c r="J721" i="1"/>
  <c r="J219" i="1"/>
  <c r="K376" i="1"/>
  <c r="J209" i="1"/>
  <c r="K773" i="1"/>
  <c r="K686" i="1"/>
  <c r="K485" i="1"/>
  <c r="K945" i="1"/>
  <c r="K639" i="1"/>
  <c r="K72" i="1"/>
  <c r="J853" i="1"/>
  <c r="J495" i="1"/>
  <c r="J964" i="1"/>
  <c r="K359" i="1"/>
  <c r="J652" i="1"/>
  <c r="K76" i="1"/>
  <c r="K214" i="1"/>
  <c r="K679" i="1"/>
  <c r="K145" i="1"/>
  <c r="K163" i="1"/>
  <c r="K654" i="1"/>
  <c r="I530" i="1"/>
  <c r="J215" i="1"/>
  <c r="K900" i="1"/>
  <c r="K461" i="1"/>
  <c r="J455" i="1"/>
  <c r="J401" i="1"/>
  <c r="J730" i="1"/>
  <c r="K914" i="1"/>
  <c r="I120" i="1"/>
  <c r="J679" i="1"/>
  <c r="K374" i="1"/>
  <c r="I895" i="1"/>
  <c r="I940" i="1"/>
  <c r="I270" i="1"/>
  <c r="I439" i="1"/>
  <c r="I489" i="1"/>
  <c r="I286" i="1"/>
  <c r="J355" i="1"/>
  <c r="I811" i="1"/>
  <c r="I778" i="1"/>
  <c r="I479" i="1"/>
  <c r="J493" i="1"/>
  <c r="J412" i="1"/>
  <c r="I846" i="1"/>
  <c r="K409" i="1"/>
  <c r="J298" i="1"/>
  <c r="J1027" i="1"/>
  <c r="K918" i="1"/>
  <c r="I723" i="1"/>
  <c r="K764" i="1"/>
  <c r="K647" i="1"/>
  <c r="I116" i="1"/>
  <c r="I822" i="1"/>
  <c r="K842" i="1"/>
  <c r="K298" i="1"/>
  <c r="K713" i="1"/>
  <c r="I117" i="1"/>
  <c r="I767" i="1"/>
  <c r="I650" i="1"/>
  <c r="I126" i="1"/>
  <c r="I631" i="1"/>
  <c r="I339" i="1"/>
  <c r="I88" i="1"/>
  <c r="I166" i="1"/>
  <c r="I1007" i="1"/>
  <c r="I39" i="1"/>
  <c r="I383" i="1"/>
  <c r="K920" i="1"/>
  <c r="K700" i="1"/>
  <c r="K651" i="1"/>
  <c r="K666" i="1"/>
  <c r="K119" i="1"/>
  <c r="I132" i="1"/>
  <c r="I533" i="1"/>
  <c r="K835" i="1"/>
  <c r="I887" i="1"/>
  <c r="J595" i="1"/>
  <c r="K701" i="1"/>
  <c r="K884" i="1"/>
  <c r="K435" i="1"/>
  <c r="J204" i="1"/>
  <c r="J691" i="1"/>
  <c r="J396" i="1"/>
  <c r="J746" i="1"/>
  <c r="K118" i="1"/>
  <c r="J509" i="1"/>
  <c r="K896" i="1"/>
  <c r="K784" i="1"/>
  <c r="K285" i="1"/>
  <c r="K825" i="1"/>
  <c r="K1008" i="1"/>
  <c r="K54" i="1"/>
  <c r="I835" i="1"/>
  <c r="K646" i="1"/>
  <c r="J266" i="1"/>
  <c r="J459" i="1"/>
  <c r="I248" i="1"/>
  <c r="K174" i="1"/>
  <c r="J447" i="1"/>
  <c r="J95" i="1"/>
  <c r="K934" i="1"/>
  <c r="J238" i="1"/>
  <c r="J427" i="1"/>
  <c r="J83" i="1"/>
  <c r="I995" i="1"/>
  <c r="I681" i="1"/>
  <c r="K204" i="1"/>
  <c r="J356" i="1"/>
  <c r="I685" i="1"/>
  <c r="J571" i="1"/>
  <c r="J676" i="1"/>
  <c r="J785" i="1"/>
  <c r="K157" i="1"/>
  <c r="K147" i="1"/>
  <c r="K373" i="1"/>
  <c r="J584" i="1"/>
  <c r="J800" i="1"/>
  <c r="J501" i="1"/>
  <c r="J616" i="1"/>
  <c r="J392" i="1"/>
  <c r="K487" i="1"/>
  <c r="K781" i="1"/>
  <c r="K405" i="1"/>
  <c r="K1002" i="1"/>
  <c r="I780" i="1"/>
  <c r="J329" i="1"/>
  <c r="J625" i="1"/>
  <c r="K987" i="1"/>
  <c r="I249" i="1"/>
  <c r="J770" i="1"/>
  <c r="J474" i="1"/>
  <c r="J986" i="1"/>
  <c r="J713" i="1"/>
  <c r="J880" i="1"/>
  <c r="J618" i="1"/>
  <c r="K222" i="1"/>
  <c r="K199" i="1"/>
  <c r="J79" i="1"/>
  <c r="J574" i="1"/>
  <c r="J883" i="1"/>
  <c r="K827" i="1"/>
  <c r="K563" i="1"/>
  <c r="K476" i="1"/>
  <c r="I97" i="1"/>
  <c r="J707" i="1"/>
  <c r="K581" i="1"/>
  <c r="K130" i="1"/>
  <c r="J39" i="1"/>
  <c r="J530" i="1"/>
  <c r="J879" i="1"/>
  <c r="J689" i="1"/>
  <c r="J314" i="1"/>
  <c r="K760" i="1"/>
  <c r="J173" i="1"/>
  <c r="J726" i="1"/>
  <c r="I164" i="1"/>
  <c r="I1019" i="1"/>
  <c r="I296" i="1"/>
  <c r="K733" i="1"/>
  <c r="K483" i="1"/>
  <c r="K608" i="1"/>
  <c r="K224" i="1"/>
  <c r="J87" i="1"/>
  <c r="J799" i="1"/>
  <c r="J81" i="1"/>
  <c r="K432" i="1"/>
  <c r="J195" i="1"/>
  <c r="K637" i="1"/>
  <c r="J229" i="1"/>
  <c r="J207" i="1"/>
  <c r="J99" i="1"/>
  <c r="K597" i="1"/>
  <c r="J822" i="1"/>
  <c r="J659" i="1"/>
  <c r="K451" i="1"/>
  <c r="I869" i="1"/>
  <c r="K718" i="1"/>
  <c r="K560" i="1"/>
  <c r="K334" i="1"/>
  <c r="I904" i="1"/>
  <c r="K631" i="1"/>
  <c r="K810" i="1"/>
  <c r="K243" i="1"/>
  <c r="J86" i="1"/>
  <c r="K195" i="1"/>
  <c r="J46" i="1"/>
  <c r="K963" i="1"/>
  <c r="I563" i="1"/>
  <c r="I586" i="1"/>
  <c r="K674" i="1"/>
  <c r="I632" i="1"/>
  <c r="I757" i="1"/>
  <c r="J312" i="1"/>
  <c r="J38" i="1"/>
  <c r="K984" i="1"/>
  <c r="K1001" i="1"/>
  <c r="J893" i="1"/>
  <c r="K967" i="1"/>
  <c r="K682" i="1"/>
  <c r="K840" i="1"/>
  <c r="J57" i="1"/>
  <c r="J907" i="1"/>
  <c r="J535" i="1"/>
  <c r="K1033" i="1"/>
  <c r="J326" i="1"/>
  <c r="K908" i="1"/>
  <c r="J194" i="1"/>
  <c r="K809" i="1"/>
  <c r="J841" i="1"/>
  <c r="K122" i="1"/>
  <c r="J161" i="1"/>
  <c r="I282" i="1"/>
  <c r="J94" i="1"/>
  <c r="I374" i="1"/>
  <c r="K723" i="1"/>
  <c r="K738" i="1"/>
  <c r="K322" i="1"/>
  <c r="K113" i="1"/>
  <c r="K127" i="1"/>
  <c r="K741" i="1"/>
  <c r="K212" i="1"/>
  <c r="J269" i="1"/>
  <c r="I689" i="1"/>
  <c r="I727" i="1"/>
  <c r="J808" i="1"/>
  <c r="K622" i="1"/>
  <c r="J291" i="1"/>
  <c r="K971" i="1"/>
  <c r="K965" i="1"/>
  <c r="K323" i="1"/>
  <c r="K201" i="1"/>
  <c r="K350" i="1"/>
  <c r="J836" i="1"/>
  <c r="J358" i="1"/>
  <c r="J638" i="1"/>
  <c r="I473" i="1"/>
  <c r="J703" i="1"/>
  <c r="J53" i="1"/>
  <c r="K282" i="1"/>
  <c r="I513" i="1"/>
  <c r="J60" i="1"/>
  <c r="K592" i="1"/>
  <c r="J360" i="1"/>
  <c r="I122" i="1"/>
  <c r="K756" i="1"/>
  <c r="I272" i="1"/>
  <c r="K818" i="1"/>
  <c r="K292" i="1"/>
  <c r="K70" i="1"/>
  <c r="K973" i="1"/>
  <c r="K258" i="1"/>
  <c r="J260" i="1"/>
  <c r="J935" i="1"/>
  <c r="J74" i="1"/>
  <c r="I963" i="1"/>
  <c r="I523" i="1"/>
  <c r="J736" i="1"/>
  <c r="K998" i="1"/>
  <c r="J599" i="1"/>
  <c r="J76" i="1"/>
  <c r="J941" i="1"/>
  <c r="K909" i="1"/>
  <c r="K309" i="1"/>
  <c r="K800" i="1"/>
  <c r="I300" i="1"/>
  <c r="I281" i="1"/>
  <c r="K670" i="1"/>
  <c r="I593" i="1"/>
  <c r="K495" i="1"/>
  <c r="J65" i="1"/>
  <c r="J411" i="1"/>
  <c r="I189" i="1"/>
  <c r="J864" i="1"/>
  <c r="J451" i="1"/>
  <c r="J54" i="1"/>
  <c r="I398" i="1"/>
  <c r="K141" i="1"/>
  <c r="K62" i="1"/>
  <c r="K349" i="1"/>
  <c r="K705" i="1"/>
  <c r="K668" i="1"/>
  <c r="K499" i="1"/>
  <c r="K975" i="1"/>
  <c r="I277" i="1"/>
  <c r="I496" i="1"/>
  <c r="I394" i="1"/>
  <c r="I607" i="1"/>
  <c r="I195" i="1"/>
  <c r="K593" i="1"/>
  <c r="I365" i="1"/>
  <c r="I850" i="1"/>
  <c r="I622" i="1"/>
  <c r="I332" i="1"/>
  <c r="J407" i="1"/>
  <c r="J514" i="1"/>
  <c r="J949" i="1"/>
  <c r="I137" i="1"/>
  <c r="I186" i="1"/>
  <c r="I1001" i="1"/>
  <c r="J433" i="1"/>
  <c r="J515" i="1"/>
  <c r="J174" i="1"/>
  <c r="J279" i="1"/>
  <c r="K43" i="1"/>
  <c r="I981" i="1"/>
  <c r="I458" i="1"/>
  <c r="I1030" i="1"/>
  <c r="I497" i="1"/>
  <c r="J256" i="1"/>
  <c r="I784" i="1"/>
  <c r="I590" i="1"/>
  <c r="I284" i="1"/>
  <c r="I387" i="1"/>
  <c r="K603" i="1"/>
  <c r="I752" i="1"/>
  <c r="I770" i="1"/>
  <c r="I896" i="1"/>
  <c r="I863" i="1"/>
  <c r="K306" i="1"/>
  <c r="K624" i="1"/>
  <c r="K518" i="1"/>
  <c r="K459" i="1"/>
  <c r="J722" i="1"/>
  <c r="J981" i="1"/>
  <c r="K874" i="1"/>
  <c r="K757" i="1"/>
  <c r="J259" i="1"/>
  <c r="I748" i="1"/>
  <c r="I619" i="1"/>
  <c r="K171" i="1"/>
  <c r="I484" i="1"/>
  <c r="I77" i="1"/>
  <c r="K747" i="1"/>
  <c r="K370" i="1"/>
  <c r="J825" i="1"/>
  <c r="K863" i="1"/>
  <c r="K56" i="1"/>
  <c r="K883" i="1"/>
  <c r="J779" i="1"/>
  <c r="J223" i="1"/>
  <c r="J672" i="1"/>
  <c r="K286" i="1"/>
  <c r="K338" i="1"/>
  <c r="J502" i="1"/>
  <c r="K39" i="1"/>
  <c r="K1019" i="1"/>
  <c r="J636" i="1"/>
  <c r="J670" i="1"/>
  <c r="J368" i="1"/>
  <c r="K586" i="1"/>
  <c r="I747" i="1"/>
  <c r="I582" i="1"/>
  <c r="K209" i="1"/>
  <c r="J780" i="1"/>
  <c r="J35" i="1"/>
  <c r="J884" i="1"/>
  <c r="J322" i="1"/>
  <c r="J369" i="1"/>
  <c r="K267" i="1"/>
  <c r="K873" i="1"/>
  <c r="K726" i="1"/>
  <c r="I588" i="1"/>
  <c r="I176" i="1"/>
  <c r="I75" i="1"/>
  <c r="K60" i="1"/>
  <c r="K533" i="1"/>
  <c r="K251" i="1"/>
  <c r="J518" i="1"/>
  <c r="J193" i="1"/>
  <c r="J954" i="1"/>
  <c r="K892" i="1"/>
  <c r="K182" i="1"/>
  <c r="K316" i="1"/>
  <c r="J909" i="1"/>
  <c r="J550" i="1"/>
  <c r="J589" i="1"/>
  <c r="J278" i="1"/>
  <c r="J153" i="1"/>
  <c r="J558" i="1"/>
  <c r="I876" i="1"/>
  <c r="K50" i="1"/>
  <c r="J566" i="1"/>
  <c r="K404" i="1"/>
  <c r="I922" i="1"/>
  <c r="J468" i="1"/>
  <c r="K954" i="1"/>
  <c r="K254" i="1"/>
  <c r="K661" i="1"/>
  <c r="J549" i="1"/>
  <c r="K629" i="1"/>
  <c r="J647" i="1"/>
  <c r="J432" i="1"/>
  <c r="J243" i="1"/>
  <c r="J268" i="1"/>
  <c r="K159" i="1"/>
  <c r="J554" i="1"/>
  <c r="J143" i="1"/>
  <c r="J607" i="1"/>
  <c r="I753" i="1"/>
  <c r="K604" i="1"/>
  <c r="I807" i="1"/>
  <c r="K207" i="1"/>
  <c r="I881" i="1"/>
  <c r="J600" i="1"/>
  <c r="K579" i="1"/>
  <c r="J608" i="1"/>
  <c r="J394" i="1"/>
  <c r="J634" i="1"/>
  <c r="K413" i="1"/>
  <c r="K919" i="1"/>
  <c r="I386" i="1"/>
  <c r="I370" i="1"/>
  <c r="J918" i="1"/>
  <c r="I645" i="1"/>
  <c r="I603" i="1"/>
  <c r="K55" i="1"/>
  <c r="J222" i="1"/>
  <c r="K391" i="1"/>
  <c r="K110" i="1"/>
  <c r="J543" i="1"/>
  <c r="K51" i="1"/>
  <c r="K107" i="1"/>
  <c r="K213" i="1"/>
  <c r="K829" i="1"/>
  <c r="K467" i="1"/>
  <c r="K235" i="1"/>
  <c r="J569" i="1"/>
  <c r="K880" i="1"/>
  <c r="J855" i="1"/>
  <c r="J857" i="1"/>
  <c r="I46" i="1"/>
  <c r="K502" i="1"/>
  <c r="J257" i="1"/>
  <c r="J341" i="1"/>
  <c r="I419" i="1"/>
  <c r="J632" i="1"/>
  <c r="J470" i="1"/>
  <c r="J118" i="1"/>
  <c r="I41" i="1"/>
  <c r="K1013" i="1"/>
  <c r="J285" i="1"/>
  <c r="K678" i="1"/>
  <c r="I758" i="1"/>
  <c r="I507" i="1"/>
  <c r="K673" i="1"/>
  <c r="I452" i="1"/>
  <c r="I388" i="1"/>
  <c r="K481" i="1"/>
  <c r="K694" i="1"/>
  <c r="K664" i="1"/>
  <c r="J479" i="1"/>
  <c r="J61" i="1"/>
  <c r="K472" i="1"/>
  <c r="J377" i="1"/>
  <c r="J695" i="1"/>
  <c r="K169" i="1"/>
  <c r="K176" i="1"/>
  <c r="K74" i="1"/>
  <c r="I331" i="1"/>
  <c r="J111" i="1"/>
  <c r="J643" i="1"/>
  <c r="K486" i="1"/>
  <c r="I905" i="1"/>
  <c r="K813" i="1"/>
  <c r="J832" i="1"/>
  <c r="J425" i="1"/>
  <c r="J436" i="1"/>
  <c r="K535" i="1"/>
  <c r="K336" i="1"/>
  <c r="J507" i="1"/>
  <c r="J727" i="1"/>
  <c r="K238" i="1"/>
  <c r="J472" i="1"/>
  <c r="J136" i="1"/>
  <c r="I155" i="1"/>
  <c r="I379" i="1"/>
  <c r="K765" i="1"/>
  <c r="I555" i="1"/>
  <c r="I159" i="1"/>
  <c r="J881" i="1"/>
  <c r="J669" i="1"/>
  <c r="J372" i="1"/>
  <c r="K559" i="1"/>
  <c r="J162" i="1"/>
  <c r="J863" i="1"/>
  <c r="K94" i="1"/>
  <c r="J888" i="1"/>
  <c r="K420" i="1"/>
  <c r="K915" i="1"/>
  <c r="J262" i="1"/>
  <c r="I956" i="1"/>
  <c r="K961" i="1"/>
  <c r="K134" i="1"/>
  <c r="K248" i="1"/>
  <c r="I796" i="1"/>
  <c r="J937" i="1"/>
  <c r="K625" i="1"/>
  <c r="K450" i="1"/>
  <c r="K867" i="1"/>
  <c r="J798" i="1"/>
  <c r="K1028" i="1"/>
  <c r="K498" i="1"/>
  <c r="J764" i="1"/>
  <c r="K422" i="1"/>
  <c r="K415" i="1"/>
  <c r="J245" i="1"/>
  <c r="I366" i="1"/>
  <c r="I947" i="1"/>
  <c r="J605" i="1"/>
  <c r="I908" i="1"/>
  <c r="K468" i="1"/>
  <c r="J919" i="1"/>
  <c r="J939" i="1"/>
  <c r="J821" i="1"/>
  <c r="J388" i="1"/>
  <c r="K632" i="1"/>
  <c r="J650" i="1"/>
  <c r="J687" i="1"/>
  <c r="J400" i="1"/>
  <c r="J43" i="1"/>
  <c r="K230" i="1"/>
  <c r="J90" i="1"/>
  <c r="K823" i="1"/>
  <c r="K172" i="1"/>
  <c r="K382" i="1"/>
  <c r="K77" i="1"/>
  <c r="I228" i="1"/>
  <c r="J91" i="1"/>
  <c r="J233" i="1"/>
  <c r="K545" i="1"/>
  <c r="I1028" i="1"/>
  <c r="J92" i="1"/>
  <c r="J409" i="1"/>
  <c r="K932" i="1"/>
  <c r="K617" i="1"/>
  <c r="J624" i="1"/>
  <c r="J354" i="1"/>
  <c r="J965" i="1"/>
  <c r="AA10" i="1"/>
  <c r="AI10" i="1"/>
  <c r="AB10" i="1"/>
  <c r="Z13" i="1"/>
  <c r="AG15" i="1" a="1"/>
  <c r="AG13" i="1" a="1"/>
  <c r="AG14" i="1" a="1"/>
  <c r="AI11" i="1" a="1"/>
  <c r="AI11" i="1" l="1"/>
  <c r="I7" i="2"/>
  <c r="AA15" i="1"/>
  <c r="AG15" i="1"/>
  <c r="AG14" i="1"/>
  <c r="AG13" i="1"/>
  <c r="AB13" i="1"/>
  <c r="AA13" i="1"/>
  <c r="AB12" i="1"/>
  <c r="AA12" i="1"/>
  <c r="AB14" i="1"/>
  <c r="AA14" i="1"/>
  <c r="H7" i="2"/>
  <c r="F7" i="2"/>
  <c r="AJ4" i="1"/>
  <c r="D7" i="2"/>
  <c r="L13" i="2" s="1"/>
  <c r="Q12" i="2" l="1"/>
  <c r="Q34" i="2" l="1"/>
  <c r="Q17" i="2"/>
  <c r="Q36" i="2"/>
  <c r="Q49" i="2"/>
  <c r="Q68" i="2"/>
  <c r="Q62" i="2"/>
  <c r="Q27" i="2"/>
  <c r="Q59" i="2"/>
  <c r="Q33" i="2"/>
  <c r="Q48" i="2"/>
  <c r="Q67" i="2"/>
  <c r="Q51" i="2"/>
  <c r="Q61" i="2"/>
  <c r="Q29" i="2"/>
  <c r="Q23" i="2"/>
  <c r="Q66" i="2"/>
  <c r="Q37" i="2"/>
  <c r="Q14" i="2"/>
  <c r="Q71" i="2"/>
  <c r="Q44" i="2"/>
  <c r="Q20" i="2"/>
  <c r="Q65" i="2"/>
  <c r="Q40" i="2"/>
  <c r="Q13" i="2"/>
  <c r="Q52" i="2"/>
  <c r="Q56" i="2"/>
  <c r="Q72" i="2"/>
  <c r="Q45" i="2"/>
  <c r="Q18" i="2"/>
  <c r="Q21" i="2"/>
  <c r="Q30" i="2"/>
  <c r="Q41" i="2"/>
  <c r="Q15" i="2"/>
  <c r="Q22" i="2"/>
  <c r="Q26" i="2"/>
  <c r="Q63" i="2"/>
  <c r="Q38" i="2"/>
  <c r="Q42" i="2"/>
  <c r="Q58" i="2"/>
  <c r="Q75" i="2"/>
  <c r="Q50" i="2"/>
  <c r="Q60" i="2"/>
  <c r="Q53" i="2"/>
  <c r="Q31" i="2"/>
  <c r="Q28" i="2"/>
  <c r="Q69" i="2"/>
  <c r="Q73" i="2"/>
  <c r="Q46" i="2"/>
  <c r="Q47" i="2"/>
  <c r="Q54" i="2"/>
  <c r="Q55" i="2"/>
  <c r="Q32" i="2"/>
  <c r="Q70" i="2"/>
  <c r="Q74" i="2"/>
  <c r="Q24" i="2"/>
  <c r="Q43" i="2"/>
  <c r="Q16" i="2"/>
  <c r="Q19" i="2"/>
  <c r="Q25" i="2"/>
  <c r="Q64" i="2"/>
  <c r="Q35" i="2"/>
  <c r="Q39" i="2"/>
  <c r="Q57" i="2"/>
  <c r="P52" i="2" l="1"/>
  <c r="N40" i="2"/>
  <c r="P54" i="2" l="1"/>
  <c r="P74" i="2"/>
  <c r="P32" i="2"/>
  <c r="P66" i="2"/>
  <c r="P59" i="2"/>
  <c r="P43" i="2"/>
  <c r="P67" i="2"/>
  <c r="P37" i="2"/>
  <c r="P35" i="2"/>
  <c r="P58" i="2"/>
  <c r="P60" i="2"/>
  <c r="P29" i="2"/>
  <c r="P40" i="2"/>
  <c r="P48" i="2"/>
  <c r="P73" i="2"/>
  <c r="P68" i="2"/>
  <c r="P45" i="2"/>
  <c r="P12" i="2"/>
  <c r="P20" i="2"/>
  <c r="P30" i="2"/>
  <c r="P65" i="2"/>
  <c r="P70" i="2"/>
  <c r="P24" i="2"/>
  <c r="P71" i="2"/>
  <c r="P27" i="2"/>
  <c r="P16" i="2"/>
  <c r="P61" i="2"/>
  <c r="P34" i="2"/>
  <c r="P28" i="2"/>
  <c r="P63" i="2"/>
  <c r="P47" i="2"/>
  <c r="P53" i="2"/>
  <c r="P19" i="2"/>
  <c r="P75" i="2"/>
  <c r="P21" i="2"/>
  <c r="P38" i="2"/>
  <c r="P62" i="2"/>
  <c r="P25" i="2"/>
  <c r="P49" i="2"/>
  <c r="P56" i="2"/>
  <c r="P36" i="2"/>
  <c r="P64" i="2"/>
  <c r="P26" i="2"/>
  <c r="P46" i="2"/>
  <c r="P42" i="2"/>
  <c r="P51" i="2"/>
  <c r="P39" i="2"/>
  <c r="P14" i="2"/>
  <c r="P15" i="2"/>
  <c r="P22" i="2"/>
  <c r="P57" i="2"/>
  <c r="P72" i="2"/>
  <c r="P44" i="2"/>
  <c r="P55" i="2"/>
  <c r="P33" i="2"/>
  <c r="P23" i="2"/>
  <c r="P31" i="2"/>
  <c r="P50" i="2"/>
  <c r="P69" i="2"/>
  <c r="P18" i="2"/>
  <c r="P41" i="2"/>
  <c r="P13" i="2"/>
  <c r="P17" i="2"/>
  <c r="N75" i="2"/>
  <c r="N42" i="2"/>
  <c r="N32" i="2"/>
  <c r="N38" i="2"/>
  <c r="N72" i="2"/>
  <c r="N68" i="2"/>
  <c r="N12" i="2"/>
  <c r="N25" i="2"/>
  <c r="N56" i="2"/>
  <c r="N31" i="2"/>
  <c r="N52" i="2"/>
  <c r="N22" i="2"/>
  <c r="N26" i="2"/>
  <c r="N53" i="2"/>
  <c r="N39" i="2"/>
  <c r="N55" i="2"/>
  <c r="N61" i="2"/>
  <c r="N43" i="2"/>
  <c r="N37" i="2"/>
  <c r="N54" i="2"/>
  <c r="N58" i="2"/>
  <c r="N16" i="2"/>
  <c r="N50" i="2"/>
  <c r="N27" i="2"/>
  <c r="N64" i="2"/>
  <c r="N71" i="2"/>
  <c r="N30" i="2"/>
  <c r="N35" i="2"/>
  <c r="N73" i="2"/>
  <c r="N28" i="2"/>
  <c r="N18" i="2"/>
  <c r="N17" i="2"/>
  <c r="N69" i="2"/>
  <c r="N67" i="2"/>
  <c r="N48" i="2"/>
  <c r="N15" i="2"/>
  <c r="N14" i="2"/>
  <c r="N62" i="2"/>
  <c r="N23" i="2"/>
  <c r="N51" i="2"/>
  <c r="N66" i="2"/>
  <c r="N41" i="2"/>
  <c r="N34" i="2"/>
  <c r="N24" i="2"/>
  <c r="N29" i="2"/>
  <c r="N59" i="2"/>
  <c r="N74" i="2"/>
  <c r="N60" i="2"/>
  <c r="N45" i="2"/>
  <c r="N57" i="2"/>
  <c r="N13" i="2"/>
  <c r="N49" i="2"/>
  <c r="N33" i="2"/>
  <c r="N19" i="2"/>
  <c r="N70" i="2"/>
  <c r="N46" i="2"/>
  <c r="N20" i="2"/>
  <c r="N65" i="2"/>
  <c r="N21" i="2"/>
  <c r="N44" i="2"/>
  <c r="N63" i="2"/>
  <c r="N47" i="2"/>
  <c r="N36" i="2"/>
  <c r="L19" i="2" l="1"/>
  <c r="L57" i="2" l="1"/>
  <c r="L53" i="2"/>
  <c r="L65" i="2"/>
  <c r="L34" i="2"/>
  <c r="L56" i="2"/>
  <c r="L71" i="2"/>
  <c r="L24" i="2"/>
  <c r="L55" i="2"/>
  <c r="L32" i="2"/>
  <c r="L64" i="2"/>
  <c r="L49" i="2"/>
  <c r="L62" i="2"/>
  <c r="L66" i="2"/>
  <c r="L26" i="2"/>
  <c r="L59" i="2"/>
  <c r="L16" i="2"/>
  <c r="L43" i="2"/>
  <c r="L40" i="2"/>
  <c r="L28" i="2"/>
  <c r="L42" i="2"/>
  <c r="L31" i="2"/>
  <c r="L48" i="2"/>
  <c r="L41" i="2"/>
  <c r="L33" i="2"/>
  <c r="L54" i="2"/>
  <c r="L38" i="2"/>
  <c r="L25" i="2"/>
  <c r="L20" i="2"/>
  <c r="L75" i="2"/>
  <c r="L23" i="2"/>
  <c r="L73" i="2"/>
  <c r="L68" i="2"/>
  <c r="L22" i="2"/>
  <c r="L12" i="2"/>
  <c r="L69" i="2"/>
  <c r="L18" i="2"/>
  <c r="L63" i="2"/>
  <c r="L14" i="2"/>
  <c r="L44" i="2"/>
  <c r="L47" i="2"/>
  <c r="L27" i="2"/>
  <c r="L45" i="2"/>
  <c r="L74" i="2"/>
  <c r="L15" i="2"/>
  <c r="L67" i="2"/>
  <c r="L39" i="2"/>
  <c r="L21" i="2"/>
  <c r="L60" i="2"/>
  <c r="L35" i="2"/>
  <c r="L46" i="2"/>
  <c r="L36" i="2"/>
  <c r="L17" i="2"/>
  <c r="L37" i="2"/>
  <c r="L29" i="2"/>
  <c r="L52" i="2"/>
  <c r="L61" i="2"/>
  <c r="L30" i="2"/>
  <c r="L50" i="2"/>
  <c r="L72" i="2"/>
  <c r="L51" i="2"/>
  <c r="L70" i="2"/>
  <c r="L58" i="2"/>
  <c r="M11" i="1" l="1"/>
  <c r="E3" i="2" s="1"/>
  <c r="A3" i="2" s="1" a="1"/>
  <c r="A3" i="2" s="1"/>
  <c r="Z17" i="1" a="1"/>
  <c r="Z16" i="1" a="1"/>
  <c r="Z17" i="1" l="1"/>
  <c r="Z16" i="1"/>
  <c r="Y7" i="1"/>
  <c r="AG16" i="1" a="1"/>
  <c r="AG17" i="1" a="1"/>
  <c r="P1" i="1" a="1"/>
  <c r="P2" i="1" a="1"/>
  <c r="P2" i="1" l="1"/>
  <c r="P1" i="1"/>
  <c r="AG16" i="1"/>
  <c r="AG17" i="1"/>
  <c r="AB16" i="1"/>
  <c r="AA16" i="1"/>
  <c r="AB11" i="1"/>
  <c r="AA11" i="1"/>
  <c r="AB17" i="1"/>
  <c r="AA17" i="1"/>
  <c r="W7" i="1"/>
  <c r="V7" i="1" s="1"/>
  <c r="AF7" i="1" s="1"/>
  <c r="Z7" i="1" a="1"/>
  <c r="AC7" i="1" l="1"/>
  <c r="X7" i="1" s="1"/>
  <c r="Z7" i="1"/>
  <c r="AJ5" i="1"/>
  <c r="E7" i="2"/>
  <c r="AD7" i="1" l="1"/>
  <c r="AE7" i="1"/>
  <c r="AJ3" i="1" l="1"/>
  <c r="AI7" i="1"/>
  <c r="K7" i="2"/>
  <c r="M28" i="2"/>
  <c r="AK3" i="1" l="1"/>
  <c r="AK5" i="1" s="1"/>
  <c r="M30" i="2"/>
  <c r="M25" i="2"/>
  <c r="M62" i="2"/>
  <c r="M53" i="2"/>
  <c r="M35" i="2"/>
  <c r="M32" i="2"/>
  <c r="M23" i="2"/>
  <c r="M71" i="2"/>
  <c r="M55" i="2"/>
  <c r="M66" i="2"/>
  <c r="M44" i="2"/>
  <c r="M58" i="2"/>
  <c r="M13" i="2"/>
  <c r="M39" i="2"/>
  <c r="M59" i="2"/>
  <c r="M31" i="2"/>
  <c r="M21" i="2"/>
  <c r="M22" i="2"/>
  <c r="M40" i="2"/>
  <c r="M16" i="2"/>
  <c r="M65" i="2"/>
  <c r="M64" i="2"/>
  <c r="M75" i="2"/>
  <c r="M17" i="2"/>
  <c r="M69" i="2"/>
  <c r="M68" i="2"/>
  <c r="M43" i="2"/>
  <c r="M45" i="2"/>
  <c r="M38" i="2"/>
  <c r="M19" i="2"/>
  <c r="M37" i="2"/>
  <c r="M73" i="2"/>
  <c r="M63" i="2"/>
  <c r="M12" i="2"/>
  <c r="M46" i="2"/>
  <c r="M74" i="2"/>
  <c r="M33" i="2"/>
  <c r="M52" i="2"/>
  <c r="M51" i="2"/>
  <c r="M42" i="2"/>
  <c r="M54" i="2"/>
  <c r="M50" i="2"/>
  <c r="M56" i="2"/>
  <c r="M67" i="2"/>
  <c r="M48" i="2"/>
  <c r="M18" i="2"/>
  <c r="M29" i="2"/>
  <c r="M49" i="2"/>
  <c r="M36" i="2"/>
  <c r="M15" i="2"/>
  <c r="M60" i="2"/>
  <c r="M26" i="2"/>
  <c r="M34" i="2"/>
  <c r="M41" i="2"/>
  <c r="M72" i="2"/>
  <c r="M70" i="2"/>
  <c r="M27" i="2"/>
  <c r="M14" i="2"/>
  <c r="M57" i="2"/>
  <c r="M47" i="2"/>
  <c r="M20" i="2"/>
  <c r="M24" i="2"/>
  <c r="M61" i="2"/>
  <c r="AK4" i="1" l="1"/>
  <c r="N3" i="2" s="1"/>
  <c r="N4" i="2"/>
  <c r="N5" i="2"/>
  <c r="AI1" i="1" l="1"/>
  <c r="G7" i="2"/>
  <c r="O34" i="2" l="1"/>
  <c r="J34" i="2" s="1"/>
  <c r="O60" i="2" l="1"/>
  <c r="J60" i="2" s="1"/>
  <c r="O62" i="2"/>
  <c r="J62" i="2" s="1"/>
  <c r="O20" i="2"/>
  <c r="J20" i="2" s="1"/>
  <c r="O71" i="2"/>
  <c r="J71" i="2" s="1"/>
  <c r="O47" i="2"/>
  <c r="J47" i="2" s="1"/>
  <c r="O46" i="2"/>
  <c r="J46" i="2" s="1"/>
  <c r="O59" i="2"/>
  <c r="J59" i="2" s="1"/>
  <c r="O14" i="2"/>
  <c r="J14" i="2" s="1"/>
  <c r="O49" i="2"/>
  <c r="J49" i="2" s="1"/>
  <c r="O32" i="2"/>
  <c r="J32" i="2" s="1"/>
  <c r="O17" i="2"/>
  <c r="J17" i="2" s="1"/>
  <c r="O12" i="2"/>
  <c r="J12" i="2" s="1"/>
  <c r="O36" i="2"/>
  <c r="J36" i="2" s="1"/>
  <c r="O66" i="2"/>
  <c r="J66" i="2" s="1"/>
  <c r="O28" i="2"/>
  <c r="J28" i="2" s="1"/>
  <c r="O67" i="2"/>
  <c r="J67" i="2" s="1"/>
  <c r="O69" i="2"/>
  <c r="J69" i="2" s="1"/>
  <c r="O57" i="2"/>
  <c r="J57" i="2" s="1"/>
  <c r="O18" i="2"/>
  <c r="J18" i="2" s="1"/>
  <c r="O30" i="2"/>
  <c r="J30" i="2" s="1"/>
  <c r="O63" i="2"/>
  <c r="J63" i="2" s="1"/>
  <c r="O37" i="2"/>
  <c r="J37" i="2" s="1"/>
  <c r="O24" i="2"/>
  <c r="J24" i="2" s="1"/>
  <c r="O38" i="2"/>
  <c r="J38" i="2" s="1"/>
  <c r="O73" i="2"/>
  <c r="J73" i="2" s="1"/>
  <c r="O53" i="2"/>
  <c r="J53" i="2" s="1"/>
  <c r="O51" i="2"/>
  <c r="J51" i="2" s="1"/>
  <c r="O39" i="2"/>
  <c r="J39" i="2" s="1"/>
  <c r="O40" i="2"/>
  <c r="J40" i="2" s="1"/>
  <c r="O26" i="2"/>
  <c r="J26" i="2" s="1"/>
  <c r="O75" i="2"/>
  <c r="J75" i="2" s="1"/>
  <c r="O41" i="2"/>
  <c r="J41" i="2" s="1"/>
  <c r="O56" i="2"/>
  <c r="J56" i="2" s="1"/>
  <c r="O42" i="2"/>
  <c r="J42" i="2" s="1"/>
  <c r="O44" i="2"/>
  <c r="J44" i="2" s="1"/>
  <c r="O70" i="2"/>
  <c r="J70" i="2" s="1"/>
  <c r="O15" i="2"/>
  <c r="J15" i="2" s="1"/>
  <c r="O48" i="2"/>
  <c r="J48" i="2" s="1"/>
  <c r="O65" i="2"/>
  <c r="J65" i="2" s="1"/>
  <c r="O43" i="2"/>
  <c r="J43" i="2" s="1"/>
  <c r="O54" i="2"/>
  <c r="J54" i="2" s="1"/>
  <c r="O68" i="2"/>
  <c r="J68" i="2" s="1"/>
  <c r="O25" i="2"/>
  <c r="J25" i="2" s="1"/>
  <c r="O16" i="2"/>
  <c r="J16" i="2" s="1"/>
  <c r="O45" i="2"/>
  <c r="J45" i="2" s="1"/>
  <c r="O19" i="2"/>
  <c r="J19" i="2" s="1"/>
  <c r="O29" i="2"/>
  <c r="J29" i="2" s="1"/>
  <c r="O72" i="2"/>
  <c r="J72" i="2" s="1"/>
  <c r="M3" i="2" s="1"/>
  <c r="O33" i="2"/>
  <c r="J33" i="2" s="1"/>
  <c r="O27" i="2"/>
  <c r="J27" i="2" s="1"/>
  <c r="O50" i="2"/>
  <c r="J50" i="2" s="1"/>
  <c r="O64" i="2"/>
  <c r="J64" i="2" s="1"/>
  <c r="O21" i="2"/>
  <c r="J21" i="2" s="1"/>
  <c r="O13" i="2"/>
  <c r="J13" i="2" s="1"/>
  <c r="O52" i="2"/>
  <c r="J52" i="2" s="1"/>
  <c r="O22" i="2"/>
  <c r="J22" i="2" s="1"/>
  <c r="O55" i="2"/>
  <c r="J55" i="2" s="1"/>
  <c r="O58" i="2"/>
  <c r="J58" i="2" s="1"/>
  <c r="O61" i="2"/>
  <c r="J61" i="2" s="1"/>
  <c r="O23" i="2"/>
  <c r="J23" i="2" s="1"/>
  <c r="O35" i="2"/>
  <c r="J35" i="2" s="1"/>
  <c r="O31" i="2"/>
  <c r="J31" i="2" s="1"/>
  <c r="O74" i="2"/>
  <c r="J74" i="2" s="1"/>
  <c r="M5" i="2" l="1"/>
  <c r="O5" i="2" s="1"/>
  <c r="J8" i="2"/>
  <c r="J7" i="2"/>
  <c r="M2" i="2" s="1"/>
  <c r="C8" i="2" l="1"/>
  <c r="M4" i="2"/>
  <c r="K75" i="2" l="1"/>
  <c r="L78" i="2" l="1"/>
  <c r="L85" i="2" s="1"/>
  <c r="N2" i="2"/>
  <c r="O2" i="2" s="1"/>
  <c r="AA7" i="1"/>
  <c r="AB7" i="1"/>
  <c r="AJ1" i="1" l="1"/>
  <c r="AJ2" i="1" s="1"/>
  <c r="O4" i="2"/>
  <c r="K12" i="2" s="1"/>
  <c r="O3" i="2"/>
  <c r="K72" i="2" s="1"/>
  <c r="O78" i="2" s="1"/>
  <c r="K69" i="2" l="1"/>
  <c r="K46" i="2"/>
  <c r="K52" i="2"/>
  <c r="K44" i="2"/>
  <c r="K26" i="2"/>
  <c r="K73" i="2"/>
  <c r="O80" i="2" s="1"/>
  <c r="K70" i="2"/>
  <c r="O82" i="2" s="1"/>
  <c r="K45" i="2"/>
  <c r="K48" i="2"/>
  <c r="K50" i="2"/>
  <c r="K51" i="2"/>
  <c r="K67" i="2"/>
  <c r="K20" i="2"/>
  <c r="K56" i="2"/>
  <c r="K23" i="2"/>
  <c r="K49" i="2"/>
  <c r="K65" i="2"/>
  <c r="K57" i="2"/>
  <c r="K27" i="2"/>
  <c r="K47" i="2"/>
  <c r="K64" i="2"/>
  <c r="K58" i="2"/>
  <c r="K74" i="2"/>
  <c r="O81" i="2" s="1"/>
  <c r="K66" i="2"/>
  <c r="K53" i="2"/>
  <c r="K59" i="2"/>
  <c r="K71" i="2"/>
  <c r="O79" i="2" s="1"/>
  <c r="K68" i="2"/>
  <c r="K24" i="2"/>
  <c r="K55" i="2"/>
  <c r="K15" i="2"/>
  <c r="K29" i="2"/>
  <c r="K30" i="2"/>
  <c r="K62" i="2"/>
  <c r="K32" i="2"/>
  <c r="K13" i="2"/>
  <c r="K31" i="2"/>
  <c r="K14" i="2"/>
  <c r="K63" i="2"/>
  <c r="K34" i="2"/>
  <c r="K38" i="2"/>
  <c r="K33" i="2"/>
  <c r="K19" i="2"/>
  <c r="K40" i="2"/>
  <c r="K28" i="2"/>
  <c r="K61" i="2"/>
  <c r="K35" i="2"/>
  <c r="K36" i="2"/>
  <c r="K16" i="2"/>
  <c r="K17" i="2"/>
  <c r="K21" i="2"/>
  <c r="K25" i="2"/>
  <c r="K41" i="2"/>
  <c r="K42" i="2"/>
  <c r="K37" i="2"/>
  <c r="K18" i="2"/>
  <c r="K60" i="2"/>
  <c r="K54" i="2"/>
  <c r="K39" i="2"/>
  <c r="K43" i="2"/>
  <c r="K22" i="2"/>
  <c r="L83" i="2" l="1"/>
  <c r="M83" i="2" s="1"/>
  <c r="L82" i="2"/>
  <c r="M82" i="2" s="1"/>
  <c r="L80" i="2"/>
  <c r="M80" i="2" s="1"/>
  <c r="O83" i="2"/>
  <c r="O85" i="2" s="1"/>
  <c r="L79" i="2"/>
  <c r="L81" i="2"/>
  <c r="M81" i="2" s="1"/>
  <c r="C7" i="2"/>
  <c r="K8" i="2"/>
  <c r="L84" i="2"/>
  <c r="M84" i="2" s="1"/>
  <c r="K85" i="2" l="1"/>
  <c r="C85" i="2" s="1"/>
  <c r="S66" i="1" s="1"/>
  <c r="M79" i="2"/>
  <c r="M85" i="2" s="1"/>
  <c r="L86" i="2" l="1"/>
  <c r="Z8" i="1"/>
  <c r="U3" i="12" l="1"/>
  <c r="V3" i="12" s="1"/>
  <c r="X3" i="12"/>
  <c r="K3" i="12"/>
  <c r="W3" i="12" l="1"/>
  <c r="Z3" i="12" l="1"/>
  <c r="J3" i="12"/>
  <c r="S3" i="12"/>
  <c r="T3" i="12" s="1"/>
  <c r="Y3" i="12" s="1"/>
  <c r="L3" i="12"/>
  <c r="AB3" i="12" l="1"/>
  <c r="R3" i="12" s="1"/>
  <c r="AA3" i="12" l="1"/>
  <c r="Q3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Cesar Galiana (Annalect)</author>
  </authors>
  <commentList>
    <comment ref="D8" authorId="0" shapeId="0" xr:uid="{463A3326-7B92-47F8-8B54-D5B652CE94E0}">
      <text>
        <r>
          <rPr>
            <sz val="9"/>
            <color indexed="81"/>
            <rFont val="Tahoma"/>
            <family val="2"/>
          </rPr>
          <t xml:space="preserve">Audio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Cesar Galiana (Annalect)</author>
  </authors>
  <commentList>
    <comment ref="AG9" authorId="0" shapeId="0" xr:uid="{3BFD56F9-0C24-4B4A-9FA3-56E51986970E}">
      <text>
        <r>
          <rPr>
            <sz val="9"/>
            <color indexed="81"/>
            <rFont val="Tahoma"/>
            <family val="2"/>
          </rPr>
          <t xml:space="preserve">Lo que me cuesta un individuo adicional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<sst xmlns="http://schemas.openxmlformats.org/spreadsheetml/2006/main" count="342" uniqueCount="142">
  <si>
    <t>Target</t>
  </si>
  <si>
    <t>Corr Dupl</t>
  </si>
  <si>
    <t>Universo 000</t>
  </si>
  <si>
    <t>Inversión</t>
  </si>
  <si>
    <t>%</t>
  </si>
  <si>
    <t>CPM</t>
  </si>
  <si>
    <t>Frec</t>
  </si>
  <si>
    <t>Att Cob %</t>
  </si>
  <si>
    <t>Global</t>
  </si>
  <si>
    <t>A</t>
  </si>
  <si>
    <t>B</t>
  </si>
  <si>
    <t>C</t>
  </si>
  <si>
    <t>Nº</t>
  </si>
  <si>
    <t>Channel</t>
  </si>
  <si>
    <t>Channel 01</t>
  </si>
  <si>
    <t>Channel 02</t>
  </si>
  <si>
    <t>Channel 03</t>
  </si>
  <si>
    <t>Channel 04</t>
  </si>
  <si>
    <t>Channel 05</t>
  </si>
  <si>
    <t>Channel 06</t>
  </si>
  <si>
    <t>Nchan</t>
  </si>
  <si>
    <t>Sinergia Ind</t>
  </si>
  <si>
    <t>Probabilidad</t>
  </si>
  <si>
    <t>Ajuste</t>
  </si>
  <si>
    <t>0M</t>
  </si>
  <si>
    <t>1M</t>
  </si>
  <si>
    <t>2M</t>
  </si>
  <si>
    <t>3M</t>
  </si>
  <si>
    <t>4M</t>
  </si>
  <si>
    <t>5M</t>
  </si>
  <si>
    <t>Factor Sinergia  Omnicanalidad</t>
  </si>
  <si>
    <t>6M</t>
  </si>
  <si>
    <t>MediaMix</t>
  </si>
  <si>
    <t>Corrdupmix</t>
  </si>
  <si>
    <t>Nada</t>
  </si>
  <si>
    <t>ExcTV</t>
  </si>
  <si>
    <t>TVyOtro</t>
  </si>
  <si>
    <t>SIN TV</t>
  </si>
  <si>
    <t>Cine</t>
  </si>
  <si>
    <t>Presupuesto</t>
  </si>
  <si>
    <t>Medios Dig</t>
  </si>
  <si>
    <t>Tv + Dig</t>
  </si>
  <si>
    <t>Cob2+</t>
  </si>
  <si>
    <t>Cob3+</t>
  </si>
  <si>
    <t>Escala</t>
  </si>
  <si>
    <t>Random Total</t>
  </si>
  <si>
    <t>Random No TV</t>
  </si>
  <si>
    <t>Coste Marginal €</t>
  </si>
  <si>
    <t>Televisión</t>
  </si>
  <si>
    <t>Impresiones Totales 000</t>
  </si>
  <si>
    <t>GRPs Target</t>
  </si>
  <si>
    <t xml:space="preserve"> Cob %</t>
  </si>
  <si>
    <t xml:space="preserve"> Cob 000</t>
  </si>
  <si>
    <t>Impresiones Target</t>
  </si>
  <si>
    <t>CPM Target</t>
  </si>
  <si>
    <t>C/GRP Target</t>
  </si>
  <si>
    <t>% Rendimiento</t>
  </si>
  <si>
    <t>Plan  100% Medio1</t>
  </si>
  <si>
    <t>CPM Compra</t>
  </si>
  <si>
    <t>% Inv</t>
  </si>
  <si>
    <t>C/GRP 100% Rdto</t>
  </si>
  <si>
    <t>Selección</t>
  </si>
  <si>
    <t>Medio/Disciplina</t>
  </si>
  <si>
    <t>C/GRP</t>
  </si>
  <si>
    <t>Individuos 16+</t>
  </si>
  <si>
    <t>Radio</t>
  </si>
  <si>
    <t>Exterior</t>
  </si>
  <si>
    <t>Prensa</t>
  </si>
  <si>
    <t>Revistas</t>
  </si>
  <si>
    <t>Tv Suscription or Cable</t>
  </si>
  <si>
    <t>TV OTT</t>
  </si>
  <si>
    <t>Display Aggregate</t>
  </si>
  <si>
    <t>Display Publisher</t>
  </si>
  <si>
    <t>Display Site Direct</t>
  </si>
  <si>
    <t>BVOD</t>
  </si>
  <si>
    <t>Digital Video</t>
  </si>
  <si>
    <t>Search</t>
  </si>
  <si>
    <t>Social Media</t>
  </si>
  <si>
    <t>Tv Broadcaster VOD</t>
  </si>
  <si>
    <t>Social Media Facebook</t>
  </si>
  <si>
    <t>Social Media Instagram</t>
  </si>
  <si>
    <t>Social Media Linkedin</t>
  </si>
  <si>
    <t>Social Media Pinterest</t>
  </si>
  <si>
    <t>Social Media Tik Tok</t>
  </si>
  <si>
    <t>Social Media Twitter / X</t>
  </si>
  <si>
    <t>You Tube</t>
  </si>
  <si>
    <t>You Tube True View in stream</t>
  </si>
  <si>
    <t>You Tube Non auction Skip</t>
  </si>
  <si>
    <t>You Tube Google preferred Bumper</t>
  </si>
  <si>
    <t>You Tube CPm masthead</t>
  </si>
  <si>
    <t>You Tube Bumper</t>
  </si>
  <si>
    <t>Notas</t>
  </si>
  <si>
    <t>$T$10</t>
  </si>
  <si>
    <t>$T$11</t>
  </si>
  <si>
    <t>$T$12</t>
  </si>
  <si>
    <t>$T$13</t>
  </si>
  <si>
    <t>$T$14</t>
  </si>
  <si>
    <t>$T$15</t>
  </si>
  <si>
    <t>Resumen del escenario</t>
  </si>
  <si>
    <t>Celdas cambiantes:</t>
  </si>
  <si>
    <t>Valores actuales:</t>
  </si>
  <si>
    <t>Celdas de resultado:</t>
  </si>
  <si>
    <t>$Z$7</t>
  </si>
  <si>
    <t>$Z$8</t>
  </si>
  <si>
    <t>Creado por Cesar Galiana (Annalect) el 03/04/2025
Modificado por Cesar Galiana (Annalect) el 03/04/2025</t>
  </si>
  <si>
    <t>83,7 / 86,8 Opt4M 1,2 Mill</t>
  </si>
  <si>
    <t>84,0 / 87,8 Opt3M  Medio 4 70.000</t>
  </si>
  <si>
    <t>70.000 Medio4 y Resto Opt3M</t>
  </si>
  <si>
    <t>84,4 / 88,1 Opt3M 1,2 Mill</t>
  </si>
  <si>
    <t xml:space="preserve">
Modificado por Cesar Galiana (Annalect) el 03/04/2025</t>
  </si>
  <si>
    <t>84,6 / 87,8 Opt2M 1,2 mill</t>
  </si>
  <si>
    <t>Medio1</t>
  </si>
  <si>
    <t>Medio2</t>
  </si>
  <si>
    <t>Medio3</t>
  </si>
  <si>
    <t>Medio4</t>
  </si>
  <si>
    <t>Medio5</t>
  </si>
  <si>
    <t>Medio6</t>
  </si>
  <si>
    <t>Cob%  Pond</t>
  </si>
  <si>
    <t>Universe 000</t>
  </si>
  <si>
    <t>Indice Cobertura</t>
  </si>
  <si>
    <t>Indice Consumo</t>
  </si>
  <si>
    <t>Imp 000</t>
  </si>
  <si>
    <t>Usu Unicos</t>
  </si>
  <si>
    <t>Investment</t>
  </si>
  <si>
    <t>GRPs</t>
  </si>
  <si>
    <t>Reach%</t>
  </si>
  <si>
    <t>A ( Max Reach)</t>
  </si>
  <si>
    <t>y2</t>
  </si>
  <si>
    <t>A-Y2</t>
  </si>
  <si>
    <t>Y1</t>
  </si>
  <si>
    <t>A-Y1</t>
  </si>
  <si>
    <t>X2</t>
  </si>
  <si>
    <t>X1</t>
  </si>
  <si>
    <t>LNI</t>
  </si>
  <si>
    <t>LNII</t>
  </si>
  <si>
    <t>C-</t>
  </si>
  <si>
    <t>Curva Base</t>
  </si>
  <si>
    <t>25-44</t>
  </si>
  <si>
    <t>18 a 35</t>
  </si>
  <si>
    <t>RCH</t>
  </si>
  <si>
    <t>16 54 ABC</t>
  </si>
  <si>
    <t>14 24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</si>
</sst>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#,##0.0000"/>
    <numFmt numFmtId="165" formatCode="0.000"/>
    <numFmt numFmtId="166" formatCode="0.0%"/>
    <numFmt numFmtId="167" formatCode="0.0000%"/>
    <numFmt numFmtId="168" formatCode="0.0000"/>
    <numFmt numFmtId="169" formatCode="0.0"/>
    <numFmt numFmtId="170" formatCode="#,##0.0"/>
    <numFmt numFmtId="171" formatCode="#,##0;;;"/>
    <numFmt numFmtId="172" formatCode="0.0%;;;"/>
    <numFmt numFmtId="173" formatCode="0.00;;;"/>
    <numFmt numFmtId="174" formatCode="0.0%;;"/>
    <numFmt numFmtId="175" formatCode="0.00;;"/>
    <numFmt numFmtId="176" formatCode="#,##0_ ;\-#,##0\ 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070C0"/>
      <name val="Calibri"/>
      <family val="2"/>
    </font>
    <font>
      <sz val="11"/>
      <color rgb="FFFF0000"/>
      <name val="Calibri"/>
      <family val="2"/>
    </font>
    <font>
      <sz val="11"/>
      <color rgb="FF0070C0"/>
      <name val="Calibri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AE3F3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2" fillId="0" borderId="0"/>
    <xf numFmtId="0" fontId="11" fillId="0" borderId="0"/>
    <xf numFmtId="0" fontId="13" fillId="0" borderId="0"/>
    <xf numFmtId="0" fontId="11" fillId="0" borderId="0"/>
    <xf numFmtId="0" fontId="14" fillId="0" borderId="0"/>
    <xf numFmtId="0" fontId="11" fillId="0" borderId="0"/>
    <xf numFmtId="0" fontId="15" fillId="0" borderId="0" applyNumberFormat="0" applyFill="0" applyBorder="0" applyAlignment="0" applyProtection="0"/>
    <xf numFmtId="43" fontId="11" fillId="0" borderId="0" applyFont="0" applyFill="0" applyBorder="0" applyAlignment="0" applyProtection="0"/>
  </cellStyleXfs>
  <cellXfs count="98">
    <xf numFmtId="0" fontId="0" fillId="0" borderId="0" xfId="0"/>
    <xf numFmtId="10" fontId="0" fillId="0" borderId="1" xfId="0" applyNumberFormat="1" applyBorder="1"/>
    <xf numFmtId="0" fontId="2" fillId="0" borderId="0" xfId="0" applyFont="1"/>
    <xf numFmtId="0" fontId="0" fillId="0" borderId="1" xfId="0" applyBorder="1"/>
    <xf numFmtId="0" fontId="3" fillId="0" borderId="1" xfId="0" applyFont="1" applyBorder="1"/>
    <xf numFmtId="0" fontId="5" fillId="0" borderId="1" xfId="0" applyFont="1" applyBorder="1" applyAlignment="1">
      <alignment horizontal="center"/>
    </xf>
    <xf numFmtId="0" fontId="3" fillId="0" borderId="2" xfId="0" applyFont="1" applyBorder="1"/>
    <xf numFmtId="3" fontId="6" fillId="0" borderId="1" xfId="0" applyNumberFormat="1" applyFont="1" applyBorder="1" applyAlignment="1" applyProtection="1">
      <alignment wrapText="1"/>
      <protection locked="0"/>
    </xf>
    <xf numFmtId="0" fontId="0" fillId="0" borderId="1" xfId="0" applyBorder="1" applyAlignment="1">
      <alignment horizontal="center"/>
    </xf>
    <xf numFmtId="3" fontId="0" fillId="0" borderId="1" xfId="0" applyNumberFormat="1" applyBorder="1"/>
    <xf numFmtId="2" fontId="0" fillId="0" borderId="1" xfId="0" applyNumberFormat="1" applyBorder="1"/>
    <xf numFmtId="0" fontId="0" fillId="0" borderId="0" xfId="0" applyAlignment="1">
      <alignment horizontal="center"/>
    </xf>
    <xf numFmtId="2" fontId="8" fillId="0" borderId="1" xfId="0" applyNumberFormat="1" applyFont="1" applyBorder="1"/>
    <xf numFmtId="10" fontId="0" fillId="0" borderId="0" xfId="0" applyNumberFormat="1"/>
    <xf numFmtId="164" fontId="0" fillId="0" borderId="0" xfId="0" applyNumberFormat="1"/>
    <xf numFmtId="2" fontId="0" fillId="0" borderId="0" xfId="0" applyNumberFormat="1"/>
    <xf numFmtId="3" fontId="0" fillId="0" borderId="0" xfId="0" applyNumberFormat="1"/>
    <xf numFmtId="165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165" fontId="9" fillId="0" borderId="0" xfId="0" applyNumberFormat="1" applyFont="1" applyAlignment="1">
      <alignment wrapText="1"/>
    </xf>
    <xf numFmtId="165" fontId="0" fillId="0" borderId="0" xfId="0" applyNumberFormat="1"/>
    <xf numFmtId="166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0" xfId="0" applyAlignment="1">
      <alignment horizontal="right"/>
    </xf>
    <xf numFmtId="10" fontId="0" fillId="0" borderId="0" xfId="0" applyNumberFormat="1" applyAlignment="1">
      <alignment wrapText="1"/>
    </xf>
    <xf numFmtId="166" fontId="0" fillId="0" borderId="1" xfId="0" applyNumberFormat="1" applyBorder="1"/>
    <xf numFmtId="169" fontId="0" fillId="0" borderId="0" xfId="0" applyNumberFormat="1"/>
    <xf numFmtId="170" fontId="0" fillId="0" borderId="0" xfId="0" applyNumberFormat="1"/>
    <xf numFmtId="3" fontId="2" fillId="0" borderId="1" xfId="0" applyNumberFormat="1" applyFont="1" applyBorder="1"/>
    <xf numFmtId="168" fontId="7" fillId="0" borderId="1" xfId="0" applyNumberFormat="1" applyFont="1" applyBorder="1"/>
    <xf numFmtId="164" fontId="1" fillId="0" borderId="0" xfId="0" applyNumberFormat="1" applyFont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 applyAlignment="1">
      <alignment horizontal="right"/>
    </xf>
    <xf numFmtId="171" fontId="4" fillId="0" borderId="1" xfId="0" applyNumberFormat="1" applyFont="1" applyBorder="1" applyAlignment="1">
      <alignment horizontal="center"/>
    </xf>
    <xf numFmtId="171" fontId="0" fillId="0" borderId="1" xfId="0" applyNumberFormat="1" applyBorder="1"/>
    <xf numFmtId="171" fontId="8" fillId="0" borderId="1" xfId="0" applyNumberFormat="1" applyFont="1" applyBorder="1"/>
    <xf numFmtId="0" fontId="17" fillId="0" borderId="1" xfId="0" applyFont="1" applyBorder="1" applyAlignment="1">
      <alignment wrapText="1"/>
    </xf>
    <xf numFmtId="4" fontId="2" fillId="0" borderId="1" xfId="0" applyNumberFormat="1" applyFont="1" applyBorder="1"/>
    <xf numFmtId="9" fontId="0" fillId="0" borderId="1" xfId="0" applyNumberFormat="1" applyBorder="1"/>
    <xf numFmtId="0" fontId="0" fillId="0" borderId="1" xfId="0" applyBorder="1" applyAlignment="1">
      <alignment horizontal="center" wrapText="1"/>
    </xf>
    <xf numFmtId="172" fontId="0" fillId="0" borderId="1" xfId="0" applyNumberFormat="1" applyBorder="1"/>
    <xf numFmtId="173" fontId="0" fillId="0" borderId="1" xfId="0" applyNumberFormat="1" applyBorder="1"/>
    <xf numFmtId="3" fontId="0" fillId="0" borderId="4" xfId="0" applyNumberFormat="1" applyBorder="1"/>
    <xf numFmtId="3" fontId="0" fillId="0" borderId="6" xfId="0" applyNumberFormat="1" applyBorder="1"/>
    <xf numFmtId="0" fontId="0" fillId="0" borderId="3" xfId="0" applyBorder="1" applyAlignment="1">
      <alignment horizontal="center" wrapText="1"/>
    </xf>
    <xf numFmtId="10" fontId="0" fillId="0" borderId="5" xfId="0" applyNumberFormat="1" applyBorder="1"/>
    <xf numFmtId="174" fontId="0" fillId="0" borderId="1" xfId="0" applyNumberFormat="1" applyBorder="1"/>
    <xf numFmtId="175" fontId="0" fillId="0" borderId="1" xfId="0" applyNumberFormat="1" applyBorder="1"/>
    <xf numFmtId="166" fontId="18" fillId="0" borderId="1" xfId="0" applyNumberFormat="1" applyFont="1" applyBorder="1"/>
    <xf numFmtId="0" fontId="0" fillId="0" borderId="1" xfId="0" applyBorder="1" applyAlignment="1">
      <alignment horizontal="center" vertical="center" wrapText="1"/>
    </xf>
    <xf numFmtId="10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19" fillId="0" borderId="0" xfId="0" applyFont="1"/>
    <xf numFmtId="2" fontId="19" fillId="0" borderId="0" xfId="0" applyNumberFormat="1" applyFont="1"/>
    <xf numFmtId="3" fontId="19" fillId="0" borderId="0" xfId="0" applyNumberFormat="1" applyFont="1"/>
    <xf numFmtId="4" fontId="0" fillId="0" borderId="0" xfId="0" applyNumberFormat="1"/>
    <xf numFmtId="0" fontId="8" fillId="0" borderId="0" xfId="0" applyFont="1"/>
    <xf numFmtId="2" fontId="8" fillId="0" borderId="0" xfId="0" applyNumberFormat="1" applyFont="1"/>
    <xf numFmtId="3" fontId="3" fillId="0" borderId="1" xfId="0" applyNumberFormat="1" applyFont="1" applyBorder="1" applyAlignment="1" applyProtection="1">
      <alignment horizontal="center"/>
      <protection locked="0"/>
    </xf>
    <xf numFmtId="0" fontId="20" fillId="0" borderId="0" xfId="0" applyFont="1"/>
    <xf numFmtId="0" fontId="21" fillId="0" borderId="0" xfId="0" applyFont="1"/>
    <xf numFmtId="2" fontId="21" fillId="0" borderId="0" xfId="0" applyNumberFormat="1" applyFont="1"/>
    <xf numFmtId="168" fontId="21" fillId="0" borderId="0" xfId="0" applyNumberFormat="1" applyFont="1"/>
    <xf numFmtId="0" fontId="22" fillId="4" borderId="9" xfId="0" applyFont="1" applyFill="1" applyBorder="1" applyAlignment="1">
      <alignment horizontal="left"/>
    </xf>
    <xf numFmtId="0" fontId="22" fillId="4" borderId="7" xfId="0" applyFont="1" applyFill="1" applyBorder="1" applyAlignment="1">
      <alignment horizontal="left"/>
    </xf>
    <xf numFmtId="0" fontId="0" fillId="0" borderId="10" xfId="0" applyBorder="1"/>
    <xf numFmtId="0" fontId="23" fillId="5" borderId="0" xfId="0" applyFont="1" applyFill="1" applyAlignment="1">
      <alignment horizontal="left"/>
    </xf>
    <xf numFmtId="0" fontId="24" fillId="5" borderId="10" xfId="0" applyFont="1" applyFill="1" applyBorder="1" applyAlignment="1">
      <alignment horizontal="left"/>
    </xf>
    <xf numFmtId="0" fontId="23" fillId="5" borderId="8" xfId="0" applyFont="1" applyFill="1" applyBorder="1" applyAlignment="1">
      <alignment horizontal="left"/>
    </xf>
    <xf numFmtId="0" fontId="25" fillId="4" borderId="7" xfId="0" applyFont="1" applyFill="1" applyBorder="1" applyAlignment="1">
      <alignment horizontal="right"/>
    </xf>
    <xf numFmtId="0" fontId="25" fillId="4" borderId="9" xfId="0" applyFont="1" applyFill="1" applyBorder="1" applyAlignment="1">
      <alignment horizontal="right"/>
    </xf>
    <xf numFmtId="3" fontId="0" fillId="6" borderId="0" xfId="0" applyNumberFormat="1" applyFill="1"/>
    <xf numFmtId="0" fontId="0" fillId="6" borderId="0" xfId="0" applyFill="1"/>
    <xf numFmtId="0" fontId="26" fillId="0" borderId="0" xfId="0" applyFont="1" applyAlignment="1">
      <alignment vertical="top" wrapText="1"/>
    </xf>
    <xf numFmtId="10" fontId="0" fillId="0" borderId="8" xfId="0" applyNumberFormat="1" applyBorder="1"/>
    <xf numFmtId="0" fontId="12" fillId="0" borderId="0" xfId="1" applyProtection="1">
      <protection locked="0" hidden="1"/>
    </xf>
    <xf numFmtId="0" fontId="12" fillId="0" borderId="0" xfId="1" applyProtection="1">
      <protection locked="0"/>
    </xf>
    <xf numFmtId="0" fontId="12" fillId="0" borderId="0" xfId="1" applyAlignment="1" applyProtection="1">
      <alignment wrapText="1"/>
      <protection locked="0"/>
    </xf>
    <xf numFmtId="0" fontId="0" fillId="0" borderId="0" xfId="0" applyAlignment="1" applyProtection="1">
      <alignment horizontal="center"/>
      <protection locked="0" hidden="1"/>
    </xf>
    <xf numFmtId="2" fontId="9" fillId="0" borderId="1" xfId="0" applyNumberFormat="1" applyFont="1" applyBorder="1" applyAlignment="1" applyProtection="1">
      <alignment wrapText="1"/>
      <protection locked="0"/>
    </xf>
    <xf numFmtId="2" fontId="12" fillId="0" borderId="0" xfId="1" applyNumberFormat="1" applyProtection="1">
      <protection locked="0" hidden="1"/>
    </xf>
    <xf numFmtId="2" fontId="30" fillId="0" borderId="1" xfId="0" applyNumberFormat="1" applyFont="1" applyBorder="1" applyAlignment="1" applyProtection="1">
      <alignment wrapText="1"/>
      <protection locked="0"/>
    </xf>
    <xf numFmtId="0" fontId="2" fillId="0" borderId="3" xfId="0" applyFont="1" applyBorder="1" applyAlignment="1" applyProtection="1">
      <alignment wrapText="1"/>
      <protection locked="0"/>
    </xf>
    <xf numFmtId="0" fontId="12" fillId="0" borderId="1" xfId="1" applyBorder="1" applyProtection="1">
      <protection locked="0" hidden="1"/>
    </xf>
    <xf numFmtId="10" fontId="28" fillId="0" borderId="1" xfId="1" applyNumberFormat="1" applyFont="1" applyBorder="1" applyProtection="1">
      <protection locked="0" hidden="1"/>
    </xf>
    <xf numFmtId="3" fontId="27" fillId="0" borderId="1" xfId="1" applyNumberFormat="1" applyFont="1" applyBorder="1" applyProtection="1">
      <protection locked="0"/>
    </xf>
    <xf numFmtId="3" fontId="28" fillId="0" borderId="1" xfId="1" applyNumberFormat="1" applyFont="1" applyBorder="1" applyProtection="1">
      <protection locked="0"/>
    </xf>
    <xf numFmtId="2" fontId="28" fillId="0" borderId="1" xfId="1" applyNumberFormat="1" applyFont="1" applyBorder="1" applyProtection="1">
      <protection locked="0"/>
    </xf>
    <xf numFmtId="0" fontId="29" fillId="0" borderId="1" xfId="1" applyFont="1" applyBorder="1" applyProtection="1">
      <protection locked="0"/>
    </xf>
    <xf numFmtId="0" fontId="28" fillId="0" borderId="1" xfId="1" applyFont="1" applyBorder="1" applyProtection="1">
      <protection locked="0"/>
    </xf>
    <xf numFmtId="176" fontId="31" fillId="0" borderId="1" xfId="8" applyNumberFormat="1" applyFont="1" applyBorder="1" applyAlignment="1" applyProtection="1">
      <alignment wrapText="1"/>
      <protection locked="0"/>
    </xf>
    <xf numFmtId="166" fontId="31" fillId="0" borderId="1" xfId="0" applyNumberFormat="1" applyFont="1" applyBorder="1" applyAlignment="1" applyProtection="1">
      <alignment wrapText="1"/>
      <protection locked="0"/>
    </xf>
    <xf numFmtId="3" fontId="31" fillId="0" borderId="1" xfId="0" applyNumberFormat="1" applyFont="1" applyBorder="1" applyAlignment="1" applyProtection="1">
      <alignment wrapText="1"/>
      <protection locked="0"/>
    </xf>
    <xf numFmtId="0" fontId="12" fillId="7" borderId="1" xfId="1" applyFill="1" applyBorder="1" applyProtection="1">
      <protection locked="0" hidden="1"/>
    </xf>
    <xf numFmtId="3" fontId="12" fillId="0" borderId="0" xfId="1" applyNumberFormat="1" applyProtection="1">
      <protection locked="0" hidden="1"/>
    </xf>
  </cellXfs>
  <cellStyles count="9">
    <cellStyle name="Hipervínculo 2" xfId="7" xr:uid="{EF742430-A065-45CA-9921-A046FE5BC8A2}"/>
    <cellStyle name="Millares" xfId="8" builtinId="3"/>
    <cellStyle name="Normal" xfId="0" builtinId="0"/>
    <cellStyle name="Normal 10" xfId="6" xr:uid="{2F12FE78-5F5E-478F-B6E9-BF9D6DB379D7}"/>
    <cellStyle name="Normal 2" xfId="1" xr:uid="{C2FECA0B-6CE0-44F1-8D99-85C689BECB6A}"/>
    <cellStyle name="Normal 2 2" xfId="2" xr:uid="{09FB8516-3FF4-41EE-8053-B793082A9EBF}"/>
    <cellStyle name="Normal 3" xfId="3" xr:uid="{A367C65A-9A7B-4E9E-88D5-455B5E2A67A7}"/>
    <cellStyle name="Normal 4" xfId="5" xr:uid="{045A25C2-7057-4F69-940C-162D84B85704}"/>
    <cellStyle name="Normal 6 2 2" xfId="4" xr:uid="{A7D43603-9CA3-48A8-842E-8699EC0DE61E}"/>
  </cellStyles>
  <dxfs count="12">
    <dxf>
      <font>
        <color theme="0"/>
      </font>
      <fill>
        <patternFill>
          <bgColor theme="0"/>
        </patternFill>
      </fill>
    </dxf>
    <dxf>
      <font>
        <color theme="0"/>
      </font>
    </dxf>
    <dxf>
      <numFmt numFmtId="168" formatCode="0.0000"/>
    </dxf>
    <dxf>
      <numFmt numFmtId="168" formatCode="0.0000"/>
    </dxf>
    <dxf>
      <numFmt numFmtId="168" formatCode="0.00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8" formatCode="0.0000"/>
    </dxf>
  </dxfs>
  <tableStyles count="0" defaultTableStyle="TableStyleMedium2" defaultPivotStyle="PivotStyleLight16"/>
  <colors>
    <mruColors>
      <color rgb="FFEDEDED"/>
      <color rgb="FFDAE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externalLink" Target="externalLinks/externalLink18.xml"/><Relationship Id="rId21" Type="http://schemas.openxmlformats.org/officeDocument/2006/relationships/externalLink" Target="externalLinks/externalLink13.xml"/><Relationship Id="rId42" Type="http://schemas.openxmlformats.org/officeDocument/2006/relationships/externalLink" Target="externalLinks/externalLink34.xml"/><Relationship Id="rId47" Type="http://schemas.openxmlformats.org/officeDocument/2006/relationships/externalLink" Target="externalLinks/externalLink39.xml"/><Relationship Id="rId63" Type="http://schemas.openxmlformats.org/officeDocument/2006/relationships/externalLink" Target="externalLinks/externalLink55.xml"/><Relationship Id="rId6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8.xml"/><Relationship Id="rId29" Type="http://schemas.openxmlformats.org/officeDocument/2006/relationships/externalLink" Target="externalLinks/externalLink21.xml"/><Relationship Id="rId11" Type="http://schemas.openxmlformats.org/officeDocument/2006/relationships/externalLink" Target="externalLinks/externalLink3.xml"/><Relationship Id="rId24" Type="http://schemas.openxmlformats.org/officeDocument/2006/relationships/externalLink" Target="externalLinks/externalLink16.xml"/><Relationship Id="rId32" Type="http://schemas.openxmlformats.org/officeDocument/2006/relationships/externalLink" Target="externalLinks/externalLink24.xml"/><Relationship Id="rId37" Type="http://schemas.openxmlformats.org/officeDocument/2006/relationships/externalLink" Target="externalLinks/externalLink29.xml"/><Relationship Id="rId40" Type="http://schemas.openxmlformats.org/officeDocument/2006/relationships/externalLink" Target="externalLinks/externalLink32.xml"/><Relationship Id="rId45" Type="http://schemas.openxmlformats.org/officeDocument/2006/relationships/externalLink" Target="externalLinks/externalLink37.xml"/><Relationship Id="rId53" Type="http://schemas.openxmlformats.org/officeDocument/2006/relationships/externalLink" Target="externalLinks/externalLink45.xml"/><Relationship Id="rId58" Type="http://schemas.openxmlformats.org/officeDocument/2006/relationships/externalLink" Target="externalLinks/externalLink50.xml"/><Relationship Id="rId66" Type="http://schemas.openxmlformats.org/officeDocument/2006/relationships/theme" Target="theme/theme1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53.xml"/><Relationship Id="rId19" Type="http://schemas.openxmlformats.org/officeDocument/2006/relationships/externalLink" Target="externalLinks/externalLink11.xml"/><Relationship Id="rId14" Type="http://schemas.openxmlformats.org/officeDocument/2006/relationships/externalLink" Target="externalLinks/externalLink6.xml"/><Relationship Id="rId22" Type="http://schemas.openxmlformats.org/officeDocument/2006/relationships/externalLink" Target="externalLinks/externalLink14.xml"/><Relationship Id="rId27" Type="http://schemas.openxmlformats.org/officeDocument/2006/relationships/externalLink" Target="externalLinks/externalLink19.xml"/><Relationship Id="rId30" Type="http://schemas.openxmlformats.org/officeDocument/2006/relationships/externalLink" Target="externalLinks/externalLink22.xml"/><Relationship Id="rId35" Type="http://schemas.openxmlformats.org/officeDocument/2006/relationships/externalLink" Target="externalLinks/externalLink27.xml"/><Relationship Id="rId43" Type="http://schemas.openxmlformats.org/officeDocument/2006/relationships/externalLink" Target="externalLinks/externalLink35.xml"/><Relationship Id="rId48" Type="http://schemas.openxmlformats.org/officeDocument/2006/relationships/externalLink" Target="externalLinks/externalLink40.xml"/><Relationship Id="rId56" Type="http://schemas.openxmlformats.org/officeDocument/2006/relationships/externalLink" Target="externalLinks/externalLink48.xml"/><Relationship Id="rId64" Type="http://schemas.openxmlformats.org/officeDocument/2006/relationships/externalLink" Target="externalLinks/externalLink56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3.xml"/><Relationship Id="rId72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4.xml"/><Relationship Id="rId17" Type="http://schemas.openxmlformats.org/officeDocument/2006/relationships/externalLink" Target="externalLinks/externalLink9.xml"/><Relationship Id="rId25" Type="http://schemas.openxmlformats.org/officeDocument/2006/relationships/externalLink" Target="externalLinks/externalLink17.xml"/><Relationship Id="rId33" Type="http://schemas.openxmlformats.org/officeDocument/2006/relationships/externalLink" Target="externalLinks/externalLink25.xml"/><Relationship Id="rId38" Type="http://schemas.openxmlformats.org/officeDocument/2006/relationships/externalLink" Target="externalLinks/externalLink30.xml"/><Relationship Id="rId46" Type="http://schemas.openxmlformats.org/officeDocument/2006/relationships/externalLink" Target="externalLinks/externalLink38.xml"/><Relationship Id="rId59" Type="http://schemas.openxmlformats.org/officeDocument/2006/relationships/externalLink" Target="externalLinks/externalLink51.xml"/><Relationship Id="rId67" Type="http://schemas.openxmlformats.org/officeDocument/2006/relationships/styles" Target="styles.xml"/><Relationship Id="rId20" Type="http://schemas.openxmlformats.org/officeDocument/2006/relationships/externalLink" Target="externalLinks/externalLink12.xml"/><Relationship Id="rId41" Type="http://schemas.openxmlformats.org/officeDocument/2006/relationships/externalLink" Target="externalLinks/externalLink33.xml"/><Relationship Id="rId54" Type="http://schemas.openxmlformats.org/officeDocument/2006/relationships/externalLink" Target="externalLinks/externalLink46.xml"/><Relationship Id="rId62" Type="http://schemas.openxmlformats.org/officeDocument/2006/relationships/externalLink" Target="externalLinks/externalLink54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externalLink" Target="externalLinks/externalLink7.xml"/><Relationship Id="rId23" Type="http://schemas.openxmlformats.org/officeDocument/2006/relationships/externalLink" Target="externalLinks/externalLink15.xml"/><Relationship Id="rId28" Type="http://schemas.openxmlformats.org/officeDocument/2006/relationships/externalLink" Target="externalLinks/externalLink20.xml"/><Relationship Id="rId36" Type="http://schemas.openxmlformats.org/officeDocument/2006/relationships/externalLink" Target="externalLinks/externalLink28.xml"/><Relationship Id="rId49" Type="http://schemas.openxmlformats.org/officeDocument/2006/relationships/externalLink" Target="externalLinks/externalLink41.xml"/><Relationship Id="rId57" Type="http://schemas.openxmlformats.org/officeDocument/2006/relationships/externalLink" Target="externalLinks/externalLink49.xml"/><Relationship Id="rId10" Type="http://schemas.openxmlformats.org/officeDocument/2006/relationships/externalLink" Target="externalLinks/externalLink2.xml"/><Relationship Id="rId31" Type="http://schemas.openxmlformats.org/officeDocument/2006/relationships/externalLink" Target="externalLinks/externalLink23.xml"/><Relationship Id="rId44" Type="http://schemas.openxmlformats.org/officeDocument/2006/relationships/externalLink" Target="externalLinks/externalLink36.xml"/><Relationship Id="rId52" Type="http://schemas.openxmlformats.org/officeDocument/2006/relationships/externalLink" Target="externalLinks/externalLink44.xml"/><Relationship Id="rId60" Type="http://schemas.openxmlformats.org/officeDocument/2006/relationships/externalLink" Target="externalLinks/externalLink52.xml"/><Relationship Id="rId65" Type="http://schemas.openxmlformats.org/officeDocument/2006/relationships/externalLink" Target="externalLinks/externalLink57.xml"/><Relationship Id="rId73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3" Type="http://schemas.openxmlformats.org/officeDocument/2006/relationships/externalLink" Target="externalLinks/externalLink5.xml"/><Relationship Id="rId18" Type="http://schemas.openxmlformats.org/officeDocument/2006/relationships/externalLink" Target="externalLinks/externalLink10.xml"/><Relationship Id="rId39" Type="http://schemas.openxmlformats.org/officeDocument/2006/relationships/externalLink" Target="externalLinks/externalLink31.xml"/><Relationship Id="rId34" Type="http://schemas.openxmlformats.org/officeDocument/2006/relationships/externalLink" Target="externalLinks/externalLink26.xml"/><Relationship Id="rId50" Type="http://schemas.openxmlformats.org/officeDocument/2006/relationships/externalLink" Target="externalLinks/externalLink42.xml"/><Relationship Id="rId55" Type="http://schemas.openxmlformats.org/officeDocument/2006/relationships/externalLink" Target="externalLinks/externalLink47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131195141663796E-2"/>
          <c:y val="0.11480019288668772"/>
          <c:w val="0.88276499854939283"/>
          <c:h val="0.75955389795176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Simulador!$E$33</c:f>
              <c:strCache>
                <c:ptCount val="1"/>
                <c:pt idx="0">
                  <c:v>Televisión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Simulador!$E$34:$E$1033</c:f>
              <c:numCache>
                <c:formatCode>0.00</c:formatCode>
                <c:ptCount val="1000"/>
                <c:pt idx="0">
                  <c:v>0.80287853049481361</c:v>
                </c:pt>
                <c:pt idx="1">
                  <c:v>0.80283148401371296</c:v>
                </c:pt>
                <c:pt idx="2">
                  <c:v>0.80278435295132811</c:v>
                </c:pt>
                <c:pt idx="3">
                  <c:v>0.80273713707526484</c:v>
                </c:pt>
                <c:pt idx="4">
                  <c:v>0.80268983615226863</c:v>
                </c:pt>
                <c:pt idx="5">
                  <c:v>0.80264244994822109</c:v>
                </c:pt>
                <c:pt idx="6">
                  <c:v>0.80259497822813541</c:v>
                </c:pt>
                <c:pt idx="7">
                  <c:v>0.80254742075615271</c:v>
                </c:pt>
                <c:pt idx="8">
                  <c:v>0.8024997772955379</c:v>
                </c:pt>
                <c:pt idx="9">
                  <c:v>0.80245204760867528</c:v>
                </c:pt>
                <c:pt idx="10">
                  <c:v>0.80240423145706496</c:v>
                </c:pt>
                <c:pt idx="11">
                  <c:v>0.80235632860131822</c:v>
                </c:pt>
                <c:pt idx="12">
                  <c:v>0.80230833880115338</c:v>
                </c:pt>
                <c:pt idx="13">
                  <c:v>0.80226026181539212</c:v>
                </c:pt>
                <c:pt idx="14">
                  <c:v>0.80221209740195465</c:v>
                </c:pt>
                <c:pt idx="15">
                  <c:v>0.80216384531785589</c:v>
                </c:pt>
                <c:pt idx="16">
                  <c:v>0.80211550531920073</c:v>
                </c:pt>
                <c:pt idx="17">
                  <c:v>0.80206707716118053</c:v>
                </c:pt>
                <c:pt idx="18">
                  <c:v>0.80201856059806786</c:v>
                </c:pt>
                <c:pt idx="19">
                  <c:v>0.80196995538321303</c:v>
                </c:pt>
                <c:pt idx="20">
                  <c:v>0.80192126126903907</c:v>
                </c:pt>
                <c:pt idx="21">
                  <c:v>0.80187247800703776</c:v>
                </c:pt>
                <c:pt idx="22">
                  <c:v>0.80182360534776509</c:v>
                </c:pt>
                <c:pt idx="23">
                  <c:v>0.80177464304083668</c:v>
                </c:pt>
                <c:pt idx="24">
                  <c:v>0.80172559083492356</c:v>
                </c:pt>
                <c:pt idx="25">
                  <c:v>0.80167644847774755</c:v>
                </c:pt>
                <c:pt idx="26">
                  <c:v>0.80162721571607687</c:v>
                </c:pt>
                <c:pt idx="27">
                  <c:v>0.80157789229572118</c:v>
                </c:pt>
                <c:pt idx="28">
                  <c:v>0.80152847796152771</c:v>
                </c:pt>
                <c:pt idx="29">
                  <c:v>0.8014789724573762</c:v>
                </c:pt>
                <c:pt idx="30">
                  <c:v>0.80142937552617421</c:v>
                </c:pt>
                <c:pt idx="31">
                  <c:v>0.80137968690985284</c:v>
                </c:pt>
                <c:pt idx="32">
                  <c:v>0.80132990634936185</c:v>
                </c:pt>
                <c:pt idx="33">
                  <c:v>0.80128003358466493</c:v>
                </c:pt>
                <c:pt idx="34">
                  <c:v>0.80123006835473509</c:v>
                </c:pt>
                <c:pt idx="35">
                  <c:v>0.80118001039754982</c:v>
                </c:pt>
                <c:pt idx="36">
                  <c:v>0.8011298594500863</c:v>
                </c:pt>
                <c:pt idx="37">
                  <c:v>0.80107961524831661</c:v>
                </c:pt>
                <c:pt idx="38">
                  <c:v>0.80102927752720321</c:v>
                </c:pt>
                <c:pt idx="39">
                  <c:v>0.80097884602069336</c:v>
                </c:pt>
                <c:pt idx="40">
                  <c:v>0.80092832046171503</c:v>
                </c:pt>
                <c:pt idx="41">
                  <c:v>0.80087770058217134</c:v>
                </c:pt>
                <c:pt idx="42">
                  <c:v>0.80082698611293601</c:v>
                </c:pt>
                <c:pt idx="43">
                  <c:v>0.80077617678384849</c:v>
                </c:pt>
                <c:pt idx="44">
                  <c:v>0.80072527232370816</c:v>
                </c:pt>
                <c:pt idx="45">
                  <c:v>0.80067427246027045</c:v>
                </c:pt>
                <c:pt idx="46">
                  <c:v>0.80062317692024076</c:v>
                </c:pt>
                <c:pt idx="47">
                  <c:v>0.80057198542926999</c:v>
                </c:pt>
                <c:pt idx="48">
                  <c:v>0.80052069771194934</c:v>
                </c:pt>
                <c:pt idx="49">
                  <c:v>0.80046931349180472</c:v>
                </c:pt>
                <c:pt idx="50">
                  <c:v>0.80041783249129217</c:v>
                </c:pt>
                <c:pt idx="51">
                  <c:v>0.80036625443179221</c:v>
                </c:pt>
                <c:pt idx="52">
                  <c:v>0.8003145790336047</c:v>
                </c:pt>
                <c:pt idx="53">
                  <c:v>0.8002628060159438</c:v>
                </c:pt>
                <c:pt idx="54">
                  <c:v>0.80021093509693231</c:v>
                </c:pt>
                <c:pt idx="55">
                  <c:v>0.80015896599359659</c:v>
                </c:pt>
                <c:pt idx="56">
                  <c:v>0.800106898421861</c:v>
                </c:pt>
                <c:pt idx="57">
                  <c:v>0.80005473209654276</c:v>
                </c:pt>
                <c:pt idx="58">
                  <c:v>0.80000246673134623</c:v>
                </c:pt>
                <c:pt idx="59">
                  <c:v>0.79995010203885752</c:v>
                </c:pt>
                <c:pt idx="60">
                  <c:v>0.79989763773053912</c:v>
                </c:pt>
                <c:pt idx="61">
                  <c:v>0.7998450735167244</c:v>
                </c:pt>
                <c:pt idx="62">
                  <c:v>0.79979240910661165</c:v>
                </c:pt>
                <c:pt idx="63">
                  <c:v>0.79973964420825916</c:v>
                </c:pt>
                <c:pt idx="64">
                  <c:v>0.79968677852857883</c:v>
                </c:pt>
                <c:pt idx="65">
                  <c:v>0.79963381177333126</c:v>
                </c:pt>
                <c:pt idx="66">
                  <c:v>0.79958074364711917</c:v>
                </c:pt>
                <c:pt idx="67">
                  <c:v>0.79952757385338269</c:v>
                </c:pt>
                <c:pt idx="68">
                  <c:v>0.79947430209439285</c:v>
                </c:pt>
                <c:pt idx="69">
                  <c:v>0.79942092807124587</c:v>
                </c:pt>
                <c:pt idx="70">
                  <c:v>0.7993674514838579</c:v>
                </c:pt>
                <c:pt idx="71">
                  <c:v>0.79931387203095816</c:v>
                </c:pt>
                <c:pt idx="72">
                  <c:v>0.79926018941008403</c:v>
                </c:pt>
                <c:pt idx="73">
                  <c:v>0.79920640331757464</c:v>
                </c:pt>
                <c:pt idx="74">
                  <c:v>0.79915251344856464</c:v>
                </c:pt>
                <c:pt idx="75">
                  <c:v>0.79909851949697874</c:v>
                </c:pt>
                <c:pt idx="76">
                  <c:v>0.79904442115552521</c:v>
                </c:pt>
                <c:pt idx="77">
                  <c:v>0.79899021811569038</c:v>
                </c:pt>
                <c:pt idx="78">
                  <c:v>0.79893591006773168</c:v>
                </c:pt>
                <c:pt idx="79">
                  <c:v>0.79888149670067221</c:v>
                </c:pt>
                <c:pt idx="80">
                  <c:v>0.79882697770229416</c:v>
                </c:pt>
                <c:pt idx="81">
                  <c:v>0.79877235275913261</c:v>
                </c:pt>
                <c:pt idx="82">
                  <c:v>0.79871762155646953</c:v>
                </c:pt>
                <c:pt idx="83">
                  <c:v>0.79866278377832722</c:v>
                </c:pt>
                <c:pt idx="84">
                  <c:v>0.79860783910746191</c:v>
                </c:pt>
                <c:pt idx="85">
                  <c:v>0.79855278722535761</c:v>
                </c:pt>
                <c:pt idx="86">
                  <c:v>0.79849762781221967</c:v>
                </c:pt>
                <c:pt idx="87">
                  <c:v>0.79844236054696782</c:v>
                </c:pt>
                <c:pt idx="88">
                  <c:v>0.7983869851072305</c:v>
                </c:pt>
                <c:pt idx="89">
                  <c:v>0.7983315011693376</c:v>
                </c:pt>
                <c:pt idx="90">
                  <c:v>0.79827590840831442</c:v>
                </c:pt>
                <c:pt idx="91">
                  <c:v>0.79822020649787451</c:v>
                </c:pt>
                <c:pt idx="92">
                  <c:v>0.79816439511041337</c:v>
                </c:pt>
                <c:pt idx="93">
                  <c:v>0.79810847391700179</c:v>
                </c:pt>
                <c:pt idx="94">
                  <c:v>0.79805244258737884</c:v>
                </c:pt>
                <c:pt idx="95">
                  <c:v>0.79799630078994532</c:v>
                </c:pt>
                <c:pt idx="96">
                  <c:v>0.79794004819175668</c:v>
                </c:pt>
                <c:pt idx="97">
                  <c:v>0.79788368445851654</c:v>
                </c:pt>
                <c:pt idx="98">
                  <c:v>0.7978272092545694</c:v>
                </c:pt>
                <c:pt idx="99">
                  <c:v>0.79777062224289386</c:v>
                </c:pt>
                <c:pt idx="100">
                  <c:v>0.79771392308509548</c:v>
                </c:pt>
                <c:pt idx="101">
                  <c:v>0.79765711144140006</c:v>
                </c:pt>
                <c:pt idx="102">
                  <c:v>0.79760018697064627</c:v>
                </c:pt>
                <c:pt idx="103">
                  <c:v>0.79754314933027837</c:v>
                </c:pt>
                <c:pt idx="104">
                  <c:v>0.79748599817633981</c:v>
                </c:pt>
                <c:pt idx="105">
                  <c:v>0.79742873316346485</c:v>
                </c:pt>
                <c:pt idx="106">
                  <c:v>0.79737135394487224</c:v>
                </c:pt>
                <c:pt idx="107">
                  <c:v>0.79731386017235784</c:v>
                </c:pt>
                <c:pt idx="108">
                  <c:v>0.79725625149628643</c:v>
                </c:pt>
                <c:pt idx="109">
                  <c:v>0.79719852756558529</c:v>
                </c:pt>
                <c:pt idx="110">
                  <c:v>0.79714068802773641</c:v>
                </c:pt>
                <c:pt idx="111">
                  <c:v>0.79708273252876882</c:v>
                </c:pt>
                <c:pt idx="112">
                  <c:v>0.79702466071325118</c:v>
                </c:pt>
                <c:pt idx="113">
                  <c:v>0.79696647222428429</c:v>
                </c:pt>
                <c:pt idx="114">
                  <c:v>0.7969081667034934</c:v>
                </c:pt>
                <c:pt idx="115">
                  <c:v>0.79684974379102025</c:v>
                </c:pt>
                <c:pt idx="116">
                  <c:v>0.79679120312551599</c:v>
                </c:pt>
                <c:pt idx="117">
                  <c:v>0.79673254434413276</c:v>
                </c:pt>
                <c:pt idx="118">
                  <c:v>0.79667376708251614</c:v>
                </c:pt>
                <c:pt idx="119">
                  <c:v>0.79661487097479733</c:v>
                </c:pt>
                <c:pt idx="120">
                  <c:v>0.796555855653585</c:v>
                </c:pt>
                <c:pt idx="121">
                  <c:v>0.7964967207499577</c:v>
                </c:pt>
                <c:pt idx="122">
                  <c:v>0.79643746589345543</c:v>
                </c:pt>
                <c:pt idx="123">
                  <c:v>0.79637809071207166</c:v>
                </c:pt>
                <c:pt idx="124">
                  <c:v>0.79631859483224543</c:v>
                </c:pt>
                <c:pt idx="125">
                  <c:v>0.79625897787885302</c:v>
                </c:pt>
                <c:pt idx="126">
                  <c:v>0.79619923947519966</c:v>
                </c:pt>
                <c:pt idx="127">
                  <c:v>0.79613937924301115</c:v>
                </c:pt>
                <c:pt idx="128">
                  <c:v>0.7960793968024259</c:v>
                </c:pt>
                <c:pt idx="129">
                  <c:v>0.79601929177198638</c:v>
                </c:pt>
                <c:pt idx="130">
                  <c:v>0.79595906376863024</c:v>
                </c:pt>
                <c:pt idx="131">
                  <c:v>0.79589871240768262</c:v>
                </c:pt>
                <c:pt idx="132">
                  <c:v>0.79583823730284697</c:v>
                </c:pt>
                <c:pt idx="133">
                  <c:v>0.79577763806619661</c:v>
                </c:pt>
                <c:pt idx="134">
                  <c:v>0.79571691430816605</c:v>
                </c:pt>
                <c:pt idx="135">
                  <c:v>0.79565606563754265</c:v>
                </c:pt>
                <c:pt idx="136">
                  <c:v>0.79559509166145725</c:v>
                </c:pt>
                <c:pt idx="137">
                  <c:v>0.79553399198537567</c:v>
                </c:pt>
                <c:pt idx="138">
                  <c:v>0.79547276621308982</c:v>
                </c:pt>
                <c:pt idx="139">
                  <c:v>0.79541141394670867</c:v>
                </c:pt>
                <c:pt idx="140">
                  <c:v>0.79534993478664928</c:v>
                </c:pt>
                <c:pt idx="141">
                  <c:v>0.79528832833162799</c:v>
                </c:pt>
                <c:pt idx="142">
                  <c:v>0.79522659417865071</c:v>
                </c:pt>
                <c:pt idx="143">
                  <c:v>0.79516473192300441</c:v>
                </c:pt>
                <c:pt idx="144">
                  <c:v>0.79510274115824742</c:v>
                </c:pt>
                <c:pt idx="145">
                  <c:v>0.79504062147620036</c:v>
                </c:pt>
                <c:pt idx="146">
                  <c:v>0.79497837246693681</c:v>
                </c:pt>
                <c:pt idx="147">
                  <c:v>0.79491599371877353</c:v>
                </c:pt>
                <c:pt idx="148">
                  <c:v>0.79485348481826168</c:v>
                </c:pt>
                <c:pt idx="149">
                  <c:v>0.79479084535017652</c:v>
                </c:pt>
                <c:pt idx="150">
                  <c:v>0.79472807489750841</c:v>
                </c:pt>
                <c:pt idx="151">
                  <c:v>0.79466517304145268</c:v>
                </c:pt>
                <c:pt idx="152">
                  <c:v>0.79460213936140034</c:v>
                </c:pt>
                <c:pt idx="153">
                  <c:v>0.79453897343492785</c:v>
                </c:pt>
                <c:pt idx="154">
                  <c:v>0.79447567483778769</c:v>
                </c:pt>
                <c:pt idx="155">
                  <c:v>0.79441224314389813</c:v>
                </c:pt>
                <c:pt idx="156">
                  <c:v>0.79434867792533326</c:v>
                </c:pt>
                <c:pt idx="157">
                  <c:v>0.79428497875231341</c:v>
                </c:pt>
                <c:pt idx="158">
                  <c:v>0.7942211451931942</c:v>
                </c:pt>
                <c:pt idx="159">
                  <c:v>0.79415717681445719</c:v>
                </c:pt>
                <c:pt idx="160">
                  <c:v>0.79409307318069899</c:v>
                </c:pt>
                <c:pt idx="161">
                  <c:v>0.79402883385462153</c:v>
                </c:pt>
                <c:pt idx="162">
                  <c:v>0.79396445839702101</c:v>
                </c:pt>
                <c:pt idx="163">
                  <c:v>0.79389994636677808</c:v>
                </c:pt>
                <c:pt idx="164">
                  <c:v>0.79383529732084701</c:v>
                </c:pt>
                <c:pt idx="165">
                  <c:v>0.79377051081424499</c:v>
                </c:pt>
                <c:pt idx="166">
                  <c:v>0.79370558640004163</c:v>
                </c:pt>
                <c:pt idx="167">
                  <c:v>0.79364052362934845</c:v>
                </c:pt>
                <c:pt idx="168">
                  <c:v>0.79357532205130754</c:v>
                </c:pt>
                <c:pt idx="169">
                  <c:v>0.79350998121308103</c:v>
                </c:pt>
                <c:pt idx="170">
                  <c:v>0.79344450065984029</c:v>
                </c:pt>
                <c:pt idx="171">
                  <c:v>0.79337887993475453</c:v>
                </c:pt>
                <c:pt idx="172">
                  <c:v>0.7933131185789799</c:v>
                </c:pt>
                <c:pt idx="173">
                  <c:v>0.79324721613164839</c:v>
                </c:pt>
                <c:pt idx="174">
                  <c:v>0.79318117212985628</c:v>
                </c:pt>
                <c:pt idx="175">
                  <c:v>0.79311498610865339</c:v>
                </c:pt>
                <c:pt idx="176">
                  <c:v>0.79304865760103105</c:v>
                </c:pt>
                <c:pt idx="177">
                  <c:v>0.79298218613791116</c:v>
                </c:pt>
                <c:pt idx="178">
                  <c:v>0.79291557124813394</c:v>
                </c:pt>
                <c:pt idx="179">
                  <c:v>0.79284881245844741</c:v>
                </c:pt>
                <c:pt idx="180">
                  <c:v>0.79278190929349457</c:v>
                </c:pt>
                <c:pt idx="181">
                  <c:v>0.79271486127580204</c:v>
                </c:pt>
                <c:pt idx="182">
                  <c:v>0.79264766792576868</c:v>
                </c:pt>
                <c:pt idx="183">
                  <c:v>0.79258032876165274</c:v>
                </c:pt>
                <c:pt idx="184">
                  <c:v>0.79251284329956051</c:v>
                </c:pt>
                <c:pt idx="185">
                  <c:v>0.79244521105343413</c:v>
                </c:pt>
                <c:pt idx="186">
                  <c:v>0.79237743153503881</c:v>
                </c:pt>
                <c:pt idx="187">
                  <c:v>0.79230950425395164</c:v>
                </c:pt>
                <c:pt idx="188">
                  <c:v>0.79224142871754821</c:v>
                </c:pt>
                <c:pt idx="189">
                  <c:v>0.7921732044309906</c:v>
                </c:pt>
                <c:pt idx="190">
                  <c:v>0.79210483089721495</c:v>
                </c:pt>
                <c:pt idx="191">
                  <c:v>0.79203630761691879</c:v>
                </c:pt>
                <c:pt idx="192">
                  <c:v>0.79196763408854809</c:v>
                </c:pt>
                <c:pt idx="193">
                  <c:v>0.79189880980828486</c:v>
                </c:pt>
                <c:pt idx="194">
                  <c:v>0.79182983427003406</c:v>
                </c:pt>
                <c:pt idx="195">
                  <c:v>0.79176070696541057</c:v>
                </c:pt>
                <c:pt idx="196">
                  <c:v>0.79169142738372633</c:v>
                </c:pt>
                <c:pt idx="197">
                  <c:v>0.79162199501197728</c:v>
                </c:pt>
                <c:pt idx="198">
                  <c:v>0.79155240933482962</c:v>
                </c:pt>
                <c:pt idx="199">
                  <c:v>0.79148266983460724</c:v>
                </c:pt>
                <c:pt idx="200">
                  <c:v>0.79141277599127768</c:v>
                </c:pt>
                <c:pt idx="201">
                  <c:v>0.79134272728243893</c:v>
                </c:pt>
                <c:pt idx="202">
                  <c:v>0.79127252318330588</c:v>
                </c:pt>
                <c:pt idx="203">
                  <c:v>0.79120216316669634</c:v>
                </c:pt>
                <c:pt idx="204">
                  <c:v>0.79113164670301739</c:v>
                </c:pt>
                <c:pt idx="205">
                  <c:v>0.79106097326025193</c:v>
                </c:pt>
                <c:pt idx="206">
                  <c:v>0.79099014230394393</c:v>
                </c:pt>
                <c:pt idx="207">
                  <c:v>0.79091915329718487</c:v>
                </c:pt>
                <c:pt idx="208">
                  <c:v>0.79084800570059943</c:v>
                </c:pt>
                <c:pt idx="209">
                  <c:v>0.79077669897233138</c:v>
                </c:pt>
                <c:pt idx="210">
                  <c:v>0.79070523256802894</c:v>
                </c:pt>
                <c:pt idx="211">
                  <c:v>0.79063360594083021</c:v>
                </c:pt>
                <c:pt idx="212">
                  <c:v>0.79056181854134921</c:v>
                </c:pt>
                <c:pt idx="213">
                  <c:v>0.79048986981766067</c:v>
                </c:pt>
                <c:pt idx="214">
                  <c:v>0.79041775921528523</c:v>
                </c:pt>
                <c:pt idx="215">
                  <c:v>0.79034548617717482</c:v>
                </c:pt>
                <c:pt idx="216">
                  <c:v>0.79027305014369764</c:v>
                </c:pt>
                <c:pt idx="217">
                  <c:v>0.79020045055262311</c:v>
                </c:pt>
                <c:pt idx="218">
                  <c:v>0.79012768683910628</c:v>
                </c:pt>
                <c:pt idx="219">
                  <c:v>0.79005475843567285</c:v>
                </c:pt>
                <c:pt idx="220">
                  <c:v>0.78998166477220411</c:v>
                </c:pt>
                <c:pt idx="221">
                  <c:v>0.78990840527592043</c:v>
                </c:pt>
                <c:pt idx="222">
                  <c:v>0.78983497937136671</c:v>
                </c:pt>
                <c:pt idx="223">
                  <c:v>0.78976138648039595</c:v>
                </c:pt>
                <c:pt idx="224">
                  <c:v>0.78968762602215348</c:v>
                </c:pt>
                <c:pt idx="225">
                  <c:v>0.78961369741306142</c:v>
                </c:pt>
                <c:pt idx="226">
                  <c:v>0.78953960006680191</c:v>
                </c:pt>
                <c:pt idx="227">
                  <c:v>0.78946533339430158</c:v>
                </c:pt>
                <c:pt idx="228">
                  <c:v>0.78939089680371477</c:v>
                </c:pt>
                <c:pt idx="229">
                  <c:v>0.78931628970040746</c:v>
                </c:pt>
                <c:pt idx="230">
                  <c:v>0.78924151148694033</c:v>
                </c:pt>
                <c:pt idx="231">
                  <c:v>0.78916656156305254</c:v>
                </c:pt>
                <c:pt idx="232">
                  <c:v>0.78909143932564441</c:v>
                </c:pt>
                <c:pt idx="233">
                  <c:v>0.7890161441687612</c:v>
                </c:pt>
                <c:pt idx="234">
                  <c:v>0.78894067548357538</c:v>
                </c:pt>
                <c:pt idx="235">
                  <c:v>0.78886503265837005</c:v>
                </c:pt>
                <c:pt idx="236">
                  <c:v>0.78878921507852118</c:v>
                </c:pt>
                <c:pt idx="237">
                  <c:v>0.78871322212648076</c:v>
                </c:pt>
                <c:pt idx="238">
                  <c:v>0.78863705318175858</c:v>
                </c:pt>
                <c:pt idx="239">
                  <c:v>0.78856070762090547</c:v>
                </c:pt>
                <c:pt idx="240">
                  <c:v>0.78848418481749472</c:v>
                </c:pt>
                <c:pt idx="241">
                  <c:v>0.78840748414210449</c:v>
                </c:pt>
                <c:pt idx="242">
                  <c:v>0.7883306049622999</c:v>
                </c:pt>
                <c:pt idx="243">
                  <c:v>0.7882535466426146</c:v>
                </c:pt>
                <c:pt idx="244">
                  <c:v>0.7881763085445328</c:v>
                </c:pt>
                <c:pt idx="245">
                  <c:v>0.78809889002647049</c:v>
                </c:pt>
                <c:pt idx="246">
                  <c:v>0.78802129044375713</c:v>
                </c:pt>
                <c:pt idx="247">
                  <c:v>0.78794350914861677</c:v>
                </c:pt>
                <c:pt idx="248">
                  <c:v>0.78786554549014931</c:v>
                </c:pt>
                <c:pt idx="249">
                  <c:v>0.7877873988143117</c:v>
                </c:pt>
                <c:pt idx="250">
                  <c:v>0.78770906846389821</c:v>
                </c:pt>
                <c:pt idx="251">
                  <c:v>0.78763055377852209</c:v>
                </c:pt>
                <c:pt idx="252">
                  <c:v>0.78755185409459538</c:v>
                </c:pt>
                <c:pt idx="253">
                  <c:v>0.78747296874530959</c:v>
                </c:pt>
                <c:pt idx="254">
                  <c:v>0.78739389706061647</c:v>
                </c:pt>
                <c:pt idx="255">
                  <c:v>0.78731463836720739</c:v>
                </c:pt>
                <c:pt idx="256">
                  <c:v>0.78723519198849412</c:v>
                </c:pt>
                <c:pt idx="257">
                  <c:v>0.78715555724458819</c:v>
                </c:pt>
                <c:pt idx="258">
                  <c:v>0.78707573345228088</c:v>
                </c:pt>
                <c:pt idx="259">
                  <c:v>0.78699571992502249</c:v>
                </c:pt>
                <c:pt idx="260">
                  <c:v>0.78691551597290232</c:v>
                </c:pt>
                <c:pt idx="261">
                  <c:v>0.78683512090262742</c:v>
                </c:pt>
                <c:pt idx="262">
                  <c:v>0.78675453401750206</c:v>
                </c:pt>
                <c:pt idx="263">
                  <c:v>0.78667375461740618</c:v>
                </c:pt>
                <c:pt idx="264">
                  <c:v>0.78659278199877514</c:v>
                </c:pt>
                <c:pt idx="265">
                  <c:v>0.78651161545457715</c:v>
                </c:pt>
                <c:pt idx="266">
                  <c:v>0.78643025427429281</c:v>
                </c:pt>
                <c:pt idx="267">
                  <c:v>0.78634869774389282</c:v>
                </c:pt>
                <c:pt idx="268">
                  <c:v>0.78626694514581641</c:v>
                </c:pt>
                <c:pt idx="269">
                  <c:v>0.7861849957589494</c:v>
                </c:pt>
                <c:pt idx="270">
                  <c:v>0.7861028488586016</c:v>
                </c:pt>
                <c:pt idx="271">
                  <c:v>0.78602050371648513</c:v>
                </c:pt>
                <c:pt idx="272">
                  <c:v>0.78593795960069124</c:v>
                </c:pt>
                <c:pt idx="273">
                  <c:v>0.7858552157756683</c:v>
                </c:pt>
                <c:pt idx="274">
                  <c:v>0.78577227150219831</c:v>
                </c:pt>
                <c:pt idx="275">
                  <c:v>0.78568912603737451</c:v>
                </c:pt>
                <c:pt idx="276">
                  <c:v>0.7856057786345777</c:v>
                </c:pt>
                <c:pt idx="277">
                  <c:v>0.7855222285434531</c:v>
                </c:pt>
                <c:pt idx="278">
                  <c:v>0.78543847500988684</c:v>
                </c:pt>
                <c:pt idx="279">
                  <c:v>0.78535451727598216</c:v>
                </c:pt>
                <c:pt idx="280">
                  <c:v>0.78527035458003547</c:v>
                </c:pt>
                <c:pt idx="281">
                  <c:v>0.78518598615651236</c:v>
                </c:pt>
                <c:pt idx="282">
                  <c:v>0.78510141123602328</c:v>
                </c:pt>
                <c:pt idx="283">
                  <c:v>0.78501662904529912</c:v>
                </c:pt>
                <c:pt idx="284">
                  <c:v>0.78493163880716643</c:v>
                </c:pt>
                <c:pt idx="285">
                  <c:v>0.78484643974052304</c:v>
                </c:pt>
                <c:pt idx="286">
                  <c:v>0.78476103106031236</c:v>
                </c:pt>
                <c:pt idx="287">
                  <c:v>0.78467541197749857</c:v>
                </c:pt>
                <c:pt idx="288">
                  <c:v>0.78458958169904125</c:v>
                </c:pt>
                <c:pt idx="289">
                  <c:v>0.78450353942786977</c:v>
                </c:pt>
                <c:pt idx="290">
                  <c:v>0.78441728436285729</c:v>
                </c:pt>
                <c:pt idx="291">
                  <c:v>0.78433081569879493</c:v>
                </c:pt>
                <c:pt idx="292">
                  <c:v>0.78424413262636539</c:v>
                </c:pt>
                <c:pt idx="293">
                  <c:v>0.78415723433211681</c:v>
                </c:pt>
                <c:pt idx="294">
                  <c:v>0.78407011999843601</c:v>
                </c:pt>
                <c:pt idx="295">
                  <c:v>0.78398278880352179</c:v>
                </c:pt>
                <c:pt idx="296">
                  <c:v>0.78389523992135757</c:v>
                </c:pt>
                <c:pt idx="297">
                  <c:v>0.7838074725216847</c:v>
                </c:pt>
                <c:pt idx="298">
                  <c:v>0.78371948576997441</c:v>
                </c:pt>
                <c:pt idx="299">
                  <c:v>0.78363127882740058</c:v>
                </c:pt>
                <c:pt idx="300">
                  <c:v>0.78354285085081199</c:v>
                </c:pt>
                <c:pt idx="301">
                  <c:v>0.78345420099270346</c:v>
                </c:pt>
                <c:pt idx="302">
                  <c:v>0.78336532840118844</c:v>
                </c:pt>
                <c:pt idx="303">
                  <c:v>0.78327623221996989</c:v>
                </c:pt>
                <c:pt idx="304">
                  <c:v>0.78318691158831188</c:v>
                </c:pt>
                <c:pt idx="305">
                  <c:v>0.78309736564101029</c:v>
                </c:pt>
                <c:pt idx="306">
                  <c:v>0.78300759350836391</c:v>
                </c:pt>
                <c:pt idx="307">
                  <c:v>0.78291759431614438</c:v>
                </c:pt>
                <c:pt idx="308">
                  <c:v>0.78282736718556734</c:v>
                </c:pt>
                <c:pt idx="309">
                  <c:v>0.78273691123326217</c:v>
                </c:pt>
                <c:pt idx="310">
                  <c:v>0.78264622557124142</c:v>
                </c:pt>
                <c:pt idx="311">
                  <c:v>0.78255530930687112</c:v>
                </c:pt>
                <c:pt idx="312">
                  <c:v>0.78246416154283982</c:v>
                </c:pt>
                <c:pt idx="313">
                  <c:v>0.78237278137712729</c:v>
                </c:pt>
                <c:pt idx="314">
                  <c:v>0.78228116790297431</c:v>
                </c:pt>
                <c:pt idx="315">
                  <c:v>0.78218932020885057</c:v>
                </c:pt>
                <c:pt idx="316">
                  <c:v>0.78209723737842329</c:v>
                </c:pt>
                <c:pt idx="317">
                  <c:v>0.78200491849052534</c:v>
                </c:pt>
                <c:pt idx="318">
                  <c:v>0.78191236261912322</c:v>
                </c:pt>
                <c:pt idx="319">
                  <c:v>0.7818195688332843</c:v>
                </c:pt>
                <c:pt idx="320">
                  <c:v>0.78172653619714472</c:v>
                </c:pt>
                <c:pt idx="321">
                  <c:v>0.78163326376987596</c:v>
                </c:pt>
                <c:pt idx="322">
                  <c:v>0.78153975060565217</c:v>
                </c:pt>
                <c:pt idx="323">
                  <c:v>0.78144599575361606</c:v>
                </c:pt>
                <c:pt idx="324">
                  <c:v>0.78135199825784607</c:v>
                </c:pt>
                <c:pt idx="325">
                  <c:v>0.78125775715732138</c:v>
                </c:pt>
                <c:pt idx="326">
                  <c:v>0.78116327148588849</c:v>
                </c:pt>
                <c:pt idx="327">
                  <c:v>0.78106854027222616</c:v>
                </c:pt>
                <c:pt idx="328">
                  <c:v>0.78097356253981098</c:v>
                </c:pt>
                <c:pt idx="329">
                  <c:v>0.78087833730688205</c:v>
                </c:pt>
                <c:pt idx="330">
                  <c:v>0.78078286358640536</c:v>
                </c:pt>
                <c:pt idx="331">
                  <c:v>0.78068714038603848</c:v>
                </c:pt>
                <c:pt idx="332">
                  <c:v>0.78059116670809459</c:v>
                </c:pt>
                <c:pt idx="333">
                  <c:v>0.78049494154950605</c:v>
                </c:pt>
                <c:pt idx="334">
                  <c:v>0.7803984639017878</c:v>
                </c:pt>
                <c:pt idx="335">
                  <c:v>0.78030173275100068</c:v>
                </c:pt>
                <c:pt idx="336">
                  <c:v>0.78020474707771392</c:v>
                </c:pt>
                <c:pt idx="337">
                  <c:v>0.78010750585696842</c:v>
                </c:pt>
                <c:pt idx="338">
                  <c:v>0.78001000805823784</c:v>
                </c:pt>
                <c:pt idx="339">
                  <c:v>0.77991225264539177</c:v>
                </c:pt>
                <c:pt idx="340">
                  <c:v>0.77981423857665622</c:v>
                </c:pt>
                <c:pt idx="341">
                  <c:v>0.7797159648045755</c:v>
                </c:pt>
                <c:pt idx="342">
                  <c:v>0.7796174302759733</c:v>
                </c:pt>
                <c:pt idx="343">
                  <c:v>0.77951863393191279</c:v>
                </c:pt>
                <c:pt idx="344">
                  <c:v>0.77941957470765744</c:v>
                </c:pt>
                <c:pt idx="345">
                  <c:v>0.7793202515326304</c:v>
                </c:pt>
                <c:pt idx="346">
                  <c:v>0.77922066333037499</c:v>
                </c:pt>
                <c:pt idx="347">
                  <c:v>0.77912080901851311</c:v>
                </c:pt>
                <c:pt idx="348">
                  <c:v>0.77902068750870501</c:v>
                </c:pt>
                <c:pt idx="349">
                  <c:v>0.7789202977066072</c:v>
                </c:pt>
                <c:pt idx="350">
                  <c:v>0.77881963851183122</c:v>
                </c:pt>
                <c:pt idx="351">
                  <c:v>0.77871870881790128</c:v>
                </c:pt>
                <c:pt idx="352">
                  <c:v>0.77861750751221226</c:v>
                </c:pt>
                <c:pt idx="353">
                  <c:v>0.77851603347598619</c:v>
                </c:pt>
                <c:pt idx="354">
                  <c:v>0.77841428558422976</c:v>
                </c:pt>
                <c:pt idx="355">
                  <c:v>0.77831226270569065</c:v>
                </c:pt>
                <c:pt idx="356">
                  <c:v>0.77820996370281348</c:v>
                </c:pt>
                <c:pt idx="357">
                  <c:v>0.77810738743169561</c:v>
                </c:pt>
                <c:pt idx="358">
                  <c:v>0.77800453274204262</c:v>
                </c:pt>
                <c:pt idx="359">
                  <c:v>0.77790139847712336</c:v>
                </c:pt>
                <c:pt idx="360">
                  <c:v>0.77779798347372453</c:v>
                </c:pt>
                <c:pt idx="361">
                  <c:v>0.77769428656210449</c:v>
                </c:pt>
                <c:pt idx="362">
                  <c:v>0.77759030656594763</c:v>
                </c:pt>
                <c:pt idx="363">
                  <c:v>0.77748604230231799</c:v>
                </c:pt>
                <c:pt idx="364">
                  <c:v>0.77738149258161138</c:v>
                </c:pt>
                <c:pt idx="365">
                  <c:v>0.77727665620750885</c:v>
                </c:pt>
                <c:pt idx="366">
                  <c:v>0.77717153197692879</c:v>
                </c:pt>
                <c:pt idx="367">
                  <c:v>0.77706611867997855</c:v>
                </c:pt>
                <c:pt idx="368">
                  <c:v>0.77696041509990599</c:v>
                </c:pt>
                <c:pt idx="369">
                  <c:v>0.77685442001305016</c:v>
                </c:pt>
                <c:pt idx="370">
                  <c:v>0.77674813218879257</c:v>
                </c:pt>
                <c:pt idx="371">
                  <c:v>0.77664155038950666</c:v>
                </c:pt>
                <c:pt idx="372">
                  <c:v>0.77653467337050786</c:v>
                </c:pt>
                <c:pt idx="373">
                  <c:v>0.77642749988000259</c:v>
                </c:pt>
                <c:pt idx="374">
                  <c:v>0.77632002865903749</c:v>
                </c:pt>
                <c:pt idx="375">
                  <c:v>0.77621225844144759</c:v>
                </c:pt>
                <c:pt idx="376">
                  <c:v>0.7761041879538042</c:v>
                </c:pt>
                <c:pt idx="377">
                  <c:v>0.77599581591536249</c:v>
                </c:pt>
                <c:pt idx="378">
                  <c:v>0.77588714103800838</c:v>
                </c:pt>
                <c:pt idx="379">
                  <c:v>0.77577816202620542</c:v>
                </c:pt>
                <c:pt idx="380">
                  <c:v>0.77566887757694081</c:v>
                </c:pt>
                <c:pt idx="381">
                  <c:v>0.77555928637967042</c:v>
                </c:pt>
                <c:pt idx="382">
                  <c:v>0.77544938711626499</c:v>
                </c:pt>
                <c:pt idx="383">
                  <c:v>0.77533917846095401</c:v>
                </c:pt>
                <c:pt idx="384">
                  <c:v>0.77522865908027028</c:v>
                </c:pt>
                <c:pt idx="385">
                  <c:v>0.77511782763299308</c:v>
                </c:pt>
                <c:pt idx="386">
                  <c:v>0.77500668277009221</c:v>
                </c:pt>
                <c:pt idx="387">
                  <c:v>0.77489522313467007</c:v>
                </c:pt>
                <c:pt idx="388">
                  <c:v>0.77478344736190385</c:v>
                </c:pt>
                <c:pt idx="389">
                  <c:v>0.77467135407898746</c:v>
                </c:pt>
                <c:pt idx="390">
                  <c:v>0.77455894190507246</c:v>
                </c:pt>
                <c:pt idx="391">
                  <c:v>0.77444620945120901</c:v>
                </c:pt>
                <c:pt idx="392">
                  <c:v>0.77433315532028546</c:v>
                </c:pt>
                <c:pt idx="393">
                  <c:v>0.7742197781069684</c:v>
                </c:pt>
                <c:pt idx="394">
                  <c:v>0.7741060763976414</c:v>
                </c:pt>
                <c:pt idx="395">
                  <c:v>0.77399204877034344</c:v>
                </c:pt>
                <c:pt idx="396">
                  <c:v>0.77387769379470706</c:v>
                </c:pt>
                <c:pt idx="397">
                  <c:v>0.77376301003189574</c:v>
                </c:pt>
                <c:pt idx="398">
                  <c:v>0.77364799603454026</c:v>
                </c:pt>
                <c:pt idx="399">
                  <c:v>0.77353265034667562</c:v>
                </c:pt>
                <c:pt idx="400">
                  <c:v>0.77341697150367605</c:v>
                </c:pt>
                <c:pt idx="401">
                  <c:v>0.77330095803219046</c:v>
                </c:pt>
                <c:pt idx="402">
                  <c:v>0.77318460845007686</c:v>
                </c:pt>
                <c:pt idx="403">
                  <c:v>0.77306792126633617</c:v>
                </c:pt>
                <c:pt idx="404">
                  <c:v>0.77295089498104563</c:v>
                </c:pt>
                <c:pt idx="405">
                  <c:v>0.77283352808529138</c:v>
                </c:pt>
                <c:pt idx="406">
                  <c:v>0.77271581906110054</c:v>
                </c:pt>
                <c:pt idx="407">
                  <c:v>0.77259776638137279</c:v>
                </c:pt>
                <c:pt idx="408">
                  <c:v>0.77247936850981114</c:v>
                </c:pt>
                <c:pt idx="409">
                  <c:v>0.77236062390085181</c:v>
                </c:pt>
                <c:pt idx="410">
                  <c:v>0.77224153099959436</c:v>
                </c:pt>
                <c:pt idx="411">
                  <c:v>0.77212208824173034</c:v>
                </c:pt>
                <c:pt idx="412">
                  <c:v>0.77200229405347132</c:v>
                </c:pt>
                <c:pt idx="413">
                  <c:v>0.77188214685147671</c:v>
                </c:pt>
                <c:pt idx="414">
                  <c:v>0.77176164504278066</c:v>
                </c:pt>
                <c:pt idx="415">
                  <c:v>0.77164078702471839</c:v>
                </c:pt>
                <c:pt idx="416">
                  <c:v>0.77151957118485137</c:v>
                </c:pt>
                <c:pt idx="417">
                  <c:v>0.77139799590089297</c:v>
                </c:pt>
                <c:pt idx="418">
                  <c:v>0.77127605954063172</c:v>
                </c:pt>
                <c:pt idx="419">
                  <c:v>0.77115376046185546</c:v>
                </c:pt>
                <c:pt idx="420">
                  <c:v>0.77103109701227368</c:v>
                </c:pt>
                <c:pt idx="421">
                  <c:v>0.77090806752944008</c:v>
                </c:pt>
                <c:pt idx="422">
                  <c:v>0.77078467034067311</c:v>
                </c:pt>
                <c:pt idx="423">
                  <c:v>0.77066090376297747</c:v>
                </c:pt>
                <c:pt idx="424">
                  <c:v>0.77053676610296296</c:v>
                </c:pt>
                <c:pt idx="425">
                  <c:v>0.77041225565676452</c:v>
                </c:pt>
                <c:pt idx="426">
                  <c:v>0.77028737070995967</c:v>
                </c:pt>
                <c:pt idx="427">
                  <c:v>0.77016210953748698</c:v>
                </c:pt>
                <c:pt idx="428">
                  <c:v>0.77003647040356182</c:v>
                </c:pt>
                <c:pt idx="429">
                  <c:v>0.7699104515615931</c:v>
                </c:pt>
                <c:pt idx="430">
                  <c:v>0.76978405125409843</c:v>
                </c:pt>
                <c:pt idx="431">
                  <c:v>0.769657267712618</c:v>
                </c:pt>
                <c:pt idx="432">
                  <c:v>0.7695300991576286</c:v>
                </c:pt>
                <c:pt idx="433">
                  <c:v>0.7694025437984563</c:v>
                </c:pt>
                <c:pt idx="434">
                  <c:v>0.76927459983318802</c:v>
                </c:pt>
                <c:pt idx="435">
                  <c:v>0.76914626544858322</c:v>
                </c:pt>
                <c:pt idx="436">
                  <c:v>0.7690175388199838</c:v>
                </c:pt>
                <c:pt idx="437">
                  <c:v>0.7688884181112231</c:v>
                </c:pt>
                <c:pt idx="438">
                  <c:v>0.76875890147453518</c:v>
                </c:pt>
                <c:pt idx="439">
                  <c:v>0.76862898705046201</c:v>
                </c:pt>
                <c:pt idx="440">
                  <c:v>0.76849867296775998</c:v>
                </c:pt>
                <c:pt idx="441">
                  <c:v>0.7683679573433061</c:v>
                </c:pt>
                <c:pt idx="442">
                  <c:v>0.76823683828200307</c:v>
                </c:pt>
                <c:pt idx="443">
                  <c:v>0.76810531387668279</c:v>
                </c:pt>
                <c:pt idx="444">
                  <c:v>0.7679733822080097</c:v>
                </c:pt>
                <c:pt idx="445">
                  <c:v>0.76784104134438291</c:v>
                </c:pt>
                <c:pt idx="446">
                  <c:v>0.76770828934183766</c:v>
                </c:pt>
                <c:pt idx="447">
                  <c:v>0.76757512424394492</c:v>
                </c:pt>
                <c:pt idx="448">
                  <c:v>0.76744154408171106</c:v>
                </c:pt>
                <c:pt idx="449">
                  <c:v>0.76730754687347635</c:v>
                </c:pt>
                <c:pt idx="450">
                  <c:v>0.76717313062481174</c:v>
                </c:pt>
                <c:pt idx="451">
                  <c:v>0.76703829332841511</c:v>
                </c:pt>
                <c:pt idx="452">
                  <c:v>0.7669030329640073</c:v>
                </c:pt>
                <c:pt idx="453">
                  <c:v>0.76676734749822528</c:v>
                </c:pt>
                <c:pt idx="454">
                  <c:v>0.76663123488451612</c:v>
                </c:pt>
                <c:pt idx="455">
                  <c:v>0.76649469306302864</c:v>
                </c:pt>
                <c:pt idx="456">
                  <c:v>0.76635771996050484</c:v>
                </c:pt>
                <c:pt idx="457">
                  <c:v>0.7662203134901695</c:v>
                </c:pt>
                <c:pt idx="458">
                  <c:v>0.76608247155161957</c:v>
                </c:pt>
                <c:pt idx="459">
                  <c:v>0.76594419203071129</c:v>
                </c:pt>
                <c:pt idx="460">
                  <c:v>0.76580547279944744</c:v>
                </c:pt>
                <c:pt idx="461">
                  <c:v>0.76566631171586275</c:v>
                </c:pt>
                <c:pt idx="462">
                  <c:v>0.76552670662390809</c:v>
                </c:pt>
                <c:pt idx="463">
                  <c:v>0.76538665535333394</c:v>
                </c:pt>
                <c:pt idx="464">
                  <c:v>0.76524615571957233</c:v>
                </c:pt>
                <c:pt idx="465">
                  <c:v>0.76510520552361772</c:v>
                </c:pt>
                <c:pt idx="466">
                  <c:v>0.76496380255190699</c:v>
                </c:pt>
                <c:pt idx="467">
                  <c:v>0.76482194457619734</c:v>
                </c:pt>
                <c:pt idx="468">
                  <c:v>0.76467962935344425</c:v>
                </c:pt>
                <c:pt idx="469">
                  <c:v>0.76453685462567689</c:v>
                </c:pt>
                <c:pt idx="470">
                  <c:v>0.76439361811987327</c:v>
                </c:pt>
                <c:pt idx="471">
                  <c:v>0.76424991754783367</c:v>
                </c:pt>
                <c:pt idx="472">
                  <c:v>0.76410575060605268</c:v>
                </c:pt>
                <c:pt idx="473">
                  <c:v>0.76396111497559027</c:v>
                </c:pt>
                <c:pt idx="474">
                  <c:v>0.7638160083219413</c:v>
                </c:pt>
                <c:pt idx="475">
                  <c:v>0.76367042829490395</c:v>
                </c:pt>
                <c:pt idx="476">
                  <c:v>0.76352437252844618</c:v>
                </c:pt>
                <c:pt idx="477">
                  <c:v>0.76337783864057207</c:v>
                </c:pt>
                <c:pt idx="478">
                  <c:v>0.76323082423318511</c:v>
                </c:pt>
                <c:pt idx="479">
                  <c:v>0.76308332689195169</c:v>
                </c:pt>
                <c:pt idx="480">
                  <c:v>0.76293534418616205</c:v>
                </c:pt>
                <c:pt idx="481">
                  <c:v>0.76278687366859044</c:v>
                </c:pt>
                <c:pt idx="482">
                  <c:v>0.76263791287535332</c:v>
                </c:pt>
                <c:pt idx="483">
                  <c:v>0.76248845932576681</c:v>
                </c:pt>
                <c:pt idx="484">
                  <c:v>0.76233851052220181</c:v>
                </c:pt>
                <c:pt idx="485">
                  <c:v>0.76218806394993821</c:v>
                </c:pt>
                <c:pt idx="486">
                  <c:v>0.7620371170770176</c:v>
                </c:pt>
                <c:pt idx="487">
                  <c:v>0.76188566735409391</c:v>
                </c:pt>
                <c:pt idx="488">
                  <c:v>0.76173371221428299</c:v>
                </c:pt>
                <c:pt idx="489">
                  <c:v>0.76158124907301061</c:v>
                </c:pt>
                <c:pt idx="490">
                  <c:v>0.76142827532785817</c:v>
                </c:pt>
                <c:pt idx="491">
                  <c:v>0.76127478835840834</c:v>
                </c:pt>
                <c:pt idx="492">
                  <c:v>0.76112078552608697</c:v>
                </c:pt>
                <c:pt idx="493">
                  <c:v>0.76096626417400515</c:v>
                </c:pt>
                <c:pt idx="494">
                  <c:v>0.76081122162679848</c:v>
                </c:pt>
                <c:pt idx="495">
                  <c:v>0.76065565519046552</c:v>
                </c:pt>
                <c:pt idx="496">
                  <c:v>0.76049956215220349</c:v>
                </c:pt>
                <c:pt idx="497">
                  <c:v>0.76034293978024314</c:v>
                </c:pt>
                <c:pt idx="498">
                  <c:v>0.76018578532368164</c:v>
                </c:pt>
                <c:pt idx="499">
                  <c:v>0.76002809601231303</c:v>
                </c:pt>
                <c:pt idx="500">
                  <c:v>0.75986986905645793</c:v>
                </c:pt>
                <c:pt idx="501">
                  <c:v>0.75971110164679068</c:v>
                </c:pt>
                <c:pt idx="502">
                  <c:v>0.75955179095416481</c:v>
                </c:pt>
                <c:pt idx="503">
                  <c:v>0.75939193412943684</c:v>
                </c:pt>
                <c:pt idx="504">
                  <c:v>0.75923152830328755</c:v>
                </c:pt>
                <c:pt idx="505">
                  <c:v>0.75907057058604255</c:v>
                </c:pt>
                <c:pt idx="506">
                  <c:v>0.75890905806748932</c:v>
                </c:pt>
                <c:pt idx="507">
                  <c:v>0.7587469878166937</c:v>
                </c:pt>
                <c:pt idx="508">
                  <c:v>0.7585843568818138</c:v>
                </c:pt>
                <c:pt idx="509">
                  <c:v>0.75842116228991119</c:v>
                </c:pt>
                <c:pt idx="510">
                  <c:v>0.75825740104676176</c:v>
                </c:pt>
                <c:pt idx="511">
                  <c:v>0.75809307013666238</c:v>
                </c:pt>
                <c:pt idx="512">
                  <c:v>0.75792816652223771</c:v>
                </c:pt>
                <c:pt idx="513">
                  <c:v>0.75776268714424277</c:v>
                </c:pt>
                <c:pt idx="514">
                  <c:v>0.7575966289213647</c:v>
                </c:pt>
                <c:pt idx="515">
                  <c:v>0.75742998875002243</c:v>
                </c:pt>
                <c:pt idx="516">
                  <c:v>0.75726276350416288</c:v>
                </c:pt>
                <c:pt idx="517">
                  <c:v>0.75709495003505611</c:v>
                </c:pt>
                <c:pt idx="518">
                  <c:v>0.75692654517108793</c:v>
                </c:pt>
                <c:pt idx="519">
                  <c:v>0.75675754571754983</c:v>
                </c:pt>
                <c:pt idx="520">
                  <c:v>0.75658794845642718</c:v>
                </c:pt>
                <c:pt idx="521">
                  <c:v>0.75641775014618451</c:v>
                </c:pt>
                <c:pt idx="522">
                  <c:v>0.75624694752154864</c:v>
                </c:pt>
                <c:pt idx="523">
                  <c:v>0.75607553729328958</c:v>
                </c:pt>
                <c:pt idx="524">
                  <c:v>0.75590351614799878</c:v>
                </c:pt>
                <c:pt idx="525">
                  <c:v>0.75573088074786465</c:v>
                </c:pt>
                <c:pt idx="526">
                  <c:v>0.75555762773044621</c:v>
                </c:pt>
                <c:pt idx="527">
                  <c:v>0.75538375370844346</c:v>
                </c:pt>
                <c:pt idx="528">
                  <c:v>0.75520925526946614</c:v>
                </c:pt>
                <c:pt idx="529">
                  <c:v>0.75503412897579847</c:v>
                </c:pt>
                <c:pt idx="530">
                  <c:v>0.75485837136416256</c:v>
                </c:pt>
                <c:pt idx="531">
                  <c:v>0.75468197894547862</c:v>
                </c:pt>
                <c:pt idx="532">
                  <c:v>0.75450494820462222</c:v>
                </c:pt>
                <c:pt idx="533">
                  <c:v>0.75432727560017909</c:v>
                </c:pt>
                <c:pt idx="534">
                  <c:v>0.75414895756419731</c:v>
                </c:pt>
                <c:pt idx="535">
                  <c:v>0.75396999050193614</c:v>
                </c:pt>
                <c:pt idx="536">
                  <c:v>0.75379037079161215</c:v>
                </c:pt>
                <c:pt idx="537">
                  <c:v>0.7536100947841432</c:v>
                </c:pt>
                <c:pt idx="538">
                  <c:v>0.75342915880288808</c:v>
                </c:pt>
                <c:pt idx="539">
                  <c:v>0.75324755914338426</c:v>
                </c:pt>
                <c:pt idx="540">
                  <c:v>0.75306529207308259</c:v>
                </c:pt>
                <c:pt idx="541">
                  <c:v>0.75288235383107782</c:v>
                </c:pt>
                <c:pt idx="542">
                  <c:v>0.75269874062783781</c:v>
                </c:pt>
                <c:pt idx="543">
                  <c:v>0.75251444864492778</c:v>
                </c:pt>
                <c:pt idx="544">
                  <c:v>0.75232947403473271</c:v>
                </c:pt>
                <c:pt idx="545">
                  <c:v>0.7521438129201754</c:v>
                </c:pt>
                <c:pt idx="546">
                  <c:v>0.75195746139443265</c:v>
                </c:pt>
                <c:pt idx="547">
                  <c:v>0.7517704155206465</c:v>
                </c:pt>
                <c:pt idx="548">
                  <c:v>0.75158267133163359</c:v>
                </c:pt>
                <c:pt idx="549">
                  <c:v>0.75139422482958973</c:v>
                </c:pt>
                <c:pt idx="550">
                  <c:v>0.75120507198579212</c:v>
                </c:pt>
                <c:pt idx="551">
                  <c:v>0.75101520874029759</c:v>
                </c:pt>
                <c:pt idx="552">
                  <c:v>0.75082463100163732</c:v>
                </c:pt>
                <c:pt idx="553">
                  <c:v>0.75063333464650772</c:v>
                </c:pt>
                <c:pt idx="554">
                  <c:v>0.75044131551945803</c:v>
                </c:pt>
                <c:pt idx="555">
                  <c:v>0.75024856943257423</c:v>
                </c:pt>
                <c:pt idx="556">
                  <c:v>0.75005509216515875</c:v>
                </c:pt>
                <c:pt idx="557">
                  <c:v>0.74986087946340652</c:v>
                </c:pt>
                <c:pt idx="558">
                  <c:v>0.74966592704007784</c:v>
                </c:pt>
                <c:pt idx="559">
                  <c:v>0.74947023057416606</c:v>
                </c:pt>
                <c:pt idx="560">
                  <c:v>0.74927378571056247</c:v>
                </c:pt>
                <c:pt idx="561">
                  <c:v>0.74907658805971644</c:v>
                </c:pt>
                <c:pt idx="562">
                  <c:v>0.74887863319729175</c:v>
                </c:pt>
                <c:pt idx="563">
                  <c:v>0.74867991666381861</c:v>
                </c:pt>
                <c:pt idx="564">
                  <c:v>0.74848043396434172</c:v>
                </c:pt>
                <c:pt idx="565">
                  <c:v>0.74828018056806389</c:v>
                </c:pt>
                <c:pt idx="566">
                  <c:v>0.74807915190798524</c:v>
                </c:pt>
                <c:pt idx="567">
                  <c:v>0.74787734338053835</c:v>
                </c:pt>
                <c:pt idx="568">
                  <c:v>0.74767475034521846</c:v>
                </c:pt>
                <c:pt idx="569">
                  <c:v>0.74747136812420978</c:v>
                </c:pt>
                <c:pt idx="570">
                  <c:v>0.74726719200200653</c:v>
                </c:pt>
                <c:pt idx="571">
                  <c:v>0.74706221722502997</c:v>
                </c:pt>
                <c:pt idx="572">
                  <c:v>0.7468564390012401</c:v>
                </c:pt>
                <c:pt idx="573">
                  <c:v>0.74664985249974336</c:v>
                </c:pt>
                <c:pt idx="574">
                  <c:v>0.74644245285039468</c:v>
                </c:pt>
                <c:pt idx="575">
                  <c:v>0.74623423514339493</c:v>
                </c:pt>
                <c:pt idx="576">
                  <c:v>0.74602519442888371</c:v>
                </c:pt>
                <c:pt idx="577">
                  <c:v>0.74581532571652642</c:v>
                </c:pt>
                <c:pt idx="578">
                  <c:v>0.74560462397509697</c:v>
                </c:pt>
                <c:pt idx="579">
                  <c:v>0.74539308413205441</c:v>
                </c:pt>
                <c:pt idx="580">
                  <c:v>0.74518070107311474</c:v>
                </c:pt>
                <c:pt idx="581">
                  <c:v>0.74496746964181781</c:v>
                </c:pt>
                <c:pt idx="582">
                  <c:v>0.74475338463908769</c:v>
                </c:pt>
                <c:pt idx="583">
                  <c:v>0.74453844082278842</c:v>
                </c:pt>
                <c:pt idx="584">
                  <c:v>0.74432263290727396</c:v>
                </c:pt>
                <c:pt idx="585">
                  <c:v>0.7441059555629318</c:v>
                </c:pt>
                <c:pt idx="586">
                  <c:v>0.74388840341572193</c:v>
                </c:pt>
                <c:pt idx="587">
                  <c:v>0.74366997104670907</c:v>
                </c:pt>
                <c:pt idx="588">
                  <c:v>0.74345065299158897</c:v>
                </c:pt>
                <c:pt idx="589">
                  <c:v>0.74323044374020963</c:v>
                </c:pt>
                <c:pt idx="590">
                  <c:v>0.74300933773608469</c:v>
                </c:pt>
                <c:pt idx="591">
                  <c:v>0.74278732937590253</c:v>
                </c:pt>
                <c:pt idx="592">
                  <c:v>0.74256441300902742</c:v>
                </c:pt>
                <c:pt idx="593">
                  <c:v>0.74234058293699534</c:v>
                </c:pt>
                <c:pt idx="594">
                  <c:v>0.74211583341300291</c:v>
                </c:pt>
                <c:pt idx="595">
                  <c:v>0.74189015864138941</c:v>
                </c:pt>
                <c:pt idx="596">
                  <c:v>0.7416635527771126</c:v>
                </c:pt>
                <c:pt idx="597">
                  <c:v>0.74143600992521763</c:v>
                </c:pt>
                <c:pt idx="598">
                  <c:v>0.74120752414029867</c:v>
                </c:pt>
                <c:pt idx="599">
                  <c:v>0.74097808942595411</c:v>
                </c:pt>
                <c:pt idx="600">
                  <c:v>0.74074769973423404</c:v>
                </c:pt>
                <c:pt idx="601">
                  <c:v>0.74051634896508067</c:v>
                </c:pt>
                <c:pt idx="602">
                  <c:v>0.74028403096576179</c:v>
                </c:pt>
                <c:pt idx="603">
                  <c:v>0.74005073953029665</c:v>
                </c:pt>
                <c:pt idx="604">
                  <c:v>0.73981646839887349</c:v>
                </c:pt>
                <c:pt idx="605">
                  <c:v>0.7395812112572604</c:v>
                </c:pt>
                <c:pt idx="606">
                  <c:v>0.73934496173620812</c:v>
                </c:pt>
                <c:pt idx="607">
                  <c:v>0.73910771341084402</c:v>
                </c:pt>
                <c:pt idx="608">
                  <c:v>0.73886945980005969</c:v>
                </c:pt>
                <c:pt idx="609">
                  <c:v>0.73863019436588873</c:v>
                </c:pt>
                <c:pt idx="610">
                  <c:v>0.73838991051287717</c:v>
                </c:pt>
                <c:pt idx="611">
                  <c:v>0.73814860158744511</c:v>
                </c:pt>
                <c:pt idx="612">
                  <c:v>0.73790626087723987</c:v>
                </c:pt>
                <c:pt idx="613">
                  <c:v>0.73766288161048033</c:v>
                </c:pt>
                <c:pt idx="614">
                  <c:v>0.73741845695529284</c:v>
                </c:pt>
                <c:pt idx="615">
                  <c:v>0.73717298001903742</c:v>
                </c:pt>
                <c:pt idx="616">
                  <c:v>0.7369264438476254</c:v>
                </c:pt>
                <c:pt idx="617">
                  <c:v>0.73667884142482765</c:v>
                </c:pt>
                <c:pt idx="618">
                  <c:v>0.73643016567157316</c:v>
                </c:pt>
                <c:pt idx="619">
                  <c:v>0.73618040944523855</c:v>
                </c:pt>
                <c:pt idx="620">
                  <c:v>0.7359295655389273</c:v>
                </c:pt>
                <c:pt idx="621">
                  <c:v>0.73567762668073899</c:v>
                </c:pt>
                <c:pt idx="622">
                  <c:v>0.73542458553302992</c:v>
                </c:pt>
                <c:pt idx="623">
                  <c:v>0.7351704346916611</c:v>
                </c:pt>
                <c:pt idx="624">
                  <c:v>0.73491516668523804</c:v>
                </c:pt>
                <c:pt idx="625">
                  <c:v>0.7346587739743391</c:v>
                </c:pt>
                <c:pt idx="626">
                  <c:v>0.73440124895073278</c:v>
                </c:pt>
                <c:pt idx="627">
                  <c:v>0.73414258393658494</c:v>
                </c:pt>
                <c:pt idx="628">
                  <c:v>0.73388277118365464</c:v>
                </c:pt>
                <c:pt idx="629">
                  <c:v>0.73362180287247791</c:v>
                </c:pt>
                <c:pt idx="630">
                  <c:v>0.73335967111154177</c:v>
                </c:pt>
                <c:pt idx="631">
                  <c:v>0.73309636793644506</c:v>
                </c:pt>
                <c:pt idx="632">
                  <c:v>0.73283188530904841</c:v>
                </c:pt>
                <c:pt idx="633">
                  <c:v>0.73256621511661169</c:v>
                </c:pt>
                <c:pt idx="634">
                  <c:v>0.73229934917091932</c:v>
                </c:pt>
                <c:pt idx="635">
                  <c:v>0.73203127920739375</c:v>
                </c:pt>
                <c:pt idx="636">
                  <c:v>0.73176199688419563</c:v>
                </c:pt>
                <c:pt idx="637">
                  <c:v>0.73149149378131095</c:v>
                </c:pt>
                <c:pt idx="638">
                  <c:v>0.73121976139962674</c:v>
                </c:pt>
                <c:pt idx="639">
                  <c:v>0.73094679115999084</c:v>
                </c:pt>
                <c:pt idx="640">
                  <c:v>0.73067257440226097</c:v>
                </c:pt>
                <c:pt idx="641">
                  <c:v>0.73039710238433808</c:v>
                </c:pt>
                <c:pt idx="642">
                  <c:v>0.73012036628118704</c:v>
                </c:pt>
                <c:pt idx="643">
                  <c:v>0.72984235718384205</c:v>
                </c:pt>
                <c:pt idx="644">
                  <c:v>0.72956306609839849</c:v>
                </c:pt>
                <c:pt idx="645">
                  <c:v>0.72928248394498985</c:v>
                </c:pt>
                <c:pt idx="646">
                  <c:v>0.72900060155674951</c:v>
                </c:pt>
                <c:pt idx="647">
                  <c:v>0.72871740967875764</c:v>
                </c:pt>
                <c:pt idx="648">
                  <c:v>0.72843289896697261</c:v>
                </c:pt>
                <c:pt idx="649">
                  <c:v>0.72814705998714646</c:v>
                </c:pt>
                <c:pt idx="650">
                  <c:v>0.72785988321372486</c:v>
                </c:pt>
                <c:pt idx="651">
                  <c:v>0.72757135902873016</c:v>
                </c:pt>
                <c:pt idx="652">
                  <c:v>0.72728147772062857</c:v>
                </c:pt>
                <c:pt idx="653">
                  <c:v>0.72699022948318048</c:v>
                </c:pt>
                <c:pt idx="654">
                  <c:v>0.72669760441427256</c:v>
                </c:pt>
                <c:pt idx="655">
                  <c:v>0.72640359251473463</c:v>
                </c:pt>
                <c:pt idx="656">
                  <c:v>0.72610818368713637</c:v>
                </c:pt>
                <c:pt idx="657">
                  <c:v>0.72581136773456756</c:v>
                </c:pt>
                <c:pt idx="658">
                  <c:v>0.7255131343593999</c:v>
                </c:pt>
                <c:pt idx="659">
                  <c:v>0.72521347316202933</c:v>
                </c:pt>
                <c:pt idx="660">
                  <c:v>0.72491237363959993</c:v>
                </c:pt>
                <c:pt idx="661">
                  <c:v>0.72460982518470862</c:v>
                </c:pt>
                <c:pt idx="662">
                  <c:v>0.72430581708408992</c:v>
                </c:pt>
                <c:pt idx="663">
                  <c:v>0.72400033851728052</c:v>
                </c:pt>
                <c:pt idx="664">
                  <c:v>0.72369337855526383</c:v>
                </c:pt>
                <c:pt idx="665">
                  <c:v>0.72338492615909333</c:v>
                </c:pt>
                <c:pt idx="666">
                  <c:v>0.72307497017849565</c:v>
                </c:pt>
                <c:pt idx="667">
                  <c:v>0.7227634993504507</c:v>
                </c:pt>
                <c:pt idx="668">
                  <c:v>0.72245050229775143</c:v>
                </c:pt>
                <c:pt idx="669">
                  <c:v>0.72213596752754017</c:v>
                </c:pt>
                <c:pt idx="670">
                  <c:v>0.72181988342982317</c:v>
                </c:pt>
                <c:pt idx="671">
                  <c:v>0.72150223827596083</c:v>
                </c:pt>
                <c:pt idx="672">
                  <c:v>0.72118302021713576</c:v>
                </c:pt>
                <c:pt idx="673">
                  <c:v>0.72086221728279565</c:v>
                </c:pt>
                <c:pt idx="674">
                  <c:v>0.72053981737907302</c:v>
                </c:pt>
                <c:pt idx="675">
                  <c:v>0.72021580828717835</c:v>
                </c:pt>
                <c:pt idx="676">
                  <c:v>0.71989017766176988</c:v>
                </c:pt>
                <c:pt idx="677">
                  <c:v>0.71956291302929576</c:v>
                </c:pt>
                <c:pt idx="678">
                  <c:v>0.71923400178631147</c:v>
                </c:pt>
                <c:pt idx="679">
                  <c:v>0.71890343119776945</c:v>
                </c:pt>
                <c:pt idx="680">
                  <c:v>0.71857118839528189</c:v>
                </c:pt>
                <c:pt idx="681">
                  <c:v>0.7182372603753554</c:v>
                </c:pt>
                <c:pt idx="682">
                  <c:v>0.71790163399759832</c:v>
                </c:pt>
                <c:pt idx="683">
                  <c:v>0.71756429598289739</c:v>
                </c:pt>
                <c:pt idx="684">
                  <c:v>0.71722523291156748</c:v>
                </c:pt>
                <c:pt idx="685">
                  <c:v>0.71688443122146894</c:v>
                </c:pt>
                <c:pt idx="686">
                  <c:v>0.71654187720609619</c:v>
                </c:pt>
                <c:pt idx="687">
                  <c:v>0.71619755701263432</c:v>
                </c:pt>
                <c:pt idx="688">
                  <c:v>0.71585145663998451</c:v>
                </c:pt>
                <c:pt idx="689">
                  <c:v>0.71550356193675668</c:v>
                </c:pt>
                <c:pt idx="690">
                  <c:v>0.71515385859922975</c:v>
                </c:pt>
                <c:pt idx="691">
                  <c:v>0.71480233216927758</c:v>
                </c:pt>
                <c:pt idx="692">
                  <c:v>0.71444896803226199</c:v>
                </c:pt>
                <c:pt idx="693">
                  <c:v>0.7140937514148894</c:v>
                </c:pt>
                <c:pt idx="694">
                  <c:v>0.71373666738303332</c:v>
                </c:pt>
                <c:pt idx="695">
                  <c:v>0.71337770083951924</c:v>
                </c:pt>
                <c:pt idx="696">
                  <c:v>0.71301683652187386</c:v>
                </c:pt>
                <c:pt idx="697">
                  <c:v>0.71265405900003631</c:v>
                </c:pt>
                <c:pt idx="698">
                  <c:v>0.71228935267402993</c:v>
                </c:pt>
                <c:pt idx="699">
                  <c:v>0.71192270177159633</c:v>
                </c:pt>
                <c:pt idx="700">
                  <c:v>0.71155409034578887</c:v>
                </c:pt>
                <c:pt idx="701">
                  <c:v>0.71118350227252514</c:v>
                </c:pt>
                <c:pt idx="702">
                  <c:v>0.71081092124809842</c:v>
                </c:pt>
                <c:pt idx="703">
                  <c:v>0.71043633078664647</c:v>
                </c:pt>
                <c:pt idx="704">
                  <c:v>0.71005971421757708</c:v>
                </c:pt>
                <c:pt idx="705">
                  <c:v>0.70968105468294984</c:v>
                </c:pt>
                <c:pt idx="706">
                  <c:v>0.70930033513481217</c:v>
                </c:pt>
                <c:pt idx="707">
                  <c:v>0.70891753833249072</c:v>
                </c:pt>
                <c:pt idx="708">
                  <c:v>0.70853264683983441</c:v>
                </c:pt>
                <c:pt idx="709">
                  <c:v>0.70814564302241134</c:v>
                </c:pt>
                <c:pt idx="710">
                  <c:v>0.70775650904465537</c:v>
                </c:pt>
                <c:pt idx="711">
                  <c:v>0.70736522686696413</c:v>
                </c:pt>
                <c:pt idx="712">
                  <c:v>0.7069717782427456</c:v>
                </c:pt>
                <c:pt idx="713">
                  <c:v>0.7065761447154133</c:v>
                </c:pt>
                <c:pt idx="714">
                  <c:v>0.70617830761532829</c:v>
                </c:pt>
                <c:pt idx="715">
                  <c:v>0.70577824805668754</c:v>
                </c:pt>
                <c:pt idx="716">
                  <c:v>0.70537594693435646</c:v>
                </c:pt>
                <c:pt idx="717">
                  <c:v>0.70497138492064615</c:v>
                </c:pt>
                <c:pt idx="718">
                  <c:v>0.70456454246203259</c:v>
                </c:pt>
                <c:pt idx="719">
                  <c:v>0.70415539977581765</c:v>
                </c:pt>
                <c:pt idx="720">
                  <c:v>0.70374393684672965</c:v>
                </c:pt>
                <c:pt idx="721">
                  <c:v>0.70333013342346307</c:v>
                </c:pt>
                <c:pt idx="722">
                  <c:v>0.70291396901515635</c:v>
                </c:pt>
                <c:pt idx="723">
                  <c:v>0.7024954228878052</c:v>
                </c:pt>
                <c:pt idx="724">
                  <c:v>0.70207447406061096</c:v>
                </c:pt>
                <c:pt idx="725">
                  <c:v>0.70165110130226294</c:v>
                </c:pt>
                <c:pt idx="726">
                  <c:v>0.70122528312715238</c:v>
                </c:pt>
                <c:pt idx="727">
                  <c:v>0.70079699779151727</c:v>
                </c:pt>
                <c:pt idx="728">
                  <c:v>0.70036622328951581</c:v>
                </c:pt>
                <c:pt idx="729">
                  <c:v>0.69993293734922846</c:v>
                </c:pt>
                <c:pt idx="730">
                  <c:v>0.69949711742858489</c:v>
                </c:pt>
                <c:pt idx="731">
                  <c:v>0.69905874071121599</c:v>
                </c:pt>
                <c:pt idx="732">
                  <c:v>0.69861778410222874</c:v>
                </c:pt>
                <c:pt idx="733">
                  <c:v>0.69817422422390152</c:v>
                </c:pt>
                <c:pt idx="734">
                  <c:v>0.6977280374112993</c:v>
                </c:pt>
                <c:pt idx="735">
                  <c:v>0.69727919970780616</c:v>
                </c:pt>
                <c:pt idx="736">
                  <c:v>0.6968276868605735</c:v>
                </c:pt>
                <c:pt idx="737">
                  <c:v>0.69637347431588226</c:v>
                </c:pt>
                <c:pt idx="738">
                  <c:v>0.69591653721441693</c:v>
                </c:pt>
                <c:pt idx="739">
                  <c:v>0.69545685038644911</c:v>
                </c:pt>
                <c:pt idx="740">
                  <c:v>0.69499438834693039</c:v>
                </c:pt>
                <c:pt idx="741">
                  <c:v>0.69452912529048894</c:v>
                </c:pt>
                <c:pt idx="742">
                  <c:v>0.69406103508633177</c:v>
                </c:pt>
                <c:pt idx="743">
                  <c:v>0.69359009127304783</c:v>
                </c:pt>
                <c:pt idx="744">
                  <c:v>0.69311626705330975</c:v>
                </c:pt>
                <c:pt idx="745">
                  <c:v>0.69263953528847388</c:v>
                </c:pt>
                <c:pt idx="746">
                  <c:v>0.69215986849307387</c:v>
                </c:pt>
                <c:pt idx="747">
                  <c:v>0.69167723882920706</c:v>
                </c:pt>
                <c:pt idx="748">
                  <c:v>0.69119161810081053</c:v>
                </c:pt>
                <c:pt idx="749">
                  <c:v>0.6907029777478243</c:v>
                </c:pt>
                <c:pt idx="750">
                  <c:v>0.69021128884023897</c:v>
                </c:pt>
                <c:pt idx="751">
                  <c:v>0.6897165220720255</c:v>
                </c:pt>
                <c:pt idx="752">
                  <c:v>0.6892186477549439</c:v>
                </c:pt>
                <c:pt idx="753">
                  <c:v>0.68871763581222822</c:v>
                </c:pt>
                <c:pt idx="754">
                  <c:v>0.68821345577214543</c:v>
                </c:pt>
                <c:pt idx="755">
                  <c:v>0.68770607676142359</c:v>
                </c:pt>
                <c:pt idx="756">
                  <c:v>0.68719546749854854</c:v>
                </c:pt>
                <c:pt idx="757">
                  <c:v>0.6866815962869236</c:v>
                </c:pt>
                <c:pt idx="758">
                  <c:v>0.68616443100789137</c:v>
                </c:pt>
                <c:pt idx="759">
                  <c:v>0.68564393911361221</c:v>
                </c:pt>
                <c:pt idx="760">
                  <c:v>0.68512008761979692</c:v>
                </c:pt>
                <c:pt idx="761">
                  <c:v>0.68459284309829072</c:v>
                </c:pt>
                <c:pt idx="762">
                  <c:v>0.68406217166950323</c:v>
                </c:pt>
                <c:pt idx="763">
                  <c:v>0.68352803899468284</c:v>
                </c:pt>
                <c:pt idx="764">
                  <c:v>0.68299041026802976</c:v>
                </c:pt>
                <c:pt idx="765">
                  <c:v>0.68244925020864433</c:v>
                </c:pt>
                <c:pt idx="766">
                  <c:v>0.68190452305230831</c:v>
                </c:pt>
                <c:pt idx="767">
                  <c:v>0.68135619254309165</c:v>
                </c:pt>
                <c:pt idx="768">
                  <c:v>0.68080422192478329</c:v>
                </c:pt>
                <c:pt idx="769">
                  <c:v>0.68024857393214078</c:v>
                </c:pt>
                <c:pt idx="770">
                  <c:v>0.67968921078195343</c:v>
                </c:pt>
                <c:pt idx="771">
                  <c:v>0.67912609416391512</c:v>
                </c:pt>
                <c:pt idx="772">
                  <c:v>0.67855918523130221</c:v>
                </c:pt>
                <c:pt idx="773">
                  <c:v>0.67798844459145025</c:v>
                </c:pt>
                <c:pt idx="774">
                  <c:v>0.6774138322960267</c:v>
                </c:pt>
                <c:pt idx="775">
                  <c:v>0.67683530783109191</c:v>
                </c:pt>
                <c:pt idx="776">
                  <c:v>0.67625283010694437</c:v>
                </c:pt>
                <c:pt idx="777">
                  <c:v>0.67566635744774539</c:v>
                </c:pt>
                <c:pt idx="778">
                  <c:v>0.67507584758091566</c:v>
                </c:pt>
                <c:pt idx="779">
                  <c:v>0.67448125762629885</c:v>
                </c:pt>
                <c:pt idx="780">
                  <c:v>0.67388254408508685</c:v>
                </c:pt>
                <c:pt idx="781">
                  <c:v>0.67327966282849927</c:v>
                </c:pt>
                <c:pt idx="782">
                  <c:v>0.67267256908621087</c:v>
                </c:pt>
                <c:pt idx="783">
                  <c:v>0.67206121743452141</c:v>
                </c:pt>
                <c:pt idx="784">
                  <c:v>0.67144556178426018</c:v>
                </c:pt>
                <c:pt idx="785">
                  <c:v>0.67082555536841804</c:v>
                </c:pt>
                <c:pt idx="786">
                  <c:v>0.67020115072950037</c:v>
                </c:pt>
                <c:pt idx="787">
                  <c:v>0.66957229970659382</c:v>
                </c:pt>
                <c:pt idx="788">
                  <c:v>0.66893895342213749</c:v>
                </c:pt>
                <c:pt idx="789">
                  <c:v>0.66830106226839259</c:v>
                </c:pt>
                <c:pt idx="790">
                  <c:v>0.66765857589360145</c:v>
                </c:pt>
                <c:pt idx="791">
                  <c:v>0.66701144318782724</c:v>
                </c:pt>
                <c:pt idx="792">
                  <c:v>0.66635961226846652</c:v>
                </c:pt>
                <c:pt idx="793">
                  <c:v>0.66570303046542478</c:v>
                </c:pt>
                <c:pt idx="794">
                  <c:v>0.66504164430594703</c:v>
                </c:pt>
                <c:pt idx="795">
                  <c:v>0.66437539949909197</c:v>
                </c:pt>
                <c:pt idx="796">
                  <c:v>0.6637042409198417</c:v>
                </c:pt>
                <c:pt idx="797">
                  <c:v>0.66302811259283623</c:v>
                </c:pt>
                <c:pt idx="798">
                  <c:v>0.66234695767572238</c:v>
                </c:pt>
                <c:pt idx="799">
                  <c:v>0.66166071844210494</c:v>
                </c:pt>
                <c:pt idx="800">
                  <c:v>0.66096933626409216</c:v>
                </c:pt>
                <c:pt idx="801">
                  <c:v>0.66027275159442012</c:v>
                </c:pt>
                <c:pt idx="802">
                  <c:v>0.65957090394814732</c:v>
                </c:pt>
                <c:pt idx="803">
                  <c:v>0.65886373188390535</c:v>
                </c:pt>
                <c:pt idx="804">
                  <c:v>0.65815117298469372</c:v>
                </c:pt>
                <c:pt idx="805">
                  <c:v>0.65743316383820516</c:v>
                </c:pt>
                <c:pt idx="806">
                  <c:v>0.65670964001666854</c:v>
                </c:pt>
                <c:pt idx="807">
                  <c:v>0.65598053605619555</c:v>
                </c:pt>
                <c:pt idx="808">
                  <c:v>0.65524578543561518</c:v>
                </c:pt>
                <c:pt idx="809">
                  <c:v>0.65450532055478317</c:v>
                </c:pt>
                <c:pt idx="810">
                  <c:v>0.65375907271234912</c:v>
                </c:pt>
                <c:pt idx="811">
                  <c:v>0.65300697208296687</c:v>
                </c:pt>
                <c:pt idx="812">
                  <c:v>0.65224894769393005</c:v>
                </c:pt>
                <c:pt idx="813">
                  <c:v>0.65148492740121711</c:v>
                </c:pt>
                <c:pt idx="814">
                  <c:v>0.65071483786492723</c:v>
                </c:pt>
                <c:pt idx="815">
                  <c:v>0.64993860452408958</c:v>
                </c:pt>
                <c:pt idx="816">
                  <c:v>0.64915615157082573</c:v>
                </c:pt>
                <c:pt idx="817">
                  <c:v>0.64836740192384756</c:v>
                </c:pt>
                <c:pt idx="818">
                  <c:v>0.64757227720126842</c:v>
                </c:pt>
                <c:pt idx="819">
                  <c:v>0.64677069769270823</c:v>
                </c:pt>
                <c:pt idx="820">
                  <c:v>0.64596258233066883</c:v>
                </c:pt>
                <c:pt idx="821">
                  <c:v>0.64514784866115971</c:v>
                </c:pt>
                <c:pt idx="822">
                  <c:v>0.64432641281354852</c:v>
                </c:pt>
                <c:pt idx="823">
                  <c:v>0.6434981894696129</c:v>
                </c:pt>
                <c:pt idx="824">
                  <c:v>0.64266309183176951</c:v>
                </c:pt>
                <c:pt idx="825">
                  <c:v>0.64182103159045278</c:v>
                </c:pt>
                <c:pt idx="826">
                  <c:v>0.64097191889061811</c:v>
                </c:pt>
                <c:pt idx="827">
                  <c:v>0.6401156622973404</c:v>
                </c:pt>
                <c:pt idx="828">
                  <c:v>0.6392521687604793</c:v>
                </c:pt>
                <c:pt idx="829">
                  <c:v>0.63838134357838261</c:v>
                </c:pt>
                <c:pt idx="830">
                  <c:v>0.63750309036059405</c:v>
                </c:pt>
                <c:pt idx="831">
                  <c:v>0.636617310989536</c:v>
                </c:pt>
                <c:pt idx="832">
                  <c:v>0.63572390558113212</c:v>
                </c:pt>
                <c:pt idx="833">
                  <c:v>0.6348227724443356</c:v>
                </c:pt>
                <c:pt idx="834">
                  <c:v>0.63391380803952657</c:v>
                </c:pt>
                <c:pt idx="835">
                  <c:v>0.63299690693574306</c:v>
                </c:pt>
                <c:pt idx="836">
                  <c:v>0.63207196176670388</c:v>
                </c:pt>
                <c:pt idx="837">
                  <c:v>0.63113886318558543</c:v>
                </c:pt>
                <c:pt idx="838">
                  <c:v>0.6301974998185097</c:v>
                </c:pt>
                <c:pt idx="839">
                  <c:v>0.62924775821669998</c:v>
                </c:pt>
                <c:pt idx="840">
                  <c:v>0.62828952280725936</c:v>
                </c:pt>
                <c:pt idx="841">
                  <c:v>0.62732267584252421</c:v>
                </c:pt>
                <c:pt idx="842">
                  <c:v>0.62634709734794536</c:v>
                </c:pt>
                <c:pt idx="843">
                  <c:v>0.62536266506844429</c:v>
                </c:pt>
                <c:pt idx="844">
                  <c:v>0.62436925441319358</c:v>
                </c:pt>
                <c:pt idx="845">
                  <c:v>0.62336673839876477</c:v>
                </c:pt>
                <c:pt idx="846">
                  <c:v>0.62235498759058772</c:v>
                </c:pt>
                <c:pt idx="847">
                  <c:v>0.62133387004266183</c:v>
                </c:pt>
                <c:pt idx="848">
                  <c:v>0.6203032512354566</c:v>
                </c:pt>
                <c:pt idx="849">
                  <c:v>0.61926299401193796</c:v>
                </c:pt>
                <c:pt idx="850">
                  <c:v>0.61821295851165292</c:v>
                </c:pt>
                <c:pt idx="851">
                  <c:v>0.61715300210280188</c:v>
                </c:pt>
                <c:pt idx="852">
                  <c:v>0.61608297931222733</c:v>
                </c:pt>
                <c:pt idx="853">
                  <c:v>0.61500274175324221</c:v>
                </c:pt>
                <c:pt idx="854">
                  <c:v>0.61391213805121791</c:v>
                </c:pt>
                <c:pt idx="855">
                  <c:v>0.61281101376685176</c:v>
                </c:pt>
                <c:pt idx="856">
                  <c:v>0.61169921131702643</c:v>
                </c:pt>
                <c:pt idx="857">
                  <c:v>0.61057656989317088</c:v>
                </c:pt>
                <c:pt idx="858">
                  <c:v>0.60944292537703226</c:v>
                </c:pt>
                <c:pt idx="859">
                  <c:v>0.60829811025375735</c:v>
                </c:pt>
                <c:pt idx="860">
                  <c:v>0.60714195352218525</c:v>
                </c:pt>
                <c:pt idx="861">
                  <c:v>0.60597428060224223</c:v>
                </c:pt>
                <c:pt idx="862">
                  <c:v>0.60479491323932921</c:v>
                </c:pt>
                <c:pt idx="863">
                  <c:v>0.60360366940558519</c:v>
                </c:pt>
                <c:pt idx="864">
                  <c:v>0.60240036319790613</c:v>
                </c:pt>
                <c:pt idx="865">
                  <c:v>0.60118480473259128</c:v>
                </c:pt>
                <c:pt idx="866">
                  <c:v>0.59995680003648599</c:v>
                </c:pt>
                <c:pt idx="867">
                  <c:v>0.59871615093448183</c:v>
                </c:pt>
                <c:pt idx="868">
                  <c:v>0.59746265493322814</c:v>
                </c:pt>
                <c:pt idx="869">
                  <c:v>0.59619610510090593</c:v>
                </c:pt>
                <c:pt idx="870">
                  <c:v>0.59491628994290324</c:v>
                </c:pt>
                <c:pt idx="871">
                  <c:v>0.59362299327322621</c:v>
                </c:pt>
                <c:pt idx="872">
                  <c:v>0.5923159940814734</c:v>
                </c:pt>
                <c:pt idx="873">
                  <c:v>0.59099506639518973</c:v>
                </c:pt>
                <c:pt idx="874">
                  <c:v>0.58965997913740975</c:v>
                </c:pt>
                <c:pt idx="875">
                  <c:v>0.58831049597918961</c:v>
                </c:pt>
                <c:pt idx="876">
                  <c:v>0.58694637518691961</c:v>
                </c:pt>
                <c:pt idx="877">
                  <c:v>0.58556736946419496</c:v>
                </c:pt>
                <c:pt idx="878">
                  <c:v>0.58417322578801645</c:v>
                </c:pt>
                <c:pt idx="879">
                  <c:v>0.58276368523907618</c:v>
                </c:pt>
                <c:pt idx="880">
                  <c:v>0.58133848282587708</c:v>
                </c:pt>
                <c:pt idx="881">
                  <c:v>0.57989734730241693</c:v>
                </c:pt>
                <c:pt idx="882">
                  <c:v>0.57844000097915671</c:v>
                </c:pt>
                <c:pt idx="883">
                  <c:v>0.57696615952697994</c:v>
                </c:pt>
                <c:pt idx="884">
                  <c:v>0.57547553177383171</c:v>
                </c:pt>
                <c:pt idx="885">
                  <c:v>0.57396781949371223</c:v>
                </c:pt>
                <c:pt idx="886">
                  <c:v>0.57244271718768158</c:v>
                </c:pt>
                <c:pt idx="887">
                  <c:v>0.57089991185651634</c:v>
                </c:pt>
                <c:pt idx="888">
                  <c:v>0.5693390827646363</c:v>
                </c:pt>
                <c:pt idx="889">
                  <c:v>0.56775990119490338</c:v>
                </c:pt>
                <c:pt idx="890">
                  <c:v>0.56616203019387001</c:v>
                </c:pt>
                <c:pt idx="891">
                  <c:v>0.56454512430703396</c:v>
                </c:pt>
                <c:pt idx="892">
                  <c:v>0.56290882930363018</c:v>
                </c:pt>
                <c:pt idx="893">
                  <c:v>0.56125278189046746</c:v>
                </c:pt>
                <c:pt idx="894">
                  <c:v>0.55957660941428766</c:v>
                </c:pt>
                <c:pt idx="895">
                  <c:v>0.55787992955209753</c:v>
                </c:pt>
                <c:pt idx="896">
                  <c:v>0.55616234998889247</c:v>
                </c:pt>
                <c:pt idx="897">
                  <c:v>0.55442346808215837</c:v>
                </c:pt>
                <c:pt idx="898">
                  <c:v>0.55266287051250296</c:v>
                </c:pt>
                <c:pt idx="899">
                  <c:v>0.55088013291972959</c:v>
                </c:pt>
                <c:pt idx="900">
                  <c:v>0.54907481952362869</c:v>
                </c:pt>
                <c:pt idx="901">
                  <c:v>0.54724648272871812</c:v>
                </c:pt>
                <c:pt idx="902">
                  <c:v>0.54539466271211867</c:v>
                </c:pt>
                <c:pt idx="903">
                  <c:v>0.54351888699370332</c:v>
                </c:pt>
                <c:pt idx="904">
                  <c:v>0.54161866998760488</c:v>
                </c:pt>
                <c:pt idx="905">
                  <c:v>0.53969351253411624</c:v>
                </c:pt>
                <c:pt idx="906">
                  <c:v>0.53774290141095116</c:v>
                </c:pt>
                <c:pt idx="907">
                  <c:v>0.53576630882277709</c:v>
                </c:pt>
                <c:pt idx="908">
                  <c:v>0.53376319186786014</c:v>
                </c:pt>
                <c:pt idx="909">
                  <c:v>0.53173299198058821</c:v>
                </c:pt>
                <c:pt idx="910">
                  <c:v>0.52967513434856595</c:v>
                </c:pt>
                <c:pt idx="911">
                  <c:v>0.52758902730288282</c:v>
                </c:pt>
                <c:pt idx="912">
                  <c:v>0.52547406168007649</c:v>
                </c:pt>
                <c:pt idx="913">
                  <c:v>0.52332961015420532</c:v>
                </c:pt>
                <c:pt idx="914">
                  <c:v>0.52115502653735024</c:v>
                </c:pt>
                <c:pt idx="915">
                  <c:v>0.51894964504674701</c:v>
                </c:pt>
                <c:pt idx="916">
                  <c:v>0.51671277953663308</c:v>
                </c:pt>
                <c:pt idx="917">
                  <c:v>0.51444372269276306</c:v>
                </c:pt>
                <c:pt idx="918">
                  <c:v>0.51214174518740441</c:v>
                </c:pt>
                <c:pt idx="919">
                  <c:v>0.50980609479247674</c:v>
                </c:pt>
                <c:pt idx="920">
                  <c:v>0.50743599544833196</c:v>
                </c:pt>
                <c:pt idx="921">
                  <c:v>0.50503064628549732</c:v>
                </c:pt>
                <c:pt idx="922">
                  <c:v>0.50258922059651145</c:v>
                </c:pt>
                <c:pt idx="923">
                  <c:v>0.50011086475477695</c:v>
                </c:pt>
                <c:pt idx="924">
                  <c:v>0.49759469707712439</c:v>
                </c:pt>
                <c:pt idx="925">
                  <c:v>0.49503980662654734</c:v>
                </c:pt>
                <c:pt idx="926">
                  <c:v>0.49244525195129152</c:v>
                </c:pt>
                <c:pt idx="927">
                  <c:v>0.4898100597562034</c:v>
                </c:pt>
                <c:pt idx="928">
                  <c:v>0.48713322350192279</c:v>
                </c:pt>
                <c:pt idx="929">
                  <c:v>0.48441370192716682</c:v>
                </c:pt>
                <c:pt idx="930">
                  <c:v>0.48165041748897608</c:v>
                </c:pt>
                <c:pt idx="931">
                  <c:v>0.47884225471539077</c:v>
                </c:pt>
                <c:pt idx="932">
                  <c:v>0.47598805846457581</c:v>
                </c:pt>
                <c:pt idx="933">
                  <c:v>0.47308663208393048</c:v>
                </c:pt>
                <c:pt idx="934">
                  <c:v>0.47013673546218188</c:v>
                </c:pt>
                <c:pt idx="935">
                  <c:v>0.46713708296687795</c:v>
                </c:pt>
                <c:pt idx="936">
                  <c:v>0.46408634125905224</c:v>
                </c:pt>
                <c:pt idx="937">
                  <c:v>0.46098312697612609</c:v>
                </c:pt>
                <c:pt idx="938">
                  <c:v>0.45782600427333364</c:v>
                </c:pt>
                <c:pt idx="939">
                  <c:v>0.4546134822130985</c:v>
                </c:pt>
                <c:pt idx="940">
                  <c:v>0.45134401199083968</c:v>
                </c:pt>
                <c:pt idx="941">
                  <c:v>0.44801598398463727</c:v>
                </c:pt>
                <c:pt idx="942">
                  <c:v>0.44462772461502437</c:v>
                </c:pt>
                <c:pt idx="943">
                  <c:v>0.44117749299988096</c:v>
                </c:pt>
                <c:pt idx="944">
                  <c:v>0.43766347738797384</c:v>
                </c:pt>
                <c:pt idx="945">
                  <c:v>0.43408379135308728</c:v>
                </c:pt>
                <c:pt idx="946">
                  <c:v>0.4304364697289092</c:v>
                </c:pt>
                <c:pt idx="947">
                  <c:v>0.42671946426284774</c:v>
                </c:pt>
                <c:pt idx="948">
                  <c:v>0.42293063896472161</c:v>
                </c:pt>
                <c:pt idx="949">
                  <c:v>0.41906776512376992</c:v>
                </c:pt>
                <c:pt idx="950">
                  <c:v>0.41512851596461342</c:v>
                </c:pt>
                <c:pt idx="951">
                  <c:v>0.41111046090962855</c:v>
                </c:pt>
                <c:pt idx="952">
                  <c:v>0.40701105941162019</c:v>
                </c:pt>
                <c:pt idx="953">
                  <c:v>0.40282765431662337</c:v>
                </c:pt>
                <c:pt idx="954">
                  <c:v>0.39855746471206505</c:v>
                </c:pt>
                <c:pt idx="955">
                  <c:v>0.39419757821028278</c:v>
                </c:pt>
                <c:pt idx="956">
                  <c:v>0.38974494261142056</c:v>
                </c:pt>
                <c:pt idx="957">
                  <c:v>0.38519635688288778</c:v>
                </c:pt>
                <c:pt idx="958">
                  <c:v>0.38054846138471077</c:v>
                </c:pt>
                <c:pt idx="959">
                  <c:v>0.37579772726107169</c:v>
                </c:pt>
                <c:pt idx="960">
                  <c:v>0.37094044490787415</c:v>
                </c:pt>
                <c:pt idx="961">
                  <c:v>0.36597271141406162</c:v>
                </c:pt>
                <c:pt idx="962">
                  <c:v>0.36089041686030565</c:v>
                </c:pt>
                <c:pt idx="963">
                  <c:v>0.35568922934219538</c:v>
                </c:pt>
                <c:pt idx="964">
                  <c:v>0.35036457856570863</c:v>
                </c:pt>
                <c:pt idx="965">
                  <c:v>0.34491163783993783</c:v>
                </c:pt>
                <c:pt idx="966">
                  <c:v>0.3393253042650245</c:v>
                </c:pt>
                <c:pt idx="967">
                  <c:v>0.33360017688109889</c:v>
                </c:pt>
                <c:pt idx="968">
                  <c:v>0.32773053250553669</c:v>
                </c:pt>
                <c:pt idx="969">
                  <c:v>0.32171029893953013</c:v>
                </c:pt>
                <c:pt idx="970">
                  <c:v>0.31553302516889448</c:v>
                </c:pt>
                <c:pt idx="971">
                  <c:v>0.30919184811569816</c:v>
                </c:pt>
                <c:pt idx="972">
                  <c:v>0.30267945541345775</c:v>
                </c:pt>
                <c:pt idx="973">
                  <c:v>0.29598804357499203</c:v>
                </c:pt>
                <c:pt idx="974">
                  <c:v>0.28910927079289067</c:v>
                </c:pt>
                <c:pt idx="975">
                  <c:v>0.28203420345025859</c:v>
                </c:pt>
                <c:pt idx="976">
                  <c:v>0.27475325521356297</c:v>
                </c:pt>
                <c:pt idx="977">
                  <c:v>0.26725611731572235</c:v>
                </c:pt>
                <c:pt idx="978">
                  <c:v>0.25953167829611623</c:v>
                </c:pt>
                <c:pt idx="979">
                  <c:v>0.25156793101679953</c:v>
                </c:pt>
                <c:pt idx="980">
                  <c:v>0.24335186418044905</c:v>
                </c:pt>
                <c:pt idx="981">
                  <c:v>0.23486933477647354</c:v>
                </c:pt>
                <c:pt idx="982">
                  <c:v>0.22610491678960695</c:v>
                </c:pt>
                <c:pt idx="983">
                  <c:v>0.21704171998722507</c:v>
                </c:pt>
                <c:pt idx="984">
                  <c:v>0.20766117045147986</c:v>
                </c:pt>
                <c:pt idx="985">
                  <c:v>0.19794274141267895</c:v>
                </c:pt>
                <c:pt idx="986">
                  <c:v>0.18786361833651188</c:v>
                </c:pt>
                <c:pt idx="987">
                  <c:v>0.17739827521962373</c:v>
                </c:pt>
                <c:pt idx="988">
                  <c:v>0.16651792808667859</c:v>
                </c:pt>
                <c:pt idx="989">
                  <c:v>0.15518981391194614</c:v>
                </c:pt>
                <c:pt idx="990">
                  <c:v>0.14337621320720709</c:v>
                </c:pt>
                <c:pt idx="991">
                  <c:v>0.13103308150441595</c:v>
                </c:pt>
                <c:pt idx="992">
                  <c:v>0.11810805581812647</c:v>
                </c:pt>
                <c:pt idx="993">
                  <c:v>0.10453740364724663</c:v>
                </c:pt>
                <c:pt idx="994">
                  <c:v>9.0241049073329471E-2</c:v>
                </c:pt>
                <c:pt idx="995">
                  <c:v>7.5113755516270739E-2</c:v>
                </c:pt>
                <c:pt idx="996">
                  <c:v>5.9007555966235678E-2</c:v>
                </c:pt>
                <c:pt idx="997">
                  <c:v>4.1689947705280207E-2</c:v>
                </c:pt>
                <c:pt idx="998">
                  <c:v>2.2707567580456948E-2</c:v>
                </c:pt>
                <c:pt idx="999">
                  <c:v>1.0472164603512551E-10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90-4961-8EE4-2175F90327BF}"/>
            </c:ext>
          </c:extLst>
        </c:ser>
        <c:ser>
          <c:idx val="1"/>
          <c:order val="1"/>
          <c:tx>
            <c:strRef>
              <c:f>Simulador!$F$33</c:f>
              <c:strCache>
                <c:ptCount val="1"/>
                <c:pt idx="0">
                  <c:v>Digital Video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Simulador!$F$34:$F$1033</c:f>
              <c:numCache>
                <c:formatCode>0.00</c:formatCode>
                <c:ptCount val="1000"/>
                <c:pt idx="0">
                  <c:v>0.57099498600285592</c:v>
                </c:pt>
                <c:pt idx="1">
                  <c:v>0.57087691942486585</c:v>
                </c:pt>
                <c:pt idx="2">
                  <c:v>0.57075866470804637</c:v>
                </c:pt>
                <c:pt idx="3">
                  <c:v>0.5706402214026004</c:v>
                </c:pt>
                <c:pt idx="4">
                  <c:v>0.57052158905729655</c:v>
                </c:pt>
                <c:pt idx="5">
                  <c:v>0.57040276721946326</c:v>
                </c:pt>
                <c:pt idx="6">
                  <c:v>0.570283755434983</c:v>
                </c:pt>
                <c:pt idx="7">
                  <c:v>0.57016455324828663</c:v>
                </c:pt>
                <c:pt idx="8">
                  <c:v>0.57004516020234752</c:v>
                </c:pt>
                <c:pt idx="9">
                  <c:v>0.56992557583867565</c:v>
                </c:pt>
                <c:pt idx="10">
                  <c:v>0.56980579969731193</c:v>
                </c:pt>
                <c:pt idx="11">
                  <c:v>0.56968583131682216</c:v>
                </c:pt>
                <c:pt idx="12">
                  <c:v>0.56956567023429094</c:v>
                </c:pt>
                <c:pt idx="13">
                  <c:v>0.56944531598531645</c:v>
                </c:pt>
                <c:pt idx="14">
                  <c:v>0.56932476810400345</c:v>
                </c:pt>
                <c:pt idx="15">
                  <c:v>0.56920402612295806</c:v>
                </c:pt>
                <c:pt idx="16">
                  <c:v>0.56908308957328146</c:v>
                </c:pt>
                <c:pt idx="17">
                  <c:v>0.56896195798456384</c:v>
                </c:pt>
                <c:pt idx="18">
                  <c:v>0.56884063088487813</c:v>
                </c:pt>
                <c:pt idx="19">
                  <c:v>0.56871910780077439</c:v>
                </c:pt>
                <c:pt idx="20">
                  <c:v>0.56859738825727291</c:v>
                </c:pt>
                <c:pt idx="21">
                  <c:v>0.56847547177785884</c:v>
                </c:pt>
                <c:pt idx="22">
                  <c:v>0.5683533578844755</c:v>
                </c:pt>
                <c:pt idx="23">
                  <c:v>0.56823104609751807</c:v>
                </c:pt>
                <c:pt idx="24">
                  <c:v>0.56810853593582744</c:v>
                </c:pt>
                <c:pt idx="25">
                  <c:v>0.56798582691668431</c:v>
                </c:pt>
                <c:pt idx="26">
                  <c:v>0.56786291855580229</c:v>
                </c:pt>
                <c:pt idx="27">
                  <c:v>0.56773981036732157</c:v>
                </c:pt>
                <c:pt idx="28">
                  <c:v>0.56761650186380308</c:v>
                </c:pt>
                <c:pt idx="29">
                  <c:v>0.56749299255622154</c:v>
                </c:pt>
                <c:pt idx="30">
                  <c:v>0.56736928195395908</c:v>
                </c:pt>
                <c:pt idx="31">
                  <c:v>0.56724536956479887</c:v>
                </c:pt>
                <c:pt idx="32">
                  <c:v>0.56712125489491871</c:v>
                </c:pt>
                <c:pt idx="33">
                  <c:v>0.56699693744888413</c:v>
                </c:pt>
                <c:pt idx="34">
                  <c:v>0.56687241672964228</c:v>
                </c:pt>
                <c:pt idx="35">
                  <c:v>0.56674769223851496</c:v>
                </c:pt>
                <c:pt idx="36">
                  <c:v>0.5666227634751918</c:v>
                </c:pt>
                <c:pt idx="37">
                  <c:v>0.56649762993772435</c:v>
                </c:pt>
                <c:pt idx="38">
                  <c:v>0.56637229112251841</c:v>
                </c:pt>
                <c:pt idx="39">
                  <c:v>0.56624674652432805</c:v>
                </c:pt>
                <c:pt idx="40">
                  <c:v>0.56612099563624829</c:v>
                </c:pt>
                <c:pt idx="41">
                  <c:v>0.56599503794970885</c:v>
                </c:pt>
                <c:pt idx="42">
                  <c:v>0.56586887295446664</c:v>
                </c:pt>
                <c:pt idx="43">
                  <c:v>0.56574250013859939</c:v>
                </c:pt>
                <c:pt idx="44">
                  <c:v>0.56561591898849861</c:v>
                </c:pt>
                <c:pt idx="45">
                  <c:v>0.5654891289888625</c:v>
                </c:pt>
                <c:pt idx="46">
                  <c:v>0.56536212962268917</c:v>
                </c:pt>
                <c:pt idx="47">
                  <c:v>0.56523492037126932</c:v>
                </c:pt>
                <c:pt idx="48">
                  <c:v>0.56510750071417981</c:v>
                </c:pt>
                <c:pt idx="49">
                  <c:v>0.56497987012927564</c:v>
                </c:pt>
                <c:pt idx="50">
                  <c:v>0.56485202809268387</c:v>
                </c:pt>
                <c:pt idx="51">
                  <c:v>0.56472397407879538</c:v>
                </c:pt>
                <c:pt idx="52">
                  <c:v>0.56459570756025879</c:v>
                </c:pt>
                <c:pt idx="53">
                  <c:v>0.56446722800797233</c:v>
                </c:pt>
                <c:pt idx="54">
                  <c:v>0.56433853489107721</c:v>
                </c:pt>
                <c:pt idx="55">
                  <c:v>0.5642096276769496</c:v>
                </c:pt>
                <c:pt idx="56">
                  <c:v>0.56408050583119418</c:v>
                </c:pt>
                <c:pt idx="57">
                  <c:v>0.56395116881763618</c:v>
                </c:pt>
                <c:pt idx="58">
                  <c:v>0.56382161609831405</c:v>
                </c:pt>
                <c:pt idx="59">
                  <c:v>0.56369184713347198</c:v>
                </c:pt>
                <c:pt idx="60">
                  <c:v>0.56356186138155295</c:v>
                </c:pt>
                <c:pt idx="61">
                  <c:v>0.56343165829919017</c:v>
                </c:pt>
                <c:pt idx="62">
                  <c:v>0.56330123734120052</c:v>
                </c:pt>
                <c:pt idx="63">
                  <c:v>0.56317059796057667</c:v>
                </c:pt>
                <c:pt idx="64">
                  <c:v>0.56303973960847875</c:v>
                </c:pt>
                <c:pt idx="65">
                  <c:v>0.56290866173422793</c:v>
                </c:pt>
                <c:pt idx="66">
                  <c:v>0.56277736378529764</c:v>
                </c:pt>
                <c:pt idx="67">
                  <c:v>0.56264584520730632</c:v>
                </c:pt>
                <c:pt idx="68">
                  <c:v>0.56251410544400948</c:v>
                </c:pt>
                <c:pt idx="69">
                  <c:v>0.56238214393729202</c:v>
                </c:pt>
                <c:pt idx="70">
                  <c:v>0.56224996012716011</c:v>
                </c:pt>
                <c:pt idx="71">
                  <c:v>0.56211755345173364</c:v>
                </c:pt>
                <c:pt idx="72">
                  <c:v>0.56198492334723782</c:v>
                </c:pt>
                <c:pt idx="73">
                  <c:v>0.56185206924799569</c:v>
                </c:pt>
                <c:pt idx="74">
                  <c:v>0.5617189905864195</c:v>
                </c:pt>
                <c:pt idx="75">
                  <c:v>0.56158568679300336</c:v>
                </c:pt>
                <c:pt idx="76">
                  <c:v>0.56145215729631437</c:v>
                </c:pt>
                <c:pt idx="77">
                  <c:v>0.56131840152298518</c:v>
                </c:pt>
                <c:pt idx="78">
                  <c:v>0.56118441889770521</c:v>
                </c:pt>
                <c:pt idx="79">
                  <c:v>0.56105020884321288</c:v>
                </c:pt>
                <c:pt idx="80">
                  <c:v>0.56091577078028676</c:v>
                </c:pt>
                <c:pt idx="81">
                  <c:v>0.56078110412773807</c:v>
                </c:pt>
                <c:pt idx="82">
                  <c:v>0.56064620830240153</c:v>
                </c:pt>
                <c:pt idx="83">
                  <c:v>0.56051108271912742</c:v>
                </c:pt>
                <c:pt idx="84">
                  <c:v>0.56037572679077297</c:v>
                </c:pt>
                <c:pt idx="85">
                  <c:v>0.56024013992819377</c:v>
                </c:pt>
                <c:pt idx="86">
                  <c:v>0.56010432154023571</c:v>
                </c:pt>
                <c:pt idx="87">
                  <c:v>0.55996827103372548</c:v>
                </c:pt>
                <c:pt idx="88">
                  <c:v>0.55983198781346322</c:v>
                </c:pt>
                <c:pt idx="89">
                  <c:v>0.55969547128221264</c:v>
                </c:pt>
                <c:pt idx="90">
                  <c:v>0.55955872084069302</c:v>
                </c:pt>
                <c:pt idx="91">
                  <c:v>0.55942173588757027</c:v>
                </c:pt>
                <c:pt idx="92">
                  <c:v>0.55928451581944805</c:v>
                </c:pt>
                <c:pt idx="93">
                  <c:v>0.55914706003085901</c:v>
                </c:pt>
                <c:pt idx="94">
                  <c:v>0.55900936791425615</c:v>
                </c:pt>
                <c:pt idx="95">
                  <c:v>0.55887143886000312</c:v>
                </c:pt>
                <c:pt idx="96">
                  <c:v>0.55873327225636626</c:v>
                </c:pt>
                <c:pt idx="97">
                  <c:v>0.5585948674895046</c:v>
                </c:pt>
                <c:pt idx="98">
                  <c:v>0.55845622394346173</c:v>
                </c:pt>
                <c:pt idx="99">
                  <c:v>0.55831734100015573</c:v>
                </c:pt>
                <c:pt idx="100">
                  <c:v>0.55817821803937073</c:v>
                </c:pt>
                <c:pt idx="101">
                  <c:v>0.55803885443874723</c:v>
                </c:pt>
                <c:pt idx="102">
                  <c:v>0.55789924957377324</c:v>
                </c:pt>
                <c:pt idx="103">
                  <c:v>0.55775940281777447</c:v>
                </c:pt>
                <c:pt idx="104">
                  <c:v>0.55761931354190564</c:v>
                </c:pt>
                <c:pt idx="105">
                  <c:v>0.55747898111514027</c:v>
                </c:pt>
                <c:pt idx="106">
                  <c:v>0.55733840490426201</c:v>
                </c:pt>
                <c:pt idx="107">
                  <c:v>0.55719758427385435</c:v>
                </c:pt>
                <c:pt idx="108">
                  <c:v>0.5570565185862919</c:v>
                </c:pt>
                <c:pt idx="109">
                  <c:v>0.55691520720172993</c:v>
                </c:pt>
                <c:pt idx="110">
                  <c:v>0.55677364947809549</c:v>
                </c:pt>
                <c:pt idx="111">
                  <c:v>0.55663184477107719</c:v>
                </c:pt>
                <c:pt idx="112">
                  <c:v>0.55648979243411545</c:v>
                </c:pt>
                <c:pt idx="113">
                  <c:v>0.55634749181839305</c:v>
                </c:pt>
                <c:pt idx="114">
                  <c:v>0.55620494227282491</c:v>
                </c:pt>
                <c:pt idx="115">
                  <c:v>0.55606214314404845</c:v>
                </c:pt>
                <c:pt idx="116">
                  <c:v>0.55591909377641346</c:v>
                </c:pt>
                <c:pt idx="117">
                  <c:v>0.55577579351197215</c:v>
                </c:pt>
                <c:pt idx="118">
                  <c:v>0.55563224169046876</c:v>
                </c:pt>
                <c:pt idx="119">
                  <c:v>0.55548843764933009</c:v>
                </c:pt>
                <c:pt idx="120">
                  <c:v>0.55534438072365477</c:v>
                </c:pt>
                <c:pt idx="121">
                  <c:v>0.55520007024620321</c:v>
                </c:pt>
                <c:pt idx="122">
                  <c:v>0.55505550554738747</c:v>
                </c:pt>
                <c:pt idx="123">
                  <c:v>0.55491068595526072</c:v>
                </c:pt>
                <c:pt idx="124">
                  <c:v>0.55476561079550657</c:v>
                </c:pt>
                <c:pt idx="125">
                  <c:v>0.55462027939142955</c:v>
                </c:pt>
                <c:pt idx="126">
                  <c:v>0.55447469106394354</c:v>
                </c:pt>
                <c:pt idx="127">
                  <c:v>0.55432884513156189</c:v>
                </c:pt>
                <c:pt idx="128">
                  <c:v>0.55418274091038644</c:v>
                </c:pt>
                <c:pt idx="129">
                  <c:v>0.55403637771409719</c:v>
                </c:pt>
                <c:pt idx="130">
                  <c:v>0.55388975485394132</c:v>
                </c:pt>
                <c:pt idx="131">
                  <c:v>0.55374287163872238</c:v>
                </c:pt>
                <c:pt idx="132">
                  <c:v>0.55359572737478957</c:v>
                </c:pt>
                <c:pt idx="133">
                  <c:v>0.55344832136602695</c:v>
                </c:pt>
                <c:pt idx="134">
                  <c:v>0.55330065291384212</c:v>
                </c:pt>
                <c:pt idx="135">
                  <c:v>0.55315272131715565</c:v>
                </c:pt>
                <c:pt idx="136">
                  <c:v>0.55300452587238957</c:v>
                </c:pt>
                <c:pt idx="137">
                  <c:v>0.55285606587345648</c:v>
                </c:pt>
                <c:pt idx="138">
                  <c:v>0.55270734061174842</c:v>
                </c:pt>
                <c:pt idx="139">
                  <c:v>0.55255834937612547</c:v>
                </c:pt>
                <c:pt idx="140">
                  <c:v>0.5524090914529044</c:v>
                </c:pt>
                <c:pt idx="141">
                  <c:v>0.55225956612584748</c:v>
                </c:pt>
                <c:pt idx="142">
                  <c:v>0.55210977267615091</c:v>
                </c:pt>
                <c:pt idx="143">
                  <c:v>0.55195971038243319</c:v>
                </c:pt>
                <c:pt idx="144">
                  <c:v>0.55180937852072387</c:v>
                </c:pt>
                <c:pt idx="145">
                  <c:v>0.55165877636445182</c:v>
                </c:pt>
                <c:pt idx="146">
                  <c:v>0.55150790318443343</c:v>
                </c:pt>
                <c:pt idx="147">
                  <c:v>0.55135675824886077</c:v>
                </c:pt>
                <c:pt idx="148">
                  <c:v>0.5512053408232902</c:v>
                </c:pt>
                <c:pt idx="149">
                  <c:v>0.55105365017063002</c:v>
                </c:pt>
                <c:pt idx="150">
                  <c:v>0.55090168555112906</c:v>
                </c:pt>
                <c:pt idx="151">
                  <c:v>0.55074944622236377</c:v>
                </c:pt>
                <c:pt idx="152">
                  <c:v>0.5505969314392275</c:v>
                </c:pt>
                <c:pt idx="153">
                  <c:v>0.55044414045391687</c:v>
                </c:pt>
                <c:pt idx="154">
                  <c:v>0.55029107251592091</c:v>
                </c:pt>
                <c:pt idx="155">
                  <c:v>0.55013772687200779</c:v>
                </c:pt>
                <c:pt idx="156">
                  <c:v>0.5499841027662129</c:v>
                </c:pt>
                <c:pt idx="157">
                  <c:v>0.54983019943982669</c:v>
                </c:pt>
                <c:pt idx="158">
                  <c:v>0.54967601613138184</c:v>
                </c:pt>
                <c:pt idx="159">
                  <c:v>0.54952155207664066</c:v>
                </c:pt>
                <c:pt idx="160">
                  <c:v>0.54936680650858283</c:v>
                </c:pt>
                <c:pt idx="161">
                  <c:v>0.54921177865739246</c:v>
                </c:pt>
                <c:pt idx="162">
                  <c:v>0.54905646775044548</c:v>
                </c:pt>
                <c:pt idx="163">
                  <c:v>0.54890087301229684</c:v>
                </c:pt>
                <c:pt idx="164">
                  <c:v>0.54874499366466734</c:v>
                </c:pt>
                <c:pt idx="165">
                  <c:v>0.54858882892643124</c:v>
                </c:pt>
                <c:pt idx="166">
                  <c:v>0.54843237801360256</c:v>
                </c:pt>
                <c:pt idx="167">
                  <c:v>0.54827564013932262</c:v>
                </c:pt>
                <c:pt idx="168">
                  <c:v>0.54811861451384636</c:v>
                </c:pt>
                <c:pt idx="169">
                  <c:v>0.5479613003445295</c:v>
                </c:pt>
                <c:pt idx="170">
                  <c:v>0.54780369683581476</c:v>
                </c:pt>
                <c:pt idx="171">
                  <c:v>0.54764580318921918</c:v>
                </c:pt>
                <c:pt idx="172">
                  <c:v>0.54748761860331985</c:v>
                </c:pt>
                <c:pt idx="173">
                  <c:v>0.54732914227374097</c:v>
                </c:pt>
                <c:pt idx="174">
                  <c:v>0.54717037339313979</c:v>
                </c:pt>
                <c:pt idx="175">
                  <c:v>0.54701131115119361</c:v>
                </c:pt>
                <c:pt idx="176">
                  <c:v>0.54685195473458503</c:v>
                </c:pt>
                <c:pt idx="177">
                  <c:v>0.54669230332698915</c:v>
                </c:pt>
                <c:pt idx="178">
                  <c:v>0.54653235610905881</c:v>
                </c:pt>
                <c:pt idx="179">
                  <c:v>0.54637211225841098</c:v>
                </c:pt>
                <c:pt idx="180">
                  <c:v>0.54621157094961303</c:v>
                </c:pt>
                <c:pt idx="181">
                  <c:v>0.5460507313541676</c:v>
                </c:pt>
                <c:pt idx="182">
                  <c:v>0.54588959264049952</c:v>
                </c:pt>
                <c:pt idx="183">
                  <c:v>0.5457281539739407</c:v>
                </c:pt>
                <c:pt idx="184">
                  <c:v>0.54556641451671595</c:v>
                </c:pt>
                <c:pt idx="185">
                  <c:v>0.54540437342792902</c:v>
                </c:pt>
                <c:pt idx="186">
                  <c:v>0.54524202986354697</c:v>
                </c:pt>
                <c:pt idx="187">
                  <c:v>0.54507938297638669</c:v>
                </c:pt>
                <c:pt idx="188">
                  <c:v>0.5449164319160994</c:v>
                </c:pt>
                <c:pt idx="189">
                  <c:v>0.54475317582915617</c:v>
                </c:pt>
                <c:pt idx="190">
                  <c:v>0.54458961385883331</c:v>
                </c:pt>
                <c:pt idx="191">
                  <c:v>0.5444257451451967</c:v>
                </c:pt>
                <c:pt idx="192">
                  <c:v>0.54426156882508725</c:v>
                </c:pt>
                <c:pt idx="193">
                  <c:v>0.5440970840321061</c:v>
                </c:pt>
                <c:pt idx="194">
                  <c:v>0.54393228989659836</c:v>
                </c:pt>
                <c:pt idx="195">
                  <c:v>0.54376718554563874</c:v>
                </c:pt>
                <c:pt idx="196">
                  <c:v>0.54360177010301602</c:v>
                </c:pt>
                <c:pt idx="197">
                  <c:v>0.5434360426892173</c:v>
                </c:pt>
                <c:pt idx="198">
                  <c:v>0.54327000242141232</c:v>
                </c:pt>
                <c:pt idx="199">
                  <c:v>0.54310364841343839</c:v>
                </c:pt>
                <c:pt idx="200">
                  <c:v>0.54293697977578415</c:v>
                </c:pt>
                <c:pt idx="201">
                  <c:v>0.54276999561557393</c:v>
                </c:pt>
                <c:pt idx="202">
                  <c:v>0.54260269503655201</c:v>
                </c:pt>
                <c:pt idx="203">
                  <c:v>0.54243507713906602</c:v>
                </c:pt>
                <c:pt idx="204">
                  <c:v>0.54226714102005169</c:v>
                </c:pt>
                <c:pt idx="205">
                  <c:v>0.54209888577301579</c:v>
                </c:pt>
                <c:pt idx="206">
                  <c:v>0.54193031048802065</c:v>
                </c:pt>
                <c:pt idx="207">
                  <c:v>0.54176141425166713</c:v>
                </c:pt>
                <c:pt idx="208">
                  <c:v>0.54159219614707876</c:v>
                </c:pt>
                <c:pt idx="209">
                  <c:v>0.54142265525388433</c:v>
                </c:pt>
                <c:pt idx="210">
                  <c:v>0.54125279064820231</c:v>
                </c:pt>
                <c:pt idx="211">
                  <c:v>0.54108260140262332</c:v>
                </c:pt>
                <c:pt idx="212">
                  <c:v>0.54091208658619327</c:v>
                </c:pt>
                <c:pt idx="213">
                  <c:v>0.54074124526439715</c:v>
                </c:pt>
                <c:pt idx="214">
                  <c:v>0.54057007649914113</c:v>
                </c:pt>
                <c:pt idx="215">
                  <c:v>0.54039857934873592</c:v>
                </c:pt>
                <c:pt idx="216">
                  <c:v>0.54022675286787925</c:v>
                </c:pt>
                <c:pt idx="217">
                  <c:v>0.54005459610763895</c:v>
                </c:pt>
                <c:pt idx="218">
                  <c:v>0.53988210811543491</c:v>
                </c:pt>
                <c:pt idx="219">
                  <c:v>0.53970928793502226</c:v>
                </c:pt>
                <c:pt idx="220">
                  <c:v>0.53953613460647309</c:v>
                </c:pt>
                <c:pt idx="221">
                  <c:v>0.539362647166159</c:v>
                </c:pt>
                <c:pt idx="222">
                  <c:v>0.53918882464673323</c:v>
                </c:pt>
                <c:pt idx="223">
                  <c:v>0.53901466607711279</c:v>
                </c:pt>
                <c:pt idx="224">
                  <c:v>0.53884017048246036</c:v>
                </c:pt>
                <c:pt idx="225">
                  <c:v>0.53866533688416585</c:v>
                </c:pt>
                <c:pt idx="226">
                  <c:v>0.53849016429982866</c:v>
                </c:pt>
                <c:pt idx="227">
                  <c:v>0.538314651743239</c:v>
                </c:pt>
                <c:pt idx="228">
                  <c:v>0.53813879822435939</c:v>
                </c:pt>
                <c:pt idx="229">
                  <c:v>0.53796260274930607</c:v>
                </c:pt>
                <c:pt idx="230">
                  <c:v>0.53778606432033083</c:v>
                </c:pt>
                <c:pt idx="231">
                  <c:v>0.53760918193580109</c:v>
                </c:pt>
                <c:pt idx="232">
                  <c:v>0.53743195459018234</c:v>
                </c:pt>
                <c:pt idx="233">
                  <c:v>0.53725438127401803</c:v>
                </c:pt>
                <c:pt idx="234">
                  <c:v>0.53707646097391104</c:v>
                </c:pt>
                <c:pt idx="235">
                  <c:v>0.53689819267250416</c:v>
                </c:pt>
                <c:pt idx="236">
                  <c:v>0.53671957534846104</c:v>
                </c:pt>
                <c:pt idx="237">
                  <c:v>0.53654060797644654</c:v>
                </c:pt>
                <c:pt idx="238">
                  <c:v>0.5363612895271066</c:v>
                </c:pt>
                <c:pt idx="239">
                  <c:v>0.53618161896704986</c:v>
                </c:pt>
                <c:pt idx="240">
                  <c:v>0.53600159525882651</c:v>
                </c:pt>
                <c:pt idx="241">
                  <c:v>0.53582121736090904</c:v>
                </c:pt>
                <c:pt idx="242">
                  <c:v>0.53564048422767219</c:v>
                </c:pt>
                <c:pt idx="243">
                  <c:v>0.53545939480937255</c:v>
                </c:pt>
                <c:pt idx="244">
                  <c:v>0.53527794805212847</c:v>
                </c:pt>
                <c:pt idx="245">
                  <c:v>0.53509614289789931</c:v>
                </c:pt>
                <c:pt idx="246">
                  <c:v>0.53491397828446541</c:v>
                </c:pt>
                <c:pt idx="247">
                  <c:v>0.53473145314540727</c:v>
                </c:pt>
                <c:pt idx="248">
                  <c:v>0.53454856641008441</c:v>
                </c:pt>
                <c:pt idx="249">
                  <c:v>0.53436531700361511</c:v>
                </c:pt>
                <c:pt idx="250">
                  <c:v>0.53418170384685471</c:v>
                </c:pt>
                <c:pt idx="251">
                  <c:v>0.53399772585637506</c:v>
                </c:pt>
                <c:pt idx="252">
                  <c:v>0.53381338194444306</c:v>
                </c:pt>
                <c:pt idx="253">
                  <c:v>0.53362867101899891</c:v>
                </c:pt>
                <c:pt idx="254">
                  <c:v>0.53344359198363511</c:v>
                </c:pt>
                <c:pt idx="255">
                  <c:v>0.53325814373757463</c:v>
                </c:pt>
                <c:pt idx="256">
                  <c:v>0.53307232517564895</c:v>
                </c:pt>
                <c:pt idx="257">
                  <c:v>0.53288613518827621</c:v>
                </c:pt>
                <c:pt idx="258">
                  <c:v>0.53269957266143952</c:v>
                </c:pt>
                <c:pt idx="259">
                  <c:v>0.53251263647666403</c:v>
                </c:pt>
                <c:pt idx="260">
                  <c:v>0.53232532551099576</c:v>
                </c:pt>
                <c:pt idx="261">
                  <c:v>0.53213763863697783</c:v>
                </c:pt>
                <c:pt idx="262">
                  <c:v>0.53194957472262894</c:v>
                </c:pt>
                <c:pt idx="263">
                  <c:v>0.53176113263142011</c:v>
                </c:pt>
                <c:pt idx="264">
                  <c:v>0.53157231122225201</c:v>
                </c:pt>
                <c:pt idx="265">
                  <c:v>0.531383109349432</c:v>
                </c:pt>
                <c:pt idx="266">
                  <c:v>0.53119352586265078</c:v>
                </c:pt>
                <c:pt idx="267">
                  <c:v>0.53100355960695922</c:v>
                </c:pt>
                <c:pt idx="268">
                  <c:v>0.53081320942274546</c:v>
                </c:pt>
                <c:pt idx="269">
                  <c:v>0.53062247414571062</c:v>
                </c:pt>
                <c:pt idx="270">
                  <c:v>0.53043135260684515</c:v>
                </c:pt>
                <c:pt idx="271">
                  <c:v>0.53023984363240562</c:v>
                </c:pt>
                <c:pt idx="272">
                  <c:v>0.53004794604389027</c:v>
                </c:pt>
                <c:pt idx="273">
                  <c:v>0.52985565865801509</c:v>
                </c:pt>
                <c:pt idx="274">
                  <c:v>0.52966298028668901</c:v>
                </c:pt>
                <c:pt idx="275">
                  <c:v>0.52946990973699037</c:v>
                </c:pt>
                <c:pt idx="276">
                  <c:v>0.52927644581114164</c:v>
                </c:pt>
                <c:pt idx="277">
                  <c:v>0.52908258730648494</c:v>
                </c:pt>
                <c:pt idx="278">
                  <c:v>0.52888833301545746</c:v>
                </c:pt>
                <c:pt idx="279">
                  <c:v>0.52869368172556552</c:v>
                </c:pt>
                <c:pt idx="280">
                  <c:v>0.52849863221936066</c:v>
                </c:pt>
                <c:pt idx="281">
                  <c:v>0.52830318327441339</c:v>
                </c:pt>
                <c:pt idx="282">
                  <c:v>0.52810733366328788</c:v>
                </c:pt>
                <c:pt idx="283">
                  <c:v>0.52791108215351656</c:v>
                </c:pt>
                <c:pt idx="284">
                  <c:v>0.52771442750757414</c:v>
                </c:pt>
                <c:pt idx="285">
                  <c:v>0.52751736848285158</c:v>
                </c:pt>
                <c:pt idx="286">
                  <c:v>0.52731990383163019</c:v>
                </c:pt>
                <c:pt idx="287">
                  <c:v>0.52712203230105503</c:v>
                </c:pt>
                <c:pt idx="288">
                  <c:v>0.52692375263310909</c:v>
                </c:pt>
                <c:pt idx="289">
                  <c:v>0.5267250635645857</c:v>
                </c:pt>
                <c:pt idx="290">
                  <c:v>0.52652596382706263</c:v>
                </c:pt>
                <c:pt idx="291">
                  <c:v>0.5263264521468749</c:v>
                </c:pt>
                <c:pt idx="292">
                  <c:v>0.52612652724508724</c:v>
                </c:pt>
                <c:pt idx="293">
                  <c:v>0.52592618783746747</c:v>
                </c:pt>
                <c:pt idx="294">
                  <c:v>0.52572543263445892</c:v>
                </c:pt>
                <c:pt idx="295">
                  <c:v>0.52552426034115218</c:v>
                </c:pt>
                <c:pt idx="296">
                  <c:v>0.52532266965725816</c:v>
                </c:pt>
                <c:pt idx="297">
                  <c:v>0.52512065927707985</c:v>
                </c:pt>
                <c:pt idx="298">
                  <c:v>0.52491822788948361</c:v>
                </c:pt>
                <c:pt idx="299">
                  <c:v>0.52471537417787184</c:v>
                </c:pt>
                <c:pt idx="300">
                  <c:v>0.52451209682015376</c:v>
                </c:pt>
                <c:pt idx="301">
                  <c:v>0.52430839448871724</c:v>
                </c:pt>
                <c:pt idx="302">
                  <c:v>0.52410426585039938</c:v>
                </c:pt>
                <c:pt idx="303">
                  <c:v>0.52389970956645793</c:v>
                </c:pt>
                <c:pt idx="304">
                  <c:v>0.52369472429254205</c:v>
                </c:pt>
                <c:pt idx="305">
                  <c:v>0.52348930867866283</c:v>
                </c:pt>
                <c:pt idx="306">
                  <c:v>0.52328346136916359</c:v>
                </c:pt>
                <c:pt idx="307">
                  <c:v>0.52307718100269052</c:v>
                </c:pt>
                <c:pt idx="308">
                  <c:v>0.52287046621216193</c:v>
                </c:pt>
                <c:pt idx="309">
                  <c:v>0.52266331562473922</c:v>
                </c:pt>
                <c:pt idx="310">
                  <c:v>0.52245572786179562</c:v>
                </c:pt>
                <c:pt idx="311">
                  <c:v>0.52224770153888611</c:v>
                </c:pt>
                <c:pt idx="312">
                  <c:v>0.52203923526571649</c:v>
                </c:pt>
                <c:pt idx="313">
                  <c:v>0.52183032764611292</c:v>
                </c:pt>
                <c:pt idx="314">
                  <c:v>0.52162097727799017</c:v>
                </c:pt>
                <c:pt idx="315">
                  <c:v>0.52141118275332055</c:v>
                </c:pt>
                <c:pt idx="316">
                  <c:v>0.52120094265810279</c:v>
                </c:pt>
                <c:pt idx="317">
                  <c:v>0.52099025557232992</c:v>
                </c:pt>
                <c:pt idx="318">
                  <c:v>0.52077912006995741</c:v>
                </c:pt>
                <c:pt idx="319">
                  <c:v>0.52056753471887118</c:v>
                </c:pt>
                <c:pt idx="320">
                  <c:v>0.52035549808085524</c:v>
                </c:pt>
                <c:pt idx="321">
                  <c:v>0.52014300871155927</c:v>
                </c:pt>
                <c:pt idx="322">
                  <c:v>0.51993006516046536</c:v>
                </c:pt>
                <c:pt idx="323">
                  <c:v>0.51971666597085608</c:v>
                </c:pt>
                <c:pt idx="324">
                  <c:v>0.51950280967978046</c:v>
                </c:pt>
                <c:pt idx="325">
                  <c:v>0.51928849481802075</c:v>
                </c:pt>
                <c:pt idx="326">
                  <c:v>0.51907371991005946</c:v>
                </c:pt>
                <c:pt idx="327">
                  <c:v>0.51885848347404473</c:v>
                </c:pt>
                <c:pt idx="328">
                  <c:v>0.5186427840217569</c:v>
                </c:pt>
                <c:pt idx="329">
                  <c:v>0.51842662005857398</c:v>
                </c:pt>
                <c:pt idx="330">
                  <c:v>0.51820999008343727</c:v>
                </c:pt>
                <c:pt idx="331">
                  <c:v>0.51799289258881698</c:v>
                </c:pt>
                <c:pt idx="332">
                  <c:v>0.51777532606067678</c:v>
                </c:pt>
                <c:pt idx="333">
                  <c:v>0.51755728897843922</c:v>
                </c:pt>
                <c:pt idx="334">
                  <c:v>0.51733877981495002</c:v>
                </c:pt>
                <c:pt idx="335">
                  <c:v>0.51711979703644251</c:v>
                </c:pt>
                <c:pt idx="336">
                  <c:v>0.51690033910250199</c:v>
                </c:pt>
                <c:pt idx="337">
                  <c:v>0.5166804044660297</c:v>
                </c:pt>
                <c:pt idx="338">
                  <c:v>0.51645999157320643</c:v>
                </c:pt>
                <c:pt idx="339">
                  <c:v>0.51623909886345576</c:v>
                </c:pt>
                <c:pt idx="340">
                  <c:v>0.51601772476940799</c:v>
                </c:pt>
                <c:pt idx="341">
                  <c:v>0.51579586771686237</c:v>
                </c:pt>
                <c:pt idx="342">
                  <c:v>0.51557352612475049</c:v>
                </c:pt>
                <c:pt idx="343">
                  <c:v>0.51535069840509817</c:v>
                </c:pt>
                <c:pt idx="344">
                  <c:v>0.51512738296298843</c:v>
                </c:pt>
                <c:pt idx="345">
                  <c:v>0.51490357819652322</c:v>
                </c:pt>
                <c:pt idx="346">
                  <c:v>0.51467928249678474</c:v>
                </c:pt>
                <c:pt idx="347">
                  <c:v>0.51445449424779777</c:v>
                </c:pt>
                <c:pt idx="348">
                  <c:v>0.51422921182649051</c:v>
                </c:pt>
                <c:pt idx="349">
                  <c:v>0.51400343360265555</c:v>
                </c:pt>
                <c:pt idx="350">
                  <c:v>0.51377715793891066</c:v>
                </c:pt>
                <c:pt idx="351">
                  <c:v>0.51355038319065949</c:v>
                </c:pt>
                <c:pt idx="352">
                  <c:v>0.51332310770605161</c:v>
                </c:pt>
                <c:pt idx="353">
                  <c:v>0.51309532982594275</c:v>
                </c:pt>
                <c:pt idx="354">
                  <c:v>0.51286704788385395</c:v>
                </c:pt>
                <c:pt idx="355">
                  <c:v>0.51263826020593173</c:v>
                </c:pt>
                <c:pt idx="356">
                  <c:v>0.51240896511090672</c:v>
                </c:pt>
                <c:pt idx="357">
                  <c:v>0.51217916091005278</c:v>
                </c:pt>
                <c:pt idx="358">
                  <c:v>0.51194884590714562</c:v>
                </c:pt>
                <c:pt idx="359">
                  <c:v>0.51171801839842124</c:v>
                </c:pt>
                <c:pt idx="360">
                  <c:v>0.51148667667253378</c:v>
                </c:pt>
                <c:pt idx="361">
                  <c:v>0.51125481901051351</c:v>
                </c:pt>
                <c:pt idx="362">
                  <c:v>0.51102244368572425</c:v>
                </c:pt>
                <c:pt idx="363">
                  <c:v>0.51078954896382056</c:v>
                </c:pt>
                <c:pt idx="364">
                  <c:v>0.51055613310270498</c:v>
                </c:pt>
                <c:pt idx="365">
                  <c:v>0.51032219435248438</c:v>
                </c:pt>
                <c:pt idx="366">
                  <c:v>0.51008773095542626</c:v>
                </c:pt>
                <c:pt idx="367">
                  <c:v>0.50985274114591506</c:v>
                </c:pt>
                <c:pt idx="368">
                  <c:v>0.50961722315040803</c:v>
                </c:pt>
                <c:pt idx="369">
                  <c:v>0.50938117518739023</c:v>
                </c:pt>
                <c:pt idx="370">
                  <c:v>0.50914459546733015</c:v>
                </c:pt>
                <c:pt idx="371">
                  <c:v>0.5089074821926346</c:v>
                </c:pt>
                <c:pt idx="372">
                  <c:v>0.50866983355760287</c:v>
                </c:pt>
                <c:pt idx="373">
                  <c:v>0.50843164774838123</c:v>
                </c:pt>
                <c:pt idx="374">
                  <c:v>0.50819292294291718</c:v>
                </c:pt>
                <c:pt idx="375">
                  <c:v>0.50795365731091269</c:v>
                </c:pt>
                <c:pt idx="376">
                  <c:v>0.50771384901377736</c:v>
                </c:pt>
                <c:pt idx="377">
                  <c:v>0.50747349620458204</c:v>
                </c:pt>
                <c:pt idx="378">
                  <c:v>0.50723259702801127</c:v>
                </c:pt>
                <c:pt idx="379">
                  <c:v>0.50699114962031522</c:v>
                </c:pt>
                <c:pt idx="380">
                  <c:v>0.5067491521092623</c:v>
                </c:pt>
                <c:pt idx="381">
                  <c:v>0.50650660261409064</c:v>
                </c:pt>
                <c:pt idx="382">
                  <c:v>0.50626349924545955</c:v>
                </c:pt>
                <c:pt idx="383">
                  <c:v>0.50601984010540035</c:v>
                </c:pt>
                <c:pt idx="384">
                  <c:v>0.50577562328726733</c:v>
                </c:pt>
                <c:pt idx="385">
                  <c:v>0.50553084687568817</c:v>
                </c:pt>
                <c:pt idx="386">
                  <c:v>0.50528550894651358</c:v>
                </c:pt>
                <c:pt idx="387">
                  <c:v>0.50503960756676747</c:v>
                </c:pt>
                <c:pt idx="388">
                  <c:v>0.50479314079459614</c:v>
                </c:pt>
                <c:pt idx="389">
                  <c:v>0.50454610667921707</c:v>
                </c:pt>
                <c:pt idx="390">
                  <c:v>0.50429850326086789</c:v>
                </c:pt>
                <c:pt idx="391">
                  <c:v>0.50405032857075427</c:v>
                </c:pt>
                <c:pt idx="392">
                  <c:v>0.50380158063099834</c:v>
                </c:pt>
                <c:pt idx="393">
                  <c:v>0.50355225745458609</c:v>
                </c:pt>
                <c:pt idx="394">
                  <c:v>0.50330235704531412</c:v>
                </c:pt>
                <c:pt idx="395">
                  <c:v>0.50305187739773716</c:v>
                </c:pt>
                <c:pt idx="396">
                  <c:v>0.50280081649711439</c:v>
                </c:pt>
                <c:pt idx="397">
                  <c:v>0.50254917231935503</c:v>
                </c:pt>
                <c:pt idx="398">
                  <c:v>0.50229694283096471</c:v>
                </c:pt>
                <c:pt idx="399">
                  <c:v>0.50204412598899062</c:v>
                </c:pt>
                <c:pt idx="400">
                  <c:v>0.50179071974096634</c:v>
                </c:pt>
                <c:pt idx="401">
                  <c:v>0.50153672202485633</c:v>
                </c:pt>
                <c:pt idx="402">
                  <c:v>0.50128213076900041</c:v>
                </c:pt>
                <c:pt idx="403">
                  <c:v>0.5010269438920576</c:v>
                </c:pt>
                <c:pt idx="404">
                  <c:v>0.50077115930294924</c:v>
                </c:pt>
                <c:pt idx="405">
                  <c:v>0.50051477490080221</c:v>
                </c:pt>
                <c:pt idx="406">
                  <c:v>0.50025778857489145</c:v>
                </c:pt>
                <c:pt idx="407">
                  <c:v>0.50000019820458208</c:v>
                </c:pt>
                <c:pt idx="408">
                  <c:v>0.49974200165927157</c:v>
                </c:pt>
                <c:pt idx="409">
                  <c:v>0.49948319679833075</c:v>
                </c:pt>
                <c:pt idx="410">
                  <c:v>0.49922378147104485</c:v>
                </c:pt>
                <c:pt idx="411">
                  <c:v>0.4989637535165542</c:v>
                </c:pt>
                <c:pt idx="412">
                  <c:v>0.49870311076379442</c:v>
                </c:pt>
                <c:pt idx="413">
                  <c:v>0.49844185103143585</c:v>
                </c:pt>
                <c:pt idx="414">
                  <c:v>0.49817997212782306</c:v>
                </c:pt>
                <c:pt idx="415">
                  <c:v>0.49791747185091367</c:v>
                </c:pt>
                <c:pt idx="416">
                  <c:v>0.49765434798821678</c:v>
                </c:pt>
                <c:pt idx="417">
                  <c:v>0.49739059831673094</c:v>
                </c:pt>
                <c:pt idx="418">
                  <c:v>0.49712622060288153</c:v>
                </c:pt>
                <c:pt idx="419">
                  <c:v>0.49686121260245825</c:v>
                </c:pt>
                <c:pt idx="420">
                  <c:v>0.49659557206055133</c:v>
                </c:pt>
                <c:pt idx="421">
                  <c:v>0.49632929671148801</c:v>
                </c:pt>
                <c:pt idx="422">
                  <c:v>0.4960623842787682</c:v>
                </c:pt>
                <c:pt idx="423">
                  <c:v>0.49579483247499972</c:v>
                </c:pt>
                <c:pt idx="424">
                  <c:v>0.49552663900183308</c:v>
                </c:pt>
                <c:pt idx="425">
                  <c:v>0.49525780154989602</c:v>
                </c:pt>
                <c:pt idx="426">
                  <c:v>0.49498831779872698</c:v>
                </c:pt>
                <c:pt idx="427">
                  <c:v>0.49471818541670914</c:v>
                </c:pt>
                <c:pt idx="428">
                  <c:v>0.49444740206100257</c:v>
                </c:pt>
                <c:pt idx="429">
                  <c:v>0.49417596537747716</c:v>
                </c:pt>
                <c:pt idx="430">
                  <c:v>0.49390387300064464</c:v>
                </c:pt>
                <c:pt idx="431">
                  <c:v>0.49363112255358943</c:v>
                </c:pt>
                <c:pt idx="432">
                  <c:v>0.49335771164790038</c:v>
                </c:pt>
                <c:pt idx="433">
                  <c:v>0.49308363788360049</c:v>
                </c:pt>
                <c:pt idx="434">
                  <c:v>0.49280889884907747</c:v>
                </c:pt>
                <c:pt idx="435">
                  <c:v>0.49253349212101266</c:v>
                </c:pt>
                <c:pt idx="436">
                  <c:v>0.49225741526431038</c:v>
                </c:pt>
                <c:pt idx="437">
                  <c:v>0.49198066583202599</c:v>
                </c:pt>
                <c:pt idx="438">
                  <c:v>0.49170324136529403</c:v>
                </c:pt>
                <c:pt idx="439">
                  <c:v>0.49142513939325533</c:v>
                </c:pt>
                <c:pt idx="440">
                  <c:v>0.49114635743298402</c:v>
                </c:pt>
                <c:pt idx="441">
                  <c:v>0.49086689298941383</c:v>
                </c:pt>
                <c:pt idx="442">
                  <c:v>0.49058674355526372</c:v>
                </c:pt>
                <c:pt idx="443">
                  <c:v>0.49030590661096307</c:v>
                </c:pt>
                <c:pt idx="444">
                  <c:v>0.4900243796245764</c:v>
                </c:pt>
                <c:pt idx="445">
                  <c:v>0.48974216005172749</c:v>
                </c:pt>
                <c:pt idx="446">
                  <c:v>0.48945924533552276</c:v>
                </c:pt>
                <c:pt idx="447">
                  <c:v>0.48917563290647453</c:v>
                </c:pt>
                <c:pt idx="448">
                  <c:v>0.48889132018242304</c:v>
                </c:pt>
                <c:pt idx="449">
                  <c:v>0.48860630456845866</c:v>
                </c:pt>
                <c:pt idx="450">
                  <c:v>0.48832058345684276</c:v>
                </c:pt>
                <c:pt idx="451">
                  <c:v>0.4880341542269287</c:v>
                </c:pt>
                <c:pt idx="452">
                  <c:v>0.48774701424508177</c:v>
                </c:pt>
                <c:pt idx="453">
                  <c:v>0.48745916086459862</c:v>
                </c:pt>
                <c:pt idx="454">
                  <c:v>0.48717059142562619</c:v>
                </c:pt>
                <c:pt idx="455">
                  <c:v>0.48688130325508006</c:v>
                </c:pt>
                <c:pt idx="456">
                  <c:v>0.48659129366656184</c:v>
                </c:pt>
                <c:pt idx="457">
                  <c:v>0.48630055996027677</c:v>
                </c:pt>
                <c:pt idx="458">
                  <c:v>0.48600909942294951</c:v>
                </c:pt>
                <c:pt idx="459">
                  <c:v>0.48571690932774036</c:v>
                </c:pt>
                <c:pt idx="460">
                  <c:v>0.48542398693416028</c:v>
                </c:pt>
                <c:pt idx="461">
                  <c:v>0.4851303294879854</c:v>
                </c:pt>
                <c:pt idx="462">
                  <c:v>0.48483593422117111</c:v>
                </c:pt>
                <c:pt idx="463">
                  <c:v>0.48454079835176506</c:v>
                </c:pt>
                <c:pt idx="464">
                  <c:v>0.48424491908381984</c:v>
                </c:pt>
                <c:pt idx="465">
                  <c:v>0.48394829360730501</c:v>
                </c:pt>
                <c:pt idx="466">
                  <c:v>0.48365091909801816</c:v>
                </c:pt>
                <c:pt idx="467">
                  <c:v>0.48335279271749576</c:v>
                </c:pt>
                <c:pt idx="468">
                  <c:v>0.48305391161292288</c:v>
                </c:pt>
                <c:pt idx="469">
                  <c:v>0.48275427291704248</c:v>
                </c:pt>
                <c:pt idx="470">
                  <c:v>0.48245387374806387</c:v>
                </c:pt>
                <c:pt idx="471">
                  <c:v>0.48215271120957076</c:v>
                </c:pt>
                <c:pt idx="472">
                  <c:v>0.48185078239042833</c:v>
                </c:pt>
                <c:pt idx="473">
                  <c:v>0.48154808436468954</c:v>
                </c:pt>
                <c:pt idx="474">
                  <c:v>0.48124461419150094</c:v>
                </c:pt>
                <c:pt idx="475">
                  <c:v>0.48094036891500774</c:v>
                </c:pt>
                <c:pt idx="476">
                  <c:v>0.48063534556425791</c:v>
                </c:pt>
                <c:pt idx="477">
                  <c:v>0.48032954115310611</c:v>
                </c:pt>
                <c:pt idx="478">
                  <c:v>0.4800229526801158</c:v>
                </c:pt>
                <c:pt idx="479">
                  <c:v>0.47971557712846219</c:v>
                </c:pt>
                <c:pt idx="480">
                  <c:v>0.47940741146583266</c:v>
                </c:pt>
                <c:pt idx="481">
                  <c:v>0.47909845264432804</c:v>
                </c:pt>
                <c:pt idx="482">
                  <c:v>0.4787886976003618</c:v>
                </c:pt>
                <c:pt idx="483">
                  <c:v>0.47847814325455962</c:v>
                </c:pt>
                <c:pt idx="484">
                  <c:v>0.47816678651165695</c:v>
                </c:pt>
                <c:pt idx="485">
                  <c:v>0.4778546242603971</c:v>
                </c:pt>
                <c:pt idx="486">
                  <c:v>0.47754165337342735</c:v>
                </c:pt>
                <c:pt idx="487">
                  <c:v>0.47722787070719525</c:v>
                </c:pt>
                <c:pt idx="488">
                  <c:v>0.47691327310184323</c:v>
                </c:pt>
                <c:pt idx="489">
                  <c:v>0.476597857381103</c:v>
                </c:pt>
                <c:pt idx="490">
                  <c:v>0.47628162035218907</c:v>
                </c:pt>
                <c:pt idx="491">
                  <c:v>0.475964558805691</c:v>
                </c:pt>
                <c:pt idx="492">
                  <c:v>0.47564666951546547</c:v>
                </c:pt>
                <c:pt idx="493">
                  <c:v>0.47532794923852667</c:v>
                </c:pt>
                <c:pt idx="494">
                  <c:v>0.47500839471493683</c:v>
                </c:pt>
                <c:pt idx="495">
                  <c:v>0.47468800266769512</c:v>
                </c:pt>
                <c:pt idx="496">
                  <c:v>0.47436676980262588</c:v>
                </c:pt>
                <c:pt idx="497">
                  <c:v>0.47404469280826605</c:v>
                </c:pt>
                <c:pt idx="498">
                  <c:v>0.47372176835575186</c:v>
                </c:pt>
                <c:pt idx="499">
                  <c:v>0.47339799309870412</c:v>
                </c:pt>
                <c:pt idx="500">
                  <c:v>0.47307336367311337</c:v>
                </c:pt>
                <c:pt idx="501">
                  <c:v>0.47274787669722329</c:v>
                </c:pt>
                <c:pt idx="502">
                  <c:v>0.4724215287714138</c:v>
                </c:pt>
                <c:pt idx="503">
                  <c:v>0.47209431647808292</c:v>
                </c:pt>
                <c:pt idx="504">
                  <c:v>0.47176623638152781</c:v>
                </c:pt>
                <c:pt idx="505">
                  <c:v>0.47143728502782506</c:v>
                </c:pt>
                <c:pt idx="506">
                  <c:v>0.47110745894470935</c:v>
                </c:pt>
                <c:pt idx="507">
                  <c:v>0.47077675464145213</c:v>
                </c:pt>
                <c:pt idx="508">
                  <c:v>0.47044516860873847</c:v>
                </c:pt>
                <c:pt idx="509">
                  <c:v>0.47011269731854327</c:v>
                </c:pt>
                <c:pt idx="510">
                  <c:v>0.46977933722400661</c:v>
                </c:pt>
                <c:pt idx="511">
                  <c:v>0.46944508475930813</c:v>
                </c:pt>
                <c:pt idx="512">
                  <c:v>0.46910993633953973</c:v>
                </c:pt>
                <c:pt idx="513">
                  <c:v>0.46877388836057821</c:v>
                </c:pt>
                <c:pt idx="514">
                  <c:v>0.46843693719895618</c:v>
                </c:pt>
                <c:pt idx="515">
                  <c:v>0.46809907921173255</c:v>
                </c:pt>
                <c:pt idx="516">
                  <c:v>0.46776031073636104</c:v>
                </c:pt>
                <c:pt idx="517">
                  <c:v>0.46742062809055873</c:v>
                </c:pt>
                <c:pt idx="518">
                  <c:v>0.46708002757217254</c:v>
                </c:pt>
                <c:pt idx="519">
                  <c:v>0.46673850545904577</c:v>
                </c:pt>
                <c:pt idx="520">
                  <c:v>0.46639605800888195</c:v>
                </c:pt>
                <c:pt idx="521">
                  <c:v>0.46605268145910955</c:v>
                </c:pt>
                <c:pt idx="522">
                  <c:v>0.46570837202674376</c:v>
                </c:pt>
                <c:pt idx="523">
                  <c:v>0.46536312590824835</c:v>
                </c:pt>
                <c:pt idx="524">
                  <c:v>0.46501693927939608</c:v>
                </c:pt>
                <c:pt idx="525">
                  <c:v>0.4646698082951275</c:v>
                </c:pt>
                <c:pt idx="526">
                  <c:v>0.46432172908940944</c:v>
                </c:pt>
                <c:pt idx="527">
                  <c:v>0.46397269777509159</c:v>
                </c:pt>
                <c:pt idx="528">
                  <c:v>0.46362271044376241</c:v>
                </c:pt>
                <c:pt idx="529">
                  <c:v>0.46327176316560342</c:v>
                </c:pt>
                <c:pt idx="530">
                  <c:v>0.46291985198924285</c:v>
                </c:pt>
                <c:pt idx="531">
                  <c:v>0.46256697294160759</c:v>
                </c:pt>
                <c:pt idx="532">
                  <c:v>0.46221312202777387</c:v>
                </c:pt>
                <c:pt idx="533">
                  <c:v>0.46185829523081756</c:v>
                </c:pt>
                <c:pt idx="534">
                  <c:v>0.46150248851166198</c:v>
                </c:pt>
                <c:pt idx="535">
                  <c:v>0.46114569780892523</c:v>
                </c:pt>
                <c:pt idx="536">
                  <c:v>0.46078791903876648</c:v>
                </c:pt>
                <c:pt idx="537">
                  <c:v>0.46042914809473018</c:v>
                </c:pt>
                <c:pt idx="538">
                  <c:v>0.46006938084758953</c:v>
                </c:pt>
                <c:pt idx="539">
                  <c:v>0.45970861314518863</c:v>
                </c:pt>
                <c:pt idx="540">
                  <c:v>0.45934684081228311</c:v>
                </c:pt>
                <c:pt idx="541">
                  <c:v>0.45898405965037953</c:v>
                </c:pt>
                <c:pt idx="542">
                  <c:v>0.4586202654375735</c:v>
                </c:pt>
                <c:pt idx="543">
                  <c:v>0.45825545392838635</c:v>
                </c:pt>
                <c:pt idx="544">
                  <c:v>0.45788962085360047</c:v>
                </c:pt>
                <c:pt idx="545">
                  <c:v>0.45752276192009322</c:v>
                </c:pt>
                <c:pt idx="546">
                  <c:v>0.45715487281066947</c:v>
                </c:pt>
                <c:pt idx="547">
                  <c:v>0.45678594918389309</c:v>
                </c:pt>
                <c:pt idx="548">
                  <c:v>0.45641598667391603</c:v>
                </c:pt>
                <c:pt idx="549">
                  <c:v>0.45604498089030743</c:v>
                </c:pt>
                <c:pt idx="550">
                  <c:v>0.45567292741787951</c:v>
                </c:pt>
                <c:pt idx="551">
                  <c:v>0.45529982181651391</c:v>
                </c:pt>
                <c:pt idx="552">
                  <c:v>0.45492565962098491</c:v>
                </c:pt>
                <c:pt idx="553">
                  <c:v>0.45455043634078224</c:v>
                </c:pt>
                <c:pt idx="554">
                  <c:v>0.45417414745993151</c:v>
                </c:pt>
                <c:pt idx="555">
                  <c:v>0.45379678843681426</c:v>
                </c:pt>
                <c:pt idx="556">
                  <c:v>0.45341835470398517</c:v>
                </c:pt>
                <c:pt idx="557">
                  <c:v>0.45303884166798875</c:v>
                </c:pt>
                <c:pt idx="558">
                  <c:v>0.45265824470917365</c:v>
                </c:pt>
                <c:pt idx="559">
                  <c:v>0.45227655918150644</c:v>
                </c:pt>
                <c:pt idx="560">
                  <c:v>0.45189378041238237</c:v>
                </c:pt>
                <c:pt idx="561">
                  <c:v>0.45150990370243582</c:v>
                </c:pt>
                <c:pt idx="562">
                  <c:v>0.45112492432534834</c:v>
                </c:pt>
                <c:pt idx="563">
                  <c:v>0.45073883752765548</c:v>
                </c:pt>
                <c:pt idx="564">
                  <c:v>0.45035163852855131</c:v>
                </c:pt>
                <c:pt idx="565">
                  <c:v>0.4499633225196924</c:v>
                </c:pt>
                <c:pt idx="566">
                  <c:v>0.4495738846649987</c:v>
                </c:pt>
                <c:pt idx="567">
                  <c:v>0.44918332010045381</c:v>
                </c:pt>
                <c:pt idx="568">
                  <c:v>0.44879162393390304</c:v>
                </c:pt>
                <c:pt idx="569">
                  <c:v>0.44839879124484977</c:v>
                </c:pt>
                <c:pt idx="570">
                  <c:v>0.44800481708424988</c:v>
                </c:pt>
                <c:pt idx="571">
                  <c:v>0.44760969647430499</c:v>
                </c:pt>
                <c:pt idx="572">
                  <c:v>0.44721342440825301</c:v>
                </c:pt>
                <c:pt idx="573">
                  <c:v>0.44681599585015758</c:v>
                </c:pt>
                <c:pt idx="574">
                  <c:v>0.44641740573469546</c:v>
                </c:pt>
                <c:pt idx="575">
                  <c:v>0.4460176489669419</c:v>
                </c:pt>
                <c:pt idx="576">
                  <c:v>0.44561672042215428</c:v>
                </c:pt>
                <c:pt idx="577">
                  <c:v>0.44521461494555387</c:v>
                </c:pt>
                <c:pt idx="578">
                  <c:v>0.44481132735210532</c:v>
                </c:pt>
                <c:pt idx="579">
                  <c:v>0.44440685242629524</c:v>
                </c:pt>
                <c:pt idx="580">
                  <c:v>0.44400118492190721</c:v>
                </c:pt>
                <c:pt idx="581">
                  <c:v>0.44359431956179624</c:v>
                </c:pt>
                <c:pt idx="582">
                  <c:v>0.44318625103766052</c:v>
                </c:pt>
                <c:pt idx="583">
                  <c:v>0.44277697400981136</c:v>
                </c:pt>
                <c:pt idx="584">
                  <c:v>0.4423664831069411</c:v>
                </c:pt>
                <c:pt idx="585">
                  <c:v>0.44195477292588858</c:v>
                </c:pt>
                <c:pt idx="586">
                  <c:v>0.44154183803140329</c:v>
                </c:pt>
                <c:pt idx="587">
                  <c:v>0.44112767295590677</c:v>
                </c:pt>
                <c:pt idx="588">
                  <c:v>0.44071227219925213</c:v>
                </c:pt>
                <c:pt idx="589">
                  <c:v>0.44029563022848112</c:v>
                </c:pt>
                <c:pt idx="590">
                  <c:v>0.43987774147757969</c:v>
                </c:pt>
                <c:pt idx="591">
                  <c:v>0.43945860034723078</c:v>
                </c:pt>
                <c:pt idx="592">
                  <c:v>0.43903820120456494</c:v>
                </c:pt>
                <c:pt idx="593">
                  <c:v>0.43861653838290909</c:v>
                </c:pt>
                <c:pt idx="594">
                  <c:v>0.43819360618153258</c:v>
                </c:pt>
                <c:pt idx="595">
                  <c:v>0.43776939886539107</c:v>
                </c:pt>
                <c:pt idx="596">
                  <c:v>0.43734391066486855</c:v>
                </c:pt>
                <c:pt idx="597">
                  <c:v>0.43691713577551611</c:v>
                </c:pt>
                <c:pt idx="598">
                  <c:v>0.43648906835778944</c:v>
                </c:pt>
                <c:pt idx="599">
                  <c:v>0.43605970253678294</c:v>
                </c:pt>
                <c:pt idx="600">
                  <c:v>0.43562903240196216</c:v>
                </c:pt>
                <c:pt idx="601">
                  <c:v>0.4351970520068934</c:v>
                </c:pt>
                <c:pt idx="602">
                  <c:v>0.43476375536897094</c:v>
                </c:pt>
                <c:pt idx="603">
                  <c:v>0.4343291364691419</c:v>
                </c:pt>
                <c:pt idx="604">
                  <c:v>0.4338931892516284</c:v>
                </c:pt>
                <c:pt idx="605">
                  <c:v>0.43345590762364733</c:v>
                </c:pt>
                <c:pt idx="606">
                  <c:v>0.43301728545512747</c:v>
                </c:pt>
                <c:pt idx="607">
                  <c:v>0.43257731657842402</c:v>
                </c:pt>
                <c:pt idx="608">
                  <c:v>0.43213599478803055</c:v>
                </c:pt>
                <c:pt idx="609">
                  <c:v>0.43169331384028831</c:v>
                </c:pt>
                <c:pt idx="610">
                  <c:v>0.43124926745309267</c:v>
                </c:pt>
                <c:pt idx="611">
                  <c:v>0.43080384930559718</c:v>
                </c:pt>
                <c:pt idx="612">
                  <c:v>0.43035705303791455</c:v>
                </c:pt>
                <c:pt idx="613">
                  <c:v>0.42990887225081514</c:v>
                </c:pt>
                <c:pt idx="614">
                  <c:v>0.42945930050542253</c:v>
                </c:pt>
                <c:pt idx="615">
                  <c:v>0.42900833132290622</c:v>
                </c:pt>
                <c:pt idx="616">
                  <c:v>0.42855595818417141</c:v>
                </c:pt>
                <c:pt idx="617">
                  <c:v>0.4281021745295463</c:v>
                </c:pt>
                <c:pt idx="618">
                  <c:v>0.42764697375846583</c:v>
                </c:pt>
                <c:pt idx="619">
                  <c:v>0.42719034922915305</c:v>
                </c:pt>
                <c:pt idx="620">
                  <c:v>0.42673229425829717</c:v>
                </c:pt>
                <c:pt idx="621">
                  <c:v>0.42627280212072849</c:v>
                </c:pt>
                <c:pt idx="622">
                  <c:v>0.42581186604909094</c:v>
                </c:pt>
                <c:pt idx="623">
                  <c:v>0.42534947923351057</c:v>
                </c:pt>
                <c:pt idx="624">
                  <c:v>0.42488563482126157</c:v>
                </c:pt>
                <c:pt idx="625">
                  <c:v>0.4244203259164292</c:v>
                </c:pt>
                <c:pt idx="626">
                  <c:v>0.42395354557956916</c:v>
                </c:pt>
                <c:pt idx="627">
                  <c:v>0.42348528682736347</c:v>
                </c:pt>
                <c:pt idx="628">
                  <c:v>0.42301554263227448</c:v>
                </c:pt>
                <c:pt idx="629">
                  <c:v>0.42254430592219361</c:v>
                </c:pt>
                <c:pt idx="630">
                  <c:v>0.42207156958008857</c:v>
                </c:pt>
                <c:pt idx="631">
                  <c:v>0.42159732644364573</c:v>
                </c:pt>
                <c:pt idx="632">
                  <c:v>0.42112156930491024</c:v>
                </c:pt>
                <c:pt idx="633">
                  <c:v>0.42064429090992206</c:v>
                </c:pt>
                <c:pt idx="634">
                  <c:v>0.42016548395834874</c:v>
                </c:pt>
                <c:pt idx="635">
                  <c:v>0.41968514110311445</c:v>
                </c:pt>
                <c:pt idx="636">
                  <c:v>0.41920325495002597</c:v>
                </c:pt>
                <c:pt idx="637">
                  <c:v>0.41871981805739422</c:v>
                </c:pt>
                <c:pt idx="638">
                  <c:v>0.41823482293565317</c:v>
                </c:pt>
                <c:pt idx="639">
                  <c:v>0.41774826204697424</c:v>
                </c:pt>
                <c:pt idx="640">
                  <c:v>0.41726012780487748</c:v>
                </c:pt>
                <c:pt idx="641">
                  <c:v>0.41677041257383857</c:v>
                </c:pt>
                <c:pt idx="642">
                  <c:v>0.41627910866889256</c:v>
                </c:pt>
                <c:pt idx="643">
                  <c:v>0.41578620835523306</c:v>
                </c:pt>
                <c:pt idx="644">
                  <c:v>0.41529170384780845</c:v>
                </c:pt>
                <c:pt idx="645">
                  <c:v>0.41479558731091304</c:v>
                </c:pt>
                <c:pt idx="646">
                  <c:v>0.4142978508577751</c:v>
                </c:pt>
                <c:pt idx="647">
                  <c:v>0.4137984865501409</c:v>
                </c:pt>
                <c:pt idx="648">
                  <c:v>0.41329748639785385</c:v>
                </c:pt>
                <c:pt idx="649">
                  <c:v>0.41279484235843006</c:v>
                </c:pt>
                <c:pt idx="650">
                  <c:v>0.41229054633663037</c:v>
                </c:pt>
                <c:pt idx="651">
                  <c:v>0.41178459018402663</c:v>
                </c:pt>
                <c:pt idx="652">
                  <c:v>0.41127696569856542</c:v>
                </c:pt>
                <c:pt idx="653">
                  <c:v>0.41076766462412578</c:v>
                </c:pt>
                <c:pt idx="654">
                  <c:v>0.41025667865007415</c:v>
                </c:pt>
                <c:pt idx="655">
                  <c:v>0.40974399941081391</c:v>
                </c:pt>
                <c:pt idx="656">
                  <c:v>0.40922961848533063</c:v>
                </c:pt>
                <c:pt idx="657">
                  <c:v>0.40871352739673295</c:v>
                </c:pt>
                <c:pt idx="658">
                  <c:v>0.40819571761178908</c:v>
                </c:pt>
                <c:pt idx="659">
                  <c:v>0.40767618054045779</c:v>
                </c:pt>
                <c:pt idx="660">
                  <c:v>0.40715490753541639</c:v>
                </c:pt>
                <c:pt idx="661">
                  <c:v>0.40663188989158189</c:v>
                </c:pt>
                <c:pt idx="662">
                  <c:v>0.40610711884562939</c:v>
                </c:pt>
                <c:pt idx="663">
                  <c:v>0.40558058557550397</c:v>
                </c:pt>
                <c:pt idx="664">
                  <c:v>0.40505228119992887</c:v>
                </c:pt>
                <c:pt idx="665">
                  <c:v>0.40452219677790791</c:v>
                </c:pt>
                <c:pt idx="666">
                  <c:v>0.40399032330822365</c:v>
                </c:pt>
                <c:pt idx="667">
                  <c:v>0.40345665172892969</c:v>
                </c:pt>
                <c:pt idx="668">
                  <c:v>0.40292117291683849</c:v>
                </c:pt>
                <c:pt idx="669">
                  <c:v>0.40238387768700346</c:v>
                </c:pt>
                <c:pt idx="670">
                  <c:v>0.4018447567921965</c:v>
                </c:pt>
                <c:pt idx="671">
                  <c:v>0.40130380092237916</c:v>
                </c:pt>
                <c:pt idx="672">
                  <c:v>0.40076100070416992</c:v>
                </c:pt>
                <c:pt idx="673">
                  <c:v>0.40021634670030404</c:v>
                </c:pt>
                <c:pt idx="674">
                  <c:v>0.39966982940909024</c:v>
                </c:pt>
                <c:pt idx="675">
                  <c:v>0.39912143926385973</c:v>
                </c:pt>
                <c:pt idx="676">
                  <c:v>0.39857116663241077</c:v>
                </c:pt>
                <c:pt idx="677">
                  <c:v>0.39801900181644734</c:v>
                </c:pt>
                <c:pt idx="678">
                  <c:v>0.3974649350510116</c:v>
                </c:pt>
                <c:pt idx="679">
                  <c:v>0.39690895650391123</c:v>
                </c:pt>
                <c:pt idx="680">
                  <c:v>0.39635105627514017</c:v>
                </c:pt>
                <c:pt idx="681">
                  <c:v>0.39579122439629372</c:v>
                </c:pt>
                <c:pt idx="682">
                  <c:v>0.39522945082997751</c:v>
                </c:pt>
                <c:pt idx="683">
                  <c:v>0.39466572546921047</c:v>
                </c:pt>
                <c:pt idx="684">
                  <c:v>0.39410003813682143</c:v>
                </c:pt>
                <c:pt idx="685">
                  <c:v>0.39353237858483925</c:v>
                </c:pt>
                <c:pt idx="686">
                  <c:v>0.39296273649387731</c:v>
                </c:pt>
                <c:pt idx="687">
                  <c:v>0.39239110147251066</c:v>
                </c:pt>
                <c:pt idx="688">
                  <c:v>0.39181746305664727</c:v>
                </c:pt>
                <c:pt idx="689">
                  <c:v>0.39124181070889258</c:v>
                </c:pt>
                <c:pt idx="690">
                  <c:v>0.39066413381790721</c:v>
                </c:pt>
                <c:pt idx="691">
                  <c:v>0.39008442169775787</c:v>
                </c:pt>
                <c:pt idx="692">
                  <c:v>0.38950266358726204</c:v>
                </c:pt>
                <c:pt idx="693">
                  <c:v>0.38891884864932469</c:v>
                </c:pt>
                <c:pt idx="694">
                  <c:v>0.38833296597026917</c:v>
                </c:pt>
                <c:pt idx="695">
                  <c:v>0.38774500455915978</c:v>
                </c:pt>
                <c:pt idx="696">
                  <c:v>0.38715495334711841</c:v>
                </c:pt>
                <c:pt idx="697">
                  <c:v>0.38656280118663294</c:v>
                </c:pt>
                <c:pt idx="698">
                  <c:v>0.38596853685085858</c:v>
                </c:pt>
                <c:pt idx="699">
                  <c:v>0.38537214903291228</c:v>
                </c:pt>
                <c:pt idx="700">
                  <c:v>0.3847736263451586</c:v>
                </c:pt>
                <c:pt idx="701">
                  <c:v>0.38417295731848877</c:v>
                </c:pt>
                <c:pt idx="702">
                  <c:v>0.38357013040159177</c:v>
                </c:pt>
                <c:pt idx="703">
                  <c:v>0.38296513396021736</c:v>
                </c:pt>
                <c:pt idx="704">
                  <c:v>0.38235795627643171</c:v>
                </c:pt>
                <c:pt idx="705">
                  <c:v>0.38174858554786417</c:v>
                </c:pt>
                <c:pt idx="706">
                  <c:v>0.38113700988694693</c:v>
                </c:pt>
                <c:pt idx="707">
                  <c:v>0.38052321732014555</c:v>
                </c:pt>
                <c:pt idx="708">
                  <c:v>0.37990719578718185</c:v>
                </c:pt>
                <c:pt idx="709">
                  <c:v>0.37928893314024775</c:v>
                </c:pt>
                <c:pt idx="710">
                  <c:v>0.3786684171432112</c:v>
                </c:pt>
                <c:pt idx="711">
                  <c:v>0.37804563547081299</c:v>
                </c:pt>
                <c:pt idx="712">
                  <c:v>0.37742057570785476</c:v>
                </c:pt>
                <c:pt idx="713">
                  <c:v>0.37679322534837867</c:v>
                </c:pt>
                <c:pt idx="714">
                  <c:v>0.37616357179483745</c:v>
                </c:pt>
                <c:pt idx="715">
                  <c:v>0.3755316023572558</c:v>
                </c:pt>
                <c:pt idx="716">
                  <c:v>0.37489730425238244</c:v>
                </c:pt>
                <c:pt idx="717">
                  <c:v>0.37426066460283247</c:v>
                </c:pt>
                <c:pt idx="718">
                  <c:v>0.37362167043622108</c:v>
                </c:pt>
                <c:pt idx="719">
                  <c:v>0.37298030868428683</c:v>
                </c:pt>
                <c:pt idx="720">
                  <c:v>0.37233656618200578</c:v>
                </c:pt>
                <c:pt idx="721">
                  <c:v>0.37169042966669552</c:v>
                </c:pt>
                <c:pt idx="722">
                  <c:v>0.3710418857771095</c:v>
                </c:pt>
                <c:pt idx="723">
                  <c:v>0.37039092105252075</c:v>
                </c:pt>
                <c:pt idx="724">
                  <c:v>0.36973752193179643</c:v>
                </c:pt>
                <c:pt idx="725">
                  <c:v>0.36908167475246051</c:v>
                </c:pt>
                <c:pt idx="726">
                  <c:v>0.36842336574974777</c:v>
                </c:pt>
                <c:pt idx="727">
                  <c:v>0.3677625810556453</c:v>
                </c:pt>
                <c:pt idx="728">
                  <c:v>0.36709930669792495</c:v>
                </c:pt>
                <c:pt idx="729">
                  <c:v>0.36643352859916373</c:v>
                </c:pt>
                <c:pt idx="730">
                  <c:v>0.36576523257575361</c:v>
                </c:pt>
                <c:pt idx="731">
                  <c:v>0.36509440433690032</c:v>
                </c:pt>
                <c:pt idx="732">
                  <c:v>0.36442102948361016</c:v>
                </c:pt>
                <c:pt idx="733">
                  <c:v>0.36374509350766626</c:v>
                </c:pt>
                <c:pt idx="734">
                  <c:v>0.36306658179059242</c:v>
                </c:pt>
                <c:pt idx="735">
                  <c:v>0.36238547960260536</c:v>
                </c:pt>
                <c:pt idx="736">
                  <c:v>0.36170177210155552</c:v>
                </c:pt>
                <c:pt idx="737">
                  <c:v>0.36101544433185501</c:v>
                </c:pt>
                <c:pt idx="738">
                  <c:v>0.36032648122339378</c:v>
                </c:pt>
                <c:pt idx="739">
                  <c:v>0.35963486759044327</c:v>
                </c:pt>
                <c:pt idx="740">
                  <c:v>0.35894058813054747</c:v>
                </c:pt>
                <c:pt idx="741">
                  <c:v>0.3582436274234011</c:v>
                </c:pt>
                <c:pt idx="742">
                  <c:v>0.35754396992971499</c:v>
                </c:pt>
                <c:pt idx="743">
                  <c:v>0.35684159999006837</c:v>
                </c:pt>
                <c:pt idx="744">
                  <c:v>0.35613650182374784</c:v>
                </c:pt>
                <c:pt idx="745">
                  <c:v>0.35542865952757274</c:v>
                </c:pt>
                <c:pt idx="746">
                  <c:v>0.35471805707470727</c:v>
                </c:pt>
                <c:pt idx="747">
                  <c:v>0.35400467831345822</c:v>
                </c:pt>
                <c:pt idx="748">
                  <c:v>0.35328850696605929</c:v>
                </c:pt>
                <c:pt idx="749">
                  <c:v>0.35256952662744073</c:v>
                </c:pt>
                <c:pt idx="750">
                  <c:v>0.35184772076398491</c:v>
                </c:pt>
                <c:pt idx="751">
                  <c:v>0.35112307271226706</c:v>
                </c:pt>
                <c:pt idx="752">
                  <c:v>0.35039556567778124</c:v>
                </c:pt>
                <c:pt idx="753">
                  <c:v>0.34966518273365166</c:v>
                </c:pt>
                <c:pt idx="754">
                  <c:v>0.3489319068193284</c:v>
                </c:pt>
                <c:pt idx="755">
                  <c:v>0.3481957207392678</c:v>
                </c:pt>
                <c:pt idx="756">
                  <c:v>0.34745660716159749</c:v>
                </c:pt>
                <c:pt idx="757">
                  <c:v>0.34671454861676509</c:v>
                </c:pt>
                <c:pt idx="758">
                  <c:v>0.34596952749617149</c:v>
                </c:pt>
                <c:pt idx="759">
                  <c:v>0.34522152605078732</c:v>
                </c:pt>
                <c:pt idx="760">
                  <c:v>0.34447052638975323</c:v>
                </c:pt>
                <c:pt idx="761">
                  <c:v>0.34371651047896329</c:v>
                </c:pt>
                <c:pt idx="762">
                  <c:v>0.34295946013963147</c:v>
                </c:pt>
                <c:pt idx="763">
                  <c:v>0.34219935704684096</c:v>
                </c:pt>
                <c:pt idx="764">
                  <c:v>0.34143618272807613</c:v>
                </c:pt>
                <c:pt idx="765">
                  <c:v>0.3406699185617364</c:v>
                </c:pt>
                <c:pt idx="766">
                  <c:v>0.33990054577563278</c:v>
                </c:pt>
                <c:pt idx="767">
                  <c:v>0.33912804544546576</c:v>
                </c:pt>
                <c:pt idx="768">
                  <c:v>0.33835239849328513</c:v>
                </c:pt>
                <c:pt idx="769">
                  <c:v>0.3375735856859306</c:v>
                </c:pt>
                <c:pt idx="770">
                  <c:v>0.33679158763345401</c:v>
                </c:pt>
                <c:pt idx="771">
                  <c:v>0.33600638478752209</c:v>
                </c:pt>
                <c:pt idx="772">
                  <c:v>0.33521795743979943</c:v>
                </c:pt>
                <c:pt idx="773">
                  <c:v>0.33442628572031213</c:v>
                </c:pt>
                <c:pt idx="774">
                  <c:v>0.33363134959579133</c:v>
                </c:pt>
                <c:pt idx="775">
                  <c:v>0.33283312886799593</c:v>
                </c:pt>
                <c:pt idx="776">
                  <c:v>0.33203160317201535</c:v>
                </c:pt>
                <c:pt idx="777">
                  <c:v>0.33122675197455059</c:v>
                </c:pt>
                <c:pt idx="778">
                  <c:v>0.33041855457217506</c:v>
                </c:pt>
                <c:pt idx="779">
                  <c:v>0.32960699008957273</c:v>
                </c:pt>
                <c:pt idx="780">
                  <c:v>0.32879203747775526</c:v>
                </c:pt>
                <c:pt idx="781">
                  <c:v>0.32797367551225681</c:v>
                </c:pt>
                <c:pt idx="782">
                  <c:v>0.32715188279130603</c:v>
                </c:pt>
                <c:pt idx="783">
                  <c:v>0.32632663773397569</c:v>
                </c:pt>
                <c:pt idx="784">
                  <c:v>0.32549791857830884</c:v>
                </c:pt>
                <c:pt idx="785">
                  <c:v>0.32466570337942147</c:v>
                </c:pt>
                <c:pt idx="786">
                  <c:v>0.32382997000758201</c:v>
                </c:pt>
                <c:pt idx="787">
                  <c:v>0.32299069614626541</c:v>
                </c:pt>
                <c:pt idx="788">
                  <c:v>0.32214785929018441</c:v>
                </c:pt>
                <c:pt idx="789">
                  <c:v>0.32130143674329376</c:v>
                </c:pt>
                <c:pt idx="790">
                  <c:v>0.32045140561677177</c:v>
                </c:pt>
                <c:pt idx="791">
                  <c:v>0.31959774282697373</c:v>
                </c:pt>
                <c:pt idx="792">
                  <c:v>0.31874042509336137</c:v>
                </c:pt>
                <c:pt idx="793">
                  <c:v>0.31787942893640442</c:v>
                </c:pt>
                <c:pt idx="794">
                  <c:v>0.31701473067545677</c:v>
                </c:pt>
                <c:pt idx="795">
                  <c:v>0.31614630642660402</c:v>
                </c:pt>
                <c:pt idx="796">
                  <c:v>0.31527413210048488</c:v>
                </c:pt>
                <c:pt idx="797">
                  <c:v>0.31439818340008374</c:v>
                </c:pt>
                <c:pt idx="798">
                  <c:v>0.31351843581849487</c:v>
                </c:pt>
                <c:pt idx="799">
                  <c:v>0.3126348646366584</c:v>
                </c:pt>
                <c:pt idx="800">
                  <c:v>0.31174744492106632</c:v>
                </c:pt>
                <c:pt idx="801">
                  <c:v>0.31085615152143919</c:v>
                </c:pt>
                <c:pt idx="802">
                  <c:v>0.30996095906837318</c:v>
                </c:pt>
                <c:pt idx="803">
                  <c:v>0.30906184197095538</c:v>
                </c:pt>
                <c:pt idx="804">
                  <c:v>0.30815877441434908</c:v>
                </c:pt>
                <c:pt idx="805">
                  <c:v>0.30725173035734721</c:v>
                </c:pt>
                <c:pt idx="806">
                  <c:v>0.3063406835298938</c:v>
                </c:pt>
                <c:pt idx="807">
                  <c:v>0.3054256074305729</c:v>
                </c:pt>
                <c:pt idx="808">
                  <c:v>0.30450647532406466</c:v>
                </c:pt>
                <c:pt idx="809">
                  <c:v>0.30358326023856774</c:v>
                </c:pt>
                <c:pt idx="810">
                  <c:v>0.30265593496318843</c:v>
                </c:pt>
                <c:pt idx="811">
                  <c:v>0.30172447204529407</c:v>
                </c:pt>
                <c:pt idx="812">
                  <c:v>0.3007888437878326</c:v>
                </c:pt>
                <c:pt idx="813">
                  <c:v>0.29984902224661619</c:v>
                </c:pt>
                <c:pt idx="814">
                  <c:v>0.29890497922756826</c:v>
                </c:pt>
                <c:pt idx="815">
                  <c:v>0.29795668628393479</c:v>
                </c:pt>
                <c:pt idx="816">
                  <c:v>0.2970041147134575</c:v>
                </c:pt>
                <c:pt idx="817">
                  <c:v>0.29604723555550994</c:v>
                </c:pt>
                <c:pt idx="818">
                  <c:v>0.29508601958819497</c:v>
                </c:pt>
                <c:pt idx="819">
                  <c:v>0.29412043732540266</c:v>
                </c:pt>
                <c:pt idx="820">
                  <c:v>0.29315045901382997</c:v>
                </c:pt>
                <c:pt idx="821">
                  <c:v>0.29217605462995883</c:v>
                </c:pt>
                <c:pt idx="822">
                  <c:v>0.29119719387699439</c:v>
                </c:pt>
                <c:pt idx="823">
                  <c:v>0.29021384618176121</c:v>
                </c:pt>
                <c:pt idx="824">
                  <c:v>0.28922598069155769</c:v>
                </c:pt>
                <c:pt idx="825">
                  <c:v>0.2882335662709678</c:v>
                </c:pt>
                <c:pt idx="826">
                  <c:v>0.28723657149862891</c:v>
                </c:pt>
                <c:pt idx="827">
                  <c:v>0.28623496466395593</c:v>
                </c:pt>
                <c:pt idx="828">
                  <c:v>0.28522871376382081</c:v>
                </c:pt>
                <c:pt idx="829">
                  <c:v>0.28421778649918578</c:v>
                </c:pt>
                <c:pt idx="830">
                  <c:v>0.28320215027169116</c:v>
                </c:pt>
                <c:pt idx="831">
                  <c:v>0.28218177218019574</c:v>
                </c:pt>
                <c:pt idx="832">
                  <c:v>0.28115661901726968</c:v>
                </c:pt>
                <c:pt idx="833">
                  <c:v>0.28012665726563868</c:v>
                </c:pt>
                <c:pt idx="834">
                  <c:v>0.27909185309457923</c:v>
                </c:pt>
                <c:pt idx="835">
                  <c:v>0.27805217235626362</c:v>
                </c:pt>
                <c:pt idx="836">
                  <c:v>0.27700758058205416</c:v>
                </c:pt>
                <c:pt idx="837">
                  <c:v>0.27595804297874593</c:v>
                </c:pt>
                <c:pt idx="838">
                  <c:v>0.27490352442475668</c:v>
                </c:pt>
                <c:pt idx="839">
                  <c:v>0.27384398946626393</c:v>
                </c:pt>
                <c:pt idx="840">
                  <c:v>0.27277940231328762</c:v>
                </c:pt>
                <c:pt idx="841">
                  <c:v>0.27170972683571754</c:v>
                </c:pt>
                <c:pt idx="842">
                  <c:v>0.2706349265592855</c:v>
                </c:pt>
                <c:pt idx="843">
                  <c:v>0.26955496466147977</c:v>
                </c:pt>
                <c:pt idx="844">
                  <c:v>0.26846980396740255</c:v>
                </c:pt>
                <c:pt idx="845">
                  <c:v>0.2673794069455685</c:v>
                </c:pt>
                <c:pt idx="846">
                  <c:v>0.26628373570364355</c:v>
                </c:pt>
                <c:pt idx="847">
                  <c:v>0.26518275198412294</c:v>
                </c:pt>
                <c:pt idx="848">
                  <c:v>0.26407641715994828</c:v>
                </c:pt>
                <c:pt idx="849">
                  <c:v>0.26296469223006153</c:v>
                </c:pt>
                <c:pt idx="850">
                  <c:v>0.26184753781489534</c:v>
                </c:pt>
                <c:pt idx="851">
                  <c:v>0.26072491415179916</c:v>
                </c:pt>
                <c:pt idx="852">
                  <c:v>0.25959678109039924</c:v>
                </c:pt>
                <c:pt idx="853">
                  <c:v>0.25846309808789197</c:v>
                </c:pt>
                <c:pt idx="854">
                  <c:v>0.25732382420426952</c:v>
                </c:pt>
                <c:pt idx="855">
                  <c:v>0.25617891809747612</c:v>
                </c:pt>
                <c:pt idx="856">
                  <c:v>0.25502833801849473</c:v>
                </c:pt>
                <c:pt idx="857">
                  <c:v>0.25387204180636175</c:v>
                </c:pt>
                <c:pt idx="858">
                  <c:v>0.25270998688311008</c:v>
                </c:pt>
                <c:pt idx="859">
                  <c:v>0.25154213024863775</c:v>
                </c:pt>
                <c:pt idx="860">
                  <c:v>0.25036842847550217</c:v>
                </c:pt>
                <c:pt idx="861">
                  <c:v>0.24918883770363831</c:v>
                </c:pt>
                <c:pt idx="862">
                  <c:v>0.24800331363499897</c:v>
                </c:pt>
                <c:pt idx="863">
                  <c:v>0.24681181152811715</c:v>
                </c:pt>
                <c:pt idx="864">
                  <c:v>0.24561428619258777</c:v>
                </c:pt>
                <c:pt idx="865">
                  <c:v>0.24441069198346871</c:v>
                </c:pt>
                <c:pt idx="866">
                  <c:v>0.24320098279559874</c:v>
                </c:pt>
                <c:pt idx="867">
                  <c:v>0.24198511205783182</c:v>
                </c:pt>
                <c:pt idx="868">
                  <c:v>0.24076303272718563</c:v>
                </c:pt>
                <c:pt idx="869">
                  <c:v>0.23953469728290375</c:v>
                </c:pt>
                <c:pt idx="870">
                  <c:v>0.23830005772042892</c:v>
                </c:pt>
                <c:pt idx="871">
                  <c:v>0.23705906554528736</c:v>
                </c:pt>
                <c:pt idx="872">
                  <c:v>0.2358116717668812</c:v>
                </c:pt>
                <c:pt idx="873">
                  <c:v>0.23455782689218854</c:v>
                </c:pt>
                <c:pt idx="874">
                  <c:v>0.23329748091936897</c:v>
                </c:pt>
                <c:pt idx="875">
                  <c:v>0.23203058333127335</c:v>
                </c:pt>
                <c:pt idx="876">
                  <c:v>0.23075708308885629</c:v>
                </c:pt>
                <c:pt idx="877">
                  <c:v>0.22947692862448921</c:v>
                </c:pt>
                <c:pt idx="878">
                  <c:v>0.22819006783517284</c:v>
                </c:pt>
                <c:pt idx="879">
                  <c:v>0.22689644807564727</c:v>
                </c:pt>
                <c:pt idx="880">
                  <c:v>0.22559601615139807</c:v>
                </c:pt>
                <c:pt idx="881">
                  <c:v>0.22428871831155628</c:v>
                </c:pt>
                <c:pt idx="882">
                  <c:v>0.22297450024169091</c:v>
                </c:pt>
                <c:pt idx="883">
                  <c:v>0.22165330705649205</c:v>
                </c:pt>
                <c:pt idx="884">
                  <c:v>0.22032508329234302</c:v>
                </c:pt>
                <c:pt idx="885">
                  <c:v>0.21898977289977886</c:v>
                </c:pt>
                <c:pt idx="886">
                  <c:v>0.21764731923583083</c:v>
                </c:pt>
                <c:pt idx="887">
                  <c:v>0.21629766505625303</c:v>
                </c:pt>
                <c:pt idx="888">
                  <c:v>0.21494075250763139</c:v>
                </c:pt>
                <c:pt idx="889">
                  <c:v>0.21357652311937117</c:v>
                </c:pt>
                <c:pt idx="890">
                  <c:v>0.2122049177955623</c:v>
                </c:pt>
                <c:pt idx="891">
                  <c:v>0.21082587680671977</c:v>
                </c:pt>
                <c:pt idx="892">
                  <c:v>0.2094393397813977</c:v>
                </c:pt>
                <c:pt idx="893">
                  <c:v>0.2080452456976743</c:v>
                </c:pt>
                <c:pt idx="894">
                  <c:v>0.20664353287450646</c:v>
                </c:pt>
                <c:pt idx="895">
                  <c:v>0.20523413896295098</c:v>
                </c:pt>
                <c:pt idx="896">
                  <c:v>0.20381700093725136</c:v>
                </c:pt>
                <c:pt idx="897">
                  <c:v>0.20239205508578681</c:v>
                </c:pt>
                <c:pt idx="898">
                  <c:v>0.20095923700188234</c:v>
                </c:pt>
                <c:pt idx="899">
                  <c:v>0.19951848157447735</c:v>
                </c:pt>
                <c:pt idx="900">
                  <c:v>0.19806972297865025</c:v>
                </c:pt>
                <c:pt idx="901">
                  <c:v>0.19661289466599732</c:v>
                </c:pt>
                <c:pt idx="902">
                  <c:v>0.19514792935486333</c:v>
                </c:pt>
                <c:pt idx="903">
                  <c:v>0.19367475902042175</c:v>
                </c:pt>
                <c:pt idx="904">
                  <c:v>0.19219331488460217</c:v>
                </c:pt>
                <c:pt idx="905">
                  <c:v>0.1907035274058631</c:v>
                </c:pt>
                <c:pt idx="906">
                  <c:v>0.18920532626880693</c:v>
                </c:pt>
                <c:pt idx="907">
                  <c:v>0.18769864037363598</c:v>
                </c:pt>
                <c:pt idx="908">
                  <c:v>0.18618339782544632</c:v>
                </c:pt>
                <c:pt idx="909">
                  <c:v>0.18465952592335794</c:v>
                </c:pt>
                <c:pt idx="910">
                  <c:v>0.18312695114947794</c:v>
                </c:pt>
                <c:pt idx="911">
                  <c:v>0.18158559915769595</c:v>
                </c:pt>
                <c:pt idx="912">
                  <c:v>0.1800353947623082</c:v>
                </c:pt>
                <c:pt idx="913">
                  <c:v>0.17847626192646873</c:v>
                </c:pt>
                <c:pt idx="914">
                  <c:v>0.17690812375046544</c:v>
                </c:pt>
                <c:pt idx="915">
                  <c:v>0.175330902459819</c:v>
                </c:pt>
                <c:pt idx="916">
                  <c:v>0.17374451939320212</c:v>
                </c:pt>
                <c:pt idx="917">
                  <c:v>0.17214889499017766</c:v>
                </c:pt>
                <c:pt idx="918">
                  <c:v>0.17054394877875351</c:v>
                </c:pt>
                <c:pt idx="919">
                  <c:v>0.16892959936275173</c:v>
                </c:pt>
                <c:pt idx="920">
                  <c:v>0.1673057644089917</c:v>
                </c:pt>
                <c:pt idx="921">
                  <c:v>0.16567236063428376</c:v>
                </c:pt>
                <c:pt idx="922">
                  <c:v>0.16402930379223307</c:v>
                </c:pt>
                <c:pt idx="923">
                  <c:v>0.1623765086598522</c:v>
                </c:pt>
                <c:pt idx="924">
                  <c:v>0.16071388902398051</c:v>
                </c:pt>
                <c:pt idx="925">
                  <c:v>0.1590413576675101</c:v>
                </c:pt>
                <c:pt idx="926">
                  <c:v>0.1573588263554169</c:v>
                </c:pt>
                <c:pt idx="927">
                  <c:v>0.15566620582059681</c:v>
                </c:pt>
                <c:pt idx="928">
                  <c:v>0.15396340574950623</c:v>
                </c:pt>
                <c:pt idx="929">
                  <c:v>0.15225033476760685</c:v>
                </c:pt>
                <c:pt idx="930">
                  <c:v>0.15052690042461567</c:v>
                </c:pt>
                <c:pt idx="931">
                  <c:v>0.14879300917956045</c:v>
                </c:pt>
                <c:pt idx="932">
                  <c:v>0.14704856638564145</c:v>
                </c:pt>
                <c:pt idx="933">
                  <c:v>0.1452934762749023</c:v>
                </c:pt>
                <c:pt idx="934">
                  <c:v>0.14352764194271078</c:v>
                </c:pt>
                <c:pt idx="935">
                  <c:v>0.14175096533205342</c:v>
                </c:pt>
                <c:pt idx="936">
                  <c:v>0.13996334721764692</c:v>
                </c:pt>
                <c:pt idx="937">
                  <c:v>0.13816468718987093</c:v>
                </c:pt>
                <c:pt idx="938">
                  <c:v>0.13635488363852744</c:v>
                </c:pt>
                <c:pt idx="939">
                  <c:v>0.13453383373643288</c:v>
                </c:pt>
                <c:pt idx="940">
                  <c:v>0.13270143342285048</c:v>
                </c:pt>
                <c:pt idx="941">
                  <c:v>0.1308575773867714</c:v>
                </c:pt>
                <c:pt idx="942">
                  <c:v>0.12900215905005499</c:v>
                </c:pt>
                <c:pt idx="943">
                  <c:v>0.12713507055043982</c:v>
                </c:pt>
                <c:pt idx="944">
                  <c:v>0.1252562027244388</c:v>
                </c:pt>
                <c:pt idx="945">
                  <c:v>0.12336544509013497</c:v>
                </c:pt>
                <c:pt idx="946">
                  <c:v>0.12146268582989517</c:v>
                </c:pt>
                <c:pt idx="947">
                  <c:v>0.11954781177302312</c:v>
                </c:pt>
                <c:pt idx="948">
                  <c:v>0.11762070837837571</c:v>
                </c:pt>
                <c:pt idx="949">
                  <c:v>0.11568125971696984</c:v>
                </c:pt>
                <c:pt idx="950">
                  <c:v>0.11372934845461204</c:v>
                </c:pt>
                <c:pt idx="951">
                  <c:v>0.11176485583458638</c:v>
                </c:pt>
                <c:pt idx="952">
                  <c:v>0.10978766166044279</c:v>
                </c:pt>
                <c:pt idx="953">
                  <c:v>0.1077976442789336</c:v>
                </c:pt>
                <c:pt idx="954">
                  <c:v>0.10579468056315278</c:v>
                </c:pt>
                <c:pt idx="955">
                  <c:v>0.10377864589594153</c:v>
                </c:pt>
                <c:pt idx="956">
                  <c:v>0.10174941415363227</c:v>
                </c:pt>
                <c:pt idx="957">
                  <c:v>9.9706857690215311E-2</c:v>
                </c:pt>
                <c:pt idx="958">
                  <c:v>9.7650847322024309E-2</c:v>
                </c:pt>
                <c:pt idx="959">
                  <c:v>9.558125231305277E-2</c:v>
                </c:pt>
                <c:pt idx="960">
                  <c:v>9.3497940361030651E-2</c:v>
                </c:pt>
                <c:pt idx="961">
                  <c:v>9.1400777584412021E-2</c:v>
                </c:pt>
                <c:pt idx="962">
                  <c:v>8.928962851044854E-2</c:v>
                </c:pt>
                <c:pt idx="963">
                  <c:v>8.7164356064553958E-2</c:v>
                </c:pt>
                <c:pt idx="964">
                  <c:v>8.5024821561198921E-2</c:v>
                </c:pt>
                <c:pt idx="965">
                  <c:v>8.2870884696618088E-2</c:v>
                </c:pt>
                <c:pt idx="966">
                  <c:v>8.0702403543662288E-2</c:v>
                </c:pt>
                <c:pt idx="967">
                  <c:v>7.8519234549188827E-2</c:v>
                </c:pt>
                <c:pt idx="968">
                  <c:v>7.6321232534458744E-2</c:v>
                </c:pt>
                <c:pt idx="969">
                  <c:v>7.410825069909989E-2</c:v>
                </c:pt>
                <c:pt idx="970">
                  <c:v>7.1880140629307629E-2</c:v>
                </c:pt>
                <c:pt idx="971">
                  <c:v>6.9636752311093647E-2</c:v>
                </c:pt>
                <c:pt idx="972">
                  <c:v>6.7377934149566374E-2</c:v>
                </c:pt>
                <c:pt idx="973">
                  <c:v>6.5103532995444899E-2</c:v>
                </c:pt>
                <c:pt idx="974">
                  <c:v>6.2813394180283422E-2</c:v>
                </c:pt>
                <c:pt idx="975">
                  <c:v>6.0507361562235615E-2</c:v>
                </c:pt>
                <c:pt idx="976">
                  <c:v>5.8185277584642446E-2</c:v>
                </c:pt>
                <c:pt idx="977">
                  <c:v>5.5846983350316855E-2</c:v>
                </c:pt>
                <c:pt idx="978">
                  <c:v>5.3492318715176089E-2</c:v>
                </c:pt>
                <c:pt idx="979">
                  <c:v>5.1121122405905758E-2</c:v>
                </c:pt>
                <c:pt idx="980">
                  <c:v>4.8733232167731656E-2</c:v>
                </c:pt>
                <c:pt idx="981">
                  <c:v>4.6328484950276777E-2</c:v>
                </c:pt>
                <c:pt idx="982">
                  <c:v>4.3906717142116726E-2</c:v>
                </c:pt>
                <c:pt idx="983">
                  <c:v>4.1467764868360374E-2</c:v>
                </c:pt>
                <c:pt idx="984">
                  <c:v>3.9011464370914073E-2</c:v>
                </c:pt>
                <c:pt idx="985">
                  <c:v>3.6537652498894825E-2</c:v>
                </c:pt>
                <c:pt idx="986">
                  <c:v>3.404616734835772E-2</c:v>
                </c:pt>
                <c:pt idx="987">
                  <c:v>3.1536849108488696E-2</c:v>
                </c:pt>
                <c:pt idx="988">
                  <c:v>2.9009541199885927E-2</c:v>
                </c:pt>
                <c:pt idx="989">
                  <c:v>2.6464091837163303E-2</c:v>
                </c:pt>
                <c:pt idx="990">
                  <c:v>2.3900356227446767E-2</c:v>
                </c:pt>
                <c:pt idx="991">
                  <c:v>2.1318199757725573E-2</c:v>
                </c:pt>
                <c:pt idx="992">
                  <c:v>1.8717502790228942E-2</c:v>
                </c:pt>
                <c:pt idx="993">
                  <c:v>1.6098168220973021E-2</c:v>
                </c:pt>
                <c:pt idx="994">
                  <c:v>1.3460134130274413E-2</c:v>
                </c:pt>
                <c:pt idx="995">
                  <c:v>1.0803396719671916E-2</c:v>
                </c:pt>
                <c:pt idx="996">
                  <c:v>8.1280568453412517E-3</c:v>
                </c:pt>
                <c:pt idx="997">
                  <c:v>5.434432056091211E-3</c:v>
                </c:pt>
                <c:pt idx="998">
                  <c:v>2.7234226203187062E-3</c:v>
                </c:pt>
                <c:pt idx="999">
                  <c:v>1.7387886472234791E-12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90-4961-8EE4-2175F90327BF}"/>
            </c:ext>
          </c:extLst>
        </c:ser>
        <c:ser>
          <c:idx val="10"/>
          <c:order val="2"/>
          <c:tx>
            <c:strRef>
              <c:f>Simulador!$G$33</c:f>
              <c:strCache>
                <c:ptCount val="1"/>
                <c:pt idx="0">
                  <c:v>Cine</c:v>
                </c:pt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Simulador!$G$34:$G$1033</c:f>
              <c:numCache>
                <c:formatCode>0.00</c:formatCode>
                <c:ptCount val="1000"/>
                <c:pt idx="0">
                  <c:v>0.39192588990022731</c:v>
                </c:pt>
                <c:pt idx="1">
                  <c:v>0.39185049841506014</c:v>
                </c:pt>
                <c:pt idx="2">
                  <c:v>0.39177497089059427</c:v>
                </c:pt>
                <c:pt idx="3">
                  <c:v>0.39169930697354061</c:v>
                </c:pt>
                <c:pt idx="4">
                  <c:v>0.39162350630941872</c:v>
                </c:pt>
                <c:pt idx="5">
                  <c:v>0.3915475685425519</c:v>
                </c:pt>
                <c:pt idx="6">
                  <c:v>0.39147149331606201</c:v>
                </c:pt>
                <c:pt idx="7">
                  <c:v>0.39139528027186493</c:v>
                </c:pt>
                <c:pt idx="8">
                  <c:v>0.39131892905066501</c:v>
                </c:pt>
                <c:pt idx="9">
                  <c:v>0.39124243929195063</c:v>
                </c:pt>
                <c:pt idx="10">
                  <c:v>0.3911658106339887</c:v>
                </c:pt>
                <c:pt idx="11">
                  <c:v>0.39108904271381989</c:v>
                </c:pt>
                <c:pt idx="12">
                  <c:v>0.39101213516725342</c:v>
                </c:pt>
                <c:pt idx="13">
                  <c:v>0.39093508762886181</c:v>
                </c:pt>
                <c:pt idx="14">
                  <c:v>0.3908578997319761</c:v>
                </c:pt>
                <c:pt idx="15">
                  <c:v>0.39078057110868036</c:v>
                </c:pt>
                <c:pt idx="16">
                  <c:v>0.39070310138980657</c:v>
                </c:pt>
                <c:pt idx="17">
                  <c:v>0.39062549020492954</c:v>
                </c:pt>
                <c:pt idx="18">
                  <c:v>0.39054773718236147</c:v>
                </c:pt>
                <c:pt idx="19">
                  <c:v>0.3904698419491468</c:v>
                </c:pt>
                <c:pt idx="20">
                  <c:v>0.3903918041310569</c:v>
                </c:pt>
                <c:pt idx="21">
                  <c:v>0.39031362335258485</c:v>
                </c:pt>
                <c:pt idx="22">
                  <c:v>0.39023529923693989</c:v>
                </c:pt>
                <c:pt idx="23">
                  <c:v>0.39015683140604213</c:v>
                </c:pt>
                <c:pt idx="24">
                  <c:v>0.39007821948051724</c:v>
                </c:pt>
                <c:pt idx="25">
                  <c:v>0.38999946307969091</c:v>
                </c:pt>
                <c:pt idx="26">
                  <c:v>0.38992056182158341</c:v>
                </c:pt>
                <c:pt idx="27">
                  <c:v>0.38984151532290423</c:v>
                </c:pt>
                <c:pt idx="28">
                  <c:v>0.38976232319904641</c:v>
                </c:pt>
                <c:pt idx="29">
                  <c:v>0.38968298506408117</c:v>
                </c:pt>
                <c:pt idx="30">
                  <c:v>0.38960350053075221</c:v>
                </c:pt>
                <c:pt idx="31">
                  <c:v>0.38952386921047016</c:v>
                </c:pt>
                <c:pt idx="32">
                  <c:v>0.38944409071330693</c:v>
                </c:pt>
                <c:pt idx="33">
                  <c:v>0.38936416464799029</c:v>
                </c:pt>
                <c:pt idx="34">
                  <c:v>0.38928409062189778</c:v>
                </c:pt>
                <c:pt idx="35">
                  <c:v>0.38920386824105152</c:v>
                </c:pt>
                <c:pt idx="36">
                  <c:v>0.38912349711011202</c:v>
                </c:pt>
                <c:pt idx="37">
                  <c:v>0.38904297683237266</c:v>
                </c:pt>
                <c:pt idx="38">
                  <c:v>0.38896230700975387</c:v>
                </c:pt>
                <c:pt idx="39">
                  <c:v>0.38888148724279736</c:v>
                </c:pt>
                <c:pt idx="40">
                  <c:v>0.38880051713066016</c:v>
                </c:pt>
                <c:pt idx="41">
                  <c:v>0.3887193962711088</c:v>
                </c:pt>
                <c:pt idx="42">
                  <c:v>0.38863812426051342</c:v>
                </c:pt>
                <c:pt idx="43">
                  <c:v>0.38855670069384196</c:v>
                </c:pt>
                <c:pt idx="44">
                  <c:v>0.38847512516465393</c:v>
                </c:pt>
                <c:pt idx="45">
                  <c:v>0.38839339726509459</c:v>
                </c:pt>
                <c:pt idx="46">
                  <c:v>0.38831151658588897</c:v>
                </c:pt>
                <c:pt idx="47">
                  <c:v>0.38822948271633567</c:v>
                </c:pt>
                <c:pt idx="48">
                  <c:v>0.38814729524430097</c:v>
                </c:pt>
                <c:pt idx="49">
                  <c:v>0.38806495375621247</c:v>
                </c:pt>
                <c:pt idx="50">
                  <c:v>0.38798245783705321</c:v>
                </c:pt>
                <c:pt idx="51">
                  <c:v>0.38789980707035532</c:v>
                </c:pt>
                <c:pt idx="52">
                  <c:v>0.38781700103819383</c:v>
                </c:pt>
                <c:pt idx="53">
                  <c:v>0.38773403932118056</c:v>
                </c:pt>
                <c:pt idx="54">
                  <c:v>0.38765092149845776</c:v>
                </c:pt>
                <c:pt idx="55">
                  <c:v>0.38756764714769171</c:v>
                </c:pt>
                <c:pt idx="56">
                  <c:v>0.38748421584506654</c:v>
                </c:pt>
                <c:pt idx="57">
                  <c:v>0.3874006271652779</c:v>
                </c:pt>
                <c:pt idx="58">
                  <c:v>0.38731688068152648</c:v>
                </c:pt>
                <c:pt idx="59">
                  <c:v>0.38723297596551148</c:v>
                </c:pt>
                <c:pt idx="60">
                  <c:v>0.38714891258742434</c:v>
                </c:pt>
                <c:pt idx="61">
                  <c:v>0.38706469011594219</c:v>
                </c:pt>
                <c:pt idx="62">
                  <c:v>0.38698030811822126</c:v>
                </c:pt>
                <c:pt idx="63">
                  <c:v>0.38689576615989041</c:v>
                </c:pt>
                <c:pt idx="64">
                  <c:v>0.38681106380504438</c:v>
                </c:pt>
                <c:pt idx="65">
                  <c:v>0.38672620061623747</c:v>
                </c:pt>
                <c:pt idx="66">
                  <c:v>0.38664117615447657</c:v>
                </c:pt>
                <c:pt idx="67">
                  <c:v>0.38655598997921459</c:v>
                </c:pt>
                <c:pt idx="68">
                  <c:v>0.38647064164834372</c:v>
                </c:pt>
                <c:pt idx="69">
                  <c:v>0.38638513071818881</c:v>
                </c:pt>
                <c:pt idx="70">
                  <c:v>0.38629945674350025</c:v>
                </c:pt>
                <c:pt idx="71">
                  <c:v>0.38621361927744741</c:v>
                </c:pt>
                <c:pt idx="72">
                  <c:v>0.38612761787161187</c:v>
                </c:pt>
                <c:pt idx="73">
                  <c:v>0.38604145207598012</c:v>
                </c:pt>
                <c:pt idx="74">
                  <c:v>0.38595512143893695</c:v>
                </c:pt>
                <c:pt idx="75">
                  <c:v>0.38586862550725831</c:v>
                </c:pt>
                <c:pt idx="76">
                  <c:v>0.38578196382610463</c:v>
                </c:pt>
                <c:pt idx="77">
                  <c:v>0.38569513593901317</c:v>
                </c:pt>
                <c:pt idx="78">
                  <c:v>0.38560814138789157</c:v>
                </c:pt>
                <c:pt idx="79">
                  <c:v>0.3855209797130103</c:v>
                </c:pt>
                <c:pt idx="80">
                  <c:v>0.38543365045299588</c:v>
                </c:pt>
                <c:pt idx="81">
                  <c:v>0.38534615314482329</c:v>
                </c:pt>
                <c:pt idx="82">
                  <c:v>0.38525848732380891</c:v>
                </c:pt>
                <c:pt idx="83">
                  <c:v>0.38517065252360344</c:v>
                </c:pt>
                <c:pt idx="84">
                  <c:v>0.38508264827618449</c:v>
                </c:pt>
                <c:pt idx="85">
                  <c:v>0.38499447411184895</c:v>
                </c:pt>
                <c:pt idx="86">
                  <c:v>0.38490612955920617</c:v>
                </c:pt>
                <c:pt idx="87">
                  <c:v>0.38481761414516996</c:v>
                </c:pt>
                <c:pt idx="88">
                  <c:v>0.38472892739495168</c:v>
                </c:pt>
                <c:pt idx="89">
                  <c:v>0.38464006883205232</c:v>
                </c:pt>
                <c:pt idx="90">
                  <c:v>0.38455103797825518</c:v>
                </c:pt>
                <c:pt idx="91">
                  <c:v>0.38446183435361841</c:v>
                </c:pt>
                <c:pt idx="92">
                  <c:v>0.38437245747646703</c:v>
                </c:pt>
                <c:pt idx="93">
                  <c:v>0.38428290686338562</c:v>
                </c:pt>
                <c:pt idx="94">
                  <c:v>0.38419318202921071</c:v>
                </c:pt>
                <c:pt idx="95">
                  <c:v>0.38410328248702252</c:v>
                </c:pt>
                <c:pt idx="96">
                  <c:v>0.3840132077481378</c:v>
                </c:pt>
                <c:pt idx="97">
                  <c:v>0.3839229573221018</c:v>
                </c:pt>
                <c:pt idx="98">
                  <c:v>0.38383253071668022</c:v>
                </c:pt>
                <c:pt idx="99">
                  <c:v>0.38374192743785163</c:v>
                </c:pt>
                <c:pt idx="100">
                  <c:v>0.38365114698979935</c:v>
                </c:pt>
                <c:pt idx="101">
                  <c:v>0.38356018887490362</c:v>
                </c:pt>
                <c:pt idx="102">
                  <c:v>0.38346905259373343</c:v>
                </c:pt>
                <c:pt idx="103">
                  <c:v>0.38337773764503863</c:v>
                </c:pt>
                <c:pt idx="104">
                  <c:v>0.38328624352574159</c:v>
                </c:pt>
                <c:pt idx="105">
                  <c:v>0.38319456973092941</c:v>
                </c:pt>
                <c:pt idx="106">
                  <c:v>0.38310271575384547</c:v>
                </c:pt>
                <c:pt idx="107">
                  <c:v>0.38301068108588132</c:v>
                </c:pt>
                <c:pt idx="108">
                  <c:v>0.38291846521656836</c:v>
                </c:pt>
                <c:pt idx="109">
                  <c:v>0.38282606763356952</c:v>
                </c:pt>
                <c:pt idx="110">
                  <c:v>0.38273348782267108</c:v>
                </c:pt>
                <c:pt idx="111">
                  <c:v>0.38264072526777393</c:v>
                </c:pt>
                <c:pt idx="112">
                  <c:v>0.38254777945088558</c:v>
                </c:pt>
                <c:pt idx="113">
                  <c:v>0.38245464985211119</c:v>
                </c:pt>
                <c:pt idx="114">
                  <c:v>0.38236133594964544</c:v>
                </c:pt>
                <c:pt idx="115">
                  <c:v>0.38226783721976371</c:v>
                </c:pt>
                <c:pt idx="116">
                  <c:v>0.38217415313681363</c:v>
                </c:pt>
                <c:pt idx="117">
                  <c:v>0.38208028317320625</c:v>
                </c:pt>
                <c:pt idx="118">
                  <c:v>0.38198622679940741</c:v>
                </c:pt>
                <c:pt idx="119">
                  <c:v>0.38189198348392905</c:v>
                </c:pt>
                <c:pt idx="120">
                  <c:v>0.38179755269332027</c:v>
                </c:pt>
                <c:pt idx="121">
                  <c:v>0.38170293389215859</c:v>
                </c:pt>
                <c:pt idx="122">
                  <c:v>0.38160812654304088</c:v>
                </c:pt>
                <c:pt idx="123">
                  <c:v>0.38151313010657484</c:v>
                </c:pt>
                <c:pt idx="124">
                  <c:v>0.38141794404136936</c:v>
                </c:pt>
                <c:pt idx="125">
                  <c:v>0.38132256780402607</c:v>
                </c:pt>
                <c:pt idx="126">
                  <c:v>0.38122700084912986</c:v>
                </c:pt>
                <c:pt idx="127">
                  <c:v>0.38113124262924009</c:v>
                </c:pt>
                <c:pt idx="128">
                  <c:v>0.38103529259488106</c:v>
                </c:pt>
                <c:pt idx="129">
                  <c:v>0.38093915019453295</c:v>
                </c:pt>
                <c:pt idx="130">
                  <c:v>0.38084281487462252</c:v>
                </c:pt>
                <c:pt idx="131">
                  <c:v>0.38074628607951388</c:v>
                </c:pt>
                <c:pt idx="132">
                  <c:v>0.3806495632514989</c:v>
                </c:pt>
                <c:pt idx="133">
                  <c:v>0.38055264583078791</c:v>
                </c:pt>
                <c:pt idx="134">
                  <c:v>0.38045553325550013</c:v>
                </c:pt>
                <c:pt idx="135">
                  <c:v>0.38035822496165439</c:v>
                </c:pt>
                <c:pt idx="136">
                  <c:v>0.38026072038315911</c:v>
                </c:pt>
                <c:pt idx="137">
                  <c:v>0.3801630189518031</c:v>
                </c:pt>
                <c:pt idx="138">
                  <c:v>0.38006512009724552</c:v>
                </c:pt>
                <c:pt idx="139">
                  <c:v>0.37996702324700654</c:v>
                </c:pt>
                <c:pt idx="140">
                  <c:v>0.37986872782645698</c:v>
                </c:pt>
                <c:pt idx="141">
                  <c:v>0.37977023325880915</c:v>
                </c:pt>
                <c:pt idx="142">
                  <c:v>0.37967153896510636</c:v>
                </c:pt>
                <c:pt idx="143">
                  <c:v>0.37957264436421329</c:v>
                </c:pt>
                <c:pt idx="144">
                  <c:v>0.37947354887280593</c:v>
                </c:pt>
                <c:pt idx="145">
                  <c:v>0.3793742519053615</c:v>
                </c:pt>
                <c:pt idx="146">
                  <c:v>0.37927475287414825</c:v>
                </c:pt>
                <c:pt idx="147">
                  <c:v>0.37917505118921552</c:v>
                </c:pt>
                <c:pt idx="148">
                  <c:v>0.37907514625838329</c:v>
                </c:pt>
                <c:pt idx="149">
                  <c:v>0.37897503748723205</c:v>
                </c:pt>
                <c:pt idx="150">
                  <c:v>0.37887472427909241</c:v>
                </c:pt>
                <c:pt idx="151">
                  <c:v>0.37877420603503464</c:v>
                </c:pt>
                <c:pt idx="152">
                  <c:v>0.37867348215385849</c:v>
                </c:pt>
                <c:pt idx="153">
                  <c:v>0.37857255203208223</c:v>
                </c:pt>
                <c:pt idx="154">
                  <c:v>0.37847141506393267</c:v>
                </c:pt>
                <c:pt idx="155">
                  <c:v>0.37837007064133399</c:v>
                </c:pt>
                <c:pt idx="156">
                  <c:v>0.3782685181538975</c:v>
                </c:pt>
                <c:pt idx="157">
                  <c:v>0.37816675698891061</c:v>
                </c:pt>
                <c:pt idx="158">
                  <c:v>0.3780647865313263</c:v>
                </c:pt>
                <c:pt idx="159">
                  <c:v>0.37796260616375182</c:v>
                </c:pt>
                <c:pt idx="160">
                  <c:v>0.37786021526643859</c:v>
                </c:pt>
                <c:pt idx="161">
                  <c:v>0.3777576132172703</c:v>
                </c:pt>
                <c:pt idx="162">
                  <c:v>0.37765479939175256</c:v>
                </c:pt>
                <c:pt idx="163">
                  <c:v>0.37755177316300148</c:v>
                </c:pt>
                <c:pt idx="164">
                  <c:v>0.37744853390173272</c:v>
                </c:pt>
                <c:pt idx="165">
                  <c:v>0.37734508097625008</c:v>
                </c:pt>
                <c:pt idx="166">
                  <c:v>0.37724141375243447</c:v>
                </c:pt>
                <c:pt idx="167">
                  <c:v>0.37713753159373226</c:v>
                </c:pt>
                <c:pt idx="168">
                  <c:v>0.37703343386114418</c:v>
                </c:pt>
                <c:pt idx="169">
                  <c:v>0.37692911991321387</c:v>
                </c:pt>
                <c:pt idx="170">
                  <c:v>0.37682458910601607</c:v>
                </c:pt>
                <c:pt idx="171">
                  <c:v>0.3767198407931453</c:v>
                </c:pt>
                <c:pt idx="172">
                  <c:v>0.37661487432570406</c:v>
                </c:pt>
                <c:pt idx="173">
                  <c:v>0.37650968905229137</c:v>
                </c:pt>
                <c:pt idx="174">
                  <c:v>0.3764042843189907</c:v>
                </c:pt>
                <c:pt idx="175">
                  <c:v>0.3762986594693582</c:v>
                </c:pt>
                <c:pt idx="176">
                  <c:v>0.376192813844411</c:v>
                </c:pt>
                <c:pt idx="177">
                  <c:v>0.376086746782615</c:v>
                </c:pt>
                <c:pt idx="178">
                  <c:v>0.37598045761987292</c:v>
                </c:pt>
                <c:pt idx="179">
                  <c:v>0.37587394568951227</c:v>
                </c:pt>
                <c:pt idx="180">
                  <c:v>0.37576721032227295</c:v>
                </c:pt>
                <c:pt idx="181">
                  <c:v>0.37566025084629551</c:v>
                </c:pt>
                <c:pt idx="182">
                  <c:v>0.37555306658710819</c:v>
                </c:pt>
                <c:pt idx="183">
                  <c:v>0.37544565686761511</c:v>
                </c:pt>
                <c:pt idx="184">
                  <c:v>0.37533802100808328</c:v>
                </c:pt>
                <c:pt idx="185">
                  <c:v>0.37523015832613077</c:v>
                </c:pt>
                <c:pt idx="186">
                  <c:v>0.37512206813671356</c:v>
                </c:pt>
                <c:pt idx="187">
                  <c:v>0.37501374975211321</c:v>
                </c:pt>
                <c:pt idx="188">
                  <c:v>0.37490520248192383</c:v>
                </c:pt>
                <c:pt idx="189">
                  <c:v>0.37479642563303972</c:v>
                </c:pt>
                <c:pt idx="190">
                  <c:v>0.3746874185096421</c:v>
                </c:pt>
                <c:pt idx="191">
                  <c:v>0.37457818041318652</c:v>
                </c:pt>
                <c:pt idx="192">
                  <c:v>0.37446871064238951</c:v>
                </c:pt>
                <c:pt idx="193">
                  <c:v>0.37435900849321574</c:v>
                </c:pt>
                <c:pt idx="194">
                  <c:v>0.37424907325886497</c:v>
                </c:pt>
                <c:pt idx="195">
                  <c:v>0.37413890422975832</c:v>
                </c:pt>
                <c:pt idx="196">
                  <c:v>0.37402850069352561</c:v>
                </c:pt>
                <c:pt idx="197">
                  <c:v>0.37391786193499166</c:v>
                </c:pt>
                <c:pt idx="198">
                  <c:v>0.37380698723616268</c:v>
                </c:pt>
                <c:pt idx="199">
                  <c:v>0.37369587587621317</c:v>
                </c:pt>
                <c:pt idx="200">
                  <c:v>0.37358452713147189</c:v>
                </c:pt>
                <c:pt idx="201">
                  <c:v>0.37347294027540856</c:v>
                </c:pt>
                <c:pt idx="202">
                  <c:v>0.37336111457861987</c:v>
                </c:pt>
                <c:pt idx="203">
                  <c:v>0.37324904930881558</c:v>
                </c:pt>
                <c:pt idx="204">
                  <c:v>0.37313674373080491</c:v>
                </c:pt>
                <c:pt idx="205">
                  <c:v>0.37302419710648238</c:v>
                </c:pt>
                <c:pt idx="206">
                  <c:v>0.3729114086948136</c:v>
                </c:pt>
                <c:pt idx="207">
                  <c:v>0.3727983777518214</c:v>
                </c:pt>
                <c:pt idx="208">
                  <c:v>0.37268510353057149</c:v>
                </c:pt>
                <c:pt idx="209">
                  <c:v>0.37257158528115808</c:v>
                </c:pt>
                <c:pt idx="210">
                  <c:v>0.37245782225068963</c:v>
                </c:pt>
                <c:pt idx="211">
                  <c:v>0.37234381368327418</c:v>
                </c:pt>
                <c:pt idx="212">
                  <c:v>0.37222955882000514</c:v>
                </c:pt>
                <c:pt idx="213">
                  <c:v>0.37211505689894625</c:v>
                </c:pt>
                <c:pt idx="214">
                  <c:v>0.37200030715511723</c:v>
                </c:pt>
                <c:pt idx="215">
                  <c:v>0.3718853088204786</c:v>
                </c:pt>
                <c:pt idx="216">
                  <c:v>0.37177006112391731</c:v>
                </c:pt>
                <c:pt idx="217">
                  <c:v>0.37165456329123125</c:v>
                </c:pt>
                <c:pt idx="218">
                  <c:v>0.3715388145451145</c:v>
                </c:pt>
                <c:pt idx="219">
                  <c:v>0.37142281410514211</c:v>
                </c:pt>
                <c:pt idx="220">
                  <c:v>0.3713065611877549</c:v>
                </c:pt>
                <c:pt idx="221">
                  <c:v>0.37119005500624408</c:v>
                </c:pt>
                <c:pt idx="222">
                  <c:v>0.37107329477073603</c:v>
                </c:pt>
                <c:pt idx="223">
                  <c:v>0.37095627968817652</c:v>
                </c:pt>
                <c:pt idx="224">
                  <c:v>0.37083900896231542</c:v>
                </c:pt>
                <c:pt idx="225">
                  <c:v>0.37072148179369085</c:v>
                </c:pt>
                <c:pt idx="226">
                  <c:v>0.37060369737961352</c:v>
                </c:pt>
                <c:pt idx="227">
                  <c:v>0.37048565491415092</c:v>
                </c:pt>
                <c:pt idx="228">
                  <c:v>0.37036735358811124</c:v>
                </c:pt>
                <c:pt idx="229">
                  <c:v>0.37024879258902732</c:v>
                </c:pt>
                <c:pt idx="230">
                  <c:v>0.37012997110114099</c:v>
                </c:pt>
                <c:pt idx="231">
                  <c:v>0.37001088830538614</c:v>
                </c:pt>
                <c:pt idx="232">
                  <c:v>0.36989154337937291</c:v>
                </c:pt>
                <c:pt idx="233">
                  <c:v>0.36977193549737131</c:v>
                </c:pt>
                <c:pt idx="234">
                  <c:v>0.36965206383029431</c:v>
                </c:pt>
                <c:pt idx="235">
                  <c:v>0.36953192754568182</c:v>
                </c:pt>
                <c:pt idx="236">
                  <c:v>0.36941152580768344</c:v>
                </c:pt>
                <c:pt idx="237">
                  <c:v>0.36929085777704213</c:v>
                </c:pt>
                <c:pt idx="238">
                  <c:v>0.36916992261107706</c:v>
                </c:pt>
                <c:pt idx="239">
                  <c:v>0.3690487194636668</c:v>
                </c:pt>
                <c:pt idx="240">
                  <c:v>0.36892724748523215</c:v>
                </c:pt>
                <c:pt idx="241">
                  <c:v>0.36880550582271893</c:v>
                </c:pt>
                <c:pt idx="242">
                  <c:v>0.36868349361958086</c:v>
                </c:pt>
                <c:pt idx="243">
                  <c:v>0.36856121001576209</c:v>
                </c:pt>
                <c:pt idx="244">
                  <c:v>0.36843865414767968</c:v>
                </c:pt>
                <c:pt idx="245">
                  <c:v>0.36831582514820616</c:v>
                </c:pt>
                <c:pt idx="246">
                  <c:v>0.36819272214665177</c:v>
                </c:pt>
                <c:pt idx="247">
                  <c:v>0.36806934426874666</c:v>
                </c:pt>
                <c:pt idx="248">
                  <c:v>0.36794569063662308</c:v>
                </c:pt>
                <c:pt idx="249">
                  <c:v>0.36782176036879721</c:v>
                </c:pt>
                <c:pt idx="250">
                  <c:v>0.36769755258015152</c:v>
                </c:pt>
                <c:pt idx="251">
                  <c:v>0.36757306638191589</c:v>
                </c:pt>
                <c:pt idx="252">
                  <c:v>0.36744830088165004</c:v>
                </c:pt>
                <c:pt idx="253">
                  <c:v>0.36732325518322451</c:v>
                </c:pt>
                <c:pt idx="254">
                  <c:v>0.36719792838680249</c:v>
                </c:pt>
                <c:pt idx="255">
                  <c:v>0.36707231958882114</c:v>
                </c:pt>
                <c:pt idx="256">
                  <c:v>0.36694642788197274</c:v>
                </c:pt>
                <c:pt idx="257">
                  <c:v>0.36682025235518595</c:v>
                </c:pt>
                <c:pt idx="258">
                  <c:v>0.36669379209360686</c:v>
                </c:pt>
                <c:pt idx="259">
                  <c:v>0.36656704617857977</c:v>
                </c:pt>
                <c:pt idx="260">
                  <c:v>0.3664400136876283</c:v>
                </c:pt>
                <c:pt idx="261">
                  <c:v>0.36631269369443586</c:v>
                </c:pt>
                <c:pt idx="262">
                  <c:v>0.36618508526882626</c:v>
                </c:pt>
                <c:pt idx="263">
                  <c:v>0.36605718747674426</c:v>
                </c:pt>
                <c:pt idx="264">
                  <c:v>0.36592899938023599</c:v>
                </c:pt>
                <c:pt idx="265">
                  <c:v>0.36580052003742902</c:v>
                </c:pt>
                <c:pt idx="266">
                  <c:v>0.36567174850251277</c:v>
                </c:pt>
                <c:pt idx="267">
                  <c:v>0.36554268382571814</c:v>
                </c:pt>
                <c:pt idx="268">
                  <c:v>0.36541332505329782</c:v>
                </c:pt>
                <c:pt idx="269">
                  <c:v>0.36528367122750577</c:v>
                </c:pt>
                <c:pt idx="270">
                  <c:v>0.36515372138657703</c:v>
                </c:pt>
                <c:pt idx="271">
                  <c:v>0.36502347456470718</c:v>
                </c:pt>
                <c:pt idx="272">
                  <c:v>0.36489292979203186</c:v>
                </c:pt>
                <c:pt idx="273">
                  <c:v>0.36476208609460592</c:v>
                </c:pt>
                <c:pt idx="274">
                  <c:v>0.36463094249438266</c:v>
                </c:pt>
                <c:pt idx="275">
                  <c:v>0.36449949800919296</c:v>
                </c:pt>
                <c:pt idx="276">
                  <c:v>0.36436775165272417</c:v>
                </c:pt>
                <c:pt idx="277">
                  <c:v>0.36423570243449871</c:v>
                </c:pt>
                <c:pt idx="278">
                  <c:v>0.36410334935985306</c:v>
                </c:pt>
                <c:pt idx="279">
                  <c:v>0.363970691429916</c:v>
                </c:pt>
                <c:pt idx="280">
                  <c:v>0.36383772764158745</c:v>
                </c:pt>
                <c:pt idx="281">
                  <c:v>0.36370445698751613</c:v>
                </c:pt>
                <c:pt idx="282">
                  <c:v>0.36357087845607827</c:v>
                </c:pt>
                <c:pt idx="283">
                  <c:v>0.36343699103135552</c:v>
                </c:pt>
                <c:pt idx="284">
                  <c:v>0.36330279369311264</c:v>
                </c:pt>
                <c:pt idx="285">
                  <c:v>0.36316828541677532</c:v>
                </c:pt>
                <c:pt idx="286">
                  <c:v>0.36303346517340812</c:v>
                </c:pt>
                <c:pt idx="287">
                  <c:v>0.36289833192969162</c:v>
                </c:pt>
                <c:pt idx="288">
                  <c:v>0.36276288464789974</c:v>
                </c:pt>
                <c:pt idx="289">
                  <c:v>0.3626271222858774</c:v>
                </c:pt>
                <c:pt idx="290">
                  <c:v>0.36249104379701719</c:v>
                </c:pt>
                <c:pt idx="291">
                  <c:v>0.36235464813023638</c:v>
                </c:pt>
                <c:pt idx="292">
                  <c:v>0.36221793422995402</c:v>
                </c:pt>
                <c:pt idx="293">
                  <c:v>0.36208090103606716</c:v>
                </c:pt>
                <c:pt idx="294">
                  <c:v>0.36194354748392799</c:v>
                </c:pt>
                <c:pt idx="295">
                  <c:v>0.36180587250431945</c:v>
                </c:pt>
                <c:pt idx="296">
                  <c:v>0.36166787502343223</c:v>
                </c:pt>
                <c:pt idx="297">
                  <c:v>0.36152955396284042</c:v>
                </c:pt>
                <c:pt idx="298">
                  <c:v>0.36139090823947756</c:v>
                </c:pt>
                <c:pt idx="299">
                  <c:v>0.36125193676561262</c:v>
                </c:pt>
                <c:pt idx="300">
                  <c:v>0.36111263844882541</c:v>
                </c:pt>
                <c:pt idx="301">
                  <c:v>0.36097301219198236</c:v>
                </c:pt>
                <c:pt idx="302">
                  <c:v>0.3608330568932116</c:v>
                </c:pt>
                <c:pt idx="303">
                  <c:v>0.36069277144587852</c:v>
                </c:pt>
                <c:pt idx="304">
                  <c:v>0.36055215473856067</c:v>
                </c:pt>
                <c:pt idx="305">
                  <c:v>0.36041120565502255</c:v>
                </c:pt>
                <c:pt idx="306">
                  <c:v>0.36026992307419065</c:v>
                </c:pt>
                <c:pt idx="307">
                  <c:v>0.3601283058701279</c:v>
                </c:pt>
                <c:pt idx="308">
                  <c:v>0.35998635291200809</c:v>
                </c:pt>
                <c:pt idx="309">
                  <c:v>0.35984406306409039</c:v>
                </c:pt>
                <c:pt idx="310">
                  <c:v>0.35970143518569325</c:v>
                </c:pt>
                <c:pt idx="311">
                  <c:v>0.35955846813116848</c:v>
                </c:pt>
                <c:pt idx="312">
                  <c:v>0.35941516074987528</c:v>
                </c:pt>
                <c:pt idx="313">
                  <c:v>0.35927151188615353</c:v>
                </c:pt>
                <c:pt idx="314">
                  <c:v>0.35912752037929757</c:v>
                </c:pt>
                <c:pt idx="315">
                  <c:v>0.35898318506352955</c:v>
                </c:pt>
                <c:pt idx="316">
                  <c:v>0.35883850476797252</c:v>
                </c:pt>
                <c:pt idx="317">
                  <c:v>0.35869347831662352</c:v>
                </c:pt>
                <c:pt idx="318">
                  <c:v>0.35854810452832625</c:v>
                </c:pt>
                <c:pt idx="319">
                  <c:v>0.35840238221674409</c:v>
                </c:pt>
                <c:pt idx="320">
                  <c:v>0.35825631019033233</c:v>
                </c:pt>
                <c:pt idx="321">
                  <c:v>0.35810988725231074</c:v>
                </c:pt>
                <c:pt idx="322">
                  <c:v>0.35796311220063548</c:v>
                </c:pt>
                <c:pt idx="323">
                  <c:v>0.35781598382797147</c:v>
                </c:pt>
                <c:pt idx="324">
                  <c:v>0.35766850092166386</c:v>
                </c:pt>
                <c:pt idx="325">
                  <c:v>0.35752066226371004</c:v>
                </c:pt>
                <c:pt idx="326">
                  <c:v>0.35737246663073086</c:v>
                </c:pt>
                <c:pt idx="327">
                  <c:v>0.357223912793942</c:v>
                </c:pt>
                <c:pt idx="328">
                  <c:v>0.3570749995191253</c:v>
                </c:pt>
                <c:pt idx="329">
                  <c:v>0.35692572556659941</c:v>
                </c:pt>
                <c:pt idx="330">
                  <c:v>0.35677608969119096</c:v>
                </c:pt>
                <c:pt idx="331">
                  <c:v>0.35662609064220463</c:v>
                </c:pt>
                <c:pt idx="332">
                  <c:v>0.3564757271633941</c:v>
                </c:pt>
                <c:pt idx="333">
                  <c:v>0.35632499799293194</c:v>
                </c:pt>
                <c:pt idx="334">
                  <c:v>0.35617390186337977</c:v>
                </c:pt>
                <c:pt idx="335">
                  <c:v>0.35602243750165818</c:v>
                </c:pt>
                <c:pt idx="336">
                  <c:v>0.35587060362901635</c:v>
                </c:pt>
                <c:pt idx="337">
                  <c:v>0.35571839896100133</c:v>
                </c:pt>
                <c:pt idx="338">
                  <c:v>0.35556582220742772</c:v>
                </c:pt>
                <c:pt idx="339">
                  <c:v>0.35541287207234662</c:v>
                </c:pt>
                <c:pt idx="340">
                  <c:v>0.35525954725401432</c:v>
                </c:pt>
                <c:pt idx="341">
                  <c:v>0.35510584644486137</c:v>
                </c:pt>
                <c:pt idx="342">
                  <c:v>0.35495176833146086</c:v>
                </c:pt>
                <c:pt idx="343">
                  <c:v>0.35479731159449679</c:v>
                </c:pt>
                <c:pt idx="344">
                  <c:v>0.3546424749087323</c:v>
                </c:pt>
                <c:pt idx="345">
                  <c:v>0.35448725694297756</c:v>
                </c:pt>
                <c:pt idx="346">
                  <c:v>0.35433165636005731</c:v>
                </c:pt>
                <c:pt idx="347">
                  <c:v>0.35417567181677867</c:v>
                </c:pt>
                <c:pt idx="348">
                  <c:v>0.35401930196389836</c:v>
                </c:pt>
                <c:pt idx="349">
                  <c:v>0.35386254544608964</c:v>
                </c:pt>
                <c:pt idx="350">
                  <c:v>0.35370540090190949</c:v>
                </c:pt>
                <c:pt idx="351">
                  <c:v>0.35354786696376517</c:v>
                </c:pt>
                <c:pt idx="352">
                  <c:v>0.35338994225788073</c:v>
                </c:pt>
                <c:pt idx="353">
                  <c:v>0.35323162540426328</c:v>
                </c:pt>
                <c:pt idx="354">
                  <c:v>0.35307291501666904</c:v>
                </c:pt>
                <c:pt idx="355">
                  <c:v>0.35291380970256941</c:v>
                </c:pt>
                <c:pt idx="356">
                  <c:v>0.3527543080631162</c:v>
                </c:pt>
                <c:pt idx="357">
                  <c:v>0.35259440869310743</c:v>
                </c:pt>
                <c:pt idx="358">
                  <c:v>0.35243411018095233</c:v>
                </c:pt>
                <c:pt idx="359">
                  <c:v>0.35227341110863647</c:v>
                </c:pt>
                <c:pt idx="360">
                  <c:v>0.35211231005168636</c:v>
                </c:pt>
                <c:pt idx="361">
                  <c:v>0.35195080557913411</c:v>
                </c:pt>
                <c:pt idx="362">
                  <c:v>0.3517888962534817</c:v>
                </c:pt>
                <c:pt idx="363">
                  <c:v>0.35162658063066515</c:v>
                </c:pt>
                <c:pt idx="364">
                  <c:v>0.35146385726001822</c:v>
                </c:pt>
                <c:pt idx="365">
                  <c:v>0.35130072468423623</c:v>
                </c:pt>
                <c:pt idx="366">
                  <c:v>0.35113718143933931</c:v>
                </c:pt>
                <c:pt idx="367">
                  <c:v>0.3509732260546356</c:v>
                </c:pt>
                <c:pt idx="368">
                  <c:v>0.35080885705268439</c:v>
                </c:pt>
                <c:pt idx="369">
                  <c:v>0.35064407294925848</c:v>
                </c:pt>
                <c:pt idx="370">
                  <c:v>0.35047887225330698</c:v>
                </c:pt>
                <c:pt idx="371">
                  <c:v>0.35031325346691711</c:v>
                </c:pt>
                <c:pt idx="372">
                  <c:v>0.3501472150852768</c:v>
                </c:pt>
                <c:pt idx="373">
                  <c:v>0.34998075559663572</c:v>
                </c:pt>
                <c:pt idx="374">
                  <c:v>0.34981387348226739</c:v>
                </c:pt>
                <c:pt idx="375">
                  <c:v>0.34964656721643012</c:v>
                </c:pt>
                <c:pt idx="376">
                  <c:v>0.34947883526632795</c:v>
                </c:pt>
                <c:pt idx="377">
                  <c:v>0.34931067609207161</c:v>
                </c:pt>
                <c:pt idx="378">
                  <c:v>0.34914208814663894</c:v>
                </c:pt>
                <c:pt idx="379">
                  <c:v>0.34897306987583515</c:v>
                </c:pt>
                <c:pt idx="380">
                  <c:v>0.34880361971825269</c:v>
                </c:pt>
                <c:pt idx="381">
                  <c:v>0.34863373610523124</c:v>
                </c:pt>
                <c:pt idx="382">
                  <c:v>0.34846341746081688</c:v>
                </c:pt>
                <c:pt idx="383">
                  <c:v>0.34829266220172167</c:v>
                </c:pt>
                <c:pt idx="384">
                  <c:v>0.34812146873728217</c:v>
                </c:pt>
                <c:pt idx="385">
                  <c:v>0.34794983546941866</c:v>
                </c:pt>
                <c:pt idx="386">
                  <c:v>0.34777776079259293</c:v>
                </c:pt>
                <c:pt idx="387">
                  <c:v>0.34760524309376711</c:v>
                </c:pt>
                <c:pt idx="388">
                  <c:v>0.3474322807523611</c:v>
                </c:pt>
                <c:pt idx="389">
                  <c:v>0.34725887214021034</c:v>
                </c:pt>
                <c:pt idx="390">
                  <c:v>0.34708501562152311</c:v>
                </c:pt>
                <c:pt idx="391">
                  <c:v>0.3469107095528377</c:v>
                </c:pt>
                <c:pt idx="392">
                  <c:v>0.3467359522829791</c:v>
                </c:pt>
                <c:pt idx="393">
                  <c:v>0.34656074215301558</c:v>
                </c:pt>
                <c:pt idx="394">
                  <c:v>0.34638507749621483</c:v>
                </c:pt>
                <c:pt idx="395">
                  <c:v>0.346208956638</c:v>
                </c:pt>
                <c:pt idx="396">
                  <c:v>0.34603237789590541</c:v>
                </c:pt>
                <c:pt idx="397">
                  <c:v>0.34585533957953163</c:v>
                </c:pt>
                <c:pt idx="398">
                  <c:v>0.34567783999050106</c:v>
                </c:pt>
                <c:pt idx="399">
                  <c:v>0.34549987742241228</c:v>
                </c:pt>
                <c:pt idx="400">
                  <c:v>0.34532145016079469</c:v>
                </c:pt>
                <c:pt idx="401">
                  <c:v>0.34514255648306297</c:v>
                </c:pt>
                <c:pt idx="402">
                  <c:v>0.34496319465847042</c:v>
                </c:pt>
                <c:pt idx="403">
                  <c:v>0.34478336294806317</c:v>
                </c:pt>
                <c:pt idx="404">
                  <c:v>0.34460305960463317</c:v>
                </c:pt>
                <c:pt idx="405">
                  <c:v>0.34442228287267118</c:v>
                </c:pt>
                <c:pt idx="406">
                  <c:v>0.34424103098831965</c:v>
                </c:pt>
                <c:pt idx="407">
                  <c:v>0.34405930217932479</c:v>
                </c:pt>
                <c:pt idx="408">
                  <c:v>0.34387709466498917</c:v>
                </c:pt>
                <c:pt idx="409">
                  <c:v>0.34369440665612278</c:v>
                </c:pt>
                <c:pt idx="410">
                  <c:v>0.34351123635499514</c:v>
                </c:pt>
                <c:pt idx="411">
                  <c:v>0.34332758195528595</c:v>
                </c:pt>
                <c:pt idx="412">
                  <c:v>0.34314344164203636</c:v>
                </c:pt>
                <c:pt idx="413">
                  <c:v>0.34295881359159885</c:v>
                </c:pt>
                <c:pt idx="414">
                  <c:v>0.34277369597158797</c:v>
                </c:pt>
                <c:pt idx="415">
                  <c:v>0.34258808694082993</c:v>
                </c:pt>
                <c:pt idx="416">
                  <c:v>0.34240198464931204</c:v>
                </c:pt>
                <c:pt idx="417">
                  <c:v>0.342215387238132</c:v>
                </c:pt>
                <c:pt idx="418">
                  <c:v>0.34202829283944675</c:v>
                </c:pt>
                <c:pt idx="419">
                  <c:v>0.34184069957642099</c:v>
                </c:pt>
                <c:pt idx="420">
                  <c:v>0.34165260556317512</c:v>
                </c:pt>
                <c:pt idx="421">
                  <c:v>0.34146400890473333</c:v>
                </c:pt>
                <c:pt idx="422">
                  <c:v>0.34127490769697116</c:v>
                </c:pt>
                <c:pt idx="423">
                  <c:v>0.34108530002656234</c:v>
                </c:pt>
                <c:pt idx="424">
                  <c:v>0.34089518397092561</c:v>
                </c:pt>
                <c:pt idx="425">
                  <c:v>0.34070455759817148</c:v>
                </c:pt>
                <c:pt idx="426">
                  <c:v>0.34051341896704795</c:v>
                </c:pt>
                <c:pt idx="427">
                  <c:v>0.34032176612688653</c:v>
                </c:pt>
                <c:pt idx="428">
                  <c:v>0.34012959711754737</c:v>
                </c:pt>
                <c:pt idx="429">
                  <c:v>0.33993690996936438</c:v>
                </c:pt>
                <c:pt idx="430">
                  <c:v>0.33974370270308996</c:v>
                </c:pt>
                <c:pt idx="431">
                  <c:v>0.33954997332983911</c:v>
                </c:pt>
                <c:pt idx="432">
                  <c:v>0.33935571985103347</c:v>
                </c:pt>
                <c:pt idx="433">
                  <c:v>0.33916094025834476</c:v>
                </c:pt>
                <c:pt idx="434">
                  <c:v>0.33896563253363809</c:v>
                </c:pt>
                <c:pt idx="435">
                  <c:v>0.33876979464891455</c:v>
                </c:pt>
                <c:pt idx="436">
                  <c:v>0.33857342456625383</c:v>
                </c:pt>
                <c:pt idx="437">
                  <c:v>0.33837652023775611</c:v>
                </c:pt>
                <c:pt idx="438">
                  <c:v>0.33817907960548371</c:v>
                </c:pt>
                <c:pt idx="439">
                  <c:v>0.33798110060140246</c:v>
                </c:pt>
                <c:pt idx="440">
                  <c:v>0.3377825811473224</c:v>
                </c:pt>
                <c:pt idx="441">
                  <c:v>0.33758351915483831</c:v>
                </c:pt>
                <c:pt idx="442">
                  <c:v>0.33738391252526984</c:v>
                </c:pt>
                <c:pt idx="443">
                  <c:v>0.33718375914960114</c:v>
                </c:pt>
                <c:pt idx="444">
                  <c:v>0.33698305690842029</c:v>
                </c:pt>
                <c:pt idx="445">
                  <c:v>0.33678180367185767</c:v>
                </c:pt>
                <c:pt idx="446">
                  <c:v>0.33657999729952509</c:v>
                </c:pt>
                <c:pt idx="447">
                  <c:v>0.33637763564045337</c:v>
                </c:pt>
                <c:pt idx="448">
                  <c:v>0.33617471653303022</c:v>
                </c:pt>
                <c:pt idx="449">
                  <c:v>0.33597123780493726</c:v>
                </c:pt>
                <c:pt idx="450">
                  <c:v>0.33576719727308707</c:v>
                </c:pt>
                <c:pt idx="451">
                  <c:v>0.33556259274355915</c:v>
                </c:pt>
                <c:pt idx="452">
                  <c:v>0.33535742201153651</c:v>
                </c:pt>
                <c:pt idx="453">
                  <c:v>0.33515168286124059</c:v>
                </c:pt>
                <c:pt idx="454">
                  <c:v>0.33494537306586664</c:v>
                </c:pt>
                <c:pt idx="455">
                  <c:v>0.33473849038751829</c:v>
                </c:pt>
                <c:pt idx="456">
                  <c:v>0.33453103257714195</c:v>
                </c:pt>
                <c:pt idx="457">
                  <c:v>0.33432299737446031</c:v>
                </c:pt>
                <c:pt idx="458">
                  <c:v>0.33411438250790582</c:v>
                </c:pt>
                <c:pt idx="459">
                  <c:v>0.33390518569455369</c:v>
                </c:pt>
                <c:pt idx="460">
                  <c:v>0.33369540464005398</c:v>
                </c:pt>
                <c:pt idx="461">
                  <c:v>0.33348503703856403</c:v>
                </c:pt>
                <c:pt idx="462">
                  <c:v>0.33327408057267965</c:v>
                </c:pt>
                <c:pt idx="463">
                  <c:v>0.33306253291336629</c:v>
                </c:pt>
                <c:pt idx="464">
                  <c:v>0.33285039171988962</c:v>
                </c:pt>
                <c:pt idx="465">
                  <c:v>0.33263765463974576</c:v>
                </c:pt>
                <c:pt idx="466">
                  <c:v>0.33242431930859073</c:v>
                </c:pt>
                <c:pt idx="467">
                  <c:v>0.33221038335017006</c:v>
                </c:pt>
                <c:pt idx="468">
                  <c:v>0.3319958443762468</c:v>
                </c:pt>
                <c:pt idx="469">
                  <c:v>0.33178069998653054</c:v>
                </c:pt>
                <c:pt idx="470">
                  <c:v>0.33156494776860457</c:v>
                </c:pt>
                <c:pt idx="471">
                  <c:v>0.33134858529785355</c:v>
                </c:pt>
                <c:pt idx="472">
                  <c:v>0.3311316101373899</c:v>
                </c:pt>
                <c:pt idx="473">
                  <c:v>0.3309140198379803</c:v>
                </c:pt>
                <c:pt idx="474">
                  <c:v>0.33069581193797148</c:v>
                </c:pt>
                <c:pt idx="475">
                  <c:v>0.33047698396321551</c:v>
                </c:pt>
                <c:pt idx="476">
                  <c:v>0.33025753342699432</c:v>
                </c:pt>
                <c:pt idx="477">
                  <c:v>0.33003745782994431</c:v>
                </c:pt>
                <c:pt idx="478">
                  <c:v>0.32981675465997978</c:v>
                </c:pt>
                <c:pt idx="479">
                  <c:v>0.32959542139221654</c:v>
                </c:pt>
                <c:pt idx="480">
                  <c:v>0.32937345548889418</c:v>
                </c:pt>
                <c:pt idx="481">
                  <c:v>0.32915085439929864</c:v>
                </c:pt>
                <c:pt idx="482">
                  <c:v>0.32892761555968358</c:v>
                </c:pt>
                <c:pt idx="483">
                  <c:v>0.32870373639319178</c:v>
                </c:pt>
                <c:pt idx="484">
                  <c:v>0.32847921430977545</c:v>
                </c:pt>
                <c:pt idx="485">
                  <c:v>0.32825404670611663</c:v>
                </c:pt>
                <c:pt idx="486">
                  <c:v>0.32802823096554634</c:v>
                </c:pt>
                <c:pt idx="487">
                  <c:v>0.32780176445796394</c:v>
                </c:pt>
                <c:pt idx="488">
                  <c:v>0.3275746445397551</c:v>
                </c:pt>
                <c:pt idx="489">
                  <c:v>0.32734686855371004</c:v>
                </c:pt>
                <c:pt idx="490">
                  <c:v>0.32711843382894068</c:v>
                </c:pt>
                <c:pt idx="491">
                  <c:v>0.32688933768079753</c:v>
                </c:pt>
                <c:pt idx="492">
                  <c:v>0.32665957741078566</c:v>
                </c:pt>
                <c:pt idx="493">
                  <c:v>0.32642915030648034</c:v>
                </c:pt>
                <c:pt idx="494">
                  <c:v>0.32619805364144228</c:v>
                </c:pt>
                <c:pt idx="495">
                  <c:v>0.32596628467513183</c:v>
                </c:pt>
                <c:pt idx="496">
                  <c:v>0.32573384065282324</c:v>
                </c:pt>
                <c:pt idx="497">
                  <c:v>0.32550071880551729</c:v>
                </c:pt>
                <c:pt idx="498">
                  <c:v>0.32526691634985488</c:v>
                </c:pt>
                <c:pt idx="499">
                  <c:v>0.32503243048802832</c:v>
                </c:pt>
                <c:pt idx="500">
                  <c:v>0.32479725840769336</c:v>
                </c:pt>
                <c:pt idx="501">
                  <c:v>0.32456139728187977</c:v>
                </c:pt>
                <c:pt idx="502">
                  <c:v>0.32432484426890201</c:v>
                </c:pt>
                <c:pt idx="503">
                  <c:v>0.32408759651226854</c:v>
                </c:pt>
                <c:pt idx="504">
                  <c:v>0.32384965114059111</c:v>
                </c:pt>
                <c:pt idx="505">
                  <c:v>0.3236110052674932</c:v>
                </c:pt>
                <c:pt idx="506">
                  <c:v>0.32337165599151774</c:v>
                </c:pt>
                <c:pt idx="507">
                  <c:v>0.3231316003960345</c:v>
                </c:pt>
                <c:pt idx="508">
                  <c:v>0.32289083554914649</c:v>
                </c:pt>
                <c:pt idx="509">
                  <c:v>0.32264935850359594</c:v>
                </c:pt>
                <c:pt idx="510">
                  <c:v>0.32240716629666955</c:v>
                </c:pt>
                <c:pt idx="511">
                  <c:v>0.3221642559501034</c:v>
                </c:pt>
                <c:pt idx="512">
                  <c:v>0.32192062446998659</c:v>
                </c:pt>
                <c:pt idx="513">
                  <c:v>0.32167626884666473</c:v>
                </c:pt>
                <c:pt idx="514">
                  <c:v>0.32143118605464255</c:v>
                </c:pt>
                <c:pt idx="515">
                  <c:v>0.32118537305248618</c:v>
                </c:pt>
                <c:pt idx="516">
                  <c:v>0.32093882678272423</c:v>
                </c:pt>
                <c:pt idx="517">
                  <c:v>0.32069154417174844</c:v>
                </c:pt>
                <c:pt idx="518">
                  <c:v>0.32044352212971383</c:v>
                </c:pt>
                <c:pt idx="519">
                  <c:v>0.32019475755043808</c:v>
                </c:pt>
                <c:pt idx="520">
                  <c:v>0.31994524731129992</c:v>
                </c:pt>
                <c:pt idx="521">
                  <c:v>0.31969498827313719</c:v>
                </c:pt>
                <c:pt idx="522">
                  <c:v>0.31944397728014412</c:v>
                </c:pt>
                <c:pt idx="523">
                  <c:v>0.31919221115976776</c:v>
                </c:pt>
                <c:pt idx="524">
                  <c:v>0.31893968672260409</c:v>
                </c:pt>
                <c:pt idx="525">
                  <c:v>0.31868640076229254</c:v>
                </c:pt>
                <c:pt idx="526">
                  <c:v>0.3184323500554111</c:v>
                </c:pt>
                <c:pt idx="527">
                  <c:v>0.31817753136136961</c:v>
                </c:pt>
                <c:pt idx="528">
                  <c:v>0.31792194142230273</c:v>
                </c:pt>
                <c:pt idx="529">
                  <c:v>0.31766557696296227</c:v>
                </c:pt>
                <c:pt idx="530">
                  <c:v>0.3174084346906087</c:v>
                </c:pt>
                <c:pt idx="531">
                  <c:v>0.31715051129490174</c:v>
                </c:pt>
                <c:pt idx="532">
                  <c:v>0.3168918034477905</c:v>
                </c:pt>
                <c:pt idx="533">
                  <c:v>0.31663230780340279</c:v>
                </c:pt>
                <c:pt idx="534">
                  <c:v>0.31637202099793355</c:v>
                </c:pt>
                <c:pt idx="535">
                  <c:v>0.31611093964953235</c:v>
                </c:pt>
                <c:pt idx="536">
                  <c:v>0.31584906035819099</c:v>
                </c:pt>
                <c:pt idx="537">
                  <c:v>0.31558637970562897</c:v>
                </c:pt>
                <c:pt idx="538">
                  <c:v>0.31532289425517945</c:v>
                </c:pt>
                <c:pt idx="539">
                  <c:v>0.31505860055167362</c:v>
                </c:pt>
                <c:pt idx="540">
                  <c:v>0.31479349512132482</c:v>
                </c:pt>
                <c:pt idx="541">
                  <c:v>0.31452757447161117</c:v>
                </c:pt>
                <c:pt idx="542">
                  <c:v>0.31426083509115837</c:v>
                </c:pt>
                <c:pt idx="543">
                  <c:v>0.31399327344962086</c:v>
                </c:pt>
                <c:pt idx="544">
                  <c:v>0.31372488599756254</c:v>
                </c:pt>
                <c:pt idx="545">
                  <c:v>0.31345566916633671</c:v>
                </c:pt>
                <c:pt idx="546">
                  <c:v>0.31318561936796485</c:v>
                </c:pt>
                <c:pt idx="547">
                  <c:v>0.31291473299501532</c:v>
                </c:pt>
                <c:pt idx="548">
                  <c:v>0.31264300642048015</c:v>
                </c:pt>
                <c:pt idx="549">
                  <c:v>0.31237043599765224</c:v>
                </c:pt>
                <c:pt idx="550">
                  <c:v>0.3120970180600004</c:v>
                </c:pt>
                <c:pt idx="551">
                  <c:v>0.31182274892104483</c:v>
                </c:pt>
                <c:pt idx="552">
                  <c:v>0.31154762487423071</c:v>
                </c:pt>
                <c:pt idx="553">
                  <c:v>0.31127164219280157</c:v>
                </c:pt>
                <c:pt idx="554">
                  <c:v>0.31099479712967165</c:v>
                </c:pt>
                <c:pt idx="555">
                  <c:v>0.31071708591729719</c:v>
                </c:pt>
                <c:pt idx="556">
                  <c:v>0.31043850476754703</c:v>
                </c:pt>
                <c:pt idx="557">
                  <c:v>0.31015904987157245</c:v>
                </c:pt>
                <c:pt idx="558">
                  <c:v>0.30987871739967582</c:v>
                </c:pt>
                <c:pt idx="559">
                  <c:v>0.30959750350117854</c:v>
                </c:pt>
                <c:pt idx="560">
                  <c:v>0.30931540430428822</c:v>
                </c:pt>
                <c:pt idx="561">
                  <c:v>0.3090324159159647</c:v>
                </c:pt>
                <c:pt idx="562">
                  <c:v>0.30874853442178524</c:v>
                </c:pt>
                <c:pt idx="563">
                  <c:v>0.30846375588580893</c:v>
                </c:pt>
                <c:pt idx="564">
                  <c:v>0.30817807635044009</c:v>
                </c:pt>
                <c:pt idx="565">
                  <c:v>0.30789149183629078</c:v>
                </c:pt>
                <c:pt idx="566">
                  <c:v>0.30760399834204227</c:v>
                </c:pt>
                <c:pt idx="567">
                  <c:v>0.30731559184430574</c:v>
                </c:pt>
                <c:pt idx="568">
                  <c:v>0.30702626829748181</c:v>
                </c:pt>
                <c:pt idx="569">
                  <c:v>0.30673602363361974</c:v>
                </c:pt>
                <c:pt idx="570">
                  <c:v>0.30644485376227465</c:v>
                </c:pt>
                <c:pt idx="571">
                  <c:v>0.30615275457036478</c:v>
                </c:pt>
                <c:pt idx="572">
                  <c:v>0.30585972192202721</c:v>
                </c:pt>
                <c:pt idx="573">
                  <c:v>0.30556575165847277</c:v>
                </c:pt>
                <c:pt idx="574">
                  <c:v>0.30527083959784007</c:v>
                </c:pt>
                <c:pt idx="575">
                  <c:v>0.30497498153504848</c:v>
                </c:pt>
                <c:pt idx="576">
                  <c:v>0.30467817324165025</c:v>
                </c:pt>
                <c:pt idx="577">
                  <c:v>0.30438041046568087</c:v>
                </c:pt>
                <c:pt idx="578">
                  <c:v>0.30408168893151005</c:v>
                </c:pt>
                <c:pt idx="579">
                  <c:v>0.30378200433969005</c:v>
                </c:pt>
                <c:pt idx="580">
                  <c:v>0.30348135236680396</c:v>
                </c:pt>
                <c:pt idx="581">
                  <c:v>0.30317972866531256</c:v>
                </c:pt>
                <c:pt idx="582">
                  <c:v>0.30287712886340046</c:v>
                </c:pt>
                <c:pt idx="583">
                  <c:v>0.3025735485648211</c:v>
                </c:pt>
                <c:pt idx="584">
                  <c:v>0.30226898334874031</c:v>
                </c:pt>
                <c:pt idx="585">
                  <c:v>0.30196342876957977</c:v>
                </c:pt>
                <c:pt idx="586">
                  <c:v>0.30165688035685834</c:v>
                </c:pt>
                <c:pt idx="587">
                  <c:v>0.30134933361503352</c:v>
                </c:pt>
                <c:pt idx="588">
                  <c:v>0.3010407840233405</c:v>
                </c:pt>
                <c:pt idx="589">
                  <c:v>0.30073122703563149</c:v>
                </c:pt>
                <c:pt idx="590">
                  <c:v>0.30042065808021295</c:v>
                </c:pt>
                <c:pt idx="591">
                  <c:v>0.30010907255968267</c:v>
                </c:pt>
                <c:pt idx="592">
                  <c:v>0.29979646585076469</c:v>
                </c:pt>
                <c:pt idx="593">
                  <c:v>0.29948283330414427</c:v>
                </c:pt>
                <c:pt idx="594">
                  <c:v>0.2991681702443012</c:v>
                </c:pt>
                <c:pt idx="595">
                  <c:v>0.29885247196934167</c:v>
                </c:pt>
                <c:pt idx="596">
                  <c:v>0.29853573375083015</c:v>
                </c:pt>
                <c:pt idx="597">
                  <c:v>0.29821795083361885</c:v>
                </c:pt>
                <c:pt idx="598">
                  <c:v>0.29789911843567712</c:v>
                </c:pt>
                <c:pt idx="599">
                  <c:v>0.29757923174791917</c:v>
                </c:pt>
                <c:pt idx="600">
                  <c:v>0.29725828593403092</c:v>
                </c:pt>
                <c:pt idx="601">
                  <c:v>0.29693627613029572</c:v>
                </c:pt>
                <c:pt idx="602">
                  <c:v>0.2966131974454187</c:v>
                </c:pt>
                <c:pt idx="603">
                  <c:v>0.29628904496035041</c:v>
                </c:pt>
                <c:pt idx="604">
                  <c:v>0.29596381372810904</c:v>
                </c:pt>
                <c:pt idx="605">
                  <c:v>0.2956374987736014</c:v>
                </c:pt>
                <c:pt idx="606">
                  <c:v>0.29531009509344325</c:v>
                </c:pt>
                <c:pt idx="607">
                  <c:v>0.29498159765577786</c:v>
                </c:pt>
                <c:pt idx="608">
                  <c:v>0.29465200140009401</c:v>
                </c:pt>
                <c:pt idx="609">
                  <c:v>0.29432130123704214</c:v>
                </c:pt>
                <c:pt idx="610">
                  <c:v>0.29398949204825015</c:v>
                </c:pt>
                <c:pt idx="611">
                  <c:v>0.29365656868613749</c:v>
                </c:pt>
                <c:pt idx="612">
                  <c:v>0.29332252597372815</c:v>
                </c:pt>
                <c:pt idx="613">
                  <c:v>0.29298735870446252</c:v>
                </c:pt>
                <c:pt idx="614">
                  <c:v>0.29265106164200838</c:v>
                </c:pt>
                <c:pt idx="615">
                  <c:v>0.29231362952007012</c:v>
                </c:pt>
                <c:pt idx="616">
                  <c:v>0.29197505704219717</c:v>
                </c:pt>
                <c:pt idx="617">
                  <c:v>0.29163533888159121</c:v>
                </c:pt>
                <c:pt idx="618">
                  <c:v>0.29129446968091216</c:v>
                </c:pt>
                <c:pt idx="619">
                  <c:v>0.29095244405208293</c:v>
                </c:pt>
                <c:pt idx="620">
                  <c:v>0.29060925657609277</c:v>
                </c:pt>
                <c:pt idx="621">
                  <c:v>0.29026490180279985</c:v>
                </c:pt>
                <c:pt idx="622">
                  <c:v>0.28991937425073255</c:v>
                </c:pt>
                <c:pt idx="623">
                  <c:v>0.289572668406889</c:v>
                </c:pt>
                <c:pt idx="624">
                  <c:v>0.28922477872653607</c:v>
                </c:pt>
                <c:pt idx="625">
                  <c:v>0.28887569963300685</c:v>
                </c:pt>
                <c:pt idx="626">
                  <c:v>0.28852542551749694</c:v>
                </c:pt>
                <c:pt idx="627">
                  <c:v>0.28817395073885926</c:v>
                </c:pt>
                <c:pt idx="628">
                  <c:v>0.28782126962339838</c:v>
                </c:pt>
                <c:pt idx="629">
                  <c:v>0.28746737646466275</c:v>
                </c:pt>
                <c:pt idx="630">
                  <c:v>0.28711226552323604</c:v>
                </c:pt>
                <c:pt idx="631">
                  <c:v>0.28675593102652758</c:v>
                </c:pt>
                <c:pt idx="632">
                  <c:v>0.28639836716856099</c:v>
                </c:pt>
                <c:pt idx="633">
                  <c:v>0.28603956810976205</c:v>
                </c:pt>
                <c:pt idx="634">
                  <c:v>0.2856795279767449</c:v>
                </c:pt>
                <c:pt idx="635">
                  <c:v>0.28531824086209745</c:v>
                </c:pt>
                <c:pt idx="636">
                  <c:v>0.28495570082416533</c:v>
                </c:pt>
                <c:pt idx="637">
                  <c:v>0.2845919018868342</c:v>
                </c:pt>
                <c:pt idx="638">
                  <c:v>0.28422683803931187</c:v>
                </c:pt>
                <c:pt idx="639">
                  <c:v>0.28386050323590789</c:v>
                </c:pt>
                <c:pt idx="640">
                  <c:v>0.28349289139581296</c:v>
                </c:pt>
                <c:pt idx="641">
                  <c:v>0.28312399640287622</c:v>
                </c:pt>
                <c:pt idx="642">
                  <c:v>0.2827538121053822</c:v>
                </c:pt>
                <c:pt idx="643">
                  <c:v>0.28238233231582577</c:v>
                </c:pt>
                <c:pt idx="644">
                  <c:v>0.28200955081068607</c:v>
                </c:pt>
                <c:pt idx="645">
                  <c:v>0.28163546133019945</c:v>
                </c:pt>
                <c:pt idx="646">
                  <c:v>0.28126005757813083</c:v>
                </c:pt>
                <c:pt idx="647">
                  <c:v>0.28088333322154402</c:v>
                </c:pt>
                <c:pt idx="648">
                  <c:v>0.28050528189057061</c:v>
                </c:pt>
                <c:pt idx="649">
                  <c:v>0.28012589717817787</c:v>
                </c:pt>
                <c:pt idx="650">
                  <c:v>0.27974517263993526</c:v>
                </c:pt>
                <c:pt idx="651">
                  <c:v>0.27936310179377966</c:v>
                </c:pt>
                <c:pt idx="652">
                  <c:v>0.27897967811977936</c:v>
                </c:pt>
                <c:pt idx="653">
                  <c:v>0.27859489505989726</c:v>
                </c:pt>
                <c:pt idx="654">
                  <c:v>0.27820874601775197</c:v>
                </c:pt>
                <c:pt idx="655">
                  <c:v>0.27782122435837853</c:v>
                </c:pt>
                <c:pt idx="656">
                  <c:v>0.27743232340798746</c:v>
                </c:pt>
                <c:pt idx="657">
                  <c:v>0.27704203645372277</c:v>
                </c:pt>
                <c:pt idx="658">
                  <c:v>0.27665035674341854</c:v>
                </c:pt>
                <c:pt idx="659">
                  <c:v>0.27625727748535467</c:v>
                </c:pt>
                <c:pt idx="660">
                  <c:v>0.27586279184801099</c:v>
                </c:pt>
                <c:pt idx="661">
                  <c:v>0.27546689295982063</c:v>
                </c:pt>
                <c:pt idx="662">
                  <c:v>0.27506957390892178</c:v>
                </c:pt>
                <c:pt idx="663">
                  <c:v>0.27467082774290857</c:v>
                </c:pt>
                <c:pt idx="664">
                  <c:v>0.27427064746858054</c:v>
                </c:pt>
                <c:pt idx="665">
                  <c:v>0.27386902605169122</c:v>
                </c:pt>
                <c:pt idx="666">
                  <c:v>0.27346595641669535</c:v>
                </c:pt>
                <c:pt idx="667">
                  <c:v>0.27306143144649492</c:v>
                </c:pt>
                <c:pt idx="668">
                  <c:v>0.27265544398218439</c:v>
                </c:pt>
                <c:pt idx="669">
                  <c:v>0.27224798682279411</c:v>
                </c:pt>
                <c:pt idx="670">
                  <c:v>0.27183905272503361</c:v>
                </c:pt>
                <c:pt idx="671">
                  <c:v>0.27142863440303278</c:v>
                </c:pt>
                <c:pt idx="672">
                  <c:v>0.27101672452808251</c:v>
                </c:pt>
                <c:pt idx="673">
                  <c:v>0.27060331572837443</c:v>
                </c:pt>
                <c:pt idx="674">
                  <c:v>0.27018840058873872</c:v>
                </c:pt>
                <c:pt idx="675">
                  <c:v>0.26977197165038197</c:v>
                </c:pt>
                <c:pt idx="676">
                  <c:v>0.26935402141062309</c:v>
                </c:pt>
                <c:pt idx="677">
                  <c:v>0.2689345423226287</c:v>
                </c:pt>
                <c:pt idx="678">
                  <c:v>0.26851352679514723</c:v>
                </c:pt>
                <c:pt idx="679">
                  <c:v>0.26809096719224235</c:v>
                </c:pt>
                <c:pt idx="680">
                  <c:v>0.26766685583302502</c:v>
                </c:pt>
                <c:pt idx="681">
                  <c:v>0.26724118499138461</c:v>
                </c:pt>
                <c:pt idx="682">
                  <c:v>0.26681394689571974</c:v>
                </c:pt>
                <c:pt idx="683">
                  <c:v>0.26638513372866707</c:v>
                </c:pt>
                <c:pt idx="684">
                  <c:v>0.26595473762683025</c:v>
                </c:pt>
                <c:pt idx="685">
                  <c:v>0.26552275068050718</c:v>
                </c:pt>
                <c:pt idx="686">
                  <c:v>0.26508916493341683</c:v>
                </c:pt>
                <c:pt idx="687">
                  <c:v>0.26465397238242538</c:v>
                </c:pt>
                <c:pt idx="688">
                  <c:v>0.26421716497727077</c:v>
                </c:pt>
                <c:pt idx="689">
                  <c:v>0.2637787346202875</c:v>
                </c:pt>
                <c:pt idx="690">
                  <c:v>0.26333867316612969</c:v>
                </c:pt>
                <c:pt idx="691">
                  <c:v>0.26289697242149401</c:v>
                </c:pt>
                <c:pt idx="692">
                  <c:v>0.26245362414484186</c:v>
                </c:pt>
                <c:pt idx="693">
                  <c:v>0.26200862004612036</c:v>
                </c:pt>
                <c:pt idx="694">
                  <c:v>0.26156195178648323</c:v>
                </c:pt>
                <c:pt idx="695">
                  <c:v>0.26111361097801089</c:v>
                </c:pt>
                <c:pt idx="696">
                  <c:v>0.26066358918342969</c:v>
                </c:pt>
                <c:pt idx="697">
                  <c:v>0.260211877915831</c:v>
                </c:pt>
                <c:pt idx="698">
                  <c:v>0.25975846863838942</c:v>
                </c:pt>
                <c:pt idx="699">
                  <c:v>0.25930335276408067</c:v>
                </c:pt>
                <c:pt idx="700">
                  <c:v>0.25884652165539901</c:v>
                </c:pt>
                <c:pt idx="701">
                  <c:v>0.25838796662407415</c:v>
                </c:pt>
                <c:pt idx="702">
                  <c:v>0.25792767893078777</c:v>
                </c:pt>
                <c:pt idx="703">
                  <c:v>0.25746564978489</c:v>
                </c:pt>
                <c:pt idx="704">
                  <c:v>0.25700187034411509</c:v>
                </c:pt>
                <c:pt idx="705">
                  <c:v>0.25653633171429724</c:v>
                </c:pt>
                <c:pt idx="706">
                  <c:v>0.2560690249490859</c:v>
                </c:pt>
                <c:pt idx="707">
                  <c:v>0.25559994104966144</c:v>
                </c:pt>
                <c:pt idx="708">
                  <c:v>0.25512907096444981</c:v>
                </c:pt>
                <c:pt idx="709">
                  <c:v>0.25465640558883818</c:v>
                </c:pt>
                <c:pt idx="710">
                  <c:v>0.25418193576488962</c:v>
                </c:pt>
                <c:pt idx="711">
                  <c:v>0.25370565228105857</c:v>
                </c:pt>
                <c:pt idx="712">
                  <c:v>0.25322754587190588</c:v>
                </c:pt>
                <c:pt idx="713">
                  <c:v>0.25274760721781414</c:v>
                </c:pt>
                <c:pt idx="714">
                  <c:v>0.25226582694470351</c:v>
                </c:pt>
                <c:pt idx="715">
                  <c:v>0.25178219562374737</c:v>
                </c:pt>
                <c:pt idx="716">
                  <c:v>0.2512967037710887</c:v>
                </c:pt>
                <c:pt idx="717">
                  <c:v>0.25080934184755643</c:v>
                </c:pt>
                <c:pt idx="718">
                  <c:v>0.25032010025838275</c:v>
                </c:pt>
                <c:pt idx="719">
                  <c:v>0.24982896935292051</c:v>
                </c:pt>
                <c:pt idx="720">
                  <c:v>0.24933593942436155</c:v>
                </c:pt>
                <c:pt idx="721">
                  <c:v>0.24884100070945556</c:v>
                </c:pt>
                <c:pt idx="722">
                  <c:v>0.2483441433882296</c:v>
                </c:pt>
                <c:pt idx="723">
                  <c:v>0.24784535758370871</c:v>
                </c:pt>
                <c:pt idx="724">
                  <c:v>0.24734463336163731</c:v>
                </c:pt>
                <c:pt idx="725">
                  <c:v>0.24684196073020145</c:v>
                </c:pt>
                <c:pt idx="726">
                  <c:v>0.24633732963975249</c:v>
                </c:pt>
                <c:pt idx="727">
                  <c:v>0.2458307299825315</c:v>
                </c:pt>
                <c:pt idx="728">
                  <c:v>0.24532215159239534</c:v>
                </c:pt>
                <c:pt idx="729">
                  <c:v>0.24481158424454405</c:v>
                </c:pt>
                <c:pt idx="730">
                  <c:v>0.24429901765524931</c:v>
                </c:pt>
                <c:pt idx="731">
                  <c:v>0.2437844414815851</c:v>
                </c:pt>
                <c:pt idx="732">
                  <c:v>0.24326784532115936</c:v>
                </c:pt>
                <c:pt idx="733">
                  <c:v>0.24274921871184801</c:v>
                </c:pt>
                <c:pt idx="734">
                  <c:v>0.24222855113153038</c:v>
                </c:pt>
                <c:pt idx="735">
                  <c:v>0.24170583199782703</c:v>
                </c:pt>
                <c:pt idx="736">
                  <c:v>0.24118105066783946</c:v>
                </c:pt>
                <c:pt idx="737">
                  <c:v>0.2406541964378921</c:v>
                </c:pt>
                <c:pt idx="738">
                  <c:v>0.24012525854327671</c:v>
                </c:pt>
                <c:pt idx="739">
                  <c:v>0.23959422615799916</c:v>
                </c:pt>
                <c:pt idx="740">
                  <c:v>0.23906108839452911</c:v>
                </c:pt>
                <c:pt idx="741">
                  <c:v>0.2385258343035522</c:v>
                </c:pt>
                <c:pt idx="742">
                  <c:v>0.23798845287372511</c:v>
                </c:pt>
                <c:pt idx="743">
                  <c:v>0.23744893303143405</c:v>
                </c:pt>
                <c:pt idx="744">
                  <c:v>0.23690726364055595</c:v>
                </c:pt>
                <c:pt idx="745">
                  <c:v>0.23636343350222336</c:v>
                </c:pt>
                <c:pt idx="746">
                  <c:v>0.23581743135459299</c:v>
                </c:pt>
                <c:pt idx="747">
                  <c:v>0.23526924587261727</c:v>
                </c:pt>
                <c:pt idx="748">
                  <c:v>0.23471886566782066</c:v>
                </c:pt>
                <c:pt idx="749">
                  <c:v>0.23416627928807932</c:v>
                </c:pt>
                <c:pt idx="750">
                  <c:v>0.23361147521740522</c:v>
                </c:pt>
                <c:pt idx="751">
                  <c:v>0.23305444187573474</c:v>
                </c:pt>
                <c:pt idx="752">
                  <c:v>0.23249516761872172</c:v>
                </c:pt>
                <c:pt idx="753">
                  <c:v>0.23193364073753533</c:v>
                </c:pt>
                <c:pt idx="754">
                  <c:v>0.2313698494586631</c:v>
                </c:pt>
                <c:pt idx="755">
                  <c:v>0.23080378194371867</c:v>
                </c:pt>
                <c:pt idx="756">
                  <c:v>0.23023542628925572</c:v>
                </c:pt>
                <c:pt idx="757">
                  <c:v>0.22966477052658654</c:v>
                </c:pt>
                <c:pt idx="758">
                  <c:v>0.22909180262160767</c:v>
                </c:pt>
                <c:pt idx="759">
                  <c:v>0.22851651047463034</c:v>
                </c:pt>
                <c:pt idx="760">
                  <c:v>0.22793888192021855</c:v>
                </c:pt>
                <c:pt idx="761">
                  <c:v>0.22735890472703249</c:v>
                </c:pt>
                <c:pt idx="762">
                  <c:v>0.22677656659768</c:v>
                </c:pt>
                <c:pt idx="763">
                  <c:v>0.22619185516857407</c:v>
                </c:pt>
                <c:pt idx="764">
                  <c:v>0.22560475800979859</c:v>
                </c:pt>
                <c:pt idx="765">
                  <c:v>0.22501526262498137</c:v>
                </c:pt>
                <c:pt idx="766">
                  <c:v>0.22442335645117495</c:v>
                </c:pt>
                <c:pt idx="767">
                  <c:v>0.22382902685874628</c:v>
                </c:pt>
                <c:pt idx="768">
                  <c:v>0.22323226115127429</c:v>
                </c:pt>
                <c:pt idx="769">
                  <c:v>0.22263304656545671</c:v>
                </c:pt>
                <c:pt idx="770">
                  <c:v>0.22203137027102626</c:v>
                </c:pt>
                <c:pt idx="771">
                  <c:v>0.22142721937067592</c:v>
                </c:pt>
                <c:pt idx="772">
                  <c:v>0.22082058089999451</c:v>
                </c:pt>
                <c:pt idx="773">
                  <c:v>0.22021144182741242</c:v>
                </c:pt>
                <c:pt idx="774">
                  <c:v>0.21959978905415786</c:v>
                </c:pt>
                <c:pt idx="775">
                  <c:v>0.21898560941422418</c:v>
                </c:pt>
                <c:pt idx="776">
                  <c:v>0.21836888967434867</c:v>
                </c:pt>
                <c:pt idx="777">
                  <c:v>0.2177496165340031</c:v>
                </c:pt>
                <c:pt idx="778">
                  <c:v>0.21712777662539637</c:v>
                </c:pt>
                <c:pt idx="779">
                  <c:v>0.21650335651348995</c:v>
                </c:pt>
                <c:pt idx="780">
                  <c:v>0.21587634269602629</c:v>
                </c:pt>
                <c:pt idx="781">
                  <c:v>0.21524672160357103</c:v>
                </c:pt>
                <c:pt idx="782">
                  <c:v>0.21461447959956864</c:v>
                </c:pt>
                <c:pt idx="783">
                  <c:v>0.21397960298041335</c:v>
                </c:pt>
                <c:pt idx="784">
                  <c:v>0.21334207797553426</c:v>
                </c:pt>
                <c:pt idx="785">
                  <c:v>0.2127018907474964</c:v>
                </c:pt>
                <c:pt idx="786">
                  <c:v>0.2120590273921179</c:v>
                </c:pt>
                <c:pt idx="787">
                  <c:v>0.21141347393860324</c:v>
                </c:pt>
                <c:pt idx="788">
                  <c:v>0.21076521634969428</c:v>
                </c:pt>
                <c:pt idx="789">
                  <c:v>0.21011424052183808</c:v>
                </c:pt>
                <c:pt idx="790">
                  <c:v>0.20946053228537417</c:v>
                </c:pt>
                <c:pt idx="791">
                  <c:v>0.20880407740473969</c:v>
                </c:pt>
                <c:pt idx="792">
                  <c:v>0.20814486157869458</c:v>
                </c:pt>
                <c:pt idx="793">
                  <c:v>0.2074828704405669</c:v>
                </c:pt>
                <c:pt idx="794">
                  <c:v>0.20681808955851902</c:v>
                </c:pt>
                <c:pt idx="795">
                  <c:v>0.20615050443583505</c:v>
                </c:pt>
                <c:pt idx="796">
                  <c:v>0.205480100511231</c:v>
                </c:pt>
                <c:pt idx="797">
                  <c:v>0.20480686315918761</c:v>
                </c:pt>
                <c:pt idx="798">
                  <c:v>0.2041307776903071</c:v>
                </c:pt>
                <c:pt idx="799">
                  <c:v>0.20345182935169417</c:v>
                </c:pt>
                <c:pt idx="800">
                  <c:v>0.2027700033273627</c:v>
                </c:pt>
                <c:pt idx="801">
                  <c:v>0.20208528473866827</c:v>
                </c:pt>
                <c:pt idx="802">
                  <c:v>0.20139765864476811</c:v>
                </c:pt>
                <c:pt idx="803">
                  <c:v>0.20070711004310832</c:v>
                </c:pt>
                <c:pt idx="804">
                  <c:v>0.20001362386994068</c:v>
                </c:pt>
                <c:pt idx="805">
                  <c:v>0.19931718500086837</c:v>
                </c:pt>
                <c:pt idx="806">
                  <c:v>0.19861777825142318</c:v>
                </c:pt>
                <c:pt idx="807">
                  <c:v>0.19791538837767378</c:v>
                </c:pt>
                <c:pt idx="808">
                  <c:v>0.19721000007686712</c:v>
                </c:pt>
                <c:pt idx="809">
                  <c:v>0.19650159798810343</c:v>
                </c:pt>
                <c:pt idx="810">
                  <c:v>0.19579016669304633</c:v>
                </c:pt>
                <c:pt idx="811">
                  <c:v>0.19507569071666861</c:v>
                </c:pt>
                <c:pt idx="812">
                  <c:v>0.19435815452803543</c:v>
                </c:pt>
                <c:pt idx="813">
                  <c:v>0.19363754254112592</c:v>
                </c:pt>
                <c:pt idx="814">
                  <c:v>0.19291383911569421</c:v>
                </c:pt>
                <c:pt idx="815">
                  <c:v>0.19218702855817166</c:v>
                </c:pt>
                <c:pt idx="816">
                  <c:v>0.19145709512261089</c:v>
                </c:pt>
                <c:pt idx="817">
                  <c:v>0.19072402301167371</c:v>
                </c:pt>
                <c:pt idx="818">
                  <c:v>0.18998779637766414</c:v>
                </c:pt>
                <c:pt idx="819">
                  <c:v>0.18924839932360735</c:v>
                </c:pt>
                <c:pt idx="820">
                  <c:v>0.18850581590437712</c:v>
                </c:pt>
                <c:pt idx="821">
                  <c:v>0.18776003012787248</c:v>
                </c:pt>
                <c:pt idx="822">
                  <c:v>0.18701102595624536</c:v>
                </c:pt>
                <c:pt idx="823">
                  <c:v>0.18625878730718118</c:v>
                </c:pt>
                <c:pt idx="824">
                  <c:v>0.18550329805523391</c:v>
                </c:pt>
                <c:pt idx="825">
                  <c:v>0.184744542033217</c:v>
                </c:pt>
                <c:pt idx="826">
                  <c:v>0.18398250303365268</c:v>
                </c:pt>
                <c:pt idx="827">
                  <c:v>0.18321716481028086</c:v>
                </c:pt>
                <c:pt idx="828">
                  <c:v>0.18244851107963014</c:v>
                </c:pt>
                <c:pt idx="829">
                  <c:v>0.1816765255226524</c:v>
                </c:pt>
                <c:pt idx="830">
                  <c:v>0.18090119178642355</c:v>
                </c:pt>
                <c:pt idx="831">
                  <c:v>0.18012249348591194</c:v>
                </c:pt>
                <c:pt idx="832">
                  <c:v>0.17934041420581751</c:v>
                </c:pt>
                <c:pt idx="833">
                  <c:v>0.17855493750248311</c:v>
                </c:pt>
                <c:pt idx="834">
                  <c:v>0.17776604690588088</c:v>
                </c:pt>
                <c:pt idx="835">
                  <c:v>0.17697372592167604</c:v>
                </c:pt>
                <c:pt idx="836">
                  <c:v>0.17617795803337036</c:v>
                </c:pt>
                <c:pt idx="837">
                  <c:v>0.17537872670452836</c:v>
                </c:pt>
                <c:pt idx="838">
                  <c:v>0.17457601538108858</c:v>
                </c:pt>
                <c:pt idx="839">
                  <c:v>0.17376980749376281</c:v>
                </c:pt>
                <c:pt idx="840">
                  <c:v>0.17296008646052632</c:v>
                </c:pt>
                <c:pt idx="841">
                  <c:v>0.17214683568920194</c:v>
                </c:pt>
                <c:pt idx="842">
                  <c:v>0.17133003858014112</c:v>
                </c:pt>
                <c:pt idx="843">
                  <c:v>0.17050967852900512</c:v>
                </c:pt>
                <c:pt idx="844">
                  <c:v>0.16968573892964978</c:v>
                </c:pt>
                <c:pt idx="845">
                  <c:v>0.16885820317711731</c:v>
                </c:pt>
                <c:pt idx="846">
                  <c:v>0.16802705467073845</c:v>
                </c:pt>
                <c:pt idx="847">
                  <c:v>0.16719227681734897</c:v>
                </c:pt>
                <c:pt idx="848">
                  <c:v>0.16635385303462399</c:v>
                </c:pt>
                <c:pt idx="849">
                  <c:v>0.16551176675453466</c:v>
                </c:pt>
                <c:pt idx="850">
                  <c:v>0.16466600142693044</c:v>
                </c:pt>
                <c:pt idx="851">
                  <c:v>0.16381654052325201</c:v>
                </c:pt>
                <c:pt idx="852">
                  <c:v>0.16296336754037899</c:v>
                </c:pt>
                <c:pt idx="853">
                  <c:v>0.1621064660046167</c:v>
                </c:pt>
                <c:pt idx="854">
                  <c:v>0.16124581947582708</c:v>
                </c:pt>
                <c:pt idx="855">
                  <c:v>0.16038141155170874</c:v>
                </c:pt>
                <c:pt idx="856">
                  <c:v>0.15951322587223063</c:v>
                </c:pt>
                <c:pt idx="857">
                  <c:v>0.15864124612422559</c:v>
                </c:pt>
                <c:pt idx="858">
                  <c:v>0.15776545604614825</c:v>
                </c:pt>
                <c:pt idx="859">
                  <c:v>0.15688583943300374</c:v>
                </c:pt>
                <c:pt idx="860">
                  <c:v>0.15600238014145268</c:v>
                </c:pt>
                <c:pt idx="861">
                  <c:v>0.15511506209509876</c:v>
                </c:pt>
                <c:pt idx="862">
                  <c:v>0.15422386928996534</c:v>
                </c:pt>
                <c:pt idx="863">
                  <c:v>0.15332878580016762</c:v>
                </c:pt>
                <c:pt idx="864">
                  <c:v>0.15242979578378688</c:v>
                </c:pt>
                <c:pt idx="865">
                  <c:v>0.1515268834889551</c:v>
                </c:pt>
                <c:pt idx="866">
                  <c:v>0.15062003326015577</c:v>
                </c:pt>
                <c:pt idx="867">
                  <c:v>0.14970922954475008</c:v>
                </c:pt>
                <c:pt idx="868">
                  <c:v>0.14879445689973556</c:v>
                </c:pt>
                <c:pt idx="869">
                  <c:v>0.14787569999874617</c:v>
                </c:pt>
                <c:pt idx="870">
                  <c:v>0.14695294363930184</c:v>
                </c:pt>
                <c:pt idx="871">
                  <c:v>0.14602617275031771</c:v>
                </c:pt>
                <c:pt idx="872">
                  <c:v>0.1450953723998808</c:v>
                </c:pt>
                <c:pt idx="873">
                  <c:v>0.14416052780330577</c:v>
                </c:pt>
                <c:pt idx="874">
                  <c:v>0.14322162433147848</c:v>
                </c:pt>
                <c:pt idx="875">
                  <c:v>0.14227864751949906</c:v>
                </c:pt>
                <c:pt idx="876">
                  <c:v>0.14133158307563495</c:v>
                </c:pt>
                <c:pt idx="877">
                  <c:v>0.14038041689059605</c:v>
                </c:pt>
                <c:pt idx="878">
                  <c:v>0.13942513504714357</c:v>
                </c:pt>
                <c:pt idx="879">
                  <c:v>0.13846572383004535</c:v>
                </c:pt>
                <c:pt idx="880">
                  <c:v>0.13750216973639129</c:v>
                </c:pt>
                <c:pt idx="881">
                  <c:v>0.13653445948628187</c:v>
                </c:pt>
                <c:pt idx="882">
                  <c:v>0.13556258003390451</c:v>
                </c:pt>
                <c:pt idx="883">
                  <c:v>0.13458651857901294</c:v>
                </c:pt>
                <c:pt idx="884">
                  <c:v>0.13360626257882519</c:v>
                </c:pt>
                <c:pt idx="885">
                  <c:v>0.13262179976035596</c:v>
                </c:pt>
                <c:pt idx="886">
                  <c:v>0.13163311813320153</c:v>
                </c:pt>
                <c:pt idx="887">
                  <c:v>0.13064020600279458</c:v>
                </c:pt>
                <c:pt idx="888">
                  <c:v>0.12964305198414755</c:v>
                </c:pt>
                <c:pt idx="889">
                  <c:v>0.12864164501610489</c:v>
                </c:pt>
                <c:pt idx="890">
                  <c:v>0.12763597437612365</c:v>
                </c:pt>
                <c:pt idx="891">
                  <c:v>0.12662602969560552</c:v>
                </c:pt>
                <c:pt idx="892">
                  <c:v>0.12561180097580149</c:v>
                </c:pt>
                <c:pt idx="893">
                  <c:v>0.12459327860431395</c:v>
                </c:pt>
                <c:pt idx="894">
                  <c:v>0.12357045337222057</c:v>
                </c:pt>
                <c:pt idx="895">
                  <c:v>0.1225433164918461</c:v>
                </c:pt>
                <c:pt idx="896">
                  <c:v>0.12151185961521016</c:v>
                </c:pt>
                <c:pt idx="897">
                  <c:v>0.1204760748531792</c:v>
                </c:pt>
                <c:pt idx="898">
                  <c:v>0.11943595479535328</c:v>
                </c:pt>
                <c:pt idx="899">
                  <c:v>0.11839149253072004</c:v>
                </c:pt>
                <c:pt idx="900">
                  <c:v>0.11734268166910834</c:v>
                </c:pt>
                <c:pt idx="901">
                  <c:v>0.11628951636347848</c:v>
                </c:pt>
                <c:pt idx="902">
                  <c:v>0.11523199133308495</c:v>
                </c:pt>
                <c:pt idx="903">
                  <c:v>0.11417010188755206</c:v>
                </c:pt>
                <c:pt idx="904">
                  <c:v>0.11310384395190311</c:v>
                </c:pt>
                <c:pt idx="905">
                  <c:v>0.11203321409258771</c:v>
                </c:pt>
                <c:pt idx="906">
                  <c:v>0.11095820954455264</c:v>
                </c:pt>
                <c:pt idx="907">
                  <c:v>0.10987882823940594</c:v>
                </c:pt>
                <c:pt idx="908">
                  <c:v>0.10879506883472523</c:v>
                </c:pt>
                <c:pt idx="909">
                  <c:v>0.10770693074456539</c:v>
                </c:pt>
                <c:pt idx="910">
                  <c:v>0.10661441417122337</c:v>
                </c:pt>
                <c:pt idx="911">
                  <c:v>0.10551752013832123</c:v>
                </c:pt>
                <c:pt idx="912">
                  <c:v>0.10441625052527298</c:v>
                </c:pt>
                <c:pt idx="913">
                  <c:v>0.10331060810320372</c:v>
                </c:pt>
                <c:pt idx="914">
                  <c:v>0.10220059657239458</c:v>
                </c:pt>
                <c:pt idx="915">
                  <c:v>0.10108622060133146</c:v>
                </c:pt>
                <c:pt idx="916">
                  <c:v>9.9967485867440017E-2</c:v>
                </c:pt>
                <c:pt idx="917">
                  <c:v>9.884439909959554E-2</c:v>
                </c:pt>
                <c:pt idx="918">
                  <c:v>9.7716968122500997E-2</c:v>
                </c:pt>
                <c:pt idx="919">
                  <c:v>9.6585201903033963E-2</c:v>
                </c:pt>
                <c:pt idx="920">
                  <c:v>9.5449110598668632E-2</c:v>
                </c:pt>
                <c:pt idx="921">
                  <c:v>9.4308705608087365E-2</c:v>
                </c:pt>
                <c:pt idx="922">
                  <c:v>9.3163999624103405E-2</c:v>
                </c:pt>
                <c:pt idx="923">
                  <c:v>9.2015006689025264E-2</c:v>
                </c:pt>
                <c:pt idx="924">
                  <c:v>9.0861742252602476E-2</c:v>
                </c:pt>
                <c:pt idx="925">
                  <c:v>8.970422323270219E-2</c:v>
                </c:pt>
                <c:pt idx="926">
                  <c:v>8.8542468078877556E-2</c:v>
                </c:pt>
                <c:pt idx="927">
                  <c:v>8.7376496838999826E-2</c:v>
                </c:pt>
                <c:pt idx="928">
                  <c:v>8.6206331229140412E-2</c:v>
                </c:pt>
                <c:pt idx="929">
                  <c:v>8.5031994706902064E-2</c:v>
                </c:pt>
                <c:pt idx="930">
                  <c:v>8.3853512548414208E-2</c:v>
                </c:pt>
                <c:pt idx="931">
                  <c:v>8.2670911929225169E-2</c:v>
                </c:pt>
                <c:pt idx="932">
                  <c:v>8.1484222009341301E-2</c:v>
                </c:pt>
                <c:pt idx="933">
                  <c:v>8.0293474022684788E-2</c:v>
                </c:pt>
                <c:pt idx="934">
                  <c:v>7.909870137126318E-2</c:v>
                </c:pt>
                <c:pt idx="935">
                  <c:v>7.7899939724369427E-2</c:v>
                </c:pt>
                <c:pt idx="936">
                  <c:v>7.6697227123157768E-2</c:v>
                </c:pt>
                <c:pt idx="937">
                  <c:v>7.5490604090971331E-2</c:v>
                </c:pt>
                <c:pt idx="938">
                  <c:v>7.428011374983004E-2</c:v>
                </c:pt>
                <c:pt idx="939">
                  <c:v>7.3065801943525771E-2</c:v>
                </c:pt>
                <c:pt idx="940">
                  <c:v>7.184771736781026E-2</c:v>
                </c:pt>
                <c:pt idx="941">
                  <c:v>7.0625911708209699E-2</c:v>
                </c:pt>
                <c:pt idx="942">
                  <c:v>6.9400439786048304E-2</c:v>
                </c:pt>
                <c:pt idx="943">
                  <c:v>6.8171359713321208E-2</c:v>
                </c:pt>
                <c:pt idx="944">
                  <c:v>6.6938733057119879E-2</c:v>
                </c:pt>
                <c:pt idx="945">
                  <c:v>6.5702625014384675E-2</c:v>
                </c:pt>
                <c:pt idx="946">
                  <c:v>6.446310459783805E-2</c:v>
                </c:pt>
                <c:pt idx="947">
                  <c:v>6.3220244834042899E-2</c:v>
                </c:pt>
                <c:pt idx="948">
                  <c:v>6.1974122974630341E-2</c:v>
                </c:pt>
                <c:pt idx="949">
                  <c:v>6.0724820721856969E-2</c:v>
                </c:pt>
                <c:pt idx="950">
                  <c:v>5.9472424469780447E-2</c:v>
                </c:pt>
                <c:pt idx="951">
                  <c:v>5.8217025562489311E-2</c:v>
                </c:pt>
                <c:pt idx="952">
                  <c:v>5.6958720570991495E-2</c:v>
                </c:pt>
                <c:pt idx="953">
                  <c:v>5.5697611590556993E-2</c:v>
                </c:pt>
                <c:pt idx="954">
                  <c:v>5.4433806560529048E-2</c:v>
                </c:pt>
                <c:pt idx="955">
                  <c:v>5.3167419608870878E-2</c:v>
                </c:pt>
                <c:pt idx="956">
                  <c:v>5.1898571424004225E-2</c:v>
                </c:pt>
                <c:pt idx="957">
                  <c:v>5.0627389656831764E-2</c:v>
                </c:pt>
                <c:pt idx="958">
                  <c:v>4.935400935622352E-2</c:v>
                </c:pt>
                <c:pt idx="959">
                  <c:v>4.807857344169969E-2</c:v>
                </c:pt>
                <c:pt idx="960">
                  <c:v>4.6801233217569703E-2</c:v>
                </c:pt>
                <c:pt idx="961">
                  <c:v>4.5522148933405858E-2</c:v>
                </c:pt>
                <c:pt idx="962">
                  <c:v>4.4241490396456924E-2</c:v>
                </c:pt>
                <c:pt idx="963">
                  <c:v>4.295943764246693E-2</c:v>
                </c:pt>
                <c:pt idx="964">
                  <c:v>4.1676181672382816E-2</c:v>
                </c:pt>
                <c:pt idx="965">
                  <c:v>4.0391925263650715E-2</c:v>
                </c:pt>
                <c:pt idx="966">
                  <c:v>3.9106883866254584E-2</c:v>
                </c:pt>
                <c:pt idx="967">
                  <c:v>3.7821286595402896E-2</c:v>
                </c:pt>
                <c:pt idx="968">
                  <c:v>3.6535377334887889E-2</c:v>
                </c:pt>
                <c:pt idx="969">
                  <c:v>3.5249415967721132E-2</c:v>
                </c:pt>
                <c:pt idx="970">
                  <c:v>3.3963679753806542E-2</c:v>
                </c:pt>
                <c:pt idx="971">
                  <c:v>3.267846487830238E-2</c:v>
                </c:pt>
                <c:pt idx="972">
                  <c:v>3.1394088199150065E-2</c:v>
                </c:pt>
                <c:pt idx="973">
                  <c:v>3.0110889228277996E-2</c:v>
                </c:pt>
                <c:pt idx="974">
                  <c:v>2.8829232388582194E-2</c:v>
                </c:pt>
                <c:pt idx="975">
                  <c:v>2.7549509598427752E-2</c:v>
                </c:pt>
                <c:pt idx="976">
                  <c:v>2.6272143247766236E-2</c:v>
                </c:pt>
                <c:pt idx="977">
                  <c:v>2.4997589645940597E-2</c:v>
                </c:pt>
                <c:pt idx="978">
                  <c:v>2.3726343042126386E-2</c:v>
                </c:pt>
                <c:pt idx="979">
                  <c:v>2.2458940346950503E-2</c:v>
                </c:pt>
                <c:pt idx="980">
                  <c:v>2.1195966720741803E-2</c:v>
                </c:pt>
                <c:pt idx="981">
                  <c:v>1.9938062243912247E-2</c:v>
                </c:pt>
                <c:pt idx="982">
                  <c:v>1.8685929953812269E-2</c:v>
                </c:pt>
                <c:pt idx="983">
                  <c:v>1.7440345628645517E-2</c:v>
                </c:pt>
                <c:pt idx="984">
                  <c:v>1.620216983598239E-2</c:v>
                </c:pt>
                <c:pt idx="985">
                  <c:v>1.4972362962197139E-2</c:v>
                </c:pt>
                <c:pt idx="986">
                  <c:v>1.3752004234150494E-2</c:v>
                </c:pt>
                <c:pt idx="987">
                  <c:v>1.2542316193303279E-2</c:v>
                </c:pt>
                <c:pt idx="988">
                  <c:v>1.1344696785136532E-2</c:v>
                </c:pt>
                <c:pt idx="989">
                  <c:v>1.0160762363340721E-2</c:v>
                </c:pt>
                <c:pt idx="990">
                  <c:v>8.992406817728834E-3</c:v>
                </c:pt>
                <c:pt idx="991">
                  <c:v>7.8418853892861101E-3</c:v>
                </c:pt>
                <c:pt idx="992">
                  <c:v>6.711937951784628E-3</c:v>
                </c:pt>
                <c:pt idx="993">
                  <c:v>5.6059788331354245E-3</c:v>
                </c:pt>
                <c:pt idx="994">
                  <c:v>4.5284066280337877E-3</c:v>
                </c:pt>
                <c:pt idx="995">
                  <c:v>3.4851503519983144E-3</c:v>
                </c:pt>
                <c:pt idx="996">
                  <c:v>2.4847414041960798E-3</c:v>
                </c:pt>
                <c:pt idx="997">
                  <c:v>1.5407890122792146E-3</c:v>
                </c:pt>
                <c:pt idx="998">
                  <c:v>6.7959694258656347E-4</c:v>
                </c:pt>
                <c:pt idx="999">
                  <c:v>9.3697593486029111E-15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D90-4961-8EE4-2175F90327BF}"/>
            </c:ext>
          </c:extLst>
        </c:ser>
        <c:ser>
          <c:idx val="2"/>
          <c:order val="3"/>
          <c:tx>
            <c:strRef>
              <c:f>Simulador!$H$33</c:f>
              <c:strCache>
                <c:ptCount val="1"/>
                <c:pt idx="0">
                  <c:v>BVOD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Simulador!$H$34:$H$1033</c:f>
              <c:numCache>
                <c:formatCode>0.00</c:formatCode>
                <c:ptCount val="1000"/>
                <c:pt idx="0">
                  <c:v>0.15512526659397613</c:v>
                </c:pt>
                <c:pt idx="1">
                  <c:v>0.15509783049392731</c:v>
                </c:pt>
                <c:pt idx="2">
                  <c:v>0.15507035060330235</c:v>
                </c:pt>
                <c:pt idx="3">
                  <c:v>0.15504282681569587</c:v>
                </c:pt>
                <c:pt idx="4">
                  <c:v>0.15501525902435456</c:v>
                </c:pt>
                <c:pt idx="5">
                  <c:v>0.15498764712217583</c:v>
                </c:pt>
                <c:pt idx="6">
                  <c:v>0.15495999100170618</c:v>
                </c:pt>
                <c:pt idx="7">
                  <c:v>0.15493229055513996</c:v>
                </c:pt>
                <c:pt idx="8">
                  <c:v>0.15490454567431777</c:v>
                </c:pt>
                <c:pt idx="9">
                  <c:v>0.15487675625072506</c:v>
                </c:pt>
                <c:pt idx="10">
                  <c:v>0.15484892217549068</c:v>
                </c:pt>
                <c:pt idx="11">
                  <c:v>0.15482104333938534</c:v>
                </c:pt>
                <c:pt idx="12">
                  <c:v>0.15479311963282025</c:v>
                </c:pt>
                <c:pt idx="13">
                  <c:v>0.15476515094584542</c:v>
                </c:pt>
                <c:pt idx="14">
                  <c:v>0.15473713716814838</c:v>
                </c:pt>
                <c:pt idx="15">
                  <c:v>0.15470907818905261</c:v>
                </c:pt>
                <c:pt idx="16">
                  <c:v>0.15468097389751592</c:v>
                </c:pt>
                <c:pt idx="17">
                  <c:v>0.15465282418212903</c:v>
                </c:pt>
                <c:pt idx="18">
                  <c:v>0.15462462893111412</c:v>
                </c:pt>
                <c:pt idx="19">
                  <c:v>0.15459638803232306</c:v>
                </c:pt>
                <c:pt idx="20">
                  <c:v>0.15456810137323609</c:v>
                </c:pt>
                <c:pt idx="21">
                  <c:v>0.15453976884096021</c:v>
                </c:pt>
                <c:pt idx="22">
                  <c:v>0.15451139032222755</c:v>
                </c:pt>
                <c:pt idx="23">
                  <c:v>0.15448296570339382</c:v>
                </c:pt>
                <c:pt idx="24">
                  <c:v>0.15445449487043686</c:v>
                </c:pt>
                <c:pt idx="25">
                  <c:v>0.15442597770895489</c:v>
                </c:pt>
                <c:pt idx="26">
                  <c:v>0.15439741410416502</c:v>
                </c:pt>
                <c:pt idx="27">
                  <c:v>0.15436880394090166</c:v>
                </c:pt>
                <c:pt idx="28">
                  <c:v>0.15434014710361479</c:v>
                </c:pt>
                <c:pt idx="29">
                  <c:v>0.15431144347636852</c:v>
                </c:pt>
                <c:pt idx="30">
                  <c:v>0.15428269294283939</c:v>
                </c:pt>
                <c:pt idx="31">
                  <c:v>0.15425389538631462</c:v>
                </c:pt>
                <c:pt idx="32">
                  <c:v>0.15422505068969075</c:v>
                </c:pt>
                <c:pt idx="33">
                  <c:v>0.15419615873547166</c:v>
                </c:pt>
                <c:pt idx="34">
                  <c:v>0.15416721940576719</c:v>
                </c:pt>
                <c:pt idx="35">
                  <c:v>0.15413823258229131</c:v>
                </c:pt>
                <c:pt idx="36">
                  <c:v>0.15410919814636057</c:v>
                </c:pt>
                <c:pt idx="37">
                  <c:v>0.15408011597889223</c:v>
                </c:pt>
                <c:pt idx="38">
                  <c:v>0.15405098596040284</c:v>
                </c:pt>
                <c:pt idx="39">
                  <c:v>0.15402180797100623</c:v>
                </c:pt>
                <c:pt idx="40">
                  <c:v>0.15399258189041212</c:v>
                </c:pt>
                <c:pt idx="41">
                  <c:v>0.15396330759792418</c:v>
                </c:pt>
                <c:pt idx="42">
                  <c:v>0.15393398497243829</c:v>
                </c:pt>
                <c:pt idx="43">
                  <c:v>0.15390461389244106</c:v>
                </c:pt>
                <c:pt idx="44">
                  <c:v>0.15387519423600779</c:v>
                </c:pt>
                <c:pt idx="45">
                  <c:v>0.15384572588080089</c:v>
                </c:pt>
                <c:pt idx="46">
                  <c:v>0.15381620870406809</c:v>
                </c:pt>
                <c:pt idx="47">
                  <c:v>0.15378664258264063</c:v>
                </c:pt>
                <c:pt idx="48">
                  <c:v>0.15375702739293148</c:v>
                </c:pt>
                <c:pt idx="49">
                  <c:v>0.15372736301093368</c:v>
                </c:pt>
                <c:pt idx="50">
                  <c:v>0.15369764931221833</c:v>
                </c:pt>
                <c:pt idx="51">
                  <c:v>0.15366788617193294</c:v>
                </c:pt>
                <c:pt idx="52">
                  <c:v>0.1536380734647996</c:v>
                </c:pt>
                <c:pt idx="53">
                  <c:v>0.15360821106511308</c:v>
                </c:pt>
                <c:pt idx="54">
                  <c:v>0.15357829884673904</c:v>
                </c:pt>
                <c:pt idx="55">
                  <c:v>0.15354833668311227</c:v>
                </c:pt>
                <c:pt idx="56">
                  <c:v>0.15351832444723465</c:v>
                </c:pt>
                <c:pt idx="57">
                  <c:v>0.1534882620116734</c:v>
                </c:pt>
                <c:pt idx="58">
                  <c:v>0.15345814924855927</c:v>
                </c:pt>
                <c:pt idx="59">
                  <c:v>0.15342798602958452</c:v>
                </c:pt>
                <c:pt idx="60">
                  <c:v>0.15339777222600112</c:v>
                </c:pt>
                <c:pt idx="61">
                  <c:v>0.15336750770861879</c:v>
                </c:pt>
                <c:pt idx="62">
                  <c:v>0.15333719234780316</c:v>
                </c:pt>
                <c:pt idx="63">
                  <c:v>0.15330682601347376</c:v>
                </c:pt>
                <c:pt idx="64">
                  <c:v>0.15327640857510216</c:v>
                </c:pt>
                <c:pt idx="65">
                  <c:v>0.15324593990171001</c:v>
                </c:pt>
                <c:pt idx="66">
                  <c:v>0.15321541986186701</c:v>
                </c:pt>
                <c:pt idx="67">
                  <c:v>0.15318484832368914</c:v>
                </c:pt>
                <c:pt idx="68">
                  <c:v>0.15315422515483645</c:v>
                </c:pt>
                <c:pt idx="69">
                  <c:v>0.15312355022251123</c:v>
                </c:pt>
                <c:pt idx="70">
                  <c:v>0.15309282339345595</c:v>
                </c:pt>
                <c:pt idx="71">
                  <c:v>0.15306204453395136</c:v>
                </c:pt>
                <c:pt idx="72">
                  <c:v>0.15303121350981425</c:v>
                </c:pt>
                <c:pt idx="73">
                  <c:v>0.15300033018639572</c:v>
                </c:pt>
                <c:pt idx="74">
                  <c:v>0.1529693944285789</c:v>
                </c:pt>
                <c:pt idx="75">
                  <c:v>0.15293840610077702</c:v>
                </c:pt>
                <c:pt idx="76">
                  <c:v>0.15290736506693137</c:v>
                </c:pt>
                <c:pt idx="77">
                  <c:v>0.15287627119050912</c:v>
                </c:pt>
                <c:pt idx="78">
                  <c:v>0.15284512433450137</c:v>
                </c:pt>
                <c:pt idx="79">
                  <c:v>0.15281392436142094</c:v>
                </c:pt>
                <c:pt idx="80">
                  <c:v>0.15278267113330038</c:v>
                </c:pt>
                <c:pt idx="81">
                  <c:v>0.1527513645116898</c:v>
                </c:pt>
                <c:pt idx="82">
                  <c:v>0.15272000435765473</c:v>
                </c:pt>
                <c:pt idx="83">
                  <c:v>0.15268859053177403</c:v>
                </c:pt>
                <c:pt idx="84">
                  <c:v>0.15265712289413769</c:v>
                </c:pt>
                <c:pt idx="85">
                  <c:v>0.15262560130434472</c:v>
                </c:pt>
                <c:pt idx="86">
                  <c:v>0.15259402562150098</c:v>
                </c:pt>
                <c:pt idx="87">
                  <c:v>0.15256239570421692</c:v>
                </c:pt>
                <c:pt idx="88">
                  <c:v>0.15253071141060554</c:v>
                </c:pt>
                <c:pt idx="89">
                  <c:v>0.15249897259828002</c:v>
                </c:pt>
                <c:pt idx="90">
                  <c:v>0.15246717912435157</c:v>
                </c:pt>
                <c:pt idx="91">
                  <c:v>0.15243533084542729</c:v>
                </c:pt>
                <c:pt idx="92">
                  <c:v>0.15240342761760778</c:v>
                </c:pt>
                <c:pt idx="93">
                  <c:v>0.15237146929648498</c:v>
                </c:pt>
                <c:pt idx="94">
                  <c:v>0.15233945573713986</c:v>
                </c:pt>
                <c:pt idx="95">
                  <c:v>0.15230738679414019</c:v>
                </c:pt>
                <c:pt idx="96">
                  <c:v>0.15227526232153824</c:v>
                </c:pt>
                <c:pt idx="97">
                  <c:v>0.15224308217286842</c:v>
                </c:pt>
                <c:pt idx="98">
                  <c:v>0.15221084620114506</c:v>
                </c:pt>
                <c:pt idx="99">
                  <c:v>0.15217855425885998</c:v>
                </c:pt>
                <c:pt idx="100">
                  <c:v>0.1521462061979803</c:v>
                </c:pt>
                <c:pt idx="101">
                  <c:v>0.15211380186994591</c:v>
                </c:pt>
                <c:pt idx="102">
                  <c:v>0.15208134112566726</c:v>
                </c:pt>
                <c:pt idx="103">
                  <c:v>0.15204882381552284</c:v>
                </c:pt>
                <c:pt idx="104">
                  <c:v>0.15201624978935696</c:v>
                </c:pt>
                <c:pt idx="105">
                  <c:v>0.15198361889647721</c:v>
                </c:pt>
                <c:pt idx="106">
                  <c:v>0.15195093098565204</c:v>
                </c:pt>
                <c:pt idx="107">
                  <c:v>0.15191818590510847</c:v>
                </c:pt>
                <c:pt idx="108">
                  <c:v>0.1518853835025295</c:v>
                </c:pt>
                <c:pt idx="109">
                  <c:v>0.15185252362505175</c:v>
                </c:pt>
                <c:pt idx="110">
                  <c:v>0.15181960611926296</c:v>
                </c:pt>
                <c:pt idx="111">
                  <c:v>0.15178663083119945</c:v>
                </c:pt>
                <c:pt idx="112">
                  <c:v>0.15175359760634374</c:v>
                </c:pt>
                <c:pt idx="113">
                  <c:v>0.15172050628962194</c:v>
                </c:pt>
                <c:pt idx="114">
                  <c:v>0.15168735672540132</c:v>
                </c:pt>
                <c:pt idx="115">
                  <c:v>0.15165414875748762</c:v>
                </c:pt>
                <c:pt idx="116">
                  <c:v>0.15162088222912273</c:v>
                </c:pt>
                <c:pt idx="117">
                  <c:v>0.15158755698298187</c:v>
                </c:pt>
                <c:pt idx="118">
                  <c:v>0.15155417286117126</c:v>
                </c:pt>
                <c:pt idx="119">
                  <c:v>0.15152072970522526</c:v>
                </c:pt>
                <c:pt idx="120">
                  <c:v>0.15148722735610404</c:v>
                </c:pt>
                <c:pt idx="121">
                  <c:v>0.15145366565419077</c:v>
                </c:pt>
                <c:pt idx="122">
                  <c:v>0.15142004443928903</c:v>
                </c:pt>
                <c:pt idx="123">
                  <c:v>0.15138636355062016</c:v>
                </c:pt>
                <c:pt idx="124">
                  <c:v>0.15135262282682066</c:v>
                </c:pt>
                <c:pt idx="125">
                  <c:v>0.15131882210593939</c:v>
                </c:pt>
                <c:pt idx="126">
                  <c:v>0.15128496122543497</c:v>
                </c:pt>
                <c:pt idx="127">
                  <c:v>0.15125104002217307</c:v>
                </c:pt>
                <c:pt idx="128">
                  <c:v>0.1512170583324236</c:v>
                </c:pt>
                <c:pt idx="129">
                  <c:v>0.15118301599185804</c:v>
                </c:pt>
                <c:pt idx="130">
                  <c:v>0.15114891283554674</c:v>
                </c:pt>
                <c:pt idx="131">
                  <c:v>0.15111474869795594</c:v>
                </c:pt>
                <c:pt idx="132">
                  <c:v>0.15108052341294526</c:v>
                </c:pt>
                <c:pt idx="133">
                  <c:v>0.15104623681376472</c:v>
                </c:pt>
                <c:pt idx="134">
                  <c:v>0.15101188873305191</c:v>
                </c:pt>
                <c:pt idx="135">
                  <c:v>0.15097747900282932</c:v>
                </c:pt>
                <c:pt idx="136">
                  <c:v>0.15094300745450132</c:v>
                </c:pt>
                <c:pt idx="137">
                  <c:v>0.15090847391885137</c:v>
                </c:pt>
                <c:pt idx="138">
                  <c:v>0.15087387822603912</c:v>
                </c:pt>
                <c:pt idx="139">
                  <c:v>0.15083922020559759</c:v>
                </c:pt>
                <c:pt idx="140">
                  <c:v>0.15080449968643009</c:v>
                </c:pt>
                <c:pt idx="141">
                  <c:v>0.15076971649680751</c:v>
                </c:pt>
                <c:pt idx="142">
                  <c:v>0.15073487046436518</c:v>
                </c:pt>
                <c:pt idx="143">
                  <c:v>0.15069996141610001</c:v>
                </c:pt>
                <c:pt idx="144">
                  <c:v>0.15066498917836751</c:v>
                </c:pt>
                <c:pt idx="145">
                  <c:v>0.15062995357687872</c:v>
                </c:pt>
                <c:pt idx="146">
                  <c:v>0.15059485443669729</c:v>
                </c:pt>
                <c:pt idx="147">
                  <c:v>0.15055969158223642</c:v>
                </c:pt>
                <c:pt idx="148">
                  <c:v>0.15052446483725579</c:v>
                </c:pt>
                <c:pt idx="149">
                  <c:v>0.15048917402485851</c:v>
                </c:pt>
                <c:pt idx="150">
                  <c:v>0.15045381896748805</c:v>
                </c:pt>
                <c:pt idx="151">
                  <c:v>0.15041839948692512</c:v>
                </c:pt>
                <c:pt idx="152">
                  <c:v>0.15038291540428458</c:v>
                </c:pt>
                <c:pt idx="153">
                  <c:v>0.15034736654001227</c:v>
                </c:pt>
                <c:pt idx="154">
                  <c:v>0.15031175271388192</c:v>
                </c:pt>
                <c:pt idx="155">
                  <c:v>0.15027607374499188</c:v>
                </c:pt>
                <c:pt idx="156">
                  <c:v>0.15024032945176208</c:v>
                </c:pt>
                <c:pt idx="157">
                  <c:v>0.15020451965193066</c:v>
                </c:pt>
                <c:pt idx="158">
                  <c:v>0.15016864416255088</c:v>
                </c:pt>
                <c:pt idx="159">
                  <c:v>0.15013270279998775</c:v>
                </c:pt>
                <c:pt idx="160">
                  <c:v>0.15009669537991494</c:v>
                </c:pt>
                <c:pt idx="161">
                  <c:v>0.1500606217173113</c:v>
                </c:pt>
                <c:pt idx="162">
                  <c:v>0.15002448162645776</c:v>
                </c:pt>
                <c:pt idx="163">
                  <c:v>0.14998827492093383</c:v>
                </c:pt>
                <c:pt idx="164">
                  <c:v>0.14995200141361442</c:v>
                </c:pt>
                <c:pt idx="165">
                  <c:v>0.14991566091666636</c:v>
                </c:pt>
                <c:pt idx="166">
                  <c:v>0.14987925324154511</c:v>
                </c:pt>
                <c:pt idx="167">
                  <c:v>0.14984277819899131</c:v>
                </c:pt>
                <c:pt idx="168">
                  <c:v>0.14980623559902742</c:v>
                </c:pt>
                <c:pt idx="169">
                  <c:v>0.14976962525095422</c:v>
                </c:pt>
                <c:pt idx="170">
                  <c:v>0.14973294696334744</c:v>
                </c:pt>
                <c:pt idx="171">
                  <c:v>0.14969620054405422</c:v>
                </c:pt>
                <c:pt idx="172">
                  <c:v>0.14965938580018964</c:v>
                </c:pt>
                <c:pt idx="173">
                  <c:v>0.14962250253813317</c:v>
                </c:pt>
                <c:pt idx="174">
                  <c:v>0.14958555056352521</c:v>
                </c:pt>
                <c:pt idx="175">
                  <c:v>0.14954852968126348</c:v>
                </c:pt>
                <c:pt idx="176">
                  <c:v>0.14951143969549949</c:v>
                </c:pt>
                <c:pt idx="177">
                  <c:v>0.14947428040963487</c:v>
                </c:pt>
                <c:pt idx="178">
                  <c:v>0.14943705162631782</c:v>
                </c:pt>
                <c:pt idx="179">
                  <c:v>0.14939975314743945</c:v>
                </c:pt>
                <c:pt idx="180">
                  <c:v>0.14936238477413008</c:v>
                </c:pt>
                <c:pt idx="181">
                  <c:v>0.14932494630675566</c:v>
                </c:pt>
                <c:pt idx="182">
                  <c:v>0.149287437544914</c:v>
                </c:pt>
                <c:pt idx="183">
                  <c:v>0.14924985828743104</c:v>
                </c:pt>
                <c:pt idx="184">
                  <c:v>0.14921220833235707</c:v>
                </c:pt>
                <c:pt idx="185">
                  <c:v>0.14917448747696307</c:v>
                </c:pt>
                <c:pt idx="186">
                  <c:v>0.14913669551773687</c:v>
                </c:pt>
                <c:pt idx="187">
                  <c:v>0.14909883225037929</c:v>
                </c:pt>
                <c:pt idx="188">
                  <c:v>0.14906089746980036</c:v>
                </c:pt>
                <c:pt idx="189">
                  <c:v>0.14902289097011548</c:v>
                </c:pt>
                <c:pt idx="190">
                  <c:v>0.14898481254464141</c:v>
                </c:pt>
                <c:pt idx="191">
                  <c:v>0.14894666198589263</c:v>
                </c:pt>
                <c:pt idx="192">
                  <c:v>0.14890843908557708</c:v>
                </c:pt>
                <c:pt idx="193">
                  <c:v>0.14887014363459247</c:v>
                </c:pt>
                <c:pt idx="194">
                  <c:v>0.14883177542302226</c:v>
                </c:pt>
                <c:pt idx="195">
                  <c:v>0.1487933342401315</c:v>
                </c:pt>
                <c:pt idx="196">
                  <c:v>0.14875481987436306</c:v>
                </c:pt>
                <c:pt idx="197">
                  <c:v>0.14871623211333343</c:v>
                </c:pt>
                <c:pt idx="198">
                  <c:v>0.14867757074382862</c:v>
                </c:pt>
                <c:pt idx="199">
                  <c:v>0.14863883555180019</c:v>
                </c:pt>
                <c:pt idx="200">
                  <c:v>0.14860002632236111</c:v>
                </c:pt>
                <c:pt idx="201">
                  <c:v>0.1485611428397815</c:v>
                </c:pt>
                <c:pt idx="202">
                  <c:v>0.14852218488748464</c:v>
                </c:pt>
                <c:pt idx="203">
                  <c:v>0.14848315224804265</c:v>
                </c:pt>
                <c:pt idx="204">
                  <c:v>0.1484440447031723</c:v>
                </c:pt>
                <c:pt idx="205">
                  <c:v>0.14840486203373082</c:v>
                </c:pt>
                <c:pt idx="206">
                  <c:v>0.14836560401971163</c:v>
                </c:pt>
                <c:pt idx="207">
                  <c:v>0.14832627044023997</c:v>
                </c:pt>
                <c:pt idx="208">
                  <c:v>0.14828686107356867</c:v>
                </c:pt>
                <c:pt idx="209">
                  <c:v>0.14824737569707375</c:v>
                </c:pt>
                <c:pt idx="210">
                  <c:v>0.14820781408725006</c:v>
                </c:pt>
                <c:pt idx="211">
                  <c:v>0.148168176019707</c:v>
                </c:pt>
                <c:pt idx="212">
                  <c:v>0.14812846126916385</c:v>
                </c:pt>
                <c:pt idx="213">
                  <c:v>0.14808866960944558</c:v>
                </c:pt>
                <c:pt idx="214">
                  <c:v>0.14804880081347824</c:v>
                </c:pt>
                <c:pt idx="215">
                  <c:v>0.14800885465328445</c:v>
                </c:pt>
                <c:pt idx="216">
                  <c:v>0.14796883089997892</c:v>
                </c:pt>
                <c:pt idx="217">
                  <c:v>0.14792872932376391</c:v>
                </c:pt>
                <c:pt idx="218">
                  <c:v>0.14788854969392456</c:v>
                </c:pt>
                <c:pt idx="219">
                  <c:v>0.14784829177882439</c:v>
                </c:pt>
                <c:pt idx="220">
                  <c:v>0.14780795534590049</c:v>
                </c:pt>
                <c:pt idx="221">
                  <c:v>0.14776754016165913</c:v>
                </c:pt>
                <c:pt idx="222">
                  <c:v>0.14772704599167075</c:v>
                </c:pt>
                <c:pt idx="223">
                  <c:v>0.14768647260056542</c:v>
                </c:pt>
                <c:pt idx="224">
                  <c:v>0.14764581975202806</c:v>
                </c:pt>
                <c:pt idx="225">
                  <c:v>0.14760508720879367</c:v>
                </c:pt>
                <c:pt idx="226">
                  <c:v>0.14756427473264239</c:v>
                </c:pt>
                <c:pt idx="227">
                  <c:v>0.14752338208439486</c:v>
                </c:pt>
                <c:pt idx="228">
                  <c:v>0.14748240902390719</c:v>
                </c:pt>
                <c:pt idx="229">
                  <c:v>0.14744135531006614</c:v>
                </c:pt>
                <c:pt idx="230">
                  <c:v>0.1474002207007841</c:v>
                </c:pt>
                <c:pt idx="231">
                  <c:v>0.14735900495299425</c:v>
                </c:pt>
                <c:pt idx="232">
                  <c:v>0.14731770782264553</c:v>
                </c:pt>
                <c:pt idx="233">
                  <c:v>0.14727632906469748</c:v>
                </c:pt>
                <c:pt idx="234">
                  <c:v>0.1472348684331154</c:v>
                </c:pt>
                <c:pt idx="235">
                  <c:v>0.14719332568086516</c:v>
                </c:pt>
                <c:pt idx="236">
                  <c:v>0.14715170055990798</c:v>
                </c:pt>
                <c:pt idx="237">
                  <c:v>0.1471099928211955</c:v>
                </c:pt>
                <c:pt idx="238">
                  <c:v>0.14706820221466443</c:v>
                </c:pt>
                <c:pt idx="239">
                  <c:v>0.14702632848923142</c:v>
                </c:pt>
                <c:pt idx="240">
                  <c:v>0.14698437139278775</c:v>
                </c:pt>
                <c:pt idx="241">
                  <c:v>0.14694233067219412</c:v>
                </c:pt>
                <c:pt idx="242">
                  <c:v>0.14690020607327531</c:v>
                </c:pt>
                <c:pt idx="243">
                  <c:v>0.14685799734081481</c:v>
                </c:pt>
                <c:pt idx="244">
                  <c:v>0.14681570421854948</c:v>
                </c:pt>
                <c:pt idx="245">
                  <c:v>0.14677332644916413</c:v>
                </c:pt>
                <c:pt idx="246">
                  <c:v>0.1467308637742861</c:v>
                </c:pt>
                <c:pt idx="247">
                  <c:v>0.14668831593447967</c:v>
                </c:pt>
                <c:pt idx="248">
                  <c:v>0.14664568266924077</c:v>
                </c:pt>
                <c:pt idx="249">
                  <c:v>0.14660296371699114</c:v>
                </c:pt>
                <c:pt idx="250">
                  <c:v>0.14656015881507301</c:v>
                </c:pt>
                <c:pt idx="251">
                  <c:v>0.14651726769974333</c:v>
                </c:pt>
                <c:pt idx="252">
                  <c:v>0.14647429010616816</c:v>
                </c:pt>
                <c:pt idx="253">
                  <c:v>0.14643122576841705</c:v>
                </c:pt>
                <c:pt idx="254">
                  <c:v>0.14638807441945714</c:v>
                </c:pt>
                <c:pt idx="255">
                  <c:v>0.14634483579114765</c:v>
                </c:pt>
                <c:pt idx="256">
                  <c:v>0.14630150961423377</c:v>
                </c:pt>
                <c:pt idx="257">
                  <c:v>0.14625809561834116</c:v>
                </c:pt>
                <c:pt idx="258">
                  <c:v>0.14621459353196986</c:v>
                </c:pt>
                <c:pt idx="259">
                  <c:v>0.1461710030824884</c:v>
                </c:pt>
                <c:pt idx="260">
                  <c:v>0.14612732399612802</c:v>
                </c:pt>
                <c:pt idx="261">
                  <c:v>0.1460835559979764</c:v>
                </c:pt>
                <c:pt idx="262">
                  <c:v>0.14603969881197199</c:v>
                </c:pt>
                <c:pt idx="263">
                  <c:v>0.14599575216089758</c:v>
                </c:pt>
                <c:pt idx="264">
                  <c:v>0.14595171576637456</c:v>
                </c:pt>
                <c:pt idx="265">
                  <c:v>0.1459075893488565</c:v>
                </c:pt>
                <c:pt idx="266">
                  <c:v>0.14586337262762319</c:v>
                </c:pt>
                <c:pt idx="267">
                  <c:v>0.14581906532077418</c:v>
                </c:pt>
                <c:pt idx="268">
                  <c:v>0.14577466714522283</c:v>
                </c:pt>
                <c:pt idx="269">
                  <c:v>0.14573017781668976</c:v>
                </c:pt>
                <c:pt idx="270">
                  <c:v>0.14568559704969661</c:v>
                </c:pt>
                <c:pt idx="271">
                  <c:v>0.1456409245575597</c:v>
                </c:pt>
                <c:pt idx="272">
                  <c:v>0.14559616005238357</c:v>
                </c:pt>
                <c:pt idx="273">
                  <c:v>0.1455513032450545</c:v>
                </c:pt>
                <c:pt idx="274">
                  <c:v>0.14550635384523408</c:v>
                </c:pt>
                <c:pt idx="275">
                  <c:v>0.14546131156135259</c:v>
                </c:pt>
                <c:pt idx="276">
                  <c:v>0.14541617610060245</c:v>
                </c:pt>
                <c:pt idx="277">
                  <c:v>0.14537094716893167</c:v>
                </c:pt>
                <c:pt idx="278">
                  <c:v>0.14532562447103703</c:v>
                </c:pt>
                <c:pt idx="279">
                  <c:v>0.14528020771035746</c:v>
                </c:pt>
                <c:pt idx="280">
                  <c:v>0.14523469658906729</c:v>
                </c:pt>
                <c:pt idx="281">
                  <c:v>0.14518909080806944</c:v>
                </c:pt>
                <c:pt idx="282">
                  <c:v>0.14514339006698851</c:v>
                </c:pt>
                <c:pt idx="283">
                  <c:v>0.145097594064164</c:v>
                </c:pt>
                <c:pt idx="284">
                  <c:v>0.14505170249664334</c:v>
                </c:pt>
                <c:pt idx="285">
                  <c:v>0.14500571506017479</c:v>
                </c:pt>
                <c:pt idx="286">
                  <c:v>0.14495963144920063</c:v>
                </c:pt>
                <c:pt idx="287">
                  <c:v>0.14491345135684994</c:v>
                </c:pt>
                <c:pt idx="288">
                  <c:v>0.1448671744749315</c:v>
                </c:pt>
                <c:pt idx="289">
                  <c:v>0.14482080049392668</c:v>
                </c:pt>
                <c:pt idx="290">
                  <c:v>0.14477432910298221</c:v>
                </c:pt>
                <c:pt idx="291">
                  <c:v>0.14472775998990287</c:v>
                </c:pt>
                <c:pt idx="292">
                  <c:v>0.14468109284114425</c:v>
                </c:pt>
                <c:pt idx="293">
                  <c:v>0.14463432734180534</c:v>
                </c:pt>
                <c:pt idx="294">
                  <c:v>0.14458746317562127</c:v>
                </c:pt>
                <c:pt idx="295">
                  <c:v>0.14454050002495561</c:v>
                </c:pt>
                <c:pt idx="296">
                  <c:v>0.14449343757079308</c:v>
                </c:pt>
                <c:pt idx="297">
                  <c:v>0.14444627549273195</c:v>
                </c:pt>
                <c:pt idx="298">
                  <c:v>0.14439901346897635</c:v>
                </c:pt>
                <c:pt idx="299">
                  <c:v>0.14435165117632878</c:v>
                </c:pt>
                <c:pt idx="300">
                  <c:v>0.14430418829018227</c:v>
                </c:pt>
                <c:pt idx="301">
                  <c:v>0.14425662448451265</c:v>
                </c:pt>
                <c:pt idx="302">
                  <c:v>0.1442089594318709</c:v>
                </c:pt>
                <c:pt idx="303">
                  <c:v>0.14416119280337497</c:v>
                </c:pt>
                <c:pt idx="304">
                  <c:v>0.1441133242687023</c:v>
                </c:pt>
                <c:pt idx="305">
                  <c:v>0.14406535349608143</c:v>
                </c:pt>
                <c:pt idx="306">
                  <c:v>0.14401728015228435</c:v>
                </c:pt>
                <c:pt idx="307">
                  <c:v>0.14396910390261813</c:v>
                </c:pt>
                <c:pt idx="308">
                  <c:v>0.14392082441091708</c:v>
                </c:pt>
                <c:pt idx="309">
                  <c:v>0.14387244133953431</c:v>
                </c:pt>
                <c:pt idx="310">
                  <c:v>0.1438239543493337</c:v>
                </c:pt>
                <c:pt idx="311">
                  <c:v>0.14377536309968156</c:v>
                </c:pt>
                <c:pt idx="312">
                  <c:v>0.14372666724843816</c:v>
                </c:pt>
                <c:pt idx="313">
                  <c:v>0.14367786645194955</c:v>
                </c:pt>
                <c:pt idx="314">
                  <c:v>0.14362896036503892</c:v>
                </c:pt>
                <c:pt idx="315">
                  <c:v>0.14357994864099818</c:v>
                </c:pt>
                <c:pt idx="316">
                  <c:v>0.14353083093157945</c:v>
                </c:pt>
                <c:pt idx="317">
                  <c:v>0.14348160688698622</c:v>
                </c:pt>
                <c:pt idx="318">
                  <c:v>0.14343227615586487</c:v>
                </c:pt>
                <c:pt idx="319">
                  <c:v>0.14338283838529592</c:v>
                </c:pt>
                <c:pt idx="320">
                  <c:v>0.14333329322078506</c:v>
                </c:pt>
                <c:pt idx="321">
                  <c:v>0.14328364030625443</c:v>
                </c:pt>
                <c:pt idx="322">
                  <c:v>0.14323387928403364</c:v>
                </c:pt>
                <c:pt idx="323">
                  <c:v>0.14318400979485083</c:v>
                </c:pt>
                <c:pt idx="324">
                  <c:v>0.14313403147782355</c:v>
                </c:pt>
                <c:pt idx="325">
                  <c:v>0.14308394397044977</c:v>
                </c:pt>
                <c:pt idx="326">
                  <c:v>0.14303374690859852</c:v>
                </c:pt>
                <c:pt idx="327">
                  <c:v>0.14298343992650087</c:v>
                </c:pt>
                <c:pt idx="328">
                  <c:v>0.14293302265674052</c:v>
                </c:pt>
                <c:pt idx="329">
                  <c:v>0.14288249473024439</c:v>
                </c:pt>
                <c:pt idx="330">
                  <c:v>0.14283185577627333</c:v>
                </c:pt>
                <c:pt idx="331">
                  <c:v>0.14278110542241254</c:v>
                </c:pt>
                <c:pt idx="332">
                  <c:v>0.14273024329456199</c:v>
                </c:pt>
                <c:pt idx="333">
                  <c:v>0.14267926901692693</c:v>
                </c:pt>
                <c:pt idx="334">
                  <c:v>0.14262818221200807</c:v>
                </c:pt>
                <c:pt idx="335">
                  <c:v>0.14257698250059184</c:v>
                </c:pt>
                <c:pt idx="336">
                  <c:v>0.14252566950174064</c:v>
                </c:pt>
                <c:pt idx="337">
                  <c:v>0.14247424283278295</c:v>
                </c:pt>
                <c:pt idx="338">
                  <c:v>0.14242270210930325</c:v>
                </c:pt>
                <c:pt idx="339">
                  <c:v>0.14237104694513211</c:v>
                </c:pt>
                <c:pt idx="340">
                  <c:v>0.14231927695233609</c:v>
                </c:pt>
                <c:pt idx="341">
                  <c:v>0.14226739174120748</c:v>
                </c:pt>
                <c:pt idx="342">
                  <c:v>0.14221539092025418</c:v>
                </c:pt>
                <c:pt idx="343">
                  <c:v>0.14216327409618928</c:v>
                </c:pt>
                <c:pt idx="344">
                  <c:v>0.14211104087392076</c:v>
                </c:pt>
                <c:pt idx="345">
                  <c:v>0.14205869085654099</c:v>
                </c:pt>
                <c:pt idx="346">
                  <c:v>0.14200622364531626</c:v>
                </c:pt>
                <c:pt idx="347">
                  <c:v>0.14195363883967602</c:v>
                </c:pt>
                <c:pt idx="348">
                  <c:v>0.14190093603720247</c:v>
                </c:pt>
                <c:pt idx="349">
                  <c:v>0.1418481148336195</c:v>
                </c:pt>
                <c:pt idx="350">
                  <c:v>0.14179517482278214</c:v>
                </c:pt>
                <c:pt idx="351">
                  <c:v>0.14174211559666547</c:v>
                </c:pt>
                <c:pt idx="352">
                  <c:v>0.14168893674535374</c:v>
                </c:pt>
                <c:pt idx="353">
                  <c:v>0.14163563785702926</c:v>
                </c:pt>
                <c:pt idx="354">
                  <c:v>0.14158221851796124</c:v>
                </c:pt>
                <c:pt idx="355">
                  <c:v>0.14152867831249466</c:v>
                </c:pt>
                <c:pt idx="356">
                  <c:v>0.14147501682303892</c:v>
                </c:pt>
                <c:pt idx="357">
                  <c:v>0.14142123363005649</c:v>
                </c:pt>
                <c:pt idx="358">
                  <c:v>0.14136732831205137</c:v>
                </c:pt>
                <c:pt idx="359">
                  <c:v>0.14131330044555773</c:v>
                </c:pt>
                <c:pt idx="360">
                  <c:v>0.14125914960512806</c:v>
                </c:pt>
                <c:pt idx="361">
                  <c:v>0.14120487536332166</c:v>
                </c:pt>
                <c:pt idx="362">
                  <c:v>0.14115047729069274</c:v>
                </c:pt>
                <c:pt idx="363">
                  <c:v>0.14109595495577865</c:v>
                </c:pt>
                <c:pt idx="364">
                  <c:v>0.14104130792508779</c:v>
                </c:pt>
                <c:pt idx="365">
                  <c:v>0.1409865357630877</c:v>
                </c:pt>
                <c:pt idx="366">
                  <c:v>0.14093163803219283</c:v>
                </c:pt>
                <c:pt idx="367">
                  <c:v>0.14087661429275236</c:v>
                </c:pt>
                <c:pt idx="368">
                  <c:v>0.14082146410303797</c:v>
                </c:pt>
                <c:pt idx="369">
                  <c:v>0.14076618701923135</c:v>
                </c:pt>
                <c:pt idx="370">
                  <c:v>0.1407107825954117</c:v>
                </c:pt>
                <c:pt idx="371">
                  <c:v>0.14065525038354326</c:v>
                </c:pt>
                <c:pt idx="372">
                  <c:v>0.14059958993346261</c:v>
                </c:pt>
                <c:pt idx="373">
                  <c:v>0.14054380079286583</c:v>
                </c:pt>
                <c:pt idx="374">
                  <c:v>0.14048788250729582</c:v>
                </c:pt>
                <c:pt idx="375">
                  <c:v>0.1404318346201292</c:v>
                </c:pt>
                <c:pt idx="376">
                  <c:v>0.14037565667256335</c:v>
                </c:pt>
                <c:pt idx="377">
                  <c:v>0.14031934820360328</c:v>
                </c:pt>
                <c:pt idx="378">
                  <c:v>0.14026290875004838</c:v>
                </c:pt>
                <c:pt idx="379">
                  <c:v>0.14020633784647912</c:v>
                </c:pt>
                <c:pt idx="380">
                  <c:v>0.14014963502524364</c:v>
                </c:pt>
                <c:pt idx="381">
                  <c:v>0.14009279981644421</c:v>
                </c:pt>
                <c:pt idx="382">
                  <c:v>0.14003583174792356</c:v>
                </c:pt>
                <c:pt idx="383">
                  <c:v>0.13997873034525132</c:v>
                </c:pt>
                <c:pt idx="384">
                  <c:v>0.13992149513171007</c:v>
                </c:pt>
                <c:pt idx="385">
                  <c:v>0.1398641256282814</c:v>
                </c:pt>
                <c:pt idx="386">
                  <c:v>0.13980662135363203</c:v>
                </c:pt>
                <c:pt idx="387">
                  <c:v>0.13974898182409956</c:v>
                </c:pt>
                <c:pt idx="388">
                  <c:v>0.13969120655367825</c:v>
                </c:pt>
                <c:pt idx="389">
                  <c:v>0.13963329505400482</c:v>
                </c:pt>
                <c:pt idx="390">
                  <c:v>0.13957524683434375</c:v>
                </c:pt>
                <c:pt idx="391">
                  <c:v>0.13951706140157305</c:v>
                </c:pt>
                <c:pt idx="392">
                  <c:v>0.1394587382601693</c:v>
                </c:pt>
                <c:pt idx="393">
                  <c:v>0.13940027691219314</c:v>
                </c:pt>
                <c:pt idx="394">
                  <c:v>0.13934167685727425</c:v>
                </c:pt>
                <c:pt idx="395">
                  <c:v>0.13928293759259636</c:v>
                </c:pt>
                <c:pt idx="396">
                  <c:v>0.1392240586128822</c:v>
                </c:pt>
                <c:pt idx="397">
                  <c:v>0.13916503941037831</c:v>
                </c:pt>
                <c:pt idx="398">
                  <c:v>0.13910587947483968</c:v>
                </c:pt>
                <c:pt idx="399">
                  <c:v>0.1390465782935143</c:v>
                </c:pt>
                <c:pt idx="400">
                  <c:v>0.13898713535112761</c:v>
                </c:pt>
                <c:pt idx="401">
                  <c:v>0.13892755012986691</c:v>
                </c:pt>
                <c:pt idx="402">
                  <c:v>0.13886782210936541</c:v>
                </c:pt>
                <c:pt idx="403">
                  <c:v>0.13880795076668648</c:v>
                </c:pt>
                <c:pt idx="404">
                  <c:v>0.13874793557630749</c:v>
                </c:pt>
                <c:pt idx="405">
                  <c:v>0.13868777601010382</c:v>
                </c:pt>
                <c:pt idx="406">
                  <c:v>0.13862747153733238</c:v>
                </c:pt>
                <c:pt idx="407">
                  <c:v>0.1385670216246154</c:v>
                </c:pt>
                <c:pt idx="408">
                  <c:v>0.13850642573592384</c:v>
                </c:pt>
                <c:pt idx="409">
                  <c:v>0.13844568333256072</c:v>
                </c:pt>
                <c:pt idx="410">
                  <c:v>0.13838479387314437</c:v>
                </c:pt>
                <c:pt idx="411">
                  <c:v>0.13832375681359158</c:v>
                </c:pt>
                <c:pt idx="412">
                  <c:v>0.13826257160710043</c:v>
                </c:pt>
                <c:pt idx="413">
                  <c:v>0.13820123770413337</c:v>
                </c:pt>
                <c:pt idx="414">
                  <c:v>0.13813975455239963</c:v>
                </c:pt>
                <c:pt idx="415">
                  <c:v>0.13807812159683813</c:v>
                </c:pt>
                <c:pt idx="416">
                  <c:v>0.13801633827959958</c:v>
                </c:pt>
                <c:pt idx="417">
                  <c:v>0.13795440404002915</c:v>
                </c:pt>
                <c:pt idx="418">
                  <c:v>0.13789231831464827</c:v>
                </c:pt>
                <c:pt idx="419">
                  <c:v>0.137830080537137</c:v>
                </c:pt>
                <c:pt idx="420">
                  <c:v>0.13776769013831572</c:v>
                </c:pt>
                <c:pt idx="421">
                  <c:v>0.13770514654612695</c:v>
                </c:pt>
                <c:pt idx="422">
                  <c:v>0.13764244918561708</c:v>
                </c:pt>
                <c:pt idx="423">
                  <c:v>0.13757959747891757</c:v>
                </c:pt>
                <c:pt idx="424">
                  <c:v>0.13751659084522661</c:v>
                </c:pt>
                <c:pt idx="425">
                  <c:v>0.13745342870079003</c:v>
                </c:pt>
                <c:pt idx="426">
                  <c:v>0.13739011045888255</c:v>
                </c:pt>
                <c:pt idx="427">
                  <c:v>0.13732663552978858</c:v>
                </c:pt>
                <c:pt idx="428">
                  <c:v>0.13726300332078289</c:v>
                </c:pt>
                <c:pt idx="429">
                  <c:v>0.13719921323611142</c:v>
                </c:pt>
                <c:pt idx="430">
                  <c:v>0.13713526467697149</c:v>
                </c:pt>
                <c:pt idx="431">
                  <c:v>0.1370711570414922</c:v>
                </c:pt>
                <c:pt idx="432">
                  <c:v>0.13700688972471461</c:v>
                </c:pt>
                <c:pt idx="433">
                  <c:v>0.13694246211857164</c:v>
                </c:pt>
                <c:pt idx="434">
                  <c:v>0.13687787361186796</c:v>
                </c:pt>
                <c:pt idx="435">
                  <c:v>0.13681312359025957</c:v>
                </c:pt>
                <c:pt idx="436">
                  <c:v>0.13674821143623336</c:v>
                </c:pt>
                <c:pt idx="437">
                  <c:v>0.13668313652908645</c:v>
                </c:pt>
                <c:pt idx="438">
                  <c:v>0.13661789824490539</c:v>
                </c:pt>
                <c:pt idx="439">
                  <c:v>0.13655249595654514</c:v>
                </c:pt>
                <c:pt idx="440">
                  <c:v>0.1364869290336079</c:v>
                </c:pt>
                <c:pt idx="441">
                  <c:v>0.13642119684242188</c:v>
                </c:pt>
                <c:pt idx="442">
                  <c:v>0.13635529874601965</c:v>
                </c:pt>
                <c:pt idx="443">
                  <c:v>0.1362892341041167</c:v>
                </c:pt>
                <c:pt idx="444">
                  <c:v>0.13622300227308942</c:v>
                </c:pt>
                <c:pt idx="445">
                  <c:v>0.13615660260595319</c:v>
                </c:pt>
                <c:pt idx="446">
                  <c:v>0.13609003445234016</c:v>
                </c:pt>
                <c:pt idx="447">
                  <c:v>0.13602329715847694</c:v>
                </c:pt>
                <c:pt idx="448">
                  <c:v>0.13595639006716195</c:v>
                </c:pt>
                <c:pt idx="449">
                  <c:v>0.13588931251774286</c:v>
                </c:pt>
                <c:pt idx="450">
                  <c:v>0.13582206384609355</c:v>
                </c:pt>
                <c:pt idx="451">
                  <c:v>0.13575464338459112</c:v>
                </c:pt>
                <c:pt idx="452">
                  <c:v>0.13568705046209259</c:v>
                </c:pt>
                <c:pt idx="453">
                  <c:v>0.13561928440391138</c:v>
                </c:pt>
                <c:pt idx="454">
                  <c:v>0.13555134453179374</c:v>
                </c:pt>
                <c:pt idx="455">
                  <c:v>0.13548323016389485</c:v>
                </c:pt>
                <c:pt idx="456">
                  <c:v>0.1354149406147549</c:v>
                </c:pt>
                <c:pt idx="457">
                  <c:v>0.13534647519527471</c:v>
                </c:pt>
                <c:pt idx="458">
                  <c:v>0.13527783321269138</c:v>
                </c:pt>
                <c:pt idx="459">
                  <c:v>0.13520901397055371</c:v>
                </c:pt>
                <c:pt idx="460">
                  <c:v>0.1351400167686973</c:v>
                </c:pt>
                <c:pt idx="461">
                  <c:v>0.13507084090321952</c:v>
                </c:pt>
                <c:pt idx="462">
                  <c:v>0.13500148566645437</c:v>
                </c:pt>
                <c:pt idx="463">
                  <c:v>0.13493195034694691</c:v>
                </c:pt>
                <c:pt idx="464">
                  <c:v>0.13486223422942781</c:v>
                </c:pt>
                <c:pt idx="465">
                  <c:v>0.1347923365947872</c:v>
                </c:pt>
                <c:pt idx="466">
                  <c:v>0.13472225672004892</c:v>
                </c:pt>
                <c:pt idx="467">
                  <c:v>0.13465199387834403</c:v>
                </c:pt>
                <c:pt idx="468">
                  <c:v>0.13458154733888436</c:v>
                </c:pt>
                <c:pt idx="469">
                  <c:v>0.13451091636693582</c:v>
                </c:pt>
                <c:pt idx="470">
                  <c:v>0.13444010022379141</c:v>
                </c:pt>
                <c:pt idx="471">
                  <c:v>0.13436909816674411</c:v>
                </c:pt>
                <c:pt idx="472">
                  <c:v>0.13429790944905948</c:v>
                </c:pt>
                <c:pt idx="473">
                  <c:v>0.13422653331994797</c:v>
                </c:pt>
                <c:pt idx="474">
                  <c:v>0.13415496902453725</c:v>
                </c:pt>
                <c:pt idx="475">
                  <c:v>0.13408321580384389</c:v>
                </c:pt>
                <c:pt idx="476">
                  <c:v>0.13401127289474529</c:v>
                </c:pt>
                <c:pt idx="477">
                  <c:v>0.13393913952995098</c:v>
                </c:pt>
                <c:pt idx="478">
                  <c:v>0.13386681493797384</c:v>
                </c:pt>
                <c:pt idx="479">
                  <c:v>0.13379429834310119</c:v>
                </c:pt>
                <c:pt idx="480">
                  <c:v>0.13372158896536537</c:v>
                </c:pt>
                <c:pt idx="481">
                  <c:v>0.1336486860205143</c:v>
                </c:pt>
                <c:pt idx="482">
                  <c:v>0.13357558871998176</c:v>
                </c:pt>
                <c:pt idx="483">
                  <c:v>0.13350229627085727</c:v>
                </c:pt>
                <c:pt idx="484">
                  <c:v>0.1334288078758559</c:v>
                </c:pt>
                <c:pt idx="485">
                  <c:v>0.13335512273328767</c:v>
                </c:pt>
                <c:pt idx="486">
                  <c:v>0.1332812400370269</c:v>
                </c:pt>
                <c:pt idx="487">
                  <c:v>0.13320715897648097</c:v>
                </c:pt>
                <c:pt idx="488">
                  <c:v>0.13313287873655927</c:v>
                </c:pt>
                <c:pt idx="489">
                  <c:v>0.13305839849764128</c:v>
                </c:pt>
                <c:pt idx="490">
                  <c:v>0.13298371743554513</c:v>
                </c:pt>
                <c:pt idx="491">
                  <c:v>0.13290883472149514</c:v>
                </c:pt>
                <c:pt idx="492">
                  <c:v>0.13283374952208965</c:v>
                </c:pt>
                <c:pt idx="493">
                  <c:v>0.13275846099926822</c:v>
                </c:pt>
                <c:pt idx="494">
                  <c:v>0.13268296831027881</c:v>
                </c:pt>
                <c:pt idx="495">
                  <c:v>0.13260727060764441</c:v>
                </c:pt>
                <c:pt idx="496">
                  <c:v>0.13253136703912965</c:v>
                </c:pt>
                <c:pt idx="497">
                  <c:v>0.13245525674770692</c:v>
                </c:pt>
                <c:pt idx="498">
                  <c:v>0.13237893887152236</c:v>
                </c:pt>
                <c:pt idx="499">
                  <c:v>0.13230241254386133</c:v>
                </c:pt>
                <c:pt idx="500">
                  <c:v>0.1322256768931139</c:v>
                </c:pt>
                <c:pt idx="501">
                  <c:v>0.13214873104273969</c:v>
                </c:pt>
                <c:pt idx="502">
                  <c:v>0.13207157411123277</c:v>
                </c:pt>
                <c:pt idx="503">
                  <c:v>0.13199420521208585</c:v>
                </c:pt>
                <c:pt idx="504">
                  <c:v>0.1319166234537546</c:v>
                </c:pt>
                <c:pt idx="505">
                  <c:v>0.13183882793962126</c:v>
                </c:pt>
                <c:pt idx="506">
                  <c:v>0.13176081776795817</c:v>
                </c:pt>
                <c:pt idx="507">
                  <c:v>0.13168259203189092</c:v>
                </c:pt>
                <c:pt idx="508">
                  <c:v>0.13160414981936117</c:v>
                </c:pt>
                <c:pt idx="509">
                  <c:v>0.13152549021308912</c:v>
                </c:pt>
                <c:pt idx="510">
                  <c:v>0.13144661229053581</c:v>
                </c:pt>
                <c:pt idx="511">
                  <c:v>0.13136751512386474</c:v>
                </c:pt>
                <c:pt idx="512">
                  <c:v>0.13128819777990355</c:v>
                </c:pt>
                <c:pt idx="513">
                  <c:v>0.13120865932010509</c:v>
                </c:pt>
                <c:pt idx="514">
                  <c:v>0.13112889880050821</c:v>
                </c:pt>
                <c:pt idx="515">
                  <c:v>0.13104891527169843</c:v>
                </c:pt>
                <c:pt idx="516">
                  <c:v>0.13096870777876776</c:v>
                </c:pt>
                <c:pt idx="517">
                  <c:v>0.13088827536127479</c:v>
                </c:pt>
                <c:pt idx="518">
                  <c:v>0.13080761705320371</c:v>
                </c:pt>
                <c:pt idx="519">
                  <c:v>0.1307267318829238</c:v>
                </c:pt>
                <c:pt idx="520">
                  <c:v>0.13064561887314777</c:v>
                </c:pt>
                <c:pt idx="521">
                  <c:v>0.13056427704089021</c:v>
                </c:pt>
                <c:pt idx="522">
                  <c:v>0.13048270539742557</c:v>
                </c:pt>
                <c:pt idx="523">
                  <c:v>0.13040090294824558</c:v>
                </c:pt>
                <c:pt idx="524">
                  <c:v>0.13031886869301659</c:v>
                </c:pt>
                <c:pt idx="525">
                  <c:v>0.13023660162553627</c:v>
                </c:pt>
                <c:pt idx="526">
                  <c:v>0.13015410073369008</c:v>
                </c:pt>
                <c:pt idx="527">
                  <c:v>0.13007136499940722</c:v>
                </c:pt>
                <c:pt idx="528">
                  <c:v>0.12998839339861626</c:v>
                </c:pt>
                <c:pt idx="529">
                  <c:v>0.12990518490120045</c:v>
                </c:pt>
                <c:pt idx="530">
                  <c:v>0.12982173847095241</c:v>
                </c:pt>
                <c:pt idx="531">
                  <c:v>0.12973805306552855</c:v>
                </c:pt>
                <c:pt idx="532">
                  <c:v>0.12965412763640313</c:v>
                </c:pt>
                <c:pt idx="533">
                  <c:v>0.12956996112882177</c:v>
                </c:pt>
                <c:pt idx="534">
                  <c:v>0.12948555248175458</c:v>
                </c:pt>
                <c:pt idx="535">
                  <c:v>0.12940090062784892</c:v>
                </c:pt>
                <c:pt idx="536">
                  <c:v>0.12931600449338165</c:v>
                </c:pt>
                <c:pt idx="537">
                  <c:v>0.12923086299821099</c:v>
                </c:pt>
                <c:pt idx="538">
                  <c:v>0.1291454750557279</c:v>
                </c:pt>
                <c:pt idx="539">
                  <c:v>0.12905983957280706</c:v>
                </c:pt>
                <c:pt idx="540">
                  <c:v>0.12897395544975737</c:v>
                </c:pt>
                <c:pt idx="541">
                  <c:v>0.12888782158027198</c:v>
                </c:pt>
                <c:pt idx="542">
                  <c:v>0.1288014368513779</c:v>
                </c:pt>
                <c:pt idx="543">
                  <c:v>0.1287148001433851</c:v>
                </c:pt>
                <c:pt idx="544">
                  <c:v>0.12862791032983517</c:v>
                </c:pt>
                <c:pt idx="545">
                  <c:v>0.12854076627744945</c:v>
                </c:pt>
                <c:pt idx="546">
                  <c:v>0.12845336684607675</c:v>
                </c:pt>
                <c:pt idx="547">
                  <c:v>0.12836571088864063</c:v>
                </c:pt>
                <c:pt idx="548">
                  <c:v>0.12827779725108587</c:v>
                </c:pt>
                <c:pt idx="549">
                  <c:v>0.12818962477232501</c:v>
                </c:pt>
                <c:pt idx="550">
                  <c:v>0.12810119228418373</c:v>
                </c:pt>
                <c:pt idx="551">
                  <c:v>0.12801249861134631</c:v>
                </c:pt>
                <c:pt idx="552">
                  <c:v>0.12792354257130006</c:v>
                </c:pt>
                <c:pt idx="553">
                  <c:v>0.12783432297427977</c:v>
                </c:pt>
                <c:pt idx="554">
                  <c:v>0.12774483862321107</c:v>
                </c:pt>
                <c:pt idx="555">
                  <c:v>0.12765508831365363</c:v>
                </c:pt>
                <c:pt idx="556">
                  <c:v>0.12756507083374388</c:v>
                </c:pt>
                <c:pt idx="557">
                  <c:v>0.12747478496413669</c:v>
                </c:pt>
                <c:pt idx="558">
                  <c:v>0.1273842294779472</c:v>
                </c:pt>
                <c:pt idx="559">
                  <c:v>0.12729340314069149</c:v>
                </c:pt>
                <c:pt idx="560">
                  <c:v>0.12720230471022692</c:v>
                </c:pt>
                <c:pt idx="561">
                  <c:v>0.12711093293669218</c:v>
                </c:pt>
                <c:pt idx="562">
                  <c:v>0.1270192865624461</c:v>
                </c:pt>
                <c:pt idx="563">
                  <c:v>0.12692736432200655</c:v>
                </c:pt>
                <c:pt idx="564">
                  <c:v>0.12683516494198846</c:v>
                </c:pt>
                <c:pt idx="565">
                  <c:v>0.12674268714104109</c:v>
                </c:pt>
                <c:pt idx="566">
                  <c:v>0.12664992962978497</c:v>
                </c:pt>
                <c:pt idx="567">
                  <c:v>0.12655689111074814</c:v>
                </c:pt>
                <c:pt idx="568">
                  <c:v>0.12646357027830171</c:v>
                </c:pt>
                <c:pt idx="569">
                  <c:v>0.12636996581859491</c:v>
                </c:pt>
                <c:pt idx="570">
                  <c:v>0.12627607640948937</c:v>
                </c:pt>
                <c:pt idx="571">
                  <c:v>0.1261819007204929</c:v>
                </c:pt>
                <c:pt idx="572">
                  <c:v>0.12608743741269246</c:v>
                </c:pt>
                <c:pt idx="573">
                  <c:v>0.12599268513868672</c:v>
                </c:pt>
                <c:pt idx="574">
                  <c:v>0.12589764254251776</c:v>
                </c:pt>
                <c:pt idx="575">
                  <c:v>0.12580230825960215</c:v>
                </c:pt>
                <c:pt idx="576">
                  <c:v>0.12570668091666135</c:v>
                </c:pt>
                <c:pt idx="577">
                  <c:v>0.12561075913165148</c:v>
                </c:pt>
                <c:pt idx="578">
                  <c:v>0.12551454151369243</c:v>
                </c:pt>
                <c:pt idx="579">
                  <c:v>0.12541802666299603</c:v>
                </c:pt>
                <c:pt idx="580">
                  <c:v>0.12532121317079389</c:v>
                </c:pt>
                <c:pt idx="581">
                  <c:v>0.1252240996192642</c:v>
                </c:pt>
                <c:pt idx="582">
                  <c:v>0.12512668458145793</c:v>
                </c:pt>
                <c:pt idx="583">
                  <c:v>0.12502896662122442</c:v>
                </c:pt>
                <c:pt idx="584">
                  <c:v>0.12493094429313592</c:v>
                </c:pt>
                <c:pt idx="585">
                  <c:v>0.12483261614241171</c:v>
                </c:pt>
                <c:pt idx="586">
                  <c:v>0.12473398070484133</c:v>
                </c:pt>
                <c:pt idx="587">
                  <c:v>0.12463503650670692</c:v>
                </c:pt>
                <c:pt idx="588">
                  <c:v>0.12453578206470503</c:v>
                </c:pt>
                <c:pt idx="589">
                  <c:v>0.12443621588586737</c:v>
                </c:pt>
                <c:pt idx="590">
                  <c:v>0.12433633646748103</c:v>
                </c:pt>
                <c:pt idx="591">
                  <c:v>0.12423614229700776</c:v>
                </c:pt>
                <c:pt idx="592">
                  <c:v>0.1241356318520024</c:v>
                </c:pt>
                <c:pt idx="593">
                  <c:v>0.12403480360003051</c:v>
                </c:pt>
                <c:pt idx="594">
                  <c:v>0.12393365599858534</c:v>
                </c:pt>
                <c:pt idx="595">
                  <c:v>0.12383218749500363</c:v>
                </c:pt>
                <c:pt idx="596">
                  <c:v>0.12373039652638085</c:v>
                </c:pt>
                <c:pt idx="597">
                  <c:v>0.12362828151948545</c:v>
                </c:pt>
                <c:pt idx="598">
                  <c:v>0.12352584089067224</c:v>
                </c:pt>
                <c:pt idx="599">
                  <c:v>0.12342307304579488</c:v>
                </c:pt>
                <c:pt idx="600">
                  <c:v>0.1233199763801175</c:v>
                </c:pt>
                <c:pt idx="601">
                  <c:v>0.12321654927822542</c:v>
                </c:pt>
                <c:pt idx="602">
                  <c:v>0.12311279011393494</c:v>
                </c:pt>
                <c:pt idx="603">
                  <c:v>0.12300869725020214</c:v>
                </c:pt>
                <c:pt idx="604">
                  <c:v>0.1229042690390309</c:v>
                </c:pt>
                <c:pt idx="605">
                  <c:v>0.12279950382137979</c:v>
                </c:pt>
                <c:pt idx="606">
                  <c:v>0.12269439992706811</c:v>
                </c:pt>
                <c:pt idx="607">
                  <c:v>0.12258895567468089</c:v>
                </c:pt>
                <c:pt idx="608">
                  <c:v>0.12248316937147304</c:v>
                </c:pt>
                <c:pt idx="609">
                  <c:v>0.12237703931327219</c:v>
                </c:pt>
                <c:pt idx="610">
                  <c:v>0.12227056378438096</c:v>
                </c:pt>
                <c:pt idx="611">
                  <c:v>0.12216374105747786</c:v>
                </c:pt>
                <c:pt idx="612">
                  <c:v>0.12205656939351724</c:v>
                </c:pt>
                <c:pt idx="613">
                  <c:v>0.12194904704162826</c:v>
                </c:pt>
                <c:pt idx="614">
                  <c:v>0.12184117223901278</c:v>
                </c:pt>
                <c:pt idx="615">
                  <c:v>0.1217329432108421</c:v>
                </c:pt>
                <c:pt idx="616">
                  <c:v>0.12162435817015274</c:v>
                </c:pt>
                <c:pt idx="617">
                  <c:v>0.12151541531774092</c:v>
                </c:pt>
                <c:pt idx="618">
                  <c:v>0.12140611284205617</c:v>
                </c:pt>
                <c:pt idx="619">
                  <c:v>0.12129644891909359</c:v>
                </c:pt>
                <c:pt idx="620">
                  <c:v>0.12118642171228521</c:v>
                </c:pt>
                <c:pt idx="621">
                  <c:v>0.12107602937238977</c:v>
                </c:pt>
                <c:pt idx="622">
                  <c:v>0.12096527003738193</c:v>
                </c:pt>
                <c:pt idx="623">
                  <c:v>0.12085414183233974</c:v>
                </c:pt>
                <c:pt idx="624">
                  <c:v>0.1207426428693312</c:v>
                </c:pt>
                <c:pt idx="625">
                  <c:v>0.12063077124729953</c:v>
                </c:pt>
                <c:pt idx="626">
                  <c:v>0.12051852505194718</c:v>
                </c:pt>
                <c:pt idx="627">
                  <c:v>0.12040590235561871</c:v>
                </c:pt>
                <c:pt idx="628">
                  <c:v>0.12029290121718217</c:v>
                </c:pt>
                <c:pt idx="629">
                  <c:v>0.12017951968190947</c:v>
                </c:pt>
                <c:pt idx="630">
                  <c:v>0.1200657557813553</c:v>
                </c:pt>
                <c:pt idx="631">
                  <c:v>0.11995160753323465</c:v>
                </c:pt>
                <c:pt idx="632">
                  <c:v>0.11983707294129926</c:v>
                </c:pt>
                <c:pt idx="633">
                  <c:v>0.11972214999521248</c:v>
                </c:pt>
                <c:pt idx="634">
                  <c:v>0.11960683667042288</c:v>
                </c:pt>
                <c:pt idx="635">
                  <c:v>0.11949113092803641</c:v>
                </c:pt>
                <c:pt idx="636">
                  <c:v>0.11937503071468726</c:v>
                </c:pt>
                <c:pt idx="637">
                  <c:v>0.1192585339624072</c:v>
                </c:pt>
                <c:pt idx="638">
                  <c:v>0.1191416385884935</c:v>
                </c:pt>
                <c:pt idx="639">
                  <c:v>0.11902434249537545</c:v>
                </c:pt>
                <c:pt idx="640">
                  <c:v>0.11890664357047935</c:v>
                </c:pt>
                <c:pt idx="641">
                  <c:v>0.11878853968609199</c:v>
                </c:pt>
                <c:pt idx="642">
                  <c:v>0.11867002869922268</c:v>
                </c:pt>
                <c:pt idx="643">
                  <c:v>0.11855110845146367</c:v>
                </c:pt>
                <c:pt idx="644">
                  <c:v>0.11843177676884908</c:v>
                </c:pt>
                <c:pt idx="645">
                  <c:v>0.11831203146171225</c:v>
                </c:pt>
                <c:pt idx="646">
                  <c:v>0.11819187032454131</c:v>
                </c:pt>
                <c:pt idx="647">
                  <c:v>0.11807129113583356</c:v>
                </c:pt>
                <c:pt idx="648">
                  <c:v>0.11795029165794768</c:v>
                </c:pt>
                <c:pt idx="649">
                  <c:v>0.11782886963695462</c:v>
                </c:pt>
                <c:pt idx="650">
                  <c:v>0.11770702280248679</c:v>
                </c:pt>
                <c:pt idx="651">
                  <c:v>0.11758474886758541</c:v>
                </c:pt>
                <c:pt idx="652">
                  <c:v>0.11746204552854619</c:v>
                </c:pt>
                <c:pt idx="653">
                  <c:v>0.11733891046476325</c:v>
                </c:pt>
                <c:pt idx="654">
                  <c:v>0.1172153413385713</c:v>
                </c:pt>
                <c:pt idx="655">
                  <c:v>0.117091335795086</c:v>
                </c:pt>
                <c:pt idx="656">
                  <c:v>0.11696689146204246</c:v>
                </c:pt>
                <c:pt idx="657">
                  <c:v>0.11684200594963193</c:v>
                </c:pt>
                <c:pt idx="658">
                  <c:v>0.11671667685033657</c:v>
                </c:pt>
                <c:pt idx="659">
                  <c:v>0.11659090173876238</c:v>
                </c:pt>
                <c:pt idx="660">
                  <c:v>0.11646467817147022</c:v>
                </c:pt>
                <c:pt idx="661">
                  <c:v>0.11633800368680465</c:v>
                </c:pt>
                <c:pt idx="662">
                  <c:v>0.11621087580472125</c:v>
                </c:pt>
                <c:pt idx="663">
                  <c:v>0.11608329202661134</c:v>
                </c:pt>
                <c:pt idx="664">
                  <c:v>0.11595524983512524</c:v>
                </c:pt>
                <c:pt idx="665">
                  <c:v>0.11582674669399304</c:v>
                </c:pt>
                <c:pt idx="666">
                  <c:v>0.11569778004784348</c:v>
                </c:pt>
                <c:pt idx="667">
                  <c:v>0.11556834732202069</c:v>
                </c:pt>
                <c:pt idx="668">
                  <c:v>0.11543844592239874</c:v>
                </c:pt>
                <c:pt idx="669">
                  <c:v>0.11530807323519404</c:v>
                </c:pt>
                <c:pt idx="670">
                  <c:v>0.11517722662677551</c:v>
                </c:pt>
                <c:pt idx="671">
                  <c:v>0.11504590344347246</c:v>
                </c:pt>
                <c:pt idx="672">
                  <c:v>0.11491410101138037</c:v>
                </c:pt>
                <c:pt idx="673">
                  <c:v>0.11478181663616412</c:v>
                </c:pt>
                <c:pt idx="674">
                  <c:v>0.11464904760285907</c:v>
                </c:pt>
                <c:pt idx="675">
                  <c:v>0.11451579117566969</c:v>
                </c:pt>
                <c:pt idx="676">
                  <c:v>0.11438204459776581</c:v>
                </c:pt>
                <c:pt idx="677">
                  <c:v>0.11424780509107639</c:v>
                </c:pt>
                <c:pt idx="678">
                  <c:v>0.11411306985608086</c:v>
                </c:pt>
                <c:pt idx="679">
                  <c:v>0.11397783607159795</c:v>
                </c:pt>
                <c:pt idx="680">
                  <c:v>0.11384210089457193</c:v>
                </c:pt>
                <c:pt idx="681">
                  <c:v>0.11370586145985632</c:v>
                </c:pt>
                <c:pt idx="682">
                  <c:v>0.11356911487999496</c:v>
                </c:pt>
                <c:pt idx="683">
                  <c:v>0.11343185824500041</c:v>
                </c:pt>
                <c:pt idx="684">
                  <c:v>0.11329408862212963</c:v>
                </c:pt>
                <c:pt idx="685">
                  <c:v>0.11315580305565703</c:v>
                </c:pt>
                <c:pt idx="686">
                  <c:v>0.11301699856664467</c:v>
                </c:pt>
                <c:pt idx="687">
                  <c:v>0.11287767215270957</c:v>
                </c:pt>
                <c:pt idx="688">
                  <c:v>0.11273782078778834</c:v>
                </c:pt>
                <c:pt idx="689">
                  <c:v>0.11259744142189879</c:v>
                </c:pt>
                <c:pt idx="690">
                  <c:v>0.11245653098089861</c:v>
                </c:pt>
                <c:pt idx="691">
                  <c:v>0.11231508636624106</c:v>
                </c:pt>
                <c:pt idx="692">
                  <c:v>0.11217310445472775</c:v>
                </c:pt>
                <c:pt idx="693">
                  <c:v>0.11203058209825818</c:v>
                </c:pt>
                <c:pt idx="694">
                  <c:v>0.11188751612357624</c:v>
                </c:pt>
                <c:pt idx="695">
                  <c:v>0.11174390333201359</c:v>
                </c:pt>
                <c:pt idx="696">
                  <c:v>0.11159974049922972</c:v>
                </c:pt>
                <c:pt idx="697">
                  <c:v>0.11145502437494888</c:v>
                </c:pt>
                <c:pt idx="698">
                  <c:v>0.11130975168269358</c:v>
                </c:pt>
                <c:pt idx="699">
                  <c:v>0.11116391911951486</c:v>
                </c:pt>
                <c:pt idx="700">
                  <c:v>0.11101752335571898</c:v>
                </c:pt>
                <c:pt idx="701">
                  <c:v>0.11087056103459081</c:v>
                </c:pt>
                <c:pt idx="702">
                  <c:v>0.11072302877211369</c:v>
                </c:pt>
                <c:pt idx="703">
                  <c:v>0.1105749231566856</c:v>
                </c:pt>
                <c:pt idx="704">
                  <c:v>0.11042624074883185</c:v>
                </c:pt>
                <c:pt idx="705">
                  <c:v>0.11027697808091401</c:v>
                </c:pt>
                <c:pt idx="706">
                  <c:v>0.11012713165683519</c:v>
                </c:pt>
                <c:pt idx="707">
                  <c:v>0.10997669795174139</c:v>
                </c:pt>
                <c:pt idx="708">
                  <c:v>0.10982567341171921</c:v>
                </c:pt>
                <c:pt idx="709">
                  <c:v>0.10967405445348949</c:v>
                </c:pt>
                <c:pt idx="710">
                  <c:v>0.10952183746409701</c:v>
                </c:pt>
                <c:pt idx="711">
                  <c:v>0.10936901880059623</c:v>
                </c:pt>
                <c:pt idx="712">
                  <c:v>0.10921559478973286</c:v>
                </c:pt>
                <c:pt idx="713">
                  <c:v>0.1090615617276214</c:v>
                </c:pt>
                <c:pt idx="714">
                  <c:v>0.1089069158794183</c:v>
                </c:pt>
                <c:pt idx="715">
                  <c:v>0.10875165347899092</c:v>
                </c:pt>
                <c:pt idx="716">
                  <c:v>0.10859577072858222</c:v>
                </c:pt>
                <c:pt idx="717">
                  <c:v>0.10843926379847083</c:v>
                </c:pt>
                <c:pt idx="718">
                  <c:v>0.10828212882662684</c:v>
                </c:pt>
                <c:pt idx="719">
                  <c:v>0.10812436191836292</c:v>
                </c:pt>
                <c:pt idx="720">
                  <c:v>0.10796595914598078</c:v>
                </c:pt>
                <c:pt idx="721">
                  <c:v>0.10780691654841301</c:v>
                </c:pt>
                <c:pt idx="722">
                  <c:v>0.10764723013086014</c:v>
                </c:pt>
                <c:pt idx="723">
                  <c:v>0.10748689586442269</c:v>
                </c:pt>
                <c:pt idx="724">
                  <c:v>0.10732590968572848</c:v>
                </c:pt>
                <c:pt idx="725">
                  <c:v>0.10716426749655487</c:v>
                </c:pt>
                <c:pt idx="726">
                  <c:v>0.10700196516344582</c:v>
                </c:pt>
                <c:pt idx="727">
                  <c:v>0.1068389985173238</c:v>
                </c:pt>
                <c:pt idx="728">
                  <c:v>0.10667536335309653</c:v>
                </c:pt>
                <c:pt idx="729">
                  <c:v>0.10651105542925834</c:v>
                </c:pt>
                <c:pt idx="730">
                  <c:v>0.10634607046748594</c:v>
                </c:pt>
                <c:pt idx="731">
                  <c:v>0.10618040415222893</c:v>
                </c:pt>
                <c:pt idx="732">
                  <c:v>0.10601405213029448</c:v>
                </c:pt>
                <c:pt idx="733">
                  <c:v>0.10584701001042637</c:v>
                </c:pt>
                <c:pt idx="734">
                  <c:v>0.10567927336287836</c:v>
                </c:pt>
                <c:pt idx="735">
                  <c:v>0.10551083771898136</c:v>
                </c:pt>
                <c:pt idx="736">
                  <c:v>0.10534169857070493</c:v>
                </c:pt>
                <c:pt idx="737">
                  <c:v>0.10517185137021252</c:v>
                </c:pt>
                <c:pt idx="738">
                  <c:v>0.10500129152941051</c:v>
                </c:pt>
                <c:pt idx="739">
                  <c:v>0.10483001441949102</c:v>
                </c:pt>
                <c:pt idx="740">
                  <c:v>0.10465801537046823</c:v>
                </c:pt>
                <c:pt idx="741">
                  <c:v>0.10448528967070832</c:v>
                </c:pt>
                <c:pt idx="742">
                  <c:v>0.10431183256645254</c:v>
                </c:pt>
                <c:pt idx="743">
                  <c:v>0.10413763926133394</c:v>
                </c:pt>
                <c:pt idx="744">
                  <c:v>0.10396270491588681</c:v>
                </c:pt>
                <c:pt idx="745">
                  <c:v>0.10378702464704943</c:v>
                </c:pt>
                <c:pt idx="746">
                  <c:v>0.10361059352765975</c:v>
                </c:pt>
                <c:pt idx="747">
                  <c:v>0.10343340658594359</c:v>
                </c:pt>
                <c:pt idx="748">
                  <c:v>0.10325545880499595</c:v>
                </c:pt>
                <c:pt idx="749">
                  <c:v>0.10307674512225436</c:v>
                </c:pt>
                <c:pt idx="750">
                  <c:v>0.10289726042896505</c:v>
                </c:pt>
                <c:pt idx="751">
                  <c:v>0.10271699956964123</c:v>
                </c:pt>
                <c:pt idx="752">
                  <c:v>0.10253595734151345</c:v>
                </c:pt>
                <c:pt idx="753">
                  <c:v>0.10235412849397219</c:v>
                </c:pt>
                <c:pt idx="754">
                  <c:v>0.10217150772800201</c:v>
                </c:pt>
                <c:pt idx="755">
                  <c:v>0.10198808969560784</c:v>
                </c:pt>
                <c:pt idx="756">
                  <c:v>0.10180386899923238</c:v>
                </c:pt>
                <c:pt idx="757">
                  <c:v>0.10161884019116528</c:v>
                </c:pt>
                <c:pt idx="758">
                  <c:v>0.1014329977729435</c:v>
                </c:pt>
                <c:pt idx="759">
                  <c:v>0.10124633619474277</c:v>
                </c:pt>
                <c:pt idx="760">
                  <c:v>0.10105884985476001</c:v>
                </c:pt>
                <c:pt idx="761">
                  <c:v>0.10087053309858658</c:v>
                </c:pt>
                <c:pt idx="762">
                  <c:v>0.10068138021857222</c:v>
                </c:pt>
                <c:pt idx="763">
                  <c:v>0.10049138545317933</c:v>
                </c:pt>
                <c:pt idx="764">
                  <c:v>0.10030054298632769</c:v>
                </c:pt>
                <c:pt idx="765">
                  <c:v>0.10010884694672921</c:v>
                </c:pt>
                <c:pt idx="766">
                  <c:v>9.9916291407212643E-2</c:v>
                </c:pt>
                <c:pt idx="767">
                  <c:v>9.9722870384038112E-2</c:v>
                </c:pt>
                <c:pt idx="768">
                  <c:v>9.9528577836201074E-2</c:v>
                </c:pt>
                <c:pt idx="769">
                  <c:v>9.9333407664725842E-2</c:v>
                </c:pt>
                <c:pt idx="770">
                  <c:v>9.9137353711948178E-2</c:v>
                </c:pt>
                <c:pt idx="771">
                  <c:v>9.8940409760786829E-2</c:v>
                </c:pt>
                <c:pt idx="772">
                  <c:v>9.8742569534003968E-2</c:v>
                </c:pt>
                <c:pt idx="773">
                  <c:v>9.8543826693454087E-2</c:v>
                </c:pt>
                <c:pt idx="774">
                  <c:v>9.8344174839321313E-2</c:v>
                </c:pt>
                <c:pt idx="775">
                  <c:v>9.8143607509344824E-2</c:v>
                </c:pt>
                <c:pt idx="776">
                  <c:v>9.7942118178032236E-2</c:v>
                </c:pt>
                <c:pt idx="777">
                  <c:v>9.7739700255860526E-2</c:v>
                </c:pt>
                <c:pt idx="778">
                  <c:v>9.7536347088464578E-2</c:v>
                </c:pt>
                <c:pt idx="779">
                  <c:v>9.7332051955812876E-2</c:v>
                </c:pt>
                <c:pt idx="780">
                  <c:v>9.7126808071370044E-2</c:v>
                </c:pt>
                <c:pt idx="781">
                  <c:v>9.6920608581246334E-2</c:v>
                </c:pt>
                <c:pt idx="782">
                  <c:v>9.6713446563333361E-2</c:v>
                </c:pt>
                <c:pt idx="783">
                  <c:v>9.6505315026426106E-2</c:v>
                </c:pt>
                <c:pt idx="784">
                  <c:v>9.6296206909330898E-2</c:v>
                </c:pt>
                <c:pt idx="785">
                  <c:v>9.608611507995897E-2</c:v>
                </c:pt>
                <c:pt idx="786">
                  <c:v>9.5875032334405461E-2</c:v>
                </c:pt>
                <c:pt idx="787">
                  <c:v>9.5662951396013413E-2</c:v>
                </c:pt>
                <c:pt idx="788">
                  <c:v>9.54498649144227E-2</c:v>
                </c:pt>
                <c:pt idx="789">
                  <c:v>9.5235765464603231E-2</c:v>
                </c:pt>
                <c:pt idx="790">
                  <c:v>9.5020645545872598E-2</c:v>
                </c:pt>
                <c:pt idx="791">
                  <c:v>9.4804497580897373E-2</c:v>
                </c:pt>
                <c:pt idx="792">
                  <c:v>9.4587313914678117E-2</c:v>
                </c:pt>
                <c:pt idx="793">
                  <c:v>9.4369086813517411E-2</c:v>
                </c:pt>
                <c:pt idx="794">
                  <c:v>9.4149808463971002E-2</c:v>
                </c:pt>
                <c:pt idx="795">
                  <c:v>9.392947097178124E-2</c:v>
                </c:pt>
                <c:pt idx="796">
                  <c:v>9.3708066360792888E-2</c:v>
                </c:pt>
                <c:pt idx="797">
                  <c:v>9.3485586571850604E-2</c:v>
                </c:pt>
                <c:pt idx="798">
                  <c:v>9.3262023461677876E-2</c:v>
                </c:pt>
                <c:pt idx="799">
                  <c:v>9.3037368801737186E-2</c:v>
                </c:pt>
                <c:pt idx="800">
                  <c:v>9.281161427707052E-2</c:v>
                </c:pt>
                <c:pt idx="801">
                  <c:v>9.2584751485120395E-2</c:v>
                </c:pt>
                <c:pt idx="802">
                  <c:v>9.2356771934530735E-2</c:v>
                </c:pt>
                <c:pt idx="803">
                  <c:v>9.212766704392697E-2</c:v>
                </c:pt>
                <c:pt idx="804">
                  <c:v>9.1897428140675336E-2</c:v>
                </c:pt>
                <c:pt idx="805">
                  <c:v>9.1666046459620634E-2</c:v>
                </c:pt>
                <c:pt idx="806">
                  <c:v>9.1433513141802134E-2</c:v>
                </c:pt>
                <c:pt idx="807">
                  <c:v>9.1199819233147017E-2</c:v>
                </c:pt>
                <c:pt idx="808">
                  <c:v>9.0964955683141197E-2</c:v>
                </c:pt>
                <c:pt idx="809">
                  <c:v>9.0728913343476478E-2</c:v>
                </c:pt>
                <c:pt idx="810">
                  <c:v>9.0491682966674175E-2</c:v>
                </c:pt>
                <c:pt idx="811">
                  <c:v>9.0253255204684177E-2</c:v>
                </c:pt>
                <c:pt idx="812">
                  <c:v>9.0013620607459294E-2</c:v>
                </c:pt>
                <c:pt idx="813">
                  <c:v>8.9772769621503989E-2</c:v>
                </c:pt>
                <c:pt idx="814">
                  <c:v>8.9530692588397312E-2</c:v>
                </c:pt>
                <c:pt idx="815">
                  <c:v>8.9287379743289153E-2</c:v>
                </c:pt>
                <c:pt idx="816">
                  <c:v>8.9042821213369344E-2</c:v>
                </c:pt>
                <c:pt idx="817">
                  <c:v>8.8797007016309146E-2</c:v>
                </c:pt>
                <c:pt idx="818">
                  <c:v>8.8549927058674177E-2</c:v>
                </c:pt>
                <c:pt idx="819">
                  <c:v>8.8301571134308449E-2</c:v>
                </c:pt>
                <c:pt idx="820">
                  <c:v>8.8051928922688802E-2</c:v>
                </c:pt>
                <c:pt idx="821">
                  <c:v>8.7800989987248765E-2</c:v>
                </c:pt>
                <c:pt idx="822">
                  <c:v>8.7548743773671694E-2</c:v>
                </c:pt>
                <c:pt idx="823">
                  <c:v>8.7295179608151904E-2</c:v>
                </c:pt>
                <c:pt idx="824">
                  <c:v>8.7040286695623595E-2</c:v>
                </c:pt>
                <c:pt idx="825">
                  <c:v>8.6784054117956227E-2</c:v>
                </c:pt>
                <c:pt idx="826">
                  <c:v>8.6526470832116356E-2</c:v>
                </c:pt>
                <c:pt idx="827">
                  <c:v>8.6267525668294154E-2</c:v>
                </c:pt>
                <c:pt idx="828">
                  <c:v>8.6007207327994856E-2</c:v>
                </c:pt>
                <c:pt idx="829">
                  <c:v>8.5745504382093371E-2</c:v>
                </c:pt>
                <c:pt idx="830">
                  <c:v>8.5482405268851799E-2</c:v>
                </c:pt>
                <c:pt idx="831">
                  <c:v>8.5217898291898714E-2</c:v>
                </c:pt>
                <c:pt idx="832">
                  <c:v>8.4951971618169309E-2</c:v>
                </c:pt>
                <c:pt idx="833">
                  <c:v>8.4684613275805537E-2</c:v>
                </c:pt>
                <c:pt idx="834">
                  <c:v>8.4415811152015185E-2</c:v>
                </c:pt>
                <c:pt idx="835">
                  <c:v>8.4145552990889078E-2</c:v>
                </c:pt>
                <c:pt idx="836">
                  <c:v>8.3873826391174966E-2</c:v>
                </c:pt>
                <c:pt idx="837">
                  <c:v>8.3600618804007598E-2</c:v>
                </c:pt>
                <c:pt idx="838">
                  <c:v>8.3325917530593485E-2</c:v>
                </c:pt>
                <c:pt idx="839">
                  <c:v>8.3049709719849249E-2</c:v>
                </c:pt>
                <c:pt idx="840">
                  <c:v>8.2771982365992716E-2</c:v>
                </c:pt>
                <c:pt idx="841">
                  <c:v>8.2492722306085203E-2</c:v>
                </c:pt>
                <c:pt idx="842">
                  <c:v>8.221191621752387E-2</c:v>
                </c:pt>
                <c:pt idx="843">
                  <c:v>8.1929550615483016E-2</c:v>
                </c:pt>
                <c:pt idx="844">
                  <c:v>8.1645611850302863E-2</c:v>
                </c:pt>
                <c:pt idx="845">
                  <c:v>8.1360086104824467E-2</c:v>
                </c:pt>
                <c:pt idx="846">
                  <c:v>8.1072959391669489E-2</c:v>
                </c:pt>
                <c:pt idx="847">
                  <c:v>8.078421755046318E-2</c:v>
                </c:pt>
                <c:pt idx="848">
                  <c:v>8.0493846244999431E-2</c:v>
                </c:pt>
                <c:pt idx="849">
                  <c:v>8.0201830960345957E-2</c:v>
                </c:pt>
                <c:pt idx="850">
                  <c:v>7.9908156999888236E-2</c:v>
                </c:pt>
                <c:pt idx="851">
                  <c:v>7.9612809482310795E-2</c:v>
                </c:pt>
                <c:pt idx="852">
                  <c:v>7.9315773338513515E-2</c:v>
                </c:pt>
                <c:pt idx="853">
                  <c:v>7.901703330846202E-2</c:v>
                </c:pt>
                <c:pt idx="854">
                  <c:v>7.8716573937969631E-2</c:v>
                </c:pt>
                <c:pt idx="855">
                  <c:v>7.8414379575409504E-2</c:v>
                </c:pt>
                <c:pt idx="856">
                  <c:v>7.8110434368354784E-2</c:v>
                </c:pt>
                <c:pt idx="857">
                  <c:v>7.7804722260144829E-2</c:v>
                </c:pt>
                <c:pt idx="858">
                  <c:v>7.7497226986375511E-2</c:v>
                </c:pt>
                <c:pt idx="859">
                  <c:v>7.7187932071311319E-2</c:v>
                </c:pt>
                <c:pt idx="860">
                  <c:v>7.6876820824217221E-2</c:v>
                </c:pt>
                <c:pt idx="861">
                  <c:v>7.6563876335607906E-2</c:v>
                </c:pt>
                <c:pt idx="862">
                  <c:v>7.6249081473411917E-2</c:v>
                </c:pt>
                <c:pt idx="863">
                  <c:v>7.5932418879048599E-2</c:v>
                </c:pt>
                <c:pt idx="864">
                  <c:v>7.561387096341475E-2</c:v>
                </c:pt>
                <c:pt idx="865">
                  <c:v>7.5293419902778977E-2</c:v>
                </c:pt>
                <c:pt idx="866">
                  <c:v>7.4971047634580401E-2</c:v>
                </c:pt>
                <c:pt idx="867">
                  <c:v>7.4646735853129448E-2</c:v>
                </c:pt>
                <c:pt idx="868">
                  <c:v>7.4320466005207309E-2</c:v>
                </c:pt>
                <c:pt idx="869">
                  <c:v>7.3992219285561281E-2</c:v>
                </c:pt>
                <c:pt idx="870">
                  <c:v>7.3661976632292847E-2</c:v>
                </c:pt>
                <c:pt idx="871">
                  <c:v>7.3329718722135048E-2</c:v>
                </c:pt>
                <c:pt idx="872">
                  <c:v>7.2995425965615729E-2</c:v>
                </c:pt>
                <c:pt idx="873">
                  <c:v>7.2659078502103389E-2</c:v>
                </c:pt>
                <c:pt idx="874">
                  <c:v>7.2320656194731492E-2</c:v>
                </c:pt>
                <c:pt idx="875">
                  <c:v>7.1980138625197893E-2</c:v>
                </c:pt>
                <c:pt idx="876">
                  <c:v>7.1637505088435E-2</c:v>
                </c:pt>
                <c:pt idx="877">
                  <c:v>7.1292734587146689E-2</c:v>
                </c:pt>
                <c:pt idx="878">
                  <c:v>7.0945805826207714E-2</c:v>
                </c:pt>
                <c:pt idx="879">
                  <c:v>7.0596697206920953E-2</c:v>
                </c:pt>
                <c:pt idx="880">
                  <c:v>7.0245386821127936E-2</c:v>
                </c:pt>
                <c:pt idx="881">
                  <c:v>6.989185244516781E-2</c:v>
                </c:pt>
                <c:pt idx="882">
                  <c:v>6.9536071533679369E-2</c:v>
                </c:pt>
                <c:pt idx="883">
                  <c:v>6.9178021213241278E-2</c:v>
                </c:pt>
                <c:pt idx="884">
                  <c:v>6.8817678275844618E-2</c:v>
                </c:pt>
                <c:pt idx="885">
                  <c:v>6.8455019172192141E-2</c:v>
                </c:pt>
                <c:pt idx="886">
                  <c:v>6.8090020004818189E-2</c:v>
                </c:pt>
                <c:pt idx="887">
                  <c:v>6.7722656521022842E-2</c:v>
                </c:pt>
                <c:pt idx="888">
                  <c:v>6.7352904105614037E-2</c:v>
                </c:pt>
                <c:pt idx="889">
                  <c:v>6.6980737773450441E-2</c:v>
                </c:pt>
                <c:pt idx="890">
                  <c:v>6.660613216177802E-2</c:v>
                </c:pt>
                <c:pt idx="891">
                  <c:v>6.6229061522352986E-2</c:v>
                </c:pt>
                <c:pt idx="892">
                  <c:v>6.5849499713342793E-2</c:v>
                </c:pt>
                <c:pt idx="893">
                  <c:v>6.5467420190997425E-2</c:v>
                </c:pt>
                <c:pt idx="894">
                  <c:v>6.5082796001082049E-2</c:v>
                </c:pt>
                <c:pt idx="895">
                  <c:v>6.4695599770061979E-2</c:v>
                </c:pt>
                <c:pt idx="896">
                  <c:v>6.4305803696030575E-2</c:v>
                </c:pt>
                <c:pt idx="897">
                  <c:v>6.3913379539370166E-2</c:v>
                </c:pt>
                <c:pt idx="898">
                  <c:v>6.3518298613135127E-2</c:v>
                </c:pt>
                <c:pt idx="899">
                  <c:v>6.3120531773146707E-2</c:v>
                </c:pt>
                <c:pt idx="900">
                  <c:v>6.2720049407787651E-2</c:v>
                </c:pt>
                <c:pt idx="901">
                  <c:v>6.2316821427484431E-2</c:v>
                </c:pt>
                <c:pt idx="902">
                  <c:v>6.1910817253864665E-2</c:v>
                </c:pt>
                <c:pt idx="903">
                  <c:v>6.1502005808575823E-2</c:v>
                </c:pt>
                <c:pt idx="904">
                  <c:v>6.1090355501751369E-2</c:v>
                </c:pt>
                <c:pt idx="905">
                  <c:v>6.0675834220109123E-2</c:v>
                </c:pt>
                <c:pt idx="906">
                  <c:v>6.025840931466632E-2</c:v>
                </c:pt>
                <c:pt idx="907">
                  <c:v>5.9838047588054395E-2</c:v>
                </c:pt>
                <c:pt idx="908">
                  <c:v>5.9414715281416314E-2</c:v>
                </c:pt>
                <c:pt idx="909">
                  <c:v>5.8988378060867368E-2</c:v>
                </c:pt>
                <c:pt idx="910">
                  <c:v>5.8559001003500179E-2</c:v>
                </c:pt>
                <c:pt idx="911">
                  <c:v>5.8126548582912801E-2</c:v>
                </c:pt>
                <c:pt idx="912">
                  <c:v>5.7690984654238102E-2</c:v>
                </c:pt>
                <c:pt idx="913">
                  <c:v>5.7252272438650754E-2</c:v>
                </c:pt>
                <c:pt idx="914">
                  <c:v>5.681037450732724E-2</c:v>
                </c:pt>
                <c:pt idx="915">
                  <c:v>5.6365252764832563E-2</c:v>
                </c:pt>
                <c:pt idx="916">
                  <c:v>5.5916868431905339E-2</c:v>
                </c:pt>
                <c:pt idx="917">
                  <c:v>5.5465182027611942E-2</c:v>
                </c:pt>
                <c:pt idx="918">
                  <c:v>5.5010153350837622E-2</c:v>
                </c:pt>
                <c:pt idx="919">
                  <c:v>5.4551741461081105E-2</c:v>
                </c:pt>
                <c:pt idx="920">
                  <c:v>5.408990465851643E-2</c:v>
                </c:pt>
                <c:pt idx="921">
                  <c:v>5.3624600463283878E-2</c:v>
                </c:pt>
                <c:pt idx="922">
                  <c:v>5.3155785593968587E-2</c:v>
                </c:pt>
                <c:pt idx="923">
                  <c:v>5.2683415945223321E-2</c:v>
                </c:pt>
                <c:pt idx="924">
                  <c:v>5.2207446564488023E-2</c:v>
                </c:pt>
                <c:pt idx="925">
                  <c:v>5.1727831627756168E-2</c:v>
                </c:pt>
                <c:pt idx="926">
                  <c:v>5.1244524414333574E-2</c:v>
                </c:pt>
                <c:pt idx="927">
                  <c:v>5.0757477280531864E-2</c:v>
                </c:pt>
                <c:pt idx="928">
                  <c:v>5.0266641632234176E-2</c:v>
                </c:pt>
                <c:pt idx="929">
                  <c:v>4.9771967896266006E-2</c:v>
                </c:pt>
                <c:pt idx="930">
                  <c:v>4.9273405490498828E-2</c:v>
                </c:pt>
                <c:pt idx="931">
                  <c:v>4.8770902792608643E-2</c:v>
                </c:pt>
                <c:pt idx="932">
                  <c:v>4.826440710740499E-2</c:v>
                </c:pt>
                <c:pt idx="933">
                  <c:v>4.7753864632639538E-2</c:v>
                </c:pt>
                <c:pt idx="934">
                  <c:v>4.7239220423195352E-2</c:v>
                </c:pt>
                <c:pt idx="935">
                  <c:v>4.6720418353549995E-2</c:v>
                </c:pt>
                <c:pt idx="936">
                  <c:v>4.6197401078396261E-2</c:v>
                </c:pt>
                <c:pt idx="937">
                  <c:v>4.5670109991294096E-2</c:v>
                </c:pt>
                <c:pt idx="938">
                  <c:v>4.5138485181216145E-2</c:v>
                </c:pt>
                <c:pt idx="939">
                  <c:v>4.4602465386836973E-2</c:v>
                </c:pt>
                <c:pt idx="940">
                  <c:v>4.4061987948401708E-2</c:v>
                </c:pt>
                <c:pt idx="941">
                  <c:v>4.3516988756995036E-2</c:v>
                </c:pt>
                <c:pt idx="942">
                  <c:v>4.2967402201013596E-2</c:v>
                </c:pt>
                <c:pt idx="943">
                  <c:v>4.2413161109626174E-2</c:v>
                </c:pt>
                <c:pt idx="944">
                  <c:v>4.1854196692983944E-2</c:v>
                </c:pt>
                <c:pt idx="945">
                  <c:v>4.1290438478919285E-2</c:v>
                </c:pt>
                <c:pt idx="946">
                  <c:v>4.0721814245844208E-2</c:v>
                </c:pt>
                <c:pt idx="947">
                  <c:v>4.0148249951528783E-2</c:v>
                </c:pt>
                <c:pt idx="948">
                  <c:v>3.9569669657405264E-2</c:v>
                </c:pt>
                <c:pt idx="949">
                  <c:v>3.8985995448004428E-2</c:v>
                </c:pt>
                <c:pt idx="950">
                  <c:v>3.8397147345086001E-2</c:v>
                </c:pt>
                <c:pt idx="951">
                  <c:v>3.7803043215974101E-2</c:v>
                </c:pt>
                <c:pt idx="952">
                  <c:v>3.7203598675551092E-2</c:v>
                </c:pt>
                <c:pt idx="953">
                  <c:v>3.6598726981296431E-2</c:v>
                </c:pt>
                <c:pt idx="954">
                  <c:v>3.5988338920681401E-2</c:v>
                </c:pt>
                <c:pt idx="955">
                  <c:v>3.5372342690142757E-2</c:v>
                </c:pt>
                <c:pt idx="956">
                  <c:v>3.4750643764757005E-2</c:v>
                </c:pt>
                <c:pt idx="957">
                  <c:v>3.4123144757620009E-2</c:v>
                </c:pt>
                <c:pt idx="958">
                  <c:v>3.3489745267800006E-2</c:v>
                </c:pt>
                <c:pt idx="959">
                  <c:v>3.2850341715573092E-2</c:v>
                </c:pt>
                <c:pt idx="960">
                  <c:v>3.2204827163463831E-2</c:v>
                </c:pt>
                <c:pt idx="961">
                  <c:v>3.1553091121394518E-2</c:v>
                </c:pt>
                <c:pt idx="962">
                  <c:v>3.0895019333988034E-2</c:v>
                </c:pt>
                <c:pt idx="963">
                  <c:v>3.0230493547762274E-2</c:v>
                </c:pt>
                <c:pt idx="964">
                  <c:v>2.9559391255589144E-2</c:v>
                </c:pt>
                <c:pt idx="965">
                  <c:v>2.8881585415353805E-2</c:v>
                </c:pt>
                <c:pt idx="966">
                  <c:v>2.8196944139224186E-2</c:v>
                </c:pt>
                <c:pt idx="967">
                  <c:v>2.7505330349305485E-2</c:v>
                </c:pt>
                <c:pt idx="968">
                  <c:v>2.6806601394681478E-2</c:v>
                </c:pt>
                <c:pt idx="969">
                  <c:v>2.6100608623900109E-2</c:v>
                </c:pt>
                <c:pt idx="970">
                  <c:v>2.5387196905798156E-2</c:v>
                </c:pt>
                <c:pt idx="971">
                  <c:v>2.4666204090120068E-2</c:v>
                </c:pt>
                <c:pt idx="972">
                  <c:v>2.3937460397590097E-2</c:v>
                </c:pt>
                <c:pt idx="973">
                  <c:v>2.3200787726839492E-2</c:v>
                </c:pt>
                <c:pt idx="974">
                  <c:v>2.2455998862731415E-2</c:v>
                </c:pt>
                <c:pt idx="975">
                  <c:v>2.1702896566971733E-2</c:v>
                </c:pt>
                <c:pt idx="976">
                  <c:v>2.0941272527182076E-2</c:v>
                </c:pt>
                <c:pt idx="977">
                  <c:v>2.0170906134473341E-2</c:v>
                </c:pt>
                <c:pt idx="978">
                  <c:v>1.9391563051477278E-2</c:v>
                </c:pt>
                <c:pt idx="979">
                  <c:v>1.8602993522030452E-2</c:v>
                </c:pt>
                <c:pt idx="980">
                  <c:v>1.7804930359186847E-2</c:v>
                </c:pt>
                <c:pt idx="981">
                  <c:v>1.6997086528380022E-2</c:v>
                </c:pt>
                <c:pt idx="982">
                  <c:v>1.6179152214988241E-2</c:v>
                </c:pt>
                <c:pt idx="983">
                  <c:v>1.53507912266379E-2</c:v>
                </c:pt>
                <c:pt idx="984">
                  <c:v>1.4511636524617373E-2</c:v>
                </c:pt>
                <c:pt idx="985">
                  <c:v>1.3661284596632989E-2</c:v>
                </c:pt>
                <c:pt idx="986">
                  <c:v>1.2799288259775983E-2</c:v>
                </c:pt>
                <c:pt idx="987">
                  <c:v>1.192514729243205E-2</c:v>
                </c:pt>
                <c:pt idx="988">
                  <c:v>1.1038295992041616E-2</c:v>
                </c:pt>
                <c:pt idx="989">
                  <c:v>1.0138086259999162E-2</c:v>
                </c:pt>
                <c:pt idx="990">
                  <c:v>9.223763968472791E-3</c:v>
                </c:pt>
                <c:pt idx="991">
                  <c:v>8.294434849566535E-3</c:v>
                </c:pt>
                <c:pt idx="992">
                  <c:v>7.3490132837591973E-3</c:v>
                </c:pt>
                <c:pt idx="993">
                  <c:v>6.3861415709975276E-3</c:v>
                </c:pt>
                <c:pt idx="994">
                  <c:v>5.4040545091665459E-3</c:v>
                </c:pt>
                <c:pt idx="995">
                  <c:v>4.4003327424709292E-3</c:v>
                </c:pt>
                <c:pt idx="996">
                  <c:v>3.3713987889218912E-3</c:v>
                </c:pt>
                <c:pt idx="997">
                  <c:v>2.3112906951870747E-3</c:v>
                </c:pt>
                <c:pt idx="998">
                  <c:v>1.2075874360986439E-3</c:v>
                </c:pt>
                <c:pt idx="999">
                  <c:v>2.5876074132799564E-12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D90-4961-8EE4-2175F90327BF}"/>
            </c:ext>
          </c:extLst>
        </c:ser>
        <c:ser>
          <c:idx val="6"/>
          <c:order val="4"/>
          <c:tx>
            <c:strRef>
              <c:f>Simulador!$I$33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Simulador!$I$34:$I$1033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D90-4961-8EE4-2175F90327BF}"/>
            </c:ext>
          </c:extLst>
        </c:ser>
        <c:ser>
          <c:idx val="12"/>
          <c:order val="5"/>
          <c:tx>
            <c:strRef>
              <c:f>Simulador!$J$33</c:f>
              <c:strCache>
                <c:ptCount val="1"/>
              </c:strCache>
            </c:strRef>
          </c:tx>
          <c:spPr>
            <a:ln w="222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Simulador!$J$34:$J$1033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D90-4961-8EE4-2175F90327BF}"/>
            </c:ext>
          </c:extLst>
        </c:ser>
        <c:ser>
          <c:idx val="14"/>
          <c:order val="6"/>
          <c:tx>
            <c:strRef>
              <c:f>Simulador!$K$33</c:f>
              <c:strCache>
                <c:ptCount val="1"/>
                <c:pt idx="0">
                  <c:v> </c:v>
                </c:pt>
              </c:strCache>
            </c:strRef>
          </c:tx>
          <c:spPr>
            <a:ln w="222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Simulador!$K$34:$K$1033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D90-4961-8EE4-2175F90327BF}"/>
            </c:ext>
          </c:extLst>
        </c:ser>
        <c:ser>
          <c:idx val="7"/>
          <c:order val="7"/>
          <c:tx>
            <c:strRef>
              <c:f>Simulador!$L$33</c:f>
              <c:strCache>
                <c:ptCount val="1"/>
                <c:pt idx="0">
                  <c:v> 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Simulador!$D$34:$D$1033</c:f>
              <c:numCache>
                <c:formatCode>0.00</c:formatCode>
                <c:ptCount val="1000"/>
                <c:pt idx="0">
                  <c:v>1500000</c:v>
                </c:pt>
                <c:pt idx="1">
                  <c:v>1498498.4984984985</c:v>
                </c:pt>
                <c:pt idx="2">
                  <c:v>1496996.9969969972</c:v>
                </c:pt>
                <c:pt idx="3">
                  <c:v>1495495.4954954954</c:v>
                </c:pt>
                <c:pt idx="4">
                  <c:v>1493993.9939939938</c:v>
                </c:pt>
                <c:pt idx="5">
                  <c:v>1492492.4924924925</c:v>
                </c:pt>
                <c:pt idx="6">
                  <c:v>1490990.990990991</c:v>
                </c:pt>
                <c:pt idx="7">
                  <c:v>1489489.4894894895</c:v>
                </c:pt>
                <c:pt idx="8">
                  <c:v>1487987.9879879879</c:v>
                </c:pt>
                <c:pt idx="9">
                  <c:v>1486486.4864864864</c:v>
                </c:pt>
                <c:pt idx="10">
                  <c:v>1484984.9849849851</c:v>
                </c:pt>
                <c:pt idx="11">
                  <c:v>1483483.4834834835</c:v>
                </c:pt>
                <c:pt idx="12">
                  <c:v>1481981.981981982</c:v>
                </c:pt>
                <c:pt idx="13">
                  <c:v>1480480.4804804805</c:v>
                </c:pt>
                <c:pt idx="14">
                  <c:v>1478978.9789789789</c:v>
                </c:pt>
                <c:pt idx="15">
                  <c:v>1477477.4774774774</c:v>
                </c:pt>
                <c:pt idx="16">
                  <c:v>1475975.9759759761</c:v>
                </c:pt>
                <c:pt idx="17">
                  <c:v>1474474.4744744746</c:v>
                </c:pt>
                <c:pt idx="18">
                  <c:v>1472972.972972973</c:v>
                </c:pt>
                <c:pt idx="19">
                  <c:v>1471471.4714714715</c:v>
                </c:pt>
                <c:pt idx="20">
                  <c:v>1469969.9699699699</c:v>
                </c:pt>
                <c:pt idx="21">
                  <c:v>1468468.4684684684</c:v>
                </c:pt>
                <c:pt idx="22">
                  <c:v>1466966.9669669671</c:v>
                </c:pt>
                <c:pt idx="23">
                  <c:v>1465465.4654654653</c:v>
                </c:pt>
                <c:pt idx="24">
                  <c:v>1463963.963963964</c:v>
                </c:pt>
                <c:pt idx="25">
                  <c:v>1462462.4624624625</c:v>
                </c:pt>
                <c:pt idx="26">
                  <c:v>1460960.9609609609</c:v>
                </c:pt>
                <c:pt idx="27">
                  <c:v>1459459.4594594596</c:v>
                </c:pt>
                <c:pt idx="28">
                  <c:v>1457957.9579579579</c:v>
                </c:pt>
                <c:pt idx="29">
                  <c:v>1456456.4564564563</c:v>
                </c:pt>
                <c:pt idx="30">
                  <c:v>1454954.954954955</c:v>
                </c:pt>
                <c:pt idx="31">
                  <c:v>1453453.4534534535</c:v>
                </c:pt>
                <c:pt idx="32">
                  <c:v>1451951.951951952</c:v>
                </c:pt>
                <c:pt idx="33">
                  <c:v>1450450.4504504504</c:v>
                </c:pt>
                <c:pt idx="34">
                  <c:v>1448948.9489489489</c:v>
                </c:pt>
                <c:pt idx="35">
                  <c:v>1447447.4474474476</c:v>
                </c:pt>
                <c:pt idx="36">
                  <c:v>1445945.945945946</c:v>
                </c:pt>
                <c:pt idx="37">
                  <c:v>1444444.4444444443</c:v>
                </c:pt>
                <c:pt idx="38">
                  <c:v>1442942.942942943</c:v>
                </c:pt>
                <c:pt idx="39">
                  <c:v>1441441.4414414414</c:v>
                </c:pt>
                <c:pt idx="40">
                  <c:v>1439939.9399399399</c:v>
                </c:pt>
                <c:pt idx="41">
                  <c:v>1438438.4384384386</c:v>
                </c:pt>
                <c:pt idx="42">
                  <c:v>1436936.9369369368</c:v>
                </c:pt>
                <c:pt idx="43">
                  <c:v>1435435.4354354355</c:v>
                </c:pt>
                <c:pt idx="44">
                  <c:v>1433933.933933934</c:v>
                </c:pt>
                <c:pt idx="45">
                  <c:v>1432432.4324324324</c:v>
                </c:pt>
                <c:pt idx="46">
                  <c:v>1430930.9309309309</c:v>
                </c:pt>
                <c:pt idx="47">
                  <c:v>1429429.4294294294</c:v>
                </c:pt>
                <c:pt idx="48">
                  <c:v>1427927.9279279278</c:v>
                </c:pt>
                <c:pt idx="49">
                  <c:v>1426426.4264264265</c:v>
                </c:pt>
                <c:pt idx="50">
                  <c:v>1424924.924924925</c:v>
                </c:pt>
                <c:pt idx="51">
                  <c:v>1423423.4234234234</c:v>
                </c:pt>
                <c:pt idx="52">
                  <c:v>1421921.9219219219</c:v>
                </c:pt>
                <c:pt idx="53">
                  <c:v>1420420.4204204204</c:v>
                </c:pt>
                <c:pt idx="54">
                  <c:v>1418918.9189189188</c:v>
                </c:pt>
                <c:pt idx="55">
                  <c:v>1417417.4174174175</c:v>
                </c:pt>
                <c:pt idx="56">
                  <c:v>1415915.915915916</c:v>
                </c:pt>
                <c:pt idx="57">
                  <c:v>1414414.4144144144</c:v>
                </c:pt>
                <c:pt idx="58">
                  <c:v>1412912.9129129129</c:v>
                </c:pt>
                <c:pt idx="59">
                  <c:v>1411411.4114114114</c:v>
                </c:pt>
                <c:pt idx="60">
                  <c:v>1409909.9099099101</c:v>
                </c:pt>
                <c:pt idx="61">
                  <c:v>1408408.4084084085</c:v>
                </c:pt>
                <c:pt idx="62">
                  <c:v>1406906.9069069067</c:v>
                </c:pt>
                <c:pt idx="63">
                  <c:v>1405405.4054054054</c:v>
                </c:pt>
                <c:pt idx="64">
                  <c:v>1403903.9039039039</c:v>
                </c:pt>
                <c:pt idx="65">
                  <c:v>1402402.4024024024</c:v>
                </c:pt>
                <c:pt idx="66">
                  <c:v>1400900.9009009011</c:v>
                </c:pt>
                <c:pt idx="67">
                  <c:v>1399399.3993993993</c:v>
                </c:pt>
                <c:pt idx="68">
                  <c:v>1397897.8978978978</c:v>
                </c:pt>
                <c:pt idx="69">
                  <c:v>1396396.3963963964</c:v>
                </c:pt>
                <c:pt idx="70">
                  <c:v>1394894.8948948949</c:v>
                </c:pt>
                <c:pt idx="71">
                  <c:v>1393393.3933933934</c:v>
                </c:pt>
                <c:pt idx="72">
                  <c:v>1391891.8918918918</c:v>
                </c:pt>
                <c:pt idx="73">
                  <c:v>1390390.3903903903</c:v>
                </c:pt>
                <c:pt idx="74">
                  <c:v>1388888.888888889</c:v>
                </c:pt>
                <c:pt idx="75">
                  <c:v>1387387.3873873875</c:v>
                </c:pt>
                <c:pt idx="76">
                  <c:v>1385885.8858858859</c:v>
                </c:pt>
                <c:pt idx="77">
                  <c:v>1384384.3843843844</c:v>
                </c:pt>
                <c:pt idx="78">
                  <c:v>1382882.8828828828</c:v>
                </c:pt>
                <c:pt idx="79">
                  <c:v>1381381.3813813813</c:v>
                </c:pt>
                <c:pt idx="80">
                  <c:v>1379879.87987988</c:v>
                </c:pt>
                <c:pt idx="81">
                  <c:v>1378378.3783783785</c:v>
                </c:pt>
                <c:pt idx="82">
                  <c:v>1376876.8768768769</c:v>
                </c:pt>
                <c:pt idx="83">
                  <c:v>1375375.3753753754</c:v>
                </c:pt>
                <c:pt idx="84">
                  <c:v>1373873.8738738738</c:v>
                </c:pt>
                <c:pt idx="85">
                  <c:v>1372372.3723723723</c:v>
                </c:pt>
                <c:pt idx="86">
                  <c:v>1370870.870870871</c:v>
                </c:pt>
                <c:pt idx="87">
                  <c:v>1369369.3693693692</c:v>
                </c:pt>
                <c:pt idx="88">
                  <c:v>1367867.8678678679</c:v>
                </c:pt>
                <c:pt idx="89">
                  <c:v>1366366.3663663664</c:v>
                </c:pt>
                <c:pt idx="90">
                  <c:v>1364864.8648648649</c:v>
                </c:pt>
                <c:pt idx="91">
                  <c:v>1363363.3633633635</c:v>
                </c:pt>
                <c:pt idx="92">
                  <c:v>1361861.8618618618</c:v>
                </c:pt>
                <c:pt idx="93">
                  <c:v>1360360.3603603602</c:v>
                </c:pt>
                <c:pt idx="94">
                  <c:v>1358858.8588588589</c:v>
                </c:pt>
                <c:pt idx="95">
                  <c:v>1357357.3573573574</c:v>
                </c:pt>
                <c:pt idx="96">
                  <c:v>1355855.8558558559</c:v>
                </c:pt>
                <c:pt idx="97">
                  <c:v>1354354.3543543543</c:v>
                </c:pt>
                <c:pt idx="98">
                  <c:v>1352852.8528528528</c:v>
                </c:pt>
                <c:pt idx="99">
                  <c:v>1351351.3513513515</c:v>
                </c:pt>
                <c:pt idx="100">
                  <c:v>1349849.8498498499</c:v>
                </c:pt>
                <c:pt idx="101">
                  <c:v>1348348.3483483482</c:v>
                </c:pt>
                <c:pt idx="102">
                  <c:v>1346846.8468468469</c:v>
                </c:pt>
                <c:pt idx="103">
                  <c:v>1345345.3453453453</c:v>
                </c:pt>
                <c:pt idx="104">
                  <c:v>1343843.8438438438</c:v>
                </c:pt>
                <c:pt idx="105">
                  <c:v>1342342.3423423425</c:v>
                </c:pt>
                <c:pt idx="106">
                  <c:v>1340840.8408408407</c:v>
                </c:pt>
                <c:pt idx="107">
                  <c:v>1339339.3393393394</c:v>
                </c:pt>
                <c:pt idx="108">
                  <c:v>1337837.8378378379</c:v>
                </c:pt>
                <c:pt idx="109">
                  <c:v>1336336.3363363363</c:v>
                </c:pt>
                <c:pt idx="110">
                  <c:v>1334834.8348348348</c:v>
                </c:pt>
                <c:pt idx="111">
                  <c:v>1333333.3333333333</c:v>
                </c:pt>
                <c:pt idx="112">
                  <c:v>1331831.8318318317</c:v>
                </c:pt>
                <c:pt idx="113">
                  <c:v>1330330.3303303304</c:v>
                </c:pt>
                <c:pt idx="114">
                  <c:v>1328828.8288288289</c:v>
                </c:pt>
                <c:pt idx="115">
                  <c:v>1327327.3273273273</c:v>
                </c:pt>
                <c:pt idx="116">
                  <c:v>1325825.8258258258</c:v>
                </c:pt>
                <c:pt idx="117">
                  <c:v>1324324.3243243243</c:v>
                </c:pt>
                <c:pt idx="118">
                  <c:v>1322822.8228228227</c:v>
                </c:pt>
                <c:pt idx="119">
                  <c:v>1321321.3213213214</c:v>
                </c:pt>
                <c:pt idx="120">
                  <c:v>1319819.8198198199</c:v>
                </c:pt>
                <c:pt idx="121">
                  <c:v>1318318.3183183183</c:v>
                </c:pt>
                <c:pt idx="122">
                  <c:v>1316816.8168168168</c:v>
                </c:pt>
                <c:pt idx="123">
                  <c:v>1315315.3153153153</c:v>
                </c:pt>
                <c:pt idx="124">
                  <c:v>1313813.813813814</c:v>
                </c:pt>
                <c:pt idx="125">
                  <c:v>1312312.3123123124</c:v>
                </c:pt>
                <c:pt idx="126">
                  <c:v>1310810.8108108107</c:v>
                </c:pt>
                <c:pt idx="127">
                  <c:v>1309309.3093093093</c:v>
                </c:pt>
                <c:pt idx="128">
                  <c:v>1307807.8078078078</c:v>
                </c:pt>
                <c:pt idx="129">
                  <c:v>1306306.3063063063</c:v>
                </c:pt>
                <c:pt idx="130">
                  <c:v>1304804.804804805</c:v>
                </c:pt>
                <c:pt idx="131">
                  <c:v>1303303.3033033032</c:v>
                </c:pt>
                <c:pt idx="132">
                  <c:v>1301801.8018018017</c:v>
                </c:pt>
                <c:pt idx="133">
                  <c:v>1300300.3003003004</c:v>
                </c:pt>
                <c:pt idx="134">
                  <c:v>1298798.7987987988</c:v>
                </c:pt>
                <c:pt idx="135">
                  <c:v>1297297.2972972973</c:v>
                </c:pt>
                <c:pt idx="136">
                  <c:v>1295795.7957957957</c:v>
                </c:pt>
                <c:pt idx="137">
                  <c:v>1294294.2942942942</c:v>
                </c:pt>
                <c:pt idx="138">
                  <c:v>1292792.7927927929</c:v>
                </c:pt>
                <c:pt idx="139">
                  <c:v>1291291.2912912914</c:v>
                </c:pt>
                <c:pt idx="140">
                  <c:v>1289789.7897897898</c:v>
                </c:pt>
                <c:pt idx="141">
                  <c:v>1288288.2882882883</c:v>
                </c:pt>
                <c:pt idx="142">
                  <c:v>1286786.7867867867</c:v>
                </c:pt>
                <c:pt idx="143">
                  <c:v>1285285.2852852852</c:v>
                </c:pt>
                <c:pt idx="144">
                  <c:v>1283783.7837837839</c:v>
                </c:pt>
                <c:pt idx="145">
                  <c:v>1282282.2822822824</c:v>
                </c:pt>
                <c:pt idx="146">
                  <c:v>1280780.7807807808</c:v>
                </c:pt>
                <c:pt idx="147">
                  <c:v>1279279.2792792793</c:v>
                </c:pt>
                <c:pt idx="148">
                  <c:v>1277777.7777777778</c:v>
                </c:pt>
                <c:pt idx="149">
                  <c:v>1276276.2762762762</c:v>
                </c:pt>
                <c:pt idx="150">
                  <c:v>1274774.7747747749</c:v>
                </c:pt>
                <c:pt idx="151">
                  <c:v>1273273.2732732731</c:v>
                </c:pt>
                <c:pt idx="152">
                  <c:v>1271771.7717717718</c:v>
                </c:pt>
                <c:pt idx="153">
                  <c:v>1270270.2702702703</c:v>
                </c:pt>
                <c:pt idx="154">
                  <c:v>1268768.7687687688</c:v>
                </c:pt>
                <c:pt idx="155">
                  <c:v>1267267.2672672675</c:v>
                </c:pt>
                <c:pt idx="156">
                  <c:v>1265765.7657657657</c:v>
                </c:pt>
                <c:pt idx="157">
                  <c:v>1264264.2642642641</c:v>
                </c:pt>
                <c:pt idx="158">
                  <c:v>1262762.7627627628</c:v>
                </c:pt>
                <c:pt idx="159">
                  <c:v>1261261.2612612613</c:v>
                </c:pt>
                <c:pt idx="160">
                  <c:v>1259759.7597597598</c:v>
                </c:pt>
                <c:pt idx="161">
                  <c:v>1258258.2582582582</c:v>
                </c:pt>
                <c:pt idx="162">
                  <c:v>1256756.7567567567</c:v>
                </c:pt>
                <c:pt idx="163">
                  <c:v>1255255.2552552554</c:v>
                </c:pt>
                <c:pt idx="164">
                  <c:v>1253753.7537537538</c:v>
                </c:pt>
                <c:pt idx="165">
                  <c:v>1252252.2522522521</c:v>
                </c:pt>
                <c:pt idx="166">
                  <c:v>1250750.7507507508</c:v>
                </c:pt>
                <c:pt idx="167">
                  <c:v>1249249.2492492492</c:v>
                </c:pt>
                <c:pt idx="168">
                  <c:v>1247747.7477477477</c:v>
                </c:pt>
                <c:pt idx="169">
                  <c:v>1246246.2462462464</c:v>
                </c:pt>
                <c:pt idx="170">
                  <c:v>1244744.7447447446</c:v>
                </c:pt>
                <c:pt idx="171">
                  <c:v>1243243.2432432433</c:v>
                </c:pt>
                <c:pt idx="172">
                  <c:v>1241741.7417417418</c:v>
                </c:pt>
                <c:pt idx="173">
                  <c:v>1240240.2402402402</c:v>
                </c:pt>
                <c:pt idx="174">
                  <c:v>1238738.7387387387</c:v>
                </c:pt>
                <c:pt idx="175">
                  <c:v>1237237.2372372372</c:v>
                </c:pt>
                <c:pt idx="176">
                  <c:v>1235735.7357357356</c:v>
                </c:pt>
                <c:pt idx="177">
                  <c:v>1234234.2342342343</c:v>
                </c:pt>
                <c:pt idx="178">
                  <c:v>1232732.7327327328</c:v>
                </c:pt>
                <c:pt idx="179">
                  <c:v>1231231.2312312312</c:v>
                </c:pt>
                <c:pt idx="180">
                  <c:v>1229729.7297297297</c:v>
                </c:pt>
                <c:pt idx="181">
                  <c:v>1228228.2282282282</c:v>
                </c:pt>
                <c:pt idx="182">
                  <c:v>1226726.7267267266</c:v>
                </c:pt>
                <c:pt idx="183">
                  <c:v>1225225.2252252253</c:v>
                </c:pt>
                <c:pt idx="184">
                  <c:v>1223723.7237237238</c:v>
                </c:pt>
                <c:pt idx="185">
                  <c:v>1222222.2222222222</c:v>
                </c:pt>
                <c:pt idx="186">
                  <c:v>1220720.7207207207</c:v>
                </c:pt>
                <c:pt idx="187">
                  <c:v>1219219.2192192192</c:v>
                </c:pt>
                <c:pt idx="188">
                  <c:v>1217717.7177177179</c:v>
                </c:pt>
                <c:pt idx="189">
                  <c:v>1216216.2162162163</c:v>
                </c:pt>
                <c:pt idx="190">
                  <c:v>1214714.7147147146</c:v>
                </c:pt>
                <c:pt idx="191">
                  <c:v>1213213.2132132133</c:v>
                </c:pt>
                <c:pt idx="192">
                  <c:v>1211711.7117117117</c:v>
                </c:pt>
                <c:pt idx="193">
                  <c:v>1210210.2102102102</c:v>
                </c:pt>
                <c:pt idx="194">
                  <c:v>1208708.7087087089</c:v>
                </c:pt>
                <c:pt idx="195">
                  <c:v>1207207.2072072071</c:v>
                </c:pt>
                <c:pt idx="196">
                  <c:v>1205705.7057057056</c:v>
                </c:pt>
                <c:pt idx="197">
                  <c:v>1204204.2042042043</c:v>
                </c:pt>
                <c:pt idx="198">
                  <c:v>1202702.7027027027</c:v>
                </c:pt>
                <c:pt idx="199">
                  <c:v>1201201.2012012012</c:v>
                </c:pt>
                <c:pt idx="200">
                  <c:v>1199699.6996996996</c:v>
                </c:pt>
                <c:pt idx="201">
                  <c:v>1198198.1981981981</c:v>
                </c:pt>
                <c:pt idx="202">
                  <c:v>1196696.6966966968</c:v>
                </c:pt>
                <c:pt idx="203">
                  <c:v>1195195.1951951953</c:v>
                </c:pt>
                <c:pt idx="204">
                  <c:v>1193693.6936936937</c:v>
                </c:pt>
                <c:pt idx="205">
                  <c:v>1192192.1921921922</c:v>
                </c:pt>
                <c:pt idx="206">
                  <c:v>1190690.6906906907</c:v>
                </c:pt>
                <c:pt idx="207">
                  <c:v>1189189.1891891891</c:v>
                </c:pt>
                <c:pt idx="208">
                  <c:v>1187687.6876876878</c:v>
                </c:pt>
                <c:pt idx="209">
                  <c:v>1186186.1861861863</c:v>
                </c:pt>
                <c:pt idx="210">
                  <c:v>1184684.6846846847</c:v>
                </c:pt>
                <c:pt idx="211">
                  <c:v>1183183.1831831832</c:v>
                </c:pt>
                <c:pt idx="212">
                  <c:v>1181681.6816816817</c:v>
                </c:pt>
                <c:pt idx="213">
                  <c:v>1180180.1801801801</c:v>
                </c:pt>
                <c:pt idx="214">
                  <c:v>1178678.6786786788</c:v>
                </c:pt>
                <c:pt idx="215">
                  <c:v>1177177.177177177</c:v>
                </c:pt>
                <c:pt idx="216">
                  <c:v>1175675.6756756757</c:v>
                </c:pt>
                <c:pt idx="217">
                  <c:v>1174174.1741741742</c:v>
                </c:pt>
                <c:pt idx="218">
                  <c:v>1172672.6726726727</c:v>
                </c:pt>
                <c:pt idx="219">
                  <c:v>1171171.1711711711</c:v>
                </c:pt>
                <c:pt idx="220">
                  <c:v>1169669.6696696696</c:v>
                </c:pt>
                <c:pt idx="221">
                  <c:v>1168168.168168168</c:v>
                </c:pt>
                <c:pt idx="222">
                  <c:v>1166666.6666666667</c:v>
                </c:pt>
                <c:pt idx="223">
                  <c:v>1165165.1651651652</c:v>
                </c:pt>
                <c:pt idx="224">
                  <c:v>1163663.6636636637</c:v>
                </c:pt>
                <c:pt idx="225">
                  <c:v>1162162.1621621621</c:v>
                </c:pt>
                <c:pt idx="226">
                  <c:v>1160660.6606606606</c:v>
                </c:pt>
                <c:pt idx="227">
                  <c:v>1159159.1591591593</c:v>
                </c:pt>
                <c:pt idx="228">
                  <c:v>1157657.6576576577</c:v>
                </c:pt>
                <c:pt idx="229">
                  <c:v>1156156.156156156</c:v>
                </c:pt>
                <c:pt idx="230">
                  <c:v>1154654.6546546547</c:v>
                </c:pt>
                <c:pt idx="231">
                  <c:v>1153153.1531531531</c:v>
                </c:pt>
                <c:pt idx="232">
                  <c:v>1151651.6516516516</c:v>
                </c:pt>
                <c:pt idx="233">
                  <c:v>1150150.1501501503</c:v>
                </c:pt>
                <c:pt idx="234">
                  <c:v>1148648.6486486485</c:v>
                </c:pt>
                <c:pt idx="235">
                  <c:v>1147147.1471471472</c:v>
                </c:pt>
                <c:pt idx="236">
                  <c:v>1145645.6456456457</c:v>
                </c:pt>
                <c:pt idx="237">
                  <c:v>1144144.1441441441</c:v>
                </c:pt>
                <c:pt idx="238">
                  <c:v>1142642.6426426426</c:v>
                </c:pt>
                <c:pt idx="239">
                  <c:v>1141141.1411411411</c:v>
                </c:pt>
                <c:pt idx="240">
                  <c:v>1139639.6396396395</c:v>
                </c:pt>
                <c:pt idx="241">
                  <c:v>1138138.1381381382</c:v>
                </c:pt>
                <c:pt idx="242">
                  <c:v>1136636.6366366367</c:v>
                </c:pt>
                <c:pt idx="243">
                  <c:v>1135135.1351351351</c:v>
                </c:pt>
                <c:pt idx="244">
                  <c:v>1133633.6336336336</c:v>
                </c:pt>
                <c:pt idx="245">
                  <c:v>1132132.1321321321</c:v>
                </c:pt>
                <c:pt idx="246">
                  <c:v>1130630.6306306305</c:v>
                </c:pt>
                <c:pt idx="247">
                  <c:v>1129129.1291291292</c:v>
                </c:pt>
                <c:pt idx="248">
                  <c:v>1127627.6276276277</c:v>
                </c:pt>
                <c:pt idx="249">
                  <c:v>1126126.1261261262</c:v>
                </c:pt>
                <c:pt idx="250">
                  <c:v>1124624.6246246246</c:v>
                </c:pt>
                <c:pt idx="251">
                  <c:v>1123123.1231231231</c:v>
                </c:pt>
                <c:pt idx="252">
                  <c:v>1121621.6216216215</c:v>
                </c:pt>
                <c:pt idx="253">
                  <c:v>1120120.1201201202</c:v>
                </c:pt>
                <c:pt idx="254">
                  <c:v>1118618.6186186185</c:v>
                </c:pt>
                <c:pt idx="255">
                  <c:v>1117117.1171171172</c:v>
                </c:pt>
                <c:pt idx="256">
                  <c:v>1115615.6156156156</c:v>
                </c:pt>
                <c:pt idx="257">
                  <c:v>1114114.1141141141</c:v>
                </c:pt>
                <c:pt idx="258">
                  <c:v>1112612.6126126128</c:v>
                </c:pt>
                <c:pt idx="259">
                  <c:v>1111111.111111111</c:v>
                </c:pt>
                <c:pt idx="260">
                  <c:v>1109609.6096096095</c:v>
                </c:pt>
                <c:pt idx="261">
                  <c:v>1108108.1081081082</c:v>
                </c:pt>
                <c:pt idx="262">
                  <c:v>1106606.6066066066</c:v>
                </c:pt>
                <c:pt idx="263">
                  <c:v>1105105.1051051051</c:v>
                </c:pt>
                <c:pt idx="264">
                  <c:v>1103603.6036036036</c:v>
                </c:pt>
                <c:pt idx="265">
                  <c:v>1102102.102102102</c:v>
                </c:pt>
                <c:pt idx="266">
                  <c:v>1100600.6006006007</c:v>
                </c:pt>
                <c:pt idx="267">
                  <c:v>1099099.0990990992</c:v>
                </c:pt>
                <c:pt idx="268">
                  <c:v>1097597.5975975976</c:v>
                </c:pt>
                <c:pt idx="269">
                  <c:v>1096096.0960960961</c:v>
                </c:pt>
                <c:pt idx="270">
                  <c:v>1094594.5945945946</c:v>
                </c:pt>
                <c:pt idx="271">
                  <c:v>1093093.093093093</c:v>
                </c:pt>
                <c:pt idx="272">
                  <c:v>1091591.5915915917</c:v>
                </c:pt>
                <c:pt idx="273">
                  <c:v>1090090.0900900902</c:v>
                </c:pt>
                <c:pt idx="274">
                  <c:v>1088588.5885885886</c:v>
                </c:pt>
                <c:pt idx="275">
                  <c:v>1087087.0870870871</c:v>
                </c:pt>
                <c:pt idx="276">
                  <c:v>1085585.5855855856</c:v>
                </c:pt>
                <c:pt idx="277">
                  <c:v>1084084.084084084</c:v>
                </c:pt>
                <c:pt idx="278">
                  <c:v>1082582.5825825827</c:v>
                </c:pt>
                <c:pt idx="279">
                  <c:v>1081081.0810810809</c:v>
                </c:pt>
                <c:pt idx="280">
                  <c:v>1079579.5795795796</c:v>
                </c:pt>
                <c:pt idx="281">
                  <c:v>1078078.0780780781</c:v>
                </c:pt>
                <c:pt idx="282">
                  <c:v>1076576.5765765766</c:v>
                </c:pt>
                <c:pt idx="283">
                  <c:v>1075075.075075075</c:v>
                </c:pt>
                <c:pt idx="284">
                  <c:v>1073573.5735735735</c:v>
                </c:pt>
                <c:pt idx="285">
                  <c:v>1072072.072072072</c:v>
                </c:pt>
                <c:pt idx="286">
                  <c:v>1070570.5705705706</c:v>
                </c:pt>
                <c:pt idx="287">
                  <c:v>1069069.0690690691</c:v>
                </c:pt>
                <c:pt idx="288">
                  <c:v>1067567.5675675676</c:v>
                </c:pt>
                <c:pt idx="289">
                  <c:v>1066066.066066066</c:v>
                </c:pt>
                <c:pt idx="290">
                  <c:v>1064564.5645645645</c:v>
                </c:pt>
                <c:pt idx="291">
                  <c:v>1063063.0630630632</c:v>
                </c:pt>
                <c:pt idx="292">
                  <c:v>1061561.5615615617</c:v>
                </c:pt>
                <c:pt idx="293">
                  <c:v>1060060.0600600599</c:v>
                </c:pt>
                <c:pt idx="294">
                  <c:v>1058558.5585585586</c:v>
                </c:pt>
                <c:pt idx="295">
                  <c:v>1057057.057057057</c:v>
                </c:pt>
                <c:pt idx="296">
                  <c:v>1055555.5555555555</c:v>
                </c:pt>
                <c:pt idx="297">
                  <c:v>1054054.0540540542</c:v>
                </c:pt>
                <c:pt idx="298">
                  <c:v>1052552.5525525524</c:v>
                </c:pt>
                <c:pt idx="299">
                  <c:v>1051051.0510510511</c:v>
                </c:pt>
                <c:pt idx="300">
                  <c:v>1049549.5495495496</c:v>
                </c:pt>
                <c:pt idx="301">
                  <c:v>1048048.048048048</c:v>
                </c:pt>
                <c:pt idx="302">
                  <c:v>1046546.5465465466</c:v>
                </c:pt>
                <c:pt idx="303">
                  <c:v>1045045.045045045</c:v>
                </c:pt>
                <c:pt idx="304">
                  <c:v>1043543.5435435436</c:v>
                </c:pt>
                <c:pt idx="305">
                  <c:v>1042042.042042042</c:v>
                </c:pt>
                <c:pt idx="306">
                  <c:v>1040540.5405405406</c:v>
                </c:pt>
                <c:pt idx="307">
                  <c:v>1039039.0390390391</c:v>
                </c:pt>
                <c:pt idx="308">
                  <c:v>1037537.5375375375</c:v>
                </c:pt>
                <c:pt idx="309">
                  <c:v>1036036.036036036</c:v>
                </c:pt>
                <c:pt idx="310">
                  <c:v>1034534.5345345346</c:v>
                </c:pt>
                <c:pt idx="311">
                  <c:v>1033033.033033033</c:v>
                </c:pt>
                <c:pt idx="312">
                  <c:v>1031531.5315315316</c:v>
                </c:pt>
                <c:pt idx="313">
                  <c:v>1030030.0300300299</c:v>
                </c:pt>
                <c:pt idx="314">
                  <c:v>1028528.5285285285</c:v>
                </c:pt>
                <c:pt idx="315">
                  <c:v>1027027.027027027</c:v>
                </c:pt>
                <c:pt idx="316">
                  <c:v>1025525.5255255256</c:v>
                </c:pt>
                <c:pt idx="317">
                  <c:v>1024024.0240240241</c:v>
                </c:pt>
                <c:pt idx="318">
                  <c:v>1022522.5225225225</c:v>
                </c:pt>
                <c:pt idx="319">
                  <c:v>1021021.0210210209</c:v>
                </c:pt>
                <c:pt idx="320">
                  <c:v>1019519.5195195195</c:v>
                </c:pt>
                <c:pt idx="321">
                  <c:v>1018018.0180180181</c:v>
                </c:pt>
                <c:pt idx="322">
                  <c:v>1016516.5165165166</c:v>
                </c:pt>
                <c:pt idx="323">
                  <c:v>1015015.0150150149</c:v>
                </c:pt>
                <c:pt idx="324">
                  <c:v>1013513.5135135135</c:v>
                </c:pt>
                <c:pt idx="325">
                  <c:v>1012012.0120120121</c:v>
                </c:pt>
                <c:pt idx="326">
                  <c:v>1010510.5105105105</c:v>
                </c:pt>
                <c:pt idx="327">
                  <c:v>1009009.0090090091</c:v>
                </c:pt>
                <c:pt idx="328">
                  <c:v>1007507.5075075075</c:v>
                </c:pt>
                <c:pt idx="329">
                  <c:v>1006006.006006006</c:v>
                </c:pt>
                <c:pt idx="330">
                  <c:v>1004504.5045045045</c:v>
                </c:pt>
                <c:pt idx="331">
                  <c:v>1003003.0030030031</c:v>
                </c:pt>
                <c:pt idx="332">
                  <c:v>1001501.5015015015</c:v>
                </c:pt>
                <c:pt idx="333">
                  <c:v>1000000</c:v>
                </c:pt>
                <c:pt idx="334">
                  <c:v>998498.49849849846</c:v>
                </c:pt>
                <c:pt idx="335">
                  <c:v>996996.99699699704</c:v>
                </c:pt>
                <c:pt idx="336">
                  <c:v>995495.4954954955</c:v>
                </c:pt>
                <c:pt idx="337">
                  <c:v>993993.99399399408</c:v>
                </c:pt>
                <c:pt idx="338">
                  <c:v>992492.49249249243</c:v>
                </c:pt>
                <c:pt idx="339">
                  <c:v>990990.99099099101</c:v>
                </c:pt>
                <c:pt idx="340">
                  <c:v>989489.48948948947</c:v>
                </c:pt>
                <c:pt idx="341">
                  <c:v>987987.98798798805</c:v>
                </c:pt>
                <c:pt idx="342">
                  <c:v>986486.48648648662</c:v>
                </c:pt>
                <c:pt idx="343">
                  <c:v>984984.98498498497</c:v>
                </c:pt>
                <c:pt idx="344">
                  <c:v>983483.48348348343</c:v>
                </c:pt>
                <c:pt idx="345">
                  <c:v>981981.98198198201</c:v>
                </c:pt>
                <c:pt idx="346">
                  <c:v>980480.48048048059</c:v>
                </c:pt>
                <c:pt idx="347">
                  <c:v>978978.97897897894</c:v>
                </c:pt>
                <c:pt idx="348">
                  <c:v>977477.4774774774</c:v>
                </c:pt>
                <c:pt idx="349">
                  <c:v>975975.97597597598</c:v>
                </c:pt>
                <c:pt idx="350">
                  <c:v>974474.47447447444</c:v>
                </c:pt>
                <c:pt idx="351">
                  <c:v>972972.97297297302</c:v>
                </c:pt>
                <c:pt idx="352">
                  <c:v>971471.47147147136</c:v>
                </c:pt>
                <c:pt idx="353">
                  <c:v>969969.96996996994</c:v>
                </c:pt>
                <c:pt idx="354">
                  <c:v>968468.4684684684</c:v>
                </c:pt>
                <c:pt idx="355">
                  <c:v>966966.96696696698</c:v>
                </c:pt>
                <c:pt idx="356">
                  <c:v>965465.46546546556</c:v>
                </c:pt>
                <c:pt idx="357">
                  <c:v>963963.96396396391</c:v>
                </c:pt>
                <c:pt idx="358">
                  <c:v>962462.46246246237</c:v>
                </c:pt>
                <c:pt idx="359">
                  <c:v>960960.96096096095</c:v>
                </c:pt>
                <c:pt idx="360">
                  <c:v>959459.45945945953</c:v>
                </c:pt>
                <c:pt idx="361">
                  <c:v>957957.95795795799</c:v>
                </c:pt>
                <c:pt idx="362">
                  <c:v>956456.45645645633</c:v>
                </c:pt>
                <c:pt idx="363">
                  <c:v>954954.95495495491</c:v>
                </c:pt>
                <c:pt idx="364">
                  <c:v>953453.45345345349</c:v>
                </c:pt>
                <c:pt idx="365">
                  <c:v>951951.95195195195</c:v>
                </c:pt>
                <c:pt idx="366">
                  <c:v>950450.45045045053</c:v>
                </c:pt>
                <c:pt idx="367">
                  <c:v>948948.94894894888</c:v>
                </c:pt>
                <c:pt idx="368">
                  <c:v>947447.44744744746</c:v>
                </c:pt>
                <c:pt idx="369">
                  <c:v>945945.94594594592</c:v>
                </c:pt>
                <c:pt idx="370">
                  <c:v>944444.4444444445</c:v>
                </c:pt>
                <c:pt idx="371">
                  <c:v>942942.94294294296</c:v>
                </c:pt>
                <c:pt idx="372">
                  <c:v>941441.44144144142</c:v>
                </c:pt>
                <c:pt idx="373">
                  <c:v>939939.93993993988</c:v>
                </c:pt>
                <c:pt idx="374">
                  <c:v>938438.43843843846</c:v>
                </c:pt>
                <c:pt idx="375">
                  <c:v>936936.93693693692</c:v>
                </c:pt>
                <c:pt idx="376">
                  <c:v>935435.4354354355</c:v>
                </c:pt>
                <c:pt idx="377">
                  <c:v>933933.93393393385</c:v>
                </c:pt>
                <c:pt idx="378">
                  <c:v>932432.43243243243</c:v>
                </c:pt>
                <c:pt idx="379">
                  <c:v>930930.93093093089</c:v>
                </c:pt>
                <c:pt idx="380">
                  <c:v>929429.42942942947</c:v>
                </c:pt>
                <c:pt idx="381">
                  <c:v>927927.92792792805</c:v>
                </c:pt>
                <c:pt idx="382">
                  <c:v>926426.42642642639</c:v>
                </c:pt>
                <c:pt idx="383">
                  <c:v>924924.92492492485</c:v>
                </c:pt>
                <c:pt idx="384">
                  <c:v>923423.42342342343</c:v>
                </c:pt>
                <c:pt idx="385">
                  <c:v>921921.92192192201</c:v>
                </c:pt>
                <c:pt idx="386">
                  <c:v>920420.42042042047</c:v>
                </c:pt>
                <c:pt idx="387">
                  <c:v>918918.91891891882</c:v>
                </c:pt>
                <c:pt idx="388">
                  <c:v>917417.4174174174</c:v>
                </c:pt>
                <c:pt idx="389">
                  <c:v>915915.91591591598</c:v>
                </c:pt>
                <c:pt idx="390">
                  <c:v>914414.41441441444</c:v>
                </c:pt>
                <c:pt idx="391">
                  <c:v>912912.91291291302</c:v>
                </c:pt>
                <c:pt idx="392">
                  <c:v>911411.41141141136</c:v>
                </c:pt>
                <c:pt idx="393">
                  <c:v>909909.90990990994</c:v>
                </c:pt>
                <c:pt idx="394">
                  <c:v>908408.4084084084</c:v>
                </c:pt>
                <c:pt idx="395">
                  <c:v>906906.90690690698</c:v>
                </c:pt>
                <c:pt idx="396">
                  <c:v>905405.40540540544</c:v>
                </c:pt>
                <c:pt idx="397">
                  <c:v>903903.90390390391</c:v>
                </c:pt>
                <c:pt idx="398">
                  <c:v>902402.40240240237</c:v>
                </c:pt>
                <c:pt idx="399">
                  <c:v>900900.90090090095</c:v>
                </c:pt>
                <c:pt idx="400">
                  <c:v>899399.39939939941</c:v>
                </c:pt>
                <c:pt idx="401">
                  <c:v>897897.89789789799</c:v>
                </c:pt>
                <c:pt idx="402">
                  <c:v>896396.39639639633</c:v>
                </c:pt>
                <c:pt idx="403">
                  <c:v>894894.89489489491</c:v>
                </c:pt>
                <c:pt idx="404">
                  <c:v>893393.39339339337</c:v>
                </c:pt>
                <c:pt idx="405">
                  <c:v>891891.89189189195</c:v>
                </c:pt>
                <c:pt idx="406">
                  <c:v>890390.3903903903</c:v>
                </c:pt>
                <c:pt idx="407">
                  <c:v>888888.88888888888</c:v>
                </c:pt>
                <c:pt idx="408">
                  <c:v>887387.38738738734</c:v>
                </c:pt>
                <c:pt idx="409">
                  <c:v>885885.88588588592</c:v>
                </c:pt>
                <c:pt idx="410">
                  <c:v>884384.38438438438</c:v>
                </c:pt>
                <c:pt idx="411">
                  <c:v>882882.88288288284</c:v>
                </c:pt>
                <c:pt idx="412">
                  <c:v>881381.3813813813</c:v>
                </c:pt>
                <c:pt idx="413">
                  <c:v>879879.87987987988</c:v>
                </c:pt>
                <c:pt idx="414">
                  <c:v>878378.37837837834</c:v>
                </c:pt>
                <c:pt idx="415">
                  <c:v>876876.87687687692</c:v>
                </c:pt>
                <c:pt idx="416">
                  <c:v>875375.37537537527</c:v>
                </c:pt>
                <c:pt idx="417">
                  <c:v>873873.87387387385</c:v>
                </c:pt>
                <c:pt idx="418">
                  <c:v>872372.37237237231</c:v>
                </c:pt>
                <c:pt idx="419">
                  <c:v>870870.87087087089</c:v>
                </c:pt>
                <c:pt idx="420">
                  <c:v>869369.36936936947</c:v>
                </c:pt>
                <c:pt idx="421">
                  <c:v>867867.86786786781</c:v>
                </c:pt>
                <c:pt idx="422">
                  <c:v>866366.36636636627</c:v>
                </c:pt>
                <c:pt idx="423">
                  <c:v>864864.86486486485</c:v>
                </c:pt>
                <c:pt idx="424">
                  <c:v>863363.36336336343</c:v>
                </c:pt>
                <c:pt idx="425">
                  <c:v>861861.86186186189</c:v>
                </c:pt>
                <c:pt idx="426">
                  <c:v>860360.36036036024</c:v>
                </c:pt>
                <c:pt idx="427">
                  <c:v>858858.85885885882</c:v>
                </c:pt>
                <c:pt idx="428">
                  <c:v>857357.3573573574</c:v>
                </c:pt>
                <c:pt idx="429">
                  <c:v>855855.85585585586</c:v>
                </c:pt>
                <c:pt idx="430">
                  <c:v>854354.35435435444</c:v>
                </c:pt>
                <c:pt idx="431">
                  <c:v>852852.85285285278</c:v>
                </c:pt>
                <c:pt idx="432">
                  <c:v>851351.35135135136</c:v>
                </c:pt>
                <c:pt idx="433">
                  <c:v>849849.84984984982</c:v>
                </c:pt>
                <c:pt idx="434">
                  <c:v>848348.3483483484</c:v>
                </c:pt>
                <c:pt idx="435">
                  <c:v>846846.84684684686</c:v>
                </c:pt>
                <c:pt idx="436">
                  <c:v>845345.34534534533</c:v>
                </c:pt>
                <c:pt idx="437">
                  <c:v>843843.84384384379</c:v>
                </c:pt>
                <c:pt idx="438">
                  <c:v>842342.34234234237</c:v>
                </c:pt>
                <c:pt idx="439">
                  <c:v>840840.84084084083</c:v>
                </c:pt>
                <c:pt idx="440">
                  <c:v>839339.33933933941</c:v>
                </c:pt>
                <c:pt idx="441">
                  <c:v>837837.83783783775</c:v>
                </c:pt>
                <c:pt idx="442">
                  <c:v>836336.33633633633</c:v>
                </c:pt>
                <c:pt idx="443">
                  <c:v>834834.83483483479</c:v>
                </c:pt>
                <c:pt idx="444">
                  <c:v>833333.33333333337</c:v>
                </c:pt>
                <c:pt idx="445">
                  <c:v>831831.83183183195</c:v>
                </c:pt>
                <c:pt idx="446">
                  <c:v>830330.3303303303</c:v>
                </c:pt>
                <c:pt idx="447">
                  <c:v>828828.82882882876</c:v>
                </c:pt>
                <c:pt idx="448">
                  <c:v>827327.32732732734</c:v>
                </c:pt>
                <c:pt idx="449">
                  <c:v>825825.82582582592</c:v>
                </c:pt>
                <c:pt idx="450">
                  <c:v>824324.32432432438</c:v>
                </c:pt>
                <c:pt idx="451">
                  <c:v>822822.82282282272</c:v>
                </c:pt>
                <c:pt idx="452">
                  <c:v>821321.3213213213</c:v>
                </c:pt>
                <c:pt idx="453">
                  <c:v>819819.81981981988</c:v>
                </c:pt>
                <c:pt idx="454">
                  <c:v>818318.31831831834</c:v>
                </c:pt>
                <c:pt idx="455">
                  <c:v>816816.81681681692</c:v>
                </c:pt>
                <c:pt idx="456">
                  <c:v>815315.31531531527</c:v>
                </c:pt>
                <c:pt idx="457">
                  <c:v>813813.81381381385</c:v>
                </c:pt>
                <c:pt idx="458">
                  <c:v>812312.31231231231</c:v>
                </c:pt>
                <c:pt idx="459">
                  <c:v>810810.81081081089</c:v>
                </c:pt>
                <c:pt idx="460">
                  <c:v>809309.30930930935</c:v>
                </c:pt>
                <c:pt idx="461">
                  <c:v>807807.80780780781</c:v>
                </c:pt>
                <c:pt idx="462">
                  <c:v>806306.30630630627</c:v>
                </c:pt>
                <c:pt idx="463">
                  <c:v>804804.80480480485</c:v>
                </c:pt>
                <c:pt idx="464">
                  <c:v>803303.30330330331</c:v>
                </c:pt>
                <c:pt idx="465">
                  <c:v>801801.80180180189</c:v>
                </c:pt>
                <c:pt idx="466">
                  <c:v>800300.30030030024</c:v>
                </c:pt>
                <c:pt idx="467">
                  <c:v>798798.79879879882</c:v>
                </c:pt>
                <c:pt idx="468">
                  <c:v>797297.29729729728</c:v>
                </c:pt>
                <c:pt idx="469">
                  <c:v>795795.79579579586</c:v>
                </c:pt>
                <c:pt idx="470">
                  <c:v>794294.2942942942</c:v>
                </c:pt>
                <c:pt idx="471">
                  <c:v>792792.79279279278</c:v>
                </c:pt>
                <c:pt idx="472">
                  <c:v>791291.29129129124</c:v>
                </c:pt>
                <c:pt idx="473">
                  <c:v>789789.78978978982</c:v>
                </c:pt>
                <c:pt idx="474">
                  <c:v>788288.28828828828</c:v>
                </c:pt>
                <c:pt idx="475">
                  <c:v>786786.78678678675</c:v>
                </c:pt>
                <c:pt idx="476">
                  <c:v>785285.28528528521</c:v>
                </c:pt>
                <c:pt idx="477">
                  <c:v>783783.78378378379</c:v>
                </c:pt>
                <c:pt idx="478">
                  <c:v>782282.28228228225</c:v>
                </c:pt>
                <c:pt idx="479">
                  <c:v>780780.78078078083</c:v>
                </c:pt>
                <c:pt idx="480">
                  <c:v>779279.27927927917</c:v>
                </c:pt>
                <c:pt idx="481">
                  <c:v>777777.77777777775</c:v>
                </c:pt>
                <c:pt idx="482">
                  <c:v>776276.27627627621</c:v>
                </c:pt>
                <c:pt idx="483">
                  <c:v>774774.77477477479</c:v>
                </c:pt>
                <c:pt idx="484">
                  <c:v>773273.27327327337</c:v>
                </c:pt>
                <c:pt idx="485">
                  <c:v>771771.77177177172</c:v>
                </c:pt>
                <c:pt idx="486">
                  <c:v>770270.27027027018</c:v>
                </c:pt>
                <c:pt idx="487">
                  <c:v>768768.76876876876</c:v>
                </c:pt>
                <c:pt idx="488">
                  <c:v>767267.26726726734</c:v>
                </c:pt>
                <c:pt idx="489">
                  <c:v>765765.7657657658</c:v>
                </c:pt>
                <c:pt idx="490">
                  <c:v>764264.26426426414</c:v>
                </c:pt>
                <c:pt idx="491">
                  <c:v>762762.76276276272</c:v>
                </c:pt>
                <c:pt idx="492">
                  <c:v>761261.2612612613</c:v>
                </c:pt>
                <c:pt idx="493">
                  <c:v>759759.75975975976</c:v>
                </c:pt>
                <c:pt idx="494">
                  <c:v>758258.25825825834</c:v>
                </c:pt>
                <c:pt idx="495">
                  <c:v>756756.75675675669</c:v>
                </c:pt>
                <c:pt idx="496">
                  <c:v>755255.25525525527</c:v>
                </c:pt>
                <c:pt idx="497">
                  <c:v>753753.75375375373</c:v>
                </c:pt>
                <c:pt idx="498">
                  <c:v>752252.25225225231</c:v>
                </c:pt>
                <c:pt idx="499">
                  <c:v>750750.75075075077</c:v>
                </c:pt>
                <c:pt idx="500">
                  <c:v>749249.24924924923</c:v>
                </c:pt>
                <c:pt idx="501">
                  <c:v>747747.74774774769</c:v>
                </c:pt>
                <c:pt idx="502">
                  <c:v>746246.24624624627</c:v>
                </c:pt>
                <c:pt idx="503">
                  <c:v>744744.74474474473</c:v>
                </c:pt>
                <c:pt idx="504">
                  <c:v>743243.2432432432</c:v>
                </c:pt>
                <c:pt idx="505">
                  <c:v>741741.74174174177</c:v>
                </c:pt>
                <c:pt idx="506">
                  <c:v>740240.24024024024</c:v>
                </c:pt>
                <c:pt idx="507">
                  <c:v>738738.7387387387</c:v>
                </c:pt>
                <c:pt idx="508">
                  <c:v>737237.23723723728</c:v>
                </c:pt>
                <c:pt idx="509">
                  <c:v>735735.73573573574</c:v>
                </c:pt>
                <c:pt idx="510">
                  <c:v>734234.2342342342</c:v>
                </c:pt>
                <c:pt idx="511">
                  <c:v>732732.73273273266</c:v>
                </c:pt>
                <c:pt idx="512">
                  <c:v>731231.23123123124</c:v>
                </c:pt>
                <c:pt idx="513">
                  <c:v>729729.72972972982</c:v>
                </c:pt>
                <c:pt idx="514">
                  <c:v>728228.22822822817</c:v>
                </c:pt>
                <c:pt idx="515">
                  <c:v>726726.72672672675</c:v>
                </c:pt>
                <c:pt idx="516">
                  <c:v>725225.22522522521</c:v>
                </c:pt>
                <c:pt idx="517">
                  <c:v>723723.72372372379</c:v>
                </c:pt>
                <c:pt idx="518">
                  <c:v>722222.22222222213</c:v>
                </c:pt>
                <c:pt idx="519">
                  <c:v>720720.72072072071</c:v>
                </c:pt>
                <c:pt idx="520">
                  <c:v>719219.21921921929</c:v>
                </c:pt>
                <c:pt idx="521">
                  <c:v>717717.71771771775</c:v>
                </c:pt>
                <c:pt idx="522">
                  <c:v>716216.21621621621</c:v>
                </c:pt>
                <c:pt idx="523">
                  <c:v>714714.71471471468</c:v>
                </c:pt>
                <c:pt idx="524">
                  <c:v>713213.21321321325</c:v>
                </c:pt>
                <c:pt idx="525">
                  <c:v>711711.71171171172</c:v>
                </c:pt>
                <c:pt idx="526">
                  <c:v>710210.21021021018</c:v>
                </c:pt>
                <c:pt idx="527">
                  <c:v>708708.70870870876</c:v>
                </c:pt>
                <c:pt idx="528">
                  <c:v>707207.20720720722</c:v>
                </c:pt>
                <c:pt idx="529">
                  <c:v>705705.70570570568</c:v>
                </c:pt>
                <c:pt idx="530">
                  <c:v>704204.20420420426</c:v>
                </c:pt>
                <c:pt idx="531">
                  <c:v>702702.70270270272</c:v>
                </c:pt>
                <c:pt idx="532">
                  <c:v>701201.20120120118</c:v>
                </c:pt>
                <c:pt idx="533">
                  <c:v>699699.69969969965</c:v>
                </c:pt>
                <c:pt idx="534">
                  <c:v>698198.19819819822</c:v>
                </c:pt>
                <c:pt idx="535">
                  <c:v>696696.69669669669</c:v>
                </c:pt>
                <c:pt idx="536">
                  <c:v>695195.19519519515</c:v>
                </c:pt>
                <c:pt idx="537">
                  <c:v>693693.69369369373</c:v>
                </c:pt>
                <c:pt idx="538">
                  <c:v>692192.19219219219</c:v>
                </c:pt>
                <c:pt idx="539">
                  <c:v>690690.69069069065</c:v>
                </c:pt>
                <c:pt idx="540">
                  <c:v>689189.18918918923</c:v>
                </c:pt>
                <c:pt idx="541">
                  <c:v>687687.68768768769</c:v>
                </c:pt>
                <c:pt idx="542">
                  <c:v>686186.18618618615</c:v>
                </c:pt>
                <c:pt idx="543">
                  <c:v>684684.68468468462</c:v>
                </c:pt>
                <c:pt idx="544">
                  <c:v>683183.1831831832</c:v>
                </c:pt>
                <c:pt idx="545">
                  <c:v>681681.68168168177</c:v>
                </c:pt>
                <c:pt idx="546">
                  <c:v>680180.18018018012</c:v>
                </c:pt>
                <c:pt idx="547">
                  <c:v>678678.6786786787</c:v>
                </c:pt>
                <c:pt idx="548">
                  <c:v>677177.17717717716</c:v>
                </c:pt>
                <c:pt idx="549">
                  <c:v>675675.67567567574</c:v>
                </c:pt>
                <c:pt idx="550">
                  <c:v>674174.17417417408</c:v>
                </c:pt>
                <c:pt idx="551">
                  <c:v>672672.67267267266</c:v>
                </c:pt>
                <c:pt idx="552">
                  <c:v>671171.17117117124</c:v>
                </c:pt>
                <c:pt idx="553">
                  <c:v>669669.6696696697</c:v>
                </c:pt>
                <c:pt idx="554">
                  <c:v>668168.16816816817</c:v>
                </c:pt>
                <c:pt idx="555">
                  <c:v>666666.66666666663</c:v>
                </c:pt>
                <c:pt idx="556">
                  <c:v>665165.16516516521</c:v>
                </c:pt>
                <c:pt idx="557">
                  <c:v>663663.66366366367</c:v>
                </c:pt>
                <c:pt idx="558">
                  <c:v>662162.16216216213</c:v>
                </c:pt>
                <c:pt idx="559">
                  <c:v>660660.66066066071</c:v>
                </c:pt>
                <c:pt idx="560">
                  <c:v>659159.15915915917</c:v>
                </c:pt>
                <c:pt idx="561">
                  <c:v>657657.65765765763</c:v>
                </c:pt>
                <c:pt idx="562">
                  <c:v>656156.15615615621</c:v>
                </c:pt>
                <c:pt idx="563">
                  <c:v>654654.65465465467</c:v>
                </c:pt>
                <c:pt idx="564">
                  <c:v>653153.15315315314</c:v>
                </c:pt>
                <c:pt idx="565">
                  <c:v>651651.6516516516</c:v>
                </c:pt>
                <c:pt idx="566">
                  <c:v>650150.15015015018</c:v>
                </c:pt>
                <c:pt idx="567">
                  <c:v>648648.64864864864</c:v>
                </c:pt>
                <c:pt idx="568">
                  <c:v>647147.1471471471</c:v>
                </c:pt>
                <c:pt idx="569">
                  <c:v>645645.64564564568</c:v>
                </c:pt>
                <c:pt idx="570">
                  <c:v>644144.14414414414</c:v>
                </c:pt>
                <c:pt idx="571">
                  <c:v>642642.6426426426</c:v>
                </c:pt>
                <c:pt idx="572">
                  <c:v>641141.14114114118</c:v>
                </c:pt>
                <c:pt idx="573">
                  <c:v>639639.63963963964</c:v>
                </c:pt>
                <c:pt idx="574">
                  <c:v>638138.13813813811</c:v>
                </c:pt>
                <c:pt idx="575">
                  <c:v>636636.63663663657</c:v>
                </c:pt>
                <c:pt idx="576">
                  <c:v>635135.13513513515</c:v>
                </c:pt>
                <c:pt idx="577">
                  <c:v>633633.63363363373</c:v>
                </c:pt>
                <c:pt idx="578">
                  <c:v>632132.13213213207</c:v>
                </c:pt>
                <c:pt idx="579">
                  <c:v>630630.63063063065</c:v>
                </c:pt>
                <c:pt idx="580">
                  <c:v>629129.12912912911</c:v>
                </c:pt>
                <c:pt idx="581">
                  <c:v>627627.62762762769</c:v>
                </c:pt>
                <c:pt idx="582">
                  <c:v>626126.12612612604</c:v>
                </c:pt>
                <c:pt idx="583">
                  <c:v>624624.62462462462</c:v>
                </c:pt>
                <c:pt idx="584">
                  <c:v>623123.12312312319</c:v>
                </c:pt>
                <c:pt idx="585">
                  <c:v>621621.62162162166</c:v>
                </c:pt>
                <c:pt idx="586">
                  <c:v>620120.12012012012</c:v>
                </c:pt>
                <c:pt idx="587">
                  <c:v>618618.61861861858</c:v>
                </c:pt>
                <c:pt idx="588">
                  <c:v>617117.11711711716</c:v>
                </c:pt>
                <c:pt idx="589">
                  <c:v>615615.61561561562</c:v>
                </c:pt>
                <c:pt idx="590">
                  <c:v>614114.11411411408</c:v>
                </c:pt>
                <c:pt idx="591">
                  <c:v>612612.61261261266</c:v>
                </c:pt>
                <c:pt idx="592">
                  <c:v>611111.11111111112</c:v>
                </c:pt>
                <c:pt idx="593">
                  <c:v>609609.60960960959</c:v>
                </c:pt>
                <c:pt idx="594">
                  <c:v>608108.10810810816</c:v>
                </c:pt>
                <c:pt idx="595">
                  <c:v>606606.60660660663</c:v>
                </c:pt>
                <c:pt idx="596">
                  <c:v>605105.10510510509</c:v>
                </c:pt>
                <c:pt idx="597">
                  <c:v>603603.60360360355</c:v>
                </c:pt>
                <c:pt idx="598">
                  <c:v>602102.10210210213</c:v>
                </c:pt>
                <c:pt idx="599">
                  <c:v>600600.60060060059</c:v>
                </c:pt>
                <c:pt idx="600">
                  <c:v>599099.09909909905</c:v>
                </c:pt>
                <c:pt idx="601">
                  <c:v>597597.59759759763</c:v>
                </c:pt>
                <c:pt idx="602">
                  <c:v>596096.09609609609</c:v>
                </c:pt>
                <c:pt idx="603">
                  <c:v>594594.59459459456</c:v>
                </c:pt>
                <c:pt idx="604">
                  <c:v>593093.09309309314</c:v>
                </c:pt>
                <c:pt idx="605">
                  <c:v>591591.5915915916</c:v>
                </c:pt>
                <c:pt idx="606">
                  <c:v>590090.09009009006</c:v>
                </c:pt>
                <c:pt idx="607">
                  <c:v>588588.58858858852</c:v>
                </c:pt>
                <c:pt idx="608">
                  <c:v>587087.0870870871</c:v>
                </c:pt>
                <c:pt idx="609">
                  <c:v>585585.58558558556</c:v>
                </c:pt>
                <c:pt idx="610">
                  <c:v>584084.08408408402</c:v>
                </c:pt>
                <c:pt idx="611">
                  <c:v>582582.5825825826</c:v>
                </c:pt>
                <c:pt idx="612">
                  <c:v>581081.08108108107</c:v>
                </c:pt>
                <c:pt idx="613">
                  <c:v>579579.57957957964</c:v>
                </c:pt>
                <c:pt idx="614">
                  <c:v>578078.07807807799</c:v>
                </c:pt>
                <c:pt idx="615">
                  <c:v>576576.57657657657</c:v>
                </c:pt>
                <c:pt idx="616">
                  <c:v>575075.07507507515</c:v>
                </c:pt>
                <c:pt idx="617">
                  <c:v>573573.57357357361</c:v>
                </c:pt>
                <c:pt idx="618">
                  <c:v>572072.07207207207</c:v>
                </c:pt>
                <c:pt idx="619">
                  <c:v>570570.57057057053</c:v>
                </c:pt>
                <c:pt idx="620">
                  <c:v>569069.06906906911</c:v>
                </c:pt>
                <c:pt idx="621">
                  <c:v>567567.56756756757</c:v>
                </c:pt>
                <c:pt idx="622">
                  <c:v>566066.06606606604</c:v>
                </c:pt>
                <c:pt idx="623">
                  <c:v>564564.56456456461</c:v>
                </c:pt>
                <c:pt idx="624">
                  <c:v>563063.06306306308</c:v>
                </c:pt>
                <c:pt idx="625">
                  <c:v>561561.56156156154</c:v>
                </c:pt>
                <c:pt idx="626">
                  <c:v>560060.06006006012</c:v>
                </c:pt>
                <c:pt idx="627">
                  <c:v>558558.55855855858</c:v>
                </c:pt>
                <c:pt idx="628">
                  <c:v>557057.05705705704</c:v>
                </c:pt>
                <c:pt idx="629">
                  <c:v>555555.5555555555</c:v>
                </c:pt>
                <c:pt idx="630">
                  <c:v>554054.05405405408</c:v>
                </c:pt>
                <c:pt idx="631">
                  <c:v>552552.55255255254</c:v>
                </c:pt>
                <c:pt idx="632">
                  <c:v>551051.05105105101</c:v>
                </c:pt>
                <c:pt idx="633">
                  <c:v>549549.54954954959</c:v>
                </c:pt>
                <c:pt idx="634">
                  <c:v>548048.04804804805</c:v>
                </c:pt>
                <c:pt idx="635">
                  <c:v>546546.54654654651</c:v>
                </c:pt>
                <c:pt idx="636">
                  <c:v>545045.04504504509</c:v>
                </c:pt>
                <c:pt idx="637">
                  <c:v>543543.54354354355</c:v>
                </c:pt>
                <c:pt idx="638">
                  <c:v>542042.04204204201</c:v>
                </c:pt>
                <c:pt idx="639">
                  <c:v>540540.54054054047</c:v>
                </c:pt>
                <c:pt idx="640">
                  <c:v>539039.03903903905</c:v>
                </c:pt>
                <c:pt idx="641">
                  <c:v>537537.53753753752</c:v>
                </c:pt>
                <c:pt idx="642">
                  <c:v>536036.03603603598</c:v>
                </c:pt>
                <c:pt idx="643">
                  <c:v>534534.53453453456</c:v>
                </c:pt>
                <c:pt idx="644">
                  <c:v>533033.03303303302</c:v>
                </c:pt>
                <c:pt idx="645">
                  <c:v>531531.5315315316</c:v>
                </c:pt>
                <c:pt idx="646">
                  <c:v>530030.03003002994</c:v>
                </c:pt>
                <c:pt idx="647">
                  <c:v>528528.52852852852</c:v>
                </c:pt>
                <c:pt idx="648">
                  <c:v>527027.0270270271</c:v>
                </c:pt>
                <c:pt idx="649">
                  <c:v>525525.52552552556</c:v>
                </c:pt>
                <c:pt idx="650">
                  <c:v>524024.02402402402</c:v>
                </c:pt>
                <c:pt idx="651">
                  <c:v>522522.52252252249</c:v>
                </c:pt>
                <c:pt idx="652">
                  <c:v>521021.02102102101</c:v>
                </c:pt>
                <c:pt idx="653">
                  <c:v>519519.51951951953</c:v>
                </c:pt>
                <c:pt idx="654">
                  <c:v>518018.01801801799</c:v>
                </c:pt>
                <c:pt idx="655">
                  <c:v>516516.51651651651</c:v>
                </c:pt>
                <c:pt idx="656">
                  <c:v>515015.01501501497</c:v>
                </c:pt>
                <c:pt idx="657">
                  <c:v>513513.51351351349</c:v>
                </c:pt>
                <c:pt idx="658">
                  <c:v>512012.01201201207</c:v>
                </c:pt>
                <c:pt idx="659">
                  <c:v>510510.51051051047</c:v>
                </c:pt>
                <c:pt idx="660">
                  <c:v>509009.00900900905</c:v>
                </c:pt>
                <c:pt idx="661">
                  <c:v>507507.50750750746</c:v>
                </c:pt>
                <c:pt idx="662">
                  <c:v>506006.00600600604</c:v>
                </c:pt>
                <c:pt idx="663">
                  <c:v>504504.50450450456</c:v>
                </c:pt>
                <c:pt idx="664">
                  <c:v>503003.00300300302</c:v>
                </c:pt>
                <c:pt idx="665">
                  <c:v>501501.50150150154</c:v>
                </c:pt>
                <c:pt idx="666">
                  <c:v>500000</c:v>
                </c:pt>
                <c:pt idx="667">
                  <c:v>498498.49849849852</c:v>
                </c:pt>
                <c:pt idx="668">
                  <c:v>496996.99699699704</c:v>
                </c:pt>
                <c:pt idx="669">
                  <c:v>495495.4954954955</c:v>
                </c:pt>
                <c:pt idx="670">
                  <c:v>493993.99399399402</c:v>
                </c:pt>
                <c:pt idx="671">
                  <c:v>492492.49249249249</c:v>
                </c:pt>
                <c:pt idx="672">
                  <c:v>490990.99099099101</c:v>
                </c:pt>
                <c:pt idx="673">
                  <c:v>489489.48948948947</c:v>
                </c:pt>
                <c:pt idx="674">
                  <c:v>487987.98798798799</c:v>
                </c:pt>
                <c:pt idx="675">
                  <c:v>486486.48648648651</c:v>
                </c:pt>
                <c:pt idx="676">
                  <c:v>484984.98498498497</c:v>
                </c:pt>
                <c:pt idx="677">
                  <c:v>483483.48348348349</c:v>
                </c:pt>
                <c:pt idx="678">
                  <c:v>481981.98198198195</c:v>
                </c:pt>
                <c:pt idx="679">
                  <c:v>480480.48048048047</c:v>
                </c:pt>
                <c:pt idx="680">
                  <c:v>478978.97897897899</c:v>
                </c:pt>
                <c:pt idx="681">
                  <c:v>477477.47747747746</c:v>
                </c:pt>
                <c:pt idx="682">
                  <c:v>475975.97597597598</c:v>
                </c:pt>
                <c:pt idx="683">
                  <c:v>474474.47447447444</c:v>
                </c:pt>
                <c:pt idx="684">
                  <c:v>472972.97297297296</c:v>
                </c:pt>
                <c:pt idx="685">
                  <c:v>471471.47147147148</c:v>
                </c:pt>
                <c:pt idx="686">
                  <c:v>469969.96996996994</c:v>
                </c:pt>
                <c:pt idx="687">
                  <c:v>468468.46846846846</c:v>
                </c:pt>
                <c:pt idx="688">
                  <c:v>466966.96696696692</c:v>
                </c:pt>
                <c:pt idx="689">
                  <c:v>465465.46546546544</c:v>
                </c:pt>
                <c:pt idx="690">
                  <c:v>463963.96396396402</c:v>
                </c:pt>
                <c:pt idx="691">
                  <c:v>462462.46246246243</c:v>
                </c:pt>
                <c:pt idx="692">
                  <c:v>460960.96096096101</c:v>
                </c:pt>
                <c:pt idx="693">
                  <c:v>459459.45945945941</c:v>
                </c:pt>
                <c:pt idx="694">
                  <c:v>457957.95795795799</c:v>
                </c:pt>
                <c:pt idx="695">
                  <c:v>456456.45645645651</c:v>
                </c:pt>
                <c:pt idx="696">
                  <c:v>454954.95495495497</c:v>
                </c:pt>
                <c:pt idx="697">
                  <c:v>453453.45345345349</c:v>
                </c:pt>
                <c:pt idx="698">
                  <c:v>451951.95195195195</c:v>
                </c:pt>
                <c:pt idx="699">
                  <c:v>450450.45045045047</c:v>
                </c:pt>
                <c:pt idx="700">
                  <c:v>448948.94894894899</c:v>
                </c:pt>
                <c:pt idx="701">
                  <c:v>447447.44744744746</c:v>
                </c:pt>
                <c:pt idx="702">
                  <c:v>445945.94594594598</c:v>
                </c:pt>
                <c:pt idx="703">
                  <c:v>444444.44444444444</c:v>
                </c:pt>
                <c:pt idx="704">
                  <c:v>442942.94294294296</c:v>
                </c:pt>
                <c:pt idx="705">
                  <c:v>441441.44144144142</c:v>
                </c:pt>
                <c:pt idx="706">
                  <c:v>439939.93993993994</c:v>
                </c:pt>
                <c:pt idx="707">
                  <c:v>438438.43843843846</c:v>
                </c:pt>
                <c:pt idx="708">
                  <c:v>436936.93693693692</c:v>
                </c:pt>
                <c:pt idx="709">
                  <c:v>435435.43543543544</c:v>
                </c:pt>
                <c:pt idx="710">
                  <c:v>433933.93393393391</c:v>
                </c:pt>
                <c:pt idx="711">
                  <c:v>432432.43243243243</c:v>
                </c:pt>
                <c:pt idx="712">
                  <c:v>430930.93093093095</c:v>
                </c:pt>
                <c:pt idx="713">
                  <c:v>429429.42942942941</c:v>
                </c:pt>
                <c:pt idx="714">
                  <c:v>427927.92792792793</c:v>
                </c:pt>
                <c:pt idx="715">
                  <c:v>426426.42642642639</c:v>
                </c:pt>
                <c:pt idx="716">
                  <c:v>424924.92492492491</c:v>
                </c:pt>
                <c:pt idx="717">
                  <c:v>423423.42342342343</c:v>
                </c:pt>
                <c:pt idx="718">
                  <c:v>421921.92192192189</c:v>
                </c:pt>
                <c:pt idx="719">
                  <c:v>420420.42042042041</c:v>
                </c:pt>
                <c:pt idx="720">
                  <c:v>418918.91891891888</c:v>
                </c:pt>
                <c:pt idx="721">
                  <c:v>417417.4174174174</c:v>
                </c:pt>
                <c:pt idx="722">
                  <c:v>415915.91591591598</c:v>
                </c:pt>
                <c:pt idx="723">
                  <c:v>414414.41441441438</c:v>
                </c:pt>
                <c:pt idx="724">
                  <c:v>412912.91291291296</c:v>
                </c:pt>
                <c:pt idx="725">
                  <c:v>411411.41141141136</c:v>
                </c:pt>
                <c:pt idx="726">
                  <c:v>409909.90990990994</c:v>
                </c:pt>
                <c:pt idx="727">
                  <c:v>408408.40840840846</c:v>
                </c:pt>
                <c:pt idx="728">
                  <c:v>406906.90690690692</c:v>
                </c:pt>
                <c:pt idx="729">
                  <c:v>405405.40540540544</c:v>
                </c:pt>
                <c:pt idx="730">
                  <c:v>403903.90390390391</c:v>
                </c:pt>
                <c:pt idx="731">
                  <c:v>402402.40240240243</c:v>
                </c:pt>
                <c:pt idx="732">
                  <c:v>400900.90090090095</c:v>
                </c:pt>
                <c:pt idx="733">
                  <c:v>399399.39939939941</c:v>
                </c:pt>
                <c:pt idx="734">
                  <c:v>397897.89789789793</c:v>
                </c:pt>
                <c:pt idx="735">
                  <c:v>396396.39639639639</c:v>
                </c:pt>
                <c:pt idx="736">
                  <c:v>394894.89489489491</c:v>
                </c:pt>
                <c:pt idx="737">
                  <c:v>393393.39339339337</c:v>
                </c:pt>
                <c:pt idx="738">
                  <c:v>391891.89189189189</c:v>
                </c:pt>
                <c:pt idx="739">
                  <c:v>390390.39039039041</c:v>
                </c:pt>
                <c:pt idx="740">
                  <c:v>388888.88888888888</c:v>
                </c:pt>
                <c:pt idx="741">
                  <c:v>387387.3873873874</c:v>
                </c:pt>
                <c:pt idx="742">
                  <c:v>385885.88588588586</c:v>
                </c:pt>
                <c:pt idx="743">
                  <c:v>384384.38438438438</c:v>
                </c:pt>
                <c:pt idx="744">
                  <c:v>382882.8828828829</c:v>
                </c:pt>
                <c:pt idx="745">
                  <c:v>381381.38138138136</c:v>
                </c:pt>
                <c:pt idx="746">
                  <c:v>379879.87987987988</c:v>
                </c:pt>
                <c:pt idx="747">
                  <c:v>378378.37837837834</c:v>
                </c:pt>
                <c:pt idx="748">
                  <c:v>376876.87687687686</c:v>
                </c:pt>
                <c:pt idx="749">
                  <c:v>375375.37537537538</c:v>
                </c:pt>
                <c:pt idx="750">
                  <c:v>373873.87387387385</c:v>
                </c:pt>
                <c:pt idx="751">
                  <c:v>372372.37237237237</c:v>
                </c:pt>
                <c:pt idx="752">
                  <c:v>370870.87087087089</c:v>
                </c:pt>
                <c:pt idx="753">
                  <c:v>369369.36936936935</c:v>
                </c:pt>
                <c:pt idx="754">
                  <c:v>367867.86786786787</c:v>
                </c:pt>
                <c:pt idx="755">
                  <c:v>366366.36636636633</c:v>
                </c:pt>
                <c:pt idx="756">
                  <c:v>364864.86486486491</c:v>
                </c:pt>
                <c:pt idx="757">
                  <c:v>363363.36336336337</c:v>
                </c:pt>
                <c:pt idx="758">
                  <c:v>361861.86186186189</c:v>
                </c:pt>
                <c:pt idx="759">
                  <c:v>360360.36036036036</c:v>
                </c:pt>
                <c:pt idx="760">
                  <c:v>358858.85885885888</c:v>
                </c:pt>
                <c:pt idx="761">
                  <c:v>357357.35735735734</c:v>
                </c:pt>
                <c:pt idx="762">
                  <c:v>355855.85585585586</c:v>
                </c:pt>
                <c:pt idx="763">
                  <c:v>354354.35435435438</c:v>
                </c:pt>
                <c:pt idx="764">
                  <c:v>352852.85285285284</c:v>
                </c:pt>
                <c:pt idx="765">
                  <c:v>351351.35135135136</c:v>
                </c:pt>
                <c:pt idx="766">
                  <c:v>349849.84984984982</c:v>
                </c:pt>
                <c:pt idx="767">
                  <c:v>348348.34834834834</c:v>
                </c:pt>
                <c:pt idx="768">
                  <c:v>346846.84684684686</c:v>
                </c:pt>
                <c:pt idx="769">
                  <c:v>345345.34534534533</c:v>
                </c:pt>
                <c:pt idx="770">
                  <c:v>343843.84384384385</c:v>
                </c:pt>
                <c:pt idx="771">
                  <c:v>342342.34234234231</c:v>
                </c:pt>
                <c:pt idx="772">
                  <c:v>340840.84084084089</c:v>
                </c:pt>
                <c:pt idx="773">
                  <c:v>339339.33933933935</c:v>
                </c:pt>
                <c:pt idx="774">
                  <c:v>337837.83783783787</c:v>
                </c:pt>
                <c:pt idx="775">
                  <c:v>336336.33633633633</c:v>
                </c:pt>
                <c:pt idx="776">
                  <c:v>334834.83483483485</c:v>
                </c:pt>
                <c:pt idx="777">
                  <c:v>333333.33333333331</c:v>
                </c:pt>
                <c:pt idx="778">
                  <c:v>331831.83183183183</c:v>
                </c:pt>
                <c:pt idx="779">
                  <c:v>330330.33033033035</c:v>
                </c:pt>
                <c:pt idx="780">
                  <c:v>328828.82882882882</c:v>
                </c:pt>
                <c:pt idx="781">
                  <c:v>327327.32732732734</c:v>
                </c:pt>
                <c:pt idx="782">
                  <c:v>325825.8258258258</c:v>
                </c:pt>
                <c:pt idx="783">
                  <c:v>324324.32432432432</c:v>
                </c:pt>
                <c:pt idx="784">
                  <c:v>322822.82282282284</c:v>
                </c:pt>
                <c:pt idx="785">
                  <c:v>321321.3213213213</c:v>
                </c:pt>
                <c:pt idx="786">
                  <c:v>319819.81981981982</c:v>
                </c:pt>
                <c:pt idx="787">
                  <c:v>318318.31831831828</c:v>
                </c:pt>
                <c:pt idx="788">
                  <c:v>316816.81681681686</c:v>
                </c:pt>
                <c:pt idx="789">
                  <c:v>315315.31531531533</c:v>
                </c:pt>
                <c:pt idx="790">
                  <c:v>313813.81381381385</c:v>
                </c:pt>
                <c:pt idx="791">
                  <c:v>312312.31231231231</c:v>
                </c:pt>
                <c:pt idx="792">
                  <c:v>310810.81081081083</c:v>
                </c:pt>
                <c:pt idx="793">
                  <c:v>309309.30930930929</c:v>
                </c:pt>
                <c:pt idx="794">
                  <c:v>307807.80780780781</c:v>
                </c:pt>
                <c:pt idx="795">
                  <c:v>306306.30630630633</c:v>
                </c:pt>
                <c:pt idx="796">
                  <c:v>304804.80480480479</c:v>
                </c:pt>
                <c:pt idx="797">
                  <c:v>303303.30330330331</c:v>
                </c:pt>
                <c:pt idx="798">
                  <c:v>301801.80180180178</c:v>
                </c:pt>
                <c:pt idx="799">
                  <c:v>300300.3003003003</c:v>
                </c:pt>
                <c:pt idx="800">
                  <c:v>298798.79879879882</c:v>
                </c:pt>
                <c:pt idx="801">
                  <c:v>297297.29729729728</c:v>
                </c:pt>
                <c:pt idx="802">
                  <c:v>295795.7957957958</c:v>
                </c:pt>
                <c:pt idx="803">
                  <c:v>294294.29429429426</c:v>
                </c:pt>
                <c:pt idx="804">
                  <c:v>292792.79279279278</c:v>
                </c:pt>
                <c:pt idx="805">
                  <c:v>291291.2912912913</c:v>
                </c:pt>
                <c:pt idx="806">
                  <c:v>289789.78978978982</c:v>
                </c:pt>
                <c:pt idx="807">
                  <c:v>288288.28828828828</c:v>
                </c:pt>
                <c:pt idx="808">
                  <c:v>286786.7867867868</c:v>
                </c:pt>
                <c:pt idx="809">
                  <c:v>285285.28528528527</c:v>
                </c:pt>
                <c:pt idx="810">
                  <c:v>283783.78378378379</c:v>
                </c:pt>
                <c:pt idx="811">
                  <c:v>282282.28228228231</c:v>
                </c:pt>
                <c:pt idx="812">
                  <c:v>280780.78078078077</c:v>
                </c:pt>
                <c:pt idx="813">
                  <c:v>279279.27927927929</c:v>
                </c:pt>
                <c:pt idx="814">
                  <c:v>277777.77777777775</c:v>
                </c:pt>
                <c:pt idx="815">
                  <c:v>276276.27627627627</c:v>
                </c:pt>
                <c:pt idx="816">
                  <c:v>274774.77477477479</c:v>
                </c:pt>
                <c:pt idx="817">
                  <c:v>273273.27327327325</c:v>
                </c:pt>
                <c:pt idx="818">
                  <c:v>271771.77177177178</c:v>
                </c:pt>
                <c:pt idx="819">
                  <c:v>270270.27027027024</c:v>
                </c:pt>
                <c:pt idx="820">
                  <c:v>268768.76876876876</c:v>
                </c:pt>
                <c:pt idx="821">
                  <c:v>267267.26726726728</c:v>
                </c:pt>
                <c:pt idx="822">
                  <c:v>265765.7657657658</c:v>
                </c:pt>
                <c:pt idx="823">
                  <c:v>264264.26426426426</c:v>
                </c:pt>
                <c:pt idx="824">
                  <c:v>262762.76276276278</c:v>
                </c:pt>
                <c:pt idx="825">
                  <c:v>261261.26126126124</c:v>
                </c:pt>
                <c:pt idx="826">
                  <c:v>259759.75975975976</c:v>
                </c:pt>
                <c:pt idx="827">
                  <c:v>258258.25825825825</c:v>
                </c:pt>
                <c:pt idx="828">
                  <c:v>256756.75675675675</c:v>
                </c:pt>
                <c:pt idx="829">
                  <c:v>255255.25525525524</c:v>
                </c:pt>
                <c:pt idx="830">
                  <c:v>253753.75375375373</c:v>
                </c:pt>
                <c:pt idx="831">
                  <c:v>252252.25225225228</c:v>
                </c:pt>
                <c:pt idx="832">
                  <c:v>250750.75075075077</c:v>
                </c:pt>
                <c:pt idx="833">
                  <c:v>249249.24924924926</c:v>
                </c:pt>
                <c:pt idx="834">
                  <c:v>247747.74774774775</c:v>
                </c:pt>
                <c:pt idx="835">
                  <c:v>246246.24624624624</c:v>
                </c:pt>
                <c:pt idx="836">
                  <c:v>244744.74474474473</c:v>
                </c:pt>
                <c:pt idx="837">
                  <c:v>243243.24324324325</c:v>
                </c:pt>
                <c:pt idx="838">
                  <c:v>241741.74174174175</c:v>
                </c:pt>
                <c:pt idx="839">
                  <c:v>240240.24024024024</c:v>
                </c:pt>
                <c:pt idx="840">
                  <c:v>238738.73873873873</c:v>
                </c:pt>
                <c:pt idx="841">
                  <c:v>237237.23723723722</c:v>
                </c:pt>
                <c:pt idx="842">
                  <c:v>235735.73573573574</c:v>
                </c:pt>
                <c:pt idx="843">
                  <c:v>234234.23423423423</c:v>
                </c:pt>
                <c:pt idx="844">
                  <c:v>232732.73273273272</c:v>
                </c:pt>
                <c:pt idx="845">
                  <c:v>231231.23123123121</c:v>
                </c:pt>
                <c:pt idx="846">
                  <c:v>229729.7297297297</c:v>
                </c:pt>
                <c:pt idx="847">
                  <c:v>228228.22822822825</c:v>
                </c:pt>
                <c:pt idx="848">
                  <c:v>226726.72672672675</c:v>
                </c:pt>
                <c:pt idx="849">
                  <c:v>225225.22522522524</c:v>
                </c:pt>
                <c:pt idx="850">
                  <c:v>223723.72372372373</c:v>
                </c:pt>
                <c:pt idx="851">
                  <c:v>222222.22222222222</c:v>
                </c:pt>
                <c:pt idx="852">
                  <c:v>220720.72072072071</c:v>
                </c:pt>
                <c:pt idx="853">
                  <c:v>219219.21921921923</c:v>
                </c:pt>
                <c:pt idx="854">
                  <c:v>217717.71771771772</c:v>
                </c:pt>
                <c:pt idx="855">
                  <c:v>216216.21621621621</c:v>
                </c:pt>
                <c:pt idx="856">
                  <c:v>214714.7147147147</c:v>
                </c:pt>
                <c:pt idx="857">
                  <c:v>213213.2132132132</c:v>
                </c:pt>
                <c:pt idx="858">
                  <c:v>211711.71171171172</c:v>
                </c:pt>
                <c:pt idx="859">
                  <c:v>210210.21021021021</c:v>
                </c:pt>
                <c:pt idx="860">
                  <c:v>208708.7087087087</c:v>
                </c:pt>
                <c:pt idx="861">
                  <c:v>207207.20720720719</c:v>
                </c:pt>
                <c:pt idx="862">
                  <c:v>205705.70570570568</c:v>
                </c:pt>
                <c:pt idx="863">
                  <c:v>204204.20420420423</c:v>
                </c:pt>
                <c:pt idx="864">
                  <c:v>202702.70270270272</c:v>
                </c:pt>
                <c:pt idx="865">
                  <c:v>201201.20120120121</c:v>
                </c:pt>
                <c:pt idx="866">
                  <c:v>199699.6996996997</c:v>
                </c:pt>
                <c:pt idx="867">
                  <c:v>198198.1981981982</c:v>
                </c:pt>
                <c:pt idx="868">
                  <c:v>196696.69669669669</c:v>
                </c:pt>
                <c:pt idx="869">
                  <c:v>195195.19519519521</c:v>
                </c:pt>
                <c:pt idx="870">
                  <c:v>193693.6936936937</c:v>
                </c:pt>
                <c:pt idx="871">
                  <c:v>192192.19219219219</c:v>
                </c:pt>
                <c:pt idx="872">
                  <c:v>190690.69069069068</c:v>
                </c:pt>
                <c:pt idx="873">
                  <c:v>189189.18918918917</c:v>
                </c:pt>
                <c:pt idx="874">
                  <c:v>187687.68768768769</c:v>
                </c:pt>
                <c:pt idx="875">
                  <c:v>186186.18618618618</c:v>
                </c:pt>
                <c:pt idx="876">
                  <c:v>184684.68468468467</c:v>
                </c:pt>
                <c:pt idx="877">
                  <c:v>183183.18318318317</c:v>
                </c:pt>
                <c:pt idx="878">
                  <c:v>181681.68168168169</c:v>
                </c:pt>
                <c:pt idx="879">
                  <c:v>180180.18018018018</c:v>
                </c:pt>
                <c:pt idx="880">
                  <c:v>178678.67867867867</c:v>
                </c:pt>
                <c:pt idx="881">
                  <c:v>177177.17717717719</c:v>
                </c:pt>
                <c:pt idx="882">
                  <c:v>175675.67567567568</c:v>
                </c:pt>
                <c:pt idx="883">
                  <c:v>174174.17417417417</c:v>
                </c:pt>
                <c:pt idx="884">
                  <c:v>172672.67267267266</c:v>
                </c:pt>
                <c:pt idx="885">
                  <c:v>171171.17117117115</c:v>
                </c:pt>
                <c:pt idx="886">
                  <c:v>169669.66966966967</c:v>
                </c:pt>
                <c:pt idx="887">
                  <c:v>168168.16816816817</c:v>
                </c:pt>
                <c:pt idx="888">
                  <c:v>166666.66666666666</c:v>
                </c:pt>
                <c:pt idx="889">
                  <c:v>165165.16516516518</c:v>
                </c:pt>
                <c:pt idx="890">
                  <c:v>163663.66366366367</c:v>
                </c:pt>
                <c:pt idx="891">
                  <c:v>162162.16216216216</c:v>
                </c:pt>
                <c:pt idx="892">
                  <c:v>160660.66066066065</c:v>
                </c:pt>
                <c:pt idx="893">
                  <c:v>159159.15915915914</c:v>
                </c:pt>
                <c:pt idx="894">
                  <c:v>157657.65765765766</c:v>
                </c:pt>
                <c:pt idx="895">
                  <c:v>156156.15615615615</c:v>
                </c:pt>
                <c:pt idx="896">
                  <c:v>154654.65465465465</c:v>
                </c:pt>
                <c:pt idx="897">
                  <c:v>153153.15315315317</c:v>
                </c:pt>
                <c:pt idx="898">
                  <c:v>151651.65165165166</c:v>
                </c:pt>
                <c:pt idx="899">
                  <c:v>150150.15015015015</c:v>
                </c:pt>
                <c:pt idx="900">
                  <c:v>148648.64864864864</c:v>
                </c:pt>
                <c:pt idx="901">
                  <c:v>147147.14714714713</c:v>
                </c:pt>
                <c:pt idx="902">
                  <c:v>145645.64564564565</c:v>
                </c:pt>
                <c:pt idx="903">
                  <c:v>144144.14414414414</c:v>
                </c:pt>
                <c:pt idx="904">
                  <c:v>142642.64264264263</c:v>
                </c:pt>
                <c:pt idx="905">
                  <c:v>141141.14114114115</c:v>
                </c:pt>
                <c:pt idx="906">
                  <c:v>139639.63963963964</c:v>
                </c:pt>
                <c:pt idx="907">
                  <c:v>138138.13813813814</c:v>
                </c:pt>
                <c:pt idx="908">
                  <c:v>136636.63663663663</c:v>
                </c:pt>
                <c:pt idx="909">
                  <c:v>135135.13513513512</c:v>
                </c:pt>
                <c:pt idx="910">
                  <c:v>133633.63363363364</c:v>
                </c:pt>
                <c:pt idx="911">
                  <c:v>132132.13213213213</c:v>
                </c:pt>
                <c:pt idx="912">
                  <c:v>130630.63063063062</c:v>
                </c:pt>
                <c:pt idx="913">
                  <c:v>129129.12912912913</c:v>
                </c:pt>
                <c:pt idx="914">
                  <c:v>127627.62762762762</c:v>
                </c:pt>
                <c:pt idx="915">
                  <c:v>126126.12612612614</c:v>
                </c:pt>
                <c:pt idx="916">
                  <c:v>124624.62462462463</c:v>
                </c:pt>
                <c:pt idx="917">
                  <c:v>123123.12312312312</c:v>
                </c:pt>
                <c:pt idx="918">
                  <c:v>121621.62162162163</c:v>
                </c:pt>
                <c:pt idx="919">
                  <c:v>120120.12012012012</c:v>
                </c:pt>
                <c:pt idx="920">
                  <c:v>118618.61861861861</c:v>
                </c:pt>
                <c:pt idx="921">
                  <c:v>117117.11711711712</c:v>
                </c:pt>
                <c:pt idx="922">
                  <c:v>115615.61561561561</c:v>
                </c:pt>
                <c:pt idx="923">
                  <c:v>114114.11411411413</c:v>
                </c:pt>
                <c:pt idx="924">
                  <c:v>112612.61261261262</c:v>
                </c:pt>
                <c:pt idx="925">
                  <c:v>111111.11111111111</c:v>
                </c:pt>
                <c:pt idx="926">
                  <c:v>109609.60960960962</c:v>
                </c:pt>
                <c:pt idx="927">
                  <c:v>108108.10810810811</c:v>
                </c:pt>
                <c:pt idx="928">
                  <c:v>106606.6066066066</c:v>
                </c:pt>
                <c:pt idx="929">
                  <c:v>105105.1051051051</c:v>
                </c:pt>
                <c:pt idx="930">
                  <c:v>103603.60360360359</c:v>
                </c:pt>
                <c:pt idx="931">
                  <c:v>102102.10210210212</c:v>
                </c:pt>
                <c:pt idx="932">
                  <c:v>100600.60060060061</c:v>
                </c:pt>
                <c:pt idx="933">
                  <c:v>99099.099099099098</c:v>
                </c:pt>
                <c:pt idx="934">
                  <c:v>97597.597597597603</c:v>
                </c:pt>
                <c:pt idx="935">
                  <c:v>96096.096096096095</c:v>
                </c:pt>
                <c:pt idx="936">
                  <c:v>94594.594594594586</c:v>
                </c:pt>
                <c:pt idx="937">
                  <c:v>93093.093093093092</c:v>
                </c:pt>
                <c:pt idx="938">
                  <c:v>91591.591591591583</c:v>
                </c:pt>
                <c:pt idx="939">
                  <c:v>90090.090090090089</c:v>
                </c:pt>
                <c:pt idx="940">
                  <c:v>88588.588588588595</c:v>
                </c:pt>
                <c:pt idx="941">
                  <c:v>87087.087087087086</c:v>
                </c:pt>
                <c:pt idx="942">
                  <c:v>85585.585585585577</c:v>
                </c:pt>
                <c:pt idx="943">
                  <c:v>84084.084084084083</c:v>
                </c:pt>
                <c:pt idx="944">
                  <c:v>82582.582582582589</c:v>
                </c:pt>
                <c:pt idx="945">
                  <c:v>81081.08108108108</c:v>
                </c:pt>
                <c:pt idx="946">
                  <c:v>79579.579579579571</c:v>
                </c:pt>
                <c:pt idx="947">
                  <c:v>78078.078078078077</c:v>
                </c:pt>
                <c:pt idx="948">
                  <c:v>76576.576576576583</c:v>
                </c:pt>
                <c:pt idx="949">
                  <c:v>75075.075075075074</c:v>
                </c:pt>
                <c:pt idx="950">
                  <c:v>73573.573573573565</c:v>
                </c:pt>
                <c:pt idx="951">
                  <c:v>72072.072072072071</c:v>
                </c:pt>
                <c:pt idx="952">
                  <c:v>70570.570570570577</c:v>
                </c:pt>
                <c:pt idx="953">
                  <c:v>69069.069069069068</c:v>
                </c:pt>
                <c:pt idx="954">
                  <c:v>67567.567567567559</c:v>
                </c:pt>
                <c:pt idx="955">
                  <c:v>66066.066066066065</c:v>
                </c:pt>
                <c:pt idx="956">
                  <c:v>64564.564564564564</c:v>
                </c:pt>
                <c:pt idx="957">
                  <c:v>63063.063063063069</c:v>
                </c:pt>
                <c:pt idx="958">
                  <c:v>61561.561561561561</c:v>
                </c:pt>
                <c:pt idx="959">
                  <c:v>60060.060060060059</c:v>
                </c:pt>
                <c:pt idx="960">
                  <c:v>58558.558558558558</c:v>
                </c:pt>
                <c:pt idx="961">
                  <c:v>57057.057057057064</c:v>
                </c:pt>
                <c:pt idx="962">
                  <c:v>55555.555555555555</c:v>
                </c:pt>
                <c:pt idx="963">
                  <c:v>54054.054054054053</c:v>
                </c:pt>
                <c:pt idx="964">
                  <c:v>52552.552552552552</c:v>
                </c:pt>
                <c:pt idx="965">
                  <c:v>51051.051051051058</c:v>
                </c:pt>
                <c:pt idx="966">
                  <c:v>49549.549549549549</c:v>
                </c:pt>
                <c:pt idx="967">
                  <c:v>48048.048048048047</c:v>
                </c:pt>
                <c:pt idx="968">
                  <c:v>46546.546546546546</c:v>
                </c:pt>
                <c:pt idx="969">
                  <c:v>45045.045045045044</c:v>
                </c:pt>
                <c:pt idx="970">
                  <c:v>43543.543543543543</c:v>
                </c:pt>
                <c:pt idx="971">
                  <c:v>42042.042042042041</c:v>
                </c:pt>
                <c:pt idx="972">
                  <c:v>40540.54054054054</c:v>
                </c:pt>
                <c:pt idx="973">
                  <c:v>39039.039039039038</c:v>
                </c:pt>
                <c:pt idx="974">
                  <c:v>37537.537537537537</c:v>
                </c:pt>
                <c:pt idx="975">
                  <c:v>36036.036036036036</c:v>
                </c:pt>
                <c:pt idx="976">
                  <c:v>34534.534534534534</c:v>
                </c:pt>
                <c:pt idx="977">
                  <c:v>33033.033033033033</c:v>
                </c:pt>
                <c:pt idx="978">
                  <c:v>31531.531531531535</c:v>
                </c:pt>
                <c:pt idx="979">
                  <c:v>30030.03003003003</c:v>
                </c:pt>
                <c:pt idx="980">
                  <c:v>28528.528528528532</c:v>
                </c:pt>
                <c:pt idx="981">
                  <c:v>27027.027027027027</c:v>
                </c:pt>
                <c:pt idx="982">
                  <c:v>25525.525525525529</c:v>
                </c:pt>
                <c:pt idx="983">
                  <c:v>24024.024024024024</c:v>
                </c:pt>
                <c:pt idx="984">
                  <c:v>22522.522522522522</c:v>
                </c:pt>
                <c:pt idx="985">
                  <c:v>21021.021021021021</c:v>
                </c:pt>
                <c:pt idx="986">
                  <c:v>19519.519519519519</c:v>
                </c:pt>
                <c:pt idx="987">
                  <c:v>18018.018018018018</c:v>
                </c:pt>
                <c:pt idx="988">
                  <c:v>16516.516516516516</c:v>
                </c:pt>
                <c:pt idx="989">
                  <c:v>15015.015015015015</c:v>
                </c:pt>
                <c:pt idx="990">
                  <c:v>13513.513513513513</c:v>
                </c:pt>
                <c:pt idx="991">
                  <c:v>12012.012012012012</c:v>
                </c:pt>
                <c:pt idx="992">
                  <c:v>10510.51051051051</c:v>
                </c:pt>
                <c:pt idx="993">
                  <c:v>9009.0090090090089</c:v>
                </c:pt>
                <c:pt idx="994">
                  <c:v>7507.5075075075074</c:v>
                </c:pt>
                <c:pt idx="995">
                  <c:v>6006.0060060060059</c:v>
                </c:pt>
                <c:pt idx="996">
                  <c:v>4504.5045045045044</c:v>
                </c:pt>
                <c:pt idx="997">
                  <c:v>3003.003003003003</c:v>
                </c:pt>
                <c:pt idx="998">
                  <c:v>1501.5015015015015</c:v>
                </c:pt>
                <c:pt idx="999">
                  <c:v>9.9999999999999995E-7</c:v>
                </c:pt>
              </c:numCache>
            </c:numRef>
          </c:xVal>
          <c:yVal>
            <c:numRef>
              <c:f>Simulador!$L$34:$L$1033</c:f>
              <c:numCache>
                <c:formatCode>0.00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D90-4961-8EE4-2175F90327BF}"/>
            </c:ext>
          </c:extLst>
        </c:ser>
        <c:ser>
          <c:idx val="13"/>
          <c:order val="8"/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150000</c:v>
              </c:pt>
              <c:pt idx="1">
                <c:v>150000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D90-4961-8EE4-2175F90327BF}"/>
            </c:ext>
          </c:extLst>
        </c:ser>
        <c:ser>
          <c:idx val="3"/>
          <c:order val="9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78F0-47DC-AAAA-A9F220025F83}"/>
              </c:ext>
            </c:extLst>
          </c:dPt>
          <c:xVal>
            <c:numRef>
              <c:f>Simulador!$D$1038:$D$1039</c:f>
              <c:numCache>
                <c:formatCode>#,##0</c:formatCode>
                <c:ptCount val="2"/>
                <c:pt idx="0">
                  <c:v>776095.05704357871</c:v>
                </c:pt>
                <c:pt idx="1">
                  <c:v>776095.05704357871</c:v>
                </c:pt>
              </c:numCache>
            </c:numRef>
          </c:xVal>
          <c:yVal>
            <c:numRef>
              <c:f>Simulador!$E$1038:$E$1039</c:f>
              <c:numCache>
                <c:formatCode>0.00</c:formatCode>
                <c:ptCount val="2"/>
                <c:pt idx="0">
                  <c:v>0.76261990122254963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2D90-4961-8EE4-2175F90327BF}"/>
            </c:ext>
          </c:extLst>
        </c:ser>
        <c:ser>
          <c:idx val="4"/>
          <c:order val="1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78F0-47DC-AAAA-A9F220025F83}"/>
              </c:ext>
            </c:extLst>
          </c:dPt>
          <c:xVal>
            <c:numRef>
              <c:f>Simulador!$D$1041:$D$1042</c:f>
              <c:numCache>
                <c:formatCode>#,##0</c:formatCode>
                <c:ptCount val="2"/>
                <c:pt idx="0">
                  <c:v>245845.62759995909</c:v>
                </c:pt>
                <c:pt idx="1">
                  <c:v>245845.62759995909</c:v>
                </c:pt>
              </c:numCache>
            </c:numRef>
          </c:xVal>
          <c:yVal>
            <c:numRef>
              <c:f>Simulador!$F$1041:$F$1042</c:f>
              <c:numCache>
                <c:formatCode>0.00</c:formatCode>
                <c:ptCount val="2"/>
                <c:pt idx="0">
                  <c:v>0.27777394450446308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2D90-4961-8EE4-2175F90327BF}"/>
            </c:ext>
          </c:extLst>
        </c:ser>
        <c:ser>
          <c:idx val="5"/>
          <c:order val="11"/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Simulador!$D$1044:$D$1045</c:f>
              <c:numCache>
                <c:formatCode>#,##0</c:formatCode>
                <c:ptCount val="2"/>
                <c:pt idx="0">
                  <c:v>131891.04987466265</c:v>
                </c:pt>
                <c:pt idx="1">
                  <c:v>131891.04987466265</c:v>
                </c:pt>
              </c:numCache>
            </c:numRef>
          </c:xVal>
          <c:yVal>
            <c:numRef>
              <c:f>Simulador!$G$1044:$G$1045</c:f>
              <c:numCache>
                <c:formatCode>0.00</c:formatCode>
                <c:ptCount val="2"/>
                <c:pt idx="0">
                  <c:v>0.10534099423764383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2D90-4961-8EE4-2175F90327BF}"/>
            </c:ext>
          </c:extLst>
        </c:ser>
        <c:ser>
          <c:idx val="8"/>
          <c:order val="12"/>
          <c:spPr>
            <a:ln w="222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Simulador!$D$1047:$D$1048</c:f>
              <c:numCache>
                <c:formatCode>#,##0</c:formatCode>
                <c:ptCount val="2"/>
                <c:pt idx="0">
                  <c:v>46168.265481799586</c:v>
                </c:pt>
                <c:pt idx="1">
                  <c:v>46168.265481799586</c:v>
                </c:pt>
              </c:numCache>
            </c:numRef>
          </c:xVal>
          <c:yVal>
            <c:numRef>
              <c:f>Simulador!$H$1047:$H$1048</c:f>
              <c:numCache>
                <c:formatCode>0.00</c:formatCode>
                <c:ptCount val="2"/>
                <c:pt idx="0">
                  <c:v>2.6629427440924208E-2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D90-4961-8EE4-2175F90327BF}"/>
            </c:ext>
          </c:extLst>
        </c:ser>
        <c:ser>
          <c:idx val="9"/>
          <c:order val="13"/>
          <c:spPr>
            <a:ln w="2222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xVal>
            <c:numRef>
              <c:f>Simulador!$D$1050:$D$1051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Simulador!$I$1050:$I$1051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2D90-4961-8EE4-2175F90327BF}"/>
            </c:ext>
          </c:extLst>
        </c:ser>
        <c:ser>
          <c:idx val="11"/>
          <c:order val="14"/>
          <c:spPr>
            <a:ln w="222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Simulador!$D$1054:$D$1055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Simulador!$J$1054:$J$1055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2D90-4961-8EE4-2175F90327BF}"/>
            </c:ext>
          </c:extLst>
        </c:ser>
        <c:ser>
          <c:idx val="15"/>
          <c:order val="15"/>
          <c:spPr>
            <a:ln w="2222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Simulador!$D$1057:$D$1058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Simulador!$K$1057:$K$1058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2D90-4961-8EE4-2175F90327BF}"/>
            </c:ext>
          </c:extLst>
        </c:ser>
        <c:ser>
          <c:idx val="16"/>
          <c:order val="16"/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Simulador!$D$1061:$D$1062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Simulador!$L$1061:$L$1062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2D90-4961-8EE4-2175F90327BF}"/>
            </c:ext>
          </c:extLst>
        </c:ser>
        <c:ser>
          <c:idx val="17"/>
          <c:order val="17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Simulador!$D$1041:$D$1042</c:f>
              <c:numCache>
                <c:formatCode>#,##0</c:formatCode>
                <c:ptCount val="2"/>
                <c:pt idx="0">
                  <c:v>245845.62759995909</c:v>
                </c:pt>
                <c:pt idx="1">
                  <c:v>245845.62759995909</c:v>
                </c:pt>
              </c:numCache>
            </c:numRef>
          </c:xVal>
          <c:yVal>
            <c:numRef>
              <c:f>Simulador!$F$1041:$F$1042</c:f>
              <c:numCache>
                <c:formatCode>0.00</c:formatCode>
                <c:ptCount val="2"/>
                <c:pt idx="0">
                  <c:v>0.27777394450446308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2D90-4961-8EE4-2175F903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4326632"/>
        <c:axId val="674332536"/>
      </c:scatterChart>
      <c:valAx>
        <c:axId val="674326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1200" b="1"/>
                  <a:t>Inversion  </a:t>
                </a:r>
                <a:r>
                  <a:rPr lang="es-ES" sz="1200" b="1" baseline="0"/>
                  <a:t>  €</a:t>
                </a:r>
              </a:p>
            </c:rich>
          </c:tx>
          <c:layout>
            <c:manualLayout>
              <c:xMode val="edge"/>
              <c:yMode val="edge"/>
              <c:x val="0.47414439927800106"/>
              <c:y val="0.928500276701715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4332536"/>
        <c:crosses val="autoZero"/>
        <c:crossBetween val="midCat"/>
      </c:valAx>
      <c:valAx>
        <c:axId val="67433253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Reach</a:t>
                </a:r>
                <a:r>
                  <a:rPr lang="es-ES" baseline="0"/>
                  <a:t> 1+</a:t>
                </a:r>
                <a:endParaRPr lang="es-E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74326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>
        <c:manualLayout>
          <c:xMode val="edge"/>
          <c:yMode val="edge"/>
          <c:x val="9.1129746972068243E-2"/>
          <c:y val="4.4290171534323138E-2"/>
          <c:w val="0.79241115805687956"/>
          <c:h val="4.32431166729661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200"/>
              <a:t>Distr</a:t>
            </a:r>
            <a:r>
              <a:rPr lang="es-ES" sz="1200" baseline="0"/>
              <a:t>ibucion Cobertura  por nº medios contactados</a:t>
            </a:r>
            <a:endParaRPr lang="es-E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658114610673667"/>
          <c:y val="0.3059722222222222"/>
          <c:w val="0.85341885389326333"/>
          <c:h val="0.54553988043161272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222-4CAD-B32B-DF7C7BAF3CF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222-4CAD-B32B-DF7C7BAF3CF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222-4CAD-B32B-DF7C7BAF3CF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222-4CAD-B32B-DF7C7BAF3CF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222-4CAD-B32B-DF7C7BAF3CF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222-4CAD-B32B-DF7C7BAF3CF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222-4CAD-B32B-DF7C7BAF3C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Sinergias!$J$78:$K$84</c:f>
              <c:multiLvlStrCache>
                <c:ptCount val="7"/>
                <c:lvl>
                  <c:pt idx="1">
                    <c:v>1M</c:v>
                  </c:pt>
                  <c:pt idx="2">
                    <c:v>2M</c:v>
                  </c:pt>
                  <c:pt idx="3">
                    <c:v>3M</c:v>
                  </c:pt>
                  <c:pt idx="4">
                    <c:v>4M</c:v>
                  </c:pt>
                  <c:pt idx="5">
                    <c:v>5M</c:v>
                  </c:pt>
                  <c:pt idx="6">
                    <c:v>6M</c:v>
                  </c:pt>
                </c:lvl>
                <c:lvl>
                  <c:pt idx="0">
                    <c:v>0M</c:v>
                  </c:pt>
                  <c:pt idx="1">
                    <c:v>100</c:v>
                  </c:pt>
                  <c:pt idx="2">
                    <c:v>110</c:v>
                  </c:pt>
                  <c:pt idx="3">
                    <c:v>125</c:v>
                  </c:pt>
                  <c:pt idx="4">
                    <c:v>140</c:v>
                  </c:pt>
                  <c:pt idx="5">
                    <c:v>160</c:v>
                  </c:pt>
                  <c:pt idx="6">
                    <c:v>190</c:v>
                  </c:pt>
                </c:lvl>
              </c:multiLvlStrCache>
            </c:multiLvlStrRef>
          </c:cat>
          <c:val>
            <c:numRef>
              <c:f>Sinergias!$L$78:$L$84</c:f>
              <c:numCache>
                <c:formatCode>0.00%</c:formatCode>
                <c:ptCount val="7"/>
                <c:pt idx="0">
                  <c:v>0.16316427809117817</c:v>
                </c:pt>
                <c:pt idx="1">
                  <c:v>0.56278035645826774</c:v>
                </c:pt>
                <c:pt idx="2">
                  <c:v>0.24667855934697233</c:v>
                </c:pt>
                <c:pt idx="3">
                  <c:v>2.6817227646525579E-2</c:v>
                </c:pt>
                <c:pt idx="4">
                  <c:v>5.5957845705625615E-4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222-4CAD-B32B-DF7C7BAF3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90280671"/>
        <c:axId val="1690281919"/>
      </c:barChart>
      <c:catAx>
        <c:axId val="169028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0281919"/>
        <c:crosses val="autoZero"/>
        <c:auto val="1"/>
        <c:lblAlgn val="ctr"/>
        <c:lblOffset val="100"/>
        <c:noMultiLvlLbl val="0"/>
      </c:catAx>
      <c:valAx>
        <c:axId val="169028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0280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4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Coberturas </a:t>
            </a:r>
            <a:r>
              <a:rPr lang="es-ES" baseline="0"/>
              <a:t> Exclusivas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5957197657985065"/>
          <c:y val="0.19486111111111112"/>
          <c:w val="0.64823581667676156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Sinergias!$N$78:$N$83</c:f>
              <c:strCache>
                <c:ptCount val="6"/>
                <c:pt idx="0">
                  <c:v>Exc Televisión</c:v>
                </c:pt>
                <c:pt idx="1">
                  <c:v>Exc Digital Video</c:v>
                </c:pt>
                <c:pt idx="2">
                  <c:v>Exc Cine</c:v>
                </c:pt>
                <c:pt idx="3">
                  <c:v>Exc BVOD</c:v>
                </c:pt>
                <c:pt idx="4">
                  <c:v>Exc </c:v>
                </c:pt>
                <c:pt idx="5">
                  <c:v>Exc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rgbClr val="FFC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Sinergias!$N$78:$N$83</c:f>
              <c:strCache>
                <c:ptCount val="6"/>
                <c:pt idx="0">
                  <c:v>Exc Televisión</c:v>
                </c:pt>
                <c:pt idx="1">
                  <c:v>Exc Digital Video</c:v>
                </c:pt>
                <c:pt idx="2">
                  <c:v>Exc Cine</c:v>
                </c:pt>
                <c:pt idx="3">
                  <c:v>Exc BVOD</c:v>
                </c:pt>
                <c:pt idx="4">
                  <c:v>Exc </c:v>
                </c:pt>
                <c:pt idx="5">
                  <c:v>Exc </c:v>
                </c:pt>
              </c:strCache>
            </c:strRef>
          </c:cat>
          <c:val>
            <c:numRef>
              <c:f>Sinergias!$O$78:$O$83</c:f>
              <c:numCache>
                <c:formatCode>0.00%</c:formatCode>
                <c:ptCount val="6"/>
                <c:pt idx="0">
                  <c:v>0.49614585847454751</c:v>
                </c:pt>
                <c:pt idx="1">
                  <c:v>4.8381472091328703E-2</c:v>
                </c:pt>
                <c:pt idx="2">
                  <c:v>1.4811553094680517E-2</c:v>
                </c:pt>
                <c:pt idx="3">
                  <c:v>3.4414727977109777E-3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DD-41B2-AC1F-7BC8707E3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88267999"/>
        <c:axId val="1788265919"/>
      </c:barChart>
      <c:catAx>
        <c:axId val="178826799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8265919"/>
        <c:crosses val="autoZero"/>
        <c:auto val="1"/>
        <c:lblAlgn val="ctr"/>
        <c:lblOffset val="100"/>
        <c:noMultiLvlLbl val="0"/>
      </c:catAx>
      <c:valAx>
        <c:axId val="178826591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8267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200"/>
              <a:t>Distr</a:t>
            </a:r>
            <a:r>
              <a:rPr lang="es-ES" sz="1200" baseline="0"/>
              <a:t>ibucion Cobertura por nº medios contactados</a:t>
            </a:r>
            <a:endParaRPr lang="es-E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4658114610673667"/>
          <c:y val="0.3059722222222222"/>
          <c:w val="0.85341885389326333"/>
          <c:h val="0.54553988043161272"/>
        </c:manualLayout>
      </c:layout>
      <c:barChart>
        <c:barDir val="col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63F-4AB2-BD68-6411C70E12F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63F-4AB2-BD68-6411C70E12FA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63F-4AB2-BD68-6411C70E12F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63F-4AB2-BD68-6411C70E12F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63F-4AB2-BD68-6411C70E12F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63F-4AB2-BD68-6411C70E12FA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63F-4AB2-BD68-6411C70E12F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7"/>
              <c:pt idx="0">
                <c:v>0M</c:v>
              </c:pt>
              <c:pt idx="1">
                <c:v>1M</c:v>
              </c:pt>
              <c:pt idx="2">
                <c:v>2M</c:v>
              </c:pt>
              <c:pt idx="3">
                <c:v>3M</c:v>
              </c:pt>
              <c:pt idx="4">
                <c:v>4M</c:v>
              </c:pt>
              <c:pt idx="5">
                <c:v>5M</c:v>
              </c:pt>
              <c:pt idx="6">
                <c:v>6M</c:v>
              </c:pt>
            </c:strLit>
          </c:cat>
          <c:val>
            <c:numRef>
              <c:f>Sinergias!$L$78:$L$84</c:f>
              <c:numCache>
                <c:formatCode>0.00%</c:formatCode>
                <c:ptCount val="7"/>
                <c:pt idx="0">
                  <c:v>0.16316427809117817</c:v>
                </c:pt>
                <c:pt idx="1">
                  <c:v>0.56278035645826774</c:v>
                </c:pt>
                <c:pt idx="2">
                  <c:v>0.24667855934697233</c:v>
                </c:pt>
                <c:pt idx="3">
                  <c:v>2.6817227646525579E-2</c:v>
                </c:pt>
                <c:pt idx="4">
                  <c:v>5.5957845705625615E-4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AB2-BD68-6411C70E1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90280671"/>
        <c:axId val="1690281919"/>
      </c:barChart>
      <c:catAx>
        <c:axId val="169028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0281919"/>
        <c:crosses val="autoZero"/>
        <c:auto val="1"/>
        <c:lblAlgn val="ctr"/>
        <c:lblOffset val="100"/>
        <c:noMultiLvlLbl val="0"/>
      </c:catAx>
      <c:valAx>
        <c:axId val="169028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02806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Coberturas</a:t>
            </a:r>
            <a:r>
              <a:rPr lang="es-ES" baseline="0"/>
              <a:t> Exclusivas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25957197657985065"/>
          <c:y val="0.19486111111111112"/>
          <c:w val="0.64823581667676156"/>
          <c:h val="0.7208876494604841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Sinergias!$N$78:$N$83</c:f>
              <c:strCache>
                <c:ptCount val="6"/>
                <c:pt idx="0">
                  <c:v>Exc Televisión</c:v>
                </c:pt>
                <c:pt idx="1">
                  <c:v>Exc Digital Video</c:v>
                </c:pt>
                <c:pt idx="2">
                  <c:v>Exc Cine</c:v>
                </c:pt>
                <c:pt idx="3">
                  <c:v>Exc BVOD</c:v>
                </c:pt>
                <c:pt idx="4">
                  <c:v>Exc </c:v>
                </c:pt>
                <c:pt idx="5">
                  <c:v>Exc 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rgbClr val="FFC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Sinergias!$N$78:$N$83</c:f>
              <c:strCache>
                <c:ptCount val="6"/>
                <c:pt idx="0">
                  <c:v>Exc Televisión</c:v>
                </c:pt>
                <c:pt idx="1">
                  <c:v>Exc Digital Video</c:v>
                </c:pt>
                <c:pt idx="2">
                  <c:v>Exc Cine</c:v>
                </c:pt>
                <c:pt idx="3">
                  <c:v>Exc BVOD</c:v>
                </c:pt>
                <c:pt idx="4">
                  <c:v>Exc </c:v>
                </c:pt>
                <c:pt idx="5">
                  <c:v>Exc </c:v>
                </c:pt>
              </c:strCache>
            </c:strRef>
          </c:cat>
          <c:val>
            <c:numRef>
              <c:f>Sinergias!$O$78:$O$83</c:f>
              <c:numCache>
                <c:formatCode>0.00%</c:formatCode>
                <c:ptCount val="6"/>
                <c:pt idx="0">
                  <c:v>0.49614585847454751</c:v>
                </c:pt>
                <c:pt idx="1">
                  <c:v>4.8381472091328703E-2</c:v>
                </c:pt>
                <c:pt idx="2">
                  <c:v>1.4811553094680517E-2</c:v>
                </c:pt>
                <c:pt idx="3">
                  <c:v>3.4414727977109777E-3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C6-4AA2-BE37-9FD1D6D42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88267999"/>
        <c:axId val="1788265919"/>
      </c:barChart>
      <c:catAx>
        <c:axId val="178826799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8265919"/>
        <c:crosses val="autoZero"/>
        <c:auto val="1"/>
        <c:lblAlgn val="ctr"/>
        <c:lblOffset val="100"/>
        <c:noMultiLvlLbl val="0"/>
      </c:catAx>
      <c:valAx>
        <c:axId val="1788265919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8267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158751</xdr:colOff>
      <xdr:row>19</xdr:row>
      <xdr:rowOff>22754</xdr:rowOff>
    </xdr:from>
    <xdr:to>
      <xdr:col>31</xdr:col>
      <xdr:colOff>633260</xdr:colOff>
      <xdr:row>49</xdr:row>
      <xdr:rowOff>49440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18</xdr:col>
      <xdr:colOff>119327</xdr:colOff>
      <xdr:row>50</xdr:row>
      <xdr:rowOff>5560</xdr:rowOff>
    </xdr:from>
    <xdr:to>
      <xdr:col>24</xdr:col>
      <xdr:colOff>529167</xdr:colOff>
      <xdr:row>66</xdr:row>
      <xdr:rowOff>65088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25</xdr:col>
      <xdr:colOff>345018</xdr:colOff>
      <xdr:row>50</xdr:row>
      <xdr:rowOff>137584</xdr:rowOff>
    </xdr:from>
    <xdr:to>
      <xdr:col>32</xdr:col>
      <xdr:colOff>17613</xdr:colOff>
      <xdr:row>67</xdr:row>
      <xdr:rowOff>75219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43</xdr:col>
      <xdr:colOff>321469</xdr:colOff>
      <xdr:row>0</xdr:row>
      <xdr:rowOff>0</xdr:rowOff>
    </xdr:from>
    <xdr:to>
      <xdr:col>48</xdr:col>
      <xdr:colOff>499835</xdr:colOff>
      <xdr:row>8</xdr:row>
      <xdr:rowOff>207073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872157" y="0"/>
          <a:ext cx="3988366" cy="1883473"/>
        </a:xfrm>
        <a:prstGeom prst="rect">
          <a:avLst/>
        </a:prstGeom>
      </xdr:spPr>
    </xdr:pic>
    <xdr:clientData/>
  </xdr:twoCellAnchor>
  <xdr:twoCellAnchor editAs="absolute">
    <xdr:from>
      <xdr:col>34</xdr:col>
      <xdr:colOff>21167</xdr:colOff>
      <xdr:row>21</xdr:row>
      <xdr:rowOff>154065</xdr:rowOff>
    </xdr:from>
    <xdr:to>
      <xdr:col>39</xdr:col>
      <xdr:colOff>651454</xdr:colOff>
      <xdr:row>39</xdr:row>
      <xdr:rowOff>168607</xdr:rowOff>
    </xdr:to>
    <xdr:grpSp>
      <xdr:nvGrpSpPr>
        <xdr:cNvPr id="22" name="14 Grupo">
          <a:extLst>
            <a:ext uri="{FF2B5EF4-FFF2-40B4-BE49-F238E27FC236}">
              <a16:creationId xmlns:a16="http://schemas.microsoft.com/office/drawing/2014/main" id="{00000000-0008-0000-0000-000016000000}"/>
            </a:ext>
            <a:ext uri="{147F2762-F138-4A5C-976F-8EAC2B608ADB}">
              <a16:predDERef xmlns:a16="http://schemas.microsoft.com/office/drawing/2014/main" pred="{00000000-0008-0000-0100-000004000000}"/>
            </a:ext>
          </a:extLst>
        </xdr:cNvPr>
        <xdr:cNvGrpSpPr/>
      </xdr:nvGrpSpPr>
      <xdr:grpSpPr>
        <a:xfrm>
          <a:off x="13572067" y="4256165"/>
          <a:ext cx="4110087" cy="3214942"/>
          <a:chOff x="6311169" y="1885410"/>
          <a:chExt cx="4855972" cy="3734330"/>
        </a:xfrm>
      </xdr:grpSpPr>
      <xdr:sp macro="" textlink="">
        <xdr:nvSpPr>
          <xdr:cNvPr id="23" name="1 Elipse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6438564" y="2695565"/>
            <a:ext cx="3325283" cy="2914650"/>
          </a:xfrm>
          <a:prstGeom prst="ellipse">
            <a:avLst/>
          </a:prstGeom>
          <a:solidFill>
            <a:schemeClr val="accent1">
              <a:lumMod val="20000"/>
              <a:lumOff val="80000"/>
              <a:alpha val="6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s-ES" sz="1050"/>
          </a:p>
        </xdr:txBody>
      </xdr:sp>
      <xdr:sp macro="" textlink="">
        <xdr:nvSpPr>
          <xdr:cNvPr id="24" name="2 Elipse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7765450" y="2705090"/>
            <a:ext cx="3346450" cy="2914650"/>
          </a:xfrm>
          <a:prstGeom prst="ellipse">
            <a:avLst/>
          </a:prstGeom>
          <a:solidFill>
            <a:schemeClr val="accent3">
              <a:lumMod val="20000"/>
              <a:lumOff val="80000"/>
              <a:alpha val="60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s-ES" sz="1050"/>
          </a:p>
        </xdr:txBody>
      </xdr:sp>
      <xdr:grpSp>
        <xdr:nvGrpSpPr>
          <xdr:cNvPr id="25" name="4 Grupo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8248845" y="1885410"/>
            <a:ext cx="930814" cy="710144"/>
            <a:chOff x="4762500" y="571501"/>
            <a:chExt cx="762001" cy="762000"/>
          </a:xfrm>
        </xdr:grpSpPr>
        <xdr:sp macro="" textlink="">
          <xdr:nvSpPr>
            <xdr:cNvPr id="33" name="5 Elipse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4762500" y="571501"/>
              <a:ext cx="762001" cy="762000"/>
            </a:xfrm>
            <a:prstGeom prst="ellipse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endParaRPr lang="es-ES" sz="1050"/>
            </a:p>
          </xdr:txBody>
        </xdr:sp>
        <xdr:sp macro="" textlink="$AJ$3">
          <xdr:nvSpPr>
            <xdr:cNvPr id="34" name="6 CuadroTexto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 txBox="1"/>
          </xdr:nvSpPr>
          <xdr:spPr>
            <a:xfrm>
              <a:off x="4857751" y="800102"/>
              <a:ext cx="633820" cy="30339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ctr"/>
            <a:lstStyle/>
            <a:p>
              <a:pPr algn="ctr"/>
              <a:fld id="{172ED869-A667-4A91-A619-CFD4D20EB7F1}" type="TxLink">
                <a:rPr lang="en-US" sz="14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83,7</a:t>
              </a:fld>
              <a:endParaRPr lang="es-ES" sz="1400" b="1"/>
            </a:p>
          </xdr:txBody>
        </xdr:sp>
      </xdr:grpSp>
      <xdr:sp macro="" textlink="$AK$3">
        <xdr:nvSpPr>
          <xdr:cNvPr id="26" name="7 CuadroTexto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8243287" y="3927199"/>
            <a:ext cx="900641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857A9165-DE1E-4C52-97E6-E5F20A038117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26,6</a:t>
            </a:fld>
            <a:endParaRPr lang="es-ES" sz="1600" b="1" i="0"/>
          </a:p>
        </xdr:txBody>
      </xdr:sp>
      <xdr:sp macro="" textlink="$AK$4">
        <xdr:nvSpPr>
          <xdr:cNvPr id="27" name="8 CuadroTexto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6781464" y="3902859"/>
            <a:ext cx="900642" cy="3238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0821CCA4-1363-4FD3-9784-3D82F9A9C39C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49,6</a:t>
            </a:fld>
            <a:endParaRPr lang="es-ES" sz="1600" b="1"/>
          </a:p>
        </xdr:txBody>
      </xdr:sp>
      <xdr:sp macro="" textlink="$AK$5">
        <xdr:nvSpPr>
          <xdr:cNvPr id="28" name="9 CuadroTexto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10019151" y="3912192"/>
            <a:ext cx="960630" cy="3317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0BAE9F58-7996-49B4-A73B-39344BEA1F30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7,4</a:t>
            </a:fld>
            <a:endParaRPr lang="es-ES" sz="1600" b="1"/>
          </a:p>
        </xdr:txBody>
      </xdr:sp>
      <xdr:sp macro="" textlink="">
        <xdr:nvSpPr>
          <xdr:cNvPr id="29" name="10 Elipse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>
          <a:xfrm>
            <a:off x="6324264" y="2296585"/>
            <a:ext cx="809624" cy="750338"/>
          </a:xfrm>
          <a:prstGeom prst="ellipse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s-ES" sz="1050"/>
          </a:p>
        </xdr:txBody>
      </xdr:sp>
      <xdr:sp macro="" textlink="$AJ$4">
        <xdr:nvSpPr>
          <xdr:cNvPr id="30" name="11 CuadroTexto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6311169" y="2540785"/>
            <a:ext cx="872726" cy="2833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80D7B5C5-7C29-438B-97E2-B29FDE46F077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76,3</a:t>
            </a:fld>
            <a:endParaRPr lang="es-ES" sz="1400" b="1"/>
          </a:p>
        </xdr:txBody>
      </xdr:sp>
      <xdr:sp macro="" textlink="">
        <xdr:nvSpPr>
          <xdr:cNvPr id="31" name="12 Elipse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10314916" y="2343140"/>
            <a:ext cx="852225" cy="677359"/>
          </a:xfrm>
          <a:prstGeom prst="ellipse">
            <a:avLst/>
          </a:prstGeom>
          <a:solidFill>
            <a:schemeClr val="accent3">
              <a:lumMod val="20000"/>
              <a:lumOff val="80000"/>
            </a:schemeClr>
          </a:solidFill>
          <a:ln>
            <a:solidFill>
              <a:schemeClr val="accent3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es-ES" sz="1050"/>
          </a:p>
        </xdr:txBody>
      </xdr:sp>
      <xdr:sp macro="" textlink="$AJ$5">
        <xdr:nvSpPr>
          <xdr:cNvPr id="32" name="13 CuadroTexto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0485918" y="2543366"/>
            <a:ext cx="622448" cy="29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fld id="{000A0FDE-CF52-44FD-83B3-53B556EAEB7F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34,1</a:t>
            </a:fld>
            <a:endParaRPr lang="es-ES" sz="14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45720</xdr:colOff>
          <xdr:row>9</xdr:row>
          <xdr:rowOff>45720</xdr:rowOff>
        </xdr:from>
        <xdr:to>
          <xdr:col>43</xdr:col>
          <xdr:colOff>68580</xdr:colOff>
          <xdr:row>11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2M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83820</xdr:colOff>
          <xdr:row>11</xdr:row>
          <xdr:rowOff>152400</xdr:rowOff>
        </xdr:from>
        <xdr:to>
          <xdr:col>43</xdr:col>
          <xdr:colOff>106680</xdr:colOff>
          <xdr:row>13</xdr:row>
          <xdr:rowOff>121920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3M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60960</xdr:colOff>
          <xdr:row>14</xdr:row>
          <xdr:rowOff>114300</xdr:rowOff>
        </xdr:from>
        <xdr:to>
          <xdr:col>43</xdr:col>
          <xdr:colOff>76200</xdr:colOff>
          <xdr:row>18</xdr:row>
          <xdr:rowOff>60960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4M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426720</xdr:colOff>
          <xdr:row>9</xdr:row>
          <xdr:rowOff>7620</xdr:rowOff>
        </xdr:from>
        <xdr:to>
          <xdr:col>44</xdr:col>
          <xdr:colOff>655320</xdr:colOff>
          <xdr:row>10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5M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441960</xdr:colOff>
          <xdr:row>11</xdr:row>
          <xdr:rowOff>114300</xdr:rowOff>
        </xdr:from>
        <xdr:to>
          <xdr:col>44</xdr:col>
          <xdr:colOff>670560</xdr:colOff>
          <xdr:row>13</xdr:row>
          <xdr:rowOff>99060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 6M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0.43542</cdr:x>
      <cdr:y>0.11285</cdr:y>
    </cdr:from>
    <cdr:to>
      <cdr:x>0.63542</cdr:x>
      <cdr:y>0.20313</cdr:y>
    </cdr:to>
    <cdr:sp macro="" textlink="Sinergias!$L$86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B1C2123-1C43-4BEF-A5E8-947CE9F72954}"/>
            </a:ext>
          </a:extLst>
        </cdr:cNvPr>
        <cdr:cNvSpPr txBox="1"/>
      </cdr:nvSpPr>
      <cdr:spPr>
        <a:xfrm xmlns:a="http://schemas.openxmlformats.org/drawingml/2006/main">
          <a:off x="1990725" y="309563"/>
          <a:ext cx="91440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D0E8547-1A17-4A14-B4EE-0A10C2127EEA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83,7%/ 86,8%</a:t>
          </a:fld>
          <a:endParaRPr lang="es-E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95250</xdr:colOff>
      <xdr:row>13</xdr:row>
      <xdr:rowOff>57150</xdr:rowOff>
    </xdr:from>
    <xdr:to>
      <xdr:col>13</xdr:col>
      <xdr:colOff>496800</xdr:colOff>
      <xdr:row>31</xdr:row>
      <xdr:rowOff>19523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14D56E9-A288-7856-F716-197237F9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" y="2867025"/>
          <a:ext cx="10745700" cy="339137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228600</xdr:colOff>
      <xdr:row>10</xdr:row>
      <xdr:rowOff>180975</xdr:rowOff>
    </xdr:from>
    <xdr:to>
      <xdr:col>15</xdr:col>
      <xdr:colOff>325509</xdr:colOff>
      <xdr:row>29</xdr:row>
      <xdr:rowOff>124322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7F00AFD-7378-B724-0608-7EA812D71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2419350"/>
          <a:ext cx="11888859" cy="35628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47625</xdr:rowOff>
    </xdr:from>
    <xdr:to>
      <xdr:col>16</xdr:col>
      <xdr:colOff>369874</xdr:colOff>
      <xdr:row>37</xdr:row>
      <xdr:rowOff>56506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00E218D-B485-E77F-FAF6-CFB44666A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6800" y="2286000"/>
          <a:ext cx="12809524" cy="51523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9</xdr:col>
      <xdr:colOff>313364</xdr:colOff>
      <xdr:row>54</xdr:row>
      <xdr:rowOff>104408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3F3326C-1AE9-668E-DD1C-5A1360063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0600" y="7762875"/>
          <a:ext cx="7685714" cy="293333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942975</xdr:colOff>
      <xdr:row>11</xdr:row>
      <xdr:rowOff>85725</xdr:rowOff>
    </xdr:from>
    <xdr:to>
      <xdr:col>13</xdr:col>
      <xdr:colOff>322815</xdr:colOff>
      <xdr:row>33</xdr:row>
      <xdr:rowOff>9011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EBA65A5-B98E-05DA-6A29-311366C071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81375" y="2514600"/>
          <a:ext cx="8276190" cy="4114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87</xdr:row>
      <xdr:rowOff>138112</xdr:rowOff>
    </xdr:from>
    <xdr:to>
      <xdr:col>8</xdr:col>
      <xdr:colOff>771525</xdr:colOff>
      <xdr:row>102</xdr:row>
      <xdr:rowOff>23812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1019176</xdr:colOff>
      <xdr:row>87</xdr:row>
      <xdr:rowOff>109536</xdr:rowOff>
    </xdr:from>
    <xdr:to>
      <xdr:col>13</xdr:col>
      <xdr:colOff>419101</xdr:colOff>
      <xdr:row>104</xdr:row>
      <xdr:rowOff>9525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76200</xdr:colOff>
      <xdr:row>1</xdr:row>
      <xdr:rowOff>171450</xdr:rowOff>
    </xdr:from>
    <xdr:to>
      <xdr:col>29</xdr:col>
      <xdr:colOff>401159</xdr:colOff>
      <xdr:row>3</xdr:row>
      <xdr:rowOff>133398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868650" y="361950"/>
          <a:ext cx="7944959" cy="342948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0.43542</cdr:x>
      <cdr:y>0.11285</cdr:y>
    </cdr:from>
    <cdr:to>
      <cdr:x>0.63542</cdr:x>
      <cdr:y>0.20313</cdr:y>
    </cdr:to>
    <cdr:sp macro="" textlink="Sinergias!$L$85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CB1C2123-1C43-4BEF-A5E8-947CE9F72954}"/>
            </a:ext>
          </a:extLst>
        </cdr:cNvPr>
        <cdr:cNvSpPr txBox="1"/>
      </cdr:nvSpPr>
      <cdr:spPr>
        <a:xfrm xmlns:a="http://schemas.openxmlformats.org/drawingml/2006/main">
          <a:off x="1990725" y="309563"/>
          <a:ext cx="91440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DC98CF8-66F6-4D25-882C-555CA318D0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83,68%</a:t>
          </a:fld>
          <a:endParaRPr lang="es-E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SE398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Users\juan.aroco\Desktop\Bloques%20Exclusivos%20Septiembre%20Performanc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Objetivos%20TV.%20USB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nal%206%20Navarra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microsoft.com/office/2006/relationships/xlExternalLinkPath/xlPathMissing" Target="@XS%20Petici&#243;n%20de%20materiales%20v%200.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io%20Move%2010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ranking%20PT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ensa%20v%200.2%20quimera%2030sep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M\SYS\ISLAMAG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PRECIOS\POLITICA%20COMERCIAL\2012\1er%20TRIMESTRE\TARIFAS\TARIFA%20%20PAQUETE%20SERIES%20DIVINITY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Traspaso%20W11/Descargas%20PC/Downloads/CTV%20Mix/Abbot%20ejercicio%20V2%20R%20%20Opti%20M2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96BGT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x\CARMELA\BP\CAMPA97\CLUB\40MM\PREEVAL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M\SYS\UPSA\AERO98\POSTEV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omunica\MACSYSE\EDITION\TELEFONI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omunica\MACSYSE\EDITION\TELEFONB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2000\LYCOS\Piani%20definitivi\Marzo%20-%20Aprile\affmarzo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microsoft.com/office/2006/relationships/xlExternalLinkPath/xlPathMissing" Target="EST_DIFU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omunica\Telefonica\Telef&#243;nica%20S.A.U\ADSL\ADSL.Versi&#243;n%200.7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m20\ficheros\FICHEROS\EXCEL\5\RECKITT\GLASSEX\CIERRE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ategories\MHR\Gillette%20MHR%20System\M3%20Power%20y%20Fusion\FY1112\Online\Gillette%20F1%201213\MP\Versi&#243;n%20MP\Gillette%20System_Marca.com%20Sponsor_MP%20Issue%201%20(MP)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M20\FICHEROS\EXCEL\5\RECKITT\SIDOL\SIDOL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microsoft.com/office/2006/relationships/xlExternalLinkPath/xlPathMissing" Target="RATIOS%20CORRECTORES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microsoft.com/office/2006/relationships/xlExternalLinkPath/xlPathMissing" Target="RATIOS%20CORRECTORE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microsoft.com/office/2006/relationships/xlExternalLinkPath/xlPathMissing" Target="OPTICO98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microsoft.com/office/2006/relationships/xlExternalLinkPath/xlPathMissing" Target="Propuesta%20F1%20Vodafone%2008-03-13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STES%201997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smadnsfiler1\OMD_SSCC\Users\cesar.galiana\AppData\Local\Microsoft\Windows\INetCache\Content.Outlook\6HD9WN96\Val%20BDF%20Ajuste%20%20Reach%20calculation%20xlsx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Users\carmen.gimenez\Desktop\calendario-2015-excel-lunes-a-domingo.xlsm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PLANI\MORIESMA\OPTICO00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NIVERSAL%20McCANN\Planificacion\Grupo%201\COCA%20COLA%202006\Fanta\Planes%20UM\TV\Marzo\PL%20FANTA%2030%20seg%20TV%20Marzo.06%20POS%2050%25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Presupuesto%202008\Ppto%20Anual\Versiones\Ppto%20Anual%202008%20-%201&#170;%20version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microsoft.com/office/2006/relationships/xlExternalLinkPath/xlPathMissing" Target="TV%20TOOL%20BUENO%20%20FY&#180;06-07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microsoft.com/office/2006/relationships/xlExternalLinkPath/xlPathMissing" Target="TRASPASO%20DE%20SALDO%20V%200.3.xls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mad10\PLANNING\easyjet\1999\11-nov\PLAN%20NOVIEMBRE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microsoft.com/office/2006/relationships/xlExternalLinkPath/xlPathMissing" Target="NOTORIEDAD%20Y%20VENTAS9799.xls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TRICIA-FERN\Office%20Depot\WINDOWS\TEMP\PRESUPUE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microsoft.com/office/2006/relationships/xlExternalLinkPath/xlPathMissing" Target="optico%20TARIFA%20UPC(2)%20TOTAL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lientes\Lilly\2014\2.%20CAMPA&#209;AS\1&#170;%20ola)%20Enero-Mayo\2.%20DIGITAL\2.%20PLAN\Plan_Lilly2014%20vs4%20ok%20AMI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microsoft.com/office/2006/relationships/xlExternalLinkPath/xlPathMissing" Target="FAC.2&#170;QUINCENA%20CONT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m67\ficheros\FICHEROS\123\CPLUS\ABRIL\CATALU&#209;A\POST.XLS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TRICIA-FERN\Office%20Depot\USERS\CRESPO\CLIENTES\RTVE\PRESENTA\SER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microsoft.com/office/2006/relationships/xlExternalLinkPath/xlPathMissing" Target="ADSL%20Septiembre%20V%200.2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microsoft.com/office/2006/relationships/xlExternalLinkPath/xlPathMissing" Target="IMAGEN%20FEBRERO%20V.0.4.xls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microsoft.com/office/2006/relationships/xlExternalLinkPath/xlPathMissing" Target="ADSL%20Septiembre%20V%200.7.xls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microsoft.com/office/2006/relationships/xlExternalLinkPath/xlPathMissing" Target="TRASPASO%20DE%20SALDO%20V%200.8.xls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comunica\windows\TEMP\Telefonica\Telef&#243;nica%20S.A.U\ADSL\ADSL.Versi&#243;n%200.7.xls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microsoft.com/office/2006/relationships/xlExternalLinkPath/xlPathMissing" Target="A&#241;o%20m&#243;vil%20%20Shares%20Mar13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microsoft.com/office/2006/relationships/xlExternalLinkPath/xlPathMissing" Target="CPMREPOR.XLS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SERVER-SEV\Planificacion\DOCUME~1\arodrigo\CONFIG~1\Temp\Planes%20NACIONALESadjudicados.xls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eudora\attach\Prensa%20Espa&#241;ola\ABC%20Nacional\ABC-EL%20INFORMAL\Plan%20ABC-Informal%20V8%20(no%20env).xls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INFADXXI\Grupo_Sony\CLIENTS'98\SONY'98\SONY%20MOBILE\PLANCAR.XLS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microsoft.com/office/2006/relationships/xlExternalLinkPath/xlPathMissing" Target="MARZO_10_09.xls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GESFILES\Datos\Grupo_Lola\El%20Pais\Competencia\Copia%20de%20OPTICOS_ALT.xls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30.1.2\montsedelapaz\Documents%20and%20Settings\xavier.genis.OMDBCN\Escritorio\JUAN\NISSAN\seguimiento%20semanal\Abril\ABRIL%2014%20CUADRO.xls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dbfiles\MontsedelaPaz\NISSAN\Nissan%20Marca\2004\Campa&#241;as\Micra\Abril-Mayo\TV\SEGUIMIENTO\SEGUIMIENTO%20TV.xls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dbfiles\internacional\Documents%20and%20Settings\judith.ruiz.OMDMADRID\Configuraci&#243;n%20local\Archivos%20temporales%20de%20Internet\OLKFD\MediaplanTemplate%20Local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RPS TV 98"/>
      <sheetName val="GRPS TV 98 alt 2"/>
      <sheetName val="FRECEFECBAILEYS"/>
      <sheetName val="CONSUMO TV"/>
      <sheetName val="GRPS COMPETENCIA CON MARTINI 97"/>
      <sheetName val="GRPS COMPETENCIA SIN MARTINI 97"/>
      <sheetName val="GRPS COMPETENCIA CON  MARTIN 96"/>
      <sheetName val="GRPS COMPETENCIA SIN MARTIN 96"/>
      <sheetName val="AUD S SANTA 96"/>
      <sheetName val="AUD S SANTA 97"/>
      <sheetName val="OCUPACION SS 96"/>
      <sheetName val="OCUPACION SS 97"/>
      <sheetName val=" S SANTA 97"/>
      <sheetName val=" S SANTA 96"/>
      <sheetName val="AUD P.MAYO 97 "/>
      <sheetName val="OCUPACION P.MAYO 97"/>
      <sheetName val="P. MAYO 97"/>
      <sheetName val="Cob Padres"/>
      <sheetName val="Cob% 18-34"/>
      <sheetName val="Evaluaciones"/>
      <sheetName val="Hoja2"/>
      <sheetName val="TVE20&quot;"/>
      <sheetName val="madre"/>
      <sheetName val="FASE398"/>
      <sheetName val="HP1AMLIST"/>
      <sheetName val="GRPS TV 98 alt 2 40&quot;"/>
      <sheetName val="FASE398.XLS"/>
      <sheetName val="1. Data Entry BASE"/>
      <sheetName val="SUPERDETALLADA"/>
      <sheetName val="GRPS_TV_98"/>
      <sheetName val="GRPS_TV_98_alt_2"/>
      <sheetName val="CONSUMO_TV"/>
      <sheetName val="GRPS_COMPETENCIA_CON_MARTINI_97"/>
      <sheetName val="GRPS_COMPETENCIA_SIN_MARTINI_97"/>
      <sheetName val="GRPS_COMPETENCIA_CON__MARTIN_96"/>
      <sheetName val="GRPS_COMPETENCIA_SIN_MARTIN_96"/>
      <sheetName val="AUD_S_SANTA_96"/>
      <sheetName val="AUD_S_SANTA_97"/>
      <sheetName val="OCUPACION_SS_96"/>
      <sheetName val="OCUPACION_SS_97"/>
      <sheetName val="_S_SANTA_97"/>
      <sheetName val="_S_SANTA_96"/>
      <sheetName val="AUD_P_MAYO_97_"/>
      <sheetName val="OCUPACION_P_MAYO_97"/>
      <sheetName val="P__MAYO_97"/>
      <sheetName val="Listas y Nombres (DON'T TOUCH)"/>
      <sheetName val="2.대외공문"/>
      <sheetName val="GRPS_TV_98_alt_2_40&quot;"/>
      <sheetName val="전체현황"/>
      <sheetName val="CVT산정"/>
      <sheetName val="HIUNDAY"/>
      <sheetName val="RateCard"/>
      <sheetName val="Eval Adultos"/>
      <sheetName val="Eval Business"/>
      <sheetName val="Resultados Palabras Google"/>
      <sheetName val="EVAL TV ADULTOS"/>
      <sheetName val="2"/>
      <sheetName val="5. Data Entry BASE"/>
      <sheetName val="GRPS_TV_981"/>
      <sheetName val="Formatos y posicionamientos"/>
      <sheetName val="Resultados_Palabras_Google"/>
      <sheetName val="Eval_Adultos"/>
      <sheetName val="Eval_Business"/>
      <sheetName val="EVAL_TV_ADULTOS"/>
      <sheetName val="isla97"/>
      <sheetName val="ISLA98"/>
      <sheetName val="AUD_marca_TVE"/>
      <sheetName val="poralcon97"/>
      <sheetName val="PORT98HALC"/>
      <sheetName val="Resource-Strings"/>
      <sheetName val="port97_p_atra"/>
      <sheetName val="PORT98ATRA"/>
      <sheetName val="Main"/>
      <sheetName val="Resultados Diarios smart"/>
      <sheetName val="Non Analysed Definitions"/>
      <sheetName val="LARCAL"/>
      <sheetName val="GRPS_TV_982"/>
      <sheetName val="GRPS_TV_98_alt_21"/>
      <sheetName val="CONSUMO_TV1"/>
      <sheetName val="GRPS_COMPETENCIA_CON_MARTINI_91"/>
      <sheetName val="GRPS_COMPETENCIA_SIN_MARTINI_91"/>
      <sheetName val="GRPS_COMPETENCIA_CON__MARTIN_91"/>
      <sheetName val="GRPS_COMPETENCIA_SIN_MARTIN_961"/>
      <sheetName val="AUD_S_SANTA_961"/>
      <sheetName val="AUD_S_SANTA_971"/>
      <sheetName val="OCUPACION_SS_961"/>
      <sheetName val="OCUPACION_SS_971"/>
      <sheetName val="_S_SANTA_971"/>
      <sheetName val="_S_SANTA_961"/>
      <sheetName val="AUD_P_MAYO_97_1"/>
      <sheetName val="OCUPACION_P_MAYO_971"/>
      <sheetName val="P__MAYO_971"/>
      <sheetName val="Cob_Padres"/>
      <sheetName val="Cob%_18-34"/>
      <sheetName val="1__Data_Entry_BASE"/>
      <sheetName val="GRPS_TV_98_alt_2_40&quot;1"/>
      <sheetName val="FASE398_XLS"/>
      <sheetName val="Listas_y_Nombres_(DON'T_TOUCH)"/>
      <sheetName val="2_대외공문"/>
      <sheetName val="Formatos_y_posicionamientos"/>
      <sheetName val="5__Data_Entry_BASE"/>
      <sheetName val=" BOOST TV"/>
      <sheetName val="Sheet1"/>
      <sheetName val="6. Data Entry BASE"/>
      <sheetName val="Avaliação_Rádio"/>
      <sheetName val="Eval_Adultos1"/>
      <sheetName val="Eval_Business1"/>
      <sheetName val="Resultados_Palabras_Google1"/>
      <sheetName val="EVAL_TV_ADULTOS1"/>
      <sheetName val="Resultados_Diarios_smart"/>
      <sheetName val="GLOBAL"/>
      <sheetName val="bac4"/>
      <sheetName val="T5"/>
      <sheetName val="FLIGHTPLAN"/>
      <sheetName val="MACMASK1"/>
      <sheetName val="27_abril"/>
      <sheetName val="xBRADx"/>
      <sheetName val="_EvaluaciónTV4"/>
      <sheetName val="EXP_COTIZA"/>
      <sheetName val="SOI_Breakdown"/>
      <sheetName val="PRC-TV_(0)1"/>
      <sheetName val="OPTICO_"/>
      <sheetName val="EXP_POLIZAS"/>
      <sheetName val="Lists"/>
      <sheetName val="_BOOST_TV"/>
      <sheetName val="GRPS_TV_983"/>
      <sheetName val="GRPS_TV_98_alt_22"/>
      <sheetName val="CONSUMO_TV2"/>
      <sheetName val="GRPS_COMPETENCIA_CON_MARTINI_92"/>
      <sheetName val="GRPS_COMPETENCIA_SIN_MARTINI_92"/>
      <sheetName val="GRPS_COMPETENCIA_CON__MARTIN_92"/>
      <sheetName val="GRPS_COMPETENCIA_SIN_MARTIN_962"/>
      <sheetName val="AUD_S_SANTA_962"/>
      <sheetName val="AUD_S_SANTA_972"/>
      <sheetName val="OCUPACION_SS_962"/>
      <sheetName val="OCUPACION_SS_972"/>
      <sheetName val="_S_SANTA_972"/>
      <sheetName val="_S_SANTA_962"/>
      <sheetName val="AUD_P_MAYO_97_2"/>
      <sheetName val="OCUPACION_P_MAYO_972"/>
      <sheetName val="P__MAYO_972"/>
      <sheetName val="Cob_Padres1"/>
      <sheetName val="Cob%_18-341"/>
      <sheetName val="Formatos_y_posicionamientos1"/>
      <sheetName val="1__Data_Entry_BASE1"/>
      <sheetName val="Eval_Adultos2"/>
      <sheetName val="Eval_Business2"/>
      <sheetName val="Resultados_Palabras_Google2"/>
      <sheetName val="EVAL_TV_ADULTOS2"/>
      <sheetName val="GRPS_TV_98_alt_2_40&quot;2"/>
      <sheetName val="Listas_y_Nombres_(DON'T_TOUCH)1"/>
      <sheetName val="2_대외공문1"/>
      <sheetName val="FASE398_XLS1"/>
      <sheetName val="5__Data_Entry_BASE1"/>
      <sheetName val="Resultados_Diarios_smart1"/>
      <sheetName val="_BOOST_TV1"/>
      <sheetName val="GRPS_TV_984"/>
      <sheetName val="GRPS_TV_98_alt_23"/>
      <sheetName val="CONSUMO_TV3"/>
      <sheetName val="GRPS_COMPETENCIA_CON_MARTINI_93"/>
      <sheetName val="GRPS_COMPETENCIA_SIN_MARTINI_93"/>
      <sheetName val="GRPS_COMPETENCIA_CON__MARTIN_93"/>
      <sheetName val="GRPS_COMPETENCIA_SIN_MARTIN_963"/>
      <sheetName val="AUD_S_SANTA_963"/>
      <sheetName val="AUD_S_SANTA_973"/>
      <sheetName val="OCUPACION_SS_963"/>
      <sheetName val="OCUPACION_SS_973"/>
      <sheetName val="_S_SANTA_973"/>
      <sheetName val="_S_SANTA_963"/>
      <sheetName val="AUD_P_MAYO_97_3"/>
      <sheetName val="OCUPACION_P_MAYO_973"/>
      <sheetName val="P__MAYO_973"/>
      <sheetName val="Cob_Padres2"/>
      <sheetName val="Cob%_18-342"/>
      <sheetName val="Formatos_y_posicionamientos2"/>
      <sheetName val="1__Data_Entry_BASE2"/>
      <sheetName val="Eval_Adultos3"/>
      <sheetName val="Eval_Business3"/>
      <sheetName val="Resultados_Palabras_Google3"/>
      <sheetName val="EVAL_TV_ADULTOS3"/>
      <sheetName val="GRPS_TV_98_alt_2_40&quot;3"/>
      <sheetName val="Listas_y_Nombres_(DON'T_TOUCH)2"/>
      <sheetName val="2_대외공문2"/>
      <sheetName val="FASE398_XLS2"/>
      <sheetName val="5__Data_Entry_BASE2"/>
      <sheetName val="Resultados_Diarios_smart2"/>
      <sheetName val="_BOOST_TV2"/>
      <sheetName val="FORMULA"/>
      <sheetName val="Hoja1"/>
      <sheetName val=" list"/>
      <sheetName val="Datos Evol mens"/>
      <sheetName val="Selección Base"/>
      <sheetName val="GRPS_TV_985"/>
      <sheetName val="GRPS_TV_98_alt_24"/>
      <sheetName val="CONSUMO_TV4"/>
      <sheetName val="GRPS_COMPETENCIA_CON_MARTINI_94"/>
      <sheetName val="GRPS_COMPETENCIA_SIN_MARTINI_94"/>
      <sheetName val="GRPS_COMPETENCIA_CON__MARTIN_94"/>
      <sheetName val="GRPS_COMPETENCIA_SIN_MARTIN_964"/>
      <sheetName val="AUD_S_SANTA_964"/>
      <sheetName val="AUD_S_SANTA_974"/>
      <sheetName val="OCUPACION_SS_964"/>
      <sheetName val="OCUPACION_SS_974"/>
      <sheetName val="_S_SANTA_974"/>
      <sheetName val="_S_SANTA_964"/>
      <sheetName val="AUD_P_MAYO_97_4"/>
      <sheetName val="OCUPACION_P_MAYO_974"/>
      <sheetName val="P__MAYO_974"/>
      <sheetName val="Cob_Padres3"/>
      <sheetName val="Cob%_18-343"/>
      <sheetName val="Formatos_y_posicionamientos3"/>
      <sheetName val="1__Data_Entry_BASE3"/>
      <sheetName val="Eval_Adultos4"/>
      <sheetName val="Eval_Business4"/>
      <sheetName val="Resultados_Palabras_Google4"/>
      <sheetName val="EVAL_TV_ADULTOS4"/>
      <sheetName val="GRPS_TV_98_alt_2_40&quot;4"/>
      <sheetName val="Listas_y_Nombres_(DON'T_TOUCH)3"/>
      <sheetName val="2_대외공문3"/>
      <sheetName val="FASE398_XLS3"/>
      <sheetName val="5__Data_Entry_BASE3"/>
      <sheetName val="Resultados_Diarios_smart3"/>
      <sheetName val="_BOOST_TV3"/>
      <sheetName val="6__Data_Entry_BASE"/>
      <sheetName val="GRPS_TV_986"/>
      <sheetName val="GRPS_TV_98_alt_25"/>
      <sheetName val="CONSUMO_TV5"/>
      <sheetName val="GRPS_COMPETENCIA_CON_MARTINI_95"/>
      <sheetName val="GRPS_COMPETENCIA_SIN_MARTINI_95"/>
      <sheetName val="GRPS_COMPETENCIA_CON__MARTIN_95"/>
      <sheetName val="GRPS_COMPETENCIA_SIN_MARTIN_965"/>
      <sheetName val="AUD_S_SANTA_965"/>
      <sheetName val="AUD_S_SANTA_975"/>
      <sheetName val="OCUPACION_SS_965"/>
      <sheetName val="OCUPACION_SS_975"/>
      <sheetName val="_S_SANTA_975"/>
      <sheetName val="_S_SANTA_965"/>
      <sheetName val="AUD_P_MAYO_97_5"/>
      <sheetName val="OCUPACION_P_MAYO_975"/>
      <sheetName val="P__MAYO_975"/>
      <sheetName val="Cob_Padres4"/>
      <sheetName val="Cob%_18-344"/>
      <sheetName val="Formatos_y_posicionamientos4"/>
      <sheetName val="1__Data_Entry_BASE4"/>
      <sheetName val="Eval_Adultos5"/>
      <sheetName val="Eval_Business5"/>
      <sheetName val="Resultados_Palabras_Google5"/>
      <sheetName val="EVAL_TV_ADULTOS5"/>
      <sheetName val="GRPS_TV_98_alt_2_40&quot;5"/>
      <sheetName val="Listas_y_Nombres_(DON'T_TOUCH)4"/>
      <sheetName val="2_대외공문4"/>
      <sheetName val="FASE398_XLS4"/>
      <sheetName val="5__Data_Entry_BASE4"/>
      <sheetName val="Resultados_Diarios_smart4"/>
      <sheetName val="_BOOST_TV4"/>
      <sheetName val="6__Data_Entry_BASE1"/>
      <sheetName val="Indices"/>
      <sheetName val="Depr&amp;Amort"/>
      <sheetName val="CAPEX_output"/>
      <sheetName val="Maestros"/>
      <sheetName val="Menus"/>
      <sheetName val="Telval"/>
      <sheetName val="CAD40MZ"/>
      <sheetName val="Valores MMC"/>
      <sheetName val="Sheet3"/>
      <sheetName val="Prensa Zaragoza"/>
      <sheetName val="Informe Mensual Por Dias"/>
      <sheetName val="TVE1 can"/>
      <sheetName val="Datos_Evol_mens"/>
      <sheetName val="Non_Analysed_Definitions"/>
      <sheetName val="_list"/>
      <sheetName val="Selección_Base"/>
      <sheetName val="1. Pond Auditor"/>
      <sheetName val="2. Conv. Dur Auditor"/>
      <sheetName val="3. Datos Miner"/>
      <sheetName val="4. Estimaciones Pool"/>
      <sheetName val="5.Soportes"/>
      <sheetName val="7. Afinidades Infosys"/>
      <sheetName val="RESUMEN"/>
      <sheetName val="H.Pond.1"/>
      <sheetName val="H.Pond.2"/>
      <sheetName val="H.Pond.3"/>
      <sheetName val="H.Pond.4"/>
      <sheetName val="H.Pond.5"/>
      <sheetName val="H.Pond.6"/>
      <sheetName val="H.Pond.7"/>
      <sheetName val="H.Pond.8"/>
      <sheetName val="H.Pond.9"/>
      <sheetName val="H.Pond.11"/>
      <sheetName val="H.Pond.10"/>
      <sheetName val="H.Pond.12"/>
      <sheetName val="EBIQUITY-TRADE OFF"/>
      <sheetName val="ACCENTURE-KPI"/>
      <sheetName val="ACCENTURE-KPI G.1"/>
      <sheetName val="GRPS_TV_987"/>
      <sheetName val="GRPS_TV_98_alt_26"/>
      <sheetName val="CONSUMO_TV6"/>
      <sheetName val="GRPS_COMPETENCIA_CON_MARTINI_96"/>
      <sheetName val="GRPS_COMPETENCIA_SIN_MARTINI_96"/>
      <sheetName val="GRPS_COMPETENCIA_CON__MARTIN_97"/>
      <sheetName val="GRPS_COMPETENCIA_SIN_MARTIN_966"/>
      <sheetName val="AUD_S_SANTA_966"/>
      <sheetName val="AUD_S_SANTA_976"/>
      <sheetName val="OCUPACION_SS_966"/>
      <sheetName val="OCUPACION_SS_976"/>
      <sheetName val="_S_SANTA_976"/>
      <sheetName val="_S_SANTA_966"/>
      <sheetName val="AUD_P_MAYO_97_6"/>
      <sheetName val="OCUPACION_P_MAYO_976"/>
      <sheetName val="P__MAYO_976"/>
      <sheetName val="1__Data_Entry_BASE5"/>
      <sheetName val="Cob_Padres5"/>
      <sheetName val="Cob%_18-345"/>
      <sheetName val="GRPS_TV_98_alt_2_40&quot;6"/>
      <sheetName val="Eval_Adultos6"/>
      <sheetName val="Eval_Business6"/>
      <sheetName val="Resultados_Palabras_Google6"/>
      <sheetName val="EVAL_TV_ADULTOS6"/>
      <sheetName val="Formatos_y_posicionamientos5"/>
      <sheetName val="Resultados_Diarios_smart5"/>
      <sheetName val="Listas_y_Nombres_(DON'T_TOUCH)5"/>
      <sheetName val="2_대외공문5"/>
      <sheetName val="FASE398_XLS5"/>
      <sheetName val="5__Data_Entry_BASE5"/>
      <sheetName val="_BOOST_TV5"/>
      <sheetName val="6__Data_Entry_BASE2"/>
      <sheetName val="Non_Analysed_Definitions1"/>
      <sheetName val="GRPS_TV_988"/>
      <sheetName val="GRPS_TV_98_alt_27"/>
      <sheetName val="CONSUMO_TV7"/>
      <sheetName val="GRPS_COMPETENCIA_CON_MARTINI_98"/>
      <sheetName val="GRPS_COMPETENCIA_SIN_MARTINI_98"/>
      <sheetName val="GRPS_COMPETENCIA_CON__MARTIN_98"/>
      <sheetName val="GRPS_COMPETENCIA_SIN_MARTIN_967"/>
      <sheetName val="AUD_S_SANTA_967"/>
      <sheetName val="AUD_S_SANTA_977"/>
      <sheetName val="OCUPACION_SS_967"/>
      <sheetName val="OCUPACION_SS_977"/>
      <sheetName val="_S_SANTA_977"/>
      <sheetName val="_S_SANTA_967"/>
      <sheetName val="AUD_P_MAYO_97_7"/>
      <sheetName val="OCUPACION_P_MAYO_977"/>
      <sheetName val="P__MAYO_977"/>
      <sheetName val="Cob_Padres6"/>
      <sheetName val="Cob%_18-346"/>
      <sheetName val="GRPS_TV_98_alt_2_40&quot;7"/>
      <sheetName val="FASE398_XLS6"/>
      <sheetName val="1__Data_Entry_BASE6"/>
      <sheetName val="Listas_y_Nombres_(DON'T_TOUCH)6"/>
      <sheetName val="2_대외공문6"/>
      <sheetName val="Eval_Adultos7"/>
      <sheetName val="Eval_Business7"/>
      <sheetName val="Resultados_Palabras_Google7"/>
      <sheetName val="EVAL_TV_ADULTOS7"/>
      <sheetName val="5__Data_Entry_BASE6"/>
      <sheetName val="Formatos_y_posicionamientos6"/>
      <sheetName val="Resultados_Diarios_smart6"/>
      <sheetName val="Non_Analysed_Definitions2"/>
      <sheetName val="_BOOST_TV6"/>
      <sheetName val="6__Data_Entry_BASE3"/>
      <sheetName val="Tablas"/>
      <sheetName val="Plano"/>
      <sheetName val="Resumo"/>
      <sheetName val="Res__Mês"/>
      <sheetName val="PRC-TV_(0)"/>
      <sheetName val="Pauta"/>
      <sheetName val="Combo"/>
      <sheetName val="GRPS_TV_98_alt_28"/>
      <sheetName val="CONSUMO_TV8"/>
      <sheetName val="GRPS_COMPETENCIA_CON_MARTINI_99"/>
      <sheetName val="GRPS_COMPETENCIA_SIN_MARTINI_99"/>
      <sheetName val="GRPS_COMPETENCIA_CON__MARTIN_99"/>
      <sheetName val="GRPS_COMPETENCIA_SIN_MARTIN_968"/>
      <sheetName val="AUD_S_SANTA_968"/>
      <sheetName val="AUD_S_SANTA_978"/>
      <sheetName val="OCUPACION_SS_968"/>
      <sheetName val="OCUPACION_SS_978"/>
      <sheetName val="_S_SANTA_978"/>
      <sheetName val="_S_SANTA_968"/>
      <sheetName val="AUD_P_MAYO_97_8"/>
      <sheetName val="OCUPACION_P_MAYO_978"/>
      <sheetName val="P__MAYO_978"/>
      <sheetName val="GRPS_TV_98_alt_2_40&quot;8"/>
      <sheetName val="GRPS_TV_989"/>
      <sheetName val="GRPS_TV_98_alt_29"/>
      <sheetName val="CONSUMO_TV9"/>
      <sheetName val="GRPS_COMPETENCIA_CON_MARTINI_10"/>
      <sheetName val="GRPS_COMPETENCIA_SIN_MARTINI_10"/>
      <sheetName val="GRPS_COMPETENCIA_CON__MARTIN_10"/>
      <sheetName val="GRPS_COMPETENCIA_SIN_MARTIN_969"/>
      <sheetName val="AUD_S_SANTA_969"/>
      <sheetName val="AUD_S_SANTA_979"/>
      <sheetName val="OCUPACION_SS_969"/>
      <sheetName val="OCUPACION_SS_979"/>
      <sheetName val="_S_SANTA_979"/>
      <sheetName val="_S_SANTA_969"/>
      <sheetName val="AUD_P_MAYO_97_9"/>
      <sheetName val="OCUPACION_P_MAYO_979"/>
      <sheetName val="P__MAYO_979"/>
      <sheetName val="GRPS_TV_98_alt_2_40&quot;9"/>
      <sheetName val="REV"/>
      <sheetName val="GRPS_TV_9810"/>
      <sheetName val="GRPS_TV_98_alt_210"/>
      <sheetName val="CONSUMO_TV10"/>
      <sheetName val="GRPS_COMPETENCIA_CON_MARTINI_11"/>
      <sheetName val="GRPS_COMPETENCIA_SIN_MARTINI_11"/>
      <sheetName val="GRPS_COMPETENCIA_CON__MARTIN_11"/>
      <sheetName val="GRPS_COMPETENCIA_SIN_MARTIN_910"/>
      <sheetName val="AUD_S_SANTA_9610"/>
      <sheetName val="AUD_S_SANTA_9710"/>
      <sheetName val="OCUPACION_SS_9610"/>
      <sheetName val="OCUPACION_SS_9710"/>
      <sheetName val="_S_SANTA_9710"/>
      <sheetName val="_S_SANTA_9610"/>
      <sheetName val="AUD_P_MAYO_97_10"/>
      <sheetName val="OCUPACION_P_MAYO_9710"/>
      <sheetName val="P__MAYO_9710"/>
      <sheetName val="GRPS_TV_98_alt_2_40&quot;10"/>
      <sheetName val="GRPS_TV_9811"/>
      <sheetName val="GRPS_TV_98_alt_211"/>
      <sheetName val="CONSUMO_TV11"/>
      <sheetName val="GRPS_COMPETENCIA_CON_MARTINI_12"/>
      <sheetName val="GRPS_COMPETENCIA_SIN_MARTINI_12"/>
      <sheetName val="GRPS_COMPETENCIA_CON__MARTIN_12"/>
      <sheetName val="GRPS_COMPETENCIA_SIN_MARTIN_911"/>
      <sheetName val="AUD_S_SANTA_9611"/>
      <sheetName val="AUD_S_SANTA_9711"/>
      <sheetName val="OCUPACION_SS_9611"/>
      <sheetName val="OCUPACION_SS_9711"/>
      <sheetName val="_S_SANTA_9711"/>
      <sheetName val="_S_SANTA_9611"/>
      <sheetName val="AUD_P_MAYO_97_11"/>
      <sheetName val="OCUPACION_P_MAYO_9711"/>
      <sheetName val="P__MAYO_9711"/>
      <sheetName val="GRPS_TV_98_alt_2_40&quot;11"/>
      <sheetName val="GRPS_TV_9812"/>
      <sheetName val="GRPS_TV_98_alt_212"/>
      <sheetName val="CONSUMO_TV12"/>
      <sheetName val="GRPS_COMPETENCIA_CON_MARTINI_13"/>
      <sheetName val="GRPS_COMPETENCIA_SIN_MARTINI_13"/>
      <sheetName val="GRPS_COMPETENCIA_CON__MARTIN_13"/>
      <sheetName val="GRPS_COMPETENCIA_SIN_MARTIN_912"/>
      <sheetName val="AUD_S_SANTA_9612"/>
      <sheetName val="AUD_S_SANTA_9712"/>
      <sheetName val="OCUPACION_SS_9612"/>
      <sheetName val="OCUPACION_SS_9712"/>
      <sheetName val="_S_SANTA_9712"/>
      <sheetName val="_S_SANTA_9612"/>
      <sheetName val="AUD_P_MAYO_97_12"/>
      <sheetName val="OCUPACION_P_MAYO_9712"/>
      <sheetName val="P__MAYO_9712"/>
      <sheetName val="GRPS_TV_98_alt_2_40&quot;12"/>
      <sheetName val="GRPS_TV_9813"/>
      <sheetName val="GRPS_TV_98_alt_213"/>
      <sheetName val="CONSUMO_TV13"/>
      <sheetName val="GRPS_COMPETENCIA_CON_MARTINI_14"/>
      <sheetName val="GRPS_COMPETENCIA_SIN_MARTINI_14"/>
      <sheetName val="GRPS_COMPETENCIA_CON__MARTIN_14"/>
      <sheetName val="GRPS_COMPETENCIA_SIN_MARTIN_913"/>
      <sheetName val="AUD_S_SANTA_9613"/>
      <sheetName val="AUD_S_SANTA_9713"/>
      <sheetName val="OCUPACION_SS_9613"/>
      <sheetName val="OCUPACION_SS_9713"/>
      <sheetName val="_S_SANTA_9713"/>
      <sheetName val="_S_SANTA_9613"/>
      <sheetName val="AUD_P_MAYO_97_13"/>
      <sheetName val="OCUPACION_P_MAYO_9713"/>
      <sheetName val="P__MAYO_9713"/>
      <sheetName val="GRPS_TV_98_alt_2_40&quot;13"/>
      <sheetName val="GRPS_TV_9814"/>
      <sheetName val="GRPS_TV_98_alt_214"/>
      <sheetName val="CONSUMO_TV14"/>
      <sheetName val="GRPS_COMPETENCIA_CON_MARTINI_15"/>
      <sheetName val="GRPS_COMPETENCIA_SIN_MARTINI_15"/>
      <sheetName val="GRPS_COMPETENCIA_CON__MARTIN_15"/>
      <sheetName val="GRPS_COMPETENCIA_SIN_MARTIN_914"/>
      <sheetName val="AUD_S_SANTA_9614"/>
      <sheetName val="AUD_S_SANTA_9714"/>
      <sheetName val="OCUPACION_SS_9614"/>
      <sheetName val="OCUPACION_SS_9714"/>
      <sheetName val="_S_SANTA_9714"/>
      <sheetName val="_S_SANTA_9614"/>
      <sheetName val="AUD_P_MAYO_97_14"/>
      <sheetName val="OCUPACION_P_MAYO_9714"/>
      <sheetName val="P__MAYO_9714"/>
      <sheetName val="GRPS_TV_98_alt_2_40&quot;14"/>
      <sheetName val="Lookup"/>
      <sheetName val="GRPS_TV_9815"/>
      <sheetName val="GRPS_TV_98_alt_215"/>
      <sheetName val="CONSUMO_TV15"/>
      <sheetName val="GRPS_COMPETENCIA_CON_MARTINI_16"/>
      <sheetName val="GRPS_COMPETENCIA_SIN_MARTINI_16"/>
      <sheetName val="GRPS_COMPETENCIA_CON__MARTIN_16"/>
      <sheetName val="GRPS_COMPETENCIA_SIN_MARTIN_915"/>
      <sheetName val="AUD_S_SANTA_9615"/>
      <sheetName val="AUD_S_SANTA_9715"/>
      <sheetName val="OCUPACION_SS_9615"/>
      <sheetName val="OCUPACION_SS_9715"/>
      <sheetName val="_S_SANTA_9715"/>
      <sheetName val="_S_SANTA_9615"/>
      <sheetName val="AUD_P_MAYO_97_15"/>
      <sheetName val="OCUPACION_P_MAYO_9715"/>
      <sheetName val="P__MAYO_9715"/>
      <sheetName val="1__Data_Entry_BASE7"/>
      <sheetName val="Cob_Padres7"/>
      <sheetName val="Cob%_18-347"/>
      <sheetName val="Listas_y_Nombres_(DON'T_TOUCH)7"/>
      <sheetName val="2_대외공문7"/>
      <sheetName val="GRPS_TV_98_alt_2_40&quot;15"/>
      <sheetName val="Eval_Adultos8"/>
      <sheetName val="Eval_Business8"/>
      <sheetName val="Resultados_Palabras_Google8"/>
      <sheetName val="EVAL_TV_ADULTOS8"/>
      <sheetName val="FASE398_XLS7"/>
      <sheetName val="5__Data_Entry_BASE7"/>
      <sheetName val="Resultados_Diarios_smart7"/>
      <sheetName val="Formatos_y_posicionamientos7"/>
      <sheetName val="_BOOST_TV7"/>
      <sheetName val="6__Data_Entry_BASE4"/>
      <sheetName val="GRPS_TV_9816"/>
      <sheetName val="GRPS_TV_98_alt_216"/>
      <sheetName val="CONSUMO_TV16"/>
      <sheetName val="GRPS_COMPETENCIA_CON_MARTINI_17"/>
      <sheetName val="GRPS_COMPETENCIA_SIN_MARTINI_17"/>
      <sheetName val="GRPS_COMPETENCIA_CON__MARTIN_17"/>
      <sheetName val="GRPS_COMPETENCIA_SIN_MARTIN_916"/>
      <sheetName val="AUD_S_SANTA_9616"/>
      <sheetName val="AUD_S_SANTA_9716"/>
      <sheetName val="OCUPACION_SS_9616"/>
      <sheetName val="OCUPACION_SS_9716"/>
      <sheetName val="_S_SANTA_9716"/>
      <sheetName val="_S_SANTA_9616"/>
      <sheetName val="AUD_P_MAYO_97_16"/>
      <sheetName val="OCUPACION_P_MAYO_9716"/>
      <sheetName val="P__MAYO_9716"/>
      <sheetName val="Cob_Padres8"/>
      <sheetName val="Cob%_18-348"/>
      <sheetName val="1__Data_Entry_BASE8"/>
      <sheetName val="Eval_Adultos9"/>
      <sheetName val="Eval_Business9"/>
      <sheetName val="Resultados_Palabras_Google9"/>
      <sheetName val="EVAL_TV_ADULTOS9"/>
      <sheetName val="GRPS_TV_98_alt_2_40&quot;16"/>
      <sheetName val="Listas_y_Nombres_(DON'T_TOUCH)8"/>
      <sheetName val="2_대외공문8"/>
      <sheetName val="FASE398_XLS8"/>
      <sheetName val="5__Data_Entry_BASE8"/>
      <sheetName val="Resultados_Diarios_smart8"/>
      <sheetName val="Formatos_y_posicionamientos8"/>
      <sheetName val="_BOOST_TV8"/>
      <sheetName val="6__Data_Entry_BASE5"/>
      <sheetName val="Non_Analysed_Definitions3"/>
      <sheetName val="Combos"/>
      <sheetName val="Datos graf MMI MMG"/>
      <sheetName val="00 LTD 1Q"/>
      <sheetName val="Formatos"/>
      <sheetName val="IG Video  Ad"/>
      <sheetName val="00_LTD_1Q"/>
      <sheetName val="00_LTD_1Q1"/>
      <sheetName val="SPAIN Online "/>
      <sheetName val="Guía"/>
      <sheetName val="Resultados_Palabras_Google10"/>
      <sheetName val="Eval_Adultos10"/>
      <sheetName val="Eval_Business10"/>
      <sheetName val="EVAL_TV_ADULTOS10"/>
      <sheetName val="2_대외공문9"/>
      <sheetName val="_BOOST_TV9"/>
      <sheetName val="Resultados_Diarios_smart9"/>
      <sheetName val="Cob_Padres9"/>
      <sheetName val="Cob%_18-349"/>
      <sheetName val="Listas_y_Nombres_(DON'T_TOUCH)9"/>
      <sheetName val="1__Data_Entry_BASE9"/>
      <sheetName val="5__Data_Entry_BASE9"/>
      <sheetName val="FASE398_XLS9"/>
      <sheetName val="Formatos_y_posicionamientos9"/>
      <sheetName val="Non_Analysed_Definitions4"/>
      <sheetName val="6__Data_Entry_BASE6"/>
      <sheetName val="00_LTD_1Q2"/>
      <sheetName val="IG_Video__Ad"/>
      <sheetName val="GRPS_TV_9817"/>
      <sheetName val="GRPS_TV_98_alt_217"/>
      <sheetName val="CONSUMO_TV17"/>
      <sheetName val="GRPS_COMPETENCIA_CON_MARTINI_18"/>
      <sheetName val="GRPS_COMPETENCIA_SIN_MARTINI_18"/>
      <sheetName val="GRPS_COMPETENCIA_CON__MARTIN_18"/>
      <sheetName val="GRPS_COMPETENCIA_SIN_MARTIN_917"/>
      <sheetName val="AUD_S_SANTA_9617"/>
      <sheetName val="AUD_S_SANTA_9717"/>
      <sheetName val="OCUPACION_SS_9617"/>
      <sheetName val="OCUPACION_SS_9717"/>
      <sheetName val="_S_SANTA_9717"/>
      <sheetName val="_S_SANTA_9617"/>
      <sheetName val="AUD_P_MAYO_97_17"/>
      <sheetName val="OCUPACION_P_MAYO_9717"/>
      <sheetName val="P__MAYO_9717"/>
      <sheetName val="Resultados_Palabras_Google12"/>
      <sheetName val="Eval_Adultos12"/>
      <sheetName val="Eval_Business12"/>
      <sheetName val="EVAL_TV_ADULTOS12"/>
      <sheetName val="2_대외공문11"/>
      <sheetName val="_BOOST_TV11"/>
      <sheetName val="GRPS_TV_98_alt_2_40&quot;17"/>
      <sheetName val="Resultados_Diarios_smart11"/>
      <sheetName val="Cob_Padres11"/>
      <sheetName val="Cob%_18-3411"/>
      <sheetName val="Listas_y_Nombres_(DON'T_TOUCH11"/>
      <sheetName val="1__Data_Entry_BASE11"/>
      <sheetName val="5__Data_Entry_BASE11"/>
      <sheetName val="FASE398_XLS11"/>
      <sheetName val="Formatos_y_posicionamientos11"/>
      <sheetName val="Non_Analysed_Definitions6"/>
      <sheetName val="6__Data_Entry_BASE8"/>
      <sheetName val="00_LTD_1Q4"/>
      <sheetName val="IG_Video__Ad2"/>
      <sheetName val="Datos_Evol_mens2"/>
      <sheetName val="_list2"/>
      <sheetName val="Selección_Base2"/>
      <sheetName val="Prensa_Zaragoza1"/>
      <sheetName val="Informe_Mensual_Por_Dias1"/>
      <sheetName val="TVE1_can1"/>
      <sheetName val="1__Pond_Auditor1"/>
      <sheetName val="2__Conv__Dur_Auditor1"/>
      <sheetName val="3__Datos_Miner1"/>
      <sheetName val="4__Estimaciones_Pool1"/>
      <sheetName val="5_Soportes1"/>
      <sheetName val="7__Afinidades_Infosys1"/>
      <sheetName val="H_Pond_13"/>
      <sheetName val="H_Pond_21"/>
      <sheetName val="H_Pond_31"/>
      <sheetName val="H_Pond_41"/>
      <sheetName val="H_Pond_51"/>
      <sheetName val="H_Pond_61"/>
      <sheetName val="H_Pond_71"/>
      <sheetName val="H_Pond_81"/>
      <sheetName val="H_Pond_91"/>
      <sheetName val="H_Pond_111"/>
      <sheetName val="H_Pond_101"/>
      <sheetName val="H_Pond_121"/>
      <sheetName val="EBIQUITY-TRADE_OFF1"/>
      <sheetName val="ACCENTURE-KPI_G_11"/>
      <sheetName val="Datos_graf_MMI_MMG1"/>
      <sheetName val="Resultados_Palabras_Google11"/>
      <sheetName val="Eval_Adultos11"/>
      <sheetName val="Eval_Business11"/>
      <sheetName val="EVAL_TV_ADULTOS11"/>
      <sheetName val="2_대외공문10"/>
      <sheetName val="_BOOST_TV10"/>
      <sheetName val="Resultados_Diarios_smart10"/>
      <sheetName val="Cob_Padres10"/>
      <sheetName val="Cob%_18-3410"/>
      <sheetName val="Listas_y_Nombres_(DON'T_TOUCH10"/>
      <sheetName val="1__Data_Entry_BASE10"/>
      <sheetName val="5__Data_Entry_BASE10"/>
      <sheetName val="FASE398_XLS10"/>
      <sheetName val="Formatos_y_posicionamientos10"/>
      <sheetName val="Non_Analysed_Definitions5"/>
      <sheetName val="6__Data_Entry_BASE7"/>
      <sheetName val="00_LTD_1Q3"/>
      <sheetName val="IG_Video__Ad1"/>
      <sheetName val="Datos_Evol_mens1"/>
      <sheetName val="_list1"/>
      <sheetName val="Selección_Base1"/>
      <sheetName val="Prensa_Zaragoza"/>
      <sheetName val="Informe_Mensual_Por_Dias"/>
      <sheetName val="TVE1_can"/>
      <sheetName val="1__Pond_Auditor"/>
      <sheetName val="2__Conv__Dur_Auditor"/>
      <sheetName val="3__Datos_Miner"/>
      <sheetName val="4__Estimaciones_Pool"/>
      <sheetName val="5_Soportes"/>
      <sheetName val="7__Afinidades_Infosys"/>
      <sheetName val="H_Pond_1"/>
      <sheetName val="H_Pond_2"/>
      <sheetName val="H_Pond_3"/>
      <sheetName val="H_Pond_4"/>
      <sheetName val="H_Pond_5"/>
      <sheetName val="H_Pond_6"/>
      <sheetName val="H_Pond_7"/>
      <sheetName val="H_Pond_8"/>
      <sheetName val="H_Pond_9"/>
      <sheetName val="H_Pond_11"/>
      <sheetName val="H_Pond_10"/>
      <sheetName val="H_Pond_12"/>
      <sheetName val="EBIQUITY-TRADE_OFF"/>
      <sheetName val="ACCENTURE-KPI_G_1"/>
      <sheetName val="Datos_graf_MMI_MMG"/>
      <sheetName val="Informe_Mensual_Por_Dias2"/>
      <sheetName val="Prensa_Zaragoza2"/>
      <sheetName val="TVE1_can2"/>
      <sheetName val="GRPS_TV_9819"/>
      <sheetName val="GRPS_TV_98_alt_219"/>
      <sheetName val="CONSUMO_TV19"/>
      <sheetName val="GRPS_COMPETENCIA_CON_MARTINI_20"/>
      <sheetName val="GRPS_COMPETENCIA_SIN_MARTINI_20"/>
      <sheetName val="GRPS_COMPETENCIA_CON__MARTIN_20"/>
      <sheetName val="GRPS_COMPETENCIA_SIN_MARTIN_919"/>
      <sheetName val="AUD_S_SANTA_9619"/>
      <sheetName val="AUD_S_SANTA_9719"/>
      <sheetName val="OCUPACION_SS_9619"/>
      <sheetName val="OCUPACION_SS_9719"/>
      <sheetName val="_S_SANTA_9719"/>
      <sheetName val="_S_SANTA_9619"/>
      <sheetName val="AUD_P_MAYO_97_19"/>
      <sheetName val="OCUPACION_P_MAYO_9719"/>
      <sheetName val="P__MAYO_9719"/>
      <sheetName val="GRPS_TV_98_alt_2_40&quot;19"/>
      <sheetName val="Datos_Evol_mens3"/>
      <sheetName val="_list3"/>
      <sheetName val="Selección_Base3"/>
      <sheetName val="1__Pond_Auditor2"/>
      <sheetName val="2__Conv__Dur_Auditor2"/>
      <sheetName val="3__Datos_Miner2"/>
      <sheetName val="4__Estimaciones_Pool2"/>
      <sheetName val="5_Soportes2"/>
      <sheetName val="7__Afinidades_Infosys2"/>
      <sheetName val="H_Pond_14"/>
      <sheetName val="H_Pond_22"/>
      <sheetName val="H_Pond_32"/>
      <sheetName val="H_Pond_42"/>
      <sheetName val="H_Pond_52"/>
      <sheetName val="H_Pond_62"/>
      <sheetName val="H_Pond_72"/>
      <sheetName val="H_Pond_82"/>
      <sheetName val="H_Pond_92"/>
      <sheetName val="H_Pond_112"/>
      <sheetName val="H_Pond_102"/>
      <sheetName val="H_Pond_122"/>
      <sheetName val="EBIQUITY-TRADE_OFF2"/>
      <sheetName val="ACCENTURE-KPI_G_12"/>
      <sheetName val="GRPS_TV_9818"/>
      <sheetName val="GRPS_TV_98_alt_218"/>
      <sheetName val="CONSUMO_TV18"/>
      <sheetName val="GRPS_COMPETENCIA_CON_MARTINI_19"/>
      <sheetName val="GRPS_COMPETENCIA_SIN_MARTINI_19"/>
      <sheetName val="GRPS_COMPETENCIA_CON__MARTIN_19"/>
      <sheetName val="GRPS_COMPETENCIA_SIN_MARTIN_918"/>
      <sheetName val="AUD_S_SANTA_9618"/>
      <sheetName val="AUD_S_SANTA_9718"/>
      <sheetName val="OCUPACION_SS_9618"/>
      <sheetName val="OCUPACION_SS_9718"/>
      <sheetName val="_S_SANTA_9718"/>
      <sheetName val="_S_SANTA_9618"/>
      <sheetName val="AUD_P_MAYO_97_18"/>
      <sheetName val="OCUPACION_P_MAYO_9718"/>
      <sheetName val="P__MAYO_9718"/>
      <sheetName val="GRPS_TV_98_alt_2_40&quot;18"/>
      <sheetName val="Datos_graf_MMI_MMG2"/>
      <sheetName val="nomenclatura"/>
      <sheetName val="Hoja de Datos"/>
      <sheetName val="Base de Datos"/>
      <sheetName val="Maestros (2)"/>
      <sheetName val="Non_Analysed_Definitions7"/>
      <sheetName val="Datos_Evol_mens4"/>
      <sheetName val="_list4"/>
      <sheetName val="Selección_Base4"/>
      <sheetName val="GRPS_TV_9820"/>
      <sheetName val="GRPS_TV_98_alt_220"/>
      <sheetName val="CONSUMO_TV20"/>
      <sheetName val="GRPS_COMPETENCIA_CON_MARTINI_21"/>
      <sheetName val="GRPS_COMPETENCIA_SIN_MARTINI_21"/>
      <sheetName val="GRPS_COMPETENCIA_CON__MARTIN_21"/>
      <sheetName val="GRPS_COMPETENCIA_SIN_MARTIN_920"/>
      <sheetName val="AUD_S_SANTA_9620"/>
      <sheetName val="AUD_S_SANTA_9720"/>
      <sheetName val="OCUPACION_SS_9620"/>
      <sheetName val="OCUPACION_SS_9720"/>
      <sheetName val="_S_SANTA_9720"/>
      <sheetName val="_S_SANTA_9620"/>
      <sheetName val="AUD_P_MAYO_97_20"/>
      <sheetName val="OCUPACION_P_MAYO_9720"/>
      <sheetName val="P__MAYO_9720"/>
      <sheetName val="Cob_Padres12"/>
      <sheetName val="Cob%_18-3412"/>
      <sheetName val="GRPS_TV_98_alt_2_40&quot;20"/>
      <sheetName val="FASE398_XLS12"/>
      <sheetName val="1__Data_Entry_BASE12"/>
      <sheetName val="Listas_y_Nombres_(DON'T_TOUCH12"/>
      <sheetName val="2_대외공문12"/>
      <sheetName val="Eval_Adultos13"/>
      <sheetName val="Eval_Business13"/>
      <sheetName val="Resultados_Palabras_Google13"/>
      <sheetName val="EVAL_TV_ADULTOS13"/>
      <sheetName val="5__Data_Entry_BASE12"/>
      <sheetName val="Formatos_y_posicionamientos12"/>
      <sheetName val="Resultados_Diarios_smart12"/>
      <sheetName val="Non_Analysed_Definitions8"/>
      <sheetName val="_BOOST_TV12"/>
      <sheetName val="6__Data_Entry_BASE9"/>
      <sheetName val="Datos_Evol_mens5"/>
      <sheetName val="_list5"/>
      <sheetName val="Selección_Base5"/>
      <sheetName val="Prensa_Zaragoza3"/>
      <sheetName val="Informe_Mensual_Por_Dias3"/>
      <sheetName val="TVE1_can3"/>
      <sheetName val="GRPS_TV_9821"/>
      <sheetName val="GRPS_TV_98_alt_221"/>
      <sheetName val="CONSUMO_TV21"/>
      <sheetName val="GRPS_COMPETENCIA_CON_MARTINI_22"/>
      <sheetName val="GRPS_COMPETENCIA_SIN_MARTINI_22"/>
      <sheetName val="GRPS_COMPETENCIA_CON__MARTIN_22"/>
      <sheetName val="GRPS_COMPETENCIA_SIN_MARTIN_921"/>
      <sheetName val="AUD_S_SANTA_9621"/>
      <sheetName val="AUD_S_SANTA_9721"/>
      <sheetName val="OCUPACION_SS_9621"/>
      <sheetName val="OCUPACION_SS_9721"/>
      <sheetName val="_S_SANTA_9721"/>
      <sheetName val="_S_SANTA_9621"/>
      <sheetName val="AUD_P_MAYO_97_21"/>
      <sheetName val="OCUPACION_P_MAYO_9721"/>
      <sheetName val="P__MAYO_9721"/>
      <sheetName val="Cob_Padres13"/>
      <sheetName val="Cob%_18-3413"/>
      <sheetName val="GRPS_TV_98_alt_2_40&quot;21"/>
      <sheetName val="FASE398_XLS13"/>
      <sheetName val="1__Data_Entry_BASE13"/>
      <sheetName val="Listas_y_Nombres_(DON'T_TOUCH13"/>
      <sheetName val="2_대외공문13"/>
      <sheetName val="Eval_Adultos14"/>
      <sheetName val="Eval_Business14"/>
      <sheetName val="Resultados_Palabras_Google14"/>
      <sheetName val="EVAL_TV_ADULTOS14"/>
      <sheetName val="5__Data_Entry_BASE13"/>
      <sheetName val="Formatos_y_posicionamientos13"/>
      <sheetName val="Resultados_Diarios_smart13"/>
      <sheetName val="Non_Analysed_Definitions9"/>
      <sheetName val="_BOOST_TV13"/>
      <sheetName val="6__Data_Entry_BASE10"/>
      <sheetName val="Datos_Evol_mens6"/>
      <sheetName val="_list6"/>
      <sheetName val="Selección_Base6"/>
      <sheetName val="Prensa_Zaragoza4"/>
      <sheetName val="Informe_Mensual_Por_Dias4"/>
      <sheetName val="TVE1_can4"/>
      <sheetName val="1__Pond_Auditor3"/>
      <sheetName val="2__Conv__Dur_Auditor3"/>
      <sheetName val="3__Datos_Miner3"/>
      <sheetName val="4__Estimaciones_Pool3"/>
      <sheetName val="5_Soportes3"/>
      <sheetName val="7__Afinidades_Infosys3"/>
      <sheetName val="H_Pond_15"/>
      <sheetName val="H_Pond_23"/>
      <sheetName val="H_Pond_33"/>
      <sheetName val="H_Pond_43"/>
      <sheetName val="H_Pond_53"/>
      <sheetName val="H_Pond_63"/>
      <sheetName val="H_Pond_73"/>
      <sheetName val="H_Pond_83"/>
      <sheetName val="H_Pond_93"/>
      <sheetName val="H_Pond_113"/>
      <sheetName val="H_Pond_103"/>
      <sheetName val="H_Pond_123"/>
      <sheetName val="EBIQUITY-TRADE_OFF3"/>
      <sheetName val="ACCENTURE-KPI_G_13"/>
      <sheetName val="GRPS_TV_9822"/>
      <sheetName val="GRPS_TV_98_alt_222"/>
      <sheetName val="CONSUMO_TV22"/>
      <sheetName val="GRPS_COMPETENCIA_CON_MARTINI_23"/>
      <sheetName val="GRPS_COMPETENCIA_SIN_MARTINI_23"/>
      <sheetName val="GRPS_COMPETENCIA_CON__MARTIN_23"/>
      <sheetName val="GRPS_COMPETENCIA_SIN_MARTIN_922"/>
      <sheetName val="AUD_S_SANTA_9622"/>
      <sheetName val="AUD_S_SANTA_9722"/>
      <sheetName val="OCUPACION_SS_9622"/>
      <sheetName val="OCUPACION_SS_9722"/>
      <sheetName val="_S_SANTA_9722"/>
      <sheetName val="_S_SANTA_9622"/>
      <sheetName val="AUD_P_MAYO_97_22"/>
      <sheetName val="OCUPACION_P_MAYO_9722"/>
      <sheetName val="P__MAYO_9722"/>
      <sheetName val="Cob_Padres14"/>
      <sheetName val="Cob%_18-3414"/>
      <sheetName val="GRPS_TV_98_alt_2_40&quot;22"/>
      <sheetName val="FASE398_XLS14"/>
      <sheetName val="1__Data_Entry_BASE14"/>
      <sheetName val="Listas_y_Nombres_(DON'T_TOUCH14"/>
      <sheetName val="2_대외공문14"/>
      <sheetName val="Eval_Adultos15"/>
      <sheetName val="Eval_Business15"/>
      <sheetName val="Resultados_Palabras_Google15"/>
      <sheetName val="EVAL_TV_ADULTOS15"/>
      <sheetName val="5__Data_Entry_BASE14"/>
      <sheetName val="Formatos_y_posicionamientos14"/>
      <sheetName val="Resultados_Diarios_smart14"/>
      <sheetName val="Non_Analysed_Definitions10"/>
      <sheetName val="_BOOST_TV14"/>
      <sheetName val="6__Data_Entry_BASE11"/>
      <sheetName val="Datos_Evol_mens7"/>
      <sheetName val="_list7"/>
      <sheetName val="Selección_Base7"/>
      <sheetName val="Prensa_Zaragoza5"/>
      <sheetName val="Informe_Mensual_Por_Dias5"/>
      <sheetName val="TVE1_can5"/>
      <sheetName val="1__Pond_Auditor4"/>
      <sheetName val="2__Conv__Dur_Auditor4"/>
      <sheetName val="3__Datos_Miner4"/>
      <sheetName val="4__Estimaciones_Pool4"/>
      <sheetName val="5_Soportes4"/>
      <sheetName val="7__Afinidades_Infosys4"/>
      <sheetName val="H_Pond_16"/>
      <sheetName val="H_Pond_24"/>
      <sheetName val="H_Pond_34"/>
      <sheetName val="H_Pond_44"/>
      <sheetName val="H_Pond_54"/>
      <sheetName val="H_Pond_64"/>
      <sheetName val="H_Pond_74"/>
      <sheetName val="H_Pond_84"/>
      <sheetName val="H_Pond_94"/>
      <sheetName val="H_Pond_114"/>
      <sheetName val="H_Pond_104"/>
      <sheetName val="H_Pond_124"/>
      <sheetName val="EBIQUITY-TRADE_OFF4"/>
      <sheetName val="ACCENTURE-KPI_G_14"/>
      <sheetName val="Datos_graf_MMI_MMG3"/>
      <sheetName val="Datos_graf_MMI_MMG4"/>
      <sheetName val="Codigo URLS"/>
      <sheetName val="Index"/>
      <sheetName val="Indicadores"/>
      <sheetName val="inc. claim 97"/>
      <sheetName val="List"/>
      <sheetName val="Data Validation"/>
      <sheetName val=""/>
      <sheetName val="GRPS_TV_9823"/>
      <sheetName val="GRPS_TV_98_alt_223"/>
      <sheetName val="CONSUMO_TV23"/>
      <sheetName val="GRPS_COMPETENCIA_CON_MARTINI_24"/>
      <sheetName val="GRPS_COMPETENCIA_SIN_MARTINI_24"/>
      <sheetName val="GRPS_COMPETENCIA_CON__MARTIN_24"/>
      <sheetName val="GRPS_COMPETENCIA_SIN_MARTIN_923"/>
      <sheetName val="AUD_S_SANTA_9623"/>
      <sheetName val="AUD_S_SANTA_9723"/>
      <sheetName val="OCUPACION_SS_9623"/>
      <sheetName val="OCUPACION_SS_9723"/>
      <sheetName val="_S_SANTA_9723"/>
      <sheetName val="_S_SANTA_9623"/>
      <sheetName val="AUD_P_MAYO_97_23"/>
      <sheetName val="OCUPACION_P_MAYO_9723"/>
      <sheetName val="P__MAYO_9723"/>
      <sheetName val="Eval_Adultos16"/>
      <sheetName val="Eval_Business16"/>
      <sheetName val="Resultados_Palabras_Google16"/>
      <sheetName val="EVAL_TV_ADULTOS16"/>
      <sheetName val="2_대외공문15"/>
      <sheetName val="_BOOST_TV15"/>
      <sheetName val="GRPS_TV_98_alt_2_40&quot;23"/>
      <sheetName val="Resultados_Diarios_smart15"/>
      <sheetName val="Cob_Padres15"/>
      <sheetName val="Cob%_18-3415"/>
      <sheetName val="Listas_y_Nombres_(DON'T_TOUCH15"/>
      <sheetName val="1__Data_Entry_BASE15"/>
      <sheetName val="5__Data_Entry_BASE15"/>
      <sheetName val="FASE398_XLS15"/>
      <sheetName val="Formatos_y_posicionamientos15"/>
      <sheetName val="6__Data_Entry_BASE12"/>
      <sheetName val="Non_Analysed_Definitions11"/>
      <sheetName val="00_LTD_1Q5"/>
      <sheetName val="IG_Video__Ad3"/>
      <sheetName val="Datos_Evol_mens8"/>
      <sheetName val="_list8"/>
      <sheetName val="Selección_Base8"/>
      <sheetName val="Prensa_Zaragoza6"/>
      <sheetName val="Informe_Mensual_Por_Dias6"/>
      <sheetName val="TVE1_can6"/>
      <sheetName val="1__Pond_Auditor5"/>
      <sheetName val="2__Conv__Dur_Auditor5"/>
      <sheetName val="3__Datos_Miner5"/>
      <sheetName val="4__Estimaciones_Pool5"/>
      <sheetName val="5_Soportes5"/>
      <sheetName val="7__Afinidades_Infosys5"/>
      <sheetName val="H_Pond_17"/>
      <sheetName val="H_Pond_25"/>
      <sheetName val="H_Pond_35"/>
      <sheetName val="H_Pond_45"/>
      <sheetName val="H_Pond_55"/>
      <sheetName val="H_Pond_65"/>
      <sheetName val="H_Pond_75"/>
      <sheetName val="H_Pond_85"/>
      <sheetName val="H_Pond_95"/>
      <sheetName val="H_Pond_115"/>
      <sheetName val="H_Pond_105"/>
      <sheetName val="H_Pond_125"/>
      <sheetName val="EBIQUITY-TRADE_OFF5"/>
      <sheetName val="ACCENTURE-KPI_G_15"/>
      <sheetName val="Datos_graf_MMI_MMG5"/>
      <sheetName val="Hoja_de_Datos"/>
      <sheetName val="Base_de_Datos"/>
      <sheetName val="Maestros_(2)"/>
      <sheetName val="inc__claim_97"/>
      <sheetName val="Data_Validation"/>
      <sheetName val="Valores_MMC"/>
      <sheetName val="GRPS_TV_9824"/>
      <sheetName val="GRPS_TV_98_alt_224"/>
      <sheetName val="CONSUMO_TV24"/>
      <sheetName val="GRPS_COMPETENCIA_CON_MARTINI_25"/>
      <sheetName val="GRPS_COMPETENCIA_SIN_MARTINI_25"/>
      <sheetName val="GRPS_COMPETENCIA_CON__MARTIN_25"/>
      <sheetName val="GRPS_COMPETENCIA_SIN_MARTIN_924"/>
      <sheetName val="AUD_S_SANTA_9624"/>
      <sheetName val="AUD_S_SANTA_9724"/>
      <sheetName val="OCUPACION_SS_9624"/>
      <sheetName val="OCUPACION_SS_9724"/>
      <sheetName val="_S_SANTA_9724"/>
      <sheetName val="_S_SANTA_9624"/>
      <sheetName val="AUD_P_MAYO_97_24"/>
      <sheetName val="OCUPACION_P_MAYO_9724"/>
      <sheetName val="P__MAYO_9724"/>
      <sheetName val="Cob_Padres16"/>
      <sheetName val="Cob%_18-3416"/>
      <sheetName val="GRPS_TV_98_alt_2_40&quot;24"/>
      <sheetName val="FASE398_XLS16"/>
      <sheetName val="1__Data_Entry_BASE16"/>
      <sheetName val="Listas_y_Nombres_(DON'T_TOUCH16"/>
      <sheetName val="2_대외공문16"/>
      <sheetName val="Eval_Adultos17"/>
      <sheetName val="Eval_Business17"/>
      <sheetName val="Resultados_Palabras_Google17"/>
      <sheetName val="EVAL_TV_ADULTOS17"/>
      <sheetName val="5__Data_Entry_BASE16"/>
      <sheetName val="Formatos_y_posicionamientos16"/>
      <sheetName val="Resultados_Diarios_smart16"/>
      <sheetName val="Non_Analysed_Definitions12"/>
      <sheetName val="_BOOST_TV16"/>
      <sheetName val="6__Data_Entry_BASE13"/>
      <sheetName val="Datos_Evol_mens9"/>
      <sheetName val="_list9"/>
      <sheetName val="Selección_Base9"/>
      <sheetName val="Prensa_Zaragoza7"/>
      <sheetName val="Informe_Mensual_Por_Dias7"/>
      <sheetName val="TVE1_can7"/>
      <sheetName val="1__Pond_Auditor6"/>
      <sheetName val="2__Conv__Dur_Auditor6"/>
      <sheetName val="3__Datos_Miner6"/>
      <sheetName val="4__Estimaciones_Pool6"/>
      <sheetName val="5_Soportes6"/>
      <sheetName val="7__Afinidades_Infosys6"/>
      <sheetName val="H_Pond_18"/>
      <sheetName val="H_Pond_26"/>
      <sheetName val="H_Pond_36"/>
      <sheetName val="H_Pond_46"/>
      <sheetName val="H_Pond_56"/>
      <sheetName val="H_Pond_66"/>
      <sheetName val="H_Pond_76"/>
      <sheetName val="H_Pond_86"/>
      <sheetName val="H_Pond_96"/>
      <sheetName val="H_Pond_116"/>
      <sheetName val="H_Pond_106"/>
      <sheetName val="H_Pond_126"/>
      <sheetName val="EBIQUITY-TRADE_OFF6"/>
      <sheetName val="ACCENTURE-KPI_G_16"/>
      <sheetName val="00_LTD_1Q6"/>
      <sheetName val="Datos_graf_MMI_MMG6"/>
      <sheetName val="Base_de_Datos1"/>
      <sheetName val="IG_Video__Ad4"/>
      <sheetName val="Maestros_(2)1"/>
      <sheetName val="Hoja_de_Datos1"/>
      <sheetName val="Propuesta TV"/>
      <sheetName val="Datos Clave Seguimiento"/>
      <sheetName val="Histórico"/>
      <sheetName val="Maestros_(2)2"/>
      <sheetName val="Propuesta_TV2"/>
      <sheetName val="inc__claim_971"/>
      <sheetName val="Propuesta_TV"/>
      <sheetName val="Propuesta_TV1"/>
      <sheetName val="2. Definitions"/>
      <sheetName val="Maestro"/>
      <sheetName val="TITULO"/>
      <sheetName val="Data_Validation1"/>
      <sheetName val="Base_de_Datos2"/>
      <sheetName val="Data_Validation2"/>
      <sheetName val="Valores_MMC1"/>
      <sheetName val="Targets"/>
      <sheetName val="Cost Table"/>
      <sheetName val="Portada"/>
      <sheetName val="Workings Tab"/>
      <sheetName val="Mapa Detalhado de TV"/>
      <sheetName val="Datos Julio 2017"/>
      <sheetName val="Costes tecnologicos"/>
      <sheetName val="Valores_MMC2"/>
      <sheetName val="inc__claim_972"/>
      <sheetName val="GRPS_TV_9825"/>
      <sheetName val="GRPS_TV_98_alt_225"/>
      <sheetName val="CONSUMO_TV25"/>
      <sheetName val="GRPS_COMPETENCIA_CON_MARTINI_26"/>
      <sheetName val="GRPS_COMPETENCIA_SIN_MARTINI_26"/>
      <sheetName val="GRPS_COMPETENCIA_CON__MARTIN_26"/>
      <sheetName val="GRPS_COMPETENCIA_SIN_MARTIN_925"/>
      <sheetName val="AUD_S_SANTA_9625"/>
      <sheetName val="AUD_S_SANTA_9725"/>
      <sheetName val="OCUPACION_SS_9625"/>
      <sheetName val="OCUPACION_SS_9725"/>
      <sheetName val="_S_SANTA_9725"/>
      <sheetName val="_S_SANTA_9625"/>
      <sheetName val="AUD_P_MAYO_97_25"/>
      <sheetName val="OCUPACION_P_MAYO_9725"/>
      <sheetName val="P__MAYO_9725"/>
      <sheetName val="Cob_Padres17"/>
      <sheetName val="Cob%_18-3417"/>
      <sheetName val="GRPS_TV_98_alt_2_40&quot;25"/>
      <sheetName val="FASE398_XLS17"/>
      <sheetName val="1__Data_Entry_BASE17"/>
      <sheetName val="Listas_y_Nombres_(DON'T_TOUCH17"/>
      <sheetName val="2_대외공문17"/>
      <sheetName val="Eval_Adultos18"/>
      <sheetName val="Eval_Business18"/>
      <sheetName val="Resultados_Palabras_Google18"/>
      <sheetName val="EVAL_TV_ADULTOS18"/>
      <sheetName val="5__Data_Entry_BASE17"/>
      <sheetName val="Formatos_y_posicionamientos17"/>
      <sheetName val="Resultados_Diarios_smart17"/>
      <sheetName val="Non_Analysed_Definitions13"/>
      <sheetName val="_BOOST_TV17"/>
      <sheetName val="6__Data_Entry_BASE14"/>
      <sheetName val="Datos_Evol_mens10"/>
      <sheetName val="_list10"/>
      <sheetName val="Selección_Base10"/>
      <sheetName val="Prensa_Zaragoza8"/>
      <sheetName val="Informe_Mensual_Por_Dias8"/>
      <sheetName val="TVE1_can8"/>
      <sheetName val="1__Pond_Auditor7"/>
      <sheetName val="2__Conv__Dur_Auditor7"/>
      <sheetName val="3__Datos_Miner7"/>
      <sheetName val="4__Estimaciones_Pool7"/>
      <sheetName val="5_Soportes7"/>
      <sheetName val="7__Afinidades_Infosys7"/>
      <sheetName val="H_Pond_19"/>
      <sheetName val="H_Pond_27"/>
      <sheetName val="H_Pond_37"/>
      <sheetName val="H_Pond_47"/>
      <sheetName val="H_Pond_57"/>
      <sheetName val="H_Pond_67"/>
      <sheetName val="H_Pond_77"/>
      <sheetName val="H_Pond_87"/>
      <sheetName val="H_Pond_97"/>
      <sheetName val="H_Pond_117"/>
      <sheetName val="H_Pond_107"/>
      <sheetName val="H_Pond_127"/>
      <sheetName val="EBIQUITY-TRADE_OFF7"/>
      <sheetName val="ACCENTURE-KPI_G_17"/>
      <sheetName val="00_LTD_1Q7"/>
      <sheetName val="Datos_graf_MMI_MMG7"/>
      <sheetName val="Desplegables"/>
      <sheetName val="OPTICO SICAL v.8"/>
      <sheetName val="Base_de_Datos4"/>
      <sheetName val="Valores_MMC3"/>
      <sheetName val="Maestros_(2)4"/>
      <sheetName val="inc__claim_973"/>
      <sheetName val="Data_Validation4"/>
      <sheetName val="Codigo_URLS1"/>
      <sheetName val="Propuesta_TV4"/>
      <sheetName val="2__Definitions1"/>
      <sheetName val="Cost_Table1"/>
      <sheetName val="Datos_Clave_Seguimiento1"/>
      <sheetName val="Workings_Tab1"/>
      <sheetName val="Mapa_Detalhado_de_TV1"/>
      <sheetName val="Base_de_Datos3"/>
      <sheetName val="Maestros_(2)3"/>
      <sheetName val="Data_Validation3"/>
      <sheetName val="Codigo_URLS"/>
      <sheetName val="Propuesta_TV3"/>
      <sheetName val="2__Definitions"/>
      <sheetName val="Cost_Table"/>
      <sheetName val="Datos_Clave_Seguimiento"/>
      <sheetName val="Workings_Tab"/>
      <sheetName val="Mapa_Detalhado_de_TV"/>
      <sheetName val="Base_de_Datos6"/>
      <sheetName val="inc__claim_976"/>
      <sheetName val="Valores_MMC6"/>
      <sheetName val="Base_de_Datos5"/>
      <sheetName val="inc__claim_975"/>
      <sheetName val="Valores_MMC5"/>
      <sheetName val="inc__claim_974"/>
      <sheetName val="Valores_MMC4"/>
      <sheetName val="Base_de_Datos7"/>
      <sheetName val="inc__claim_977"/>
      <sheetName val="Valores_MMC7"/>
      <sheetName val="1__Pond_Auditor8"/>
      <sheetName val="2__Conv__Dur_Auditor8"/>
      <sheetName val="3__Datos_Miner8"/>
      <sheetName val="4__Estimaciones_Pool8"/>
      <sheetName val="5_Soportes8"/>
      <sheetName val="7__Afinidades_Infosys8"/>
      <sheetName val="H_Pond_110"/>
      <sheetName val="H_Pond_28"/>
      <sheetName val="H_Pond_38"/>
      <sheetName val="H_Pond_48"/>
      <sheetName val="H_Pond_58"/>
      <sheetName val="H_Pond_68"/>
      <sheetName val="H_Pond_78"/>
      <sheetName val="H_Pond_88"/>
      <sheetName val="H_Pond_98"/>
      <sheetName val="H_Pond_118"/>
      <sheetName val="H_Pond_108"/>
      <sheetName val="H_Pond_128"/>
      <sheetName val="EBIQUITY-TRADE_OFF8"/>
      <sheetName val="ACCENTURE-KPI_G_18"/>
      <sheetName val="Datos_graf_MMI_MMG8"/>
      <sheetName val="Base_de_Datos8"/>
      <sheetName val="inc__claim_978"/>
      <sheetName val="Valores_MMC8"/>
      <sheetName val="Prensa_Zaragoza9"/>
      <sheetName val="1__Pond_Auditor9"/>
      <sheetName val="2__Conv__Dur_Auditor9"/>
      <sheetName val="3__Datos_Miner9"/>
      <sheetName val="4__Estimaciones_Pool9"/>
      <sheetName val="5_Soportes9"/>
      <sheetName val="7__Afinidades_Infosys9"/>
      <sheetName val="H_Pond_119"/>
      <sheetName val="H_Pond_29"/>
      <sheetName val="H_Pond_39"/>
      <sheetName val="H_Pond_49"/>
      <sheetName val="H_Pond_59"/>
      <sheetName val="H_Pond_69"/>
      <sheetName val="H_Pond_79"/>
      <sheetName val="H_Pond_89"/>
      <sheetName val="H_Pond_99"/>
      <sheetName val="H_Pond_1110"/>
      <sheetName val="H_Pond_109"/>
      <sheetName val="H_Pond_129"/>
      <sheetName val="EBIQUITY-TRADE_OFF9"/>
      <sheetName val="ACCENTURE-KPI_G_19"/>
      <sheetName val="Informe_Mensual_Por_Dias9"/>
      <sheetName val="TVE1_can9"/>
      <sheetName val="Datos_graf_MMI_MMG9"/>
      <sheetName val="Base_de_Datos9"/>
      <sheetName val="inc__claim_979"/>
      <sheetName val="Valores_MMC9"/>
      <sheetName val="50502_Summerdaysfamilynights_20"/>
      <sheetName val="GRPS_TV_9827"/>
      <sheetName val="GRPS_TV_98_alt_227"/>
      <sheetName val="CONSUMO_TV27"/>
      <sheetName val="GRPS_COMPETENCIA_CON_MARTINI_28"/>
      <sheetName val="GRPS_COMPETENCIA_SIN_MARTINI_28"/>
      <sheetName val="GRPS_COMPETENCIA_CON__MARTIN_28"/>
      <sheetName val="GRPS_COMPETENCIA_SIN_MARTIN_927"/>
      <sheetName val="AUD_S_SANTA_9627"/>
      <sheetName val="AUD_S_SANTA_9727"/>
      <sheetName val="OCUPACION_SS_9627"/>
      <sheetName val="OCUPACION_SS_9727"/>
      <sheetName val="_S_SANTA_9727"/>
      <sheetName val="_S_SANTA_9627"/>
      <sheetName val="AUD_P_MAYO_97_27"/>
      <sheetName val="OCUPACION_P_MAYO_9727"/>
      <sheetName val="P__MAYO_9727"/>
      <sheetName val="1__Data_Entry_BASE19"/>
      <sheetName val="Listas_y_Nombres_(DON'T_TOUCH19"/>
      <sheetName val="2_대외공문19"/>
      <sheetName val="GRPS_TV_98_alt_2_40&quot;27"/>
      <sheetName val="Eval_Adultos20"/>
      <sheetName val="Eval_Business20"/>
      <sheetName val="Resultados_Palabras_Google20"/>
      <sheetName val="EVAL_TV_ADULTOS20"/>
      <sheetName val="Cob_Padres19"/>
      <sheetName val="Cob%_18-3419"/>
      <sheetName val="5__Data_Entry_BASE19"/>
      <sheetName val="Resultados_Diarios_smart19"/>
      <sheetName val="_BOOST_TV19"/>
      <sheetName val="FASE398_XLS19"/>
      <sheetName val="Formatos_y_posicionamientos19"/>
      <sheetName val="6__Data_Entry_BASE16"/>
      <sheetName val="Datos_Evol_mens12"/>
      <sheetName val="_list12"/>
      <sheetName val="Non_Analysed_Definitions15"/>
      <sheetName val="Selección_Base12"/>
      <sheetName val="Prensa_Zaragoza10"/>
      <sheetName val="Informe_Mensual_Por_Dias10"/>
      <sheetName val="TVE1_can10"/>
      <sheetName val="00_LTD_1Q9"/>
      <sheetName val="Maestros_(2)5"/>
      <sheetName val="Propuesta_TV5"/>
      <sheetName val="IG_Video__Ad7"/>
      <sheetName val="Data_Validation5"/>
      <sheetName val="Codigo_URLS2"/>
      <sheetName val="Hoja_de_Datos4"/>
      <sheetName val="Costes_tecnologicos2"/>
      <sheetName val="2__Definitions2"/>
      <sheetName val="SPAIN_Online_2"/>
      <sheetName val="IG_Video__Ad5"/>
      <sheetName val="Hoja_de_Datos2"/>
      <sheetName val="Costes_tecnologicos"/>
      <sheetName val="SPAIN_Online_"/>
      <sheetName val="GRPS_TV_9826"/>
      <sheetName val="GRPS_TV_98_alt_226"/>
      <sheetName val="CONSUMO_TV26"/>
      <sheetName val="GRPS_COMPETENCIA_CON_MARTINI_27"/>
      <sheetName val="GRPS_COMPETENCIA_SIN_MARTINI_27"/>
      <sheetName val="GRPS_COMPETENCIA_CON__MARTIN_27"/>
      <sheetName val="GRPS_COMPETENCIA_SIN_MARTIN_926"/>
      <sheetName val="AUD_S_SANTA_9626"/>
      <sheetName val="AUD_S_SANTA_9726"/>
      <sheetName val="OCUPACION_SS_9626"/>
      <sheetName val="OCUPACION_SS_9726"/>
      <sheetName val="_S_SANTA_9726"/>
      <sheetName val="_S_SANTA_9626"/>
      <sheetName val="AUD_P_MAYO_97_26"/>
      <sheetName val="OCUPACION_P_MAYO_9726"/>
      <sheetName val="P__MAYO_9726"/>
      <sheetName val="1__Data_Entry_BASE18"/>
      <sheetName val="Listas_y_Nombres_(DON'T_TOUCH18"/>
      <sheetName val="2_대외공문18"/>
      <sheetName val="GRPS_TV_98_alt_2_40&quot;26"/>
      <sheetName val="Eval_Adultos19"/>
      <sheetName val="Eval_Business19"/>
      <sheetName val="Resultados_Palabras_Google19"/>
      <sheetName val="EVAL_TV_ADULTOS19"/>
      <sheetName val="Cob_Padres18"/>
      <sheetName val="Cob%_18-3418"/>
      <sheetName val="5__Data_Entry_BASE18"/>
      <sheetName val="Resultados_Diarios_smart18"/>
      <sheetName val="_BOOST_TV18"/>
      <sheetName val="FASE398_XLS18"/>
      <sheetName val="Formatos_y_posicionamientos18"/>
      <sheetName val="6__Data_Entry_BASE15"/>
      <sheetName val="Datos_Evol_mens11"/>
      <sheetName val="_list11"/>
      <sheetName val="Non_Analysed_Definitions14"/>
      <sheetName val="Selección_Base11"/>
      <sheetName val="00_LTD_1Q8"/>
      <sheetName val="IG_Video__Ad6"/>
      <sheetName val="Hoja_de_Datos3"/>
      <sheetName val="Costes_tecnologicos1"/>
      <sheetName val="SPAIN_Online_1"/>
      <sheetName val="Custom_Report_Builder"/>
      <sheetName val="Maestros_(2)6"/>
      <sheetName val="Maestros_(2)7"/>
      <sheetName val="Maestros_(2)8"/>
      <sheetName val="Eval_Adultos21"/>
      <sheetName val="Eval_Business21"/>
      <sheetName val="Resultados_Palabras_Google21"/>
      <sheetName val="EVAL_TV_ADULTOS21"/>
      <sheetName val="2_대외공문20"/>
      <sheetName val="_BOOST_TV20"/>
      <sheetName val="Resultados_Diarios_smart20"/>
      <sheetName val="Cob_Padres20"/>
      <sheetName val="Cob%_18-3420"/>
      <sheetName val="1__Data_Entry_BASE20"/>
      <sheetName val="Listas_y_Nombres_(DON'T_TOUCH20"/>
      <sheetName val="5__Data_Entry_BASE20"/>
      <sheetName val="FASE398_XLS20"/>
      <sheetName val="Formatos_y_posicionamientos20"/>
      <sheetName val="6__Data_Entry_BASE17"/>
      <sheetName val="Datos_Evol_mens13"/>
      <sheetName val="Selección_Base13"/>
      <sheetName val="Non_Analysed_Definitions16"/>
      <sheetName val="_list13"/>
      <sheetName val="Datos_graf_MMI_MMG12"/>
      <sheetName val="Prensa_Zaragoza12"/>
      <sheetName val="Informe_Mensual_Por_Dias12"/>
      <sheetName val="TVE1_can12"/>
      <sheetName val="1__Pond_Auditor12"/>
      <sheetName val="2__Conv__Dur_Auditor12"/>
      <sheetName val="3__Datos_Miner12"/>
      <sheetName val="4__Estimaciones_Pool12"/>
      <sheetName val="5_Soportes12"/>
      <sheetName val="7__Afinidades_Infosys12"/>
      <sheetName val="H_Pond_131"/>
      <sheetName val="H_Pond_212"/>
      <sheetName val="H_Pond_312"/>
      <sheetName val="H_Pond_412"/>
      <sheetName val="H_Pond_512"/>
      <sheetName val="H_Pond_612"/>
      <sheetName val="H_Pond_712"/>
      <sheetName val="H_Pond_812"/>
      <sheetName val="H_Pond_912"/>
      <sheetName val="H_Pond_1113"/>
      <sheetName val="H_Pond_1012"/>
      <sheetName val="H_Pond_1212"/>
      <sheetName val="EBIQUITY-TRADE_OFF12"/>
      <sheetName val="ACCENTURE-KPI_G_112"/>
      <sheetName val="inc__claim_9712"/>
      <sheetName val="Base_de_Datos12"/>
      <sheetName val="00_LTD_1Q12"/>
      <sheetName val="Maestros_(2)12"/>
      <sheetName val="Datos_graf_MMI_MMG11"/>
      <sheetName val="Prensa_Zaragoza11"/>
      <sheetName val="Informe_Mensual_Por_Dias11"/>
      <sheetName val="TVE1_can11"/>
      <sheetName val="1__Pond_Auditor11"/>
      <sheetName val="2__Conv__Dur_Auditor11"/>
      <sheetName val="3__Datos_Miner11"/>
      <sheetName val="4__Estimaciones_Pool11"/>
      <sheetName val="5_Soportes11"/>
      <sheetName val="7__Afinidades_Infosys11"/>
      <sheetName val="H_Pond_130"/>
      <sheetName val="H_Pond_211"/>
      <sheetName val="H_Pond_311"/>
      <sheetName val="H_Pond_411"/>
      <sheetName val="H_Pond_511"/>
      <sheetName val="H_Pond_611"/>
      <sheetName val="H_Pond_711"/>
      <sheetName val="H_Pond_811"/>
      <sheetName val="H_Pond_911"/>
      <sheetName val="H_Pond_1112"/>
      <sheetName val="H_Pond_1011"/>
      <sheetName val="H_Pond_1211"/>
      <sheetName val="EBIQUITY-TRADE_OFF11"/>
      <sheetName val="ACCENTURE-KPI_G_111"/>
      <sheetName val="inc__claim_9711"/>
      <sheetName val="Base_de_Datos11"/>
      <sheetName val="00_LTD_1Q11"/>
      <sheetName val="Maestros_(2)11"/>
      <sheetName val="Maestros_(2)9"/>
      <sheetName val="Datos_graf_MMI_MMG10"/>
      <sheetName val="1__Pond_Auditor10"/>
      <sheetName val="2__Conv__Dur_Auditor10"/>
      <sheetName val="3__Datos_Miner10"/>
      <sheetName val="4__Estimaciones_Pool10"/>
      <sheetName val="5_Soportes10"/>
      <sheetName val="7__Afinidades_Infosys10"/>
      <sheetName val="H_Pond_120"/>
      <sheetName val="H_Pond_210"/>
      <sheetName val="H_Pond_310"/>
      <sheetName val="H_Pond_410"/>
      <sheetName val="H_Pond_510"/>
      <sheetName val="H_Pond_610"/>
      <sheetName val="H_Pond_710"/>
      <sheetName val="H_Pond_810"/>
      <sheetName val="H_Pond_910"/>
      <sheetName val="H_Pond_1111"/>
      <sheetName val="H_Pond_1010"/>
      <sheetName val="H_Pond_1210"/>
      <sheetName val="EBIQUITY-TRADE_OFF10"/>
      <sheetName val="ACCENTURE-KPI_G_110"/>
      <sheetName val="inc__claim_9710"/>
      <sheetName val="Base_de_Datos10"/>
      <sheetName val="00_LTD_1Q10"/>
      <sheetName val="Maestros_(2)10"/>
      <sheetName val="Codigo_URLS3"/>
      <sheetName val="Propuesta_TV6"/>
      <sheetName val="Datos_Clave_Seguimiento3"/>
      <sheetName val="2__Definitions3"/>
      <sheetName val="Datos_Clave_Seguimiento2"/>
      <sheetName val="Propuesta_TV7"/>
      <sheetName val="Propuesta_TV8"/>
      <sheetName val="Propuesta_TV9"/>
      <sheetName val="EVA"/>
      <sheetName val="EVA TV"/>
      <sheetName val="12-19 FEB"/>
      <sheetName val="Campaign - OOH"/>
      <sheetName val="LOCAL AMERICAS - Creative"/>
      <sheetName val="LOCAL AMERICAS - Format"/>
      <sheetName val="LOCAL AMERICAS - Global Sheet"/>
      <sheetName val="Mapa_Detalhado_de_TV2"/>
      <sheetName val="GRPS_TV_9828"/>
      <sheetName val="GRPS_TV_98_alt_228"/>
      <sheetName val="GRPS_TV_98_alt_2_40&quot;28"/>
      <sheetName val="CONSUMO_TV28"/>
      <sheetName val="GRPS_COMPETENCIA_CON_MARTINI_29"/>
      <sheetName val="GRPS_COMPETENCIA_SIN_MARTINI_29"/>
      <sheetName val="GRPS_COMPETENCIA_CON__MARTIN_29"/>
      <sheetName val="GRPS_COMPETENCIA_SIN_MARTIN_928"/>
      <sheetName val="AUD_S_SANTA_9628"/>
      <sheetName val="AUD_S_SANTA_9728"/>
      <sheetName val="OCUPACION_SS_9628"/>
      <sheetName val="OCUPACION_SS_9728"/>
      <sheetName val="_S_SANTA_9728"/>
      <sheetName val="_S_SANTA_9628"/>
      <sheetName val="AUD_P_MAYO_97_28"/>
      <sheetName val="OCUPACION_P_MAYO_9728"/>
      <sheetName val="P__MAYO_9728"/>
      <sheetName val="IG_Video__Ad8"/>
      <sheetName val="Hoja_de_Datos5"/>
      <sheetName val="Data_Validation6"/>
      <sheetName val="Mapa_Detalhado_de_TV3"/>
      <sheetName val="Costes_tecnologicos3"/>
      <sheetName val="SPAIN_Online_3"/>
      <sheetName val="GRPS_TV_9829"/>
      <sheetName val="GRPS_TV_98_alt_229"/>
      <sheetName val="GRPS_TV_98_alt_2_40&quot;29"/>
      <sheetName val="CONSUMO_TV29"/>
      <sheetName val="GRPS_COMPETENCIA_CON_MARTINI_30"/>
      <sheetName val="GRPS_COMPETENCIA_SIN_MARTINI_30"/>
      <sheetName val="GRPS_COMPETENCIA_CON__MARTIN_30"/>
      <sheetName val="GRPS_COMPETENCIA_SIN_MARTIN_929"/>
      <sheetName val="AUD_S_SANTA_9629"/>
      <sheetName val="AUD_S_SANTA_9729"/>
      <sheetName val="OCUPACION_SS_9629"/>
      <sheetName val="OCUPACION_SS_9729"/>
      <sheetName val="_S_SANTA_9729"/>
      <sheetName val="_S_SANTA_9629"/>
      <sheetName val="AUD_P_MAYO_97_29"/>
      <sheetName val="OCUPACION_P_MAYO_9729"/>
      <sheetName val="P__MAYO_9729"/>
      <sheetName val="Resultados_Palabras_Google22"/>
      <sheetName val="Eval_Adultos22"/>
      <sheetName val="Eval_Business22"/>
      <sheetName val="EVAL_TV_ADULTOS22"/>
      <sheetName val="Resultados_Diarios_smart21"/>
      <sheetName val="Cob_Padres21"/>
      <sheetName val="Cob%_18-3421"/>
      <sheetName val="2_대외공문21"/>
      <sheetName val="_BOOST_TV21"/>
      <sheetName val="Listas_y_Nombres_(DON'T_TOUCH21"/>
      <sheetName val="1__Data_Entry_BASE21"/>
      <sheetName val="FASE398_XLS21"/>
      <sheetName val="5__Data_Entry_BASE21"/>
      <sheetName val="Formatos_y_posicionamientos21"/>
      <sheetName val="6__Data_Entry_BASE18"/>
      <sheetName val="Non_Analysed_Definitions17"/>
      <sheetName val="Datos_Evol_mens14"/>
      <sheetName val="Selección_Base14"/>
      <sheetName val="_list14"/>
      <sheetName val="IG_Video__Ad9"/>
      <sheetName val="Hoja_de_Datos6"/>
      <sheetName val="Codigo_URLS4"/>
      <sheetName val="Data_Validation7"/>
      <sheetName val="2__Definitions4"/>
      <sheetName val="Mapa_Detalhado_de_TV4"/>
      <sheetName val="Costes_tecnologicos4"/>
      <sheetName val="SPAIN_Online_4"/>
      <sheetName val="Valores_MMC11"/>
      <sheetName val="Codigo_URLS6"/>
      <sheetName val="Cost_Table3"/>
      <sheetName val="Workings_Tab3"/>
      <sheetName val="Datos_Julio_20171"/>
      <sheetName val="OPTICO_SICAL_v_81"/>
      <sheetName val="Valores_MMC10"/>
      <sheetName val="Codigo_URLS5"/>
      <sheetName val="Cost_Table2"/>
      <sheetName val="Workings_Tab2"/>
      <sheetName val="Datos_Julio_2017"/>
      <sheetName val="OPTICO_SICAL_v_8"/>
      <sheetName val="GRPS_TV_9830"/>
      <sheetName val="GRPS_TV_98_alt_230"/>
      <sheetName val="CONSUMO_TV30"/>
      <sheetName val="GRPS_COMPETENCIA_CON_MARTINI_31"/>
      <sheetName val="GRPS_COMPETENCIA_SIN_MARTINI_31"/>
      <sheetName val="GRPS_COMPETENCIA_CON__MARTIN_31"/>
      <sheetName val="GRPS_COMPETENCIA_SIN_MARTIN_930"/>
      <sheetName val="AUD_S_SANTA_9630"/>
      <sheetName val="AUD_S_SANTA_9730"/>
      <sheetName val="OCUPACION_SS_9630"/>
      <sheetName val="OCUPACION_SS_9730"/>
      <sheetName val="_S_SANTA_9730"/>
      <sheetName val="_S_SANTA_9630"/>
      <sheetName val="AUD_P_MAYO_97_30"/>
      <sheetName val="OCUPACION_P_MAYO_9730"/>
      <sheetName val="P__MAYO_9730"/>
      <sheetName val="1__Data_Entry_BASE22"/>
      <sheetName val="Listas_y_Nombres_(DON'T_TOUCH22"/>
      <sheetName val="2_대외공문22"/>
      <sheetName val="GRPS_TV_98_alt_2_40&quot;30"/>
      <sheetName val="Eval_Adultos23"/>
      <sheetName val="Eval_Business23"/>
      <sheetName val="Resultados_Palabras_Google23"/>
      <sheetName val="EVAL_TV_ADULTOS23"/>
      <sheetName val="Cob_Padres22"/>
      <sheetName val="Cob%_18-3422"/>
      <sheetName val="5__Data_Entry_BASE22"/>
      <sheetName val="Resultados_Diarios_smart22"/>
      <sheetName val="_BOOST_TV22"/>
      <sheetName val="FASE398_XLS22"/>
      <sheetName val="Formatos_y_posicionamientos22"/>
      <sheetName val="6__Data_Entry_BASE19"/>
      <sheetName val="Datos_Evol_mens15"/>
      <sheetName val="_list15"/>
      <sheetName val="Non_Analysed_Definitions18"/>
      <sheetName val="Selección_Base15"/>
      <sheetName val="Prensa_Zaragoza13"/>
      <sheetName val="Informe_Mensual_Por_Dias13"/>
      <sheetName val="TVE1_can13"/>
      <sheetName val="IG_Video__Ad10"/>
      <sheetName val="Data_Validation8"/>
      <sheetName val="Hoja_de_Datos7"/>
      <sheetName val="Costes_tecnologicos5"/>
      <sheetName val="2__Definitions5"/>
      <sheetName val="SPAIN_Online_5"/>
      <sheetName val="GRPS_TV_9831"/>
      <sheetName val="GRPS_TV_98_alt_231"/>
      <sheetName val="CONSUMO_TV31"/>
      <sheetName val="GRPS_COMPETENCIA_CON_MARTINI_32"/>
      <sheetName val="GRPS_COMPETENCIA_SIN_MARTINI_32"/>
      <sheetName val="GRPS_COMPETENCIA_CON__MARTIN_32"/>
      <sheetName val="GRPS_COMPETENCIA_SIN_MARTIN_931"/>
      <sheetName val="AUD_S_SANTA_9631"/>
      <sheetName val="AUD_S_SANTA_9731"/>
      <sheetName val="OCUPACION_SS_9631"/>
      <sheetName val="OCUPACION_SS_9731"/>
      <sheetName val="_S_SANTA_9731"/>
      <sheetName val="_S_SANTA_9631"/>
      <sheetName val="AUD_P_MAYO_97_31"/>
      <sheetName val="OCUPACION_P_MAYO_9731"/>
      <sheetName val="P__MAYO_9731"/>
      <sheetName val="1__Data_Entry_BASE23"/>
      <sheetName val="Listas_y_Nombres_(DON'T_TOUCH23"/>
      <sheetName val="2_대외공문23"/>
      <sheetName val="GRPS_TV_98_alt_2_40&quot;31"/>
      <sheetName val="Eval_Adultos24"/>
      <sheetName val="Eval_Business24"/>
      <sheetName val="Resultados_Palabras_Google24"/>
      <sheetName val="EVAL_TV_ADULTOS24"/>
      <sheetName val="Cob_Padres23"/>
      <sheetName val="Cob%_18-3423"/>
      <sheetName val="5__Data_Entry_BASE23"/>
      <sheetName val="Resultados_Diarios_smart23"/>
      <sheetName val="_BOOST_TV23"/>
      <sheetName val="FASE398_XLS23"/>
      <sheetName val="Formatos_y_posicionamientos23"/>
      <sheetName val="6__Data_Entry_BASE20"/>
      <sheetName val="Datos_Evol_mens16"/>
      <sheetName val="_list16"/>
      <sheetName val="Non_Analysed_Definitions19"/>
      <sheetName val="Selección_Base16"/>
      <sheetName val="Prensa_Zaragoza14"/>
      <sheetName val="Informe_Mensual_Por_Dias14"/>
      <sheetName val="TVE1_can14"/>
      <sheetName val="1__Pond_Auditor13"/>
      <sheetName val="2__Conv__Dur_Auditor13"/>
      <sheetName val="3__Datos_Miner13"/>
      <sheetName val="4__Estimaciones_Pool13"/>
      <sheetName val="5_Soportes13"/>
      <sheetName val="7__Afinidades_Infosys13"/>
      <sheetName val="H_Pond_132"/>
      <sheetName val="H_Pond_213"/>
      <sheetName val="H_Pond_313"/>
      <sheetName val="H_Pond_413"/>
      <sheetName val="H_Pond_513"/>
      <sheetName val="H_Pond_613"/>
      <sheetName val="H_Pond_713"/>
      <sheetName val="H_Pond_813"/>
      <sheetName val="H_Pond_913"/>
      <sheetName val="H_Pond_1114"/>
      <sheetName val="H_Pond_1013"/>
      <sheetName val="H_Pond_1213"/>
      <sheetName val="EBIQUITY-TRADE_OFF13"/>
      <sheetName val="ACCENTURE-KPI_G_113"/>
      <sheetName val="Datos_graf_MMI_MMG13"/>
      <sheetName val="00_LTD_1Q13"/>
      <sheetName val="IG_Video__Ad11"/>
      <sheetName val="Data_Validation9"/>
      <sheetName val="Hoja_de_Datos8"/>
      <sheetName val="Costes_tecnologicos6"/>
      <sheetName val="2__Definitions6"/>
      <sheetName val="SPAIN_Online_6"/>
      <sheetName val="Campaign_-_OOH"/>
      <sheetName val="LOCAL_AMERICAS_-_Creative"/>
      <sheetName val="LOCAL_AMERICAS_-_Format"/>
      <sheetName val="LOCAL_AMERICAS_-_Global_Sheet"/>
      <sheetName val="Campaign_-_OOH1"/>
      <sheetName val="LOCAL_AMERICAS_-_Creative1"/>
      <sheetName val="LOCAL_AMERICAS_-_Format1"/>
      <sheetName val="LOCAL_AMERICAS_-_Global_Sheet1"/>
      <sheetName val="Campaign_-_OOH2"/>
      <sheetName val="LOCAL_AMERICAS_-_Creative2"/>
      <sheetName val="LOCAL_AMERICAS_-_Format2"/>
      <sheetName val="LOCAL_AMERICAS_-_Global_Sheet2"/>
      <sheetName val="Campaign_-_OOH3"/>
      <sheetName val="LOCAL_AMERICAS_-_Creative3"/>
      <sheetName val="LOCAL_AMERICAS_-_Format3"/>
      <sheetName val="LOCAL_AMERICAS_-_Global_Sheet3"/>
      <sheetName val="Cost_Table4"/>
      <sheetName val="Datos_Clave_Seguimiento4"/>
      <sheetName val="Workings_Tab4"/>
      <sheetName val="Campaign_-_OOH4"/>
      <sheetName val="LOCAL_AMERICAS_-_Creative4"/>
      <sheetName val="LOCAL_AMERICAS_-_Format4"/>
      <sheetName val="LOCAL_AMERICAS_-_Global_Sheet4"/>
      <sheetName val="Valores_MMC12"/>
      <sheetName val="Codigo_URLS7"/>
      <sheetName val="Datos_Julio_20172"/>
      <sheetName val="OPTICO_SICAL_v_82"/>
      <sheetName val="Propuesta_TV10"/>
      <sheetName val="Propuesta_TV11"/>
      <sheetName val="Informe_Mensual_Por_Dias15"/>
      <sheetName val="Prensa_Zaragoza15"/>
      <sheetName val="TVE1_can15"/>
      <sheetName val="1__Pond_Auditor15"/>
      <sheetName val="2__Conv__Dur_Auditor15"/>
      <sheetName val="3__Datos_Miner15"/>
      <sheetName val="4__Estimaciones_Pool15"/>
      <sheetName val="5_Soportes15"/>
      <sheetName val="7__Afinidades_Infosys15"/>
      <sheetName val="H_Pond_134"/>
      <sheetName val="H_Pond_215"/>
      <sheetName val="H_Pond_315"/>
      <sheetName val="H_Pond_415"/>
      <sheetName val="H_Pond_515"/>
      <sheetName val="H_Pond_615"/>
      <sheetName val="H_Pond_715"/>
      <sheetName val="H_Pond_815"/>
      <sheetName val="H_Pond_915"/>
      <sheetName val="H_Pond_1116"/>
      <sheetName val="H_Pond_1015"/>
      <sheetName val="H_Pond_1215"/>
      <sheetName val="EBIQUITY-TRADE_OFF15"/>
      <sheetName val="ACCENTURE-KPI_G_115"/>
      <sheetName val="Base_de_Datos15"/>
      <sheetName val="Datos_graf_MMI_MMG15"/>
      <sheetName val="inc__claim_9715"/>
      <sheetName val="Maestros_(2)15"/>
      <sheetName val="00_LTD_1Q15"/>
      <sheetName val="Propuesta_TV15"/>
      <sheetName val="1__Pond_Auditor14"/>
      <sheetName val="2__Conv__Dur_Auditor14"/>
      <sheetName val="3__Datos_Miner14"/>
      <sheetName val="4__Estimaciones_Pool14"/>
      <sheetName val="5_Soportes14"/>
      <sheetName val="7__Afinidades_Infosys14"/>
      <sheetName val="H_Pond_133"/>
      <sheetName val="H_Pond_214"/>
      <sheetName val="H_Pond_314"/>
      <sheetName val="H_Pond_414"/>
      <sheetName val="H_Pond_514"/>
      <sheetName val="H_Pond_614"/>
      <sheetName val="H_Pond_714"/>
      <sheetName val="H_Pond_814"/>
      <sheetName val="H_Pond_914"/>
      <sheetName val="H_Pond_1115"/>
      <sheetName val="H_Pond_1014"/>
      <sheetName val="H_Pond_1214"/>
      <sheetName val="EBIQUITY-TRADE_OFF14"/>
      <sheetName val="ACCENTURE-KPI_G_114"/>
      <sheetName val="Base_de_Datos14"/>
      <sheetName val="Datos_graf_MMI_MMG14"/>
      <sheetName val="inc__claim_9714"/>
      <sheetName val="Maestros_(2)14"/>
      <sheetName val="00_LTD_1Q14"/>
      <sheetName val="Propuesta_TV14"/>
      <sheetName val="Propuesta_TV12"/>
      <sheetName val="Base_de_Datos13"/>
      <sheetName val="inc__claim_9713"/>
      <sheetName val="Maestros_(2)13"/>
      <sheetName val="Propuesta_TV13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PIANIFICA"/>
      <sheetName val="PIANOPUB'96"/>
      <sheetName val="PIANOPUB'96 (2)"/>
      <sheetName val="PIANOPUB'96 (3)"/>
      <sheetName val="RIPBDG'96"/>
      <sheetName val="olanda"/>
      <sheetName val="DATI"/>
      <sheetName val="Tables"/>
      <sheetName val="Mapa_Detalhado_de_TV6"/>
      <sheetName val="Cost_Table6"/>
      <sheetName val="Datos_Clave_Seguimiento6"/>
      <sheetName val="Workings_Tab6"/>
      <sheetName val="Campaign_-_OOH6"/>
      <sheetName val="LOCAL_AMERICAS_-_Creative6"/>
      <sheetName val="LOCAL_AMERICAS_-_Format6"/>
      <sheetName val="LOCAL_AMERICAS_-_Global_Sheet6"/>
      <sheetName val="Mapa_Detalhado_de_TV5"/>
      <sheetName val="Cost_Table5"/>
      <sheetName val="Datos_Clave_Seguimiento5"/>
      <sheetName val="Workings_Tab5"/>
      <sheetName val="Campaign_-_OOH5"/>
      <sheetName val="LOCAL_AMERICAS_-_Creative5"/>
      <sheetName val="LOCAL_AMERICAS_-_Format5"/>
      <sheetName val="LOCAL_AMERICAS_-_Global_Sheet5"/>
      <sheetName val="Valores_MMC15"/>
      <sheetName val="Valores_MMC14"/>
      <sheetName val="Valores_MMC13"/>
      <sheetName val="Datos_Julio_20174"/>
      <sheetName val="Datos_Julio_20173"/>
      <sheetName val="Datos_Julio_20176"/>
      <sheetName val="Datos_Julio_20175"/>
      <sheetName val="Media plan"/>
      <sheetName val="GRPS_TV_9840"/>
      <sheetName val="GRPS_TV_98_alt_240"/>
      <sheetName val="CONSUMO_TV40"/>
      <sheetName val="GRPS_COMPETENCIA_CON_MARTINI_41"/>
      <sheetName val="GRPS_COMPETENCIA_SIN_MARTINI_41"/>
      <sheetName val="GRPS_COMPETENCIA_CON__MARTIN_41"/>
      <sheetName val="GRPS_COMPETENCIA_SIN_MARTIN_940"/>
      <sheetName val="AUD_S_SANTA_9640"/>
      <sheetName val="AUD_S_SANTA_9740"/>
      <sheetName val="OCUPACION_SS_9640"/>
      <sheetName val="OCUPACION_SS_9740"/>
      <sheetName val="_S_SANTA_9740"/>
      <sheetName val="_S_SANTA_9640"/>
      <sheetName val="AUD_P_MAYO_97_40"/>
      <sheetName val="OCUPACION_P_MAYO_9740"/>
      <sheetName val="P__MAYO_9740"/>
      <sheetName val="Eval_Adultos33"/>
      <sheetName val="Eval_Business33"/>
      <sheetName val="Resultados_Palabras_Google33"/>
      <sheetName val="EVAL_TV_ADULTOS33"/>
      <sheetName val="2_대외공문32"/>
      <sheetName val="_BOOST_TV32"/>
      <sheetName val="Listas_y_Nombres_(DON'T_TOUCH32"/>
      <sheetName val="GRPS_TV_98_alt_2_40&quot;40"/>
      <sheetName val="Resultados_Diarios_smart32"/>
      <sheetName val="Cob_Padres32"/>
      <sheetName val="Cob%_18-3432"/>
      <sheetName val="1__Data_Entry_BASE32"/>
      <sheetName val="5__Data_Entry_BASE32"/>
      <sheetName val="FASE398_XLS32"/>
      <sheetName val="Formatos_y_posicionamientos32"/>
      <sheetName val="6__Data_Entry_BASE29"/>
      <sheetName val="Datos_Evol_mens25"/>
      <sheetName val="Selección_Base25"/>
      <sheetName val="Non_Analysed_Definitions28"/>
      <sheetName val="_list25"/>
      <sheetName val="Informe_Mensual_Por_Dias23"/>
      <sheetName val="Prensa_Zaragoza23"/>
      <sheetName val="1__Pond_Auditor22"/>
      <sheetName val="2__Conv__Dur_Auditor22"/>
      <sheetName val="3__Datos_Miner22"/>
      <sheetName val="4__Estimaciones_Pool22"/>
      <sheetName val="5_Soportes22"/>
      <sheetName val="7__Afinidades_Infosys22"/>
      <sheetName val="H_Pond_141"/>
      <sheetName val="H_Pond_222"/>
      <sheetName val="H_Pond_322"/>
      <sheetName val="H_Pond_422"/>
      <sheetName val="H_Pond_522"/>
      <sheetName val="H_Pond_622"/>
      <sheetName val="H_Pond_722"/>
      <sheetName val="H_Pond_822"/>
      <sheetName val="H_Pond_922"/>
      <sheetName val="H_Pond_1123"/>
      <sheetName val="H_Pond_1022"/>
      <sheetName val="H_Pond_1222"/>
      <sheetName val="EBIQUITY-TRADE_OFF22"/>
      <sheetName val="ACCENTURE-KPI_G_122"/>
      <sheetName val="TVE1_can23"/>
      <sheetName val="Datos_graf_MMI_MMG22"/>
      <sheetName val="Plantilla General"/>
      <sheetName val="PF RADIO "/>
      <sheetName val="Cover"/>
      <sheetName val="plan-gaz1"/>
      <sheetName val="Codes"/>
      <sheetName val="GRPS_TV_9832"/>
      <sheetName val="GRPS_TV_98_alt_232"/>
      <sheetName val="CONSUMO_TV32"/>
      <sheetName val="GRPS_COMPETENCIA_CON_MARTINI_33"/>
      <sheetName val="GRPS_COMPETENCIA_SIN_MARTINI_33"/>
      <sheetName val="GRPS_COMPETENCIA_CON__MARTIN_33"/>
      <sheetName val="GRPS_COMPETENCIA_SIN_MARTIN_932"/>
      <sheetName val="AUD_S_SANTA_9632"/>
      <sheetName val="AUD_S_SANTA_9732"/>
      <sheetName val="OCUPACION_SS_9632"/>
      <sheetName val="OCUPACION_SS_9732"/>
      <sheetName val="_S_SANTA_9732"/>
      <sheetName val="_S_SANTA_9632"/>
      <sheetName val="AUD_P_MAYO_97_32"/>
      <sheetName val="OCUPACION_P_MAYO_9732"/>
      <sheetName val="P__MAYO_9732"/>
      <sheetName val="Cob_Padres24"/>
      <sheetName val="Cob%_18-3424"/>
      <sheetName val="1__Data_Entry_BASE24"/>
      <sheetName val="Listas_y_Nombres_(DON'T_TOUCH24"/>
      <sheetName val="2_대외공문24"/>
      <sheetName val="GRPS_TV_98_alt_2_40&quot;32"/>
      <sheetName val="Eval_Adultos25"/>
      <sheetName val="Eval_Business25"/>
      <sheetName val="Resultados_Palabras_Google25"/>
      <sheetName val="EVAL_TV_ADULTOS25"/>
      <sheetName val="5__Data_Entry_BASE24"/>
      <sheetName val="FASE398_XLS24"/>
      <sheetName val="Resultados_Diarios_smart24"/>
      <sheetName val="_BOOST_TV24"/>
      <sheetName val="Formatos_y_posicionamientos24"/>
      <sheetName val="6__Data_Entry_BASE21"/>
      <sheetName val="Prensa_Zaragoza16"/>
      <sheetName val="Non_Analysed_Definitions20"/>
      <sheetName val="Datos_Evol_mens17"/>
      <sheetName val="Selección_Base17"/>
      <sheetName val="_list17"/>
      <sheetName val="Informe_Mensual_Por_Dias16"/>
      <sheetName val="TVE1_can16"/>
      <sheetName val="1__Pond_Auditor16"/>
      <sheetName val="2__Conv__Dur_Auditor16"/>
      <sheetName val="3__Datos_Miner16"/>
      <sheetName val="4__Estimaciones_Pool16"/>
      <sheetName val="5_Soportes16"/>
      <sheetName val="7__Afinidades_Infosys16"/>
      <sheetName val="H_Pond_135"/>
      <sheetName val="H_Pond_216"/>
      <sheetName val="H_Pond_316"/>
      <sheetName val="H_Pond_416"/>
      <sheetName val="H_Pond_516"/>
      <sheetName val="H_Pond_616"/>
      <sheetName val="H_Pond_716"/>
      <sheetName val="H_Pond_816"/>
      <sheetName val="H_Pond_916"/>
      <sheetName val="H_Pond_1117"/>
      <sheetName val="H_Pond_1016"/>
      <sheetName val="H_Pond_1216"/>
      <sheetName val="EBIQUITY-TRADE_OFF16"/>
      <sheetName val="ACCENTURE-KPI_G_116"/>
      <sheetName val="Valores_MMC16"/>
      <sheetName val="Base_de_Datos16"/>
      <sheetName val="Datos_graf_MMI_MMG16"/>
      <sheetName val="IG_Video__Ad12"/>
      <sheetName val="Hoja_de_Datos9"/>
      <sheetName val="inc__claim_9716"/>
      <sheetName val="Data_Validation10"/>
      <sheetName val="SPAIN_Online_7"/>
      <sheetName val="2__Definitions7"/>
      <sheetName val="Mapa_Detalhado_de_TV7"/>
      <sheetName val="Cost_Table7"/>
      <sheetName val="Datos_Clave_Seguimiento7"/>
      <sheetName val="Workings_Tab7"/>
      <sheetName val="Costes_tecnologicos7"/>
      <sheetName val="Datos_Julio_20177"/>
      <sheetName val="12-19_FEB"/>
      <sheetName val="GRPS_TV_9835"/>
      <sheetName val="GRPS_TV_98_alt_235"/>
      <sheetName val="CONSUMO_TV35"/>
      <sheetName val="GRPS_COMPETENCIA_CON_MARTINI_36"/>
      <sheetName val="GRPS_COMPETENCIA_SIN_MARTINI_36"/>
      <sheetName val="GRPS_COMPETENCIA_CON__MARTIN_36"/>
      <sheetName val="GRPS_COMPETENCIA_SIN_MARTIN_935"/>
      <sheetName val="AUD_S_SANTA_9635"/>
      <sheetName val="AUD_S_SANTA_9735"/>
      <sheetName val="OCUPACION_SS_9635"/>
      <sheetName val="OCUPACION_SS_9735"/>
      <sheetName val="_S_SANTA_9735"/>
      <sheetName val="_S_SANTA_9635"/>
      <sheetName val="AUD_P_MAYO_97_35"/>
      <sheetName val="OCUPACION_P_MAYO_9735"/>
      <sheetName val="P__MAYO_9735"/>
      <sheetName val="Cob_Padres27"/>
      <sheetName val="Cob%_18-3427"/>
      <sheetName val="1__Data_Entry_BASE27"/>
      <sheetName val="Listas_y_Nombres_(DON'T_TOUCH27"/>
      <sheetName val="2_대외공문27"/>
      <sheetName val="GRPS_TV_98_alt_2_40&quot;35"/>
      <sheetName val="Eval_Adultos28"/>
      <sheetName val="Eval_Business28"/>
      <sheetName val="Resultados_Palabras_Google28"/>
      <sheetName val="EVAL_TV_ADULTOS28"/>
      <sheetName val="5__Data_Entry_BASE27"/>
      <sheetName val="FASE398_XLS27"/>
      <sheetName val="Resultados_Diarios_smart27"/>
      <sheetName val="_BOOST_TV27"/>
      <sheetName val="Formatos_y_posicionamientos27"/>
      <sheetName val="6__Data_Entry_BASE24"/>
      <sheetName val="Prensa_Zaragoza19"/>
      <sheetName val="Non_Analysed_Definitions23"/>
      <sheetName val="Datos_Evol_mens20"/>
      <sheetName val="Selección_Base20"/>
      <sheetName val="_list20"/>
      <sheetName val="Informe_Mensual_Por_Dias19"/>
      <sheetName val="TVE1_can19"/>
      <sheetName val="1__Pond_Auditor19"/>
      <sheetName val="2__Conv__Dur_Auditor19"/>
      <sheetName val="3__Datos_Miner19"/>
      <sheetName val="4__Estimaciones_Pool19"/>
      <sheetName val="5_Soportes19"/>
      <sheetName val="7__Afinidades_Infosys19"/>
      <sheetName val="H_Pond_138"/>
      <sheetName val="H_Pond_219"/>
      <sheetName val="H_Pond_319"/>
      <sheetName val="H_Pond_419"/>
      <sheetName val="H_Pond_519"/>
      <sheetName val="H_Pond_619"/>
      <sheetName val="H_Pond_719"/>
      <sheetName val="H_Pond_819"/>
      <sheetName val="H_Pond_919"/>
      <sheetName val="H_Pond_1120"/>
      <sheetName val="H_Pond_1019"/>
      <sheetName val="H_Pond_1219"/>
      <sheetName val="EBIQUITY-TRADE_OFF19"/>
      <sheetName val="ACCENTURE-KPI_G_119"/>
      <sheetName val="Datos_graf_MMI_MMG19"/>
      <sheetName val="GRPS_TV_9842"/>
      <sheetName val="GRPS_TV_98_alt_242"/>
      <sheetName val="CONSUMO_TV42"/>
      <sheetName val="GRPS_COMPETENCIA_CON_MARTINI_43"/>
      <sheetName val="GRPS_COMPETENCIA_SIN_MARTINI_43"/>
      <sheetName val="GRPS_COMPETENCIA_CON__MARTIN_43"/>
      <sheetName val="GRPS_COMPETENCIA_SIN_MARTIN_942"/>
      <sheetName val="AUD_S_SANTA_9642"/>
      <sheetName val="AUD_S_SANTA_9742"/>
      <sheetName val="OCUPACION_SS_9642"/>
      <sheetName val="OCUPACION_SS_9742"/>
      <sheetName val="_S_SANTA_9742"/>
      <sheetName val="_S_SANTA_9642"/>
      <sheetName val="AUD_P_MAYO_97_42"/>
      <sheetName val="OCUPACION_P_MAYO_9742"/>
      <sheetName val="P__MAYO_9742"/>
      <sheetName val="1__Data_Entry_BASE34"/>
      <sheetName val="Listas_y_Nombres_(DON'T_TOUCH34"/>
      <sheetName val="2_대외공문34"/>
      <sheetName val="GRPS_TV_98_alt_2_40&quot;42"/>
      <sheetName val="Eval_Adultos35"/>
      <sheetName val="Eval_Business35"/>
      <sheetName val="Resultados_Palabras_Google35"/>
      <sheetName val="EVAL_TV_ADULTOS35"/>
      <sheetName val="Cob_Padres34"/>
      <sheetName val="Cob%_18-3434"/>
      <sheetName val="5__Data_Entry_BASE34"/>
      <sheetName val="Resultados_Diarios_smart34"/>
      <sheetName val="_BOOST_TV34"/>
      <sheetName val="FASE398_XLS34"/>
      <sheetName val="Formatos_y_posicionamientos34"/>
      <sheetName val="6__Data_Entry_BASE31"/>
      <sheetName val="Datos_Evol_mens27"/>
      <sheetName val="Non_Analysed_Definitions30"/>
      <sheetName val="Selección_Base27"/>
      <sheetName val="_list27"/>
      <sheetName val="Prensa_Zaragoza26"/>
      <sheetName val="Informe_Mensual_Por_Dias26"/>
      <sheetName val="TVE1_can26"/>
      <sheetName val="1__Pond_Auditor26"/>
      <sheetName val="2__Conv__Dur_Auditor26"/>
      <sheetName val="3__Datos_Miner26"/>
      <sheetName val="4__Estimaciones_Pool26"/>
      <sheetName val="5_Soportes26"/>
      <sheetName val="7__Afinidades_Infosys26"/>
      <sheetName val="H_Pond_145"/>
      <sheetName val="H_Pond_226"/>
      <sheetName val="H_Pond_326"/>
      <sheetName val="H_Pond_426"/>
      <sheetName val="H_Pond_526"/>
      <sheetName val="H_Pond_626"/>
      <sheetName val="H_Pond_726"/>
      <sheetName val="H_Pond_826"/>
      <sheetName val="H_Pond_926"/>
      <sheetName val="H_Pond_1127"/>
      <sheetName val="H_Pond_1026"/>
      <sheetName val="H_Pond_1226"/>
      <sheetName val="EBIQUITY-TRADE_OFF26"/>
      <sheetName val="ACCENTURE-KPI_G_126"/>
      <sheetName val="00_LTD_1Q16"/>
      <sheetName val="Maestros_(2)16"/>
      <sheetName val="Propuesta_TV16"/>
      <sheetName val="Campaign_-_OOH7"/>
      <sheetName val="LOCAL_AMERICAS_-_Creative7"/>
      <sheetName val="LOCAL_AMERICAS_-_Format7"/>
      <sheetName val="LOCAL_AMERICAS_-_Global_Sheet7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TIT_RADIO"/>
      <sheetName val="RK__RADIO_"/>
      <sheetName val="CAL_RADIO_"/>
      <sheetName val="Base_de_Datos26"/>
      <sheetName val="Datos_graf_MMI_MMG26"/>
      <sheetName val="inc__claim_9726"/>
      <sheetName val="Valores_MMC26"/>
      <sheetName val="00_LTD_1Q24"/>
      <sheetName val="Maestros_(2)20"/>
      <sheetName val="Propuesta_TV20"/>
      <sheetName val="IG_Video__Ad22"/>
      <sheetName val="Data_Validation20"/>
      <sheetName val="Codigo_URLS17"/>
      <sheetName val="Hoja_de_Datos19"/>
      <sheetName val="Costes_tecnologicos17"/>
      <sheetName val="2__Definitions17"/>
      <sheetName val="SPAIN_Online_17"/>
      <sheetName val="Datos_Julio_201717"/>
      <sheetName val="Cost_Table17"/>
      <sheetName val="Datos_Clave_Seguimiento17"/>
      <sheetName val="Workings_Tab17"/>
      <sheetName val="Mapa_Detalhado_de_TV17"/>
      <sheetName val="OPTICO_SICAL_v_85"/>
      <sheetName val="12-19_FEB5"/>
      <sheetName val="Base_de_Datos19"/>
      <sheetName val="inc__claim_9719"/>
      <sheetName val="Valores_MMC19"/>
      <sheetName val="00_LTD_1Q17"/>
      <sheetName val="IG_Video__Ad15"/>
      <sheetName val="Hoja_de_Datos12"/>
      <sheetName val="Costes_tecnologicos10"/>
      <sheetName val="Data_Validation13"/>
      <sheetName val="Datos_Julio_201710"/>
      <sheetName val="Codigo_URLS10"/>
      <sheetName val="2__Definitions10"/>
      <sheetName val="SPAIN_Online_10"/>
      <sheetName val="Mapa_Detalhado_de_TV10"/>
      <sheetName val="Cost_Table10"/>
      <sheetName val="Datos_Clave_Seguimiento10"/>
      <sheetName val="Workings_Tab10"/>
      <sheetName val="GRPS_TV_9833"/>
      <sheetName val="GRPS_TV_98_alt_233"/>
      <sheetName val="CONSUMO_TV33"/>
      <sheetName val="GRPS_COMPETENCIA_CON_MARTINI_34"/>
      <sheetName val="GRPS_COMPETENCIA_SIN_MARTINI_34"/>
      <sheetName val="GRPS_COMPETENCIA_CON__MARTIN_34"/>
      <sheetName val="GRPS_COMPETENCIA_SIN_MARTIN_933"/>
      <sheetName val="AUD_S_SANTA_9633"/>
      <sheetName val="AUD_S_SANTA_9733"/>
      <sheetName val="OCUPACION_SS_9633"/>
      <sheetName val="OCUPACION_SS_9733"/>
      <sheetName val="_S_SANTA_9733"/>
      <sheetName val="_S_SANTA_9633"/>
      <sheetName val="AUD_P_MAYO_97_33"/>
      <sheetName val="OCUPACION_P_MAYO_9733"/>
      <sheetName val="P__MAYO_9733"/>
      <sheetName val="Cob_Padres25"/>
      <sheetName val="Cob%_18-3425"/>
      <sheetName val="1__Data_Entry_BASE25"/>
      <sheetName val="Listas_y_Nombres_(DON'T_TOUCH25"/>
      <sheetName val="2_대외공문25"/>
      <sheetName val="GRPS_TV_98_alt_2_40&quot;33"/>
      <sheetName val="Eval_Adultos26"/>
      <sheetName val="Eval_Business26"/>
      <sheetName val="Resultados_Palabras_Google26"/>
      <sheetName val="EVAL_TV_ADULTOS26"/>
      <sheetName val="5__Data_Entry_BASE25"/>
      <sheetName val="FASE398_XLS25"/>
      <sheetName val="Resultados_Diarios_smart25"/>
      <sheetName val="_BOOST_TV25"/>
      <sheetName val="Formatos_y_posicionamientos25"/>
      <sheetName val="6__Data_Entry_BASE22"/>
      <sheetName val="Prensa_Zaragoza17"/>
      <sheetName val="Non_Analysed_Definitions21"/>
      <sheetName val="Datos_Evol_mens18"/>
      <sheetName val="Selección_Base18"/>
      <sheetName val="_list18"/>
      <sheetName val="Informe_Mensual_Por_Dias17"/>
      <sheetName val="TVE1_can17"/>
      <sheetName val="1__Pond_Auditor17"/>
      <sheetName val="2__Conv__Dur_Auditor17"/>
      <sheetName val="3__Datos_Miner17"/>
      <sheetName val="4__Estimaciones_Pool17"/>
      <sheetName val="5_Soportes17"/>
      <sheetName val="7__Afinidades_Infosys17"/>
      <sheetName val="H_Pond_136"/>
      <sheetName val="H_Pond_217"/>
      <sheetName val="H_Pond_317"/>
      <sheetName val="H_Pond_417"/>
      <sheetName val="H_Pond_517"/>
      <sheetName val="H_Pond_617"/>
      <sheetName val="H_Pond_717"/>
      <sheetName val="H_Pond_817"/>
      <sheetName val="H_Pond_917"/>
      <sheetName val="H_Pond_1118"/>
      <sheetName val="H_Pond_1017"/>
      <sheetName val="H_Pond_1217"/>
      <sheetName val="EBIQUITY-TRADE_OFF17"/>
      <sheetName val="ACCENTURE-KPI_G_117"/>
      <sheetName val="Datos_graf_MMI_MMG17"/>
      <sheetName val="Base_de_Datos17"/>
      <sheetName val="inc__claim_9717"/>
      <sheetName val="Valores_MMC17"/>
      <sheetName val="IG_Video__Ad13"/>
      <sheetName val="Hoja_de_Datos10"/>
      <sheetName val="Costes_tecnologicos8"/>
      <sheetName val="Data_Validation11"/>
      <sheetName val="Datos_Julio_20178"/>
      <sheetName val="Codigo_URLS8"/>
      <sheetName val="2__Definitions8"/>
      <sheetName val="SPAIN_Online_8"/>
      <sheetName val="Mapa_Detalhado_de_TV8"/>
      <sheetName val="Cost_Table8"/>
      <sheetName val="Datos_Clave_Seguimiento8"/>
      <sheetName val="Workings_Tab8"/>
      <sheetName val="GRPS_TV_9834"/>
      <sheetName val="GRPS_TV_98_alt_234"/>
      <sheetName val="CONSUMO_TV34"/>
      <sheetName val="GRPS_COMPETENCIA_CON_MARTINI_35"/>
      <sheetName val="GRPS_COMPETENCIA_SIN_MARTINI_35"/>
      <sheetName val="GRPS_COMPETENCIA_CON__MARTIN_35"/>
      <sheetName val="GRPS_COMPETENCIA_SIN_MARTIN_934"/>
      <sheetName val="AUD_S_SANTA_9634"/>
      <sheetName val="AUD_S_SANTA_9734"/>
      <sheetName val="OCUPACION_SS_9634"/>
      <sheetName val="OCUPACION_SS_9734"/>
      <sheetName val="_S_SANTA_9734"/>
      <sheetName val="_S_SANTA_9634"/>
      <sheetName val="AUD_P_MAYO_97_34"/>
      <sheetName val="OCUPACION_P_MAYO_9734"/>
      <sheetName val="P__MAYO_9734"/>
      <sheetName val="Cob_Padres26"/>
      <sheetName val="Cob%_18-3426"/>
      <sheetName val="1__Data_Entry_BASE26"/>
      <sheetName val="Listas_y_Nombres_(DON'T_TOUCH26"/>
      <sheetName val="2_대외공문26"/>
      <sheetName val="GRPS_TV_98_alt_2_40&quot;34"/>
      <sheetName val="Eval_Adultos27"/>
      <sheetName val="Eval_Business27"/>
      <sheetName val="Resultados_Palabras_Google27"/>
      <sheetName val="EVAL_TV_ADULTOS27"/>
      <sheetName val="5__Data_Entry_BASE26"/>
      <sheetName val="FASE398_XLS26"/>
      <sheetName val="Resultados_Diarios_smart26"/>
      <sheetName val="_BOOST_TV26"/>
      <sheetName val="Formatos_y_posicionamientos26"/>
      <sheetName val="6__Data_Entry_BASE23"/>
      <sheetName val="Prensa_Zaragoza18"/>
      <sheetName val="Non_Analysed_Definitions22"/>
      <sheetName val="Datos_Evol_mens19"/>
      <sheetName val="Selección_Base19"/>
      <sheetName val="_list19"/>
      <sheetName val="Informe_Mensual_Por_Dias18"/>
      <sheetName val="TVE1_can18"/>
      <sheetName val="1__Pond_Auditor18"/>
      <sheetName val="2__Conv__Dur_Auditor18"/>
      <sheetName val="3__Datos_Miner18"/>
      <sheetName val="4__Estimaciones_Pool18"/>
      <sheetName val="5_Soportes18"/>
      <sheetName val="7__Afinidades_Infosys18"/>
      <sheetName val="H_Pond_137"/>
      <sheetName val="H_Pond_218"/>
      <sheetName val="H_Pond_318"/>
      <sheetName val="H_Pond_418"/>
      <sheetName val="H_Pond_518"/>
      <sheetName val="H_Pond_618"/>
      <sheetName val="H_Pond_718"/>
      <sheetName val="H_Pond_818"/>
      <sheetName val="H_Pond_918"/>
      <sheetName val="H_Pond_1119"/>
      <sheetName val="H_Pond_1018"/>
      <sheetName val="H_Pond_1218"/>
      <sheetName val="EBIQUITY-TRADE_OFF18"/>
      <sheetName val="ACCENTURE-KPI_G_118"/>
      <sheetName val="Datos_graf_MMI_MMG18"/>
      <sheetName val="Base_de_Datos18"/>
      <sheetName val="inc__claim_9718"/>
      <sheetName val="Valores_MMC18"/>
      <sheetName val="IG_Video__Ad14"/>
      <sheetName val="Hoja_de_Datos11"/>
      <sheetName val="Costes_tecnologicos9"/>
      <sheetName val="Data_Validation12"/>
      <sheetName val="Datos_Julio_20179"/>
      <sheetName val="Codigo_URLS9"/>
      <sheetName val="2__Definitions9"/>
      <sheetName val="SPAIN_Online_9"/>
      <sheetName val="Mapa_Detalhado_de_TV9"/>
      <sheetName val="Cost_Table9"/>
      <sheetName val="Datos_Clave_Seguimiento9"/>
      <sheetName val="Workings_Tab9"/>
      <sheetName val="GRPS_TV_9836"/>
      <sheetName val="GRPS_TV_98_alt_236"/>
      <sheetName val="CONSUMO_TV36"/>
      <sheetName val="GRPS_COMPETENCIA_CON_MARTINI_37"/>
      <sheetName val="GRPS_COMPETENCIA_SIN_MARTINI_37"/>
      <sheetName val="GRPS_COMPETENCIA_CON__MARTIN_37"/>
      <sheetName val="GRPS_COMPETENCIA_SIN_MARTIN_936"/>
      <sheetName val="AUD_S_SANTA_9636"/>
      <sheetName val="AUD_S_SANTA_9736"/>
      <sheetName val="OCUPACION_SS_9636"/>
      <sheetName val="OCUPACION_SS_9736"/>
      <sheetName val="_S_SANTA_9736"/>
      <sheetName val="_S_SANTA_9636"/>
      <sheetName val="AUD_P_MAYO_97_36"/>
      <sheetName val="OCUPACION_P_MAYO_9736"/>
      <sheetName val="P__MAYO_9736"/>
      <sheetName val="Cob_Padres28"/>
      <sheetName val="Cob%_18-3428"/>
      <sheetName val="1__Data_Entry_BASE28"/>
      <sheetName val="Listas_y_Nombres_(DON'T_TOUCH28"/>
      <sheetName val="2_대외공문28"/>
      <sheetName val="GRPS_TV_98_alt_2_40&quot;36"/>
      <sheetName val="Eval_Adultos29"/>
      <sheetName val="Eval_Business29"/>
      <sheetName val="Resultados_Palabras_Google29"/>
      <sheetName val="EVAL_TV_ADULTOS29"/>
      <sheetName val="5__Data_Entry_BASE28"/>
      <sheetName val="FASE398_XLS28"/>
      <sheetName val="Resultados_Diarios_smart28"/>
      <sheetName val="_BOOST_TV28"/>
      <sheetName val="Formatos_y_posicionamientos28"/>
      <sheetName val="6__Data_Entry_BASE25"/>
      <sheetName val="Prensa_Zaragoza20"/>
      <sheetName val="Non_Analysed_Definitions24"/>
      <sheetName val="Datos_Evol_mens21"/>
      <sheetName val="Selección_Base21"/>
      <sheetName val="_list21"/>
      <sheetName val="Informe_Mensual_Por_Dias20"/>
      <sheetName val="TVE1_can20"/>
      <sheetName val="1__Pond_Auditor20"/>
      <sheetName val="2__Conv__Dur_Auditor20"/>
      <sheetName val="3__Datos_Miner20"/>
      <sheetName val="4__Estimaciones_Pool20"/>
      <sheetName val="5_Soportes20"/>
      <sheetName val="7__Afinidades_Infosys20"/>
      <sheetName val="H_Pond_139"/>
      <sheetName val="H_Pond_220"/>
      <sheetName val="H_Pond_320"/>
      <sheetName val="H_Pond_420"/>
      <sheetName val="H_Pond_520"/>
      <sheetName val="H_Pond_620"/>
      <sheetName val="H_Pond_720"/>
      <sheetName val="H_Pond_820"/>
      <sheetName val="H_Pond_920"/>
      <sheetName val="H_Pond_1121"/>
      <sheetName val="H_Pond_1020"/>
      <sheetName val="H_Pond_1220"/>
      <sheetName val="EBIQUITY-TRADE_OFF20"/>
      <sheetName val="ACCENTURE-KPI_G_120"/>
      <sheetName val="Valores_MMC20"/>
      <sheetName val="Base_de_Datos20"/>
      <sheetName val="Datos_graf_MMI_MMG20"/>
      <sheetName val="00_LTD_1Q18"/>
      <sheetName val="IG_Video__Ad16"/>
      <sheetName val="Hoja_de_Datos13"/>
      <sheetName val="inc__claim_9720"/>
      <sheetName val="Data_Validation14"/>
      <sheetName val="SPAIN_Online_11"/>
      <sheetName val="Codigo_URLS11"/>
      <sheetName val="2__Definitions11"/>
      <sheetName val="Mapa_Detalhado_de_TV11"/>
      <sheetName val="Cost_Table11"/>
      <sheetName val="Datos_Clave_Seguimiento11"/>
      <sheetName val="Workings_Tab11"/>
      <sheetName val="Costes_tecnologicos11"/>
      <sheetName val="Datos_Julio_201711"/>
      <sheetName val="12-19_FEB1"/>
      <sheetName val="GRPS_TV_9841"/>
      <sheetName val="GRPS_TV_98_alt_241"/>
      <sheetName val="CONSUMO_TV41"/>
      <sheetName val="GRPS_COMPETENCIA_CON_MARTINI_42"/>
      <sheetName val="GRPS_COMPETENCIA_SIN_MARTINI_42"/>
      <sheetName val="GRPS_COMPETENCIA_CON__MARTIN_42"/>
      <sheetName val="GRPS_COMPETENCIA_SIN_MARTIN_941"/>
      <sheetName val="AUD_S_SANTA_9641"/>
      <sheetName val="AUD_S_SANTA_9741"/>
      <sheetName val="OCUPACION_SS_9641"/>
      <sheetName val="OCUPACION_SS_9741"/>
      <sheetName val="_S_SANTA_9741"/>
      <sheetName val="_S_SANTA_9641"/>
      <sheetName val="AUD_P_MAYO_97_41"/>
      <sheetName val="OCUPACION_P_MAYO_9741"/>
      <sheetName val="P__MAYO_9741"/>
      <sheetName val="Cob_Padres33"/>
      <sheetName val="Cob%_18-3433"/>
      <sheetName val="1__Data_Entry_BASE33"/>
      <sheetName val="Listas_y_Nombres_(DON'T_TOUCH33"/>
      <sheetName val="2_대외공문33"/>
      <sheetName val="GRPS_TV_98_alt_2_40&quot;41"/>
      <sheetName val="Eval_Adultos34"/>
      <sheetName val="Eval_Business34"/>
      <sheetName val="Resultados_Palabras_Google34"/>
      <sheetName val="EVAL_TV_ADULTOS34"/>
      <sheetName val="5__Data_Entry_BASE33"/>
      <sheetName val="FASE398_XLS33"/>
      <sheetName val="Resultados_Diarios_smart33"/>
      <sheetName val="_BOOST_TV33"/>
      <sheetName val="Formatos_y_posicionamientos33"/>
      <sheetName val="6__Data_Entry_BASE30"/>
      <sheetName val="Prensa_Zaragoza25"/>
      <sheetName val="Non_Analysed_Definitions29"/>
      <sheetName val="Datos_Evol_mens26"/>
      <sheetName val="Selección_Base26"/>
      <sheetName val="_list26"/>
      <sheetName val="Informe_Mensual_Por_Dias25"/>
      <sheetName val="TVE1_can25"/>
      <sheetName val="1__Pond_Auditor25"/>
      <sheetName val="2__Conv__Dur_Auditor25"/>
      <sheetName val="3__Datos_Miner25"/>
      <sheetName val="4__Estimaciones_Pool25"/>
      <sheetName val="5_Soportes25"/>
      <sheetName val="7__Afinidades_Infosys25"/>
      <sheetName val="H_Pond_144"/>
      <sheetName val="H_Pond_225"/>
      <sheetName val="H_Pond_325"/>
      <sheetName val="H_Pond_425"/>
      <sheetName val="H_Pond_525"/>
      <sheetName val="H_Pond_625"/>
      <sheetName val="H_Pond_725"/>
      <sheetName val="H_Pond_825"/>
      <sheetName val="H_Pond_925"/>
      <sheetName val="H_Pond_1126"/>
      <sheetName val="H_Pond_1025"/>
      <sheetName val="H_Pond_1225"/>
      <sheetName val="EBIQUITY-TRADE_OFF25"/>
      <sheetName val="ACCENTURE-KPI_G_125"/>
      <sheetName val="Valores_MMC25"/>
      <sheetName val="Base_de_Datos25"/>
      <sheetName val="Datos_graf_MMI_MMG25"/>
      <sheetName val="00_LTD_1Q23"/>
      <sheetName val="IG_Video__Ad21"/>
      <sheetName val="Hoja_de_Datos18"/>
      <sheetName val="Maestros_(2)19"/>
      <sheetName val="inc__claim_9725"/>
      <sheetName val="Data_Validation19"/>
      <sheetName val="SPAIN_Online_16"/>
      <sheetName val="Codigo_URLS16"/>
      <sheetName val="Propuesta_TV19"/>
      <sheetName val="2__Definitions16"/>
      <sheetName val="Mapa_Detalhado_de_TV16"/>
      <sheetName val="Cost_Table16"/>
      <sheetName val="Datos_Clave_Seguimiento16"/>
      <sheetName val="Workings_Tab16"/>
      <sheetName val="Costes_tecnologicos16"/>
      <sheetName val="Datos_Julio_201716"/>
      <sheetName val="OPTICO_SICAL_v_84"/>
      <sheetName val="12-19_FEB4"/>
      <sheetName val="GRPS_TV_9837"/>
      <sheetName val="GRPS_TV_98_alt_237"/>
      <sheetName val="CONSUMO_TV37"/>
      <sheetName val="GRPS_COMPETENCIA_CON_MARTINI_38"/>
      <sheetName val="GRPS_COMPETENCIA_SIN_MARTINI_38"/>
      <sheetName val="GRPS_COMPETENCIA_CON__MARTIN_38"/>
      <sheetName val="GRPS_COMPETENCIA_SIN_MARTIN_937"/>
      <sheetName val="AUD_S_SANTA_9637"/>
      <sheetName val="AUD_S_SANTA_9737"/>
      <sheetName val="OCUPACION_SS_9637"/>
      <sheetName val="OCUPACION_SS_9737"/>
      <sheetName val="_S_SANTA_9737"/>
      <sheetName val="_S_SANTA_9637"/>
      <sheetName val="AUD_P_MAYO_97_37"/>
      <sheetName val="OCUPACION_P_MAYO_9737"/>
      <sheetName val="P__MAYO_9737"/>
      <sheetName val="Cob_Padres29"/>
      <sheetName val="Cob%_18-3429"/>
      <sheetName val="1__Data_Entry_BASE29"/>
      <sheetName val="Listas_y_Nombres_(DON'T_TOUCH29"/>
      <sheetName val="2_대외공문29"/>
      <sheetName val="GRPS_TV_98_alt_2_40&quot;37"/>
      <sheetName val="Eval_Adultos30"/>
      <sheetName val="Eval_Business30"/>
      <sheetName val="Resultados_Palabras_Google30"/>
      <sheetName val="EVAL_TV_ADULTOS30"/>
      <sheetName val="5__Data_Entry_BASE29"/>
      <sheetName val="FASE398_XLS29"/>
      <sheetName val="Resultados_Diarios_smart29"/>
      <sheetName val="_BOOST_TV29"/>
      <sheetName val="Formatos_y_posicionamientos29"/>
      <sheetName val="6__Data_Entry_BASE26"/>
      <sheetName val="Prensa_Zaragoza21"/>
      <sheetName val="Non_Analysed_Definitions25"/>
      <sheetName val="Datos_Evol_mens22"/>
      <sheetName val="Selección_Base22"/>
      <sheetName val="_list22"/>
      <sheetName val="Informe_Mensual_Por_Dias21"/>
      <sheetName val="TVE1_can21"/>
      <sheetName val="1__Pond_Auditor21"/>
      <sheetName val="2__Conv__Dur_Auditor21"/>
      <sheetName val="3__Datos_Miner21"/>
      <sheetName val="4__Estimaciones_Pool21"/>
      <sheetName val="5_Soportes21"/>
      <sheetName val="7__Afinidades_Infosys21"/>
      <sheetName val="H_Pond_140"/>
      <sheetName val="H_Pond_221"/>
      <sheetName val="H_Pond_321"/>
      <sheetName val="H_Pond_421"/>
      <sheetName val="H_Pond_521"/>
      <sheetName val="H_Pond_621"/>
      <sheetName val="H_Pond_721"/>
      <sheetName val="H_Pond_821"/>
      <sheetName val="H_Pond_921"/>
      <sheetName val="H_Pond_1122"/>
      <sheetName val="H_Pond_1021"/>
      <sheetName val="H_Pond_1221"/>
      <sheetName val="EBIQUITY-TRADE_OFF21"/>
      <sheetName val="ACCENTURE-KPI_G_121"/>
      <sheetName val="Valores_MMC21"/>
      <sheetName val="Base_de_Datos21"/>
      <sheetName val="Datos_graf_MMI_MMG21"/>
      <sheetName val="00_LTD_1Q19"/>
      <sheetName val="IG_Video__Ad17"/>
      <sheetName val="Hoja_de_Datos14"/>
      <sheetName val="inc__claim_9721"/>
      <sheetName val="Data_Validation15"/>
      <sheetName val="SPAIN_Online_12"/>
      <sheetName val="Codigo_URLS12"/>
      <sheetName val="2__Definitions12"/>
      <sheetName val="Mapa_Detalhado_de_TV12"/>
      <sheetName val="Cost_Table12"/>
      <sheetName val="Datos_Clave_Seguimiento12"/>
      <sheetName val="Workings_Tab12"/>
      <sheetName val="Costes_tecnologicos12"/>
      <sheetName val="Datos_Julio_201712"/>
      <sheetName val="12-19_FEB2"/>
      <sheetName val="Prensa_Zaragoza24"/>
      <sheetName val="Informe_Mensual_Por_Dias24"/>
      <sheetName val="TVE1_can24"/>
      <sheetName val="1__Pond_Auditor24"/>
      <sheetName val="2__Conv__Dur_Auditor24"/>
      <sheetName val="3__Datos_Miner24"/>
      <sheetName val="4__Estimaciones_Pool24"/>
      <sheetName val="5_Soportes24"/>
      <sheetName val="7__Afinidades_Infosys24"/>
      <sheetName val="H_Pond_143"/>
      <sheetName val="H_Pond_224"/>
      <sheetName val="H_Pond_324"/>
      <sheetName val="H_Pond_424"/>
      <sheetName val="H_Pond_524"/>
      <sheetName val="H_Pond_624"/>
      <sheetName val="H_Pond_724"/>
      <sheetName val="H_Pond_824"/>
      <sheetName val="H_Pond_924"/>
      <sheetName val="H_Pond_1125"/>
      <sheetName val="H_Pond_1024"/>
      <sheetName val="H_Pond_1224"/>
      <sheetName val="EBIQUITY-TRADE_OFF24"/>
      <sheetName val="ACCENTURE-KPI_G_124"/>
      <sheetName val="Datos_graf_MMI_MMG24"/>
      <sheetName val="Base_de_Datos24"/>
      <sheetName val="inc__claim_9724"/>
      <sheetName val="Valores_MMC24"/>
      <sheetName val="00_LTD_1Q22"/>
      <sheetName val="Maestros_(2)18"/>
      <sheetName val="IG_Video__Ad20"/>
      <sheetName val="Hoja_de_Datos17"/>
      <sheetName val="Costes_tecnologicos15"/>
      <sheetName val="Data_Validation18"/>
      <sheetName val="Datos_Julio_201715"/>
      <sheetName val="Propuesta_TV18"/>
      <sheetName val="Codigo_URLS15"/>
      <sheetName val="2__Definitions15"/>
      <sheetName val="SPAIN_Online_15"/>
      <sheetName val="Mapa_Detalhado_de_TV15"/>
      <sheetName val="Cost_Table15"/>
      <sheetName val="Datos_Clave_Seguimiento15"/>
      <sheetName val="Workings_Tab15"/>
      <sheetName val="GRPS_TV_9838"/>
      <sheetName val="GRPS_TV_98_alt_238"/>
      <sheetName val="CONSUMO_TV38"/>
      <sheetName val="GRPS_COMPETENCIA_CON_MARTINI_39"/>
      <sheetName val="GRPS_COMPETENCIA_SIN_MARTINI_39"/>
      <sheetName val="GRPS_COMPETENCIA_CON__MARTIN_39"/>
      <sheetName val="GRPS_COMPETENCIA_SIN_MARTIN_938"/>
      <sheetName val="AUD_S_SANTA_9638"/>
      <sheetName val="AUD_S_SANTA_9738"/>
      <sheetName val="OCUPACION_SS_9638"/>
      <sheetName val="OCUPACION_SS_9738"/>
      <sheetName val="_S_SANTA_9738"/>
      <sheetName val="_S_SANTA_9638"/>
      <sheetName val="AUD_P_MAYO_97_38"/>
      <sheetName val="OCUPACION_P_MAYO_9738"/>
      <sheetName val="P__MAYO_9738"/>
      <sheetName val="Cob_Padres30"/>
      <sheetName val="Cob%_18-3430"/>
      <sheetName val="1__Data_Entry_BASE30"/>
      <sheetName val="Listas_y_Nombres_(DON'T_TOUCH30"/>
      <sheetName val="2_대외공문30"/>
      <sheetName val="GRPS_TV_98_alt_2_40&quot;38"/>
      <sheetName val="Eval_Adultos31"/>
      <sheetName val="Eval_Business31"/>
      <sheetName val="Resultados_Palabras_Google31"/>
      <sheetName val="EVAL_TV_ADULTOS31"/>
      <sheetName val="5__Data_Entry_BASE30"/>
      <sheetName val="FASE398_XLS30"/>
      <sheetName val="Resultados_Diarios_smart30"/>
      <sheetName val="_BOOST_TV30"/>
      <sheetName val="Formatos_y_posicionamientos30"/>
      <sheetName val="6__Data_Entry_BASE27"/>
      <sheetName val="Prensa_Zaragoza22"/>
      <sheetName val="Non_Analysed_Definitions26"/>
      <sheetName val="Datos_Evol_mens23"/>
      <sheetName val="Selección_Base23"/>
      <sheetName val="_list23"/>
      <sheetName val="Informe_Mensual_Por_Dias22"/>
      <sheetName val="TVE1_can22"/>
      <sheetName val="Valores_MMC22"/>
      <sheetName val="Base_de_Datos22"/>
      <sheetName val="00_LTD_1Q20"/>
      <sheetName val="IG_Video__Ad18"/>
      <sheetName val="Hoja_de_Datos15"/>
      <sheetName val="inc__claim_9722"/>
      <sheetName val="Data_Validation16"/>
      <sheetName val="SPAIN_Online_13"/>
      <sheetName val="Codigo_URLS13"/>
      <sheetName val="2__Definitions13"/>
      <sheetName val="Mapa_Detalhado_de_TV13"/>
      <sheetName val="Cost_Table13"/>
      <sheetName val="Datos_Clave_Seguimiento13"/>
      <sheetName val="Workings_Tab13"/>
      <sheetName val="Costes_tecnologicos13"/>
      <sheetName val="Datos_Julio_201713"/>
      <sheetName val="OPTICO_SICAL_v_83"/>
      <sheetName val="12-19_FEB3"/>
      <sheetName val="GRPS_TV_9839"/>
      <sheetName val="GRPS_TV_98_alt_239"/>
      <sheetName val="CONSUMO_TV39"/>
      <sheetName val="GRPS_COMPETENCIA_CON_MARTINI_40"/>
      <sheetName val="GRPS_COMPETENCIA_SIN_MARTINI_40"/>
      <sheetName val="GRPS_COMPETENCIA_CON__MARTIN_40"/>
      <sheetName val="GRPS_COMPETENCIA_SIN_MARTIN_939"/>
      <sheetName val="AUD_S_SANTA_9639"/>
      <sheetName val="AUD_S_SANTA_9739"/>
      <sheetName val="OCUPACION_SS_9639"/>
      <sheetName val="OCUPACION_SS_9739"/>
      <sheetName val="_S_SANTA_9739"/>
      <sheetName val="_S_SANTA_9639"/>
      <sheetName val="AUD_P_MAYO_97_39"/>
      <sheetName val="OCUPACION_P_MAYO_9739"/>
      <sheetName val="P__MAYO_9739"/>
      <sheetName val="Cob_Padres31"/>
      <sheetName val="Cob%_18-3431"/>
      <sheetName val="1__Data_Entry_BASE31"/>
      <sheetName val="Listas_y_Nombres_(DON'T_TOUCH31"/>
      <sheetName val="2_대외공문31"/>
      <sheetName val="GRPS_TV_98_alt_2_40&quot;39"/>
      <sheetName val="Eval_Adultos32"/>
      <sheetName val="Eval_Business32"/>
      <sheetName val="Resultados_Palabras_Google32"/>
      <sheetName val="EVAL_TV_ADULTOS32"/>
      <sheetName val="5__Data_Entry_BASE31"/>
      <sheetName val="FASE398_XLS31"/>
      <sheetName val="Resultados_Diarios_smart31"/>
      <sheetName val="_BOOST_TV31"/>
      <sheetName val="Formatos_y_posicionamientos31"/>
      <sheetName val="6__Data_Entry_BASE28"/>
      <sheetName val="Non_Analysed_Definitions27"/>
      <sheetName val="Datos_Evol_mens24"/>
      <sheetName val="Selección_Base24"/>
      <sheetName val="_list24"/>
      <sheetName val="1__Pond_Auditor23"/>
      <sheetName val="2__Conv__Dur_Auditor23"/>
      <sheetName val="3__Datos_Miner23"/>
      <sheetName val="4__Estimaciones_Pool23"/>
      <sheetName val="5_Soportes23"/>
      <sheetName val="7__Afinidades_Infosys23"/>
      <sheetName val="H_Pond_142"/>
      <sheetName val="H_Pond_223"/>
      <sheetName val="H_Pond_323"/>
      <sheetName val="H_Pond_423"/>
      <sheetName val="H_Pond_523"/>
      <sheetName val="H_Pond_623"/>
      <sheetName val="H_Pond_723"/>
      <sheetName val="H_Pond_823"/>
      <sheetName val="H_Pond_923"/>
      <sheetName val="H_Pond_1124"/>
      <sheetName val="H_Pond_1023"/>
      <sheetName val="H_Pond_1223"/>
      <sheetName val="EBIQUITY-TRADE_OFF23"/>
      <sheetName val="ACCENTURE-KPI_G_123"/>
      <sheetName val="Datos_graf_MMI_MMG23"/>
      <sheetName val="Base_de_Datos23"/>
      <sheetName val="inc__claim_9723"/>
      <sheetName val="Valores_MMC23"/>
      <sheetName val="00_LTD_1Q21"/>
      <sheetName val="Maestros_(2)17"/>
      <sheetName val="IG_Video__Ad19"/>
      <sheetName val="Hoja_de_Datos16"/>
      <sheetName val="Costes_tecnologicos14"/>
      <sheetName val="Data_Validation17"/>
      <sheetName val="Datos_Julio_201714"/>
      <sheetName val="Propuesta_TV17"/>
      <sheetName val="Codigo_URLS14"/>
      <sheetName val="2__Definitions14"/>
      <sheetName val="SPAIN_Online_14"/>
      <sheetName val="Mapa_Detalhado_de_TV14"/>
      <sheetName val="Cost_Table14"/>
      <sheetName val="Datos_Clave_Seguimiento14"/>
      <sheetName val="Workings_Tab14"/>
      <sheetName val="GRPS_TV_9846"/>
      <sheetName val="GRPS_TV_98_alt_246"/>
      <sheetName val="CONSUMO_TV46"/>
      <sheetName val="GRPS_COMPETENCIA_CON_MARTINI_47"/>
      <sheetName val="GRPS_COMPETENCIA_SIN_MARTINI_47"/>
      <sheetName val="GRPS_COMPETENCIA_CON__MARTIN_47"/>
      <sheetName val="GRPS_COMPETENCIA_SIN_MARTIN_946"/>
      <sheetName val="AUD_S_SANTA_9646"/>
      <sheetName val="AUD_S_SANTA_9746"/>
      <sheetName val="OCUPACION_SS_9646"/>
      <sheetName val="OCUPACION_SS_9746"/>
      <sheetName val="_S_SANTA_9746"/>
      <sheetName val="_S_SANTA_9646"/>
      <sheetName val="AUD_P_MAYO_97_46"/>
      <sheetName val="OCUPACION_P_MAYO_9746"/>
      <sheetName val="P__MAYO_9746"/>
      <sheetName val="Cob_Padres38"/>
      <sheetName val="Cob%_18-3438"/>
      <sheetName val="1__Data_Entry_BASE38"/>
      <sheetName val="Listas_y_Nombres_(DON'T_TOUCH38"/>
      <sheetName val="2_대외공문38"/>
      <sheetName val="GRPS_TV_98_alt_2_40&quot;46"/>
      <sheetName val="Eval_Adultos39"/>
      <sheetName val="Eval_Business39"/>
      <sheetName val="Resultados_Palabras_Google39"/>
      <sheetName val="EVAL_TV_ADULTOS39"/>
      <sheetName val="5__Data_Entry_BASE38"/>
      <sheetName val="FASE398_XLS38"/>
      <sheetName val="Resultados_Diarios_smart38"/>
      <sheetName val="_BOOST_TV38"/>
      <sheetName val="Formatos_y_posicionamientos38"/>
      <sheetName val="6__Data_Entry_BASE35"/>
      <sheetName val="Prensa_Zaragoza30"/>
      <sheetName val="Non_Analysed_Definitions34"/>
      <sheetName val="Datos_Evol_mens31"/>
      <sheetName val="Selección_Base31"/>
      <sheetName val="_list31"/>
      <sheetName val="Informe_Mensual_Por_Dias30"/>
      <sheetName val="TVE1_can30"/>
      <sheetName val="1__Pond_Auditor30"/>
      <sheetName val="2__Conv__Dur_Auditor30"/>
      <sheetName val="3__Datos_Miner30"/>
      <sheetName val="4__Estimaciones_Pool30"/>
      <sheetName val="5_Soportes30"/>
      <sheetName val="7__Afinidades_Infosys30"/>
      <sheetName val="H_Pond_149"/>
      <sheetName val="H_Pond_230"/>
      <sheetName val="H_Pond_330"/>
      <sheetName val="H_Pond_430"/>
      <sheetName val="H_Pond_530"/>
      <sheetName val="H_Pond_630"/>
      <sheetName val="H_Pond_730"/>
      <sheetName val="H_Pond_830"/>
      <sheetName val="H_Pond_930"/>
      <sheetName val="H_Pond_1131"/>
      <sheetName val="H_Pond_1030"/>
      <sheetName val="H_Pond_1230"/>
      <sheetName val="EBIQUITY-TRADE_OFF30"/>
      <sheetName val="ACCENTURE-KPI_G_130"/>
      <sheetName val="Valores_MMC30"/>
      <sheetName val="Base_de_Datos30"/>
      <sheetName val="Datos_graf_MMI_MMG30"/>
      <sheetName val="00_LTD_1Q28"/>
      <sheetName val="IG_Video__Ad26"/>
      <sheetName val="Hoja_de_Datos23"/>
      <sheetName val="Maestros_(2)24"/>
      <sheetName val="inc__claim_9730"/>
      <sheetName val="Data_Validation24"/>
      <sheetName val="SPAIN_Online_20"/>
      <sheetName val="Codigo_URLS20"/>
      <sheetName val="Propuesta_TV24"/>
      <sheetName val="2__Definitions20"/>
      <sheetName val="Mapa_Detalhado_de_TV20"/>
      <sheetName val="Cost_Table20"/>
      <sheetName val="Datos_Clave_Seguimiento20"/>
      <sheetName val="Workings_Tab20"/>
      <sheetName val="Costes_tecnologicos21"/>
      <sheetName val="Datos_Julio_201721"/>
      <sheetName val="12-19_FEB8"/>
      <sheetName val="OPTICO_SICAL_v_88"/>
      <sheetName val="RESUMEN_ECONÓMICO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TIT_RADIO2"/>
      <sheetName val="RK__RADIO_2"/>
      <sheetName val="CAL_RADIO_2"/>
      <sheetName val="GRPS_TV_9843"/>
      <sheetName val="GRPS_TV_98_alt_243"/>
      <sheetName val="CONSUMO_TV43"/>
      <sheetName val="GRPS_COMPETENCIA_CON_MARTINI_44"/>
      <sheetName val="GRPS_COMPETENCIA_SIN_MARTINI_44"/>
      <sheetName val="GRPS_COMPETENCIA_CON__MARTIN_44"/>
      <sheetName val="GRPS_COMPETENCIA_SIN_MARTIN_943"/>
      <sheetName val="AUD_S_SANTA_9643"/>
      <sheetName val="AUD_S_SANTA_9743"/>
      <sheetName val="OCUPACION_SS_9643"/>
      <sheetName val="OCUPACION_SS_9743"/>
      <sheetName val="_S_SANTA_9743"/>
      <sheetName val="_S_SANTA_9643"/>
      <sheetName val="AUD_P_MAYO_97_43"/>
      <sheetName val="OCUPACION_P_MAYO_9743"/>
      <sheetName val="P__MAYO_9743"/>
      <sheetName val="Cob_Padres35"/>
      <sheetName val="Cob%_18-3435"/>
      <sheetName val="1__Data_Entry_BASE35"/>
      <sheetName val="Listas_y_Nombres_(DON'T_TOUCH35"/>
      <sheetName val="2_대외공문35"/>
      <sheetName val="GRPS_TV_98_alt_2_40&quot;43"/>
      <sheetName val="Eval_Adultos36"/>
      <sheetName val="Eval_Business36"/>
      <sheetName val="Resultados_Palabras_Google36"/>
      <sheetName val="EVAL_TV_ADULTOS36"/>
      <sheetName val="5__Data_Entry_BASE35"/>
      <sheetName val="FASE398_XLS35"/>
      <sheetName val="Resultados_Diarios_smart35"/>
      <sheetName val="_BOOST_TV35"/>
      <sheetName val="Formatos_y_posicionamientos35"/>
      <sheetName val="6__Data_Entry_BASE32"/>
      <sheetName val="Prensa_Zaragoza27"/>
      <sheetName val="Non_Analysed_Definitions31"/>
      <sheetName val="Datos_Evol_mens28"/>
      <sheetName val="Selección_Base28"/>
      <sheetName val="_list28"/>
      <sheetName val="Informe_Mensual_Por_Dias27"/>
      <sheetName val="TVE1_can27"/>
      <sheetName val="1__Pond_Auditor27"/>
      <sheetName val="2__Conv__Dur_Auditor27"/>
      <sheetName val="3__Datos_Miner27"/>
      <sheetName val="4__Estimaciones_Pool27"/>
      <sheetName val="5_Soportes27"/>
      <sheetName val="7__Afinidades_Infosys27"/>
      <sheetName val="H_Pond_146"/>
      <sheetName val="H_Pond_227"/>
      <sheetName val="H_Pond_327"/>
      <sheetName val="H_Pond_427"/>
      <sheetName val="H_Pond_527"/>
      <sheetName val="H_Pond_627"/>
      <sheetName val="H_Pond_727"/>
      <sheetName val="H_Pond_827"/>
      <sheetName val="H_Pond_927"/>
      <sheetName val="H_Pond_1128"/>
      <sheetName val="H_Pond_1027"/>
      <sheetName val="H_Pond_1227"/>
      <sheetName val="EBIQUITY-TRADE_OFF27"/>
      <sheetName val="ACCENTURE-KPI_G_127"/>
      <sheetName val="Datos_graf_MMI_MMG27"/>
      <sheetName val="Base_de_Datos27"/>
      <sheetName val="inc__claim_9727"/>
      <sheetName val="Valores_MMC27"/>
      <sheetName val="00_LTD_1Q25"/>
      <sheetName val="Maestros_(2)21"/>
      <sheetName val="IG_Video__Ad23"/>
      <sheetName val="Hoja_de_Datos20"/>
      <sheetName val="Costes_tecnologicos18"/>
      <sheetName val="Data_Validation21"/>
      <sheetName val="Datos_Julio_201718"/>
      <sheetName val="Propuesta_TV21"/>
      <sheetName val="GRPS_TV_9844"/>
      <sheetName val="GRPS_TV_98_alt_244"/>
      <sheetName val="CONSUMO_TV44"/>
      <sheetName val="GRPS_COMPETENCIA_CON_MARTINI_45"/>
      <sheetName val="GRPS_COMPETENCIA_SIN_MARTINI_45"/>
      <sheetName val="GRPS_COMPETENCIA_CON__MARTIN_45"/>
      <sheetName val="GRPS_COMPETENCIA_SIN_MARTIN_944"/>
      <sheetName val="AUD_S_SANTA_9644"/>
      <sheetName val="AUD_S_SANTA_9744"/>
      <sheetName val="OCUPACION_SS_9644"/>
      <sheetName val="OCUPACION_SS_9744"/>
      <sheetName val="_S_SANTA_9744"/>
      <sheetName val="_S_SANTA_9644"/>
      <sheetName val="AUD_P_MAYO_97_44"/>
      <sheetName val="OCUPACION_P_MAYO_9744"/>
      <sheetName val="P__MAYO_9744"/>
      <sheetName val="1__Data_Entry_BASE36"/>
      <sheetName val="Listas_y_Nombres_(DON'T_TOUCH36"/>
      <sheetName val="2_대외공문36"/>
      <sheetName val="GRPS_TV_98_alt_2_40&quot;44"/>
      <sheetName val="Eval_Adultos37"/>
      <sheetName val="Eval_Business37"/>
      <sheetName val="Resultados_Palabras_Google37"/>
      <sheetName val="EVAL_TV_ADULTOS37"/>
      <sheetName val="Cob_Padres36"/>
      <sheetName val="Cob%_18-3436"/>
      <sheetName val="5__Data_Entry_BASE36"/>
      <sheetName val="Resultados_Diarios_smart36"/>
      <sheetName val="_BOOST_TV36"/>
      <sheetName val="FASE398_XLS36"/>
      <sheetName val="Formatos_y_posicionamientos36"/>
      <sheetName val="6__Data_Entry_BASE33"/>
      <sheetName val="Datos_Evol_mens29"/>
      <sheetName val="_list29"/>
      <sheetName val="Non_Analysed_Definitions32"/>
      <sheetName val="Selección_Base29"/>
      <sheetName val="Prensa_Zaragoza28"/>
      <sheetName val="Informe_Mensual_Por_Dias28"/>
      <sheetName val="TVE1_can28"/>
      <sheetName val="1__Pond_Auditor28"/>
      <sheetName val="2__Conv__Dur_Auditor28"/>
      <sheetName val="3__Datos_Miner28"/>
      <sheetName val="4__Estimaciones_Pool28"/>
      <sheetName val="5_Soportes28"/>
      <sheetName val="7__Afinidades_Infosys28"/>
      <sheetName val="H_Pond_147"/>
      <sheetName val="H_Pond_228"/>
      <sheetName val="H_Pond_328"/>
      <sheetName val="H_Pond_428"/>
      <sheetName val="H_Pond_528"/>
      <sheetName val="H_Pond_628"/>
      <sheetName val="H_Pond_728"/>
      <sheetName val="H_Pond_828"/>
      <sheetName val="H_Pond_928"/>
      <sheetName val="H_Pond_1129"/>
      <sheetName val="H_Pond_1028"/>
      <sheetName val="H_Pond_1228"/>
      <sheetName val="EBIQUITY-TRADE_OFF28"/>
      <sheetName val="ACCENTURE-KPI_G_128"/>
      <sheetName val="Base_de_Datos28"/>
      <sheetName val="Datos_graf_MMI_MMG28"/>
      <sheetName val="inc__claim_9728"/>
      <sheetName val="Valores_MMC28"/>
      <sheetName val="00_LTD_1Q26"/>
      <sheetName val="Propuesta_TV22"/>
      <sheetName val="Maestros_(2)22"/>
      <sheetName val="IG_Video__Ad24"/>
      <sheetName val="Data_Validation22"/>
      <sheetName val="Codigo_URLS18"/>
      <sheetName val="Hoja_de_Datos21"/>
      <sheetName val="Costes_tecnologicos19"/>
      <sheetName val="2__Definitions18"/>
      <sheetName val="SPAIN_Online_18"/>
      <sheetName val="Datos_Julio_201719"/>
      <sheetName val="12-19_FEB6"/>
      <sheetName val="OPTICO_SICAL_v_86"/>
      <sheetName val="Cost_Table18"/>
      <sheetName val="Datos_Clave_Seguimiento18"/>
      <sheetName val="Workings_Tab18"/>
      <sheetName val="Mapa_Detalhado_de_TV18"/>
      <sheetName val="GRPS_TV_9845"/>
      <sheetName val="GRPS_TV_98_alt_245"/>
      <sheetName val="CONSUMO_TV45"/>
      <sheetName val="GRPS_COMPETENCIA_CON_MARTINI_46"/>
      <sheetName val="GRPS_COMPETENCIA_SIN_MARTINI_46"/>
      <sheetName val="GRPS_COMPETENCIA_CON__MARTIN_46"/>
      <sheetName val="GRPS_COMPETENCIA_SIN_MARTIN_945"/>
      <sheetName val="AUD_S_SANTA_9645"/>
      <sheetName val="AUD_S_SANTA_9745"/>
      <sheetName val="OCUPACION_SS_9645"/>
      <sheetName val="OCUPACION_SS_9745"/>
      <sheetName val="_S_SANTA_9745"/>
      <sheetName val="_S_SANTA_9645"/>
      <sheetName val="AUD_P_MAYO_97_45"/>
      <sheetName val="OCUPACION_P_MAYO_9745"/>
      <sheetName val="P__MAYO_9745"/>
      <sheetName val="1__Data_Entry_BASE37"/>
      <sheetName val="Listas_y_Nombres_(DON'T_TOUCH37"/>
      <sheetName val="2_대외공문37"/>
      <sheetName val="GRPS_TV_98_alt_2_40&quot;45"/>
      <sheetName val="Eval_Adultos38"/>
      <sheetName val="Eval_Business38"/>
      <sheetName val="Resultados_Palabras_Google38"/>
      <sheetName val="EVAL_TV_ADULTOS38"/>
      <sheetName val="Cob_Padres37"/>
      <sheetName val="Cob%_18-3437"/>
      <sheetName val="5__Data_Entry_BASE37"/>
      <sheetName val="Resultados_Diarios_smart37"/>
      <sheetName val="_BOOST_TV37"/>
      <sheetName val="FASE398_XLS37"/>
      <sheetName val="Formatos_y_posicionamientos37"/>
      <sheetName val="6__Data_Entry_BASE34"/>
      <sheetName val="Datos_Evol_mens30"/>
      <sheetName val="_list30"/>
      <sheetName val="Non_Analysed_Definitions33"/>
      <sheetName val="Selección_Base30"/>
      <sheetName val="Prensa_Zaragoza29"/>
      <sheetName val="Informe_Mensual_Por_Dias29"/>
      <sheetName val="TVE1_can29"/>
      <sheetName val="1__Pond_Auditor29"/>
      <sheetName val="2__Conv__Dur_Auditor29"/>
      <sheetName val="3__Datos_Miner29"/>
      <sheetName val="4__Estimaciones_Pool29"/>
      <sheetName val="5_Soportes29"/>
      <sheetName val="7__Afinidades_Infosys29"/>
      <sheetName val="H_Pond_148"/>
      <sheetName val="H_Pond_229"/>
      <sheetName val="H_Pond_329"/>
      <sheetName val="H_Pond_429"/>
      <sheetName val="H_Pond_529"/>
      <sheetName val="H_Pond_629"/>
      <sheetName val="H_Pond_729"/>
      <sheetName val="H_Pond_829"/>
      <sheetName val="H_Pond_929"/>
      <sheetName val="H_Pond_1130"/>
      <sheetName val="H_Pond_1029"/>
      <sheetName val="H_Pond_1229"/>
      <sheetName val="EBIQUITY-TRADE_OFF29"/>
      <sheetName val="ACCENTURE-KPI_G_129"/>
      <sheetName val="Base_de_Datos29"/>
      <sheetName val="Datos_graf_MMI_MMG29"/>
      <sheetName val="inc__claim_9729"/>
      <sheetName val="Valores_MMC29"/>
      <sheetName val="00_LTD_1Q27"/>
      <sheetName val="Propuesta_TV23"/>
      <sheetName val="Maestros_(2)23"/>
      <sheetName val="IG_Video__Ad25"/>
      <sheetName val="Data_Validation23"/>
      <sheetName val="Codigo_URLS19"/>
      <sheetName val="Hoja_de_Datos22"/>
      <sheetName val="Costes_tecnologicos20"/>
      <sheetName val="2__Definitions19"/>
      <sheetName val="SPAIN_Online_19"/>
      <sheetName val="Datos_Julio_201720"/>
      <sheetName val="12-19_FEB7"/>
      <sheetName val="OPTICO_SICAL_v_87"/>
      <sheetName val="Cost_Table19"/>
      <sheetName val="Datos_Clave_Seguimiento19"/>
      <sheetName val="Workings_Tab19"/>
      <sheetName val="Mapa_Detalhado_de_TV19"/>
      <sheetName val="RESUMEN_ECONÓMICO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TIT_RADIO1"/>
      <sheetName val="RK__RADIO_1"/>
      <sheetName val="CAL_RADIO_1"/>
      <sheetName val="GRPS_TV_9855"/>
      <sheetName val="GRPS_TV_98_alt_255"/>
      <sheetName val="CONSUMO_TV55"/>
      <sheetName val="GRPS_COMPETENCIA_CON_MARTINI_56"/>
      <sheetName val="GRPS_COMPETENCIA_SIN_MARTINI_56"/>
      <sheetName val="GRPS_COMPETENCIA_CON__MARTIN_56"/>
      <sheetName val="GRPS_COMPETENCIA_SIN_MARTIN_955"/>
      <sheetName val="AUD_S_SANTA_9655"/>
      <sheetName val="AUD_S_SANTA_9755"/>
      <sheetName val="OCUPACION_SS_9655"/>
      <sheetName val="OCUPACION_SS_9755"/>
      <sheetName val="_S_SANTA_9755"/>
      <sheetName val="_S_SANTA_9655"/>
      <sheetName val="AUD_P_MAYO_97_55"/>
      <sheetName val="OCUPACION_P_MAYO_9755"/>
      <sheetName val="P__MAYO_9755"/>
      <sheetName val="1__Data_Entry_BASE47"/>
      <sheetName val="Listas_y_Nombres_(DON'T_TOUCH47"/>
      <sheetName val="2_대외공문47"/>
      <sheetName val="GRPS_TV_98_alt_2_40&quot;55"/>
      <sheetName val="Eval_Adultos48"/>
      <sheetName val="Eval_Business48"/>
      <sheetName val="Resultados_Palabras_Google48"/>
      <sheetName val="EVAL_TV_ADULTOS48"/>
      <sheetName val="Cob_Padres47"/>
      <sheetName val="Cob%_18-3447"/>
      <sheetName val="5__Data_Entry_BASE47"/>
      <sheetName val="Resultados_Diarios_smart47"/>
      <sheetName val="_BOOST_TV47"/>
      <sheetName val="FASE398_XLS47"/>
      <sheetName val="Formatos_y_posicionamientos47"/>
      <sheetName val="6__Data_Entry_BASE44"/>
      <sheetName val="Datos_Evol_mens40"/>
      <sheetName val="_list40"/>
      <sheetName val="Non_Analysed_Definitions43"/>
      <sheetName val="Selección_Base40"/>
      <sheetName val="Prensa_Zaragoza39"/>
      <sheetName val="Informe_Mensual_Por_Dias39"/>
      <sheetName val="TVE1_can39"/>
      <sheetName val="1__Pond_Auditor39"/>
      <sheetName val="2__Conv__Dur_Auditor39"/>
      <sheetName val="3__Datos_Miner39"/>
      <sheetName val="4__Estimaciones_Pool39"/>
      <sheetName val="5_Soportes39"/>
      <sheetName val="7__Afinidades_Infosys39"/>
      <sheetName val="H_Pond_158"/>
      <sheetName val="H_Pond_239"/>
      <sheetName val="H_Pond_339"/>
      <sheetName val="H_Pond_439"/>
      <sheetName val="H_Pond_539"/>
      <sheetName val="H_Pond_639"/>
      <sheetName val="H_Pond_739"/>
      <sheetName val="H_Pond_839"/>
      <sheetName val="H_Pond_939"/>
      <sheetName val="H_Pond_1140"/>
      <sheetName val="H_Pond_1039"/>
      <sheetName val="H_Pond_1239"/>
      <sheetName val="EBIQUITY-TRADE_OFF39"/>
      <sheetName val="ACCENTURE-KPI_G_139"/>
      <sheetName val="Base_de_Datos39"/>
      <sheetName val="Datos_graf_MMI_MMG39"/>
      <sheetName val="inc__claim_9739"/>
      <sheetName val="Valores_MMC39"/>
      <sheetName val="00_LTD_1Q37"/>
      <sheetName val="Propuesta_TV33"/>
      <sheetName val="Maestros_(2)33"/>
      <sheetName val="IG_Video__Ad35"/>
      <sheetName val="Data_Validation33"/>
      <sheetName val="Codigo_URLS29"/>
      <sheetName val="Hoja_de_Datos32"/>
      <sheetName val="Costes_tecnologicos30"/>
      <sheetName val="2__Definitions29"/>
      <sheetName val="SPAIN_Online_29"/>
      <sheetName val="Datos_Julio_201730"/>
      <sheetName val="12-19_FEB17"/>
      <sheetName val="OPTICO_SICAL_v_817"/>
      <sheetName val="Cost_Table29"/>
      <sheetName val="Datos_Clave_Seguimiento29"/>
      <sheetName val="Workings_Tab29"/>
      <sheetName val="Mapa_Detalhado_de_TV29"/>
      <sheetName val="Campaign_-_OOH11"/>
      <sheetName val="LOCAL_AMERICAS_-_Creative11"/>
      <sheetName val="LOCAL_AMERICAS_-_Format11"/>
      <sheetName val="LOCAL_AMERICAS_-_Global_Sheet11"/>
      <sheetName val="RESUMEN_ECONÓMICO11"/>
      <sheetName val="RESUM_ECO_X_MESES11"/>
      <sheetName val="TIT_PRENSA11"/>
      <sheetName val="TIT__PRENSA11"/>
      <sheetName val="CAL__PRENSA11"/>
      <sheetName val="CAL_PRENSA11"/>
      <sheetName val="TIT_REVISTAS11"/>
      <sheetName val="CAL_REVISTAS11"/>
      <sheetName val="CAL_PRODUCCION11"/>
      <sheetName val="TIT_INTERNET11"/>
      <sheetName val="CAL_INTERNET11"/>
      <sheetName val="TIT_RADIO11"/>
      <sheetName val="RK__RADIO_11"/>
      <sheetName val="CAL_RADIO_11"/>
      <sheetName val="GRPS_TV_9847"/>
      <sheetName val="GRPS_TV_98_alt_247"/>
      <sheetName val="CONSUMO_TV47"/>
      <sheetName val="GRPS_COMPETENCIA_CON_MARTINI_48"/>
      <sheetName val="GRPS_COMPETENCIA_SIN_MARTINI_48"/>
      <sheetName val="GRPS_COMPETENCIA_CON__MARTIN_48"/>
      <sheetName val="GRPS_COMPETENCIA_SIN_MARTIN_947"/>
      <sheetName val="AUD_S_SANTA_9647"/>
      <sheetName val="AUD_S_SANTA_9747"/>
      <sheetName val="OCUPACION_SS_9647"/>
      <sheetName val="OCUPACION_SS_9747"/>
      <sheetName val="_S_SANTA_9747"/>
      <sheetName val="_S_SANTA_9647"/>
      <sheetName val="AUD_P_MAYO_97_47"/>
      <sheetName val="OCUPACION_P_MAYO_9747"/>
      <sheetName val="P__MAYO_9747"/>
      <sheetName val="1__Data_Entry_BASE39"/>
      <sheetName val="Listas_y_Nombres_(DON'T_TOUCH39"/>
      <sheetName val="2_대외공문39"/>
      <sheetName val="GRPS_TV_98_alt_2_40&quot;47"/>
      <sheetName val="Eval_Adultos40"/>
      <sheetName val="Eval_Business40"/>
      <sheetName val="Resultados_Palabras_Google40"/>
      <sheetName val="EVAL_TV_ADULTOS40"/>
      <sheetName val="Cob_Padres39"/>
      <sheetName val="Cob%_18-3439"/>
      <sheetName val="5__Data_Entry_BASE39"/>
      <sheetName val="Resultados_Diarios_smart39"/>
      <sheetName val="_BOOST_TV39"/>
      <sheetName val="FASE398_XLS39"/>
      <sheetName val="Formatos_y_posicionamientos39"/>
      <sheetName val="6__Data_Entry_BASE36"/>
      <sheetName val="Datos_Evol_mens32"/>
      <sheetName val="_list32"/>
      <sheetName val="Non_Analysed_Definitions35"/>
      <sheetName val="Selección_Base32"/>
      <sheetName val="Prensa_Zaragoza31"/>
      <sheetName val="Informe_Mensual_Por_Dias31"/>
      <sheetName val="TVE1_can31"/>
      <sheetName val="1__Pond_Auditor31"/>
      <sheetName val="2__Conv__Dur_Auditor31"/>
      <sheetName val="3__Datos_Miner31"/>
      <sheetName val="4__Estimaciones_Pool31"/>
      <sheetName val="5_Soportes31"/>
      <sheetName val="7__Afinidades_Infosys31"/>
      <sheetName val="H_Pond_150"/>
      <sheetName val="H_Pond_231"/>
      <sheetName val="H_Pond_331"/>
      <sheetName val="H_Pond_431"/>
      <sheetName val="H_Pond_531"/>
      <sheetName val="H_Pond_631"/>
      <sheetName val="H_Pond_731"/>
      <sheetName val="H_Pond_831"/>
      <sheetName val="H_Pond_931"/>
      <sheetName val="H_Pond_1132"/>
      <sheetName val="H_Pond_1031"/>
      <sheetName val="H_Pond_1231"/>
      <sheetName val="EBIQUITY-TRADE_OFF31"/>
      <sheetName val="ACCENTURE-KPI_G_131"/>
      <sheetName val="Base_de_Datos31"/>
      <sheetName val="Datos_graf_MMI_MMG31"/>
      <sheetName val="inc__claim_9731"/>
      <sheetName val="Valores_MMC31"/>
      <sheetName val="00_LTD_1Q29"/>
      <sheetName val="Propuesta_TV25"/>
      <sheetName val="Maestros_(2)25"/>
      <sheetName val="IG_Video__Ad27"/>
      <sheetName val="Data_Validation25"/>
      <sheetName val="Codigo_URLS21"/>
      <sheetName val="Hoja_de_Datos24"/>
      <sheetName val="Costes_tecnologicos22"/>
      <sheetName val="2__Definitions21"/>
      <sheetName val="SPAIN_Online_21"/>
      <sheetName val="Datos_Julio_201722"/>
      <sheetName val="12-19_FEB9"/>
      <sheetName val="OPTICO_SICAL_v_89"/>
      <sheetName val="Cost_Table21"/>
      <sheetName val="Datos_Clave_Seguimiento21"/>
      <sheetName val="Workings_Tab21"/>
      <sheetName val="Mapa_Detalhado_de_TV21"/>
      <sheetName val="RESUMEN_ECONÓMICO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TIT_RADIO3"/>
      <sheetName val="RK__RADIO_3"/>
      <sheetName val="CAL_RADIO_3"/>
      <sheetName val="GRPS_TV_9848"/>
      <sheetName val="GRPS_TV_98_alt_248"/>
      <sheetName val="CONSUMO_TV48"/>
      <sheetName val="GRPS_COMPETENCIA_CON_MARTINI_49"/>
      <sheetName val="GRPS_COMPETENCIA_SIN_MARTINI_49"/>
      <sheetName val="GRPS_COMPETENCIA_CON__MARTIN_49"/>
      <sheetName val="GRPS_COMPETENCIA_SIN_MARTIN_948"/>
      <sheetName val="AUD_S_SANTA_9648"/>
      <sheetName val="AUD_S_SANTA_9748"/>
      <sheetName val="OCUPACION_SS_9648"/>
      <sheetName val="OCUPACION_SS_9748"/>
      <sheetName val="_S_SANTA_9748"/>
      <sheetName val="_S_SANTA_9648"/>
      <sheetName val="AUD_P_MAYO_97_48"/>
      <sheetName val="OCUPACION_P_MAYO_9748"/>
      <sheetName val="P__MAYO_9748"/>
      <sheetName val="1__Data_Entry_BASE40"/>
      <sheetName val="Listas_y_Nombres_(DON'T_TOUCH40"/>
      <sheetName val="2_대외공문40"/>
      <sheetName val="GRPS_TV_98_alt_2_40&quot;48"/>
      <sheetName val="Eval_Adultos41"/>
      <sheetName val="Eval_Business41"/>
      <sheetName val="Resultados_Palabras_Google41"/>
      <sheetName val="EVAL_TV_ADULTOS41"/>
      <sheetName val="Cob_Padres40"/>
      <sheetName val="Cob%_18-3440"/>
      <sheetName val="5__Data_Entry_BASE40"/>
      <sheetName val="Resultados_Diarios_smart40"/>
      <sheetName val="_BOOST_TV40"/>
      <sheetName val="FASE398_XLS40"/>
      <sheetName val="Formatos_y_posicionamientos40"/>
      <sheetName val="6__Data_Entry_BASE37"/>
      <sheetName val="Datos_Evol_mens33"/>
      <sheetName val="_list33"/>
      <sheetName val="Non_Analysed_Definitions36"/>
      <sheetName val="Selección_Base33"/>
      <sheetName val="Prensa_Zaragoza32"/>
      <sheetName val="Informe_Mensual_Por_Dias32"/>
      <sheetName val="TVE1_can32"/>
      <sheetName val="1__Pond_Auditor32"/>
      <sheetName val="2__Conv__Dur_Auditor32"/>
      <sheetName val="3__Datos_Miner32"/>
      <sheetName val="4__Estimaciones_Pool32"/>
      <sheetName val="5_Soportes32"/>
      <sheetName val="7__Afinidades_Infosys32"/>
      <sheetName val="H_Pond_151"/>
      <sheetName val="H_Pond_232"/>
      <sheetName val="H_Pond_332"/>
      <sheetName val="H_Pond_432"/>
      <sheetName val="H_Pond_532"/>
      <sheetName val="H_Pond_632"/>
      <sheetName val="H_Pond_732"/>
      <sheetName val="H_Pond_832"/>
      <sheetName val="H_Pond_932"/>
      <sheetName val="H_Pond_1133"/>
      <sheetName val="H_Pond_1032"/>
      <sheetName val="H_Pond_1232"/>
      <sheetName val="EBIQUITY-TRADE_OFF32"/>
      <sheetName val="ACCENTURE-KPI_G_132"/>
      <sheetName val="Base_de_Datos32"/>
      <sheetName val="Datos_graf_MMI_MMG32"/>
      <sheetName val="inc__claim_9732"/>
      <sheetName val="Valores_MMC32"/>
      <sheetName val="00_LTD_1Q30"/>
      <sheetName val="Propuesta_TV26"/>
      <sheetName val="Maestros_(2)26"/>
      <sheetName val="IG_Video__Ad28"/>
      <sheetName val="Data_Validation26"/>
      <sheetName val="Codigo_URLS22"/>
      <sheetName val="Hoja_de_Datos25"/>
      <sheetName val="Costes_tecnologicos23"/>
      <sheetName val="2__Definitions22"/>
      <sheetName val="SPAIN_Online_22"/>
      <sheetName val="Datos_Julio_201723"/>
      <sheetName val="12-19_FEB10"/>
      <sheetName val="OPTICO_SICAL_v_810"/>
      <sheetName val="Cost_Table22"/>
      <sheetName val="Datos_Clave_Seguimiento22"/>
      <sheetName val="Workings_Tab22"/>
      <sheetName val="Mapa_Detalhado_de_TV22"/>
      <sheetName val="RESUMEN_ECONÓMICO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TIT_RADIO4"/>
      <sheetName val="RK__RADIO_4"/>
      <sheetName val="CAL_RADIO_4"/>
      <sheetName val="GRPS_TV_9849"/>
      <sheetName val="GRPS_TV_98_alt_249"/>
      <sheetName val="CONSUMO_TV49"/>
      <sheetName val="GRPS_COMPETENCIA_CON_MARTINI_50"/>
      <sheetName val="GRPS_COMPETENCIA_SIN_MARTINI_50"/>
      <sheetName val="GRPS_COMPETENCIA_CON__MARTIN_50"/>
      <sheetName val="GRPS_COMPETENCIA_SIN_MARTIN_949"/>
      <sheetName val="AUD_S_SANTA_9649"/>
      <sheetName val="AUD_S_SANTA_9749"/>
      <sheetName val="OCUPACION_SS_9649"/>
      <sheetName val="OCUPACION_SS_9749"/>
      <sheetName val="_S_SANTA_9749"/>
      <sheetName val="_S_SANTA_9649"/>
      <sheetName val="AUD_P_MAYO_97_49"/>
      <sheetName val="OCUPACION_P_MAYO_9749"/>
      <sheetName val="P__MAYO_9749"/>
      <sheetName val="1__Data_Entry_BASE41"/>
      <sheetName val="Listas_y_Nombres_(DON'T_TOUCH41"/>
      <sheetName val="2_대외공문41"/>
      <sheetName val="GRPS_TV_98_alt_2_40&quot;49"/>
      <sheetName val="Eval_Adultos42"/>
      <sheetName val="Eval_Business42"/>
      <sheetName val="Resultados_Palabras_Google42"/>
      <sheetName val="EVAL_TV_ADULTOS42"/>
      <sheetName val="Cob_Padres41"/>
      <sheetName val="Cob%_18-3441"/>
      <sheetName val="5__Data_Entry_BASE41"/>
      <sheetName val="Resultados_Diarios_smart41"/>
      <sheetName val="_BOOST_TV41"/>
      <sheetName val="FASE398_XLS41"/>
      <sheetName val="Formatos_y_posicionamientos41"/>
      <sheetName val="6__Data_Entry_BASE38"/>
      <sheetName val="Datos_Evol_mens34"/>
      <sheetName val="_list34"/>
      <sheetName val="Non_Analysed_Definitions37"/>
      <sheetName val="Selección_Base34"/>
      <sheetName val="Prensa_Zaragoza33"/>
      <sheetName val="Informe_Mensual_Por_Dias33"/>
      <sheetName val="TVE1_can33"/>
      <sheetName val="1__Pond_Auditor33"/>
      <sheetName val="2__Conv__Dur_Auditor33"/>
      <sheetName val="3__Datos_Miner33"/>
      <sheetName val="4__Estimaciones_Pool33"/>
      <sheetName val="5_Soportes33"/>
      <sheetName val="7__Afinidades_Infosys33"/>
      <sheetName val="H_Pond_152"/>
      <sheetName val="H_Pond_233"/>
      <sheetName val="H_Pond_333"/>
      <sheetName val="H_Pond_433"/>
      <sheetName val="H_Pond_533"/>
      <sheetName val="H_Pond_633"/>
      <sheetName val="H_Pond_733"/>
      <sheetName val="H_Pond_833"/>
      <sheetName val="H_Pond_933"/>
      <sheetName val="H_Pond_1134"/>
      <sheetName val="H_Pond_1033"/>
      <sheetName val="H_Pond_1233"/>
      <sheetName val="EBIQUITY-TRADE_OFF33"/>
      <sheetName val="ACCENTURE-KPI_G_133"/>
      <sheetName val="Base_de_Datos33"/>
      <sheetName val="Datos_graf_MMI_MMG33"/>
      <sheetName val="inc__claim_9733"/>
      <sheetName val="Valores_MMC33"/>
      <sheetName val="00_LTD_1Q31"/>
      <sheetName val="Propuesta_TV27"/>
      <sheetName val="Maestros_(2)27"/>
      <sheetName val="IG_Video__Ad29"/>
      <sheetName val="Data_Validation27"/>
      <sheetName val="Codigo_URLS23"/>
      <sheetName val="Hoja_de_Datos26"/>
      <sheetName val="Costes_tecnologicos24"/>
      <sheetName val="2__Definitions23"/>
      <sheetName val="SPAIN_Online_23"/>
      <sheetName val="Datos_Julio_201724"/>
      <sheetName val="12-19_FEB11"/>
      <sheetName val="OPTICO_SICAL_v_811"/>
      <sheetName val="Cost_Table23"/>
      <sheetName val="Datos_Clave_Seguimiento23"/>
      <sheetName val="Workings_Tab23"/>
      <sheetName val="Mapa_Detalhado_de_TV23"/>
      <sheetName val="RESUMEN_ECONÓMICO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TIT_RADIO5"/>
      <sheetName val="RK__RADIO_5"/>
      <sheetName val="CAL_RADIO_5"/>
      <sheetName val="GRPS_TV_9850"/>
      <sheetName val="GRPS_TV_98_alt_250"/>
      <sheetName val="CONSUMO_TV50"/>
      <sheetName val="GRPS_COMPETENCIA_CON_MARTINI_51"/>
      <sheetName val="GRPS_COMPETENCIA_SIN_MARTINI_51"/>
      <sheetName val="GRPS_COMPETENCIA_CON__MARTIN_51"/>
      <sheetName val="GRPS_COMPETENCIA_SIN_MARTIN_950"/>
      <sheetName val="AUD_S_SANTA_9650"/>
      <sheetName val="AUD_S_SANTA_9750"/>
      <sheetName val="OCUPACION_SS_9650"/>
      <sheetName val="OCUPACION_SS_9750"/>
      <sheetName val="_S_SANTA_9750"/>
      <sheetName val="_S_SANTA_9650"/>
      <sheetName val="AUD_P_MAYO_97_50"/>
      <sheetName val="OCUPACION_P_MAYO_9750"/>
      <sheetName val="P__MAYO_9750"/>
      <sheetName val="1__Data_Entry_BASE42"/>
      <sheetName val="Listas_y_Nombres_(DON'T_TOUCH42"/>
      <sheetName val="2_대외공문42"/>
      <sheetName val="GRPS_TV_98_alt_2_40&quot;50"/>
      <sheetName val="Eval_Adultos43"/>
      <sheetName val="Eval_Business43"/>
      <sheetName val="Resultados_Palabras_Google43"/>
      <sheetName val="EVAL_TV_ADULTOS43"/>
      <sheetName val="Cob_Padres42"/>
      <sheetName val="Cob%_18-3442"/>
      <sheetName val="5__Data_Entry_BASE42"/>
      <sheetName val="Resultados_Diarios_smart42"/>
      <sheetName val="_BOOST_TV42"/>
      <sheetName val="FASE398_XLS42"/>
      <sheetName val="Formatos_y_posicionamientos42"/>
      <sheetName val="6__Data_Entry_BASE39"/>
      <sheetName val="Datos_Evol_mens35"/>
      <sheetName val="_list35"/>
      <sheetName val="Non_Analysed_Definitions38"/>
      <sheetName val="Selección_Base35"/>
      <sheetName val="Prensa_Zaragoza34"/>
      <sheetName val="Informe_Mensual_Por_Dias34"/>
      <sheetName val="TVE1_can34"/>
      <sheetName val="1__Pond_Auditor34"/>
      <sheetName val="2__Conv__Dur_Auditor34"/>
      <sheetName val="3__Datos_Miner34"/>
      <sheetName val="4__Estimaciones_Pool34"/>
      <sheetName val="5_Soportes34"/>
      <sheetName val="7__Afinidades_Infosys34"/>
      <sheetName val="H_Pond_153"/>
      <sheetName val="H_Pond_234"/>
      <sheetName val="H_Pond_334"/>
      <sheetName val="H_Pond_434"/>
      <sheetName val="H_Pond_534"/>
      <sheetName val="H_Pond_634"/>
      <sheetName val="H_Pond_734"/>
      <sheetName val="H_Pond_834"/>
      <sheetName val="H_Pond_934"/>
      <sheetName val="H_Pond_1135"/>
      <sheetName val="H_Pond_1034"/>
      <sheetName val="H_Pond_1234"/>
      <sheetName val="EBIQUITY-TRADE_OFF34"/>
      <sheetName val="ACCENTURE-KPI_G_134"/>
      <sheetName val="Base_de_Datos34"/>
      <sheetName val="Datos_graf_MMI_MMG34"/>
      <sheetName val="inc__claim_9734"/>
      <sheetName val="Valores_MMC34"/>
      <sheetName val="00_LTD_1Q32"/>
      <sheetName val="Propuesta_TV28"/>
      <sheetName val="Maestros_(2)28"/>
      <sheetName val="IG_Video__Ad30"/>
      <sheetName val="Data_Validation28"/>
      <sheetName val="Codigo_URLS24"/>
      <sheetName val="Hoja_de_Datos27"/>
      <sheetName val="Costes_tecnologicos25"/>
      <sheetName val="2__Definitions24"/>
      <sheetName val="SPAIN_Online_24"/>
      <sheetName val="Datos_Julio_201725"/>
      <sheetName val="12-19_FEB12"/>
      <sheetName val="OPTICO_SICAL_v_812"/>
      <sheetName val="Cost_Table24"/>
      <sheetName val="Datos_Clave_Seguimiento24"/>
      <sheetName val="Workings_Tab24"/>
      <sheetName val="Mapa_Detalhado_de_TV24"/>
      <sheetName val="RESUMEN_ECONÓMICO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TIT_RADIO6"/>
      <sheetName val="RK__RADIO_6"/>
      <sheetName val="CAL_RADIO_6"/>
      <sheetName val="GRPS_TV_9851"/>
      <sheetName val="GRPS_TV_98_alt_251"/>
      <sheetName val="CONSUMO_TV51"/>
      <sheetName val="GRPS_COMPETENCIA_CON_MARTINI_52"/>
      <sheetName val="GRPS_COMPETENCIA_SIN_MARTINI_52"/>
      <sheetName val="GRPS_COMPETENCIA_CON__MARTIN_52"/>
      <sheetName val="GRPS_COMPETENCIA_SIN_MARTIN_951"/>
      <sheetName val="AUD_S_SANTA_9651"/>
      <sheetName val="AUD_S_SANTA_9751"/>
      <sheetName val="OCUPACION_SS_9651"/>
      <sheetName val="OCUPACION_SS_9751"/>
      <sheetName val="_S_SANTA_9751"/>
      <sheetName val="_S_SANTA_9651"/>
      <sheetName val="AUD_P_MAYO_97_51"/>
      <sheetName val="OCUPACION_P_MAYO_9751"/>
      <sheetName val="P__MAYO_9751"/>
      <sheetName val="1__Data_Entry_BASE43"/>
      <sheetName val="Listas_y_Nombres_(DON'T_TOUCH43"/>
      <sheetName val="2_대외공문43"/>
      <sheetName val="GRPS_TV_98_alt_2_40&quot;51"/>
      <sheetName val="Eval_Adultos44"/>
      <sheetName val="Eval_Business44"/>
      <sheetName val="Resultados_Palabras_Google44"/>
      <sheetName val="EVAL_TV_ADULTOS44"/>
      <sheetName val="Cob_Padres43"/>
      <sheetName val="Cob%_18-3443"/>
      <sheetName val="5__Data_Entry_BASE43"/>
      <sheetName val="Resultados_Diarios_smart43"/>
      <sheetName val="_BOOST_TV43"/>
      <sheetName val="FASE398_XLS43"/>
      <sheetName val="Formatos_y_posicionamientos43"/>
      <sheetName val="6__Data_Entry_BASE40"/>
      <sheetName val="Datos_Evol_mens36"/>
      <sheetName val="_list36"/>
      <sheetName val="Non_Analysed_Definitions39"/>
      <sheetName val="Selección_Base36"/>
      <sheetName val="Prensa_Zaragoza35"/>
      <sheetName val="Informe_Mensual_Por_Dias35"/>
      <sheetName val="TVE1_can35"/>
      <sheetName val="1__Pond_Auditor35"/>
      <sheetName val="2__Conv__Dur_Auditor35"/>
      <sheetName val="3__Datos_Miner35"/>
      <sheetName val="4__Estimaciones_Pool35"/>
      <sheetName val="5_Soportes35"/>
      <sheetName val="7__Afinidades_Infosys35"/>
      <sheetName val="H_Pond_154"/>
      <sheetName val="H_Pond_235"/>
      <sheetName val="H_Pond_335"/>
      <sheetName val="H_Pond_435"/>
      <sheetName val="H_Pond_535"/>
      <sheetName val="H_Pond_635"/>
      <sheetName val="H_Pond_735"/>
      <sheetName val="H_Pond_835"/>
      <sheetName val="H_Pond_935"/>
      <sheetName val="H_Pond_1136"/>
      <sheetName val="H_Pond_1035"/>
      <sheetName val="H_Pond_1235"/>
      <sheetName val="EBIQUITY-TRADE_OFF35"/>
      <sheetName val="ACCENTURE-KPI_G_135"/>
      <sheetName val="Base_de_Datos35"/>
      <sheetName val="Datos_graf_MMI_MMG35"/>
      <sheetName val="inc__claim_9735"/>
      <sheetName val="Valores_MMC35"/>
      <sheetName val="00_LTD_1Q33"/>
      <sheetName val="Propuesta_TV29"/>
      <sheetName val="Maestros_(2)29"/>
      <sheetName val="IG_Video__Ad31"/>
      <sheetName val="Data_Validation29"/>
      <sheetName val="Codigo_URLS25"/>
      <sheetName val="Hoja_de_Datos28"/>
      <sheetName val="Costes_tecnologicos26"/>
      <sheetName val="2__Definitions25"/>
      <sheetName val="SPAIN_Online_25"/>
      <sheetName val="Datos_Julio_201726"/>
      <sheetName val="12-19_FEB13"/>
      <sheetName val="OPTICO_SICAL_v_813"/>
      <sheetName val="Cost_Table25"/>
      <sheetName val="Datos_Clave_Seguimiento25"/>
      <sheetName val="Workings_Tab25"/>
      <sheetName val="Mapa_Detalhado_de_TV25"/>
      <sheetName val="RESUMEN_ECONÓMICO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TIT_RADIO7"/>
      <sheetName val="RK__RADIO_7"/>
      <sheetName val="CAL_RADIO_7"/>
      <sheetName val="GRPS_TV_9852"/>
      <sheetName val="GRPS_TV_98_alt_252"/>
      <sheetName val="CONSUMO_TV52"/>
      <sheetName val="GRPS_COMPETENCIA_CON_MARTINI_53"/>
      <sheetName val="GRPS_COMPETENCIA_SIN_MARTINI_53"/>
      <sheetName val="GRPS_COMPETENCIA_CON__MARTIN_53"/>
      <sheetName val="GRPS_COMPETENCIA_SIN_MARTIN_952"/>
      <sheetName val="AUD_S_SANTA_9652"/>
      <sheetName val="AUD_S_SANTA_9752"/>
      <sheetName val="OCUPACION_SS_9652"/>
      <sheetName val="OCUPACION_SS_9752"/>
      <sheetName val="_S_SANTA_9752"/>
      <sheetName val="_S_SANTA_9652"/>
      <sheetName val="AUD_P_MAYO_97_52"/>
      <sheetName val="OCUPACION_P_MAYO_9752"/>
      <sheetName val="P__MAYO_9752"/>
      <sheetName val="1__Data_Entry_BASE44"/>
      <sheetName val="Listas_y_Nombres_(DON'T_TOUCH44"/>
      <sheetName val="2_대외공문44"/>
      <sheetName val="GRPS_TV_98_alt_2_40&quot;52"/>
      <sheetName val="Eval_Adultos45"/>
      <sheetName val="Eval_Business45"/>
      <sheetName val="Resultados_Palabras_Google45"/>
      <sheetName val="EVAL_TV_ADULTOS45"/>
      <sheetName val="Cob_Padres44"/>
      <sheetName val="Cob%_18-3444"/>
      <sheetName val="5__Data_Entry_BASE44"/>
      <sheetName val="Resultados_Diarios_smart44"/>
      <sheetName val="_BOOST_TV44"/>
      <sheetName val="FASE398_XLS44"/>
      <sheetName val="Formatos_y_posicionamientos44"/>
      <sheetName val="6__Data_Entry_BASE41"/>
      <sheetName val="Datos_Evol_mens37"/>
      <sheetName val="_list37"/>
      <sheetName val="Non_Analysed_Definitions40"/>
      <sheetName val="Selección_Base37"/>
      <sheetName val="Prensa_Zaragoza36"/>
      <sheetName val="Informe_Mensual_Por_Dias36"/>
      <sheetName val="TVE1_can36"/>
      <sheetName val="1__Pond_Auditor36"/>
      <sheetName val="2__Conv__Dur_Auditor36"/>
      <sheetName val="3__Datos_Miner36"/>
      <sheetName val="4__Estimaciones_Pool36"/>
      <sheetName val="5_Soportes36"/>
      <sheetName val="7__Afinidades_Infosys36"/>
      <sheetName val="H_Pond_155"/>
      <sheetName val="H_Pond_236"/>
      <sheetName val="H_Pond_336"/>
      <sheetName val="H_Pond_436"/>
      <sheetName val="H_Pond_536"/>
      <sheetName val="H_Pond_636"/>
      <sheetName val="H_Pond_736"/>
      <sheetName val="H_Pond_836"/>
      <sheetName val="H_Pond_936"/>
      <sheetName val="H_Pond_1137"/>
      <sheetName val="H_Pond_1036"/>
      <sheetName val="H_Pond_1236"/>
      <sheetName val="EBIQUITY-TRADE_OFF36"/>
      <sheetName val="ACCENTURE-KPI_G_136"/>
      <sheetName val="Base_de_Datos36"/>
      <sheetName val="Datos_graf_MMI_MMG36"/>
      <sheetName val="inc__claim_9736"/>
      <sheetName val="Valores_MMC36"/>
      <sheetName val="00_LTD_1Q34"/>
      <sheetName val="Propuesta_TV30"/>
      <sheetName val="Maestros_(2)30"/>
      <sheetName val="IG_Video__Ad32"/>
      <sheetName val="Data_Validation30"/>
      <sheetName val="Codigo_URLS26"/>
      <sheetName val="Hoja_de_Datos29"/>
      <sheetName val="Costes_tecnologicos27"/>
      <sheetName val="2__Definitions26"/>
      <sheetName val="SPAIN_Online_26"/>
      <sheetName val="Datos_Julio_201727"/>
      <sheetName val="12-19_FEB14"/>
      <sheetName val="OPTICO_SICAL_v_814"/>
      <sheetName val="Cost_Table26"/>
      <sheetName val="Datos_Clave_Seguimiento26"/>
      <sheetName val="Workings_Tab26"/>
      <sheetName val="Mapa_Detalhado_de_TV26"/>
      <sheetName val="Campaign_-_OOH8"/>
      <sheetName val="LOCAL_AMERICAS_-_Creative8"/>
      <sheetName val="LOCAL_AMERICAS_-_Format8"/>
      <sheetName val="LOCAL_AMERICAS_-_Global_Sheet8"/>
      <sheetName val="RESUMEN_ECONÓMICO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TIT_RADIO8"/>
      <sheetName val="RK__RADIO_8"/>
      <sheetName val="CAL_RADIO_8"/>
      <sheetName val="GRPS_TV_9853"/>
      <sheetName val="GRPS_TV_98_alt_253"/>
      <sheetName val="CONSUMO_TV53"/>
      <sheetName val="GRPS_COMPETENCIA_CON_MARTINI_54"/>
      <sheetName val="GRPS_COMPETENCIA_SIN_MARTINI_54"/>
      <sheetName val="GRPS_COMPETENCIA_CON__MARTIN_54"/>
      <sheetName val="GRPS_COMPETENCIA_SIN_MARTIN_953"/>
      <sheetName val="AUD_S_SANTA_9653"/>
      <sheetName val="AUD_S_SANTA_9753"/>
      <sheetName val="OCUPACION_SS_9653"/>
      <sheetName val="OCUPACION_SS_9753"/>
      <sheetName val="_S_SANTA_9753"/>
      <sheetName val="_S_SANTA_9653"/>
      <sheetName val="AUD_P_MAYO_97_53"/>
      <sheetName val="OCUPACION_P_MAYO_9753"/>
      <sheetName val="P__MAYO_9753"/>
      <sheetName val="1__Data_Entry_BASE45"/>
      <sheetName val="Listas_y_Nombres_(DON'T_TOUCH45"/>
      <sheetName val="2_대외공문45"/>
      <sheetName val="GRPS_TV_98_alt_2_40&quot;53"/>
      <sheetName val="Eval_Adultos46"/>
      <sheetName val="Eval_Business46"/>
      <sheetName val="Resultados_Palabras_Google46"/>
      <sheetName val="EVAL_TV_ADULTOS46"/>
      <sheetName val="Cob_Padres45"/>
      <sheetName val="Cob%_18-3445"/>
      <sheetName val="5__Data_Entry_BASE45"/>
      <sheetName val="Resultados_Diarios_smart45"/>
      <sheetName val="_BOOST_TV45"/>
      <sheetName val="FASE398_XLS45"/>
      <sheetName val="Formatos_y_posicionamientos45"/>
      <sheetName val="6__Data_Entry_BASE42"/>
      <sheetName val="Datos_Evol_mens38"/>
      <sheetName val="_list38"/>
      <sheetName val="Non_Analysed_Definitions41"/>
      <sheetName val="Selección_Base38"/>
      <sheetName val="Prensa_Zaragoza37"/>
      <sheetName val="Informe_Mensual_Por_Dias37"/>
      <sheetName val="TVE1_can37"/>
      <sheetName val="1__Pond_Auditor37"/>
      <sheetName val="2__Conv__Dur_Auditor37"/>
      <sheetName val="3__Datos_Miner37"/>
      <sheetName val="4__Estimaciones_Pool37"/>
      <sheetName val="5_Soportes37"/>
      <sheetName val="7__Afinidades_Infosys37"/>
      <sheetName val="H_Pond_156"/>
      <sheetName val="H_Pond_237"/>
      <sheetName val="H_Pond_337"/>
      <sheetName val="H_Pond_437"/>
      <sheetName val="H_Pond_537"/>
      <sheetName val="H_Pond_637"/>
      <sheetName val="H_Pond_737"/>
      <sheetName val="H_Pond_837"/>
      <sheetName val="H_Pond_937"/>
      <sheetName val="H_Pond_1138"/>
      <sheetName val="H_Pond_1037"/>
      <sheetName val="H_Pond_1237"/>
      <sheetName val="EBIQUITY-TRADE_OFF37"/>
      <sheetName val="ACCENTURE-KPI_G_137"/>
      <sheetName val="Base_de_Datos37"/>
      <sheetName val="Datos_graf_MMI_MMG37"/>
      <sheetName val="inc__claim_9737"/>
      <sheetName val="Valores_MMC37"/>
      <sheetName val="00_LTD_1Q35"/>
      <sheetName val="Propuesta_TV31"/>
      <sheetName val="Maestros_(2)31"/>
      <sheetName val="IG_Video__Ad33"/>
      <sheetName val="Data_Validation31"/>
      <sheetName val="Codigo_URLS27"/>
      <sheetName val="Hoja_de_Datos30"/>
      <sheetName val="Costes_tecnologicos28"/>
      <sheetName val="2__Definitions27"/>
      <sheetName val="SPAIN_Online_27"/>
      <sheetName val="Datos_Julio_201728"/>
      <sheetName val="12-19_FEB15"/>
      <sheetName val="OPTICO_SICAL_v_815"/>
      <sheetName val="Cost_Table27"/>
      <sheetName val="Datos_Clave_Seguimiento27"/>
      <sheetName val="Workings_Tab27"/>
      <sheetName val="Mapa_Detalhado_de_TV27"/>
      <sheetName val="Campaign_-_OOH9"/>
      <sheetName val="LOCAL_AMERICAS_-_Creative9"/>
      <sheetName val="LOCAL_AMERICAS_-_Format9"/>
      <sheetName val="LOCAL_AMERICAS_-_Global_Sheet9"/>
      <sheetName val="RESUMEN_ECONÓMICO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TIT_RADIO9"/>
      <sheetName val="RK__RADIO_9"/>
      <sheetName val="CAL_RADIO_9"/>
      <sheetName val="GRPS_TV_9854"/>
      <sheetName val="GRPS_TV_98_alt_254"/>
      <sheetName val="CONSUMO_TV54"/>
      <sheetName val="GRPS_COMPETENCIA_CON_MARTINI_55"/>
      <sheetName val="GRPS_COMPETENCIA_SIN_MARTINI_55"/>
      <sheetName val="GRPS_COMPETENCIA_CON__MARTIN_55"/>
      <sheetName val="GRPS_COMPETENCIA_SIN_MARTIN_954"/>
      <sheetName val="AUD_S_SANTA_9654"/>
      <sheetName val="AUD_S_SANTA_9754"/>
      <sheetName val="OCUPACION_SS_9654"/>
      <sheetName val="OCUPACION_SS_9754"/>
      <sheetName val="_S_SANTA_9754"/>
      <sheetName val="_S_SANTA_9654"/>
      <sheetName val="AUD_P_MAYO_97_54"/>
      <sheetName val="OCUPACION_P_MAYO_9754"/>
      <sheetName val="P__MAYO_9754"/>
      <sheetName val="1__Data_Entry_BASE46"/>
      <sheetName val="Listas_y_Nombres_(DON'T_TOUCH46"/>
      <sheetName val="2_대외공문46"/>
      <sheetName val="GRPS_TV_98_alt_2_40&quot;54"/>
      <sheetName val="Eval_Adultos47"/>
      <sheetName val="Eval_Business47"/>
      <sheetName val="Resultados_Palabras_Google47"/>
      <sheetName val="EVAL_TV_ADULTOS47"/>
      <sheetName val="Cob_Padres46"/>
      <sheetName val="Cob%_18-3446"/>
      <sheetName val="5__Data_Entry_BASE46"/>
      <sheetName val="Resultados_Diarios_smart46"/>
      <sheetName val="_BOOST_TV46"/>
      <sheetName val="FASE398_XLS46"/>
      <sheetName val="Formatos_y_posicionamientos46"/>
      <sheetName val="6__Data_Entry_BASE43"/>
      <sheetName val="Datos_Evol_mens39"/>
      <sheetName val="_list39"/>
      <sheetName val="Non_Analysed_Definitions42"/>
      <sheetName val="Selección_Base39"/>
      <sheetName val="Prensa_Zaragoza38"/>
      <sheetName val="Informe_Mensual_Por_Dias38"/>
      <sheetName val="TVE1_can38"/>
      <sheetName val="1__Pond_Auditor38"/>
      <sheetName val="2__Conv__Dur_Auditor38"/>
      <sheetName val="3__Datos_Miner38"/>
      <sheetName val="4__Estimaciones_Pool38"/>
      <sheetName val="5_Soportes38"/>
      <sheetName val="7__Afinidades_Infosys38"/>
      <sheetName val="H_Pond_157"/>
      <sheetName val="H_Pond_238"/>
      <sheetName val="H_Pond_338"/>
      <sheetName val="H_Pond_438"/>
      <sheetName val="H_Pond_538"/>
      <sheetName val="H_Pond_638"/>
      <sheetName val="H_Pond_738"/>
      <sheetName val="H_Pond_838"/>
      <sheetName val="H_Pond_938"/>
      <sheetName val="H_Pond_1139"/>
      <sheetName val="H_Pond_1038"/>
      <sheetName val="H_Pond_1238"/>
      <sheetName val="EBIQUITY-TRADE_OFF38"/>
      <sheetName val="ACCENTURE-KPI_G_138"/>
      <sheetName val="Base_de_Datos38"/>
      <sheetName val="Datos_graf_MMI_MMG38"/>
      <sheetName val="inc__claim_9738"/>
      <sheetName val="Valores_MMC38"/>
      <sheetName val="00_LTD_1Q36"/>
      <sheetName val="Propuesta_TV32"/>
      <sheetName val="Maestros_(2)32"/>
      <sheetName val="IG_Video__Ad34"/>
      <sheetName val="Data_Validation32"/>
      <sheetName val="Codigo_URLS28"/>
      <sheetName val="Hoja_de_Datos31"/>
      <sheetName val="Costes_tecnologicos29"/>
      <sheetName val="2__Definitions28"/>
      <sheetName val="SPAIN_Online_28"/>
      <sheetName val="Datos_Julio_201729"/>
      <sheetName val="12-19_FEB16"/>
      <sheetName val="OPTICO_SICAL_v_816"/>
      <sheetName val="Cost_Table28"/>
      <sheetName val="Datos_Clave_Seguimiento28"/>
      <sheetName val="Workings_Tab28"/>
      <sheetName val="Mapa_Detalhado_de_TV28"/>
      <sheetName val="Campaign_-_OOH10"/>
      <sheetName val="LOCAL_AMERICAS_-_Creative10"/>
      <sheetName val="LOCAL_AMERICAS_-_Format10"/>
      <sheetName val="LOCAL_AMERICAS_-_Global_Sheet10"/>
      <sheetName val="RESUMEN_ECONÓMICO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TIT_RADIO10"/>
      <sheetName val="RK__RADIO_10"/>
      <sheetName val="CAL_RADIO_10"/>
      <sheetName val="data Inputs"/>
      <sheetName val="EVA_T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 refreshError="1"/>
      <sheetData sheetId="51" refreshError="1"/>
      <sheetData sheetId="52"/>
      <sheetData sheetId="53"/>
      <sheetData sheetId="54" refreshError="1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 refreshError="1"/>
      <sheetData sheetId="98" refreshError="1"/>
      <sheetData sheetId="99"/>
      <sheetData sheetId="100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 refreshError="1"/>
      <sheetData sheetId="188" refreshError="1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 refreshError="1"/>
      <sheetData sheetId="242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/>
      <sheetData sheetId="249" refreshError="1"/>
      <sheetData sheetId="250"/>
      <sheetData sheetId="251"/>
      <sheetData sheetId="252"/>
      <sheetData sheetId="253"/>
      <sheetData sheetId="254" refreshError="1"/>
      <sheetData sheetId="255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 refreshError="1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/>
      <sheetData sheetId="558"/>
      <sheetData sheetId="559" refreshError="1"/>
      <sheetData sheetId="560" refreshError="1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 refreshError="1"/>
      <sheetData sheetId="748" refreshError="1"/>
      <sheetData sheetId="749" refreshError="1"/>
      <sheetData sheetId="750" refreshError="1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 refreshError="1"/>
      <sheetData sheetId="1055" refreshError="1"/>
      <sheetData sheetId="1056" refreshError="1"/>
      <sheetData sheetId="1057"/>
      <sheetData sheetId="1058"/>
      <sheetData sheetId="1059"/>
      <sheetData sheetId="1060"/>
      <sheetData sheetId="1061"/>
      <sheetData sheetId="1062" refreshError="1"/>
      <sheetData sheetId="1063" refreshError="1"/>
      <sheetData sheetId="1064" refreshError="1"/>
      <sheetData sheetId="1065"/>
      <sheetData sheetId="1066"/>
      <sheetData sheetId="1067"/>
      <sheetData sheetId="1068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 refreshError="1"/>
      <sheetData sheetId="1140" refreshError="1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 refreshError="1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 refreshError="1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 refreshError="1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 refreshError="1"/>
      <sheetData sheetId="1832"/>
      <sheetData sheetId="1833"/>
      <sheetData sheetId="1834" refreshError="1"/>
      <sheetData sheetId="1835" refreshError="1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/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 refreshError="1"/>
      <sheetData sheetId="384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loques Exclusivos Septiemb (2"/>
      <sheetName val="Bloques Exclusivos Septiembre P"/>
    </sheetNames>
    <definedNames>
      <definedName name="________________________________________________________________________________________________________________RCA2" refersTo="#¡REF!"/>
    </definedNames>
    <sheetDataSet>
      <sheetData sheetId="0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"/>
      <sheetName val="Objetivos TV. USB"/>
      <sheetName val="Objetivos TV. USB.xlsx"/>
      <sheetName val="Objetivos%20TV.%20USB.xlsx"/>
    </sheetNames>
    <definedNames>
      <definedName name="RCA"/>
      <definedName name="_xlbgnm.RCA2"/>
    </definedNames>
    <sheetDataSet>
      <sheetData sheetId="0">
        <row r="3">
          <cell r="B3" t="str">
            <v>USB - Internet Contigo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varra Tv "/>
      <sheetName val="Canal 6 Navarra"/>
      <sheetName val="Canal%206%20Navarra.xlsx"/>
      <sheetName val="Canal 6 Navarra.xlsx"/>
    </sheetNames>
    <definedNames>
      <definedName name="_________________________________________________________________________________________RCA2" refersTo="#¡REF!"/>
    </definedNames>
    <sheetDataSet>
      <sheetData sheetId="0">
        <row r="4">
          <cell r="C4" t="str">
            <v>Re-lanzamiento 4G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Materiales TV "/>
      <sheetName val="Materiales TV Digitales"/>
      <sheetName val="Materiales Exterior"/>
      <sheetName val="Puertas CC.CC."/>
      <sheetName val="Materiales Alsa"/>
      <sheetName val="Materiales LED'S Inpubli"/>
      <sheetName val="Materiales LED'S Clear Channel"/>
      <sheetName val="Materiales Mupis Senior"/>
      <sheetName val="Materiales Taxis"/>
      <sheetName val="Especif Digital Cabitel"/>
      <sheetName val="Especif Digital I wall"/>
      <sheetName val="Especif Impact Media"/>
      <sheetName val="Especif Digital Clear Channel"/>
      <sheetName val="Especif. Panoramix"/>
      <sheetName val="Materiales Prensa"/>
      <sheetName val="Materiales Radio"/>
      <sheetName val="Material cine-cívica"/>
      <sheetName val="@XS Petición de materiales v 0"/>
      <sheetName val="@XS%20Petición%20de%20materiale"/>
      <sheetName val="@XS%20Petici%C3%B3n%20de%20mate"/>
      <sheetName val="@XS Petición de materiales v 0."/>
    </sheetNames>
    <definedNames>
      <definedName name="____________________________________________________________________________________RCA2" refersTo="#¡REF!"/>
      <definedName name="_____________________________________________________________________________RCA2" refersTo="#¡REF!" sheetId="15"/>
      <definedName name="_____________________________________________________________________RCA2" refersTo="#¡REF!"/>
      <definedName name="___________________________________________________________________RCA2" refersTo="#¡REF!"/>
      <definedName name="_________________________________________________________________RCA2" refersTo="#¡REF!"/>
      <definedName name="________________________________________________________________RCA2" refersTo="#¡REF!"/>
      <definedName name="_______________________________________________________________RCA2" refersTo="#¡REF!"/>
      <definedName name="______________________________________________________________RCA2" refersTo="#¡REF!"/>
      <definedName name="_____________________________________________________________RCA2" refersTo="#¡REF!"/>
      <definedName name="____________________________________________________________RCA2" refersTo="#¡REF!"/>
      <definedName name="___________________________________________________________RCA2" refersTo="#¡REF!"/>
      <definedName name="__________________________________________________________RCA2" refersTo="#¡REF!"/>
      <definedName name="_________________________________________________________RCA2" refersTo="#¡REF!"/>
      <definedName name="________________________________________________________RCA2" refersTo="#¡REF!"/>
      <definedName name="_______________________________________________________RCA2" refersTo="#¡REF!"/>
      <definedName name="_____________________________________________________RCA2" refersTo="#¡REF!"/>
      <definedName name="____________________________________________________RCA2" refersTo="#¡REF!" sheetId="17"/>
      <definedName name="___________________________________________________RCA2" refersTo="#¡REF!" sheetId="17"/>
      <definedName name="__________________________________________________RCA2" refersTo="#¡REF!" sheetId="17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dio"/>
      <sheetName val="Calendario Move 10"/>
      <sheetName val="Calendario Move 10.xlsx"/>
      <sheetName val="Calendario%20Move%2010.xlsx"/>
      <sheetName val="Materiales Prensa"/>
      <sheetName val="Material cine-cívica"/>
    </sheetNames>
    <definedNames>
      <definedName name="_xlbgnm.RCA2"/>
    </definedNames>
    <sheetDataSet>
      <sheetData sheetId="0">
        <row r="2">
          <cell r="B2" t="str">
            <v>MOVE '10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2"/>
      <sheetName val="Datos Rk PT sem"/>
      <sheetName val="Hoja4"/>
      <sheetName val="datos programas con fórmula"/>
      <sheetName val="Hoja6"/>
      <sheetName val="datos progrmas"/>
      <sheetName val="rk prog. PT"/>
      <sheetName val="ranking PT"/>
      <sheetName val="ranking PT.xlsx"/>
      <sheetName val="ranking%20PT.xlsx"/>
    </sheetNames>
    <definedNames>
      <definedName name="_________________________________________________RCA2"/>
      <definedName name="____________________________________________RCA2"/>
      <definedName name="___________________________________________RCA2"/>
      <definedName name="__________________________________________RCA2"/>
      <definedName name="_________________________________________RCA2"/>
      <definedName name="________________________________________RCA2"/>
      <definedName name="_______________________________________RCA2"/>
      <definedName name="_____________________________________RCA2"/>
      <definedName name="____________________________________RCA2"/>
      <definedName name="___________________________________RCA2"/>
      <definedName name="__________________________________RCA2"/>
      <definedName name="________________________________RCA2"/>
      <definedName name="_______________________________RCA2"/>
      <definedName name="______________________________RCA2"/>
      <definedName name="_____________________________RCA2"/>
      <definedName name="____________________________RCA2"/>
      <definedName name="___________________________RCA2"/>
      <definedName name="__________________________RCA2"/>
      <definedName name="_________________________RCA2"/>
      <definedName name="_______________________RCA2"/>
      <definedName name="_____________________RCA2"/>
      <definedName name="_______RCA2"/>
      <definedName name="______RCA2"/>
      <definedName name="_____RCA2"/>
      <definedName name="____RCA2"/>
      <definedName name="___RCA2"/>
      <definedName name="__RCA2"/>
      <definedName name="INI0"/>
      <definedName name="MacroPegaMinutosPrimeTimeLargo"/>
      <definedName name="Mayo"/>
      <definedName name="ola"/>
      <definedName name="PARRILLA"/>
      <definedName name="PruebaInfoTV"/>
      <definedName name="QQQ"/>
      <definedName name="RCA"/>
      <definedName name="REJILLA"/>
      <definedName name="x"/>
      <definedName name="xxx"/>
      <definedName name="xxxx"/>
      <definedName name="ZZZZZ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nsa (2)"/>
      <sheetName val="prensa v 0.2 quimera 30sep"/>
      <sheetName val="prensa v 0.2 quimera 30sep.xls"/>
      <sheetName val="prensa%20v%200.2%20quimera%2030"/>
    </sheetNames>
    <definedNames>
      <definedName name="_______________________________________________RCA2" refersTo="#¡REF!"/>
      <definedName name="______________________________________________RCA2" refersTo="#¡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LAMAGICA97 Y 98"/>
      <sheetName val="GRAISLA97"/>
      <sheetName val="GRAPORT97"/>
      <sheetName val="GRAISLA98"/>
      <sheetName val="GRAPORT98 "/>
      <sheetName val="PORT AVENT'98"/>
      <sheetName val="PORT AVENT'97"/>
      <sheetName val="port97 p.atra"/>
      <sheetName val="Hoja17"/>
      <sheetName val="poralcon97"/>
      <sheetName val="Hoja19"/>
      <sheetName val="PORT98HALC"/>
      <sheetName val="portatrac97"/>
      <sheetName val="Hoja13"/>
      <sheetName val="PORT98ATRA"/>
      <sheetName val="portagui97"/>
      <sheetName val="ISLA98"/>
      <sheetName val="isla97"/>
      <sheetName val="port97 p_atra"/>
      <sheetName val="ISLAMAG"/>
      <sheetName val="Resultados Diario MB"/>
      <sheetName val="TVE20&quot;"/>
      <sheetName val="ISLAMAGICA97_Y_98"/>
      <sheetName val="GRAPORT98_"/>
      <sheetName val="PORT_AVENT'98"/>
      <sheetName val="PORT_AVENT'97"/>
      <sheetName val="port97_p_atra"/>
      <sheetName val="port97_p_atra1"/>
      <sheetName val="Resultados_Diario_MB"/>
      <sheetName val="ISLAMAGICA97_Y_981"/>
      <sheetName val="GRAPORT98_1"/>
      <sheetName val="PORT_AVENT'981"/>
      <sheetName val="PORT_AVENT'971"/>
      <sheetName val="port97_p_atra2"/>
      <sheetName val="port97_p_atra3"/>
      <sheetName val="Resultados_Diario_MB1"/>
      <sheetName val=".EvaluaciónTV"/>
      <sheetName val="Desc Ordenes"/>
      <sheetName val="Maestros"/>
      <sheetName val="port97_p_atra4"/>
      <sheetName val="ISLAMAGICA97_Y_982"/>
      <sheetName val="GRAPORT98_2"/>
      <sheetName val="PORT_AVENT'982"/>
      <sheetName val="PORT_AVENT'972"/>
      <sheetName val="port97_p_atra5"/>
      <sheetName val="Resultados_Diario_MB2"/>
      <sheetName val="ISLAMAG.XLS"/>
      <sheetName val="ISLAMAGICA97_Y_983"/>
      <sheetName val="GRAPORT98_3"/>
      <sheetName val="PORT_AVENT'983"/>
      <sheetName val="PORT_AVENT'973"/>
      <sheetName val="port97_p_atra6"/>
      <sheetName val="port97_p_atra7"/>
      <sheetName val="ISLAMAGICA97_Y_984"/>
      <sheetName val="GRAPORT98_4"/>
      <sheetName val="PORT_AVENT'984"/>
      <sheetName val="PORT_AVENT'974"/>
      <sheetName val="port97_p_atra8"/>
      <sheetName val="port97_p_atra9"/>
      <sheetName val="DOTACION"/>
      <sheetName val="Maestros (2)"/>
      <sheetName val="Desc_Ordenes"/>
      <sheetName val="Resultados_Diario_MB3"/>
      <sheetName val="Desc_Ordenes1"/>
      <sheetName val="_EvaluaciónTV"/>
      <sheetName val="ISLAMAG_XLS"/>
      <sheetName val="Resultados_Diario_MB4"/>
      <sheetName val="Desc_Ordenes2"/>
      <sheetName val="_EvaluaciónTV1"/>
      <sheetName val="ISLAMAG_XLS1"/>
      <sheetName val="ISLAMAGICA97_Y_985"/>
      <sheetName val="GRAPORT98_5"/>
      <sheetName val="PORT_AVENT'985"/>
      <sheetName val="PORT_AVENT'975"/>
      <sheetName val="port97_p_atra10"/>
      <sheetName val="port97_p_atra11"/>
      <sheetName val="Resultados_Diario_MB5"/>
      <sheetName val="Desc_Ordenes3"/>
      <sheetName val="_EvaluaciónTV2"/>
      <sheetName val="ISLAMAG_XLS2"/>
      <sheetName val="ISLAMAGICA97_Y_986"/>
      <sheetName val="GRAPORT98_6"/>
      <sheetName val="PORT_AVENT'986"/>
      <sheetName val="PORT_AVENT'976"/>
      <sheetName val="port97_p_atra12"/>
      <sheetName val="port97_p_atra13"/>
      <sheetName val="Maestros_(2)"/>
      <sheetName val="Maestros_(2)1"/>
      <sheetName val="Maestros_(2)2"/>
      <sheetName val="ISLAMAGICA97_Y_987"/>
      <sheetName val="GRAPORT98_7"/>
      <sheetName val="PORT_AVENT'987"/>
      <sheetName val="PORT_AVENT'977"/>
      <sheetName val="port97_p_atra14"/>
      <sheetName val="port97_p_atra15"/>
      <sheetName val="Resultados_Diario_MB7"/>
      <sheetName val="Desc_Ordenes5"/>
      <sheetName val="_EvaluaciónTV4"/>
      <sheetName val="ISLAMAG_XLS4"/>
      <sheetName val="Resultados_Diario_MB6"/>
      <sheetName val="Desc_Ordenes4"/>
      <sheetName val="_EvaluaciónTV3"/>
      <sheetName val="ISLAMAG_XLS3"/>
      <sheetName val="ISLAMAGICA97_Y_9810"/>
      <sheetName val="GRAPORT98_10"/>
      <sheetName val="PORT_AVENT'9810"/>
      <sheetName val="PORT_AVENT'9710"/>
      <sheetName val="port97_p_atra20"/>
      <sheetName val="port97_p_atra21"/>
      <sheetName val="Resultados_Diario_MB8"/>
      <sheetName val="Desc_Ordenes6"/>
      <sheetName val="_EvaluaciónTV5"/>
      <sheetName val="Maestros_(2)5"/>
      <sheetName val="ISLAMAGICA97_Y_989"/>
      <sheetName val="GRAPORT98_9"/>
      <sheetName val="PORT_AVENT'989"/>
      <sheetName val="PORT_AVENT'979"/>
      <sheetName val="port97_p_atra18"/>
      <sheetName val="port97_p_atra19"/>
      <sheetName val="Maestros_(2)4"/>
      <sheetName val="ISLAMAGICA97_Y_988"/>
      <sheetName val="GRAPORT98_8"/>
      <sheetName val="PORT_AVENT'988"/>
      <sheetName val="PORT_AVENT'978"/>
      <sheetName val="port97_p_atra16"/>
      <sheetName val="port97_p_atra17"/>
      <sheetName val="Maestros_(2)3"/>
      <sheetName val="ISLAMAGICA97_Y_9811"/>
      <sheetName val="GRAPORT98_11"/>
      <sheetName val="PORT_AVENT'9811"/>
      <sheetName val="PORT_AVENT'9711"/>
      <sheetName val="port97_p_atra22"/>
      <sheetName val="port97_p_atra23"/>
      <sheetName val="Resultados_Diario_MB9"/>
      <sheetName val="Desc_Ordenes7"/>
      <sheetName val="_EvaluaciónTV6"/>
      <sheetName val="Maestros_(2)6"/>
      <sheetName val="ISLAMAG_XLS5"/>
      <sheetName val="ISLAMAGICA97_Y_9812"/>
      <sheetName val="GRAPORT98_12"/>
      <sheetName val="PORT_AVENT'9812"/>
      <sheetName val="PORT_AVENT'9712"/>
      <sheetName val="port97_p_atra24"/>
      <sheetName val="port97_p_atra25"/>
      <sheetName val="Resultados_Diario_MB10"/>
      <sheetName val="Desc_Ordenes8"/>
      <sheetName val="_EvaluaciónTV7"/>
      <sheetName val="Maestros_(2)7"/>
      <sheetName val="ISLAMAG_XLS6"/>
      <sheetName val="ISLAMAGICA97_Y_9813"/>
      <sheetName val="GRAPORT98_13"/>
      <sheetName val="PORT_AVENT'9813"/>
      <sheetName val="PORT_AVENT'9713"/>
      <sheetName val="port97_p_atra26"/>
      <sheetName val="port97_p_atra27"/>
      <sheetName val="Resultados_Diario_MB11"/>
      <sheetName val="Desc_Ordenes9"/>
      <sheetName val="_EvaluaciónTV8"/>
      <sheetName val="Maestros_(2)8"/>
      <sheetName val="ISLAMAG_XLS7"/>
      <sheetName val="InputSheet"/>
      <sheetName val="ISLAMAGICA97_Y_9814"/>
      <sheetName val="GRAPORT98_14"/>
      <sheetName val="PORT_AVENT'9814"/>
      <sheetName val="PORT_AVENT'9714"/>
      <sheetName val="port97_p_atra28"/>
      <sheetName val="port97_p_atra29"/>
      <sheetName val="Resultados_Diario_MB12"/>
      <sheetName val="Desc_Ordenes10"/>
      <sheetName val="_EvaluaciónTV9"/>
      <sheetName val="Maestros_(2)9"/>
      <sheetName val="ISLAMAG_XLS8"/>
      <sheetName val="ISLAMAGICA97_Y_9815"/>
      <sheetName val="GRAPORT98_15"/>
      <sheetName val="PORT_AVENT'9815"/>
      <sheetName val="PORT_AVENT'9715"/>
      <sheetName val="port97_p_atra30"/>
      <sheetName val="port97_p_atra31"/>
      <sheetName val="Resultados_Diario_MB13"/>
      <sheetName val="Desc_Ordenes11"/>
      <sheetName val="_EvaluaciónTV10"/>
      <sheetName val="Maestros_(2)10"/>
      <sheetName val="ISLAMAG_XLS9"/>
      <sheetName val="ISLAMAGICA97_Y_9819"/>
      <sheetName val="GRAPORT98_19"/>
      <sheetName val="PORT_AVENT'9819"/>
      <sheetName val="PORT_AVENT'9719"/>
      <sheetName val="port97_p_atra38"/>
      <sheetName val="port97_p_atra39"/>
      <sheetName val="Resultados_Diario_MB17"/>
      <sheetName val="Desc_Ordenes15"/>
      <sheetName val="_EvaluaciónTV14"/>
      <sheetName val="Maestros_(2)14"/>
      <sheetName val="ISLAMAG_XLS13"/>
      <sheetName val="ISLAMAGICA97_Y_9818"/>
      <sheetName val="GRAPORT98_18"/>
      <sheetName val="PORT_AVENT'9818"/>
      <sheetName val="PORT_AVENT'9718"/>
      <sheetName val="port97_p_atra36"/>
      <sheetName val="port97_p_atra37"/>
      <sheetName val="Resultados_Diario_MB16"/>
      <sheetName val="Desc_Ordenes14"/>
      <sheetName val="_EvaluaciónTV13"/>
      <sheetName val="Maestros_(2)13"/>
      <sheetName val="ISLAMAG_XLS12"/>
      <sheetName val="ISLAMAGICA97_Y_9816"/>
      <sheetName val="GRAPORT98_16"/>
      <sheetName val="PORT_AVENT'9816"/>
      <sheetName val="PORT_AVENT'9716"/>
      <sheetName val="port97_p_atra32"/>
      <sheetName val="port97_p_atra33"/>
      <sheetName val="Resultados_Diario_MB14"/>
      <sheetName val="Desc_Ordenes12"/>
      <sheetName val="_EvaluaciónTV11"/>
      <sheetName val="Maestros_(2)11"/>
      <sheetName val="ISLAMAG_XLS10"/>
      <sheetName val="ISLAMAGICA97_Y_9817"/>
      <sheetName val="GRAPORT98_17"/>
      <sheetName val="PORT_AVENT'9817"/>
      <sheetName val="PORT_AVENT'9717"/>
      <sheetName val="port97_p_atra34"/>
      <sheetName val="port97_p_atra35"/>
      <sheetName val="Resultados_Diario_MB15"/>
      <sheetName val="Desc_Ordenes13"/>
      <sheetName val="_EvaluaciónTV12"/>
      <sheetName val="Maestros_(2)12"/>
      <sheetName val="ISLAMAG_XLS11"/>
      <sheetName val="ISLAMAGICA97_Y_9820"/>
      <sheetName val="GRAPORT98_20"/>
      <sheetName val="PORT_AVENT'9820"/>
      <sheetName val="PORT_AVENT'9720"/>
      <sheetName val="port97_p_atra40"/>
      <sheetName val="port97_p_atra41"/>
      <sheetName val="Resultados_Diario_MB18"/>
      <sheetName val="_EvaluaciónTV15"/>
      <sheetName val="Desc_Ordenes16"/>
      <sheetName val="Maestros_(2)15"/>
      <sheetName val="ISLAMAG_XLS14"/>
      <sheetName val="ISLAMAGICA97_Y_9821"/>
      <sheetName val="GRAPORT98_21"/>
      <sheetName val="PORT_AVENT'9821"/>
      <sheetName val="PORT_AVENT'9721"/>
      <sheetName val="port97_p_atra42"/>
      <sheetName val="port97_p_atra43"/>
      <sheetName val="Resultados_Diario_MB19"/>
      <sheetName val="_EvaluaciónTV16"/>
      <sheetName val="Desc_Ordenes17"/>
      <sheetName val="Maestros_(2)16"/>
      <sheetName val="ISLAMAG_XLS15"/>
      <sheetName val="ISLAMAGICA97_Y_9824"/>
      <sheetName val="GRAPORT98_24"/>
      <sheetName val="PORT_AVENT'9824"/>
      <sheetName val="PORT_AVENT'9724"/>
      <sheetName val="port97_p_atra48"/>
      <sheetName val="port97_p_atra49"/>
      <sheetName val="Resultados_Diario_MB22"/>
      <sheetName val="_EvaluaciónTV19"/>
      <sheetName val="Desc_Ordenes20"/>
      <sheetName val="Maestros_(2)19"/>
      <sheetName val="ISLAMAG_XLS18"/>
      <sheetName val="ISLAMAGICA97_Y_9822"/>
      <sheetName val="GRAPORT98_22"/>
      <sheetName val="PORT_AVENT'9822"/>
      <sheetName val="PORT_AVENT'9722"/>
      <sheetName val="port97_p_atra44"/>
      <sheetName val="port97_p_atra45"/>
      <sheetName val="Resultados_Diario_MB20"/>
      <sheetName val="_EvaluaciónTV17"/>
      <sheetName val="Desc_Ordenes18"/>
      <sheetName val="Maestros_(2)17"/>
      <sheetName val="ISLAMAG_XLS16"/>
      <sheetName val="ISLAMAGICA97_Y_9823"/>
      <sheetName val="GRAPORT98_23"/>
      <sheetName val="PORT_AVENT'9823"/>
      <sheetName val="PORT_AVENT'9723"/>
      <sheetName val="port97_p_atra46"/>
      <sheetName val="port97_p_atra47"/>
      <sheetName val="Resultados_Diario_MB21"/>
      <sheetName val="_EvaluaciónTV18"/>
      <sheetName val="Desc_Ordenes19"/>
      <sheetName val="Maestros_(2)18"/>
      <sheetName val="ISLAMAG_XLS17"/>
      <sheetName val="ISLAMAGICA97_Y_9825"/>
      <sheetName val="GRAPORT98_25"/>
      <sheetName val="PORT_AVENT'9825"/>
      <sheetName val="PORT_AVENT'9725"/>
      <sheetName val="port97_p_atra50"/>
      <sheetName val="port97_p_atra51"/>
      <sheetName val="Resultados_Diario_MB23"/>
      <sheetName val="_EvaluaciónTV20"/>
      <sheetName val="Desc_Ordenes21"/>
      <sheetName val="Maestros_(2)20"/>
      <sheetName val="ISLAMAG_XLS19"/>
      <sheetName val="ISLAMAGICA97_Y_9826"/>
      <sheetName val="GRAPORT98_26"/>
      <sheetName val="PORT_AVENT'9826"/>
      <sheetName val="PORT_AVENT'9726"/>
      <sheetName val="port97_p_atra52"/>
      <sheetName val="port97_p_atra53"/>
      <sheetName val="Resultados_Diario_MB24"/>
      <sheetName val="_EvaluaciónTV21"/>
      <sheetName val="Desc_Ordenes22"/>
      <sheetName val="Maestros_(2)21"/>
      <sheetName val="ISLAMAG_XLS20"/>
      <sheetName val="ISLAMAGICA97_Y_9831"/>
      <sheetName val="GRAPORT98_31"/>
      <sheetName val="PORT_AVENT'9831"/>
      <sheetName val="PORT_AVENT'9731"/>
      <sheetName val="port97_p_atra62"/>
      <sheetName val="port97_p_atra63"/>
      <sheetName val="Resultados_Diario_MB29"/>
      <sheetName val="Desc_Ordenes27"/>
      <sheetName val="_EvaluaciónTV26"/>
      <sheetName val="Maestros_(2)26"/>
      <sheetName val="ISLAMAG_XLS25"/>
      <sheetName val="ISLAMAGICA97_Y_9830"/>
      <sheetName val="GRAPORT98_30"/>
      <sheetName val="PORT_AVENT'9830"/>
      <sheetName val="PORT_AVENT'9730"/>
      <sheetName val="port97_p_atra60"/>
      <sheetName val="port97_p_atra61"/>
      <sheetName val="Resultados_Diario_MB28"/>
      <sheetName val="_EvaluaciónTV25"/>
      <sheetName val="Desc_Ordenes26"/>
      <sheetName val="Maestros_(2)25"/>
      <sheetName val="ISLAMAG_XLS24"/>
      <sheetName val="ISLAMAGICA97_Y_9827"/>
      <sheetName val="GRAPORT98_27"/>
      <sheetName val="PORT_AVENT'9827"/>
      <sheetName val="PORT_AVENT'9727"/>
      <sheetName val="port97_p_atra54"/>
      <sheetName val="port97_p_atra55"/>
      <sheetName val="Resultados_Diario_MB25"/>
      <sheetName val="_EvaluaciónTV22"/>
      <sheetName val="Desc_Ordenes23"/>
      <sheetName val="Maestros_(2)22"/>
      <sheetName val="ISLAMAG_XLS21"/>
      <sheetName val="ISLAMAGICA97_Y_9829"/>
      <sheetName val="GRAPORT98_29"/>
      <sheetName val="PORT_AVENT'9829"/>
      <sheetName val="PORT_AVENT'9729"/>
      <sheetName val="port97_p_atra58"/>
      <sheetName val="port97_p_atra59"/>
      <sheetName val="Resultados_Diario_MB27"/>
      <sheetName val="_EvaluaciónTV24"/>
      <sheetName val="Desc_Ordenes25"/>
      <sheetName val="Maestros_(2)24"/>
      <sheetName val="ISLAMAG_XLS23"/>
      <sheetName val="ISLAMAGICA97_Y_9828"/>
      <sheetName val="GRAPORT98_28"/>
      <sheetName val="PORT_AVENT'9828"/>
      <sheetName val="PORT_AVENT'9728"/>
      <sheetName val="port97_p_atra56"/>
      <sheetName val="port97_p_atra57"/>
      <sheetName val="Resultados_Diario_MB26"/>
      <sheetName val="_EvaluaciónTV23"/>
      <sheetName val="Desc_Ordenes24"/>
      <sheetName val="Maestros_(2)23"/>
      <sheetName val="ISLAMAG_XLS22"/>
      <sheetName val="ISLAMAGICA97_Y_9835"/>
      <sheetName val="GRAPORT98_35"/>
      <sheetName val="PORT_AVENT'9835"/>
      <sheetName val="PORT_AVENT'9735"/>
      <sheetName val="port97_p_atra70"/>
      <sheetName val="port97_p_atra71"/>
      <sheetName val="Resultados_Diario_MB33"/>
      <sheetName val="Desc_Ordenes31"/>
      <sheetName val="_EvaluaciónTV30"/>
      <sheetName val="Maestros_(2)30"/>
      <sheetName val="ISLAMAG_XLS29"/>
      <sheetName val="ISLAMAGICA97_Y_9832"/>
      <sheetName val="GRAPORT98_32"/>
      <sheetName val="PORT_AVENT'9832"/>
      <sheetName val="PORT_AVENT'9732"/>
      <sheetName val="port97_p_atra64"/>
      <sheetName val="port97_p_atra65"/>
      <sheetName val="Resultados_Diario_MB30"/>
      <sheetName val="_EvaluaciónTV27"/>
      <sheetName val="Desc_Ordenes28"/>
      <sheetName val="Maestros_(2)27"/>
      <sheetName val="ISLAMAG_XLS26"/>
      <sheetName val="ISLAMAGICA97_Y_9833"/>
      <sheetName val="GRAPORT98_33"/>
      <sheetName val="PORT_AVENT'9833"/>
      <sheetName val="PORT_AVENT'9733"/>
      <sheetName val="port97_p_atra66"/>
      <sheetName val="port97_p_atra67"/>
      <sheetName val="Resultados_Diario_MB31"/>
      <sheetName val="Desc_Ordenes29"/>
      <sheetName val="_EvaluaciónTV28"/>
      <sheetName val="Maestros_(2)28"/>
      <sheetName val="ISLAMAG_XLS27"/>
      <sheetName val="ISLAMAGICA97_Y_9834"/>
      <sheetName val="GRAPORT98_34"/>
      <sheetName val="PORT_AVENT'9834"/>
      <sheetName val="PORT_AVENT'9734"/>
      <sheetName val="port97_p_atra68"/>
      <sheetName val="port97_p_atra69"/>
      <sheetName val="Resultados_Diario_MB32"/>
      <sheetName val="Desc_Ordenes30"/>
      <sheetName val="_EvaluaciónTV29"/>
      <sheetName val="Maestros_(2)29"/>
      <sheetName val="ISLAMAG_XLS28"/>
      <sheetName val="ISLAMAGICA97_Y_9844"/>
      <sheetName val="GRAPORT98_44"/>
      <sheetName val="PORT_AVENT'9844"/>
      <sheetName val="PORT_AVENT'9744"/>
      <sheetName val="port97_p_atra88"/>
      <sheetName val="port97_p_atra89"/>
      <sheetName val="Resultados_Diario_MB42"/>
      <sheetName val="Desc_Ordenes40"/>
      <sheetName val="_EvaluaciónTV39"/>
      <sheetName val="Maestros_(2)39"/>
      <sheetName val="ISLAMAG_XLS38"/>
      <sheetName val="ISLAMAGICA97_Y_9836"/>
      <sheetName val="GRAPORT98_36"/>
      <sheetName val="PORT_AVENT'9836"/>
      <sheetName val="PORT_AVENT'9736"/>
      <sheetName val="port97_p_atra72"/>
      <sheetName val="port97_p_atra73"/>
      <sheetName val="Resultados_Diario_MB34"/>
      <sheetName val="Desc_Ordenes32"/>
      <sheetName val="_EvaluaciónTV31"/>
      <sheetName val="Maestros_(2)31"/>
      <sheetName val="ISLAMAG_XLS30"/>
      <sheetName val="ISLAMAGICA97_Y_9837"/>
      <sheetName val="GRAPORT98_37"/>
      <sheetName val="PORT_AVENT'9837"/>
      <sheetName val="PORT_AVENT'9737"/>
      <sheetName val="port97_p_atra74"/>
      <sheetName val="port97_p_atra75"/>
      <sheetName val="Resultados_Diario_MB35"/>
      <sheetName val="Desc_Ordenes33"/>
      <sheetName val="_EvaluaciónTV32"/>
      <sheetName val="Maestros_(2)32"/>
      <sheetName val="ISLAMAG_XLS31"/>
      <sheetName val="ISLAMAGICA97_Y_9838"/>
      <sheetName val="GRAPORT98_38"/>
      <sheetName val="PORT_AVENT'9838"/>
      <sheetName val="PORT_AVENT'9738"/>
      <sheetName val="port97_p_atra76"/>
      <sheetName val="port97_p_atra77"/>
      <sheetName val="Resultados_Diario_MB36"/>
      <sheetName val="Desc_Ordenes34"/>
      <sheetName val="_EvaluaciónTV33"/>
      <sheetName val="Maestros_(2)33"/>
      <sheetName val="ISLAMAG_XLS32"/>
      <sheetName val="ISLAMAGICA97_Y_9839"/>
      <sheetName val="GRAPORT98_39"/>
      <sheetName val="PORT_AVENT'9839"/>
      <sheetName val="PORT_AVENT'9739"/>
      <sheetName val="port97_p_atra78"/>
      <sheetName val="port97_p_atra79"/>
      <sheetName val="Resultados_Diario_MB37"/>
      <sheetName val="Desc_Ordenes35"/>
      <sheetName val="_EvaluaciónTV34"/>
      <sheetName val="Maestros_(2)34"/>
      <sheetName val="ISLAMAG_XLS33"/>
      <sheetName val="MACMASK1"/>
      <sheetName val="tm1.settings"/>
      <sheetName val="employeedetail"/>
      <sheetName val="frecefecbaileys"/>
      <sheetName val="bac4"/>
      <sheetName val="INFO"/>
      <sheetName val="TVE1_FEB"/>
      <sheetName val="Canal+_FEB"/>
      <sheetName val="TVE1_CAN_FEB"/>
      <sheetName val="LA_2_CAN_FEB"/>
      <sheetName val="A3_CAN_FEB"/>
      <sheetName val="TELE5_CAN_FEB"/>
      <sheetName val="LA_2FEB"/>
      <sheetName val="A3_FEB"/>
      <sheetName val="Tele5_FEB"/>
      <sheetName val="Hoja1"/>
      <sheetName val="madre"/>
      <sheetName val="RATIOS"/>
      <sheetName val="OPTICO_2"/>
      <sheetName val="DATOS_DA"/>
      <sheetName val="COSTES"/>
      <sheetName val="SOI_Breakdown2"/>
      <sheetName val="tablas"/>
      <sheetName val="Main"/>
      <sheetName val="ISLAMAGICA97_Y_9840"/>
      <sheetName val="GRAPORT98_40"/>
      <sheetName val="PORT_AVENT'9840"/>
      <sheetName val="PORT_AVENT'9740"/>
      <sheetName val="port97_p_atra80"/>
      <sheetName val="port97_p_atra81"/>
      <sheetName val="Resultados_Diario_MB38"/>
      <sheetName val="Desc_Ordenes36"/>
      <sheetName val="_EvaluaciónTV35"/>
      <sheetName val="Maestros_(2)35"/>
      <sheetName val="ISLAMAG_XLS34"/>
      <sheetName val="ISLAMAGICA97_Y_9841"/>
      <sheetName val="GRAPORT98_41"/>
      <sheetName val="PORT_AVENT'9841"/>
      <sheetName val="PORT_AVENT'9741"/>
      <sheetName val="port97_p_atra82"/>
      <sheetName val="port97_p_atra83"/>
      <sheetName val="Resultados_Diario_MB39"/>
      <sheetName val="Desc_Ordenes37"/>
      <sheetName val="_EvaluaciónTV36"/>
      <sheetName val="Maestros_(2)36"/>
      <sheetName val="ISLAMAG_XLS35"/>
      <sheetName val="ISLAMAGICA97_Y_9842"/>
      <sheetName val="GRAPORT98_42"/>
      <sheetName val="PORT_AVENT'9842"/>
      <sheetName val="PORT_AVENT'9742"/>
      <sheetName val="port97_p_atra84"/>
      <sheetName val="port97_p_atra85"/>
      <sheetName val="Resultados_Diario_MB40"/>
      <sheetName val="Desc_Ordenes38"/>
      <sheetName val="_EvaluaciónTV37"/>
      <sheetName val="Maestros_(2)37"/>
      <sheetName val="ISLAMAG_XLS36"/>
      <sheetName val="ISLAMAGICA97_Y_9843"/>
      <sheetName val="GRAPORT98_43"/>
      <sheetName val="PORT_AVENT'9843"/>
      <sheetName val="PORT_AVENT'9743"/>
      <sheetName val="port97_p_atra86"/>
      <sheetName val="port97_p_atra87"/>
      <sheetName val="Resultados_Diario_MB41"/>
      <sheetName val="Desc_Ordenes39"/>
      <sheetName val="_EvaluaciónTV38"/>
      <sheetName val="Maestros_(2)38"/>
      <sheetName val="ISLAMAG_XLS37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B2" t="str">
            <v>CAMPAÑA</v>
          </cell>
        </row>
      </sheetData>
      <sheetData sheetId="7" refreshError="1">
        <row r="2">
          <cell r="B2" t="str">
            <v>CAMPAÑA</v>
          </cell>
        </row>
        <row r="33">
          <cell r="B33" t="str">
            <v>CAMPAÑA</v>
          </cell>
          <cell r="C33" t="str">
            <v>CAD.</v>
          </cell>
          <cell r="D33" t="str">
            <v>ÁMBITO</v>
          </cell>
          <cell r="E33" t="str">
            <v>FECHA</v>
          </cell>
          <cell r="F33" t="str">
            <v>DIA</v>
          </cell>
          <cell r="G33" t="str">
            <v>HORA</v>
          </cell>
          <cell r="H33" t="str">
            <v>DUR.</v>
          </cell>
          <cell r="I33" t="str">
            <v>TÍTULO</v>
          </cell>
          <cell r="J33" t="str">
            <v>PB2</v>
          </cell>
          <cell r="K33" t="str">
            <v>NB2</v>
          </cell>
          <cell r="L33" t="str">
            <v>Posición Bloque</v>
          </cell>
          <cell r="M33" t="str">
            <v>GRP</v>
          </cell>
          <cell r="N33" t="str">
            <v>GRP Ac</v>
          </cell>
          <cell r="O33" t="str">
            <v>Cont(000)</v>
          </cell>
          <cell r="P33" t="str">
            <v>Coste</v>
          </cell>
          <cell r="Q33" t="str">
            <v>FMC</v>
          </cell>
          <cell r="R33" t="str">
            <v>Cob(000)</v>
          </cell>
          <cell r="S33" t="str">
            <v>Cob%</v>
          </cell>
          <cell r="T33" t="str">
            <v>Duración</v>
          </cell>
          <cell r="U33" t="str">
            <v>1+ (000)</v>
          </cell>
        </row>
        <row r="34">
          <cell r="B34" t="str">
            <v xml:space="preserve">PORT AVENTURA/P.ATRAC                                      </v>
          </cell>
          <cell r="C34" t="str">
            <v>TVE1</v>
          </cell>
          <cell r="D34" t="str">
            <v>GENERAL</v>
          </cell>
          <cell r="E34">
            <v>35496</v>
          </cell>
          <cell r="F34" t="str">
            <v>Viernes</v>
          </cell>
          <cell r="G34">
            <v>0.60569444444444442</v>
          </cell>
          <cell r="H34" t="str">
            <v>000m30s</v>
          </cell>
          <cell r="I34" t="str">
            <v>[PROGRAMACION REGIONAL] {ESPIRITU OLIMPICO} * {AVANCE PROGRAMACION}</v>
          </cell>
          <cell r="J34">
            <v>1</v>
          </cell>
          <cell r="K34">
            <v>2</v>
          </cell>
          <cell r="L34" t="str">
            <v>Primera</v>
          </cell>
          <cell r="M34">
            <v>4.9000000000000004</v>
          </cell>
          <cell r="N34" t="str">
            <v xml:space="preserve">       4.9</v>
          </cell>
          <cell r="O34">
            <v>1796</v>
          </cell>
          <cell r="P34">
            <v>1800</v>
          </cell>
          <cell r="Q34" t="str">
            <v xml:space="preserve">       1.0</v>
          </cell>
          <cell r="R34">
            <v>1796</v>
          </cell>
          <cell r="S34" t="str">
            <v xml:space="preserve">       4.9</v>
          </cell>
          <cell r="T34">
            <v>30</v>
          </cell>
          <cell r="U34">
            <v>1796</v>
          </cell>
        </row>
        <row r="35">
          <cell r="B35" t="str">
            <v xml:space="preserve">PORT AVENTURA/P.ATRAC                                      </v>
          </cell>
          <cell r="C35" t="str">
            <v>TVE1</v>
          </cell>
          <cell r="D35" t="str">
            <v>GENERAL</v>
          </cell>
          <cell r="E35">
            <v>35496</v>
          </cell>
          <cell r="F35" t="str">
            <v>Viernes</v>
          </cell>
          <cell r="G35">
            <v>0.62372685185185184</v>
          </cell>
          <cell r="H35" t="str">
            <v>000m30s</v>
          </cell>
          <cell r="I35" t="str">
            <v>[(P)TELEDEPORTE] * [(P)TVE CANAL CLASICO]</v>
          </cell>
          <cell r="J35">
            <v>6</v>
          </cell>
          <cell r="K35">
            <v>10</v>
          </cell>
          <cell r="L35" t="str">
            <v>Resto</v>
          </cell>
          <cell r="M35">
            <v>5.4</v>
          </cell>
          <cell r="N35" t="str">
            <v xml:space="preserve">      10.3</v>
          </cell>
          <cell r="O35">
            <v>1980</v>
          </cell>
          <cell r="P35">
            <v>5100</v>
          </cell>
          <cell r="Q35" t="str">
            <v xml:space="preserve">       1.5</v>
          </cell>
          <cell r="R35">
            <v>2589</v>
          </cell>
          <cell r="S35" t="str">
            <v xml:space="preserve">       7.1</v>
          </cell>
          <cell r="T35">
            <v>30</v>
          </cell>
          <cell r="U35">
            <v>2589</v>
          </cell>
        </row>
        <row r="36">
          <cell r="B36" t="str">
            <v xml:space="preserve">PORT AVENTURA/P.ATRAC                                      </v>
          </cell>
          <cell r="C36" t="str">
            <v>TVE1</v>
          </cell>
          <cell r="D36" t="str">
            <v>GENERAL</v>
          </cell>
          <cell r="E36">
            <v>35496</v>
          </cell>
          <cell r="F36" t="str">
            <v>Viernes</v>
          </cell>
          <cell r="G36">
            <v>0.83505787037037038</v>
          </cell>
          <cell r="H36" t="str">
            <v>000m30s</v>
          </cell>
          <cell r="I36" t="str">
            <v>[HERCULES:VIAJES LEGEN] {AVANCE PROGRAMACION} * {AVANCE PROGRAMACION}</v>
          </cell>
          <cell r="J36">
            <v>16</v>
          </cell>
          <cell r="K36">
            <v>20</v>
          </cell>
          <cell r="L36" t="str">
            <v>Resto</v>
          </cell>
          <cell r="M36">
            <v>5.6</v>
          </cell>
          <cell r="N36" t="str">
            <v xml:space="preserve">      15.9</v>
          </cell>
          <cell r="O36">
            <v>2050</v>
          </cell>
          <cell r="P36">
            <v>900</v>
          </cell>
          <cell r="Q36" t="str">
            <v xml:space="preserve">       1.4</v>
          </cell>
          <cell r="R36">
            <v>4108</v>
          </cell>
          <cell r="S36" t="str">
            <v xml:space="preserve">      11.2</v>
          </cell>
          <cell r="T36">
            <v>30</v>
          </cell>
          <cell r="U36">
            <v>4108</v>
          </cell>
        </row>
        <row r="37">
          <cell r="B37" t="str">
            <v xml:space="preserve">PORT AVENTURA/P.ATRAC                                      </v>
          </cell>
          <cell r="C37" t="str">
            <v>LA 2</v>
          </cell>
          <cell r="D37" t="str">
            <v>GENERAL</v>
          </cell>
          <cell r="E37">
            <v>35496</v>
          </cell>
          <cell r="F37" t="str">
            <v>Viernes</v>
          </cell>
          <cell r="G37">
            <v>0.79369212962962965</v>
          </cell>
          <cell r="H37" t="str">
            <v>000m30s</v>
          </cell>
          <cell r="I37" t="str">
            <v>[POR NOSOTROS MISMOS] * [EMISION REGIONAL]</v>
          </cell>
          <cell r="J37">
            <v>5</v>
          </cell>
          <cell r="K37">
            <v>7</v>
          </cell>
          <cell r="L37" t="str">
            <v>Resto</v>
          </cell>
          <cell r="M37">
            <v>0.9</v>
          </cell>
          <cell r="N37" t="str">
            <v xml:space="preserve">      16.8</v>
          </cell>
          <cell r="O37">
            <v>332</v>
          </cell>
          <cell r="P37">
            <v>1050</v>
          </cell>
          <cell r="Q37" t="str">
            <v xml:space="preserve">       1.4</v>
          </cell>
          <cell r="R37">
            <v>4344</v>
          </cell>
          <cell r="S37" t="str">
            <v xml:space="preserve">      11.8</v>
          </cell>
          <cell r="T37">
            <v>30</v>
          </cell>
          <cell r="U37">
            <v>4344</v>
          </cell>
        </row>
        <row r="38">
          <cell r="B38" t="str">
            <v xml:space="preserve">PORT AVENTURA/P.ATRAC                                      </v>
          </cell>
          <cell r="C38" t="str">
            <v>T5</v>
          </cell>
          <cell r="D38" t="str">
            <v>GENERAL</v>
          </cell>
          <cell r="E38">
            <v>35496</v>
          </cell>
          <cell r="F38" t="str">
            <v>Viernes</v>
          </cell>
          <cell r="G38">
            <v>0.54032407407407412</v>
          </cell>
          <cell r="H38" t="str">
            <v>000m30s</v>
          </cell>
          <cell r="I38" t="str">
            <v>[DIA A DIA] {AVANCE PROGRAMACION} * {AVANCE PROGRAMACION}</v>
          </cell>
          <cell r="J38">
            <v>10</v>
          </cell>
          <cell r="K38">
            <v>16</v>
          </cell>
          <cell r="L38" t="str">
            <v>Resto</v>
          </cell>
          <cell r="M38">
            <v>1.8</v>
          </cell>
          <cell r="N38" t="str">
            <v xml:space="preserve">      18.6</v>
          </cell>
          <cell r="O38">
            <v>658</v>
          </cell>
          <cell r="P38">
            <v>600</v>
          </cell>
          <cell r="Q38" t="str">
            <v xml:space="preserve">       1.4</v>
          </cell>
          <cell r="R38">
            <v>4818</v>
          </cell>
          <cell r="S38" t="str">
            <v xml:space="preserve">      13.1</v>
          </cell>
          <cell r="T38">
            <v>30</v>
          </cell>
          <cell r="U38">
            <v>4818</v>
          </cell>
        </row>
        <row r="39">
          <cell r="B39" t="str">
            <v xml:space="preserve">PORT AVENTURA/P.ATRAC                                      </v>
          </cell>
          <cell r="C39" t="str">
            <v>T5</v>
          </cell>
          <cell r="D39" t="str">
            <v>GENERAL</v>
          </cell>
          <cell r="E39">
            <v>35496</v>
          </cell>
          <cell r="F39" t="str">
            <v>Viernes</v>
          </cell>
          <cell r="G39">
            <v>0.65112268518518512</v>
          </cell>
          <cell r="H39" t="str">
            <v>000m30s</v>
          </cell>
          <cell r="I39" t="str">
            <v xml:space="preserve">[QUE ME DICES] {AVANCE PROGRAMACION} * </v>
          </cell>
          <cell r="J39">
            <v>21</v>
          </cell>
          <cell r="K39">
            <v>22</v>
          </cell>
          <cell r="L39" t="str">
            <v>Penultima</v>
          </cell>
          <cell r="M39">
            <v>6</v>
          </cell>
          <cell r="N39" t="str">
            <v xml:space="preserve">      24.6</v>
          </cell>
          <cell r="O39">
            <v>2205</v>
          </cell>
          <cell r="P39">
            <v>2925</v>
          </cell>
          <cell r="Q39" t="str">
            <v xml:space="preserve">       1.4</v>
          </cell>
          <cell r="R39">
            <v>6422</v>
          </cell>
          <cell r="S39" t="str">
            <v xml:space="preserve">      17.5</v>
          </cell>
          <cell r="T39">
            <v>30</v>
          </cell>
          <cell r="U39">
            <v>6422</v>
          </cell>
        </row>
        <row r="40">
          <cell r="B40" t="str">
            <v xml:space="preserve">PORT AVENTURA/P.ATRAC                                      </v>
          </cell>
          <cell r="C40" t="str">
            <v>T5</v>
          </cell>
          <cell r="D40" t="str">
            <v>GENERAL</v>
          </cell>
          <cell r="E40">
            <v>35496</v>
          </cell>
          <cell r="F40" t="str">
            <v>Viernes</v>
          </cell>
          <cell r="G40">
            <v>0.68081018518518521</v>
          </cell>
          <cell r="H40" t="str">
            <v>000m30s</v>
          </cell>
          <cell r="I40" t="str">
            <v>[TARDE DE CINE] {AVANCE PROGRAMACION} * {AVANCE PROGRAMACION}</v>
          </cell>
          <cell r="J40">
            <v>11</v>
          </cell>
          <cell r="K40">
            <v>23</v>
          </cell>
          <cell r="L40" t="str">
            <v>Resto</v>
          </cell>
          <cell r="M40">
            <v>5.4</v>
          </cell>
          <cell r="N40" t="str">
            <v xml:space="preserve">      30.0</v>
          </cell>
          <cell r="O40">
            <v>1977</v>
          </cell>
          <cell r="P40">
            <v>1163</v>
          </cell>
          <cell r="Q40" t="str">
            <v xml:space="preserve">       1.5</v>
          </cell>
          <cell r="R40">
            <v>7223</v>
          </cell>
          <cell r="S40" t="str">
            <v xml:space="preserve">      19.7</v>
          </cell>
          <cell r="T40">
            <v>30</v>
          </cell>
          <cell r="U40">
            <v>7223</v>
          </cell>
        </row>
        <row r="41">
          <cell r="B41" t="str">
            <v xml:space="preserve">PORT AVENTURA/P.ATRAC                                      </v>
          </cell>
          <cell r="C41" t="str">
            <v>A3</v>
          </cell>
          <cell r="D41" t="str">
            <v>GENERAL</v>
          </cell>
          <cell r="E41">
            <v>35496</v>
          </cell>
          <cell r="F41" t="str">
            <v>Viernes</v>
          </cell>
          <cell r="G41">
            <v>0.57153935185185178</v>
          </cell>
          <cell r="H41" t="str">
            <v>000m30s</v>
          </cell>
          <cell r="I41" t="str">
            <v>[EL EQUIPO A] {LA TIENDA EN CASA} * {AVANCE PROGRAMACION}</v>
          </cell>
          <cell r="J41">
            <v>4</v>
          </cell>
          <cell r="K41">
            <v>21</v>
          </cell>
          <cell r="L41" t="str">
            <v>Resto</v>
          </cell>
          <cell r="M41">
            <v>3.4</v>
          </cell>
          <cell r="N41" t="str">
            <v xml:space="preserve">      33.4</v>
          </cell>
          <cell r="O41">
            <v>1256</v>
          </cell>
          <cell r="P41">
            <v>825</v>
          </cell>
          <cell r="Q41" t="str">
            <v xml:space="preserve">       1.6</v>
          </cell>
          <cell r="R41">
            <v>7895</v>
          </cell>
          <cell r="S41" t="str">
            <v xml:space="preserve">      21.5</v>
          </cell>
          <cell r="T41">
            <v>30</v>
          </cell>
          <cell r="U41">
            <v>7895</v>
          </cell>
        </row>
        <row r="42">
          <cell r="B42" t="str">
            <v xml:space="preserve">PORT AVENTURA/P.ATRAC                                      </v>
          </cell>
          <cell r="C42" t="str">
            <v>TV3</v>
          </cell>
          <cell r="D42" t="str">
            <v>GENERAL</v>
          </cell>
          <cell r="E42">
            <v>35496</v>
          </cell>
          <cell r="F42" t="str">
            <v>Viernes</v>
          </cell>
          <cell r="G42">
            <v>0.97371527777777767</v>
          </cell>
          <cell r="H42" t="str">
            <v>000m30s</v>
          </cell>
          <cell r="I42" t="str">
            <v>[FORCA BARCA] {AVANCE PROGRAMACION} * {AVANC INFORMATIU 23H}</v>
          </cell>
          <cell r="J42">
            <v>3</v>
          </cell>
          <cell r="K42">
            <v>14</v>
          </cell>
          <cell r="L42" t="str">
            <v>Resto</v>
          </cell>
          <cell r="M42">
            <v>0.9</v>
          </cell>
          <cell r="N42" t="str">
            <v xml:space="preserve">      34.4</v>
          </cell>
          <cell r="O42">
            <v>340</v>
          </cell>
          <cell r="P42">
            <v>1650</v>
          </cell>
          <cell r="Q42" t="str">
            <v xml:space="preserve">       1.6</v>
          </cell>
          <cell r="R42">
            <v>8086</v>
          </cell>
          <cell r="S42" t="str">
            <v xml:space="preserve">      22.1</v>
          </cell>
          <cell r="T42">
            <v>30</v>
          </cell>
          <cell r="U42">
            <v>8086</v>
          </cell>
        </row>
        <row r="43">
          <cell r="B43" t="str">
            <v xml:space="preserve">PORT AVENTURA/P.ATRAC                                      </v>
          </cell>
          <cell r="C43" t="str">
            <v>C9</v>
          </cell>
          <cell r="D43" t="str">
            <v>GENERAL</v>
          </cell>
          <cell r="E43">
            <v>35496</v>
          </cell>
          <cell r="F43" t="str">
            <v>Viernes</v>
          </cell>
          <cell r="G43">
            <v>0.81937499999999996</v>
          </cell>
          <cell r="H43" t="str">
            <v>000m30s</v>
          </cell>
          <cell r="I43" t="str">
            <v>[BOUS] {AVANCE PROGRAMACION} * {AVANCE PROGRAMACION}</v>
          </cell>
          <cell r="J43">
            <v>13</v>
          </cell>
          <cell r="K43">
            <v>19</v>
          </cell>
          <cell r="L43" t="str">
            <v>Resto</v>
          </cell>
          <cell r="M43">
            <v>0.7</v>
          </cell>
          <cell r="N43" t="str">
            <v xml:space="preserve">      35.0</v>
          </cell>
          <cell r="O43">
            <v>246</v>
          </cell>
          <cell r="P43">
            <v>150</v>
          </cell>
          <cell r="Q43" t="str">
            <v xml:space="preserve">       1.6</v>
          </cell>
          <cell r="R43">
            <v>8215</v>
          </cell>
          <cell r="S43" t="str">
            <v xml:space="preserve">      22.4</v>
          </cell>
          <cell r="T43">
            <v>30</v>
          </cell>
          <cell r="U43">
            <v>8215</v>
          </cell>
        </row>
        <row r="44">
          <cell r="B44" t="str">
            <v xml:space="preserve">PORT AVENTURA/P.ATRAC                                      </v>
          </cell>
          <cell r="C44" t="str">
            <v>ETB2</v>
          </cell>
          <cell r="D44" t="str">
            <v>GENERAL</v>
          </cell>
          <cell r="E44">
            <v>35496</v>
          </cell>
          <cell r="F44" t="str">
            <v>Viernes</v>
          </cell>
          <cell r="G44">
            <v>0.63837962962962969</v>
          </cell>
          <cell r="H44" t="str">
            <v>000m30s</v>
          </cell>
          <cell r="I44" t="str">
            <v xml:space="preserve">[TELEBERRI 1] {EGURALDIA 1} * </v>
          </cell>
          <cell r="J44">
            <v>3</v>
          </cell>
          <cell r="K44">
            <v>5</v>
          </cell>
          <cell r="L44" t="str">
            <v>Resto</v>
          </cell>
          <cell r="M44">
            <v>0.4</v>
          </cell>
          <cell r="N44" t="str">
            <v xml:space="preserve">      35.5</v>
          </cell>
          <cell r="O44">
            <v>160</v>
          </cell>
          <cell r="P44">
            <v>255</v>
          </cell>
          <cell r="Q44" t="str">
            <v xml:space="preserve">       1.6</v>
          </cell>
          <cell r="R44">
            <v>8313</v>
          </cell>
          <cell r="S44" t="str">
            <v xml:space="preserve">      22.7</v>
          </cell>
          <cell r="T44">
            <v>30</v>
          </cell>
          <cell r="U44">
            <v>8313</v>
          </cell>
        </row>
        <row r="45">
          <cell r="B45" t="str">
            <v xml:space="preserve">PORT AVENTURA/P.ATRAC                                      </v>
          </cell>
          <cell r="C45" t="str">
            <v>ETB2</v>
          </cell>
          <cell r="D45" t="str">
            <v>GENERAL</v>
          </cell>
          <cell r="E45">
            <v>35496</v>
          </cell>
          <cell r="F45" t="str">
            <v>Viernes</v>
          </cell>
          <cell r="G45">
            <v>0.92190972222222223</v>
          </cell>
          <cell r="H45" t="str">
            <v>000m30s</v>
          </cell>
          <cell r="I45" t="str">
            <v>[TOMA Y DACA] {AVANCE PROGRAMACION} * {AVANCE PROGRAMACION}</v>
          </cell>
          <cell r="J45">
            <v>15</v>
          </cell>
          <cell r="K45">
            <v>17</v>
          </cell>
          <cell r="L45" t="str">
            <v>Resto</v>
          </cell>
          <cell r="M45">
            <v>0.3</v>
          </cell>
          <cell r="N45" t="str">
            <v xml:space="preserve">      35.7</v>
          </cell>
          <cell r="O45">
            <v>96</v>
          </cell>
          <cell r="P45">
            <v>345</v>
          </cell>
          <cell r="Q45" t="str">
            <v xml:space="preserve">       1.6</v>
          </cell>
          <cell r="R45">
            <v>8360</v>
          </cell>
          <cell r="S45" t="str">
            <v xml:space="preserve">      22.8</v>
          </cell>
          <cell r="T45">
            <v>30</v>
          </cell>
          <cell r="U45">
            <v>8360</v>
          </cell>
        </row>
        <row r="46">
          <cell r="B46" t="str">
            <v xml:space="preserve">PORT AVENTURA/P.ATRAC                                      </v>
          </cell>
          <cell r="C46" t="str">
            <v>TVM</v>
          </cell>
          <cell r="D46" t="str">
            <v>GENERAL</v>
          </cell>
          <cell r="E46">
            <v>35496</v>
          </cell>
          <cell r="F46" t="str">
            <v>Viernes</v>
          </cell>
          <cell r="G46">
            <v>0.57932870370370371</v>
          </cell>
          <cell r="H46" t="str">
            <v>000m30s</v>
          </cell>
          <cell r="I46" t="str">
            <v>[AVANCE PROGRAMACION] * [AVANCE PROGRAMACION]</v>
          </cell>
          <cell r="J46">
            <v>5</v>
          </cell>
          <cell r="K46">
            <v>13</v>
          </cell>
          <cell r="L46" t="str">
            <v>Resto</v>
          </cell>
          <cell r="M46">
            <v>0.3</v>
          </cell>
          <cell r="N46" t="str">
            <v xml:space="preserve">      36.0</v>
          </cell>
          <cell r="O46">
            <v>98</v>
          </cell>
          <cell r="P46">
            <v>413</v>
          </cell>
          <cell r="Q46" t="str">
            <v xml:space="preserve">       1.6</v>
          </cell>
          <cell r="R46">
            <v>8431</v>
          </cell>
          <cell r="S46" t="str">
            <v xml:space="preserve">      23.0</v>
          </cell>
          <cell r="T46">
            <v>30</v>
          </cell>
          <cell r="U46">
            <v>8431</v>
          </cell>
        </row>
        <row r="47">
          <cell r="B47" t="str">
            <v xml:space="preserve">PORT AVENTURA/P.ATRAC                                      </v>
          </cell>
          <cell r="C47" t="str">
            <v>TVM</v>
          </cell>
          <cell r="D47" t="str">
            <v>GENERAL</v>
          </cell>
          <cell r="E47">
            <v>35496</v>
          </cell>
          <cell r="F47" t="str">
            <v>Viernes</v>
          </cell>
          <cell r="G47">
            <v>0.74194444444444441</v>
          </cell>
          <cell r="H47" t="str">
            <v>000m30s</v>
          </cell>
          <cell r="I47" t="str">
            <v>[TOROS] {AVANCE PROGRAMACION} * {AVANCE PROGRAMACION}</v>
          </cell>
          <cell r="J47">
            <v>6</v>
          </cell>
          <cell r="K47">
            <v>8</v>
          </cell>
          <cell r="L47" t="str">
            <v>Resto</v>
          </cell>
          <cell r="M47">
            <v>0.8</v>
          </cell>
          <cell r="N47" t="str">
            <v xml:space="preserve">      36.7</v>
          </cell>
          <cell r="O47">
            <v>276</v>
          </cell>
          <cell r="P47">
            <v>548</v>
          </cell>
          <cell r="Q47" t="str">
            <v xml:space="preserve">       1.6</v>
          </cell>
          <cell r="R47">
            <v>8574</v>
          </cell>
          <cell r="S47" t="str">
            <v xml:space="preserve">      23.4</v>
          </cell>
          <cell r="T47">
            <v>30</v>
          </cell>
          <cell r="U47">
            <v>8574</v>
          </cell>
        </row>
        <row r="48">
          <cell r="B48" t="str">
            <v xml:space="preserve">PORT AVENTURA/P.ATRAC                                      </v>
          </cell>
          <cell r="C48" t="str">
            <v>TVM</v>
          </cell>
          <cell r="D48" t="str">
            <v>GENERAL</v>
          </cell>
          <cell r="E48">
            <v>35496</v>
          </cell>
          <cell r="F48" t="str">
            <v>Viernes</v>
          </cell>
          <cell r="G48">
            <v>1.0113194444444444</v>
          </cell>
          <cell r="H48" t="str">
            <v>000m30s</v>
          </cell>
          <cell r="I48" t="str">
            <v>[SUCEDIO EN MADRID] {AVANCE PROGRAMACION} * {AVANCE PROGRAMACION}</v>
          </cell>
          <cell r="J48">
            <v>14</v>
          </cell>
          <cell r="K48">
            <v>19</v>
          </cell>
          <cell r="L48" t="str">
            <v>Resto</v>
          </cell>
          <cell r="M48">
            <v>0.6</v>
          </cell>
          <cell r="N48" t="str">
            <v xml:space="preserve">      37.4</v>
          </cell>
          <cell r="O48">
            <v>227</v>
          </cell>
          <cell r="P48">
            <v>1035</v>
          </cell>
          <cell r="Q48" t="str">
            <v xml:space="preserve">       1.6</v>
          </cell>
          <cell r="R48">
            <v>8694</v>
          </cell>
          <cell r="S48" t="str">
            <v xml:space="preserve">      23.7</v>
          </cell>
          <cell r="T48">
            <v>30</v>
          </cell>
          <cell r="U48">
            <v>8694</v>
          </cell>
        </row>
        <row r="49">
          <cell r="B49" t="str">
            <v xml:space="preserve">PORT AVENTURA/P.ATRAC                                      </v>
          </cell>
          <cell r="C49" t="str">
            <v>TVE1</v>
          </cell>
          <cell r="D49" t="str">
            <v>GENERAL</v>
          </cell>
          <cell r="E49">
            <v>35497</v>
          </cell>
          <cell r="F49" t="str">
            <v>Sabado</v>
          </cell>
          <cell r="G49">
            <v>0.54383101851851856</v>
          </cell>
          <cell r="H49" t="str">
            <v>000m30s</v>
          </cell>
          <cell r="I49" t="str">
            <v>[GRACIAS POR TODO(R)] {AVANCE PROGRAMACION} * {AVANCE PROGRAMACION}</v>
          </cell>
          <cell r="J49">
            <v>5</v>
          </cell>
          <cell r="K49">
            <v>8</v>
          </cell>
          <cell r="L49" t="str">
            <v>Resto</v>
          </cell>
          <cell r="M49">
            <v>1.5</v>
          </cell>
          <cell r="N49" t="str">
            <v xml:space="preserve">      38.9</v>
          </cell>
          <cell r="O49">
            <v>560</v>
          </cell>
          <cell r="P49">
            <v>600</v>
          </cell>
          <cell r="Q49" t="str">
            <v xml:space="preserve">       1.6</v>
          </cell>
          <cell r="R49">
            <v>8951</v>
          </cell>
          <cell r="S49" t="str">
            <v xml:space="preserve">      24.4</v>
          </cell>
          <cell r="T49">
            <v>30</v>
          </cell>
          <cell r="U49">
            <v>8951</v>
          </cell>
        </row>
        <row r="50">
          <cell r="B50" t="str">
            <v xml:space="preserve">PORT AVENTURA/P.ATRAC                                      </v>
          </cell>
          <cell r="C50" t="str">
            <v>TVE1</v>
          </cell>
          <cell r="D50" t="str">
            <v>GENERAL</v>
          </cell>
          <cell r="E50">
            <v>35497</v>
          </cell>
          <cell r="F50" t="str">
            <v>Sabado</v>
          </cell>
          <cell r="G50">
            <v>0.57033564814814819</v>
          </cell>
          <cell r="H50" t="str">
            <v>000m30s</v>
          </cell>
          <cell r="I50" t="str">
            <v>[GRACIAS POR TODO(R)] * [AVANCE PROGRAMACION]</v>
          </cell>
          <cell r="J50">
            <v>13</v>
          </cell>
          <cell r="K50">
            <v>25</v>
          </cell>
          <cell r="L50" t="str">
            <v>Resto</v>
          </cell>
          <cell r="M50">
            <v>2.2999999999999998</v>
          </cell>
          <cell r="N50" t="str">
            <v xml:space="preserve">      41.2</v>
          </cell>
          <cell r="O50">
            <v>840</v>
          </cell>
          <cell r="P50">
            <v>600</v>
          </cell>
          <cell r="Q50" t="str">
            <v xml:space="preserve">       1.6</v>
          </cell>
          <cell r="R50">
            <v>9305</v>
          </cell>
          <cell r="S50" t="str">
            <v xml:space="preserve">      25.4</v>
          </cell>
          <cell r="T50">
            <v>30</v>
          </cell>
          <cell r="U50">
            <v>9305</v>
          </cell>
        </row>
        <row r="51">
          <cell r="B51" t="str">
            <v xml:space="preserve">PORT AVENTURA/P.ATRAC                                      </v>
          </cell>
          <cell r="C51" t="str">
            <v>TVE1</v>
          </cell>
          <cell r="D51" t="str">
            <v>GENERAL</v>
          </cell>
          <cell r="E51">
            <v>35497</v>
          </cell>
          <cell r="F51" t="str">
            <v>Sabado</v>
          </cell>
          <cell r="G51">
            <v>0.82648148148148148</v>
          </cell>
          <cell r="H51" t="str">
            <v>000m30s</v>
          </cell>
          <cell r="I51" t="str">
            <v xml:space="preserve">[ESPECIAL LOS MORANCOS] {AVANCE PROGRAMACION} * </v>
          </cell>
          <cell r="J51">
            <v>24</v>
          </cell>
          <cell r="K51">
            <v>26</v>
          </cell>
          <cell r="L51" t="str">
            <v>Resto</v>
          </cell>
          <cell r="M51">
            <v>5.5</v>
          </cell>
          <cell r="N51" t="str">
            <v xml:space="preserve">      46.7</v>
          </cell>
          <cell r="O51">
            <v>2011</v>
          </cell>
          <cell r="P51">
            <v>2100</v>
          </cell>
          <cell r="Q51" t="str">
            <v xml:space="preserve">       1.7</v>
          </cell>
          <cell r="R51">
            <v>10316</v>
          </cell>
          <cell r="S51" t="str">
            <v xml:space="preserve">      28.1</v>
          </cell>
          <cell r="T51">
            <v>30</v>
          </cell>
          <cell r="U51">
            <v>10316</v>
          </cell>
        </row>
        <row r="52">
          <cell r="B52" t="str">
            <v xml:space="preserve">PORT AVENTURA/P.ATRAC                                      </v>
          </cell>
          <cell r="C52" t="str">
            <v>TVE1</v>
          </cell>
          <cell r="D52" t="str">
            <v>GENERAL</v>
          </cell>
          <cell r="E52">
            <v>35497</v>
          </cell>
          <cell r="F52" t="str">
            <v>Sabado</v>
          </cell>
          <cell r="G52">
            <v>0.9749768518518519</v>
          </cell>
          <cell r="H52" t="str">
            <v>000m30s</v>
          </cell>
          <cell r="I52" t="str">
            <v>[EL SEMAFORO] {AVANCE PROGRAMACION} * {AVANCE PROGRAMACION}</v>
          </cell>
          <cell r="J52">
            <v>17</v>
          </cell>
          <cell r="K52">
            <v>22</v>
          </cell>
          <cell r="L52" t="str">
            <v>Resto</v>
          </cell>
          <cell r="M52">
            <v>7.1</v>
          </cell>
          <cell r="N52" t="str">
            <v xml:space="preserve">      53.8</v>
          </cell>
          <cell r="O52">
            <v>2611</v>
          </cell>
          <cell r="P52">
            <v>6000</v>
          </cell>
          <cell r="Q52" t="str">
            <v xml:space="preserve">       1.7</v>
          </cell>
          <cell r="R52">
            <v>11434</v>
          </cell>
          <cell r="S52" t="str">
            <v xml:space="preserve">      31.2</v>
          </cell>
          <cell r="T52">
            <v>30</v>
          </cell>
          <cell r="U52">
            <v>11434</v>
          </cell>
        </row>
        <row r="53">
          <cell r="B53" t="str">
            <v xml:space="preserve">PORT AVENTURA/P.ATRAC                                      </v>
          </cell>
          <cell r="C53" t="str">
            <v>T5</v>
          </cell>
          <cell r="D53" t="str">
            <v>GENERAL</v>
          </cell>
          <cell r="E53">
            <v>35497</v>
          </cell>
          <cell r="F53" t="str">
            <v>Sabado</v>
          </cell>
          <cell r="G53">
            <v>0.77883101851851855</v>
          </cell>
          <cell r="H53" t="str">
            <v>000m30s</v>
          </cell>
          <cell r="I53" t="str">
            <v>[CINE FIESTA 2] {AVANCE PROGRAMACION} * {AVANCE PROGRAMACION}</v>
          </cell>
          <cell r="J53">
            <v>2</v>
          </cell>
          <cell r="K53">
            <v>18</v>
          </cell>
          <cell r="L53" t="str">
            <v>Segunda</v>
          </cell>
          <cell r="M53">
            <v>4.9000000000000004</v>
          </cell>
          <cell r="N53" t="str">
            <v xml:space="preserve">      58.7</v>
          </cell>
          <cell r="O53">
            <v>1805</v>
          </cell>
          <cell r="P53">
            <v>1275</v>
          </cell>
          <cell r="Q53" t="str">
            <v xml:space="preserve">       1.8</v>
          </cell>
          <cell r="R53">
            <v>12177</v>
          </cell>
          <cell r="S53" t="str">
            <v xml:space="preserve">      33.2</v>
          </cell>
          <cell r="T53">
            <v>30</v>
          </cell>
          <cell r="U53">
            <v>12177</v>
          </cell>
        </row>
        <row r="54">
          <cell r="B54" t="str">
            <v xml:space="preserve">PORT AVENTURA/P.ATRAC                                      </v>
          </cell>
          <cell r="C54" t="str">
            <v>A3</v>
          </cell>
          <cell r="D54" t="str">
            <v>GENERAL</v>
          </cell>
          <cell r="E54">
            <v>35497</v>
          </cell>
          <cell r="F54" t="str">
            <v>Sabado</v>
          </cell>
          <cell r="G54">
            <v>0.55553240740740739</v>
          </cell>
          <cell r="H54" t="str">
            <v>000m30s</v>
          </cell>
          <cell r="I54" t="str">
            <v>[MENUDAS ESTRELLAS(R)] {AVANCE PROGRAMACION} * {AYUDAME DESC.PERSONAJ}</v>
          </cell>
          <cell r="J54">
            <v>10</v>
          </cell>
          <cell r="K54">
            <v>21</v>
          </cell>
          <cell r="L54" t="str">
            <v>Resto</v>
          </cell>
          <cell r="M54">
            <v>2.2999999999999998</v>
          </cell>
          <cell r="N54" t="str">
            <v xml:space="preserve">      61.0</v>
          </cell>
          <cell r="O54">
            <v>853</v>
          </cell>
          <cell r="P54">
            <v>825</v>
          </cell>
          <cell r="Q54" t="str">
            <v xml:space="preserve">       1.8</v>
          </cell>
          <cell r="R54">
            <v>12503</v>
          </cell>
          <cell r="S54" t="str">
            <v xml:space="preserve">      34.1</v>
          </cell>
          <cell r="T54">
            <v>30</v>
          </cell>
          <cell r="U54">
            <v>12503</v>
          </cell>
        </row>
        <row r="55">
          <cell r="B55" t="str">
            <v xml:space="preserve">PORT AVENTURA/P.ATRAC                                      </v>
          </cell>
          <cell r="C55" t="str">
            <v>A3</v>
          </cell>
          <cell r="D55" t="str">
            <v>GENERAL</v>
          </cell>
          <cell r="E55">
            <v>35497</v>
          </cell>
          <cell r="F55" t="str">
            <v>Sabado</v>
          </cell>
          <cell r="G55">
            <v>0.68413194444444436</v>
          </cell>
          <cell r="H55" t="str">
            <v>000m30s</v>
          </cell>
          <cell r="I55" t="str">
            <v>[SUPERCINE DEL SABADO] {AVANCE PROGRAMACION} * {(P)PARA TU INFORMACIO}</v>
          </cell>
          <cell r="J55">
            <v>4</v>
          </cell>
          <cell r="K55">
            <v>20</v>
          </cell>
          <cell r="L55" t="str">
            <v>Resto</v>
          </cell>
          <cell r="M55">
            <v>5.2</v>
          </cell>
          <cell r="N55" t="str">
            <v xml:space="preserve">      66.3</v>
          </cell>
          <cell r="O55">
            <v>1914</v>
          </cell>
          <cell r="P55">
            <v>3300</v>
          </cell>
          <cell r="Q55" t="str">
            <v xml:space="preserve">       1.8</v>
          </cell>
          <cell r="R55">
            <v>13429</v>
          </cell>
          <cell r="S55" t="str">
            <v xml:space="preserve">      36.6</v>
          </cell>
          <cell r="T55">
            <v>30</v>
          </cell>
          <cell r="U55">
            <v>13429</v>
          </cell>
        </row>
        <row r="56">
          <cell r="B56" t="str">
            <v xml:space="preserve">PORT AVENTURA/P.ATRAC                                      </v>
          </cell>
          <cell r="C56" t="str">
            <v>A3</v>
          </cell>
          <cell r="D56" t="str">
            <v>GENERAL</v>
          </cell>
          <cell r="E56">
            <v>35497</v>
          </cell>
          <cell r="F56" t="str">
            <v>Sabado</v>
          </cell>
          <cell r="G56">
            <v>0.72694444444444439</v>
          </cell>
          <cell r="H56" t="str">
            <v>000m30s</v>
          </cell>
          <cell r="I56" t="str">
            <v>[SUPERCINE DEL SABADO] {AVANCE PROGRAMACION} * {AVANCE PROGRAMACION}</v>
          </cell>
          <cell r="J56">
            <v>9</v>
          </cell>
          <cell r="K56">
            <v>21</v>
          </cell>
          <cell r="L56" t="str">
            <v>Resto</v>
          </cell>
          <cell r="M56">
            <v>4.8</v>
          </cell>
          <cell r="N56" t="str">
            <v xml:space="preserve">      71.0</v>
          </cell>
          <cell r="O56">
            <v>1742</v>
          </cell>
          <cell r="P56">
            <v>3300</v>
          </cell>
          <cell r="Q56" t="str">
            <v xml:space="preserve">       1.9</v>
          </cell>
          <cell r="R56">
            <v>13819</v>
          </cell>
          <cell r="S56" t="str">
            <v xml:space="preserve">      37.7</v>
          </cell>
          <cell r="T56">
            <v>30</v>
          </cell>
          <cell r="U56">
            <v>13819</v>
          </cell>
        </row>
        <row r="57">
          <cell r="B57" t="str">
            <v xml:space="preserve">PORT AVENTURA/P.ATRAC                                      </v>
          </cell>
          <cell r="C57" t="str">
            <v>TV3</v>
          </cell>
          <cell r="D57" t="str">
            <v>GENERAL</v>
          </cell>
          <cell r="E57">
            <v>35497</v>
          </cell>
          <cell r="F57" t="str">
            <v>Sabado</v>
          </cell>
          <cell r="G57">
            <v>0.57468750000000002</v>
          </cell>
          <cell r="H57" t="str">
            <v>000m30s</v>
          </cell>
          <cell r="I57" t="str">
            <v>[SENSE TITOL 2 A.BU(R)] {AVANCE PROGRAMACION} * {L'AGENDA L'ESPECTACLE}</v>
          </cell>
          <cell r="J57">
            <v>2</v>
          </cell>
          <cell r="K57">
            <v>21</v>
          </cell>
          <cell r="L57" t="str">
            <v>Segunda</v>
          </cell>
          <cell r="M57">
            <v>0.7</v>
          </cell>
          <cell r="N57" t="str">
            <v xml:space="preserve">      71.7</v>
          </cell>
          <cell r="O57">
            <v>245</v>
          </cell>
          <cell r="P57">
            <v>150</v>
          </cell>
          <cell r="Q57" t="str">
            <v xml:space="preserve">       1.9</v>
          </cell>
          <cell r="R57">
            <v>13908</v>
          </cell>
          <cell r="S57" t="str">
            <v xml:space="preserve">      37.9</v>
          </cell>
          <cell r="T57">
            <v>30</v>
          </cell>
          <cell r="U57">
            <v>13908</v>
          </cell>
        </row>
        <row r="58">
          <cell r="B58" t="str">
            <v xml:space="preserve">PORT AVENTURA/P.ATRAC                                      </v>
          </cell>
          <cell r="C58" t="str">
            <v>TV3</v>
          </cell>
          <cell r="D58" t="str">
            <v>GENERAL</v>
          </cell>
          <cell r="E58">
            <v>35497</v>
          </cell>
          <cell r="F58" t="str">
            <v>Sabado</v>
          </cell>
          <cell r="G58">
            <v>0.6023263888888889</v>
          </cell>
          <cell r="H58" t="str">
            <v>000m30s</v>
          </cell>
          <cell r="I58" t="str">
            <v>[AGENDA CULTURAL] * [AVANCE PROGRAMACION]</v>
          </cell>
          <cell r="J58">
            <v>15</v>
          </cell>
          <cell r="K58">
            <v>19</v>
          </cell>
          <cell r="L58" t="str">
            <v>Resto</v>
          </cell>
          <cell r="M58">
            <v>0.6</v>
          </cell>
          <cell r="N58" t="str">
            <v xml:space="preserve">      72.3</v>
          </cell>
          <cell r="O58">
            <v>223</v>
          </cell>
          <cell r="P58">
            <v>375</v>
          </cell>
          <cell r="Q58" t="str">
            <v xml:space="preserve">       1.9</v>
          </cell>
          <cell r="R58">
            <v>13978</v>
          </cell>
          <cell r="S58" t="str">
            <v xml:space="preserve">      38.1</v>
          </cell>
          <cell r="T58">
            <v>30</v>
          </cell>
          <cell r="U58">
            <v>13978</v>
          </cell>
        </row>
        <row r="59">
          <cell r="B59" t="str">
            <v xml:space="preserve">PORT AVENTURA/P.ATRAC                                      </v>
          </cell>
          <cell r="C59" t="str">
            <v>TV3</v>
          </cell>
          <cell r="D59" t="str">
            <v>GENERAL</v>
          </cell>
          <cell r="E59">
            <v>35497</v>
          </cell>
          <cell r="F59" t="str">
            <v>Sabado</v>
          </cell>
          <cell r="G59">
            <v>0.716863425925926</v>
          </cell>
          <cell r="H59" t="str">
            <v>000m30s</v>
          </cell>
          <cell r="I59" t="str">
            <v xml:space="preserve">[TARDA DE CINE] {AVANCE PROGRAMACION} * </v>
          </cell>
          <cell r="J59">
            <v>16</v>
          </cell>
          <cell r="K59">
            <v>17</v>
          </cell>
          <cell r="L59" t="str">
            <v>Penultima</v>
          </cell>
          <cell r="M59">
            <v>0.7</v>
          </cell>
          <cell r="N59" t="str">
            <v xml:space="preserve">      73.0</v>
          </cell>
          <cell r="O59">
            <v>240</v>
          </cell>
          <cell r="P59">
            <v>450</v>
          </cell>
          <cell r="Q59" t="str">
            <v xml:space="preserve">       1.9</v>
          </cell>
          <cell r="R59">
            <v>14032</v>
          </cell>
          <cell r="S59" t="str">
            <v xml:space="preserve">      38.3</v>
          </cell>
          <cell r="T59">
            <v>30</v>
          </cell>
          <cell r="U59">
            <v>14032</v>
          </cell>
        </row>
        <row r="60">
          <cell r="B60" t="str">
            <v xml:space="preserve">PORT AVENTURA/P.ATRAC                                      </v>
          </cell>
          <cell r="C60" t="str">
            <v>TV3</v>
          </cell>
          <cell r="D60" t="str">
            <v>GENERAL</v>
          </cell>
          <cell r="E60">
            <v>35497</v>
          </cell>
          <cell r="F60" t="str">
            <v>Sabado</v>
          </cell>
          <cell r="G60">
            <v>0.76010416666666669</v>
          </cell>
          <cell r="H60" t="str">
            <v>000m30s</v>
          </cell>
          <cell r="I60" t="str">
            <v>[TARDA DE CINE 2]  * {AVANCE PROGRAMACION}</v>
          </cell>
          <cell r="J60">
            <v>18</v>
          </cell>
          <cell r="K60">
            <v>19</v>
          </cell>
          <cell r="L60" t="str">
            <v>Penultima</v>
          </cell>
          <cell r="M60">
            <v>0.3</v>
          </cell>
          <cell r="N60" t="str">
            <v xml:space="preserve">      73.3</v>
          </cell>
          <cell r="O60">
            <v>128</v>
          </cell>
          <cell r="P60">
            <v>450</v>
          </cell>
          <cell r="Q60" t="str">
            <v xml:space="preserve">       1.9</v>
          </cell>
          <cell r="R60">
            <v>14039</v>
          </cell>
          <cell r="S60" t="str">
            <v xml:space="preserve">      38.3</v>
          </cell>
          <cell r="T60">
            <v>30</v>
          </cell>
          <cell r="U60">
            <v>14039</v>
          </cell>
        </row>
        <row r="61">
          <cell r="B61" t="str">
            <v xml:space="preserve">PORT AVENTURA/P.ATRAC                                      </v>
          </cell>
          <cell r="C61" t="str">
            <v>C9</v>
          </cell>
          <cell r="D61" t="str">
            <v>GENERAL</v>
          </cell>
          <cell r="E61">
            <v>35497</v>
          </cell>
          <cell r="F61" t="str">
            <v>Sabado</v>
          </cell>
          <cell r="G61">
            <v>0.59604166666666669</v>
          </cell>
          <cell r="H61" t="str">
            <v>000m30s</v>
          </cell>
          <cell r="I61" t="str">
            <v>[NOTICIES 9:1] {AVANCE PROGRAMACION} * {AVANCE PROGRAMACION}</v>
          </cell>
          <cell r="J61">
            <v>9</v>
          </cell>
          <cell r="K61">
            <v>13</v>
          </cell>
          <cell r="L61" t="str">
            <v>Resto</v>
          </cell>
          <cell r="M61">
            <v>0.6</v>
          </cell>
          <cell r="N61" t="str">
            <v xml:space="preserve">      73.9</v>
          </cell>
          <cell r="O61">
            <v>223</v>
          </cell>
          <cell r="P61">
            <v>113</v>
          </cell>
          <cell r="Q61" t="str">
            <v xml:space="preserve">       1.9</v>
          </cell>
          <cell r="R61">
            <v>14118</v>
          </cell>
          <cell r="S61" t="str">
            <v xml:space="preserve">      38.5</v>
          </cell>
          <cell r="T61">
            <v>30</v>
          </cell>
          <cell r="U61">
            <v>14118</v>
          </cell>
        </row>
        <row r="62">
          <cell r="B62" t="str">
            <v xml:space="preserve">PORT AVENTURA/P.ATRAC                                      </v>
          </cell>
          <cell r="C62" t="str">
            <v>C9</v>
          </cell>
          <cell r="D62" t="str">
            <v>GENERAL</v>
          </cell>
          <cell r="E62">
            <v>35497</v>
          </cell>
          <cell r="F62" t="str">
            <v>Sabado</v>
          </cell>
          <cell r="G62">
            <v>0.68184027777777778</v>
          </cell>
          <cell r="H62" t="str">
            <v>000m30s</v>
          </cell>
          <cell r="I62" t="str">
            <v xml:space="preserve">[CINE] {AVANCE PROGRAMACION} * </v>
          </cell>
          <cell r="J62">
            <v>11</v>
          </cell>
          <cell r="K62">
            <v>13</v>
          </cell>
          <cell r="L62" t="str">
            <v>Resto</v>
          </cell>
          <cell r="M62">
            <v>0.6</v>
          </cell>
          <cell r="N62" t="str">
            <v xml:space="preserve">      74.5</v>
          </cell>
          <cell r="O62">
            <v>211</v>
          </cell>
          <cell r="P62">
            <v>375</v>
          </cell>
          <cell r="Q62" t="str">
            <v xml:space="preserve">       1.9</v>
          </cell>
          <cell r="R62">
            <v>14183</v>
          </cell>
          <cell r="S62" t="str">
            <v xml:space="preserve">      38.7</v>
          </cell>
          <cell r="T62">
            <v>30</v>
          </cell>
          <cell r="U62">
            <v>14183</v>
          </cell>
        </row>
        <row r="63">
          <cell r="B63" t="str">
            <v xml:space="preserve">PORT AVENTURA/P.ATRAC                                      </v>
          </cell>
          <cell r="C63" t="str">
            <v>C9</v>
          </cell>
          <cell r="D63" t="str">
            <v>GENERAL</v>
          </cell>
          <cell r="E63">
            <v>35497</v>
          </cell>
          <cell r="F63" t="str">
            <v>Sabado</v>
          </cell>
          <cell r="G63">
            <v>0.70542824074074073</v>
          </cell>
          <cell r="H63" t="str">
            <v>000m30s</v>
          </cell>
          <cell r="I63" t="str">
            <v>[AVANCE PROGRAMACION] * [BOUS]</v>
          </cell>
          <cell r="J63">
            <v>13</v>
          </cell>
          <cell r="K63">
            <v>14</v>
          </cell>
          <cell r="L63" t="str">
            <v>Penultima</v>
          </cell>
          <cell r="M63">
            <v>0.5</v>
          </cell>
          <cell r="N63" t="str">
            <v xml:space="preserve">      75.0</v>
          </cell>
          <cell r="O63">
            <v>185</v>
          </cell>
          <cell r="P63">
            <v>375</v>
          </cell>
          <cell r="Q63" t="str">
            <v xml:space="preserve">       1.9</v>
          </cell>
          <cell r="R63">
            <v>14209</v>
          </cell>
          <cell r="S63" t="str">
            <v xml:space="preserve">      38.8</v>
          </cell>
          <cell r="T63">
            <v>30</v>
          </cell>
          <cell r="U63">
            <v>14209</v>
          </cell>
        </row>
        <row r="64">
          <cell r="B64" t="str">
            <v xml:space="preserve">PORT AVENTURA/P.ATRAC                                      </v>
          </cell>
          <cell r="C64" t="str">
            <v>ETB2</v>
          </cell>
          <cell r="D64" t="str">
            <v>GENERAL</v>
          </cell>
          <cell r="E64">
            <v>35497</v>
          </cell>
          <cell r="F64" t="str">
            <v>Sabado</v>
          </cell>
          <cell r="G64">
            <v>0.57994212962962965</v>
          </cell>
          <cell r="H64" t="str">
            <v>000m30s</v>
          </cell>
          <cell r="I64" t="str">
            <v>[AVANCE PROGRAMACION] * [LO QUE FALTABA]</v>
          </cell>
          <cell r="J64">
            <v>3</v>
          </cell>
          <cell r="K64">
            <v>3</v>
          </cell>
          <cell r="L64" t="str">
            <v>Ultima</v>
          </cell>
          <cell r="M64">
            <v>0.1</v>
          </cell>
          <cell r="N64" t="str">
            <v xml:space="preserve">      75.1</v>
          </cell>
          <cell r="O64">
            <v>39</v>
          </cell>
          <cell r="P64">
            <v>105</v>
          </cell>
          <cell r="Q64" t="str">
            <v xml:space="preserve">       1.9</v>
          </cell>
          <cell r="R64">
            <v>14206</v>
          </cell>
          <cell r="S64" t="str">
            <v xml:space="preserve">      38.8</v>
          </cell>
          <cell r="T64">
            <v>30</v>
          </cell>
          <cell r="U64">
            <v>14206</v>
          </cell>
        </row>
        <row r="65">
          <cell r="B65" t="str">
            <v xml:space="preserve">PORT AVENTURA/P.ATRAC                                      </v>
          </cell>
          <cell r="C65" t="str">
            <v>ETB2</v>
          </cell>
          <cell r="D65" t="str">
            <v>GENERAL</v>
          </cell>
          <cell r="E65">
            <v>35497</v>
          </cell>
          <cell r="F65" t="str">
            <v>Sabado</v>
          </cell>
          <cell r="G65">
            <v>0.62769675925925927</v>
          </cell>
          <cell r="H65" t="str">
            <v>000m30s</v>
          </cell>
          <cell r="I65" t="str">
            <v>[AVANCE PROGRAMACION] * [AVANCE PROGRAMACION]</v>
          </cell>
          <cell r="J65">
            <v>9</v>
          </cell>
          <cell r="K65">
            <v>10</v>
          </cell>
          <cell r="L65" t="str">
            <v>Penultima</v>
          </cell>
          <cell r="M65">
            <v>0.2</v>
          </cell>
          <cell r="N65" t="str">
            <v xml:space="preserve">      75.3</v>
          </cell>
          <cell r="O65">
            <v>73</v>
          </cell>
          <cell r="P65">
            <v>195</v>
          </cell>
          <cell r="Q65" t="str">
            <v xml:space="preserve">       1.9</v>
          </cell>
          <cell r="R65">
            <v>14224</v>
          </cell>
          <cell r="S65" t="str">
            <v xml:space="preserve">      38.8</v>
          </cell>
          <cell r="T65">
            <v>30</v>
          </cell>
          <cell r="U65">
            <v>14224</v>
          </cell>
        </row>
        <row r="66">
          <cell r="B66" t="str">
            <v xml:space="preserve">PORT AVENTURA/P.ATRAC                                      </v>
          </cell>
          <cell r="C66" t="str">
            <v>TVM</v>
          </cell>
          <cell r="D66" t="str">
            <v>GENERAL</v>
          </cell>
          <cell r="E66">
            <v>35497</v>
          </cell>
          <cell r="F66" t="str">
            <v>Sabado</v>
          </cell>
          <cell r="G66">
            <v>0.5788888888888889</v>
          </cell>
          <cell r="H66" t="str">
            <v>000m30s</v>
          </cell>
          <cell r="I66" t="str">
            <v>[AVANCE PROGRAMACION] * [AVANCE PROGRAMACION]</v>
          </cell>
          <cell r="J66">
            <v>2</v>
          </cell>
          <cell r="K66">
            <v>10</v>
          </cell>
          <cell r="L66" t="str">
            <v>Segunda</v>
          </cell>
          <cell r="M66">
            <v>0.3</v>
          </cell>
          <cell r="N66" t="str">
            <v xml:space="preserve">      75.6</v>
          </cell>
          <cell r="O66">
            <v>110</v>
          </cell>
          <cell r="P66">
            <v>413</v>
          </cell>
          <cell r="Q66" t="str">
            <v xml:space="preserve">       1.9</v>
          </cell>
          <cell r="R66">
            <v>14228</v>
          </cell>
          <cell r="S66" t="str">
            <v xml:space="preserve">      38.8</v>
          </cell>
          <cell r="T66">
            <v>30</v>
          </cell>
          <cell r="U66">
            <v>14228</v>
          </cell>
        </row>
        <row r="67">
          <cell r="B67" t="str">
            <v xml:space="preserve">PORT AVENTURA/P.ATRAC                                      </v>
          </cell>
          <cell r="C67" t="str">
            <v>TVM</v>
          </cell>
          <cell r="D67" t="str">
            <v>GENERAL</v>
          </cell>
          <cell r="E67">
            <v>35497</v>
          </cell>
          <cell r="F67" t="str">
            <v>Sabado</v>
          </cell>
          <cell r="G67">
            <v>0.5917013888888889</v>
          </cell>
          <cell r="H67" t="str">
            <v>000m30s</v>
          </cell>
          <cell r="I67" t="str">
            <v>[TELENOT.FIN SEMANA 1] {TELENOTICIAS 1:MADRID}</v>
          </cell>
          <cell r="J67">
            <v>9</v>
          </cell>
          <cell r="K67">
            <v>9</v>
          </cell>
          <cell r="L67" t="str">
            <v>Ultima</v>
          </cell>
          <cell r="M67">
            <v>0.5</v>
          </cell>
          <cell r="N67" t="str">
            <v xml:space="preserve">      76.1</v>
          </cell>
          <cell r="O67">
            <v>193</v>
          </cell>
          <cell r="P67">
            <v>413</v>
          </cell>
          <cell r="Q67" t="str">
            <v xml:space="preserve">       2.0</v>
          </cell>
          <cell r="R67">
            <v>14257</v>
          </cell>
          <cell r="S67" t="str">
            <v xml:space="preserve">      38.9</v>
          </cell>
          <cell r="T67">
            <v>30</v>
          </cell>
          <cell r="U67">
            <v>14257</v>
          </cell>
        </row>
        <row r="68">
          <cell r="B68" t="str">
            <v xml:space="preserve">PORT AVENTURA/P.ATRAC                                      </v>
          </cell>
          <cell r="C68" t="str">
            <v>TVE1</v>
          </cell>
          <cell r="D68" t="str">
            <v>GENERAL</v>
          </cell>
          <cell r="E68">
            <v>35498</v>
          </cell>
          <cell r="F68" t="str">
            <v>Domingo</v>
          </cell>
          <cell r="G68">
            <v>0.55401620370370364</v>
          </cell>
          <cell r="H68" t="str">
            <v>000m30s</v>
          </cell>
          <cell r="I68" t="str">
            <v>[EL SEMAFORO(R)] {ESPIRITU OLIMPICO} * {AVANCE PROGRAMACION}</v>
          </cell>
          <cell r="J68">
            <v>1</v>
          </cell>
          <cell r="K68">
            <v>3</v>
          </cell>
          <cell r="L68" t="str">
            <v>Primera</v>
          </cell>
          <cell r="M68">
            <v>1.7</v>
          </cell>
          <cell r="N68" t="str">
            <v xml:space="preserve">      77.8</v>
          </cell>
          <cell r="O68">
            <v>625</v>
          </cell>
          <cell r="P68">
            <v>600</v>
          </cell>
          <cell r="Q68" t="str">
            <v xml:space="preserve">       2.0</v>
          </cell>
          <cell r="R68">
            <v>14438</v>
          </cell>
          <cell r="S68" t="str">
            <v xml:space="preserve">      39.4</v>
          </cell>
          <cell r="T68">
            <v>30</v>
          </cell>
          <cell r="U68">
            <v>14438</v>
          </cell>
        </row>
        <row r="69">
          <cell r="B69" t="str">
            <v xml:space="preserve">PORT AVENTURA/P.ATRAC                                      </v>
          </cell>
          <cell r="C69" t="str">
            <v>TVE1</v>
          </cell>
          <cell r="D69" t="str">
            <v>GENERAL</v>
          </cell>
          <cell r="E69">
            <v>35498</v>
          </cell>
          <cell r="F69" t="str">
            <v>Domingo</v>
          </cell>
          <cell r="G69">
            <v>0.57851851851851854</v>
          </cell>
          <cell r="H69" t="str">
            <v>000m30s</v>
          </cell>
          <cell r="I69" t="str">
            <v>[EL SEMAFORO(R)] * [AVANCE PROGRAMACION]</v>
          </cell>
          <cell r="J69">
            <v>7</v>
          </cell>
          <cell r="K69">
            <v>17</v>
          </cell>
          <cell r="L69" t="str">
            <v>Resto</v>
          </cell>
          <cell r="M69">
            <v>2.4</v>
          </cell>
          <cell r="N69" t="str">
            <v xml:space="preserve">      80.2</v>
          </cell>
          <cell r="O69">
            <v>884</v>
          </cell>
          <cell r="P69">
            <v>1350</v>
          </cell>
          <cell r="Q69" t="str">
            <v xml:space="preserve">       2.0</v>
          </cell>
          <cell r="R69">
            <v>14621</v>
          </cell>
          <cell r="S69" t="str">
            <v xml:space="preserve">      39.9</v>
          </cell>
          <cell r="T69">
            <v>30</v>
          </cell>
          <cell r="U69">
            <v>14621</v>
          </cell>
        </row>
        <row r="70">
          <cell r="B70" t="str">
            <v xml:space="preserve">PORT AVENTURA/P.ATRAC                                      </v>
          </cell>
          <cell r="C70" t="str">
            <v>T5</v>
          </cell>
          <cell r="D70" t="str">
            <v>GENERAL</v>
          </cell>
          <cell r="E70">
            <v>35498</v>
          </cell>
          <cell r="F70" t="str">
            <v>Domingo</v>
          </cell>
          <cell r="G70">
            <v>0.586400462962963</v>
          </cell>
          <cell r="H70" t="str">
            <v>000m30s</v>
          </cell>
          <cell r="I70" t="str">
            <v>[BRICOMANIA] {AVANCE PROGRAMACION} * {AVANCE PROGRAMACION}</v>
          </cell>
          <cell r="J70">
            <v>12</v>
          </cell>
          <cell r="K70">
            <v>16</v>
          </cell>
          <cell r="L70" t="str">
            <v>Resto</v>
          </cell>
          <cell r="M70">
            <v>1.5</v>
          </cell>
          <cell r="N70" t="str">
            <v xml:space="preserve">      81.8</v>
          </cell>
          <cell r="O70">
            <v>560</v>
          </cell>
          <cell r="P70">
            <v>278</v>
          </cell>
          <cell r="Q70" t="str">
            <v xml:space="preserve">       2.0</v>
          </cell>
          <cell r="R70">
            <v>14830</v>
          </cell>
          <cell r="S70" t="str">
            <v xml:space="preserve">      40.5</v>
          </cell>
          <cell r="T70">
            <v>30</v>
          </cell>
          <cell r="U70">
            <v>14830</v>
          </cell>
        </row>
        <row r="71">
          <cell r="B71" t="str">
            <v xml:space="preserve">PORT AVENTURA/P.ATRAC                                      </v>
          </cell>
          <cell r="C71" t="str">
            <v>A3</v>
          </cell>
          <cell r="D71" t="str">
            <v>GENERAL</v>
          </cell>
          <cell r="E71">
            <v>35498</v>
          </cell>
          <cell r="F71" t="str">
            <v>Domingo</v>
          </cell>
          <cell r="G71">
            <v>0.54486111111111113</v>
          </cell>
          <cell r="H71" t="str">
            <v>000m30s</v>
          </cell>
          <cell r="I71" t="str">
            <v>[SORPRESA,SORPRESA(R)] {AYUDAME DESC.PERSONAJ} * {AVANCE PROGRAMACION}</v>
          </cell>
          <cell r="J71">
            <v>20</v>
          </cell>
          <cell r="K71">
            <v>24</v>
          </cell>
          <cell r="L71" t="str">
            <v>Resto</v>
          </cell>
          <cell r="M71">
            <v>2.7</v>
          </cell>
          <cell r="N71" t="str">
            <v xml:space="preserve">      84.5</v>
          </cell>
          <cell r="O71">
            <v>990</v>
          </cell>
          <cell r="P71">
            <v>1050</v>
          </cell>
          <cell r="Q71" t="str">
            <v xml:space="preserve">       2.0</v>
          </cell>
          <cell r="R71">
            <v>15162</v>
          </cell>
          <cell r="S71" t="str">
            <v xml:space="preserve">      41.4</v>
          </cell>
          <cell r="T71">
            <v>30</v>
          </cell>
          <cell r="U71">
            <v>15162</v>
          </cell>
        </row>
        <row r="72">
          <cell r="B72" t="str">
            <v xml:space="preserve">PORT AVENTURA/P.ATRAC                                      </v>
          </cell>
          <cell r="C72" t="str">
            <v>A3</v>
          </cell>
          <cell r="D72" t="str">
            <v>GENERAL</v>
          </cell>
          <cell r="E72">
            <v>35498</v>
          </cell>
          <cell r="F72" t="str">
            <v>Domingo</v>
          </cell>
          <cell r="G72">
            <v>1.0498495370370371</v>
          </cell>
          <cell r="H72" t="str">
            <v>000m30s</v>
          </cell>
          <cell r="I72" t="str">
            <v>[LO QUE NECESITAS AMOR] {AVANCE PROGRAMACION} * {AVANCE PROGRAMACION}</v>
          </cell>
          <cell r="J72">
            <v>6</v>
          </cell>
          <cell r="K72">
            <v>14</v>
          </cell>
          <cell r="L72" t="str">
            <v>Resto</v>
          </cell>
          <cell r="M72">
            <v>3.7</v>
          </cell>
          <cell r="N72" t="str">
            <v xml:space="preserve">      88.1</v>
          </cell>
          <cell r="O72">
            <v>1350</v>
          </cell>
          <cell r="P72">
            <v>5700</v>
          </cell>
          <cell r="Q72" t="str">
            <v xml:space="preserve">       2.1</v>
          </cell>
          <cell r="R72">
            <v>15695</v>
          </cell>
          <cell r="S72" t="str">
            <v xml:space="preserve">      42.8</v>
          </cell>
          <cell r="T72">
            <v>30</v>
          </cell>
          <cell r="U72">
            <v>15695</v>
          </cell>
        </row>
        <row r="73">
          <cell r="B73" t="str">
            <v xml:space="preserve">PORT AVENTURA/P.ATRAC                                      </v>
          </cell>
          <cell r="C73" t="str">
            <v>TV3</v>
          </cell>
          <cell r="D73" t="str">
            <v>GENERAL</v>
          </cell>
          <cell r="E73">
            <v>35498</v>
          </cell>
          <cell r="F73" t="str">
            <v>Domingo</v>
          </cell>
          <cell r="G73">
            <v>0.5801736111111111</v>
          </cell>
          <cell r="H73" t="str">
            <v>000m30s</v>
          </cell>
          <cell r="I73" t="str">
            <v>[FORCA BARCA(R)] {AVANCE PROGRAMACION} * {AVANCE PROGRAMACION}</v>
          </cell>
          <cell r="J73">
            <v>6</v>
          </cell>
          <cell r="K73">
            <v>9</v>
          </cell>
          <cell r="L73" t="str">
            <v>Resto</v>
          </cell>
          <cell r="M73">
            <v>0.7</v>
          </cell>
          <cell r="N73" t="str">
            <v xml:space="preserve">      88.8</v>
          </cell>
          <cell r="O73">
            <v>256</v>
          </cell>
          <cell r="P73">
            <v>150</v>
          </cell>
          <cell r="Q73" t="str">
            <v xml:space="preserve">       2.1</v>
          </cell>
          <cell r="R73">
            <v>15794</v>
          </cell>
          <cell r="S73" t="str">
            <v xml:space="preserve">      43.1</v>
          </cell>
          <cell r="T73">
            <v>30</v>
          </cell>
          <cell r="U73">
            <v>15794</v>
          </cell>
        </row>
        <row r="74">
          <cell r="B74" t="str">
            <v xml:space="preserve">PORT AVENTURA/P.ATRAC                                      </v>
          </cell>
          <cell r="C74" t="str">
            <v>TV3</v>
          </cell>
          <cell r="D74" t="str">
            <v>GENERAL</v>
          </cell>
          <cell r="E74">
            <v>35498</v>
          </cell>
          <cell r="F74" t="str">
            <v>Domingo</v>
          </cell>
          <cell r="G74">
            <v>0.61804398148148143</v>
          </cell>
          <cell r="H74" t="str">
            <v>000m30s</v>
          </cell>
          <cell r="I74" t="str">
            <v>[TELEN.CAP SETMANA 1]  * {AVANCE PROGRAMACION}</v>
          </cell>
          <cell r="J74">
            <v>7</v>
          </cell>
          <cell r="K74">
            <v>10</v>
          </cell>
          <cell r="L74" t="str">
            <v>Resto</v>
          </cell>
          <cell r="M74">
            <v>1.3</v>
          </cell>
          <cell r="N74" t="str">
            <v xml:space="preserve">      90.2</v>
          </cell>
          <cell r="O74">
            <v>492</v>
          </cell>
          <cell r="P74">
            <v>675</v>
          </cell>
          <cell r="Q74" t="str">
            <v xml:space="preserve">       2.1</v>
          </cell>
          <cell r="R74">
            <v>15893</v>
          </cell>
          <cell r="S74" t="str">
            <v xml:space="preserve">      43.4</v>
          </cell>
          <cell r="T74">
            <v>30</v>
          </cell>
          <cell r="U74">
            <v>15893</v>
          </cell>
        </row>
        <row r="75">
          <cell r="B75" t="str">
            <v xml:space="preserve">PORT AVENTURA/P.ATRAC                                      </v>
          </cell>
          <cell r="C75" t="str">
            <v>TV3</v>
          </cell>
          <cell r="D75" t="str">
            <v>GENERAL</v>
          </cell>
          <cell r="E75">
            <v>35498</v>
          </cell>
          <cell r="F75" t="str">
            <v>Domingo</v>
          </cell>
          <cell r="G75">
            <v>0.74123842592592604</v>
          </cell>
          <cell r="H75" t="str">
            <v>000m30s</v>
          </cell>
          <cell r="I75" t="str">
            <v>[TARDA DE CINE 2]  * {AVANCE PROGRAMACION}</v>
          </cell>
          <cell r="J75">
            <v>2</v>
          </cell>
          <cell r="K75">
            <v>18</v>
          </cell>
          <cell r="L75" t="str">
            <v>Segunda</v>
          </cell>
          <cell r="M75">
            <v>0.1</v>
          </cell>
          <cell r="N75" t="str">
            <v xml:space="preserve">      90.3</v>
          </cell>
          <cell r="O75">
            <v>53</v>
          </cell>
          <cell r="P75">
            <v>450</v>
          </cell>
          <cell r="Q75" t="str">
            <v xml:space="preserve">       2.1</v>
          </cell>
          <cell r="R75">
            <v>15919</v>
          </cell>
          <cell r="S75" t="str">
            <v xml:space="preserve">      43.4</v>
          </cell>
          <cell r="T75">
            <v>30</v>
          </cell>
          <cell r="U75">
            <v>15919</v>
          </cell>
        </row>
        <row r="76">
          <cell r="B76" t="str">
            <v xml:space="preserve">PORT AVENTURA/P.ATRAC                                      </v>
          </cell>
          <cell r="C76" t="str">
            <v>C9</v>
          </cell>
          <cell r="D76" t="str">
            <v>GENERAL</v>
          </cell>
          <cell r="E76">
            <v>35498</v>
          </cell>
          <cell r="F76" t="str">
            <v>Domingo</v>
          </cell>
          <cell r="G76">
            <v>0.6791666666666667</v>
          </cell>
          <cell r="H76" t="str">
            <v>000m30s</v>
          </cell>
          <cell r="I76" t="str">
            <v xml:space="preserve">[CINE] {AVANCE PROGRAMACION} * </v>
          </cell>
          <cell r="J76">
            <v>5</v>
          </cell>
          <cell r="K76">
            <v>12</v>
          </cell>
          <cell r="L76" t="str">
            <v>Resto</v>
          </cell>
          <cell r="M76">
            <v>0.4</v>
          </cell>
          <cell r="N76" t="str">
            <v xml:space="preserve">      90.8</v>
          </cell>
          <cell r="O76">
            <v>163</v>
          </cell>
          <cell r="P76">
            <v>375</v>
          </cell>
          <cell r="Q76" t="str">
            <v xml:space="preserve">       2.1</v>
          </cell>
          <cell r="R76">
            <v>15941</v>
          </cell>
          <cell r="S76" t="str">
            <v xml:space="preserve">      43.5</v>
          </cell>
          <cell r="T76">
            <v>30</v>
          </cell>
          <cell r="U76">
            <v>15941</v>
          </cell>
        </row>
        <row r="77">
          <cell r="B77" t="str">
            <v xml:space="preserve">PORT AVENTURA/P.ATRAC                                      </v>
          </cell>
          <cell r="C77" t="str">
            <v>C9</v>
          </cell>
          <cell r="D77" t="str">
            <v>GENERAL</v>
          </cell>
          <cell r="E77">
            <v>35498</v>
          </cell>
          <cell r="F77" t="str">
            <v>Domingo</v>
          </cell>
          <cell r="G77">
            <v>0.93353009259259256</v>
          </cell>
          <cell r="H77" t="str">
            <v>000m30s</v>
          </cell>
          <cell r="I77" t="str">
            <v>[CINE] {AVANCE PROGRAMACION} * {AVANCE PROGRAMACION}</v>
          </cell>
          <cell r="J77">
            <v>7</v>
          </cell>
          <cell r="K77">
            <v>13</v>
          </cell>
          <cell r="L77" t="str">
            <v>Resto</v>
          </cell>
          <cell r="M77">
            <v>0.9</v>
          </cell>
          <cell r="N77" t="str">
            <v xml:space="preserve">      91.6</v>
          </cell>
          <cell r="O77">
            <v>318</v>
          </cell>
          <cell r="P77">
            <v>675</v>
          </cell>
          <cell r="Q77" t="str">
            <v xml:space="preserve">       2.1</v>
          </cell>
          <cell r="R77">
            <v>16050</v>
          </cell>
          <cell r="S77" t="str">
            <v xml:space="preserve">      43.8</v>
          </cell>
          <cell r="T77">
            <v>30</v>
          </cell>
          <cell r="U77">
            <v>16050</v>
          </cell>
        </row>
        <row r="78">
          <cell r="B78" t="str">
            <v xml:space="preserve">PORT AVENTURA/P.ATRAC                                      </v>
          </cell>
          <cell r="C78" t="str">
            <v>C9</v>
          </cell>
          <cell r="D78" t="str">
            <v>GENERAL</v>
          </cell>
          <cell r="E78">
            <v>35498</v>
          </cell>
          <cell r="F78" t="str">
            <v>Domingo</v>
          </cell>
          <cell r="G78">
            <v>0.96509259259259261</v>
          </cell>
          <cell r="H78" t="str">
            <v>000m30s</v>
          </cell>
          <cell r="I78" t="str">
            <v>[CINE] {AVANCE PROGRAMACION} * {AVANCE PROGRAMACION}</v>
          </cell>
          <cell r="J78">
            <v>9</v>
          </cell>
          <cell r="K78">
            <v>16</v>
          </cell>
          <cell r="L78" t="str">
            <v>Resto</v>
          </cell>
          <cell r="M78">
            <v>0.5</v>
          </cell>
          <cell r="N78" t="str">
            <v xml:space="preserve">      92.2</v>
          </cell>
          <cell r="O78">
            <v>194</v>
          </cell>
          <cell r="P78">
            <v>675</v>
          </cell>
          <cell r="Q78" t="str">
            <v xml:space="preserve">       2.1</v>
          </cell>
          <cell r="R78">
            <v>16073</v>
          </cell>
          <cell r="S78" t="str">
            <v xml:space="preserve">      43.8</v>
          </cell>
          <cell r="T78">
            <v>30</v>
          </cell>
          <cell r="U78">
            <v>16073</v>
          </cell>
        </row>
        <row r="79">
          <cell r="B79" t="str">
            <v xml:space="preserve">PORT AVENTURA/P.ATRAC                                      </v>
          </cell>
          <cell r="C79" t="str">
            <v>ETB2</v>
          </cell>
          <cell r="D79" t="str">
            <v>GENERAL</v>
          </cell>
          <cell r="E79">
            <v>35498</v>
          </cell>
          <cell r="F79" t="str">
            <v>Domingo</v>
          </cell>
          <cell r="G79">
            <v>0.5824421296296296</v>
          </cell>
          <cell r="H79" t="str">
            <v>000m30s</v>
          </cell>
          <cell r="I79" t="str">
            <v>[NUESTRA NOCHE HUMO(R)] {QUE PASA PUES(R)}</v>
          </cell>
          <cell r="J79">
            <v>6</v>
          </cell>
          <cell r="K79">
            <v>7</v>
          </cell>
          <cell r="L79" t="str">
            <v>Penultima</v>
          </cell>
          <cell r="M79">
            <v>0.1</v>
          </cell>
          <cell r="N79" t="str">
            <v xml:space="preserve">      92.3</v>
          </cell>
          <cell r="O79">
            <v>51</v>
          </cell>
          <cell r="P79">
            <v>105</v>
          </cell>
          <cell r="Q79" t="str">
            <v xml:space="preserve">       2.1</v>
          </cell>
          <cell r="R79">
            <v>16081</v>
          </cell>
          <cell r="S79" t="str">
            <v xml:space="preserve">      43.9</v>
          </cell>
          <cell r="T79">
            <v>30</v>
          </cell>
          <cell r="U79">
            <v>16081</v>
          </cell>
        </row>
        <row r="80">
          <cell r="B80" t="str">
            <v xml:space="preserve">PORT AVENTURA/P.ATRAC                                      </v>
          </cell>
          <cell r="C80" t="str">
            <v>ETB2</v>
          </cell>
          <cell r="D80" t="str">
            <v>GENERAL</v>
          </cell>
          <cell r="E80">
            <v>35498</v>
          </cell>
          <cell r="F80" t="str">
            <v>Domingo</v>
          </cell>
          <cell r="G80">
            <v>0.6225694444444444</v>
          </cell>
          <cell r="H80" t="str">
            <v>000m30s</v>
          </cell>
          <cell r="I80" t="str">
            <v>[AVANCE PROGRAMACION] * [ETB KIROLAK]</v>
          </cell>
          <cell r="J80">
            <v>3</v>
          </cell>
          <cell r="K80">
            <v>7</v>
          </cell>
          <cell r="L80" t="str">
            <v>Resto</v>
          </cell>
          <cell r="M80">
            <v>0.2</v>
          </cell>
          <cell r="N80" t="str">
            <v xml:space="preserve">      92.5</v>
          </cell>
          <cell r="O80">
            <v>85</v>
          </cell>
          <cell r="P80">
            <v>195</v>
          </cell>
          <cell r="Q80" t="str">
            <v xml:space="preserve">       2.1</v>
          </cell>
          <cell r="R80">
            <v>16111</v>
          </cell>
          <cell r="S80" t="str">
            <v xml:space="preserve">      43.9</v>
          </cell>
          <cell r="T80">
            <v>30</v>
          </cell>
          <cell r="U80">
            <v>16111</v>
          </cell>
        </row>
        <row r="81">
          <cell r="B81" t="str">
            <v xml:space="preserve">PORT AVENTURA/P.ATRAC                                      </v>
          </cell>
          <cell r="C81" t="str">
            <v>ETB2</v>
          </cell>
          <cell r="D81" t="str">
            <v>GENERAL</v>
          </cell>
          <cell r="E81">
            <v>35498</v>
          </cell>
          <cell r="F81" t="str">
            <v>Domingo</v>
          </cell>
          <cell r="G81">
            <v>0.96690972222222227</v>
          </cell>
          <cell r="H81" t="str">
            <v>000m30s</v>
          </cell>
          <cell r="I81" t="str">
            <v>[EL DERBY] {AVANCE PROGRAMACION} * {AVANCE PROGRAMACION}</v>
          </cell>
          <cell r="J81">
            <v>12</v>
          </cell>
          <cell r="K81">
            <v>13</v>
          </cell>
          <cell r="L81" t="str">
            <v>Penultima</v>
          </cell>
          <cell r="M81">
            <v>0.2</v>
          </cell>
          <cell r="N81" t="str">
            <v xml:space="preserve">      92.7</v>
          </cell>
          <cell r="O81">
            <v>72</v>
          </cell>
          <cell r="P81">
            <v>345</v>
          </cell>
          <cell r="Q81" t="str">
            <v xml:space="preserve">       2.1</v>
          </cell>
          <cell r="R81">
            <v>16161</v>
          </cell>
          <cell r="S81" t="str">
            <v xml:space="preserve">      44.1</v>
          </cell>
          <cell r="T81">
            <v>30</v>
          </cell>
          <cell r="U81">
            <v>16161</v>
          </cell>
        </row>
        <row r="82">
          <cell r="B82" t="str">
            <v xml:space="preserve">PORT AVENTURA/P.ATRAC                                      </v>
          </cell>
          <cell r="C82" t="str">
            <v>TVM</v>
          </cell>
          <cell r="D82" t="str">
            <v>GENERAL</v>
          </cell>
          <cell r="E82">
            <v>35498</v>
          </cell>
          <cell r="F82" t="str">
            <v>Domingo</v>
          </cell>
          <cell r="G82">
            <v>0.58888888888888891</v>
          </cell>
          <cell r="H82" t="str">
            <v>000m30s</v>
          </cell>
          <cell r="I82" t="str">
            <v>[TELENOT.FIN SEMANA 1] {TELENOT.F.S.MADRID 1}</v>
          </cell>
          <cell r="J82">
            <v>1</v>
          </cell>
          <cell r="K82">
            <v>8</v>
          </cell>
          <cell r="L82" t="str">
            <v>Primera</v>
          </cell>
          <cell r="M82">
            <v>0.3</v>
          </cell>
          <cell r="N82" t="str">
            <v xml:space="preserve">      93.1</v>
          </cell>
          <cell r="O82">
            <v>115</v>
          </cell>
          <cell r="P82">
            <v>413</v>
          </cell>
          <cell r="Q82" t="str">
            <v xml:space="preserve">       2.1</v>
          </cell>
          <cell r="R82">
            <v>16190</v>
          </cell>
          <cell r="S82" t="str">
            <v xml:space="preserve">      44.2</v>
          </cell>
          <cell r="T82">
            <v>30</v>
          </cell>
          <cell r="U82">
            <v>16190</v>
          </cell>
        </row>
        <row r="83">
          <cell r="B83" t="str">
            <v xml:space="preserve">PORT AVENTURA/P.ATRAC                                      </v>
          </cell>
          <cell r="C83" t="str">
            <v>TVE1</v>
          </cell>
          <cell r="D83" t="str">
            <v>GENERAL</v>
          </cell>
          <cell r="E83">
            <v>35499</v>
          </cell>
          <cell r="F83" t="str">
            <v>Lunes</v>
          </cell>
          <cell r="G83">
            <v>0.60679398148148145</v>
          </cell>
          <cell r="H83" t="str">
            <v>000m30s</v>
          </cell>
          <cell r="I83" t="str">
            <v>[PROGRAMACION REGIONAL] {ESPIRITU OLIMPICO} * {AVANCE PROGRAMACION}</v>
          </cell>
          <cell r="J83">
            <v>1</v>
          </cell>
          <cell r="K83">
            <v>2</v>
          </cell>
          <cell r="L83" t="str">
            <v>Primera</v>
          </cell>
          <cell r="M83">
            <v>5.3</v>
          </cell>
          <cell r="N83" t="str">
            <v xml:space="preserve">      98.3</v>
          </cell>
          <cell r="O83">
            <v>1934</v>
          </cell>
          <cell r="P83">
            <v>1800</v>
          </cell>
          <cell r="Q83" t="str">
            <v xml:space="preserve">       2.2</v>
          </cell>
          <cell r="R83">
            <v>16670</v>
          </cell>
          <cell r="S83" t="str">
            <v xml:space="preserve">      45.5</v>
          </cell>
          <cell r="T83">
            <v>30</v>
          </cell>
          <cell r="U83">
            <v>16670</v>
          </cell>
        </row>
        <row r="84">
          <cell r="B84" t="str">
            <v xml:space="preserve">PORT AVENTURA/P.ATRAC                                      </v>
          </cell>
          <cell r="C84" t="str">
            <v>TVE1</v>
          </cell>
          <cell r="D84" t="str">
            <v>GENERAL</v>
          </cell>
          <cell r="E84">
            <v>35499</v>
          </cell>
          <cell r="F84" t="str">
            <v>Lunes</v>
          </cell>
          <cell r="G84">
            <v>0.62274305555555554</v>
          </cell>
          <cell r="H84" t="str">
            <v>000m30s</v>
          </cell>
          <cell r="I84" t="str">
            <v>[AVANCE PROGRAMACION] * [(P)TELEDEPORTE]</v>
          </cell>
          <cell r="J84">
            <v>3</v>
          </cell>
          <cell r="K84">
            <v>12</v>
          </cell>
          <cell r="L84" t="str">
            <v>Resto</v>
          </cell>
          <cell r="M84">
            <v>5.2</v>
          </cell>
          <cell r="N84" t="str">
            <v xml:space="preserve">     103.6</v>
          </cell>
          <cell r="O84">
            <v>1922</v>
          </cell>
          <cell r="P84">
            <v>5100</v>
          </cell>
          <cell r="Q84" t="str">
            <v xml:space="preserve">       2.3</v>
          </cell>
          <cell r="R84">
            <v>16344</v>
          </cell>
          <cell r="S84" t="str">
            <v xml:space="preserve">      44.6</v>
          </cell>
          <cell r="T84">
            <v>30</v>
          </cell>
          <cell r="U84">
            <v>16344</v>
          </cell>
        </row>
        <row r="85">
          <cell r="B85" t="str">
            <v xml:space="preserve">PORT AVENTURA/P.ATRAC                                      </v>
          </cell>
          <cell r="C85" t="str">
            <v>TVE1</v>
          </cell>
          <cell r="D85" t="str">
            <v>GENERAL</v>
          </cell>
          <cell r="E85">
            <v>35499</v>
          </cell>
          <cell r="F85" t="str">
            <v>Lunes</v>
          </cell>
          <cell r="G85">
            <v>0.8278240740740741</v>
          </cell>
          <cell r="H85" t="str">
            <v>000m30s</v>
          </cell>
          <cell r="I85" t="str">
            <v>[HERCULES:VIAJES LEGEN] {AVANCE PROGRAMACION} * {AVANCE PROGRAMACION}</v>
          </cell>
          <cell r="J85">
            <v>16</v>
          </cell>
          <cell r="K85">
            <v>21</v>
          </cell>
          <cell r="L85" t="str">
            <v>Resto</v>
          </cell>
          <cell r="M85">
            <v>5.9</v>
          </cell>
          <cell r="N85" t="str">
            <v xml:space="preserve">     109.4</v>
          </cell>
          <cell r="O85">
            <v>2150</v>
          </cell>
          <cell r="P85">
            <v>900</v>
          </cell>
          <cell r="Q85" t="str">
            <v xml:space="preserve">       2.4</v>
          </cell>
          <cell r="R85">
            <v>17000</v>
          </cell>
          <cell r="S85" t="str">
            <v xml:space="preserve">      46.4</v>
          </cell>
          <cell r="T85">
            <v>30</v>
          </cell>
          <cell r="U85">
            <v>17000</v>
          </cell>
        </row>
        <row r="86">
          <cell r="B86" t="str">
            <v xml:space="preserve">PORT AVENTURA/P.ATRAC                                      </v>
          </cell>
          <cell r="C86" t="str">
            <v>TVE1</v>
          </cell>
          <cell r="D86" t="str">
            <v>GENERAL</v>
          </cell>
          <cell r="E86">
            <v>35499</v>
          </cell>
          <cell r="F86" t="str">
            <v>Lunes</v>
          </cell>
          <cell r="G86">
            <v>0.91865740740740742</v>
          </cell>
          <cell r="H86" t="str">
            <v>000m30s</v>
          </cell>
          <cell r="I86" t="str">
            <v>[CONTIGO PAN Y CEBOLLA] {AVANCE PROGRAMACION} * {AVANCE PROGRAMACION}</v>
          </cell>
          <cell r="J86">
            <v>18</v>
          </cell>
          <cell r="K86">
            <v>26</v>
          </cell>
          <cell r="L86" t="str">
            <v>Resto</v>
          </cell>
          <cell r="M86">
            <v>7.4</v>
          </cell>
          <cell r="N86" t="str">
            <v xml:space="preserve">     116.9</v>
          </cell>
          <cell r="O86">
            <v>2721</v>
          </cell>
          <cell r="P86">
            <v>7500</v>
          </cell>
          <cell r="Q86" t="str">
            <v xml:space="preserve">       2.4</v>
          </cell>
          <cell r="R86">
            <v>17675</v>
          </cell>
          <cell r="S86" t="str">
            <v xml:space="preserve">      48.2</v>
          </cell>
          <cell r="T86">
            <v>30</v>
          </cell>
          <cell r="U86">
            <v>17675</v>
          </cell>
        </row>
        <row r="87">
          <cell r="B87" t="str">
            <v xml:space="preserve">PORT AVENTURA/P.ATRAC                                      </v>
          </cell>
          <cell r="C87" t="str">
            <v>TVE1</v>
          </cell>
          <cell r="D87" t="str">
            <v>GENERAL</v>
          </cell>
          <cell r="E87">
            <v>35499</v>
          </cell>
          <cell r="F87" t="str">
            <v>Lunes</v>
          </cell>
          <cell r="G87">
            <v>0.97505787037037039</v>
          </cell>
          <cell r="H87" t="str">
            <v>000m30s</v>
          </cell>
          <cell r="I87" t="str">
            <v>[QUIEN SABE DONDE] {AVANCE PROGRAMACION} * {AVANCE PROGRAMACION}</v>
          </cell>
          <cell r="J87">
            <v>12</v>
          </cell>
          <cell r="K87">
            <v>17</v>
          </cell>
          <cell r="L87" t="str">
            <v>Resto</v>
          </cell>
          <cell r="M87">
            <v>8.6999999999999993</v>
          </cell>
          <cell r="N87" t="str">
            <v xml:space="preserve">     125.6</v>
          </cell>
          <cell r="O87">
            <v>3190</v>
          </cell>
          <cell r="P87">
            <v>7500</v>
          </cell>
          <cell r="Q87" t="str">
            <v xml:space="preserve">       2.5</v>
          </cell>
          <cell r="R87">
            <v>18224</v>
          </cell>
          <cell r="S87" t="str">
            <v xml:space="preserve">      49.7</v>
          </cell>
          <cell r="T87">
            <v>30</v>
          </cell>
          <cell r="U87">
            <v>18224</v>
          </cell>
        </row>
        <row r="88">
          <cell r="B88" t="str">
            <v xml:space="preserve">PORT AVENTURA/P.ATRAC                                      </v>
          </cell>
          <cell r="C88" t="str">
            <v>LA 2</v>
          </cell>
          <cell r="D88" t="str">
            <v>GENERAL</v>
          </cell>
          <cell r="E88">
            <v>35499</v>
          </cell>
          <cell r="F88" t="str">
            <v>Lunes</v>
          </cell>
          <cell r="G88">
            <v>0.81223379629629633</v>
          </cell>
          <cell r="H88" t="str">
            <v>000m30s</v>
          </cell>
          <cell r="I88" t="str">
            <v>[EL PLANETA MILAGROSO] {AVANCE PROGRAMACION} * {AVANCE PROGRAMACION}</v>
          </cell>
          <cell r="J88">
            <v>4</v>
          </cell>
          <cell r="K88">
            <v>5</v>
          </cell>
          <cell r="L88" t="str">
            <v>Penultima</v>
          </cell>
          <cell r="M88">
            <v>1.3</v>
          </cell>
          <cell r="N88" t="str">
            <v xml:space="preserve">     126.9</v>
          </cell>
          <cell r="O88">
            <v>490</v>
          </cell>
          <cell r="P88">
            <v>638</v>
          </cell>
          <cell r="Q88" t="str">
            <v xml:space="preserve">       2.5</v>
          </cell>
          <cell r="R88">
            <v>18354</v>
          </cell>
          <cell r="S88" t="str">
            <v xml:space="preserve">      50.1</v>
          </cell>
          <cell r="T88">
            <v>30</v>
          </cell>
          <cell r="U88">
            <v>18354</v>
          </cell>
        </row>
        <row r="89">
          <cell r="B89" t="str">
            <v xml:space="preserve">PORT AVENTURA/P.ATRAC                                      </v>
          </cell>
          <cell r="C89" t="str">
            <v>LA 2</v>
          </cell>
          <cell r="D89" t="str">
            <v>GENERAL</v>
          </cell>
          <cell r="E89">
            <v>35499</v>
          </cell>
          <cell r="F89" t="str">
            <v>Lunes</v>
          </cell>
          <cell r="G89">
            <v>1.0060416666666667</v>
          </cell>
          <cell r="H89" t="str">
            <v>000m30s</v>
          </cell>
          <cell r="I89" t="str">
            <v>[EL CINE DE LA 2] {EMISION REGIONAL} * {(P)CANAL CLASICO}</v>
          </cell>
          <cell r="J89">
            <v>6</v>
          </cell>
          <cell r="K89">
            <v>11</v>
          </cell>
          <cell r="L89" t="str">
            <v>Resto</v>
          </cell>
          <cell r="M89">
            <v>2.4</v>
          </cell>
          <cell r="N89" t="str">
            <v xml:space="preserve">     129.3</v>
          </cell>
          <cell r="O89">
            <v>872</v>
          </cell>
          <cell r="P89">
            <v>2250</v>
          </cell>
          <cell r="Q89" t="str">
            <v xml:space="preserve">       2.5</v>
          </cell>
          <cell r="R89">
            <v>18643</v>
          </cell>
          <cell r="S89" t="str">
            <v xml:space="preserve">      50.9</v>
          </cell>
          <cell r="T89">
            <v>30</v>
          </cell>
          <cell r="U89">
            <v>18643</v>
          </cell>
        </row>
        <row r="90">
          <cell r="B90" t="str">
            <v xml:space="preserve">PORT AVENTURA/P.ATRAC                                      </v>
          </cell>
          <cell r="C90" t="str">
            <v>T5</v>
          </cell>
          <cell r="D90" t="str">
            <v>GENERAL</v>
          </cell>
          <cell r="E90">
            <v>35499</v>
          </cell>
          <cell r="F90" t="str">
            <v>Lunes</v>
          </cell>
          <cell r="G90">
            <v>0.51120370370370372</v>
          </cell>
          <cell r="H90" t="str">
            <v>000m30s</v>
          </cell>
          <cell r="I90" t="str">
            <v>[DIA A DIA] {LA TIENDA EN CASA} * {AVANCE PROGRAMACION}</v>
          </cell>
          <cell r="J90">
            <v>1</v>
          </cell>
          <cell r="K90">
            <v>12</v>
          </cell>
          <cell r="L90" t="str">
            <v>Primera</v>
          </cell>
          <cell r="M90">
            <v>1.2</v>
          </cell>
          <cell r="N90" t="str">
            <v xml:space="preserve">     130.5</v>
          </cell>
          <cell r="O90">
            <v>451</v>
          </cell>
          <cell r="P90">
            <v>600</v>
          </cell>
          <cell r="Q90" t="str">
            <v xml:space="preserve">       2.6</v>
          </cell>
          <cell r="R90">
            <v>18708</v>
          </cell>
          <cell r="S90" t="str">
            <v xml:space="preserve">      51.0</v>
          </cell>
          <cell r="T90">
            <v>30</v>
          </cell>
          <cell r="U90">
            <v>18708</v>
          </cell>
        </row>
        <row r="91">
          <cell r="B91" t="str">
            <v xml:space="preserve">PORT AVENTURA/P.ATRAC                                      </v>
          </cell>
          <cell r="C91" t="str">
            <v>T5</v>
          </cell>
          <cell r="D91" t="str">
            <v>GENERAL</v>
          </cell>
          <cell r="E91">
            <v>35499</v>
          </cell>
          <cell r="F91" t="str">
            <v>Lunes</v>
          </cell>
          <cell r="G91">
            <v>0.83815972222222224</v>
          </cell>
          <cell r="H91" t="str">
            <v>000m30s</v>
          </cell>
          <cell r="I91" t="str">
            <v>[RULETA DE LA FORTUNA]  * {AVANCE PROGRAMACION}</v>
          </cell>
          <cell r="J91">
            <v>2</v>
          </cell>
          <cell r="K91">
            <v>15</v>
          </cell>
          <cell r="L91" t="str">
            <v>Segunda</v>
          </cell>
          <cell r="M91">
            <v>6.4</v>
          </cell>
          <cell r="N91" t="str">
            <v xml:space="preserve">     137.0</v>
          </cell>
          <cell r="O91">
            <v>2362</v>
          </cell>
          <cell r="P91">
            <v>1875</v>
          </cell>
          <cell r="Q91" t="str">
            <v xml:space="preserve">       2.6</v>
          </cell>
          <cell r="R91">
            <v>19060</v>
          </cell>
          <cell r="S91" t="str">
            <v xml:space="preserve">      52.0</v>
          </cell>
          <cell r="T91">
            <v>30</v>
          </cell>
          <cell r="U91">
            <v>19060</v>
          </cell>
        </row>
        <row r="92">
          <cell r="B92" t="str">
            <v xml:space="preserve">PORT AVENTURA/P.ATRAC                                      </v>
          </cell>
          <cell r="C92" t="str">
            <v>A3</v>
          </cell>
          <cell r="D92" t="str">
            <v>GENERAL</v>
          </cell>
          <cell r="E92">
            <v>35499</v>
          </cell>
          <cell r="F92" t="str">
            <v>Lunes</v>
          </cell>
          <cell r="G92">
            <v>0.50572916666666667</v>
          </cell>
          <cell r="H92" t="str">
            <v>000m30s</v>
          </cell>
          <cell r="I92" t="str">
            <v>[JAKE Y EL GORDO] {A3Z HOGAR} * {AVANCE PROGRAMACION}</v>
          </cell>
          <cell r="J92">
            <v>4</v>
          </cell>
          <cell r="K92">
            <v>13</v>
          </cell>
          <cell r="L92" t="str">
            <v>Resto</v>
          </cell>
          <cell r="M92">
            <v>0.9</v>
          </cell>
          <cell r="N92" t="str">
            <v xml:space="preserve">     137.9</v>
          </cell>
          <cell r="O92">
            <v>343</v>
          </cell>
          <cell r="P92">
            <v>270</v>
          </cell>
          <cell r="Q92" t="str">
            <v xml:space="preserve">       2.6</v>
          </cell>
          <cell r="R92">
            <v>19090</v>
          </cell>
          <cell r="S92" t="str">
            <v xml:space="preserve">      52.1</v>
          </cell>
          <cell r="T92">
            <v>30</v>
          </cell>
          <cell r="U92">
            <v>19090</v>
          </cell>
        </row>
        <row r="93">
          <cell r="B93" t="str">
            <v xml:space="preserve">PORT AVENTURA/P.ATRAC                                      </v>
          </cell>
          <cell r="C93" t="str">
            <v>A3</v>
          </cell>
          <cell r="D93" t="str">
            <v>GENERAL</v>
          </cell>
          <cell r="E93">
            <v>35499</v>
          </cell>
          <cell r="F93" t="str">
            <v>Lunes</v>
          </cell>
          <cell r="G93">
            <v>0.82587962962962969</v>
          </cell>
          <cell r="H93" t="str">
            <v>000m30s</v>
          </cell>
          <cell r="I93" t="str">
            <v>[A TODA PAGINA]  * {AYUDAME D.ESTE ACTOR}</v>
          </cell>
          <cell r="J93">
            <v>12</v>
          </cell>
          <cell r="K93">
            <v>16</v>
          </cell>
          <cell r="L93" t="str">
            <v>Resto</v>
          </cell>
          <cell r="M93">
            <v>2.7</v>
          </cell>
          <cell r="N93" t="str">
            <v xml:space="preserve">     140.6</v>
          </cell>
          <cell r="O93">
            <v>997</v>
          </cell>
          <cell r="P93">
            <v>2700</v>
          </cell>
          <cell r="Q93" t="str">
            <v xml:space="preserve">       2.7</v>
          </cell>
          <cell r="R93">
            <v>19269</v>
          </cell>
          <cell r="S93" t="str">
            <v xml:space="preserve">      52.6</v>
          </cell>
          <cell r="T93">
            <v>30</v>
          </cell>
          <cell r="U93">
            <v>19269</v>
          </cell>
        </row>
        <row r="94">
          <cell r="B94" t="str">
            <v xml:space="preserve">PORT AVENTURA/P.ATRAC                                      </v>
          </cell>
          <cell r="C94" t="str">
            <v>A3</v>
          </cell>
          <cell r="D94" t="str">
            <v>GENERAL</v>
          </cell>
          <cell r="E94">
            <v>35499</v>
          </cell>
          <cell r="F94" t="str">
            <v>Lunes</v>
          </cell>
          <cell r="G94">
            <v>0.89267361111111121</v>
          </cell>
          <cell r="H94" t="str">
            <v>000m30s</v>
          </cell>
          <cell r="I94" t="str">
            <v>[ANTENA 3 NOTICIAS 2] * [AVANCE PROGRAMACION M]</v>
          </cell>
          <cell r="J94">
            <v>2</v>
          </cell>
          <cell r="K94">
            <v>11</v>
          </cell>
          <cell r="L94" t="str">
            <v>Segunda</v>
          </cell>
          <cell r="M94">
            <v>8.1</v>
          </cell>
          <cell r="N94" t="str">
            <v xml:space="preserve">     148.7</v>
          </cell>
          <cell r="O94">
            <v>2964</v>
          </cell>
          <cell r="P94">
            <v>4050</v>
          </cell>
          <cell r="Q94" t="str">
            <v xml:space="preserve">       2.7</v>
          </cell>
          <cell r="R94">
            <v>19949</v>
          </cell>
          <cell r="S94" t="str">
            <v xml:space="preserve">      54.4</v>
          </cell>
          <cell r="T94">
            <v>30</v>
          </cell>
          <cell r="U94">
            <v>19949</v>
          </cell>
        </row>
        <row r="95">
          <cell r="B95" t="str">
            <v xml:space="preserve">PORT AVENTURA/P.ATRAC                                      </v>
          </cell>
          <cell r="C95" t="str">
            <v>A3</v>
          </cell>
          <cell r="D95" t="str">
            <v>GENERAL</v>
          </cell>
          <cell r="E95">
            <v>35499</v>
          </cell>
          <cell r="F95" t="str">
            <v>Lunes</v>
          </cell>
          <cell r="G95">
            <v>1.0528472222222223</v>
          </cell>
          <cell r="H95" t="str">
            <v>000m30s</v>
          </cell>
          <cell r="I95" t="str">
            <v xml:space="preserve">[EFECTO F] {AVANCE PROGRAMACION M} * </v>
          </cell>
          <cell r="J95">
            <v>19</v>
          </cell>
          <cell r="K95">
            <v>20</v>
          </cell>
          <cell r="L95" t="str">
            <v>Penultima</v>
          </cell>
          <cell r="M95">
            <v>1</v>
          </cell>
          <cell r="N95" t="str">
            <v xml:space="preserve">     149.7</v>
          </cell>
          <cell r="O95">
            <v>379</v>
          </cell>
          <cell r="P95">
            <v>2400</v>
          </cell>
          <cell r="Q95" t="str">
            <v xml:space="preserve">       2.7</v>
          </cell>
          <cell r="R95">
            <v>20039</v>
          </cell>
          <cell r="S95" t="str">
            <v xml:space="preserve">      54.7</v>
          </cell>
          <cell r="T95">
            <v>30</v>
          </cell>
          <cell r="U95">
            <v>20039</v>
          </cell>
        </row>
        <row r="96">
          <cell r="B96" t="str">
            <v xml:space="preserve">PORT AVENTURA/P.ATRAC                                      </v>
          </cell>
          <cell r="C96" t="str">
            <v>ETB2</v>
          </cell>
          <cell r="D96" t="str">
            <v>GENERAL</v>
          </cell>
          <cell r="E96">
            <v>35499</v>
          </cell>
          <cell r="F96" t="str">
            <v>Lunes</v>
          </cell>
          <cell r="G96">
            <v>0.63483796296296291</v>
          </cell>
          <cell r="H96" t="str">
            <v>000m30s</v>
          </cell>
          <cell r="I96" t="str">
            <v xml:space="preserve">[TELEBERRI 1] {BOLSA} * </v>
          </cell>
          <cell r="J96">
            <v>5</v>
          </cell>
          <cell r="K96">
            <v>6</v>
          </cell>
          <cell r="L96" t="str">
            <v>Penultima</v>
          </cell>
          <cell r="M96">
            <v>0.4</v>
          </cell>
          <cell r="N96" t="str">
            <v xml:space="preserve">     150.1</v>
          </cell>
          <cell r="O96">
            <v>133</v>
          </cell>
          <cell r="P96">
            <v>255</v>
          </cell>
          <cell r="Q96" t="str">
            <v xml:space="preserve">       2.7</v>
          </cell>
          <cell r="R96">
            <v>20057</v>
          </cell>
          <cell r="S96" t="str">
            <v xml:space="preserve">      54.7</v>
          </cell>
          <cell r="T96">
            <v>30</v>
          </cell>
          <cell r="U96">
            <v>20057</v>
          </cell>
        </row>
        <row r="97">
          <cell r="B97" t="str">
            <v xml:space="preserve">PORT AVENTURA/P.ATRAC                                      </v>
          </cell>
          <cell r="C97" t="str">
            <v>TVM</v>
          </cell>
          <cell r="D97" t="str">
            <v>GENERAL</v>
          </cell>
          <cell r="E97">
            <v>35499</v>
          </cell>
          <cell r="F97" t="str">
            <v>Lunes</v>
          </cell>
          <cell r="G97">
            <v>0.58008101851851845</v>
          </cell>
          <cell r="H97" t="str">
            <v>000m30s</v>
          </cell>
          <cell r="I97" t="str">
            <v>[LOS PITUFOS] * [AVANCE PROGRAMACION]</v>
          </cell>
          <cell r="J97">
            <v>3</v>
          </cell>
          <cell r="K97">
            <v>8</v>
          </cell>
          <cell r="L97" t="str">
            <v>Resto</v>
          </cell>
          <cell r="M97">
            <v>0.5</v>
          </cell>
          <cell r="N97" t="str">
            <v xml:space="preserve">     150.6</v>
          </cell>
          <cell r="O97">
            <v>179</v>
          </cell>
          <cell r="P97">
            <v>413</v>
          </cell>
          <cell r="Q97" t="str">
            <v xml:space="preserve">       2.7</v>
          </cell>
          <cell r="R97">
            <v>20090</v>
          </cell>
          <cell r="S97" t="str">
            <v xml:space="preserve">      54.8</v>
          </cell>
          <cell r="T97">
            <v>30</v>
          </cell>
          <cell r="U97">
            <v>20090</v>
          </cell>
        </row>
        <row r="98">
          <cell r="B98" t="str">
            <v xml:space="preserve">PORT AVENTURA/P.ATRAC                                      </v>
          </cell>
          <cell r="C98" t="str">
            <v>TVM</v>
          </cell>
          <cell r="D98" t="str">
            <v>GENERAL</v>
          </cell>
          <cell r="E98">
            <v>35499</v>
          </cell>
          <cell r="F98" t="str">
            <v>Lunes</v>
          </cell>
          <cell r="G98">
            <v>0.74024305555555558</v>
          </cell>
          <cell r="H98" t="str">
            <v>000m30s</v>
          </cell>
          <cell r="I98" t="str">
            <v>[HABLANDO CON GEMMA]  * {AVANCE PROGRAMACION}</v>
          </cell>
          <cell r="J98">
            <v>2</v>
          </cell>
          <cell r="K98">
            <v>11</v>
          </cell>
          <cell r="L98" t="str">
            <v>Segunda</v>
          </cell>
          <cell r="M98">
            <v>0.4</v>
          </cell>
          <cell r="N98" t="str">
            <v xml:space="preserve">     150.9</v>
          </cell>
          <cell r="O98">
            <v>131</v>
          </cell>
          <cell r="P98">
            <v>548</v>
          </cell>
          <cell r="Q98" t="str">
            <v xml:space="preserve">       2.8</v>
          </cell>
          <cell r="R98">
            <v>20092</v>
          </cell>
          <cell r="S98" t="str">
            <v xml:space="preserve">      54.8</v>
          </cell>
          <cell r="T98">
            <v>30</v>
          </cell>
          <cell r="U98">
            <v>20092</v>
          </cell>
        </row>
        <row r="99">
          <cell r="B99" t="str">
            <v xml:space="preserve">PORT AVENTURA/P.ATRAC                                      </v>
          </cell>
          <cell r="C99" t="str">
            <v>TVE1</v>
          </cell>
          <cell r="D99" t="str">
            <v>GENERAL</v>
          </cell>
          <cell r="E99">
            <v>35500</v>
          </cell>
          <cell r="F99" t="str">
            <v>Martes</v>
          </cell>
          <cell r="G99">
            <v>0.60530092592592599</v>
          </cell>
          <cell r="H99" t="str">
            <v>000m30s</v>
          </cell>
          <cell r="I99" t="str">
            <v>[PROGRAMACION REGIONAL]  * {AVANCE PROGRAMACION}</v>
          </cell>
          <cell r="J99">
            <v>5</v>
          </cell>
          <cell r="K99">
            <v>6</v>
          </cell>
          <cell r="L99" t="str">
            <v>Penultima</v>
          </cell>
          <cell r="M99">
            <v>5.3</v>
          </cell>
          <cell r="N99" t="str">
            <v xml:space="preserve">     156.2</v>
          </cell>
          <cell r="O99">
            <v>1942</v>
          </cell>
          <cell r="P99">
            <v>1800</v>
          </cell>
          <cell r="Q99" t="str">
            <v xml:space="preserve">       2.8</v>
          </cell>
          <cell r="R99">
            <v>20348</v>
          </cell>
          <cell r="S99" t="str">
            <v xml:space="preserve">      55.5</v>
          </cell>
          <cell r="T99">
            <v>30</v>
          </cell>
          <cell r="U99">
            <v>20348</v>
          </cell>
        </row>
        <row r="100">
          <cell r="B100" t="str">
            <v xml:space="preserve">PORT AVENTURA/P.ATRAC                                      </v>
          </cell>
          <cell r="C100" t="str">
            <v>TVE1</v>
          </cell>
          <cell r="D100" t="str">
            <v>GENERAL</v>
          </cell>
          <cell r="E100">
            <v>35500</v>
          </cell>
          <cell r="F100" t="str">
            <v>Martes</v>
          </cell>
          <cell r="G100">
            <v>0.6225694444444444</v>
          </cell>
          <cell r="H100" t="str">
            <v>000m30s</v>
          </cell>
          <cell r="I100" t="str">
            <v>[AVANCE PROGRAMACION] * [(P)TELEDEPORTE]</v>
          </cell>
          <cell r="J100">
            <v>5</v>
          </cell>
          <cell r="K100">
            <v>13</v>
          </cell>
          <cell r="L100" t="str">
            <v>Resto</v>
          </cell>
          <cell r="M100">
            <v>5.4</v>
          </cell>
          <cell r="N100" t="str">
            <v xml:space="preserve">     161.6</v>
          </cell>
          <cell r="O100">
            <v>1962</v>
          </cell>
          <cell r="P100">
            <v>5100</v>
          </cell>
          <cell r="Q100" t="str">
            <v xml:space="preserve">       2.9</v>
          </cell>
          <cell r="R100">
            <v>20471</v>
          </cell>
          <cell r="S100" t="str">
            <v xml:space="preserve">      55.8</v>
          </cell>
          <cell r="T100">
            <v>30</v>
          </cell>
          <cell r="U100">
            <v>20471</v>
          </cell>
        </row>
        <row r="101">
          <cell r="B101" t="str">
            <v xml:space="preserve">PORT AVENTURA/P.ATRAC                                      </v>
          </cell>
          <cell r="C101" t="str">
            <v>TVE1</v>
          </cell>
          <cell r="D101" t="str">
            <v>GENERAL</v>
          </cell>
          <cell r="E101">
            <v>35500</v>
          </cell>
          <cell r="F101" t="str">
            <v>Martes</v>
          </cell>
          <cell r="G101">
            <v>0.93603009259259251</v>
          </cell>
          <cell r="H101" t="str">
            <v>000m30s</v>
          </cell>
          <cell r="I101" t="str">
            <v>[HOY ES POSIBLE] {AVANCE PROGRAMACION} * {EMISION REGIONAL}</v>
          </cell>
          <cell r="J101">
            <v>9</v>
          </cell>
          <cell r="K101">
            <v>16</v>
          </cell>
          <cell r="L101" t="str">
            <v>Resto</v>
          </cell>
          <cell r="M101">
            <v>7.1</v>
          </cell>
          <cell r="N101" t="str">
            <v xml:space="preserve">     168.6</v>
          </cell>
          <cell r="O101">
            <v>2586</v>
          </cell>
          <cell r="P101">
            <v>4500</v>
          </cell>
          <cell r="Q101" t="str">
            <v xml:space="preserve">       2.9</v>
          </cell>
          <cell r="R101">
            <v>20956</v>
          </cell>
          <cell r="S101" t="str">
            <v xml:space="preserve">      57.2</v>
          </cell>
          <cell r="T101">
            <v>30</v>
          </cell>
          <cell r="U101">
            <v>20956</v>
          </cell>
        </row>
        <row r="102">
          <cell r="B102" t="str">
            <v xml:space="preserve">PORT AVENTURA/P.ATRAC                                      </v>
          </cell>
          <cell r="C102" t="str">
            <v>TVE1</v>
          </cell>
          <cell r="D102" t="str">
            <v>GENERAL</v>
          </cell>
          <cell r="E102">
            <v>35500</v>
          </cell>
          <cell r="F102" t="str">
            <v>Martes</v>
          </cell>
          <cell r="G102">
            <v>0.96125000000000005</v>
          </cell>
          <cell r="H102" t="str">
            <v>000m30s</v>
          </cell>
          <cell r="I102" t="str">
            <v>[HOY ES POSIBLE] {AVANCE PROGRAMACION} * {AVANCE PROGRAMACION}</v>
          </cell>
          <cell r="J102">
            <v>14</v>
          </cell>
          <cell r="K102">
            <v>19</v>
          </cell>
          <cell r="L102" t="str">
            <v>Resto</v>
          </cell>
          <cell r="M102">
            <v>6.9</v>
          </cell>
          <cell r="N102" t="str">
            <v xml:space="preserve">     175.6</v>
          </cell>
          <cell r="O102">
            <v>2539</v>
          </cell>
          <cell r="P102">
            <v>4500</v>
          </cell>
          <cell r="Q102" t="str">
            <v xml:space="preserve">       3.0</v>
          </cell>
          <cell r="R102">
            <v>21220</v>
          </cell>
          <cell r="S102" t="str">
            <v xml:space="preserve">      57.9</v>
          </cell>
          <cell r="T102">
            <v>30</v>
          </cell>
          <cell r="U102">
            <v>21220</v>
          </cell>
        </row>
        <row r="103">
          <cell r="B103" t="str">
            <v xml:space="preserve">PORT AVENTURA/P.ATRAC                                      </v>
          </cell>
          <cell r="C103" t="str">
            <v>LA 2</v>
          </cell>
          <cell r="D103" t="str">
            <v>GENERAL</v>
          </cell>
          <cell r="E103">
            <v>35500</v>
          </cell>
          <cell r="F103" t="str">
            <v>Martes</v>
          </cell>
          <cell r="G103">
            <v>0.68790509259259258</v>
          </cell>
          <cell r="H103" t="str">
            <v>000m30s</v>
          </cell>
          <cell r="I103" t="str">
            <v>[ASI SON] * [(P)TVE CON LA CULTURA]</v>
          </cell>
          <cell r="J103">
            <v>10</v>
          </cell>
          <cell r="K103">
            <v>16</v>
          </cell>
          <cell r="L103" t="str">
            <v>Resto</v>
          </cell>
          <cell r="M103">
            <v>3.1</v>
          </cell>
          <cell r="N103" t="str">
            <v xml:space="preserve">     178.6</v>
          </cell>
          <cell r="O103">
            <v>1131</v>
          </cell>
          <cell r="P103">
            <v>1650</v>
          </cell>
          <cell r="Q103" t="str">
            <v xml:space="preserve">       3.0</v>
          </cell>
          <cell r="R103">
            <v>21479</v>
          </cell>
          <cell r="S103" t="str">
            <v xml:space="preserve">      58.6</v>
          </cell>
          <cell r="T103">
            <v>30</v>
          </cell>
          <cell r="U103">
            <v>21479</v>
          </cell>
        </row>
        <row r="104">
          <cell r="B104" t="str">
            <v xml:space="preserve">PORT AVENTURA/P.ATRAC                                      </v>
          </cell>
          <cell r="C104" t="str">
            <v>T5</v>
          </cell>
          <cell r="D104" t="str">
            <v>GENERAL</v>
          </cell>
          <cell r="E104">
            <v>35500</v>
          </cell>
          <cell r="F104" t="str">
            <v>Martes</v>
          </cell>
          <cell r="G104">
            <v>0.77148148148148143</v>
          </cell>
          <cell r="H104" t="str">
            <v>000m30s</v>
          </cell>
          <cell r="I104" t="str">
            <v>[ANA]  * {AVANCE PROGRAMACION}</v>
          </cell>
          <cell r="J104">
            <v>1</v>
          </cell>
          <cell r="K104">
            <v>18</v>
          </cell>
          <cell r="L104" t="str">
            <v>Primera</v>
          </cell>
          <cell r="M104">
            <v>5.9</v>
          </cell>
          <cell r="N104" t="str">
            <v xml:space="preserve">     184.6</v>
          </cell>
          <cell r="O104">
            <v>2177</v>
          </cell>
          <cell r="P104">
            <v>1950</v>
          </cell>
          <cell r="Q104" t="str">
            <v xml:space="preserve">       3.1</v>
          </cell>
          <cell r="R104">
            <v>21704</v>
          </cell>
          <cell r="S104" t="str">
            <v xml:space="preserve">      59.2</v>
          </cell>
          <cell r="T104">
            <v>30</v>
          </cell>
          <cell r="U104">
            <v>21704</v>
          </cell>
        </row>
        <row r="105">
          <cell r="B105" t="str">
            <v xml:space="preserve">PORT AVENTURA/P.ATRAC                                      </v>
          </cell>
          <cell r="C105" t="str">
            <v>A3</v>
          </cell>
          <cell r="D105" t="str">
            <v>GENERAL</v>
          </cell>
          <cell r="E105">
            <v>35500</v>
          </cell>
          <cell r="F105" t="str">
            <v>Martes</v>
          </cell>
          <cell r="G105">
            <v>0.77384259259259258</v>
          </cell>
          <cell r="H105" t="str">
            <v>000m30s</v>
          </cell>
          <cell r="I105" t="str">
            <v>[SINCERAMENTE ANA ROSA]  * {EMISION LOCAL}</v>
          </cell>
          <cell r="J105">
            <v>11</v>
          </cell>
          <cell r="K105">
            <v>15</v>
          </cell>
          <cell r="L105" t="str">
            <v>Resto</v>
          </cell>
          <cell r="M105">
            <v>2.4</v>
          </cell>
          <cell r="N105" t="str">
            <v xml:space="preserve">     187.0</v>
          </cell>
          <cell r="O105">
            <v>888</v>
          </cell>
          <cell r="P105">
            <v>1005</v>
          </cell>
          <cell r="Q105" t="str">
            <v xml:space="preserve">       3.1</v>
          </cell>
          <cell r="R105">
            <v>21825</v>
          </cell>
          <cell r="S105" t="str">
            <v xml:space="preserve">      59.5</v>
          </cell>
          <cell r="T105">
            <v>30</v>
          </cell>
          <cell r="U105">
            <v>21825</v>
          </cell>
        </row>
        <row r="106">
          <cell r="B106" t="str">
            <v xml:space="preserve">PORT AVENTURA/P.ATRAC                                      </v>
          </cell>
          <cell r="C106" t="str">
            <v>A3</v>
          </cell>
          <cell r="D106" t="str">
            <v>GENERAL</v>
          </cell>
          <cell r="E106">
            <v>35500</v>
          </cell>
          <cell r="F106" t="str">
            <v>Martes</v>
          </cell>
          <cell r="G106">
            <v>0.86643518518518514</v>
          </cell>
          <cell r="H106" t="str">
            <v>000m30s</v>
          </cell>
          <cell r="I106" t="str">
            <v>[IMPACTO TV]  * {AVANCE PROGRAMACION}</v>
          </cell>
          <cell r="J106">
            <v>13</v>
          </cell>
          <cell r="K106">
            <v>18</v>
          </cell>
          <cell r="L106" t="str">
            <v>Resto</v>
          </cell>
          <cell r="M106">
            <v>7.9</v>
          </cell>
          <cell r="N106" t="str">
            <v xml:space="preserve">     194.9</v>
          </cell>
          <cell r="O106">
            <v>2910</v>
          </cell>
          <cell r="P106">
            <v>2700</v>
          </cell>
          <cell r="Q106" t="str">
            <v xml:space="preserve">       3.2</v>
          </cell>
          <cell r="R106">
            <v>22329</v>
          </cell>
          <cell r="S106" t="str">
            <v xml:space="preserve">      60.9</v>
          </cell>
          <cell r="T106">
            <v>30</v>
          </cell>
          <cell r="U106">
            <v>22329</v>
          </cell>
        </row>
        <row r="107">
          <cell r="B107" t="str">
            <v xml:space="preserve">PORT AVENTURA/P.ATRAC                                      </v>
          </cell>
          <cell r="C107" t="str">
            <v>TV3</v>
          </cell>
          <cell r="D107" t="str">
            <v>GENERAL</v>
          </cell>
          <cell r="E107">
            <v>35500</v>
          </cell>
          <cell r="F107" t="str">
            <v>Martes</v>
          </cell>
          <cell r="G107">
            <v>0.95939814814814817</v>
          </cell>
          <cell r="H107" t="str">
            <v>000m30s</v>
          </cell>
          <cell r="I107" t="str">
            <v>[EL MON D'ARIADNA]  * {AVANCE PROGRAMACION}</v>
          </cell>
          <cell r="J107">
            <v>1</v>
          </cell>
          <cell r="K107">
            <v>17</v>
          </cell>
          <cell r="L107" t="str">
            <v>Primera</v>
          </cell>
          <cell r="M107">
            <v>1.6</v>
          </cell>
          <cell r="N107" t="str">
            <v xml:space="preserve">     196.5</v>
          </cell>
          <cell r="O107">
            <v>586</v>
          </cell>
          <cell r="P107">
            <v>1125</v>
          </cell>
          <cell r="Q107" t="str">
            <v xml:space="preserve">       3.2</v>
          </cell>
          <cell r="R107">
            <v>22484</v>
          </cell>
          <cell r="S107" t="str">
            <v xml:space="preserve">      61.3</v>
          </cell>
          <cell r="T107">
            <v>30</v>
          </cell>
          <cell r="U107">
            <v>22484</v>
          </cell>
        </row>
        <row r="108">
          <cell r="B108" t="str">
            <v xml:space="preserve">PORT AVENTURA/P.ATRAC                                      </v>
          </cell>
          <cell r="C108" t="str">
            <v>C9</v>
          </cell>
          <cell r="D108" t="str">
            <v>GENERAL</v>
          </cell>
          <cell r="E108">
            <v>35500</v>
          </cell>
          <cell r="F108" t="str">
            <v>Martes</v>
          </cell>
          <cell r="G108">
            <v>0.8027777777777777</v>
          </cell>
          <cell r="H108" t="str">
            <v>000m30s</v>
          </cell>
          <cell r="I108" t="str">
            <v>[AVANCE PROGRAMACION] * [AVANCE PROGRAMACION]</v>
          </cell>
          <cell r="J108">
            <v>3</v>
          </cell>
          <cell r="K108">
            <v>20</v>
          </cell>
          <cell r="L108" t="str">
            <v>Resto</v>
          </cell>
          <cell r="M108">
            <v>0.3</v>
          </cell>
          <cell r="N108" t="str">
            <v xml:space="preserve">     196.8</v>
          </cell>
          <cell r="O108">
            <v>109</v>
          </cell>
          <cell r="P108">
            <v>150</v>
          </cell>
          <cell r="Q108" t="str">
            <v xml:space="preserve">       3.2</v>
          </cell>
          <cell r="R108">
            <v>22501</v>
          </cell>
          <cell r="S108" t="str">
            <v xml:space="preserve">      61.4</v>
          </cell>
          <cell r="T108">
            <v>30</v>
          </cell>
          <cell r="U108">
            <v>22501</v>
          </cell>
        </row>
        <row r="109">
          <cell r="B109" t="str">
            <v xml:space="preserve">PORT AVENTURA/P.ATRAC                                      </v>
          </cell>
          <cell r="C109" t="str">
            <v>TVM</v>
          </cell>
          <cell r="D109" t="str">
            <v>GENERAL</v>
          </cell>
          <cell r="E109">
            <v>35500</v>
          </cell>
          <cell r="F109" t="str">
            <v>Martes</v>
          </cell>
          <cell r="G109">
            <v>0.58019675925925929</v>
          </cell>
          <cell r="H109" t="str">
            <v>000m30s</v>
          </cell>
          <cell r="I109" t="str">
            <v>[AVANCE PROGRAMACION] * [AVANCE PROGRAMACION]</v>
          </cell>
          <cell r="J109">
            <v>7</v>
          </cell>
          <cell r="K109">
            <v>12</v>
          </cell>
          <cell r="L109" t="str">
            <v>Resto</v>
          </cell>
          <cell r="M109">
            <v>0.3</v>
          </cell>
          <cell r="N109" t="str">
            <v xml:space="preserve">     197.2</v>
          </cell>
          <cell r="O109">
            <v>127</v>
          </cell>
          <cell r="P109">
            <v>413</v>
          </cell>
          <cell r="Q109" t="str">
            <v xml:space="preserve">       3.2</v>
          </cell>
          <cell r="R109">
            <v>22522</v>
          </cell>
          <cell r="S109" t="str">
            <v xml:space="preserve">      61.4</v>
          </cell>
          <cell r="T109">
            <v>30</v>
          </cell>
          <cell r="U109">
            <v>22522</v>
          </cell>
        </row>
        <row r="110">
          <cell r="B110" t="str">
            <v xml:space="preserve">PORT AVENTURA/P.ATRAC                                      </v>
          </cell>
          <cell r="C110" t="str">
            <v>TVM</v>
          </cell>
          <cell r="D110" t="str">
            <v>GENERAL</v>
          </cell>
          <cell r="E110">
            <v>35500</v>
          </cell>
          <cell r="F110" t="str">
            <v>Martes</v>
          </cell>
          <cell r="G110">
            <v>0.74844907407407402</v>
          </cell>
          <cell r="H110" t="str">
            <v>000m30s</v>
          </cell>
          <cell r="I110" t="str">
            <v>[HABLANDO CON GEMMA] {AVANCE PROGRAMACION} * {AVANCE PROGRAMACION}</v>
          </cell>
          <cell r="J110">
            <v>11</v>
          </cell>
          <cell r="K110">
            <v>13</v>
          </cell>
          <cell r="L110" t="str">
            <v>Resto</v>
          </cell>
          <cell r="M110">
            <v>0.5</v>
          </cell>
          <cell r="N110" t="str">
            <v xml:space="preserve">     197.7</v>
          </cell>
          <cell r="O110">
            <v>183</v>
          </cell>
          <cell r="P110">
            <v>548</v>
          </cell>
          <cell r="Q110" t="str">
            <v xml:space="preserve">       3.2</v>
          </cell>
          <cell r="R110">
            <v>22522</v>
          </cell>
          <cell r="S110" t="str">
            <v xml:space="preserve">      61.4</v>
          </cell>
          <cell r="T110">
            <v>30</v>
          </cell>
          <cell r="U110">
            <v>22522</v>
          </cell>
        </row>
        <row r="111">
          <cell r="B111" t="str">
            <v xml:space="preserve">PORT AVENTURA/P.ATRAC                                      </v>
          </cell>
          <cell r="C111" t="str">
            <v>TVE1</v>
          </cell>
          <cell r="D111" t="str">
            <v>GENERAL</v>
          </cell>
          <cell r="E111">
            <v>35501</v>
          </cell>
          <cell r="F111" t="str">
            <v>Miercoles</v>
          </cell>
          <cell r="G111">
            <v>0.60560185185185189</v>
          </cell>
          <cell r="H111" t="str">
            <v>000m30s</v>
          </cell>
          <cell r="I111" t="str">
            <v>[PROGRAMACION REGIONAL]  * {AVANCE PROGRAMACION}</v>
          </cell>
          <cell r="J111">
            <v>7</v>
          </cell>
          <cell r="K111">
            <v>11</v>
          </cell>
          <cell r="L111" t="str">
            <v>Resto</v>
          </cell>
          <cell r="M111">
            <v>5.0999999999999996</v>
          </cell>
          <cell r="N111" t="str">
            <v xml:space="preserve">     202.8</v>
          </cell>
          <cell r="O111">
            <v>1858</v>
          </cell>
          <cell r="P111">
            <v>1800</v>
          </cell>
          <cell r="Q111" t="str">
            <v xml:space="preserve">       3.3</v>
          </cell>
          <cell r="R111">
            <v>22632</v>
          </cell>
          <cell r="S111" t="str">
            <v xml:space="preserve">      61.7</v>
          </cell>
          <cell r="T111">
            <v>30</v>
          </cell>
          <cell r="U111">
            <v>22632</v>
          </cell>
        </row>
        <row r="112">
          <cell r="B112" t="str">
            <v xml:space="preserve">PORT AVENTURA/P.ATRAC                                      </v>
          </cell>
          <cell r="C112" t="str">
            <v>TVE1</v>
          </cell>
          <cell r="D112" t="str">
            <v>GENERAL</v>
          </cell>
          <cell r="E112">
            <v>35501</v>
          </cell>
          <cell r="F112" t="str">
            <v>Miercoles</v>
          </cell>
          <cell r="G112">
            <v>0.98245370370370377</v>
          </cell>
          <cell r="H112" t="str">
            <v>000m30s</v>
          </cell>
          <cell r="I112" t="str">
            <v>[CINE] {AVANCE PROGRAMACION} * {EMISION REGIONAL}</v>
          </cell>
          <cell r="J112">
            <v>9</v>
          </cell>
          <cell r="K112">
            <v>17</v>
          </cell>
          <cell r="L112" t="str">
            <v>Resto</v>
          </cell>
          <cell r="M112">
            <v>4.2</v>
          </cell>
          <cell r="N112" t="str">
            <v xml:space="preserve">     207.0</v>
          </cell>
          <cell r="O112">
            <v>1546</v>
          </cell>
          <cell r="P112">
            <v>5400</v>
          </cell>
          <cell r="Q112" t="str">
            <v xml:space="preserve">       3.3</v>
          </cell>
          <cell r="R112">
            <v>22848</v>
          </cell>
          <cell r="S112" t="str">
            <v xml:space="preserve">      62.3</v>
          </cell>
          <cell r="T112">
            <v>30</v>
          </cell>
          <cell r="U112">
            <v>22848</v>
          </cell>
        </row>
        <row r="113">
          <cell r="B113" t="str">
            <v xml:space="preserve">PORT AVENTURA/P.ATRAC                                      </v>
          </cell>
          <cell r="C113" t="str">
            <v>LA 2</v>
          </cell>
          <cell r="D113" t="str">
            <v>GENERAL</v>
          </cell>
          <cell r="E113">
            <v>35501</v>
          </cell>
          <cell r="F113" t="str">
            <v>Miercoles</v>
          </cell>
          <cell r="G113">
            <v>0.99276620370370372</v>
          </cell>
          <cell r="H113" t="str">
            <v>000m30s</v>
          </cell>
          <cell r="I113" t="str">
            <v>[EL CINE DE LA 2] {AVANCE PROGRAMACION} * {AVANCE PROGRAMACION}</v>
          </cell>
          <cell r="J113">
            <v>14</v>
          </cell>
          <cell r="K113">
            <v>21</v>
          </cell>
          <cell r="L113" t="str">
            <v>Resto</v>
          </cell>
          <cell r="M113">
            <v>2.2000000000000002</v>
          </cell>
          <cell r="N113" t="str">
            <v xml:space="preserve">     209.2</v>
          </cell>
          <cell r="O113">
            <v>818</v>
          </cell>
          <cell r="P113">
            <v>2250</v>
          </cell>
          <cell r="Q113" t="str">
            <v xml:space="preserve">       3.4</v>
          </cell>
          <cell r="R113">
            <v>22505</v>
          </cell>
          <cell r="S113" t="str">
            <v xml:space="preserve">      61.4</v>
          </cell>
          <cell r="T113">
            <v>30</v>
          </cell>
          <cell r="U113">
            <v>22505</v>
          </cell>
        </row>
        <row r="114">
          <cell r="B114" t="str">
            <v xml:space="preserve">PORT AVENTURA/P.ATRAC                                      </v>
          </cell>
          <cell r="C114" t="str">
            <v>T5</v>
          </cell>
          <cell r="D114" t="str">
            <v>GENERAL</v>
          </cell>
          <cell r="E114">
            <v>35501</v>
          </cell>
          <cell r="F114" t="str">
            <v>Miercoles</v>
          </cell>
          <cell r="G114">
            <v>0.54876157407407411</v>
          </cell>
          <cell r="H114" t="str">
            <v>000m30s</v>
          </cell>
          <cell r="I114" t="str">
            <v>[DIA A DIA] {LA TIENDA EN CASA} * {AVANCE PROGRAMACION}</v>
          </cell>
          <cell r="J114">
            <v>1</v>
          </cell>
          <cell r="K114">
            <v>16</v>
          </cell>
          <cell r="L114" t="str">
            <v>Primera</v>
          </cell>
          <cell r="M114">
            <v>2.2999999999999998</v>
          </cell>
          <cell r="N114" t="str">
            <v xml:space="preserve">     211.5</v>
          </cell>
          <cell r="O114">
            <v>827</v>
          </cell>
          <cell r="P114">
            <v>600</v>
          </cell>
          <cell r="Q114" t="str">
            <v xml:space="preserve">       3.4</v>
          </cell>
          <cell r="R114">
            <v>22553</v>
          </cell>
          <cell r="S114" t="str">
            <v xml:space="preserve">      61.5</v>
          </cell>
          <cell r="T114">
            <v>30</v>
          </cell>
          <cell r="U114">
            <v>22553</v>
          </cell>
        </row>
        <row r="115">
          <cell r="B115" t="str">
            <v xml:space="preserve">PORT AVENTURA/P.ATRAC                                      </v>
          </cell>
          <cell r="C115" t="str">
            <v>ETB2</v>
          </cell>
          <cell r="D115" t="str">
            <v>GENERAL</v>
          </cell>
          <cell r="E115">
            <v>35501</v>
          </cell>
          <cell r="F115" t="str">
            <v>Miercoles</v>
          </cell>
          <cell r="G115">
            <v>0.64052083333333332</v>
          </cell>
          <cell r="H115" t="str">
            <v>000m30s</v>
          </cell>
          <cell r="I115" t="str">
            <v xml:space="preserve">[TELEBERRI 1] {BOLSA} * </v>
          </cell>
          <cell r="J115">
            <v>4</v>
          </cell>
          <cell r="K115">
            <v>6</v>
          </cell>
          <cell r="L115" t="str">
            <v>Resto</v>
          </cell>
          <cell r="M115">
            <v>0.4</v>
          </cell>
          <cell r="N115" t="str">
            <v xml:space="preserve">     211.9</v>
          </cell>
          <cell r="O115">
            <v>146</v>
          </cell>
          <cell r="P115">
            <v>255</v>
          </cell>
          <cell r="Q115" t="str">
            <v xml:space="preserve">       3.4</v>
          </cell>
          <cell r="R115">
            <v>22571</v>
          </cell>
          <cell r="S115" t="str">
            <v xml:space="preserve">      61.6</v>
          </cell>
          <cell r="T115">
            <v>30</v>
          </cell>
          <cell r="U115">
            <v>22571</v>
          </cell>
        </row>
        <row r="116">
          <cell r="B116" t="str">
            <v xml:space="preserve">PORT AVENTURA/P.ATRAC                                      </v>
          </cell>
          <cell r="C116" t="str">
            <v>TVM</v>
          </cell>
          <cell r="D116" t="str">
            <v>GENERAL</v>
          </cell>
          <cell r="E116">
            <v>35501</v>
          </cell>
          <cell r="F116" t="str">
            <v>Miercoles</v>
          </cell>
          <cell r="G116">
            <v>0.58813657407407405</v>
          </cell>
          <cell r="H116" t="str">
            <v>000m30s</v>
          </cell>
          <cell r="I116" t="str">
            <v>[TELENOTICIAS 1] {TELENOTICIAS 1:MADRID}</v>
          </cell>
          <cell r="J116">
            <v>6</v>
          </cell>
          <cell r="K116">
            <v>8</v>
          </cell>
          <cell r="L116" t="str">
            <v>Resto</v>
          </cell>
          <cell r="M116">
            <v>0.5</v>
          </cell>
          <cell r="N116" t="str">
            <v xml:space="preserve">     212.4</v>
          </cell>
          <cell r="O116">
            <v>194</v>
          </cell>
          <cell r="P116">
            <v>413</v>
          </cell>
          <cell r="Q116" t="str">
            <v xml:space="preserve">       3.4</v>
          </cell>
          <cell r="R116">
            <v>22586</v>
          </cell>
          <cell r="S116" t="str">
            <v xml:space="preserve">      61.6</v>
          </cell>
          <cell r="T116">
            <v>30</v>
          </cell>
          <cell r="U116">
            <v>22586</v>
          </cell>
        </row>
        <row r="117">
          <cell r="B117" t="str">
            <v xml:space="preserve">PORT AVENTURA/P.ATRAC                                      </v>
          </cell>
          <cell r="C117" t="str">
            <v>TVM</v>
          </cell>
          <cell r="D117" t="str">
            <v>GENERAL</v>
          </cell>
          <cell r="E117">
            <v>35501</v>
          </cell>
          <cell r="F117" t="str">
            <v>Miercoles</v>
          </cell>
          <cell r="G117">
            <v>0.74865740740740738</v>
          </cell>
          <cell r="H117" t="str">
            <v>000m30s</v>
          </cell>
          <cell r="I117" t="str">
            <v>[HABLANDO CON GEMMA] {AVANCE PROGRAMACION} * {AVANCE PROGRAMACION}</v>
          </cell>
          <cell r="J117">
            <v>15</v>
          </cell>
          <cell r="K117">
            <v>19</v>
          </cell>
          <cell r="L117" t="str">
            <v>Resto</v>
          </cell>
          <cell r="M117">
            <v>0.4</v>
          </cell>
          <cell r="N117" t="str">
            <v xml:space="preserve">     212.8</v>
          </cell>
          <cell r="O117">
            <v>135</v>
          </cell>
          <cell r="P117">
            <v>548</v>
          </cell>
          <cell r="Q117" t="str">
            <v xml:space="preserve">       3.5</v>
          </cell>
          <cell r="R117">
            <v>22599</v>
          </cell>
          <cell r="S117" t="str">
            <v xml:space="preserve">      61.6</v>
          </cell>
          <cell r="T117">
            <v>30</v>
          </cell>
          <cell r="U117">
            <v>22599</v>
          </cell>
        </row>
        <row r="118">
          <cell r="B118" t="str">
            <v xml:space="preserve">PORT AVENTURA/P.ATRAC                                      </v>
          </cell>
          <cell r="C118" t="str">
            <v>TVE1</v>
          </cell>
          <cell r="D118" t="str">
            <v>GENERAL</v>
          </cell>
          <cell r="E118">
            <v>35502</v>
          </cell>
          <cell r="F118" t="str">
            <v>Jueves</v>
          </cell>
          <cell r="G118">
            <v>0.62140046296296292</v>
          </cell>
          <cell r="H118" t="str">
            <v>000m30s</v>
          </cell>
          <cell r="I118" t="str">
            <v>[PROGRAMACION REGIONAL] * [ESPIRITU OLIMPICO]</v>
          </cell>
          <cell r="J118">
            <v>3</v>
          </cell>
          <cell r="K118">
            <v>6</v>
          </cell>
          <cell r="L118" t="str">
            <v>Resto</v>
          </cell>
          <cell r="M118">
            <v>4.5999999999999996</v>
          </cell>
          <cell r="N118" t="str">
            <v xml:space="preserve">     217.4</v>
          </cell>
          <cell r="O118">
            <v>1704</v>
          </cell>
          <cell r="P118">
            <v>5100</v>
          </cell>
          <cell r="Q118" t="str">
            <v xml:space="preserve">       3.5</v>
          </cell>
          <cell r="R118">
            <v>22715</v>
          </cell>
          <cell r="S118" t="str">
            <v xml:space="preserve">      62.0</v>
          </cell>
          <cell r="T118">
            <v>30</v>
          </cell>
          <cell r="U118">
            <v>22715</v>
          </cell>
        </row>
        <row r="119">
          <cell r="B119" t="str">
            <v xml:space="preserve">PORT AVENTURA/P.ATRAC                                      </v>
          </cell>
          <cell r="C119" t="str">
            <v>LA 2</v>
          </cell>
          <cell r="D119" t="str">
            <v>GENERAL</v>
          </cell>
          <cell r="E119">
            <v>35502</v>
          </cell>
          <cell r="F119" t="str">
            <v>Jueves</v>
          </cell>
          <cell r="G119">
            <v>0.8127199074074074</v>
          </cell>
          <cell r="H119" t="str">
            <v>000m30s</v>
          </cell>
          <cell r="I119" t="str">
            <v xml:space="preserve">[EL PLANETA MILAGROSO] {AVANCE PROGRAMACION} * </v>
          </cell>
          <cell r="J119">
            <v>7</v>
          </cell>
          <cell r="K119">
            <v>7</v>
          </cell>
          <cell r="L119" t="str">
            <v>Ultima</v>
          </cell>
          <cell r="M119">
            <v>0.8</v>
          </cell>
          <cell r="N119" t="str">
            <v xml:space="preserve">     218.2</v>
          </cell>
          <cell r="O119">
            <v>293</v>
          </cell>
          <cell r="P119">
            <v>600</v>
          </cell>
          <cell r="Q119" t="str">
            <v xml:space="preserve">       3.5</v>
          </cell>
          <cell r="R119">
            <v>22762</v>
          </cell>
          <cell r="S119" t="str">
            <v xml:space="preserve">      62.1</v>
          </cell>
          <cell r="T119">
            <v>30</v>
          </cell>
          <cell r="U119">
            <v>22762</v>
          </cell>
        </row>
        <row r="120">
          <cell r="B120" t="str">
            <v xml:space="preserve">PORT AVENTURA/P.ATRAC                                      </v>
          </cell>
          <cell r="C120" t="str">
            <v>TV3</v>
          </cell>
          <cell r="D120" t="str">
            <v>GENERAL</v>
          </cell>
          <cell r="E120">
            <v>35502</v>
          </cell>
          <cell r="F120" t="str">
            <v>Jueves</v>
          </cell>
          <cell r="G120">
            <v>0.96371527777777777</v>
          </cell>
          <cell r="H120" t="str">
            <v>000m30s</v>
          </cell>
          <cell r="I120" t="str">
            <v>[SENSE TITOL 2 A.BUENA]  * {AVANC INFORMATIU 23H}</v>
          </cell>
          <cell r="J120">
            <v>1</v>
          </cell>
          <cell r="K120">
            <v>23</v>
          </cell>
          <cell r="L120" t="str">
            <v>Primera</v>
          </cell>
          <cell r="M120">
            <v>2.1</v>
          </cell>
          <cell r="N120" t="str">
            <v xml:space="preserve">     220.3</v>
          </cell>
          <cell r="O120">
            <v>783</v>
          </cell>
          <cell r="P120">
            <v>1650</v>
          </cell>
          <cell r="Q120" t="str">
            <v xml:space="preserve">       3.5</v>
          </cell>
          <cell r="R120">
            <v>22901</v>
          </cell>
          <cell r="S120" t="str">
            <v xml:space="preserve">      62.5</v>
          </cell>
          <cell r="T120">
            <v>30</v>
          </cell>
          <cell r="U120">
            <v>22901</v>
          </cell>
        </row>
        <row r="121">
          <cell r="B121" t="str">
            <v xml:space="preserve">PORT AVENTURA/P.ATRAC                                      </v>
          </cell>
          <cell r="C121" t="str">
            <v>C9</v>
          </cell>
          <cell r="D121" t="str">
            <v>GENERAL</v>
          </cell>
          <cell r="E121">
            <v>35502</v>
          </cell>
          <cell r="F121" t="str">
            <v>Jueves</v>
          </cell>
          <cell r="G121">
            <v>0.80017361111111107</v>
          </cell>
          <cell r="H121" t="str">
            <v>000m30s</v>
          </cell>
          <cell r="I121" t="str">
            <v>[AVANCE PROGRAMACION] * [EL MON DE MONLEON]</v>
          </cell>
          <cell r="J121">
            <v>4</v>
          </cell>
          <cell r="K121">
            <v>19</v>
          </cell>
          <cell r="L121" t="str">
            <v>Resto</v>
          </cell>
          <cell r="M121">
            <v>0.2</v>
          </cell>
          <cell r="N121" t="str">
            <v xml:space="preserve">     220.5</v>
          </cell>
          <cell r="O121">
            <v>65</v>
          </cell>
          <cell r="P121">
            <v>150</v>
          </cell>
          <cell r="Q121" t="str">
            <v xml:space="preserve">       3.5</v>
          </cell>
          <cell r="R121">
            <v>22909</v>
          </cell>
          <cell r="S121" t="str">
            <v xml:space="preserve">      62.5</v>
          </cell>
          <cell r="T121">
            <v>30</v>
          </cell>
          <cell r="U121">
            <v>22909</v>
          </cell>
        </row>
        <row r="122">
          <cell r="B122" t="str">
            <v xml:space="preserve">PORT AVENTURA/P.ATRAC                                      </v>
          </cell>
          <cell r="C122" t="str">
            <v>TVM</v>
          </cell>
          <cell r="D122" t="str">
            <v>GENERAL</v>
          </cell>
          <cell r="E122">
            <v>35502</v>
          </cell>
          <cell r="F122" t="str">
            <v>Jueves</v>
          </cell>
          <cell r="G122">
            <v>0.98800925925925931</v>
          </cell>
          <cell r="H122" t="str">
            <v>000m30s</v>
          </cell>
          <cell r="I122" t="str">
            <v>[POR QUE?] {AVANCE PROGRAMACION} * {AVANCE PROGRAMACION}</v>
          </cell>
          <cell r="J122">
            <v>2</v>
          </cell>
          <cell r="K122">
            <v>17</v>
          </cell>
          <cell r="L122" t="str">
            <v>Segunda</v>
          </cell>
          <cell r="M122">
            <v>0.3</v>
          </cell>
          <cell r="N122" t="str">
            <v xml:space="preserve">     220.8</v>
          </cell>
          <cell r="O122">
            <v>111</v>
          </cell>
          <cell r="P122">
            <v>1035</v>
          </cell>
          <cell r="Q122" t="str">
            <v xml:space="preserve">       3.5</v>
          </cell>
          <cell r="R122">
            <v>22920</v>
          </cell>
          <cell r="S122" t="str">
            <v xml:space="preserve">      62.5</v>
          </cell>
          <cell r="T122">
            <v>30</v>
          </cell>
          <cell r="U122">
            <v>22920</v>
          </cell>
        </row>
        <row r="123">
          <cell r="B123" t="str">
            <v xml:space="preserve">PORT AVENTURA/P.ATRAC                                      </v>
          </cell>
          <cell r="C123" t="str">
            <v>TVE1</v>
          </cell>
          <cell r="D123" t="str">
            <v>GENERAL</v>
          </cell>
          <cell r="E123">
            <v>35503</v>
          </cell>
          <cell r="F123" t="str">
            <v>Viernes</v>
          </cell>
          <cell r="G123">
            <v>0.60628472222222218</v>
          </cell>
          <cell r="H123" t="str">
            <v>000m30s</v>
          </cell>
          <cell r="I123" t="str">
            <v>[PROGRAMACION REGIONAL] {ESPIRITU OLIMPICO} * {AVANCE PROGRAMACION}</v>
          </cell>
          <cell r="J123">
            <v>1</v>
          </cell>
          <cell r="K123">
            <v>2</v>
          </cell>
          <cell r="L123" t="str">
            <v>Primera</v>
          </cell>
          <cell r="M123">
            <v>4.7</v>
          </cell>
          <cell r="N123" t="str">
            <v xml:space="preserve">     225.6</v>
          </cell>
          <cell r="O123">
            <v>1738</v>
          </cell>
          <cell r="P123">
            <v>1800</v>
          </cell>
          <cell r="Q123" t="str">
            <v xml:space="preserve">       3.6</v>
          </cell>
          <cell r="R123">
            <v>22955</v>
          </cell>
          <cell r="S123" t="str">
            <v xml:space="preserve">      62.6</v>
          </cell>
          <cell r="T123">
            <v>30</v>
          </cell>
          <cell r="U123">
            <v>22955</v>
          </cell>
        </row>
        <row r="124">
          <cell r="B124" t="str">
            <v xml:space="preserve">PORT AVENTURA/P.ATRAC                                      </v>
          </cell>
          <cell r="C124" t="str">
            <v>TVE1</v>
          </cell>
          <cell r="D124" t="str">
            <v>GENERAL</v>
          </cell>
          <cell r="E124">
            <v>35503</v>
          </cell>
          <cell r="F124" t="str">
            <v>Viernes</v>
          </cell>
          <cell r="G124">
            <v>0.62116898148148147</v>
          </cell>
          <cell r="H124" t="str">
            <v>000m30s</v>
          </cell>
          <cell r="I124" t="str">
            <v>[AVANCE PROGRAMACION] * [(P)TVE CANAL CLASICO]</v>
          </cell>
          <cell r="J124">
            <v>4</v>
          </cell>
          <cell r="K124">
            <v>16</v>
          </cell>
          <cell r="L124" t="str">
            <v>Resto</v>
          </cell>
          <cell r="M124">
            <v>4.5</v>
          </cell>
          <cell r="N124" t="str">
            <v xml:space="preserve">     230.1</v>
          </cell>
          <cell r="O124">
            <v>1653</v>
          </cell>
          <cell r="P124">
            <v>1800</v>
          </cell>
          <cell r="Q124" t="str">
            <v xml:space="preserve">       3.7</v>
          </cell>
          <cell r="R124">
            <v>23001</v>
          </cell>
          <cell r="S124" t="str">
            <v xml:space="preserve">      62.7</v>
          </cell>
          <cell r="T124">
            <v>30</v>
          </cell>
          <cell r="U124">
            <v>23001</v>
          </cell>
        </row>
        <row r="125">
          <cell r="B125" t="str">
            <v xml:space="preserve">PORT AVENTURA/P.ATRAC                                      </v>
          </cell>
          <cell r="C125" t="str">
            <v>TVE1</v>
          </cell>
          <cell r="D125" t="str">
            <v>GENERAL</v>
          </cell>
          <cell r="E125">
            <v>35503</v>
          </cell>
          <cell r="F125" t="str">
            <v>Viernes</v>
          </cell>
          <cell r="G125">
            <v>0.96810185185185194</v>
          </cell>
          <cell r="H125" t="str">
            <v>000m30s</v>
          </cell>
          <cell r="I125" t="str">
            <v>[GRACIAS POR TODO] {AVANCE PROGRAMACION} * {AVANCE PROGRAMACION}</v>
          </cell>
          <cell r="J125">
            <v>14</v>
          </cell>
          <cell r="K125">
            <v>18</v>
          </cell>
          <cell r="L125" t="str">
            <v>Resto</v>
          </cell>
          <cell r="M125">
            <v>7.4</v>
          </cell>
          <cell r="N125" t="str">
            <v xml:space="preserve">     237.5</v>
          </cell>
          <cell r="O125">
            <v>2727</v>
          </cell>
          <cell r="P125">
            <v>8250</v>
          </cell>
          <cell r="Q125" t="str">
            <v xml:space="preserve">       3.7</v>
          </cell>
          <cell r="R125">
            <v>23344</v>
          </cell>
          <cell r="S125" t="str">
            <v xml:space="preserve">      63.7</v>
          </cell>
          <cell r="T125">
            <v>30</v>
          </cell>
          <cell r="U125">
            <v>23344</v>
          </cell>
        </row>
        <row r="126">
          <cell r="B126" t="str">
            <v xml:space="preserve">PORT AVENTURA/P.ATRAC                                      </v>
          </cell>
          <cell r="C126" t="str">
            <v>LA 2</v>
          </cell>
          <cell r="D126" t="str">
            <v>GENERAL</v>
          </cell>
          <cell r="E126">
            <v>35503</v>
          </cell>
          <cell r="F126" t="str">
            <v>Viernes</v>
          </cell>
          <cell r="G126">
            <v>0.68518518518518512</v>
          </cell>
          <cell r="H126" t="str">
            <v>000m30s</v>
          </cell>
          <cell r="I126" t="str">
            <v>[GRANDES DOCUMENTALES] {VIDA SALVAJE}</v>
          </cell>
          <cell r="J126">
            <v>16</v>
          </cell>
          <cell r="K126">
            <v>18</v>
          </cell>
          <cell r="L126" t="str">
            <v>Resto</v>
          </cell>
          <cell r="M126">
            <v>3</v>
          </cell>
          <cell r="N126" t="str">
            <v xml:space="preserve">     240.5</v>
          </cell>
          <cell r="O126">
            <v>1098</v>
          </cell>
          <cell r="P126">
            <v>1650</v>
          </cell>
          <cell r="Q126" t="str">
            <v xml:space="preserve">       3.8</v>
          </cell>
          <cell r="R126">
            <v>23492</v>
          </cell>
          <cell r="S126" t="str">
            <v xml:space="preserve">      64.1</v>
          </cell>
          <cell r="T126">
            <v>30</v>
          </cell>
          <cell r="U126">
            <v>23492</v>
          </cell>
        </row>
        <row r="127">
          <cell r="B127" t="str">
            <v xml:space="preserve">PORT AVENTURA/P.ATRAC                                      </v>
          </cell>
          <cell r="C127" t="str">
            <v>T5</v>
          </cell>
          <cell r="D127" t="str">
            <v>GENERAL</v>
          </cell>
          <cell r="E127">
            <v>35503</v>
          </cell>
          <cell r="F127" t="str">
            <v>Viernes</v>
          </cell>
          <cell r="G127">
            <v>0.54027777777777775</v>
          </cell>
          <cell r="H127" t="str">
            <v>000m30s</v>
          </cell>
          <cell r="I127" t="str">
            <v>[DIA A DIA] {AVANCE PROGRAMACION} * {AVANCE PROGRAMACION}</v>
          </cell>
          <cell r="J127">
            <v>1</v>
          </cell>
          <cell r="K127">
            <v>19</v>
          </cell>
          <cell r="L127" t="str">
            <v>Primera</v>
          </cell>
          <cell r="M127">
            <v>1.9</v>
          </cell>
          <cell r="N127" t="str">
            <v xml:space="preserve">     242.4</v>
          </cell>
          <cell r="O127">
            <v>684</v>
          </cell>
          <cell r="P127">
            <v>600</v>
          </cell>
          <cell r="Q127" t="str">
            <v xml:space="preserve">       3.8</v>
          </cell>
          <cell r="R127">
            <v>23534</v>
          </cell>
          <cell r="S127" t="str">
            <v xml:space="preserve">      64.2</v>
          </cell>
          <cell r="T127">
            <v>30</v>
          </cell>
          <cell r="U127">
            <v>23534</v>
          </cell>
        </row>
        <row r="128">
          <cell r="B128" t="str">
            <v xml:space="preserve">PORT AVENTURA/P.ATRAC                                      </v>
          </cell>
          <cell r="C128" t="str">
            <v>T5</v>
          </cell>
          <cell r="D128" t="str">
            <v>GENERAL</v>
          </cell>
          <cell r="E128">
            <v>35503</v>
          </cell>
          <cell r="F128" t="str">
            <v>Viernes</v>
          </cell>
          <cell r="G128">
            <v>0.65228009259259256</v>
          </cell>
          <cell r="H128" t="str">
            <v>000m30s</v>
          </cell>
          <cell r="I128" t="str">
            <v xml:space="preserve">[QUE ME DICES] {AVANCE PROGRAMACION} * </v>
          </cell>
          <cell r="J128">
            <v>20</v>
          </cell>
          <cell r="K128">
            <v>21</v>
          </cell>
          <cell r="L128" t="str">
            <v>Penultima</v>
          </cell>
          <cell r="M128">
            <v>5.5</v>
          </cell>
          <cell r="N128" t="str">
            <v xml:space="preserve">     247.9</v>
          </cell>
          <cell r="O128">
            <v>2033</v>
          </cell>
          <cell r="P128">
            <v>2925</v>
          </cell>
          <cell r="Q128" t="str">
            <v xml:space="preserve">       3.8</v>
          </cell>
          <cell r="R128">
            <v>23762</v>
          </cell>
          <cell r="S128" t="str">
            <v xml:space="preserve">      64.8</v>
          </cell>
          <cell r="T128">
            <v>30</v>
          </cell>
          <cell r="U128">
            <v>23762</v>
          </cell>
        </row>
        <row r="129">
          <cell r="B129" t="str">
            <v xml:space="preserve">PORT AVENTURA/P.ATRAC                                      </v>
          </cell>
          <cell r="C129" t="str">
            <v>A3</v>
          </cell>
          <cell r="D129" t="str">
            <v>GENERAL</v>
          </cell>
          <cell r="E129">
            <v>35503</v>
          </cell>
          <cell r="F129" t="str">
            <v>Viernes</v>
          </cell>
          <cell r="G129">
            <v>0.65296296296296297</v>
          </cell>
          <cell r="H129" t="str">
            <v>000m30s</v>
          </cell>
          <cell r="I129" t="str">
            <v>[ANTENA 3 NOTICIAS 1]</v>
          </cell>
          <cell r="J129">
            <v>7</v>
          </cell>
          <cell r="K129">
            <v>18</v>
          </cell>
          <cell r="L129" t="str">
            <v>Resto</v>
          </cell>
          <cell r="M129">
            <v>6.7</v>
          </cell>
          <cell r="N129" t="str">
            <v xml:space="preserve">     254.6</v>
          </cell>
          <cell r="O129">
            <v>2459</v>
          </cell>
          <cell r="P129">
            <v>4050</v>
          </cell>
          <cell r="Q129" t="str">
            <v xml:space="preserve">       3.9</v>
          </cell>
          <cell r="R129">
            <v>24179</v>
          </cell>
          <cell r="S129" t="str">
            <v xml:space="preserve">      66.0</v>
          </cell>
          <cell r="T129">
            <v>30</v>
          </cell>
          <cell r="U129">
            <v>24179</v>
          </cell>
        </row>
        <row r="130">
          <cell r="B130" t="str">
            <v xml:space="preserve">PORT AVENTURA/P.ATRAC                                      </v>
          </cell>
          <cell r="C130" t="str">
            <v>A3</v>
          </cell>
          <cell r="D130" t="str">
            <v>GENERAL</v>
          </cell>
          <cell r="E130">
            <v>35503</v>
          </cell>
          <cell r="F130" t="str">
            <v>Viernes</v>
          </cell>
          <cell r="G130">
            <v>0.79190972222222211</v>
          </cell>
          <cell r="H130" t="str">
            <v>000m30s</v>
          </cell>
          <cell r="I130" t="str">
            <v>[TOROS] {AVANCE PROGRAMACION} * {AVANCE PROGRAMACION}</v>
          </cell>
          <cell r="J130">
            <v>7</v>
          </cell>
          <cell r="K130">
            <v>16</v>
          </cell>
          <cell r="L130" t="str">
            <v>Resto</v>
          </cell>
          <cell r="M130">
            <v>2.4</v>
          </cell>
          <cell r="N130" t="str">
            <v xml:space="preserve">     257.0</v>
          </cell>
          <cell r="O130">
            <v>866</v>
          </cell>
          <cell r="P130">
            <v>1005</v>
          </cell>
          <cell r="Q130" t="str">
            <v xml:space="preserve">       3.9</v>
          </cell>
          <cell r="R130">
            <v>24231</v>
          </cell>
          <cell r="S130" t="str">
            <v xml:space="preserve">      66.1</v>
          </cell>
          <cell r="T130">
            <v>30</v>
          </cell>
          <cell r="U130">
            <v>24231</v>
          </cell>
        </row>
        <row r="131">
          <cell r="B131" t="str">
            <v xml:space="preserve">PORT AVENTURA/P.ATRAC                                      </v>
          </cell>
          <cell r="C131" t="str">
            <v>A3</v>
          </cell>
          <cell r="D131" t="str">
            <v>GENERAL</v>
          </cell>
          <cell r="E131">
            <v>35503</v>
          </cell>
          <cell r="F131" t="str">
            <v>Viernes</v>
          </cell>
          <cell r="G131">
            <v>0.84311342592592586</v>
          </cell>
          <cell r="H131" t="str">
            <v>000m30s</v>
          </cell>
          <cell r="I131" t="str">
            <v xml:space="preserve">[TOROS] {EMISION LOCAL} * </v>
          </cell>
          <cell r="J131">
            <v>6</v>
          </cell>
          <cell r="K131">
            <v>13</v>
          </cell>
          <cell r="L131" t="str">
            <v>Resto</v>
          </cell>
          <cell r="M131">
            <v>3.7</v>
          </cell>
          <cell r="N131" t="str">
            <v xml:space="preserve">     260.7</v>
          </cell>
          <cell r="O131">
            <v>1366</v>
          </cell>
          <cell r="P131">
            <v>2700</v>
          </cell>
          <cell r="Q131" t="str">
            <v xml:space="preserve">       3.9</v>
          </cell>
          <cell r="R131">
            <v>24291</v>
          </cell>
          <cell r="S131" t="str">
            <v xml:space="preserve">      66.3</v>
          </cell>
          <cell r="T131">
            <v>30</v>
          </cell>
          <cell r="U131">
            <v>24291</v>
          </cell>
        </row>
        <row r="132">
          <cell r="B132" t="str">
            <v xml:space="preserve">PORT AVENTURA/P.ATRAC                                      </v>
          </cell>
          <cell r="C132" t="str">
            <v>TV3</v>
          </cell>
          <cell r="D132" t="str">
            <v>GENERAL</v>
          </cell>
          <cell r="E132">
            <v>35503</v>
          </cell>
          <cell r="F132" t="str">
            <v>Viernes</v>
          </cell>
          <cell r="G132">
            <v>0.97104166666666669</v>
          </cell>
          <cell r="H132" t="str">
            <v>000m30s</v>
          </cell>
          <cell r="I132" t="str">
            <v>[FORCA BARCA] {AVANCE PROGRAMACION} * {AVANC INFORMATIU 23H}</v>
          </cell>
          <cell r="J132">
            <v>3</v>
          </cell>
          <cell r="K132">
            <v>13</v>
          </cell>
          <cell r="L132" t="str">
            <v>Resto</v>
          </cell>
          <cell r="M132">
            <v>1.2</v>
          </cell>
          <cell r="N132" t="str">
            <v xml:space="preserve">     261.9</v>
          </cell>
          <cell r="O132">
            <v>447</v>
          </cell>
          <cell r="P132">
            <v>1650</v>
          </cell>
          <cell r="Q132" t="str">
            <v xml:space="preserve">       3.9</v>
          </cell>
          <cell r="R132">
            <v>24344</v>
          </cell>
          <cell r="S132" t="str">
            <v xml:space="preserve">      66.4</v>
          </cell>
          <cell r="T132">
            <v>30</v>
          </cell>
          <cell r="U132">
            <v>24344</v>
          </cell>
        </row>
        <row r="133">
          <cell r="B133" t="str">
            <v xml:space="preserve">PORT AVENTURA/P.ATRAC                                      </v>
          </cell>
          <cell r="C133" t="str">
            <v>ETB2</v>
          </cell>
          <cell r="D133" t="str">
            <v>GENERAL</v>
          </cell>
          <cell r="E133">
            <v>35503</v>
          </cell>
          <cell r="F133" t="str">
            <v>Viernes</v>
          </cell>
          <cell r="G133">
            <v>0.63556712962962958</v>
          </cell>
          <cell r="H133" t="str">
            <v>000m30s</v>
          </cell>
          <cell r="I133" t="str">
            <v xml:space="preserve">[TELEBERRI 1] {BOLSA} * </v>
          </cell>
          <cell r="J133">
            <v>6</v>
          </cell>
          <cell r="K133">
            <v>6</v>
          </cell>
          <cell r="L133" t="str">
            <v>Ultima</v>
          </cell>
          <cell r="M133">
            <v>0.4</v>
          </cell>
          <cell r="N133" t="str">
            <v xml:space="preserve">     262.3</v>
          </cell>
          <cell r="O133">
            <v>142</v>
          </cell>
          <cell r="P133">
            <v>255</v>
          </cell>
          <cell r="Q133" t="str">
            <v xml:space="preserve">       3.9</v>
          </cell>
          <cell r="R133">
            <v>24352</v>
          </cell>
          <cell r="S133" t="str">
            <v xml:space="preserve">      66.4</v>
          </cell>
          <cell r="T133">
            <v>30</v>
          </cell>
          <cell r="U133">
            <v>24352</v>
          </cell>
        </row>
        <row r="134">
          <cell r="B134" t="str">
            <v xml:space="preserve">PORT AVENTURA/P.ATRAC                                      </v>
          </cell>
          <cell r="C134" t="str">
            <v>ETB2</v>
          </cell>
          <cell r="D134" t="str">
            <v>GENERAL</v>
          </cell>
          <cell r="E134">
            <v>35503</v>
          </cell>
          <cell r="F134" t="str">
            <v>Viernes</v>
          </cell>
          <cell r="G134">
            <v>0.92189814814814808</v>
          </cell>
          <cell r="H134" t="str">
            <v>000m30s</v>
          </cell>
          <cell r="I134" t="str">
            <v>[TOMA Y DACA] {AVANCE PROGRAMACION} * {AVANCE PROGRAMACION}</v>
          </cell>
          <cell r="J134">
            <v>6</v>
          </cell>
          <cell r="K134">
            <v>16</v>
          </cell>
          <cell r="L134" t="str">
            <v>Resto</v>
          </cell>
          <cell r="M134">
            <v>0.4</v>
          </cell>
          <cell r="N134" t="str">
            <v xml:space="preserve">     262.7</v>
          </cell>
          <cell r="O134">
            <v>133</v>
          </cell>
          <cell r="P134">
            <v>345</v>
          </cell>
          <cell r="Q134" t="str">
            <v xml:space="preserve">       4.0</v>
          </cell>
          <cell r="R134">
            <v>24371</v>
          </cell>
          <cell r="S134" t="str">
            <v xml:space="preserve">      66.5</v>
          </cell>
          <cell r="T134">
            <v>30</v>
          </cell>
          <cell r="U134">
            <v>24371</v>
          </cell>
        </row>
        <row r="135">
          <cell r="B135" t="str">
            <v xml:space="preserve">PORT AVENTURA/P.ATRAC                                      </v>
          </cell>
          <cell r="C135" t="str">
            <v>TVM</v>
          </cell>
          <cell r="D135" t="str">
            <v>GENERAL</v>
          </cell>
          <cell r="E135">
            <v>35503</v>
          </cell>
          <cell r="F135" t="str">
            <v>Viernes</v>
          </cell>
          <cell r="G135">
            <v>0.57746527777777779</v>
          </cell>
          <cell r="H135" t="str">
            <v>000m30s</v>
          </cell>
          <cell r="I135" t="str">
            <v>[LOS PITUFOS] * [AVANCE PROGRAMACION]</v>
          </cell>
          <cell r="J135">
            <v>3</v>
          </cell>
          <cell r="K135">
            <v>15</v>
          </cell>
          <cell r="L135" t="str">
            <v>Resto</v>
          </cell>
          <cell r="M135">
            <v>0.4</v>
          </cell>
          <cell r="N135" t="str">
            <v xml:space="preserve">     263.1</v>
          </cell>
          <cell r="O135">
            <v>158</v>
          </cell>
          <cell r="P135">
            <v>413</v>
          </cell>
          <cell r="Q135" t="str">
            <v xml:space="preserve">       4.0</v>
          </cell>
          <cell r="R135">
            <v>24384</v>
          </cell>
          <cell r="S135" t="str">
            <v xml:space="preserve">      66.5</v>
          </cell>
          <cell r="T135">
            <v>30</v>
          </cell>
          <cell r="U135">
            <v>24384</v>
          </cell>
        </row>
        <row r="136">
          <cell r="B136" t="str">
            <v xml:space="preserve">PORT AVENTURA/P.ATRAC                                      </v>
          </cell>
          <cell r="C136" t="str">
            <v>TVM</v>
          </cell>
          <cell r="D136" t="str">
            <v>GENERAL</v>
          </cell>
          <cell r="E136">
            <v>35503</v>
          </cell>
          <cell r="F136" t="str">
            <v>Viernes</v>
          </cell>
          <cell r="G136">
            <v>0.71915509259259258</v>
          </cell>
          <cell r="H136" t="str">
            <v>000m30s</v>
          </cell>
          <cell r="I136" t="str">
            <v>[LA TARDE SE MUEVE] {AVANCE PROGRAMACION} * {AVANCE PROGRAMACION}</v>
          </cell>
          <cell r="J136">
            <v>3</v>
          </cell>
          <cell r="K136">
            <v>16</v>
          </cell>
          <cell r="L136" t="str">
            <v>Resto</v>
          </cell>
          <cell r="M136">
            <v>0.1</v>
          </cell>
          <cell r="N136" t="str">
            <v xml:space="preserve">     263.2</v>
          </cell>
          <cell r="O136">
            <v>44</v>
          </cell>
          <cell r="P136">
            <v>548</v>
          </cell>
          <cell r="Q136" t="str">
            <v xml:space="preserve">       4.0</v>
          </cell>
          <cell r="R136">
            <v>24383</v>
          </cell>
          <cell r="S136" t="str">
            <v xml:space="preserve">      66.5</v>
          </cell>
          <cell r="T136">
            <v>30</v>
          </cell>
          <cell r="U136">
            <v>24383</v>
          </cell>
        </row>
        <row r="137">
          <cell r="B137" t="str">
            <v xml:space="preserve">PORT AVENTURA/P.ATRAC                                      </v>
          </cell>
          <cell r="C137" t="str">
            <v>TVM</v>
          </cell>
          <cell r="D137" t="str">
            <v>GENERAL</v>
          </cell>
          <cell r="E137">
            <v>35503</v>
          </cell>
          <cell r="F137" t="str">
            <v>Viernes</v>
          </cell>
          <cell r="G137">
            <v>0.91423611111111114</v>
          </cell>
          <cell r="H137" t="str">
            <v>000m30s</v>
          </cell>
          <cell r="I137" t="str">
            <v>[SUCEDIO EN MADRID]  * {AVANCE PROGRAMACION}</v>
          </cell>
          <cell r="J137">
            <v>12</v>
          </cell>
          <cell r="K137">
            <v>20</v>
          </cell>
          <cell r="L137" t="str">
            <v>Resto</v>
          </cell>
          <cell r="M137">
            <v>0.5</v>
          </cell>
          <cell r="N137" t="str">
            <v xml:space="preserve">     263.8</v>
          </cell>
          <cell r="O137">
            <v>196</v>
          </cell>
          <cell r="P137">
            <v>1035</v>
          </cell>
          <cell r="Q137" t="str">
            <v xml:space="preserve">       4.0</v>
          </cell>
          <cell r="R137">
            <v>24413</v>
          </cell>
          <cell r="S137" t="str">
            <v xml:space="preserve">      66.6</v>
          </cell>
          <cell r="T137">
            <v>30</v>
          </cell>
          <cell r="U137">
            <v>24413</v>
          </cell>
        </row>
        <row r="138">
          <cell r="B138" t="str">
            <v xml:space="preserve">PORT AVENTURA/P.ATRAC                                      </v>
          </cell>
          <cell r="C138" t="str">
            <v>TVE1</v>
          </cell>
          <cell r="D138" t="str">
            <v>GENERAL</v>
          </cell>
          <cell r="E138">
            <v>35504</v>
          </cell>
          <cell r="F138" t="str">
            <v>Sabado</v>
          </cell>
          <cell r="G138">
            <v>0.55528935185185191</v>
          </cell>
          <cell r="H138" t="str">
            <v>000m30s</v>
          </cell>
          <cell r="I138" t="str">
            <v>[GRACIAS POR TODO(R)] {(P)TELEDEPORTE} * {AVANCE PROGRAMACION}</v>
          </cell>
          <cell r="J138">
            <v>3</v>
          </cell>
          <cell r="K138">
            <v>7</v>
          </cell>
          <cell r="L138" t="str">
            <v>Resto</v>
          </cell>
          <cell r="M138">
            <v>2</v>
          </cell>
          <cell r="N138" t="str">
            <v xml:space="preserve">     265.8</v>
          </cell>
          <cell r="O138">
            <v>747</v>
          </cell>
          <cell r="P138">
            <v>600</v>
          </cell>
          <cell r="Q138" t="str">
            <v xml:space="preserve">       4.0</v>
          </cell>
          <cell r="R138">
            <v>24463</v>
          </cell>
          <cell r="S138" t="str">
            <v xml:space="preserve">      66.7</v>
          </cell>
          <cell r="T138">
            <v>30</v>
          </cell>
          <cell r="U138">
            <v>24463</v>
          </cell>
        </row>
        <row r="139">
          <cell r="B139" t="str">
            <v xml:space="preserve">PORT AVENTURA/P.ATRAC                                      </v>
          </cell>
          <cell r="C139" t="str">
            <v>TVE1</v>
          </cell>
          <cell r="D139" t="str">
            <v>GENERAL</v>
          </cell>
          <cell r="E139">
            <v>35504</v>
          </cell>
          <cell r="F139" t="str">
            <v>Sabado</v>
          </cell>
          <cell r="G139">
            <v>0.57480324074074074</v>
          </cell>
          <cell r="H139" t="str">
            <v>000m30s</v>
          </cell>
          <cell r="I139" t="str">
            <v>[AVANCE PROGRAMACION] * [AVANCE PROGRAMACION]</v>
          </cell>
          <cell r="J139">
            <v>16</v>
          </cell>
          <cell r="K139">
            <v>21</v>
          </cell>
          <cell r="L139" t="str">
            <v>Resto</v>
          </cell>
          <cell r="M139">
            <v>2.2999999999999998</v>
          </cell>
          <cell r="N139" t="str">
            <v xml:space="preserve">     268.1</v>
          </cell>
          <cell r="O139">
            <v>836</v>
          </cell>
          <cell r="P139">
            <v>600</v>
          </cell>
          <cell r="Q139" t="str">
            <v xml:space="preserve">       4.0</v>
          </cell>
          <cell r="R139">
            <v>24494</v>
          </cell>
          <cell r="S139" t="str">
            <v xml:space="preserve">      66.8</v>
          </cell>
          <cell r="T139">
            <v>30</v>
          </cell>
          <cell r="U139">
            <v>24494</v>
          </cell>
        </row>
        <row r="140">
          <cell r="B140" t="str">
            <v xml:space="preserve">PORT AVENTURA/P.ATRAC                                      </v>
          </cell>
          <cell r="C140" t="str">
            <v>T5</v>
          </cell>
          <cell r="D140" t="str">
            <v>GENERAL</v>
          </cell>
          <cell r="E140">
            <v>35504</v>
          </cell>
          <cell r="F140" t="str">
            <v>Sabado</v>
          </cell>
          <cell r="G140">
            <v>0.85781249999999998</v>
          </cell>
          <cell r="H140" t="str">
            <v>000m30s</v>
          </cell>
          <cell r="I140" t="str">
            <v>[NUNCA ES TARDE] {AVANCE PROGRAMACION} * {AVANCE PROGRAMACION}</v>
          </cell>
          <cell r="J140">
            <v>2</v>
          </cell>
          <cell r="K140">
            <v>22</v>
          </cell>
          <cell r="L140" t="str">
            <v>Segunda</v>
          </cell>
          <cell r="M140">
            <v>3.8</v>
          </cell>
          <cell r="N140" t="str">
            <v xml:space="preserve">     271.9</v>
          </cell>
          <cell r="O140">
            <v>1382</v>
          </cell>
          <cell r="P140">
            <v>2250</v>
          </cell>
          <cell r="Q140" t="str">
            <v xml:space="preserve">       4.1</v>
          </cell>
          <cell r="R140">
            <v>24598</v>
          </cell>
          <cell r="S140" t="str">
            <v xml:space="preserve">      67.1</v>
          </cell>
          <cell r="T140">
            <v>30</v>
          </cell>
          <cell r="U140">
            <v>24598</v>
          </cell>
        </row>
        <row r="141">
          <cell r="B141" t="str">
            <v xml:space="preserve">PORT AVENTURA/P.ATRAC                                      </v>
          </cell>
          <cell r="C141" t="str">
            <v>A3</v>
          </cell>
          <cell r="D141" t="str">
            <v>GENERAL</v>
          </cell>
          <cell r="E141">
            <v>35504</v>
          </cell>
          <cell r="F141" t="str">
            <v>Sabado</v>
          </cell>
          <cell r="G141">
            <v>0.55390046296296302</v>
          </cell>
          <cell r="H141" t="str">
            <v>000m30s</v>
          </cell>
          <cell r="I141" t="str">
            <v>[MENUDAS ESTRELLAS(R)] {AVANCE PROGRAMACION} * {AVANCE PROGRAMACION}</v>
          </cell>
          <cell r="J141">
            <v>11</v>
          </cell>
          <cell r="K141">
            <v>18</v>
          </cell>
          <cell r="L141" t="str">
            <v>Resto</v>
          </cell>
          <cell r="M141">
            <v>2.5</v>
          </cell>
          <cell r="N141" t="str">
            <v xml:space="preserve">     274.3</v>
          </cell>
          <cell r="O141">
            <v>898</v>
          </cell>
          <cell r="P141">
            <v>825</v>
          </cell>
          <cell r="Q141" t="str">
            <v xml:space="preserve">       4.1</v>
          </cell>
          <cell r="R141">
            <v>24672</v>
          </cell>
          <cell r="S141" t="str">
            <v xml:space="preserve">      67.3</v>
          </cell>
          <cell r="T141">
            <v>30</v>
          </cell>
          <cell r="U141">
            <v>24672</v>
          </cell>
        </row>
        <row r="142">
          <cell r="B142" t="str">
            <v xml:space="preserve">PORT AVENTURA/P.ATRAC                                      </v>
          </cell>
          <cell r="C142" t="str">
            <v>A3</v>
          </cell>
          <cell r="D142" t="str">
            <v>GENERAL</v>
          </cell>
          <cell r="E142">
            <v>35504</v>
          </cell>
          <cell r="F142" t="str">
            <v>Sabado</v>
          </cell>
          <cell r="G142">
            <v>0.57342592592592589</v>
          </cell>
          <cell r="H142" t="str">
            <v>000m30s</v>
          </cell>
          <cell r="I142" t="str">
            <v>[MENUDAS ESTRELLAS(R)] {AVANCE PROGRAMACION} * {AVANCE PROGRAMACION}</v>
          </cell>
          <cell r="J142">
            <v>11</v>
          </cell>
          <cell r="K142">
            <v>14</v>
          </cell>
          <cell r="L142" t="str">
            <v>Resto</v>
          </cell>
          <cell r="M142">
            <v>3.7</v>
          </cell>
          <cell r="N142" t="str">
            <v xml:space="preserve">     278.0</v>
          </cell>
          <cell r="O142">
            <v>1368</v>
          </cell>
          <cell r="P142">
            <v>825</v>
          </cell>
          <cell r="Q142" t="str">
            <v xml:space="preserve">       4.1</v>
          </cell>
          <cell r="R142">
            <v>24717</v>
          </cell>
          <cell r="S142" t="str">
            <v xml:space="preserve">      67.4</v>
          </cell>
          <cell r="T142">
            <v>30</v>
          </cell>
          <cell r="U142">
            <v>24717</v>
          </cell>
        </row>
        <row r="143">
          <cell r="B143" t="str">
            <v xml:space="preserve">PORT AVENTURA/P.ATRAC                                      </v>
          </cell>
          <cell r="C143" t="str">
            <v>TV3</v>
          </cell>
          <cell r="D143" t="str">
            <v>GENERAL</v>
          </cell>
          <cell r="E143">
            <v>35504</v>
          </cell>
          <cell r="F143" t="str">
            <v>Sabado</v>
          </cell>
          <cell r="G143">
            <v>0.61914351851851845</v>
          </cell>
          <cell r="H143" t="str">
            <v>000m30s</v>
          </cell>
          <cell r="I143" t="str">
            <v>[TELEN.CAP SETMANA 1]  * {AVANCE PROGRAMACION}</v>
          </cell>
          <cell r="J143">
            <v>8</v>
          </cell>
          <cell r="K143">
            <v>12</v>
          </cell>
          <cell r="L143" t="str">
            <v>Resto</v>
          </cell>
          <cell r="M143">
            <v>1.1000000000000001</v>
          </cell>
          <cell r="N143" t="str">
            <v xml:space="preserve">     279.1</v>
          </cell>
          <cell r="O143">
            <v>397</v>
          </cell>
          <cell r="P143">
            <v>675</v>
          </cell>
          <cell r="Q143" t="str">
            <v xml:space="preserve">       4.1</v>
          </cell>
          <cell r="R143">
            <v>24756</v>
          </cell>
          <cell r="S143" t="str">
            <v xml:space="preserve">      67.5</v>
          </cell>
          <cell r="T143">
            <v>30</v>
          </cell>
          <cell r="U143">
            <v>24756</v>
          </cell>
        </row>
        <row r="144">
          <cell r="B144" t="str">
            <v xml:space="preserve">PORT AVENTURA/P.ATRAC                                      </v>
          </cell>
          <cell r="C144" t="str">
            <v>C9</v>
          </cell>
          <cell r="D144" t="str">
            <v>GENERAL</v>
          </cell>
          <cell r="E144">
            <v>35504</v>
          </cell>
          <cell r="F144" t="str">
            <v>Sabado</v>
          </cell>
          <cell r="G144">
            <v>0.68351851851851853</v>
          </cell>
          <cell r="H144" t="str">
            <v>000m30s</v>
          </cell>
          <cell r="I144" t="str">
            <v>[CINE] {AVANCE PROGRAMACION} * {AVANCE PROGRAMACION}</v>
          </cell>
          <cell r="J144">
            <v>13</v>
          </cell>
          <cell r="K144">
            <v>16</v>
          </cell>
          <cell r="L144" t="str">
            <v>Resto</v>
          </cell>
          <cell r="M144">
            <v>0.6</v>
          </cell>
          <cell r="N144" t="str">
            <v xml:space="preserve">     279.7</v>
          </cell>
          <cell r="O144">
            <v>224</v>
          </cell>
          <cell r="P144">
            <v>375</v>
          </cell>
          <cell r="Q144" t="str">
            <v xml:space="preserve">       4.1</v>
          </cell>
          <cell r="R144">
            <v>24789</v>
          </cell>
          <cell r="S144" t="str">
            <v xml:space="preserve">      67.6</v>
          </cell>
          <cell r="T144">
            <v>30</v>
          </cell>
          <cell r="U144">
            <v>24789</v>
          </cell>
        </row>
        <row r="145">
          <cell r="B145" t="str">
            <v xml:space="preserve">PORT AVENTURA/P.ATRAC                                      </v>
          </cell>
          <cell r="C145" t="str">
            <v>ETB2</v>
          </cell>
          <cell r="D145" t="str">
            <v>GENERAL</v>
          </cell>
          <cell r="E145">
            <v>35504</v>
          </cell>
          <cell r="F145" t="str">
            <v>Sabado</v>
          </cell>
          <cell r="G145">
            <v>0.57494212962962965</v>
          </cell>
          <cell r="H145" t="str">
            <v>000m30s</v>
          </cell>
          <cell r="I145" t="str">
            <v>[AVANCE PROGRAMACION] * [AVANCE PROGRAMACION]</v>
          </cell>
          <cell r="J145">
            <v>3</v>
          </cell>
          <cell r="K145">
            <v>10</v>
          </cell>
          <cell r="L145" t="str">
            <v>Resto</v>
          </cell>
          <cell r="M145">
            <v>0.1</v>
          </cell>
          <cell r="N145" t="str">
            <v xml:space="preserve">     279.8</v>
          </cell>
          <cell r="O145">
            <v>29</v>
          </cell>
          <cell r="P145">
            <v>75</v>
          </cell>
          <cell r="Q145" t="str">
            <v xml:space="preserve">       4.1</v>
          </cell>
          <cell r="R145">
            <v>24790</v>
          </cell>
          <cell r="S145" t="str">
            <v xml:space="preserve">      67.6</v>
          </cell>
          <cell r="T145">
            <v>30</v>
          </cell>
          <cell r="U145">
            <v>24790</v>
          </cell>
        </row>
        <row r="146">
          <cell r="B146" t="str">
            <v xml:space="preserve">PORT AVENTURA/P.ATRAC                                      </v>
          </cell>
          <cell r="C146" t="str">
            <v>ETB2</v>
          </cell>
          <cell r="D146" t="str">
            <v>GENERAL</v>
          </cell>
          <cell r="E146">
            <v>35504</v>
          </cell>
          <cell r="F146" t="str">
            <v>Sabado</v>
          </cell>
          <cell r="G146">
            <v>0.62277777777777776</v>
          </cell>
          <cell r="H146" t="str">
            <v>000m30s</v>
          </cell>
          <cell r="I146" t="str">
            <v>[AVANCE PROGRAMACION] * [AVANCE PROGRAMACION]</v>
          </cell>
          <cell r="J146">
            <v>4</v>
          </cell>
          <cell r="K146">
            <v>11</v>
          </cell>
          <cell r="L146" t="str">
            <v>Resto</v>
          </cell>
          <cell r="M146">
            <v>0.4</v>
          </cell>
          <cell r="N146" t="str">
            <v xml:space="preserve">     280.2</v>
          </cell>
          <cell r="O146">
            <v>129</v>
          </cell>
          <cell r="P146">
            <v>255</v>
          </cell>
          <cell r="Q146" t="str">
            <v xml:space="preserve">       4.1</v>
          </cell>
          <cell r="R146">
            <v>24797</v>
          </cell>
          <cell r="S146" t="str">
            <v xml:space="preserve">      67.6</v>
          </cell>
          <cell r="T146">
            <v>30</v>
          </cell>
          <cell r="U146">
            <v>24797</v>
          </cell>
        </row>
        <row r="147">
          <cell r="B147" t="str">
            <v xml:space="preserve">PORT AVENTURA/P.ATRAC                                      </v>
          </cell>
          <cell r="C147" t="str">
            <v>TVM</v>
          </cell>
          <cell r="D147" t="str">
            <v>GENERAL</v>
          </cell>
          <cell r="E147">
            <v>35504</v>
          </cell>
          <cell r="F147" t="str">
            <v>Sabado</v>
          </cell>
          <cell r="G147">
            <v>0.58910879629629631</v>
          </cell>
          <cell r="H147" t="str">
            <v>000m30s</v>
          </cell>
          <cell r="I147" t="str">
            <v>[TELENOT.FIN SEMANA 1]  * {TELENOT.F.S.MADRID 1}</v>
          </cell>
          <cell r="J147">
            <v>2</v>
          </cell>
          <cell r="K147">
            <v>8</v>
          </cell>
          <cell r="L147" t="str">
            <v>Segunda</v>
          </cell>
          <cell r="M147">
            <v>0.5</v>
          </cell>
          <cell r="N147" t="str">
            <v xml:space="preserve">     280.7</v>
          </cell>
          <cell r="O147">
            <v>190</v>
          </cell>
          <cell r="P147">
            <v>413</v>
          </cell>
          <cell r="Q147" t="str">
            <v xml:space="preserve">       4.1</v>
          </cell>
          <cell r="R147">
            <v>24807</v>
          </cell>
          <cell r="S147" t="str">
            <v xml:space="preserve">      67.7</v>
          </cell>
          <cell r="T147">
            <v>30</v>
          </cell>
          <cell r="U147">
            <v>24807</v>
          </cell>
        </row>
        <row r="148">
          <cell r="B148" t="str">
            <v xml:space="preserve">PORT AVENTURA/P.ATRAC                                      </v>
          </cell>
          <cell r="C148" t="str">
            <v>LA 2</v>
          </cell>
          <cell r="D148" t="str">
            <v>GENERAL</v>
          </cell>
          <cell r="E148">
            <v>35505</v>
          </cell>
          <cell r="F148" t="str">
            <v>Domingo</v>
          </cell>
          <cell r="G148">
            <v>0.91527777777777775</v>
          </cell>
          <cell r="H148" t="str">
            <v>000m30s</v>
          </cell>
          <cell r="I148" t="str">
            <v>[EL DOMIN...GOL]  * {EMISION REGIONAL}</v>
          </cell>
          <cell r="J148">
            <v>9</v>
          </cell>
          <cell r="K148">
            <v>14</v>
          </cell>
          <cell r="L148" t="str">
            <v>Resto</v>
          </cell>
          <cell r="M148">
            <v>2.8</v>
          </cell>
          <cell r="N148" t="str">
            <v xml:space="preserve">     283.5</v>
          </cell>
          <cell r="O148">
            <v>1014</v>
          </cell>
          <cell r="P148">
            <v>2250</v>
          </cell>
          <cell r="Q148" t="str">
            <v xml:space="preserve">       4.2</v>
          </cell>
          <cell r="R148">
            <v>24934</v>
          </cell>
          <cell r="S148" t="str">
            <v xml:space="preserve">      68.0</v>
          </cell>
          <cell r="T148">
            <v>30</v>
          </cell>
          <cell r="U148">
            <v>24934</v>
          </cell>
        </row>
        <row r="149">
          <cell r="B149" t="str">
            <v xml:space="preserve">PORT AVENTURA/P.ATRAC                                      </v>
          </cell>
          <cell r="C149" t="str">
            <v>T5</v>
          </cell>
          <cell r="D149" t="str">
            <v>GENERAL</v>
          </cell>
          <cell r="E149">
            <v>35505</v>
          </cell>
          <cell r="F149" t="str">
            <v>Domingo</v>
          </cell>
          <cell r="G149">
            <v>0.81142361111111105</v>
          </cell>
          <cell r="H149" t="str">
            <v>000m30s</v>
          </cell>
          <cell r="I149" t="str">
            <v>[DE DOMINGO A DOMINGO] {AVANCE PROGRAMACION} * {AVANCE PROGRAMACION}</v>
          </cell>
          <cell r="J149">
            <v>18</v>
          </cell>
          <cell r="K149">
            <v>19</v>
          </cell>
          <cell r="L149" t="str">
            <v>Penultima</v>
          </cell>
          <cell r="M149">
            <v>4.3</v>
          </cell>
          <cell r="N149" t="str">
            <v xml:space="preserve">     287.8</v>
          </cell>
          <cell r="O149">
            <v>1579</v>
          </cell>
          <cell r="P149">
            <v>1275</v>
          </cell>
          <cell r="Q149" t="str">
            <v xml:space="preserve">       4.2</v>
          </cell>
          <cell r="R149">
            <v>25071</v>
          </cell>
          <cell r="S149" t="str">
            <v xml:space="preserve">      68.4</v>
          </cell>
          <cell r="T149">
            <v>30</v>
          </cell>
          <cell r="U149">
            <v>25071</v>
          </cell>
        </row>
        <row r="150">
          <cell r="B150" t="str">
            <v xml:space="preserve">PORT AVENTURA/P.ATRAC                                      </v>
          </cell>
          <cell r="C150" t="str">
            <v>A3</v>
          </cell>
          <cell r="D150" t="str">
            <v>GENERAL</v>
          </cell>
          <cell r="E150">
            <v>35505</v>
          </cell>
          <cell r="F150" t="str">
            <v>Domingo</v>
          </cell>
          <cell r="G150">
            <v>0.7166435185185186</v>
          </cell>
          <cell r="H150" t="str">
            <v>000m30s</v>
          </cell>
          <cell r="I150" t="str">
            <v>[SUPERCINE DEL DOMINGO] {AVANCE PROGRAMACION} * {AVANCE PROGRAMACION}</v>
          </cell>
          <cell r="J150">
            <v>18</v>
          </cell>
          <cell r="K150">
            <v>25</v>
          </cell>
          <cell r="L150" t="str">
            <v>Resto</v>
          </cell>
          <cell r="M150">
            <v>3.3</v>
          </cell>
          <cell r="N150" t="str">
            <v xml:space="preserve">     291.1</v>
          </cell>
          <cell r="O150">
            <v>1215</v>
          </cell>
          <cell r="P150">
            <v>3300</v>
          </cell>
          <cell r="Q150" t="str">
            <v xml:space="preserve">       4.2</v>
          </cell>
          <cell r="R150">
            <v>25167</v>
          </cell>
          <cell r="S150" t="str">
            <v xml:space="preserve">      68.7</v>
          </cell>
          <cell r="T150">
            <v>30</v>
          </cell>
          <cell r="U150">
            <v>25167</v>
          </cell>
        </row>
        <row r="151">
          <cell r="B151" t="str">
            <v xml:space="preserve">PORT AVENTURA/P.ATRAC                                      </v>
          </cell>
          <cell r="C151" t="str">
            <v>A3</v>
          </cell>
          <cell r="D151" t="str">
            <v>GENERAL</v>
          </cell>
          <cell r="E151">
            <v>35505</v>
          </cell>
          <cell r="F151" t="str">
            <v>Domingo</v>
          </cell>
          <cell r="G151">
            <v>1.030914351851852</v>
          </cell>
          <cell r="H151" t="str">
            <v>000m30s</v>
          </cell>
          <cell r="I151" t="str">
            <v>[LO QUE NECESITAS AMOR] {AVANCE PROGRAMACION} * {AVANCE PROGRAMACION}</v>
          </cell>
          <cell r="J151">
            <v>15</v>
          </cell>
          <cell r="K151">
            <v>19</v>
          </cell>
          <cell r="L151" t="str">
            <v>Resto</v>
          </cell>
          <cell r="M151">
            <v>5.3</v>
          </cell>
          <cell r="N151" t="str">
            <v xml:space="preserve">     296.4</v>
          </cell>
          <cell r="O151">
            <v>1938</v>
          </cell>
          <cell r="P151">
            <v>5700</v>
          </cell>
          <cell r="Q151" t="str">
            <v xml:space="preserve">       4.3</v>
          </cell>
          <cell r="R151">
            <v>25303</v>
          </cell>
          <cell r="S151" t="str">
            <v xml:space="preserve">      69.0</v>
          </cell>
          <cell r="T151">
            <v>30</v>
          </cell>
          <cell r="U151">
            <v>25303</v>
          </cell>
        </row>
        <row r="152">
          <cell r="B152" t="str">
            <v xml:space="preserve">PORT AVENTURA/P.ATRAC                                      </v>
          </cell>
          <cell r="C152" t="str">
            <v>TV3</v>
          </cell>
          <cell r="D152" t="str">
            <v>GENERAL</v>
          </cell>
          <cell r="E152">
            <v>35505</v>
          </cell>
          <cell r="F152" t="str">
            <v>Domingo</v>
          </cell>
          <cell r="G152">
            <v>0.62228009259259254</v>
          </cell>
          <cell r="H152" t="str">
            <v>000m30s</v>
          </cell>
          <cell r="I152" t="str">
            <v>[TELEN.CAP SETMANA 1]  * {AVANCE PROGRAMACION}</v>
          </cell>
          <cell r="J152">
            <v>6</v>
          </cell>
          <cell r="K152">
            <v>10</v>
          </cell>
          <cell r="L152" t="str">
            <v>Resto</v>
          </cell>
          <cell r="M152">
            <v>1.3</v>
          </cell>
          <cell r="N152" t="str">
            <v xml:space="preserve">     297.6</v>
          </cell>
          <cell r="O152">
            <v>471</v>
          </cell>
          <cell r="P152">
            <v>675</v>
          </cell>
          <cell r="Q152" t="str">
            <v xml:space="preserve">       4.3</v>
          </cell>
          <cell r="R152">
            <v>25323</v>
          </cell>
          <cell r="S152" t="str">
            <v xml:space="preserve">      69.1</v>
          </cell>
          <cell r="T152">
            <v>30</v>
          </cell>
          <cell r="U152">
            <v>25323</v>
          </cell>
        </row>
        <row r="153">
          <cell r="B153" t="str">
            <v xml:space="preserve">PORT AVENTURA/P.ATRAC                                      </v>
          </cell>
          <cell r="C153" t="str">
            <v>C9</v>
          </cell>
          <cell r="D153" t="str">
            <v>GENERAL</v>
          </cell>
          <cell r="E153">
            <v>35505</v>
          </cell>
          <cell r="F153" t="str">
            <v>Domingo</v>
          </cell>
          <cell r="G153">
            <v>0.59972222222222216</v>
          </cell>
          <cell r="H153" t="str">
            <v>000m30s</v>
          </cell>
          <cell r="I153" t="str">
            <v>[NOTICIES 9:1] {FALLES}</v>
          </cell>
          <cell r="J153">
            <v>7</v>
          </cell>
          <cell r="K153">
            <v>13</v>
          </cell>
          <cell r="L153" t="str">
            <v>Resto</v>
          </cell>
          <cell r="M153">
            <v>0.9</v>
          </cell>
          <cell r="N153" t="str">
            <v xml:space="preserve">     298.5</v>
          </cell>
          <cell r="O153">
            <v>319</v>
          </cell>
          <cell r="P153">
            <v>225</v>
          </cell>
          <cell r="Q153" t="str">
            <v xml:space="preserve">       4.3</v>
          </cell>
          <cell r="R153">
            <v>25354</v>
          </cell>
          <cell r="S153" t="str">
            <v xml:space="preserve">      69.2</v>
          </cell>
          <cell r="T153">
            <v>30</v>
          </cell>
          <cell r="U153">
            <v>25354</v>
          </cell>
        </row>
        <row r="154">
          <cell r="B154" t="str">
            <v xml:space="preserve">PORT AVENTURA/P.ATRAC                                      </v>
          </cell>
          <cell r="C154" t="str">
            <v>C9</v>
          </cell>
          <cell r="D154" t="str">
            <v>GENERAL</v>
          </cell>
          <cell r="E154">
            <v>35505</v>
          </cell>
          <cell r="F154" t="str">
            <v>Domingo</v>
          </cell>
          <cell r="G154">
            <v>0.70393518518518527</v>
          </cell>
          <cell r="H154" t="str">
            <v>000m30s</v>
          </cell>
          <cell r="I154" t="str">
            <v>[CINE] * [BOUS]</v>
          </cell>
          <cell r="J154">
            <v>3</v>
          </cell>
          <cell r="K154">
            <v>11</v>
          </cell>
          <cell r="L154" t="str">
            <v>Resto</v>
          </cell>
          <cell r="M154">
            <v>0.6</v>
          </cell>
          <cell r="N154" t="str">
            <v xml:space="preserve">     299.1</v>
          </cell>
          <cell r="O154">
            <v>202</v>
          </cell>
          <cell r="P154">
            <v>375</v>
          </cell>
          <cell r="Q154" t="str">
            <v xml:space="preserve">       4.3</v>
          </cell>
          <cell r="R154">
            <v>25366</v>
          </cell>
          <cell r="S154" t="str">
            <v xml:space="preserve">      69.2</v>
          </cell>
          <cell r="T154">
            <v>30</v>
          </cell>
          <cell r="U154">
            <v>25366</v>
          </cell>
        </row>
        <row r="155">
          <cell r="B155" t="str">
            <v xml:space="preserve">PORT AVENTURA/P.ATRAC                                      </v>
          </cell>
          <cell r="C155" t="str">
            <v>C9</v>
          </cell>
          <cell r="D155" t="str">
            <v>GENERAL</v>
          </cell>
          <cell r="E155">
            <v>35505</v>
          </cell>
          <cell r="F155" t="str">
            <v>Domingo</v>
          </cell>
          <cell r="G155">
            <v>0.93304398148148149</v>
          </cell>
          <cell r="H155" t="str">
            <v>000m30s</v>
          </cell>
          <cell r="I155" t="str">
            <v>[CINE] {AVANCE PROGRAMACION} * {AVANCE PROGRAMACION}</v>
          </cell>
          <cell r="J155">
            <v>6</v>
          </cell>
          <cell r="K155">
            <v>12</v>
          </cell>
          <cell r="L155" t="str">
            <v>Resto</v>
          </cell>
          <cell r="M155">
            <v>0.9</v>
          </cell>
          <cell r="N155" t="str">
            <v xml:space="preserve">     300.0</v>
          </cell>
          <cell r="O155">
            <v>333</v>
          </cell>
          <cell r="P155">
            <v>675</v>
          </cell>
          <cell r="Q155" t="str">
            <v xml:space="preserve">       4.3</v>
          </cell>
          <cell r="R155">
            <v>25415</v>
          </cell>
          <cell r="S155" t="str">
            <v xml:space="preserve">      69.3</v>
          </cell>
          <cell r="T155">
            <v>30</v>
          </cell>
          <cell r="U155">
            <v>25415</v>
          </cell>
        </row>
        <row r="156">
          <cell r="B156" t="str">
            <v xml:space="preserve">PORT AVENTURA/P.ATRAC                                      </v>
          </cell>
          <cell r="C156" t="str">
            <v>ETB2</v>
          </cell>
          <cell r="D156" t="str">
            <v>GENERAL</v>
          </cell>
          <cell r="E156">
            <v>35505</v>
          </cell>
          <cell r="F156" t="str">
            <v>Domingo</v>
          </cell>
          <cell r="G156">
            <v>0.62158564814814821</v>
          </cell>
          <cell r="H156" t="str">
            <v>000m30s</v>
          </cell>
          <cell r="I156" t="str">
            <v>[AVANCE PROGRAMACION] * [ETB KIROLAK]</v>
          </cell>
          <cell r="J156">
            <v>5</v>
          </cell>
          <cell r="K156">
            <v>10</v>
          </cell>
          <cell r="L156" t="str">
            <v>Resto</v>
          </cell>
          <cell r="M156">
            <v>0.2</v>
          </cell>
          <cell r="N156" t="str">
            <v xml:space="preserve">     300.2</v>
          </cell>
          <cell r="O156">
            <v>87</v>
          </cell>
          <cell r="P156">
            <v>255</v>
          </cell>
          <cell r="Q156" t="str">
            <v xml:space="preserve">       4.3</v>
          </cell>
          <cell r="R156">
            <v>25422</v>
          </cell>
          <cell r="S156" t="str">
            <v xml:space="preserve">      69.3</v>
          </cell>
          <cell r="T156">
            <v>30</v>
          </cell>
          <cell r="U156">
            <v>25422</v>
          </cell>
        </row>
        <row r="157">
          <cell r="B157" t="str">
            <v xml:space="preserve">PORT AVENTURA/P.ATRAC                                      </v>
          </cell>
          <cell r="C157" t="str">
            <v>ETB2</v>
          </cell>
          <cell r="D157" t="str">
            <v>GENERAL</v>
          </cell>
          <cell r="E157">
            <v>35505</v>
          </cell>
          <cell r="F157" t="str">
            <v>Domingo</v>
          </cell>
          <cell r="G157">
            <v>0.92653935185185177</v>
          </cell>
          <cell r="H157" t="str">
            <v>000m30s</v>
          </cell>
          <cell r="I157" t="str">
            <v xml:space="preserve">[EL DERBY] {AVANCE PROGRAMACION} * </v>
          </cell>
          <cell r="J157">
            <v>11</v>
          </cell>
          <cell r="K157">
            <v>12</v>
          </cell>
          <cell r="L157" t="str">
            <v>Penultima</v>
          </cell>
          <cell r="M157">
            <v>0.2</v>
          </cell>
          <cell r="N157" t="str">
            <v xml:space="preserve">     300.4</v>
          </cell>
          <cell r="O157">
            <v>73</v>
          </cell>
          <cell r="P157">
            <v>345</v>
          </cell>
          <cell r="Q157" t="str">
            <v xml:space="preserve">       4.3</v>
          </cell>
          <cell r="R157">
            <v>25428</v>
          </cell>
          <cell r="S157" t="str">
            <v xml:space="preserve">      69.4</v>
          </cell>
          <cell r="T157">
            <v>30</v>
          </cell>
          <cell r="U157">
            <v>25428</v>
          </cell>
        </row>
        <row r="158">
          <cell r="B158" t="str">
            <v xml:space="preserve">PORT AVENTURA/P.ATRAC                                      </v>
          </cell>
          <cell r="C158" t="str">
            <v>TVM</v>
          </cell>
          <cell r="D158" t="str">
            <v>GENERAL</v>
          </cell>
          <cell r="E158">
            <v>35505</v>
          </cell>
          <cell r="F158" t="str">
            <v>Domingo</v>
          </cell>
          <cell r="G158">
            <v>0.60349537037037038</v>
          </cell>
          <cell r="H158" t="str">
            <v>000m30s</v>
          </cell>
          <cell r="I158" t="str">
            <v>[TELENOT.FIN SEMANA 1] {TELENOT.F.S.MADRID 1} * {TELENOT.F.S.GRAL.1}</v>
          </cell>
          <cell r="J158">
            <v>6</v>
          </cell>
          <cell r="K158">
            <v>9</v>
          </cell>
          <cell r="L158" t="str">
            <v>Resto</v>
          </cell>
          <cell r="M158">
            <v>0.6</v>
          </cell>
          <cell r="N158" t="str">
            <v xml:space="preserve">     301.0</v>
          </cell>
          <cell r="O158">
            <v>214</v>
          </cell>
          <cell r="P158">
            <v>413</v>
          </cell>
          <cell r="Q158" t="str">
            <v xml:space="preserve">       4.3</v>
          </cell>
          <cell r="R158">
            <v>25456</v>
          </cell>
          <cell r="S158" t="str">
            <v xml:space="preserve">      69.4</v>
          </cell>
          <cell r="T158">
            <v>30</v>
          </cell>
          <cell r="U158">
            <v>25456</v>
          </cell>
        </row>
        <row r="159">
          <cell r="B159" t="str">
            <v xml:space="preserve">PORT AVENTURA/P.ATRAC                                      </v>
          </cell>
          <cell r="C159" t="str">
            <v>TVE1</v>
          </cell>
          <cell r="D159" t="str">
            <v>GENERAL</v>
          </cell>
          <cell r="E159">
            <v>35506</v>
          </cell>
          <cell r="F159" t="str">
            <v>Lunes</v>
          </cell>
          <cell r="G159">
            <v>0.60556712962962966</v>
          </cell>
          <cell r="H159" t="str">
            <v>000m30s</v>
          </cell>
          <cell r="I159" t="str">
            <v>[PROGRAMACION REGIONAL] {ESPIRITU OLIMPICO} * {AVANCE PROGRAMACION}</v>
          </cell>
          <cell r="J159">
            <v>2</v>
          </cell>
          <cell r="K159">
            <v>4</v>
          </cell>
          <cell r="L159" t="str">
            <v>Segunda</v>
          </cell>
          <cell r="M159">
            <v>5.7</v>
          </cell>
          <cell r="N159" t="str">
            <v xml:space="preserve">     306.7</v>
          </cell>
          <cell r="O159">
            <v>2073</v>
          </cell>
          <cell r="P159">
            <v>1800</v>
          </cell>
          <cell r="Q159" t="str">
            <v xml:space="preserve">       4.4</v>
          </cell>
          <cell r="R159">
            <v>25546</v>
          </cell>
          <cell r="S159" t="str">
            <v xml:space="preserve">      69.7</v>
          </cell>
          <cell r="T159">
            <v>30</v>
          </cell>
          <cell r="U159">
            <v>25546</v>
          </cell>
        </row>
        <row r="160">
          <cell r="B160" t="str">
            <v xml:space="preserve">PORT AVENTURA/P.ATRAC                                      </v>
          </cell>
          <cell r="C160" t="str">
            <v>T5</v>
          </cell>
          <cell r="D160" t="str">
            <v>GENERAL</v>
          </cell>
          <cell r="E160">
            <v>35506</v>
          </cell>
          <cell r="F160" t="str">
            <v>Lunes</v>
          </cell>
          <cell r="G160">
            <v>0.60332175925925924</v>
          </cell>
          <cell r="H160" t="str">
            <v>000m30s</v>
          </cell>
          <cell r="I160" t="str">
            <v>[LA COCINA K.ARGUI#ANO] * [LAS NOTICIAS 1]</v>
          </cell>
          <cell r="J160">
            <v>8</v>
          </cell>
          <cell r="K160">
            <v>8</v>
          </cell>
          <cell r="L160" t="str">
            <v>Ultima</v>
          </cell>
          <cell r="M160">
            <v>4.8</v>
          </cell>
          <cell r="N160" t="str">
            <v xml:space="preserve">     311.5</v>
          </cell>
          <cell r="O160">
            <v>1769</v>
          </cell>
          <cell r="P160">
            <v>600</v>
          </cell>
          <cell r="Q160" t="str">
            <v xml:space="preserve">       4.4</v>
          </cell>
          <cell r="R160">
            <v>25727</v>
          </cell>
          <cell r="S160" t="str">
            <v xml:space="preserve">      70.2</v>
          </cell>
          <cell r="T160">
            <v>30</v>
          </cell>
          <cell r="U160">
            <v>25727</v>
          </cell>
        </row>
        <row r="161">
          <cell r="B161" t="str">
            <v xml:space="preserve">PORT AVENTURA/P.ATRAC                                      </v>
          </cell>
          <cell r="C161" t="str">
            <v>T5</v>
          </cell>
          <cell r="D161" t="str">
            <v>GENERAL</v>
          </cell>
          <cell r="E161">
            <v>35506</v>
          </cell>
          <cell r="F161" t="str">
            <v>Lunes</v>
          </cell>
          <cell r="G161">
            <v>0.948125</v>
          </cell>
          <cell r="H161" t="str">
            <v>000m30s</v>
          </cell>
          <cell r="I161" t="str">
            <v xml:space="preserve">[TODOS HOMBRES IGUALES] {AVANCE PROGRAMACION} * </v>
          </cell>
          <cell r="J161">
            <v>22</v>
          </cell>
          <cell r="K161">
            <v>24</v>
          </cell>
          <cell r="L161" t="str">
            <v>Resto</v>
          </cell>
          <cell r="M161">
            <v>10.1</v>
          </cell>
          <cell r="N161" t="str">
            <v xml:space="preserve">     321.5</v>
          </cell>
          <cell r="O161">
            <v>3687</v>
          </cell>
          <cell r="P161">
            <v>5025</v>
          </cell>
          <cell r="Q161" t="str">
            <v xml:space="preserve">       4.5</v>
          </cell>
          <cell r="R161">
            <v>26462</v>
          </cell>
          <cell r="S161" t="str">
            <v xml:space="preserve">      72.2</v>
          </cell>
          <cell r="T161">
            <v>30</v>
          </cell>
          <cell r="U161">
            <v>26462</v>
          </cell>
        </row>
        <row r="162">
          <cell r="B162" t="str">
            <v xml:space="preserve">PORT AVENTURA/P.ATRAC                                      </v>
          </cell>
          <cell r="C162" t="str">
            <v>A3</v>
          </cell>
          <cell r="D162" t="str">
            <v>GENERAL</v>
          </cell>
          <cell r="E162">
            <v>35506</v>
          </cell>
          <cell r="F162" t="str">
            <v>Lunes</v>
          </cell>
          <cell r="G162">
            <v>0.64935185185185185</v>
          </cell>
          <cell r="H162" t="str">
            <v>000m30s</v>
          </cell>
          <cell r="I162" t="str">
            <v>[ANTENA 3 NOTICIAS 1]</v>
          </cell>
          <cell r="J162">
            <v>9</v>
          </cell>
          <cell r="K162">
            <v>14</v>
          </cell>
          <cell r="L162" t="str">
            <v>Resto</v>
          </cell>
          <cell r="M162">
            <v>6.3</v>
          </cell>
          <cell r="N162" t="str">
            <v xml:space="preserve">     327.8</v>
          </cell>
          <cell r="O162">
            <v>2314</v>
          </cell>
          <cell r="P162">
            <v>4050</v>
          </cell>
          <cell r="Q162" t="str">
            <v xml:space="preserve">       4.5</v>
          </cell>
          <cell r="R162">
            <v>26723</v>
          </cell>
          <cell r="S162" t="str">
            <v xml:space="preserve">      72.9</v>
          </cell>
          <cell r="T162">
            <v>30</v>
          </cell>
          <cell r="U162">
            <v>26723</v>
          </cell>
        </row>
        <row r="163">
          <cell r="B163" t="str">
            <v xml:space="preserve">PORT AVENTURA/P.ATRAC                                      </v>
          </cell>
          <cell r="C163" t="str">
            <v>A3</v>
          </cell>
          <cell r="D163" t="str">
            <v>GENERAL</v>
          </cell>
          <cell r="E163">
            <v>35506</v>
          </cell>
          <cell r="F163" t="str">
            <v>Lunes</v>
          </cell>
          <cell r="G163">
            <v>0.79076388888888882</v>
          </cell>
          <cell r="H163" t="str">
            <v>000m30s</v>
          </cell>
          <cell r="I163" t="str">
            <v>[SINCERAMENTE ANA ROSA] {EMISION LOCAL} * {AVANCE PROGRAMACION}</v>
          </cell>
          <cell r="J163">
            <v>11</v>
          </cell>
          <cell r="K163">
            <v>19</v>
          </cell>
          <cell r="L163" t="str">
            <v>Resto</v>
          </cell>
          <cell r="M163">
            <v>2.6</v>
          </cell>
          <cell r="N163" t="str">
            <v xml:space="preserve">     330.4</v>
          </cell>
          <cell r="O163">
            <v>937</v>
          </cell>
          <cell r="P163">
            <v>1005</v>
          </cell>
          <cell r="Q163" t="str">
            <v xml:space="preserve">       4.5</v>
          </cell>
          <cell r="R163">
            <v>26779</v>
          </cell>
          <cell r="S163" t="str">
            <v xml:space="preserve">      73.1</v>
          </cell>
          <cell r="T163">
            <v>30</v>
          </cell>
          <cell r="U163">
            <v>26779</v>
          </cell>
        </row>
        <row r="164">
          <cell r="B164" t="str">
            <v xml:space="preserve">PORT AVENTURA/P.ATRAC                                      </v>
          </cell>
          <cell r="C164" t="str">
            <v>A3</v>
          </cell>
          <cell r="D164" t="str">
            <v>GENERAL</v>
          </cell>
          <cell r="E164">
            <v>35506</v>
          </cell>
          <cell r="F164" t="str">
            <v>Lunes</v>
          </cell>
          <cell r="G164">
            <v>0.80467592592592585</v>
          </cell>
          <cell r="H164" t="str">
            <v>000m30s</v>
          </cell>
          <cell r="I164" t="str">
            <v>[SINCERAMENTE ANA ROSA] {AVANCE PROGRAMACION} * {AVANCE PROGRAMACION}</v>
          </cell>
          <cell r="J164">
            <v>7</v>
          </cell>
          <cell r="K164">
            <v>19</v>
          </cell>
          <cell r="L164" t="str">
            <v>Resto</v>
          </cell>
          <cell r="M164">
            <v>2</v>
          </cell>
          <cell r="N164" t="str">
            <v xml:space="preserve">     332.4</v>
          </cell>
          <cell r="O164">
            <v>720</v>
          </cell>
          <cell r="P164">
            <v>1005</v>
          </cell>
          <cell r="Q164" t="str">
            <v xml:space="preserve">       4.6</v>
          </cell>
          <cell r="R164">
            <v>26493</v>
          </cell>
          <cell r="S164" t="str">
            <v xml:space="preserve">      72.3</v>
          </cell>
          <cell r="T164">
            <v>30</v>
          </cell>
          <cell r="U164">
            <v>26493</v>
          </cell>
        </row>
        <row r="165">
          <cell r="B165" t="str">
            <v xml:space="preserve">PORT AVENTURA/P.ATRAC                                      </v>
          </cell>
          <cell r="C165" t="str">
            <v>A3</v>
          </cell>
          <cell r="D165" t="str">
            <v>GENERAL</v>
          </cell>
          <cell r="E165">
            <v>35506</v>
          </cell>
          <cell r="F165" t="str">
            <v>Lunes</v>
          </cell>
          <cell r="G165">
            <v>1.0214814814814814</v>
          </cell>
          <cell r="H165" t="str">
            <v>000m30s</v>
          </cell>
          <cell r="I165" t="str">
            <v>[EFECTO F] {ANTENA 3 AVANCE 24H} * {AVANCE PROGRAMACION}</v>
          </cell>
          <cell r="J165">
            <v>7</v>
          </cell>
          <cell r="K165">
            <v>17</v>
          </cell>
          <cell r="L165" t="str">
            <v>Resto</v>
          </cell>
          <cell r="M165">
            <v>0.9</v>
          </cell>
          <cell r="N165" t="str">
            <v xml:space="preserve">     333.3</v>
          </cell>
          <cell r="O165">
            <v>331</v>
          </cell>
          <cell r="P165">
            <v>2400</v>
          </cell>
          <cell r="Q165" t="str">
            <v xml:space="preserve">       4.6</v>
          </cell>
          <cell r="R165">
            <v>26540</v>
          </cell>
          <cell r="S165" t="str">
            <v xml:space="preserve">      72.4</v>
          </cell>
          <cell r="T165">
            <v>30</v>
          </cell>
          <cell r="U165">
            <v>26540</v>
          </cell>
        </row>
        <row r="166">
          <cell r="B166" t="str">
            <v xml:space="preserve">PORT AVENTURA/P.ATRAC                                      </v>
          </cell>
          <cell r="C166" t="str">
            <v>A3</v>
          </cell>
          <cell r="D166" t="str">
            <v>GENERAL</v>
          </cell>
          <cell r="E166">
            <v>35506</v>
          </cell>
          <cell r="F166" t="str">
            <v>Lunes</v>
          </cell>
          <cell r="G166">
            <v>1.0606944444444444</v>
          </cell>
          <cell r="H166" t="str">
            <v>000m30s</v>
          </cell>
          <cell r="I166" t="str">
            <v>[EFECTO F] * [ANTENA 3 NOTICIAS 3]</v>
          </cell>
          <cell r="J166">
            <v>13</v>
          </cell>
          <cell r="K166">
            <v>13</v>
          </cell>
          <cell r="L166" t="str">
            <v>Ultima</v>
          </cell>
          <cell r="M166">
            <v>0.8</v>
          </cell>
          <cell r="N166" t="str">
            <v xml:space="preserve">     334.1</v>
          </cell>
          <cell r="O166">
            <v>290</v>
          </cell>
          <cell r="P166">
            <v>2400</v>
          </cell>
          <cell r="Q166" t="str">
            <v xml:space="preserve">       4.6</v>
          </cell>
          <cell r="R166">
            <v>26558</v>
          </cell>
          <cell r="S166" t="str">
            <v xml:space="preserve">      72.4</v>
          </cell>
          <cell r="T166">
            <v>30</v>
          </cell>
          <cell r="U166">
            <v>26558</v>
          </cell>
        </row>
        <row r="167">
          <cell r="B167" t="str">
            <v xml:space="preserve">PORT AVENTURA/P.ATRAC                                      </v>
          </cell>
          <cell r="C167" t="str">
            <v>TV3</v>
          </cell>
          <cell r="D167" t="str">
            <v>GENERAL</v>
          </cell>
          <cell r="E167">
            <v>35506</v>
          </cell>
          <cell r="F167" t="str">
            <v>Lunes</v>
          </cell>
          <cell r="G167">
            <v>0.60226851851851848</v>
          </cell>
          <cell r="H167" t="str">
            <v>000m30s</v>
          </cell>
          <cell r="I167" t="str">
            <v>[EL MEDI AMBIENT] * [TELENOTICIES MIGDIA]</v>
          </cell>
          <cell r="J167">
            <v>5</v>
          </cell>
          <cell r="K167">
            <v>10</v>
          </cell>
          <cell r="L167" t="str">
            <v>Resto</v>
          </cell>
          <cell r="M167">
            <v>1</v>
          </cell>
          <cell r="N167" t="str">
            <v xml:space="preserve">     335.0</v>
          </cell>
          <cell r="O167">
            <v>350</v>
          </cell>
          <cell r="P167">
            <v>675</v>
          </cell>
          <cell r="Q167" t="str">
            <v xml:space="preserve">       4.6</v>
          </cell>
          <cell r="R167">
            <v>26576</v>
          </cell>
          <cell r="S167" t="str">
            <v xml:space="preserve">      72.5</v>
          </cell>
          <cell r="T167">
            <v>30</v>
          </cell>
          <cell r="U167">
            <v>26576</v>
          </cell>
        </row>
        <row r="168">
          <cell r="B168" t="str">
            <v xml:space="preserve">PORT AVENTURA/P.ATRAC                                      </v>
          </cell>
          <cell r="C168" t="str">
            <v>TV3</v>
          </cell>
          <cell r="D168" t="str">
            <v>GENERAL</v>
          </cell>
          <cell r="E168">
            <v>35506</v>
          </cell>
          <cell r="F168" t="str">
            <v>Lunes</v>
          </cell>
          <cell r="G168">
            <v>0.6497222222222222</v>
          </cell>
          <cell r="H168" t="str">
            <v>000m30s</v>
          </cell>
          <cell r="I168" t="str">
            <v>[CUINES] * [AVANCE PROGRAMACION]</v>
          </cell>
          <cell r="J168">
            <v>3</v>
          </cell>
          <cell r="K168">
            <v>13</v>
          </cell>
          <cell r="L168" t="str">
            <v>Resto</v>
          </cell>
          <cell r="M168">
            <v>1.7</v>
          </cell>
          <cell r="N168" t="str">
            <v xml:space="preserve">     336.7</v>
          </cell>
          <cell r="O168">
            <v>632</v>
          </cell>
          <cell r="P168">
            <v>900</v>
          </cell>
          <cell r="Q168" t="str">
            <v xml:space="preserve">       4.6</v>
          </cell>
          <cell r="R168">
            <v>26600</v>
          </cell>
          <cell r="S168" t="str">
            <v xml:space="preserve">      72.6</v>
          </cell>
          <cell r="T168">
            <v>30</v>
          </cell>
          <cell r="U168">
            <v>26600</v>
          </cell>
        </row>
        <row r="169">
          <cell r="B169" t="str">
            <v xml:space="preserve">PORT AVENTURA/P.ATRAC                                      </v>
          </cell>
          <cell r="C169" t="str">
            <v>TVM</v>
          </cell>
          <cell r="D169" t="str">
            <v>GENERAL</v>
          </cell>
          <cell r="E169">
            <v>35506</v>
          </cell>
          <cell r="F169" t="str">
            <v>Lunes</v>
          </cell>
          <cell r="G169">
            <v>0.57931712962962967</v>
          </cell>
          <cell r="H169" t="str">
            <v>000m30s</v>
          </cell>
          <cell r="I169" t="str">
            <v>[LOS PITUFOS] * [AVANCE PROGRAMACION]</v>
          </cell>
          <cell r="J169">
            <v>5</v>
          </cell>
          <cell r="K169">
            <v>11</v>
          </cell>
          <cell r="L169" t="str">
            <v>Resto</v>
          </cell>
          <cell r="M169">
            <v>0.3</v>
          </cell>
          <cell r="N169" t="str">
            <v xml:space="preserve">     337.1</v>
          </cell>
          <cell r="O169">
            <v>119</v>
          </cell>
          <cell r="P169">
            <v>413</v>
          </cell>
          <cell r="Q169" t="str">
            <v xml:space="preserve">       4.6</v>
          </cell>
          <cell r="R169">
            <v>26604</v>
          </cell>
          <cell r="S169" t="str">
            <v xml:space="preserve">      72.6</v>
          </cell>
          <cell r="T169">
            <v>30</v>
          </cell>
          <cell r="U169">
            <v>26604</v>
          </cell>
        </row>
        <row r="170">
          <cell r="B170" t="str">
            <v xml:space="preserve">PORT AVENTURA/P.ATRAC                                      </v>
          </cell>
          <cell r="C170" t="str">
            <v>TVM</v>
          </cell>
          <cell r="D170" t="str">
            <v>GENERAL</v>
          </cell>
          <cell r="E170">
            <v>35506</v>
          </cell>
          <cell r="F170" t="str">
            <v>Lunes</v>
          </cell>
          <cell r="G170">
            <v>0.74165509259259255</v>
          </cell>
          <cell r="H170" t="str">
            <v>000m30s</v>
          </cell>
          <cell r="I170" t="str">
            <v>[TOROS(D)] {AVANCE PROGRAMACION} * {AVANCE PROGRAMACION}</v>
          </cell>
          <cell r="J170">
            <v>2</v>
          </cell>
          <cell r="K170">
            <v>6</v>
          </cell>
          <cell r="L170" t="str">
            <v>Segunda</v>
          </cell>
          <cell r="M170">
            <v>0.7</v>
          </cell>
          <cell r="N170" t="str">
            <v xml:space="preserve">     337.7</v>
          </cell>
          <cell r="O170">
            <v>251</v>
          </cell>
          <cell r="P170">
            <v>548</v>
          </cell>
          <cell r="Q170" t="str">
            <v xml:space="preserve">       4.7</v>
          </cell>
          <cell r="R170">
            <v>26605</v>
          </cell>
          <cell r="S170" t="str">
            <v xml:space="preserve">      72.6</v>
          </cell>
          <cell r="T170">
            <v>30</v>
          </cell>
          <cell r="U170">
            <v>26605</v>
          </cell>
        </row>
        <row r="171">
          <cell r="B171" t="str">
            <v xml:space="preserve">PORT AVENTURA/P.ATRAC                                      </v>
          </cell>
          <cell r="C171" t="str">
            <v>TVE1</v>
          </cell>
          <cell r="D171" t="str">
            <v>GENERAL</v>
          </cell>
          <cell r="E171">
            <v>35507</v>
          </cell>
          <cell r="F171" t="str">
            <v>Martes</v>
          </cell>
          <cell r="G171">
            <v>0.62296296296296294</v>
          </cell>
          <cell r="H171" t="str">
            <v>000m30s</v>
          </cell>
          <cell r="I171" t="str">
            <v>[ESPIRITU OLIMPICO] * [AVANCE PROGRAMACION]</v>
          </cell>
          <cell r="J171">
            <v>1</v>
          </cell>
          <cell r="K171">
            <v>6</v>
          </cell>
          <cell r="L171" t="str">
            <v>Primera</v>
          </cell>
          <cell r="M171">
            <v>5.7</v>
          </cell>
          <cell r="N171" t="str">
            <v xml:space="preserve">     343.5</v>
          </cell>
          <cell r="O171">
            <v>2104</v>
          </cell>
          <cell r="P171">
            <v>5100</v>
          </cell>
          <cell r="Q171" t="str">
            <v xml:space="preserve">       4.7</v>
          </cell>
          <cell r="R171">
            <v>26663</v>
          </cell>
          <cell r="S171" t="str">
            <v xml:space="preserve">      72.7</v>
          </cell>
          <cell r="T171">
            <v>30</v>
          </cell>
          <cell r="U171">
            <v>26663</v>
          </cell>
        </row>
        <row r="172">
          <cell r="B172" t="str">
            <v xml:space="preserve">PORT AVENTURA/P.ATRAC                                      </v>
          </cell>
          <cell r="C172" t="str">
            <v>TVE1</v>
          </cell>
          <cell r="D172" t="str">
            <v>GENERAL</v>
          </cell>
          <cell r="E172">
            <v>35507</v>
          </cell>
          <cell r="F172" t="str">
            <v>Martes</v>
          </cell>
          <cell r="G172">
            <v>0.93571759259259257</v>
          </cell>
          <cell r="H172" t="str">
            <v>000m30s</v>
          </cell>
          <cell r="I172" t="str">
            <v>[HOY ES POSIBLE] {AVANCE PROGRAMACION} * {EMISION REGIONAL}</v>
          </cell>
          <cell r="J172">
            <v>10</v>
          </cell>
          <cell r="K172">
            <v>14</v>
          </cell>
          <cell r="L172" t="str">
            <v>Resto</v>
          </cell>
          <cell r="M172">
            <v>6.6</v>
          </cell>
          <cell r="N172" t="str">
            <v xml:space="preserve">     350.1</v>
          </cell>
          <cell r="O172">
            <v>2412</v>
          </cell>
          <cell r="P172">
            <v>4500</v>
          </cell>
          <cell r="Q172" t="str">
            <v xml:space="preserve">       4.8</v>
          </cell>
          <cell r="R172">
            <v>26831</v>
          </cell>
          <cell r="S172" t="str">
            <v xml:space="preserve">      73.2</v>
          </cell>
          <cell r="T172">
            <v>30</v>
          </cell>
          <cell r="U172">
            <v>26831</v>
          </cell>
        </row>
        <row r="173">
          <cell r="B173" t="str">
            <v xml:space="preserve">PORT AVENTURA/P.ATRAC                                      </v>
          </cell>
          <cell r="C173" t="str">
            <v>TVE1</v>
          </cell>
          <cell r="D173" t="str">
            <v>GENERAL</v>
          </cell>
          <cell r="E173">
            <v>35507</v>
          </cell>
          <cell r="F173" t="str">
            <v>Martes</v>
          </cell>
          <cell r="G173">
            <v>0.96456018518518516</v>
          </cell>
          <cell r="H173" t="str">
            <v>000m30s</v>
          </cell>
          <cell r="I173" t="str">
            <v>[HOY ES POSIBLE] {AVANCE PROGRAMACION} * {AVANCE PROGRAMACION}</v>
          </cell>
          <cell r="J173">
            <v>16</v>
          </cell>
          <cell r="K173">
            <v>19</v>
          </cell>
          <cell r="L173" t="str">
            <v>Resto</v>
          </cell>
          <cell r="M173">
            <v>6.1</v>
          </cell>
          <cell r="N173" t="str">
            <v xml:space="preserve">     356.2</v>
          </cell>
          <cell r="O173">
            <v>2252</v>
          </cell>
          <cell r="P173">
            <v>4500</v>
          </cell>
          <cell r="Q173" t="str">
            <v xml:space="preserve">       4.8</v>
          </cell>
          <cell r="R173">
            <v>26966</v>
          </cell>
          <cell r="S173" t="str">
            <v xml:space="preserve">      73.6</v>
          </cell>
          <cell r="T173">
            <v>30</v>
          </cell>
          <cell r="U173">
            <v>26966</v>
          </cell>
        </row>
        <row r="174">
          <cell r="B174" t="str">
            <v xml:space="preserve">PORT AVENTURA/P.ATRAC                                      </v>
          </cell>
          <cell r="C174" t="str">
            <v>T5</v>
          </cell>
          <cell r="D174" t="str">
            <v>GENERAL</v>
          </cell>
          <cell r="E174">
            <v>35507</v>
          </cell>
          <cell r="F174" t="str">
            <v>Martes</v>
          </cell>
          <cell r="G174">
            <v>0.89377314814814823</v>
          </cell>
          <cell r="H174" t="str">
            <v>000m30s</v>
          </cell>
          <cell r="I174" t="str">
            <v>[LAS NOTICIAS] * [EL TIEMPO 2]</v>
          </cell>
          <cell r="J174">
            <v>12</v>
          </cell>
          <cell r="K174">
            <v>14</v>
          </cell>
          <cell r="L174" t="str">
            <v>Resto</v>
          </cell>
          <cell r="M174">
            <v>5.6</v>
          </cell>
          <cell r="N174" t="str">
            <v xml:space="preserve">     361.8</v>
          </cell>
          <cell r="O174">
            <v>2061</v>
          </cell>
          <cell r="P174">
            <v>2250</v>
          </cell>
          <cell r="Q174" t="str">
            <v xml:space="preserve">       4.9</v>
          </cell>
          <cell r="R174">
            <v>27153</v>
          </cell>
          <cell r="S174" t="str">
            <v xml:space="preserve">      74.1</v>
          </cell>
          <cell r="T174">
            <v>30</v>
          </cell>
          <cell r="U174">
            <v>27153</v>
          </cell>
        </row>
        <row r="175">
          <cell r="B175" t="str">
            <v xml:space="preserve">PORT AVENTURA/P.ATRAC                                      </v>
          </cell>
          <cell r="C175" t="str">
            <v>T5</v>
          </cell>
          <cell r="D175" t="str">
            <v>GENERAL</v>
          </cell>
          <cell r="E175">
            <v>35507</v>
          </cell>
          <cell r="F175" t="str">
            <v>Martes</v>
          </cell>
          <cell r="G175">
            <v>1.0303935185185185</v>
          </cell>
          <cell r="H175" t="str">
            <v>000m30s</v>
          </cell>
          <cell r="I175" t="str">
            <v>[ESTA NOCHE CRUZAMOS M] {AVANCE PROGRAMACION} * {AVANCE PROGRAMACION}</v>
          </cell>
          <cell r="J175">
            <v>14</v>
          </cell>
          <cell r="K175">
            <v>24</v>
          </cell>
          <cell r="L175" t="str">
            <v>Resto</v>
          </cell>
          <cell r="M175">
            <v>2.8</v>
          </cell>
          <cell r="N175" t="str">
            <v xml:space="preserve">     364.6</v>
          </cell>
          <cell r="O175">
            <v>1008</v>
          </cell>
          <cell r="P175">
            <v>938</v>
          </cell>
          <cell r="Q175" t="str">
            <v xml:space="preserve">       4.9</v>
          </cell>
          <cell r="R175">
            <v>27272</v>
          </cell>
          <cell r="S175" t="str">
            <v xml:space="preserve">      74.4</v>
          </cell>
          <cell r="T175">
            <v>30</v>
          </cell>
          <cell r="U175">
            <v>27272</v>
          </cell>
        </row>
        <row r="176">
          <cell r="B176" t="str">
            <v xml:space="preserve">PORT AVENTURA/P.ATRAC                                      </v>
          </cell>
          <cell r="C176" t="str">
            <v>A3</v>
          </cell>
          <cell r="D176" t="str">
            <v>GENERAL</v>
          </cell>
          <cell r="E176">
            <v>35507</v>
          </cell>
          <cell r="F176" t="str">
            <v>Martes</v>
          </cell>
          <cell r="G176">
            <v>0.79994212962962974</v>
          </cell>
          <cell r="H176" t="str">
            <v>000m30s</v>
          </cell>
          <cell r="I176" t="str">
            <v xml:space="preserve">[SINCERAMENTE ANA ROSA] {AVANCE PROGRAMACION} * </v>
          </cell>
          <cell r="J176">
            <v>8</v>
          </cell>
          <cell r="K176">
            <v>21</v>
          </cell>
          <cell r="L176" t="str">
            <v>Resto</v>
          </cell>
          <cell r="M176">
            <v>1.9</v>
          </cell>
          <cell r="N176" t="str">
            <v xml:space="preserve">     366.5</v>
          </cell>
          <cell r="O176">
            <v>712</v>
          </cell>
          <cell r="P176">
            <v>1005</v>
          </cell>
          <cell r="Q176" t="str">
            <v xml:space="preserve">       4.9</v>
          </cell>
          <cell r="R176">
            <v>27341</v>
          </cell>
          <cell r="S176" t="str">
            <v xml:space="preserve">      74.6</v>
          </cell>
          <cell r="T176">
            <v>30</v>
          </cell>
          <cell r="U176">
            <v>27341</v>
          </cell>
        </row>
        <row r="177">
          <cell r="B177" t="str">
            <v xml:space="preserve">PORT AVENTURA/P.ATRAC                                      </v>
          </cell>
          <cell r="C177" t="str">
            <v>A3</v>
          </cell>
          <cell r="D177" t="str">
            <v>GENERAL</v>
          </cell>
          <cell r="E177">
            <v>35507</v>
          </cell>
          <cell r="F177" t="str">
            <v>Martes</v>
          </cell>
          <cell r="G177">
            <v>0.89254629629629623</v>
          </cell>
          <cell r="H177" t="str">
            <v>000m30s</v>
          </cell>
          <cell r="I177" t="str">
            <v>[ANTENA 3 NOTICIAS 2]</v>
          </cell>
          <cell r="J177">
            <v>7</v>
          </cell>
          <cell r="K177">
            <v>19</v>
          </cell>
          <cell r="L177" t="str">
            <v>Resto</v>
          </cell>
          <cell r="M177">
            <v>5.3</v>
          </cell>
          <cell r="N177" t="str">
            <v xml:space="preserve">     371.8</v>
          </cell>
          <cell r="O177">
            <v>1939</v>
          </cell>
          <cell r="P177">
            <v>4050</v>
          </cell>
          <cell r="Q177" t="str">
            <v xml:space="preserve">       5.0</v>
          </cell>
          <cell r="R177">
            <v>27495</v>
          </cell>
          <cell r="S177" t="str">
            <v xml:space="preserve">      75.0</v>
          </cell>
          <cell r="T177">
            <v>30</v>
          </cell>
          <cell r="U177">
            <v>27495</v>
          </cell>
        </row>
        <row r="178">
          <cell r="B178" t="str">
            <v xml:space="preserve">PORT AVENTURA/P.ATRAC                                      </v>
          </cell>
          <cell r="C178" t="str">
            <v>A3</v>
          </cell>
          <cell r="D178" t="str">
            <v>GENERAL</v>
          </cell>
          <cell r="E178">
            <v>35507</v>
          </cell>
          <cell r="F178" t="str">
            <v>Martes</v>
          </cell>
          <cell r="G178">
            <v>0.92374999999999996</v>
          </cell>
          <cell r="H178" t="str">
            <v>000m30s</v>
          </cell>
          <cell r="I178" t="str">
            <v>[PARODIA NACIONAL]  * {EMISION LOCAL}</v>
          </cell>
          <cell r="J178">
            <v>9</v>
          </cell>
          <cell r="K178">
            <v>20</v>
          </cell>
          <cell r="L178" t="str">
            <v>Resto</v>
          </cell>
          <cell r="M178">
            <v>8.4</v>
          </cell>
          <cell r="N178" t="str">
            <v xml:space="preserve">     380.2</v>
          </cell>
          <cell r="O178">
            <v>3071</v>
          </cell>
          <cell r="P178">
            <v>6150</v>
          </cell>
          <cell r="Q178" t="str">
            <v xml:space="preserve">       5.0</v>
          </cell>
          <cell r="R178">
            <v>27718</v>
          </cell>
          <cell r="S178" t="str">
            <v xml:space="preserve">      75.6</v>
          </cell>
          <cell r="T178">
            <v>30</v>
          </cell>
          <cell r="U178">
            <v>27718</v>
          </cell>
        </row>
        <row r="179">
          <cell r="B179" t="str">
            <v xml:space="preserve">PORT AVENTURA/P.ATRAC                                      </v>
          </cell>
          <cell r="C179" t="str">
            <v>A3</v>
          </cell>
          <cell r="D179" t="str">
            <v>GENERAL</v>
          </cell>
          <cell r="E179">
            <v>35507</v>
          </cell>
          <cell r="F179" t="str">
            <v>Martes</v>
          </cell>
          <cell r="G179">
            <v>0.98414351851851845</v>
          </cell>
          <cell r="H179" t="str">
            <v>000m30s</v>
          </cell>
          <cell r="I179" t="str">
            <v>[PARODIA NACIONAL] {ANTENA 3 AVANCE 23H} * {AVANCE PROGRAMACION}</v>
          </cell>
          <cell r="J179">
            <v>10</v>
          </cell>
          <cell r="K179">
            <v>18</v>
          </cell>
          <cell r="L179" t="str">
            <v>Resto</v>
          </cell>
          <cell r="M179">
            <v>5.6</v>
          </cell>
          <cell r="N179" t="str">
            <v xml:space="preserve">     385.8</v>
          </cell>
          <cell r="O179">
            <v>2067</v>
          </cell>
          <cell r="P179">
            <v>6150</v>
          </cell>
          <cell r="Q179" t="str">
            <v xml:space="preserve">       5.1</v>
          </cell>
          <cell r="R179">
            <v>27810</v>
          </cell>
          <cell r="S179" t="str">
            <v xml:space="preserve">      75.9</v>
          </cell>
          <cell r="T179">
            <v>30</v>
          </cell>
          <cell r="U179">
            <v>27810</v>
          </cell>
        </row>
        <row r="180">
          <cell r="B180" t="str">
            <v xml:space="preserve">PORT AVENTURA/P.ATRAC                                      </v>
          </cell>
          <cell r="C180" t="str">
            <v>TV3</v>
          </cell>
          <cell r="D180" t="str">
            <v>GENERAL</v>
          </cell>
          <cell r="E180">
            <v>35507</v>
          </cell>
          <cell r="F180" t="str">
            <v>Martes</v>
          </cell>
          <cell r="G180">
            <v>0.65196759259259263</v>
          </cell>
          <cell r="H180" t="str">
            <v>000m30s</v>
          </cell>
          <cell r="I180" t="str">
            <v>[CUINES] * [AVANCE PROGRAMACION]</v>
          </cell>
          <cell r="J180">
            <v>5</v>
          </cell>
          <cell r="K180">
            <v>17</v>
          </cell>
          <cell r="L180" t="str">
            <v>Resto</v>
          </cell>
          <cell r="M180">
            <v>1.5</v>
          </cell>
          <cell r="N180" t="str">
            <v xml:space="preserve">     387.3</v>
          </cell>
          <cell r="O180">
            <v>546</v>
          </cell>
          <cell r="P180">
            <v>900</v>
          </cell>
          <cell r="Q180" t="str">
            <v xml:space="preserve">       5.1</v>
          </cell>
          <cell r="R180">
            <v>27829</v>
          </cell>
          <cell r="S180" t="str">
            <v xml:space="preserve">      75.9</v>
          </cell>
          <cell r="T180">
            <v>30</v>
          </cell>
          <cell r="U180">
            <v>27829</v>
          </cell>
        </row>
        <row r="181">
          <cell r="B181" t="str">
            <v xml:space="preserve">PORT AVENTURA/P.ATRAC                                      </v>
          </cell>
          <cell r="C181" t="str">
            <v>C9</v>
          </cell>
          <cell r="D181" t="str">
            <v>GENERAL</v>
          </cell>
          <cell r="E181">
            <v>35507</v>
          </cell>
          <cell r="F181" t="str">
            <v>Martes</v>
          </cell>
          <cell r="G181">
            <v>0.81082175925925926</v>
          </cell>
          <cell r="H181" t="str">
            <v>000m30s</v>
          </cell>
          <cell r="I181" t="str">
            <v>[FALLES] {AVANCE PROGRAMACION} * {AVANCE PROGRAMACION}</v>
          </cell>
          <cell r="J181">
            <v>3</v>
          </cell>
          <cell r="K181">
            <v>15</v>
          </cell>
          <cell r="L181" t="str">
            <v>Resto</v>
          </cell>
          <cell r="M181">
            <v>0.4</v>
          </cell>
          <cell r="N181" t="str">
            <v xml:space="preserve">     387.7</v>
          </cell>
          <cell r="O181">
            <v>140</v>
          </cell>
          <cell r="P181">
            <v>150</v>
          </cell>
          <cell r="Q181" t="str">
            <v xml:space="preserve">       5.1</v>
          </cell>
          <cell r="R181">
            <v>27835</v>
          </cell>
          <cell r="S181" t="str">
            <v xml:space="preserve">      75.9</v>
          </cell>
          <cell r="T181">
            <v>30</v>
          </cell>
          <cell r="U181">
            <v>27835</v>
          </cell>
        </row>
        <row r="182">
          <cell r="B182" t="str">
            <v xml:space="preserve">PORT AVENTURA/P.ATRAC                                      </v>
          </cell>
          <cell r="C182" t="str">
            <v>ETB2</v>
          </cell>
          <cell r="D182" t="str">
            <v>GENERAL</v>
          </cell>
          <cell r="E182">
            <v>35507</v>
          </cell>
          <cell r="F182" t="str">
            <v>Martes</v>
          </cell>
          <cell r="G182">
            <v>0.63907407407407402</v>
          </cell>
          <cell r="H182" t="str">
            <v>000m30s</v>
          </cell>
          <cell r="I182" t="str">
            <v xml:space="preserve">[TELEBERRI 1] {BOLSA} * </v>
          </cell>
          <cell r="J182">
            <v>6</v>
          </cell>
          <cell r="K182">
            <v>7</v>
          </cell>
          <cell r="L182" t="str">
            <v>Penultima</v>
          </cell>
          <cell r="M182">
            <v>0.2</v>
          </cell>
          <cell r="N182" t="str">
            <v xml:space="preserve">     387.9</v>
          </cell>
          <cell r="O182">
            <v>86</v>
          </cell>
          <cell r="P182">
            <v>255</v>
          </cell>
          <cell r="Q182" t="str">
            <v xml:space="preserve">       5.1</v>
          </cell>
          <cell r="R182">
            <v>27849</v>
          </cell>
          <cell r="S182" t="str">
            <v xml:space="preserve">      76.0</v>
          </cell>
          <cell r="T182">
            <v>30</v>
          </cell>
          <cell r="U182">
            <v>27849</v>
          </cell>
        </row>
        <row r="183">
          <cell r="B183" t="str">
            <v xml:space="preserve">PORT AVENTURA/P.ATRAC                                      </v>
          </cell>
          <cell r="C183" t="str">
            <v>TVM</v>
          </cell>
          <cell r="D183" t="str">
            <v>GENERAL</v>
          </cell>
          <cell r="E183">
            <v>35507</v>
          </cell>
          <cell r="F183" t="str">
            <v>Martes</v>
          </cell>
          <cell r="G183">
            <v>0.74944444444444447</v>
          </cell>
          <cell r="H183" t="str">
            <v>000m30s</v>
          </cell>
          <cell r="I183" t="str">
            <v>[HABLANDO CON GEMMA] {AVANCE PROGRAMACION} * {AVANCE PROGRAMACION}</v>
          </cell>
          <cell r="J183">
            <v>9</v>
          </cell>
          <cell r="K183">
            <v>14</v>
          </cell>
          <cell r="L183" t="str">
            <v>Resto</v>
          </cell>
          <cell r="M183">
            <v>0.3</v>
          </cell>
          <cell r="N183" t="str">
            <v xml:space="preserve">     388.2</v>
          </cell>
          <cell r="O183">
            <v>105</v>
          </cell>
          <cell r="P183">
            <v>548</v>
          </cell>
          <cell r="Q183" t="str">
            <v xml:space="preserve">       5.1</v>
          </cell>
          <cell r="R183">
            <v>27852</v>
          </cell>
          <cell r="S183" t="str">
            <v xml:space="preserve">      76.0</v>
          </cell>
          <cell r="T183">
            <v>30</v>
          </cell>
          <cell r="U183">
            <v>27852</v>
          </cell>
        </row>
        <row r="184">
          <cell r="B184" t="str">
            <v xml:space="preserve">PORT AVENTURA/P.ATRAC                                      </v>
          </cell>
          <cell r="C184" t="str">
            <v>TVM</v>
          </cell>
          <cell r="D184" t="str">
            <v>GENERAL</v>
          </cell>
          <cell r="E184">
            <v>35507</v>
          </cell>
          <cell r="F184" t="str">
            <v>Martes</v>
          </cell>
          <cell r="G184">
            <v>0.90726851851851853</v>
          </cell>
          <cell r="H184" t="str">
            <v>000m30s</v>
          </cell>
          <cell r="I184" t="str">
            <v>[LA NOCHE DE PRESENTA]  * {AVANCE PROGRAMACION}</v>
          </cell>
          <cell r="J184">
            <v>15</v>
          </cell>
          <cell r="K184">
            <v>18</v>
          </cell>
          <cell r="L184" t="str">
            <v>Resto</v>
          </cell>
          <cell r="M184">
            <v>0.7</v>
          </cell>
          <cell r="N184" t="str">
            <v xml:space="preserve">     388.9</v>
          </cell>
          <cell r="O184">
            <v>265</v>
          </cell>
          <cell r="P184">
            <v>1035</v>
          </cell>
          <cell r="Q184" t="str">
            <v xml:space="preserve">       5.1</v>
          </cell>
          <cell r="R184">
            <v>27862</v>
          </cell>
          <cell r="S184" t="str">
            <v xml:space="preserve">      76.0</v>
          </cell>
          <cell r="T184">
            <v>30</v>
          </cell>
          <cell r="U184">
            <v>27862</v>
          </cell>
        </row>
        <row r="185">
          <cell r="B185" t="str">
            <v xml:space="preserve">PORT AVENTURA/P.ATRAC                                      </v>
          </cell>
          <cell r="C185" t="str">
            <v>TVE1</v>
          </cell>
          <cell r="D185" t="str">
            <v>GENERAL</v>
          </cell>
          <cell r="E185">
            <v>35508</v>
          </cell>
          <cell r="F185" t="str">
            <v>Miercoles</v>
          </cell>
          <cell r="G185">
            <v>0.60474537037037035</v>
          </cell>
          <cell r="H185" t="str">
            <v>000m30s</v>
          </cell>
          <cell r="I185" t="str">
            <v>[PROGRAMACION REGIONAL]  * {(P)TVE CANAL CLASICO}</v>
          </cell>
          <cell r="J185">
            <v>5</v>
          </cell>
          <cell r="K185">
            <v>8</v>
          </cell>
          <cell r="L185" t="str">
            <v>Resto</v>
          </cell>
          <cell r="M185">
            <v>4.7</v>
          </cell>
          <cell r="N185" t="str">
            <v xml:space="preserve">     393.7</v>
          </cell>
          <cell r="O185">
            <v>1727</v>
          </cell>
          <cell r="P185">
            <v>1800</v>
          </cell>
          <cell r="Q185" t="str">
            <v xml:space="preserve">       5.2</v>
          </cell>
          <cell r="R185">
            <v>27938</v>
          </cell>
          <cell r="S185" t="str">
            <v xml:space="preserve">      76.2</v>
          </cell>
          <cell r="T185">
            <v>30</v>
          </cell>
          <cell r="U185">
            <v>27938</v>
          </cell>
        </row>
        <row r="186">
          <cell r="B186" t="str">
            <v xml:space="preserve">PORT AVENTURA/P.ATRAC                                      </v>
          </cell>
          <cell r="C186" t="str">
            <v>TVE1</v>
          </cell>
          <cell r="D186" t="str">
            <v>GENERAL</v>
          </cell>
          <cell r="E186">
            <v>35508</v>
          </cell>
          <cell r="F186" t="str">
            <v>Miercoles</v>
          </cell>
          <cell r="G186">
            <v>0.62262731481481481</v>
          </cell>
          <cell r="H186" t="str">
            <v>000m30s</v>
          </cell>
          <cell r="I186" t="str">
            <v>[PROGRAMACION REGIONAL] * [(P)TELEDEPORTE]</v>
          </cell>
          <cell r="J186">
            <v>8</v>
          </cell>
          <cell r="K186">
            <v>14</v>
          </cell>
          <cell r="L186" t="str">
            <v>Resto</v>
          </cell>
          <cell r="M186">
            <v>4.4000000000000004</v>
          </cell>
          <cell r="N186" t="str">
            <v xml:space="preserve">     398.0</v>
          </cell>
          <cell r="O186">
            <v>1608</v>
          </cell>
          <cell r="P186">
            <v>1800</v>
          </cell>
          <cell r="Q186" t="str">
            <v xml:space="preserve">       5.2</v>
          </cell>
          <cell r="R186">
            <v>27989</v>
          </cell>
          <cell r="S186" t="str">
            <v xml:space="preserve">      76.4</v>
          </cell>
          <cell r="T186">
            <v>30</v>
          </cell>
          <cell r="U186">
            <v>27989</v>
          </cell>
        </row>
        <row r="187">
          <cell r="B187" t="str">
            <v xml:space="preserve">PORT AVENTURA/P.ATRAC                                      </v>
          </cell>
          <cell r="C187" t="str">
            <v>TVE1</v>
          </cell>
          <cell r="D187" t="str">
            <v>GENERAL</v>
          </cell>
          <cell r="E187">
            <v>35508</v>
          </cell>
          <cell r="F187" t="str">
            <v>Miercoles</v>
          </cell>
          <cell r="G187">
            <v>0.9883912037037037</v>
          </cell>
          <cell r="H187" t="str">
            <v>000m30s</v>
          </cell>
          <cell r="I187" t="str">
            <v>[PAPA...NO ME DES DIA!] {AVANCE PROGRAMACION} * {EMISION REGIONAL}</v>
          </cell>
          <cell r="J187">
            <v>14</v>
          </cell>
          <cell r="K187">
            <v>20</v>
          </cell>
          <cell r="L187" t="str">
            <v>Resto</v>
          </cell>
          <cell r="M187">
            <v>4.5</v>
          </cell>
          <cell r="N187" t="str">
            <v xml:space="preserve">     402.6</v>
          </cell>
          <cell r="O187">
            <v>1667</v>
          </cell>
          <cell r="P187">
            <v>5400</v>
          </cell>
          <cell r="Q187" t="str">
            <v xml:space="preserve">       5.3</v>
          </cell>
          <cell r="R187">
            <v>28059</v>
          </cell>
          <cell r="S187" t="str">
            <v xml:space="preserve">      76.5</v>
          </cell>
          <cell r="T187">
            <v>30</v>
          </cell>
          <cell r="U187">
            <v>28059</v>
          </cell>
        </row>
        <row r="188">
          <cell r="B188" t="str">
            <v xml:space="preserve">PORT AVENTURA/P.ATRAC                                      </v>
          </cell>
          <cell r="C188" t="str">
            <v>T5</v>
          </cell>
          <cell r="D188" t="str">
            <v>GENERAL</v>
          </cell>
          <cell r="E188">
            <v>35508</v>
          </cell>
          <cell r="F188" t="str">
            <v>Miercoles</v>
          </cell>
          <cell r="G188">
            <v>0.78901620370370373</v>
          </cell>
          <cell r="H188" t="str">
            <v>000m30s</v>
          </cell>
          <cell r="I188" t="str">
            <v xml:space="preserve">[ANA] {AVANCE PROGRAMACION} * </v>
          </cell>
          <cell r="J188">
            <v>19</v>
          </cell>
          <cell r="K188">
            <v>21</v>
          </cell>
          <cell r="L188" t="str">
            <v>Resto</v>
          </cell>
          <cell r="M188">
            <v>5.4</v>
          </cell>
          <cell r="N188" t="str">
            <v xml:space="preserve">     408.0</v>
          </cell>
          <cell r="O188">
            <v>1980</v>
          </cell>
          <cell r="P188">
            <v>1950</v>
          </cell>
          <cell r="Q188" t="str">
            <v xml:space="preserve">       5.3</v>
          </cell>
          <cell r="R188">
            <v>28187</v>
          </cell>
          <cell r="S188" t="str">
            <v xml:space="preserve">      76.9</v>
          </cell>
          <cell r="T188">
            <v>30</v>
          </cell>
          <cell r="U188">
            <v>28187</v>
          </cell>
        </row>
        <row r="189">
          <cell r="B189" t="str">
            <v xml:space="preserve">PORT AVENTURA/P.ATRAC                                      </v>
          </cell>
          <cell r="C189" t="str">
            <v>A3</v>
          </cell>
          <cell r="D189" t="str">
            <v>GENERAL</v>
          </cell>
          <cell r="E189">
            <v>35508</v>
          </cell>
          <cell r="F189" t="str">
            <v>Miercoles</v>
          </cell>
          <cell r="G189">
            <v>0.86024305555555547</v>
          </cell>
          <cell r="H189" t="str">
            <v>000m30s</v>
          </cell>
          <cell r="I189" t="str">
            <v xml:space="preserve">[TOROS] {AVANCE PROGRAMACION} * </v>
          </cell>
          <cell r="J189">
            <v>11</v>
          </cell>
          <cell r="K189">
            <v>16</v>
          </cell>
          <cell r="L189" t="str">
            <v>Resto</v>
          </cell>
          <cell r="M189">
            <v>4.2</v>
          </cell>
          <cell r="N189" t="str">
            <v xml:space="preserve">     412.2</v>
          </cell>
          <cell r="O189">
            <v>1540</v>
          </cell>
          <cell r="P189">
            <v>4050</v>
          </cell>
          <cell r="Q189" t="str">
            <v xml:space="preserve">       5.3</v>
          </cell>
          <cell r="R189">
            <v>28287</v>
          </cell>
          <cell r="S189" t="str">
            <v xml:space="preserve">      77.2</v>
          </cell>
          <cell r="T189">
            <v>30</v>
          </cell>
          <cell r="U189">
            <v>28287</v>
          </cell>
        </row>
        <row r="190">
          <cell r="B190" t="str">
            <v xml:space="preserve">PORT AVENTURA/P.ATRAC                                      </v>
          </cell>
          <cell r="C190" t="str">
            <v>A3</v>
          </cell>
          <cell r="D190" t="str">
            <v>GENERAL</v>
          </cell>
          <cell r="E190">
            <v>35508</v>
          </cell>
          <cell r="F190" t="str">
            <v>Miercoles</v>
          </cell>
          <cell r="G190">
            <v>1.0556944444444445</v>
          </cell>
          <cell r="H190" t="str">
            <v>000m30s</v>
          </cell>
          <cell r="I190" t="str">
            <v xml:space="preserve">[SORPRESA,SORPRESA] {AVANCE PROGRAMACION} * </v>
          </cell>
          <cell r="J190">
            <v>8</v>
          </cell>
          <cell r="K190">
            <v>20</v>
          </cell>
          <cell r="L190" t="str">
            <v>Resto</v>
          </cell>
          <cell r="M190">
            <v>2</v>
          </cell>
          <cell r="N190" t="str">
            <v xml:space="preserve">     414.2</v>
          </cell>
          <cell r="O190">
            <v>730</v>
          </cell>
          <cell r="P190">
            <v>375</v>
          </cell>
          <cell r="Q190" t="str">
            <v xml:space="preserve">       5.4</v>
          </cell>
          <cell r="R190">
            <v>28299</v>
          </cell>
          <cell r="S190" t="str">
            <v xml:space="preserve">      77.2</v>
          </cell>
          <cell r="T190">
            <v>30</v>
          </cell>
          <cell r="U190">
            <v>28299</v>
          </cell>
        </row>
        <row r="191">
          <cell r="B191" t="str">
            <v xml:space="preserve">PORT AVENTURA/P.ATRAC                                      </v>
          </cell>
          <cell r="C191" t="str">
            <v>TV3</v>
          </cell>
          <cell r="D191" t="str">
            <v>GENERAL</v>
          </cell>
          <cell r="E191">
            <v>35508</v>
          </cell>
          <cell r="F191" t="str">
            <v>Miercoles</v>
          </cell>
          <cell r="G191">
            <v>0.60077546296296302</v>
          </cell>
          <cell r="H191" t="str">
            <v>000m30s</v>
          </cell>
          <cell r="I191" t="str">
            <v>[EL MEDI AMBIENT] * [TELENOTICIES MIGDIA]</v>
          </cell>
          <cell r="J191">
            <v>3</v>
          </cell>
          <cell r="K191">
            <v>14</v>
          </cell>
          <cell r="L191" t="str">
            <v>Resto</v>
          </cell>
          <cell r="M191">
            <v>0.9</v>
          </cell>
          <cell r="N191" t="str">
            <v xml:space="preserve">     415.1</v>
          </cell>
          <cell r="O191">
            <v>319</v>
          </cell>
          <cell r="P191">
            <v>675</v>
          </cell>
          <cell r="Q191" t="str">
            <v xml:space="preserve">       5.4</v>
          </cell>
          <cell r="R191">
            <v>28301</v>
          </cell>
          <cell r="S191" t="str">
            <v xml:space="preserve">      77.2</v>
          </cell>
          <cell r="T191">
            <v>30</v>
          </cell>
          <cell r="U191">
            <v>28301</v>
          </cell>
        </row>
        <row r="192">
          <cell r="B192" t="str">
            <v xml:space="preserve">PORT AVENTURA/P.ATRAC                                      </v>
          </cell>
          <cell r="C192" t="str">
            <v>ETB2</v>
          </cell>
          <cell r="D192" t="str">
            <v>GENERAL</v>
          </cell>
          <cell r="E192">
            <v>35508</v>
          </cell>
          <cell r="F192" t="str">
            <v>Miercoles</v>
          </cell>
          <cell r="G192">
            <v>0.92040509259259251</v>
          </cell>
          <cell r="H192" t="str">
            <v>000m30s</v>
          </cell>
          <cell r="I192" t="str">
            <v>[EL TIEMPO LO DIRA] {(P)ETB DE MODA} * {AVANCE PROGRAMACION}</v>
          </cell>
          <cell r="J192">
            <v>12</v>
          </cell>
          <cell r="K192">
            <v>14</v>
          </cell>
          <cell r="L192" t="str">
            <v>Resto</v>
          </cell>
          <cell r="M192">
            <v>0.2</v>
          </cell>
          <cell r="N192" t="str">
            <v xml:space="preserve">     415.3</v>
          </cell>
          <cell r="O192">
            <v>76</v>
          </cell>
          <cell r="P192">
            <v>345</v>
          </cell>
          <cell r="Q192" t="str">
            <v xml:space="preserve">       5.4</v>
          </cell>
          <cell r="R192">
            <v>28310</v>
          </cell>
          <cell r="S192" t="str">
            <v xml:space="preserve">      77.2</v>
          </cell>
          <cell r="T192">
            <v>30</v>
          </cell>
          <cell r="U192">
            <v>28310</v>
          </cell>
        </row>
        <row r="193">
          <cell r="B193" t="str">
            <v xml:space="preserve">PORT AVENTURA/P.ATRAC                                      </v>
          </cell>
          <cell r="C193" t="str">
            <v>TVM</v>
          </cell>
          <cell r="D193" t="str">
            <v>GENERAL</v>
          </cell>
          <cell r="E193">
            <v>35508</v>
          </cell>
          <cell r="F193" t="str">
            <v>Miercoles</v>
          </cell>
          <cell r="G193">
            <v>0.57995370370370369</v>
          </cell>
          <cell r="H193" t="str">
            <v>000m30s</v>
          </cell>
          <cell r="I193" t="str">
            <v>[LOS PITUFOS] * [AVANCE PROGRAMACION]</v>
          </cell>
          <cell r="J193">
            <v>8</v>
          </cell>
          <cell r="K193">
            <v>13</v>
          </cell>
          <cell r="L193" t="str">
            <v>Resto</v>
          </cell>
          <cell r="M193">
            <v>0.3</v>
          </cell>
          <cell r="N193" t="str">
            <v xml:space="preserve">     415.6</v>
          </cell>
          <cell r="O193">
            <v>108</v>
          </cell>
          <cell r="P193">
            <v>413</v>
          </cell>
          <cell r="Q193" t="str">
            <v xml:space="preserve">       5.4</v>
          </cell>
          <cell r="R193">
            <v>28310</v>
          </cell>
          <cell r="S193" t="str">
            <v xml:space="preserve">      77.2</v>
          </cell>
          <cell r="T193">
            <v>30</v>
          </cell>
          <cell r="U193">
            <v>28310</v>
          </cell>
        </row>
        <row r="194">
          <cell r="B194" t="str">
            <v xml:space="preserve">PORT AVENTURA/P.ATRAC                                      </v>
          </cell>
          <cell r="C194" t="str">
            <v>TVM</v>
          </cell>
          <cell r="D194" t="str">
            <v>GENERAL</v>
          </cell>
          <cell r="E194">
            <v>35508</v>
          </cell>
          <cell r="F194" t="str">
            <v>Miercoles</v>
          </cell>
          <cell r="G194">
            <v>0.92991898148148155</v>
          </cell>
          <cell r="H194" t="str">
            <v>000m30s</v>
          </cell>
          <cell r="I194" t="str">
            <v>[POR QUE?]  * {AVANCE PROGRAMACION}</v>
          </cell>
          <cell r="J194">
            <v>13</v>
          </cell>
          <cell r="K194">
            <v>17</v>
          </cell>
          <cell r="L194" t="str">
            <v>Resto</v>
          </cell>
          <cell r="M194">
            <v>0.4</v>
          </cell>
          <cell r="N194" t="str">
            <v xml:space="preserve">     416.0</v>
          </cell>
          <cell r="O194">
            <v>155</v>
          </cell>
          <cell r="P194">
            <v>1035</v>
          </cell>
          <cell r="Q194" t="str">
            <v xml:space="preserve">       5.4</v>
          </cell>
          <cell r="R194">
            <v>28317</v>
          </cell>
          <cell r="S194" t="str">
            <v xml:space="preserve">      77.2</v>
          </cell>
          <cell r="T194">
            <v>30</v>
          </cell>
          <cell r="U194">
            <v>28317</v>
          </cell>
        </row>
        <row r="195">
          <cell r="B195" t="str">
            <v xml:space="preserve">PORT AVENTURA/P.ATRAC                                      </v>
          </cell>
          <cell r="C195" t="str">
            <v>T5</v>
          </cell>
          <cell r="D195" t="str">
            <v>GENERAL</v>
          </cell>
          <cell r="E195">
            <v>35509</v>
          </cell>
          <cell r="F195" t="str">
            <v>Jueves</v>
          </cell>
          <cell r="G195">
            <v>1.0319675925925926</v>
          </cell>
          <cell r="H195" t="str">
            <v>000m30s</v>
          </cell>
          <cell r="I195" t="str">
            <v>[ESTA NOCHE CRUZAMOS M] {AVANCE PROGRAMACION} * {AVANCE PROGRAMACION}</v>
          </cell>
          <cell r="J195">
            <v>2</v>
          </cell>
          <cell r="K195">
            <v>21</v>
          </cell>
          <cell r="L195" t="str">
            <v>Segunda</v>
          </cell>
          <cell r="M195">
            <v>3.1</v>
          </cell>
          <cell r="N195" t="str">
            <v xml:space="preserve">     419.1</v>
          </cell>
          <cell r="O195">
            <v>1135</v>
          </cell>
          <cell r="P195">
            <v>938</v>
          </cell>
          <cell r="Q195" t="str">
            <v xml:space="preserve">       5.4</v>
          </cell>
          <cell r="R195">
            <v>28385</v>
          </cell>
          <cell r="S195" t="str">
            <v xml:space="preserve">      77.4</v>
          </cell>
          <cell r="T195">
            <v>30</v>
          </cell>
          <cell r="U195">
            <v>28385</v>
          </cell>
        </row>
        <row r="196">
          <cell r="B196" t="str">
            <v xml:space="preserve">PORT AVENTURA/P.ATRAC                                      </v>
          </cell>
          <cell r="C196" t="str">
            <v>A3</v>
          </cell>
          <cell r="D196" t="str">
            <v>GENERAL</v>
          </cell>
          <cell r="E196">
            <v>35509</v>
          </cell>
          <cell r="F196" t="str">
            <v>Jueves</v>
          </cell>
          <cell r="G196">
            <v>0.73879629629629628</v>
          </cell>
          <cell r="H196" t="str">
            <v>000m30s</v>
          </cell>
          <cell r="I196" t="str">
            <v>[TELECINE] {LA TIENDA EN CASA} * {AVANCE PROGRAMACION}</v>
          </cell>
          <cell r="J196">
            <v>11</v>
          </cell>
          <cell r="K196">
            <v>19</v>
          </cell>
          <cell r="L196" t="str">
            <v>Resto</v>
          </cell>
          <cell r="M196">
            <v>3.5</v>
          </cell>
          <cell r="N196" t="str">
            <v xml:space="preserve">     422.6</v>
          </cell>
          <cell r="O196">
            <v>1290</v>
          </cell>
          <cell r="P196">
            <v>1005</v>
          </cell>
          <cell r="Q196" t="str">
            <v xml:space="preserve">       5.4</v>
          </cell>
          <cell r="R196">
            <v>28460</v>
          </cell>
          <cell r="S196" t="str">
            <v xml:space="preserve">      77.6</v>
          </cell>
          <cell r="T196">
            <v>30</v>
          </cell>
          <cell r="U196">
            <v>28460</v>
          </cell>
        </row>
        <row r="197">
          <cell r="B197" t="str">
            <v xml:space="preserve">PORT AVENTURA/P.ATRAC                                      </v>
          </cell>
          <cell r="C197" t="str">
            <v>C9</v>
          </cell>
          <cell r="D197" t="str">
            <v>GENERAL</v>
          </cell>
          <cell r="E197">
            <v>35509</v>
          </cell>
          <cell r="F197" t="str">
            <v>Jueves</v>
          </cell>
          <cell r="G197">
            <v>0.79863425925925924</v>
          </cell>
          <cell r="H197" t="str">
            <v>000m30s</v>
          </cell>
          <cell r="I197" t="str">
            <v>[AVANCE PROGRAMACION] * [AVANCE PROGRAMACION]</v>
          </cell>
          <cell r="J197">
            <v>3</v>
          </cell>
          <cell r="K197">
            <v>17</v>
          </cell>
          <cell r="L197" t="str">
            <v>Resto</v>
          </cell>
          <cell r="M197">
            <v>0.2</v>
          </cell>
          <cell r="N197" t="str">
            <v xml:space="preserve">     422.8</v>
          </cell>
          <cell r="O197">
            <v>69</v>
          </cell>
          <cell r="P197">
            <v>113</v>
          </cell>
          <cell r="Q197" t="str">
            <v xml:space="preserve">       5.4</v>
          </cell>
          <cell r="R197">
            <v>28470</v>
          </cell>
          <cell r="S197" t="str">
            <v xml:space="preserve">      77.7</v>
          </cell>
          <cell r="T197">
            <v>30</v>
          </cell>
          <cell r="U197">
            <v>28470</v>
          </cell>
        </row>
        <row r="198">
          <cell r="B198" t="str">
            <v xml:space="preserve">PORT AVENTURA/P.ATRAC                                      </v>
          </cell>
          <cell r="C198" t="str">
            <v>ETB2</v>
          </cell>
          <cell r="D198" t="str">
            <v>GENERAL</v>
          </cell>
          <cell r="E198">
            <v>35509</v>
          </cell>
          <cell r="F198" t="str">
            <v>Jueves</v>
          </cell>
          <cell r="G198">
            <v>0.63752314814814814</v>
          </cell>
          <cell r="H198" t="str">
            <v>000m30s</v>
          </cell>
          <cell r="I198" t="str">
            <v xml:space="preserve">[TELEBERRI 1] {BOLSA} * </v>
          </cell>
          <cell r="J198">
            <v>3</v>
          </cell>
          <cell r="K198">
            <v>5</v>
          </cell>
          <cell r="L198" t="str">
            <v>Resto</v>
          </cell>
          <cell r="M198">
            <v>0.3</v>
          </cell>
          <cell r="N198" t="str">
            <v xml:space="preserve">     423.1</v>
          </cell>
          <cell r="O198">
            <v>122</v>
          </cell>
          <cell r="P198">
            <v>195</v>
          </cell>
          <cell r="Q198" t="str">
            <v xml:space="preserve">       5.4</v>
          </cell>
          <cell r="R198">
            <v>28498</v>
          </cell>
          <cell r="S198" t="str">
            <v xml:space="preserve">      77.7</v>
          </cell>
          <cell r="T198">
            <v>30</v>
          </cell>
          <cell r="U198">
            <v>28498</v>
          </cell>
        </row>
        <row r="199">
          <cell r="B199" t="str">
            <v xml:space="preserve">PORT AVENTURA/P.ATRAC                                      </v>
          </cell>
          <cell r="C199" t="str">
            <v>TVM</v>
          </cell>
          <cell r="D199" t="str">
            <v>GENERAL</v>
          </cell>
          <cell r="E199">
            <v>35509</v>
          </cell>
          <cell r="F199" t="str">
            <v>Jueves</v>
          </cell>
          <cell r="G199">
            <v>0.89552083333333332</v>
          </cell>
          <cell r="H199" t="str">
            <v>000m30s</v>
          </cell>
          <cell r="I199" t="str">
            <v>[TELENOTICIAS 2] * [MR.BEAN]</v>
          </cell>
          <cell r="J199">
            <v>2</v>
          </cell>
          <cell r="K199">
            <v>2</v>
          </cell>
          <cell r="L199" t="str">
            <v>Ultima</v>
          </cell>
          <cell r="M199">
            <v>0.6</v>
          </cell>
          <cell r="N199" t="str">
            <v xml:space="preserve">     423.7</v>
          </cell>
          <cell r="O199">
            <v>235</v>
          </cell>
          <cell r="P199">
            <v>1035</v>
          </cell>
          <cell r="Q199" t="str">
            <v xml:space="preserve">       5.4</v>
          </cell>
          <cell r="R199">
            <v>28510</v>
          </cell>
          <cell r="S199" t="str">
            <v xml:space="preserve">      77.8</v>
          </cell>
          <cell r="T199">
            <v>30</v>
          </cell>
          <cell r="U199">
            <v>28510</v>
          </cell>
        </row>
        <row r="200">
          <cell r="B200" t="str">
            <v xml:space="preserve">PORT AVENTURA/P.ATRAC                                      </v>
          </cell>
          <cell r="C200" t="str">
            <v>A3</v>
          </cell>
          <cell r="D200" t="str">
            <v>GENERAL</v>
          </cell>
          <cell r="E200">
            <v>35510</v>
          </cell>
          <cell r="F200" t="str">
            <v>Viernes</v>
          </cell>
          <cell r="G200">
            <v>1.0195601851851852</v>
          </cell>
          <cell r="H200" t="str">
            <v>000m30s</v>
          </cell>
          <cell r="I200" t="str">
            <v>[EFECTO F]  * {AVANCE PROGRAMACION}</v>
          </cell>
          <cell r="J200">
            <v>16</v>
          </cell>
          <cell r="K200">
            <v>20</v>
          </cell>
          <cell r="L200" t="str">
            <v>Resto</v>
          </cell>
          <cell r="M200">
            <v>2.4</v>
          </cell>
          <cell r="N200" t="str">
            <v xml:space="preserve">     426.1</v>
          </cell>
          <cell r="O200">
            <v>869</v>
          </cell>
          <cell r="P200">
            <v>825</v>
          </cell>
          <cell r="Q200" t="str">
            <v xml:space="preserve">       5.5</v>
          </cell>
          <cell r="R200">
            <v>28553</v>
          </cell>
          <cell r="S200" t="str">
            <v xml:space="preserve">      77.9</v>
          </cell>
          <cell r="T200">
            <v>30</v>
          </cell>
          <cell r="U200">
            <v>28553</v>
          </cell>
        </row>
        <row r="201">
          <cell r="B201" t="str">
            <v xml:space="preserve">PORT AVENTURA/P.ATRAC                                      </v>
          </cell>
          <cell r="C201" t="str">
            <v>TVE1</v>
          </cell>
          <cell r="D201" t="str">
            <v>GENERAL</v>
          </cell>
          <cell r="E201">
            <v>35536</v>
          </cell>
          <cell r="F201" t="str">
            <v>Miercoles</v>
          </cell>
          <cell r="G201">
            <v>0.989375</v>
          </cell>
          <cell r="H201" t="str">
            <v>000m30s</v>
          </cell>
          <cell r="I201" t="str">
            <v>[PRIMAVERA...TELE ALTE] {AVANCE PROGRAMACION} * {EMISION REGIONAL}</v>
          </cell>
          <cell r="J201">
            <v>13</v>
          </cell>
          <cell r="K201">
            <v>18</v>
          </cell>
          <cell r="L201" t="str">
            <v>Resto</v>
          </cell>
          <cell r="M201">
            <v>4.5</v>
          </cell>
          <cell r="N201" t="str">
            <v xml:space="preserve">     430.6</v>
          </cell>
          <cell r="O201">
            <v>1637</v>
          </cell>
          <cell r="P201">
            <v>5400</v>
          </cell>
          <cell r="Q201" t="str">
            <v xml:space="preserve">       5.5</v>
          </cell>
          <cell r="R201">
            <v>28695</v>
          </cell>
          <cell r="S201" t="str">
            <v xml:space="preserve">      78.3</v>
          </cell>
          <cell r="T201">
            <v>30</v>
          </cell>
          <cell r="U201">
            <v>28695</v>
          </cell>
        </row>
        <row r="202">
          <cell r="B202" t="str">
            <v xml:space="preserve">PORT AVENTURA/P.ATRAC                                      </v>
          </cell>
          <cell r="C202" t="str">
            <v>T5</v>
          </cell>
          <cell r="D202" t="str">
            <v>GENERAL</v>
          </cell>
          <cell r="E202">
            <v>35536</v>
          </cell>
          <cell r="F202" t="str">
            <v>Miercoles</v>
          </cell>
          <cell r="G202">
            <v>0.9056481481481482</v>
          </cell>
          <cell r="H202" t="str">
            <v>000m30s</v>
          </cell>
          <cell r="I202" t="str">
            <v>[AVANCE PROGRAMACION] * [CINE]</v>
          </cell>
          <cell r="J202">
            <v>15</v>
          </cell>
          <cell r="K202">
            <v>17</v>
          </cell>
          <cell r="L202" t="str">
            <v>Resto</v>
          </cell>
          <cell r="M202">
            <v>5.7</v>
          </cell>
          <cell r="N202" t="str">
            <v xml:space="preserve">     436.2</v>
          </cell>
          <cell r="O202">
            <v>2074</v>
          </cell>
          <cell r="P202">
            <v>2850</v>
          </cell>
          <cell r="Q202" t="str">
            <v xml:space="preserve">       5.5</v>
          </cell>
          <cell r="R202">
            <v>28862</v>
          </cell>
          <cell r="S202" t="str">
            <v xml:space="preserve">      78.7</v>
          </cell>
          <cell r="T202">
            <v>30</v>
          </cell>
          <cell r="U202">
            <v>28862</v>
          </cell>
        </row>
        <row r="203">
          <cell r="B203" t="str">
            <v xml:space="preserve">PORT AVENTURA/P.ATRAC                                      </v>
          </cell>
          <cell r="C203" t="str">
            <v>TV3</v>
          </cell>
          <cell r="D203" t="str">
            <v>GENERAL</v>
          </cell>
          <cell r="E203">
            <v>35536</v>
          </cell>
          <cell r="F203" t="str">
            <v>Miercoles</v>
          </cell>
          <cell r="G203">
            <v>0.87206018518518524</v>
          </cell>
          <cell r="H203" t="str">
            <v>000m30s</v>
          </cell>
          <cell r="I203" t="str">
            <v>[TELENOTICIES VESPRE]  * {AVANCE PROGRAMACION}</v>
          </cell>
          <cell r="J203">
            <v>3</v>
          </cell>
          <cell r="K203">
            <v>10</v>
          </cell>
          <cell r="L203" t="str">
            <v>Resto</v>
          </cell>
          <cell r="M203">
            <v>1.2</v>
          </cell>
          <cell r="N203" t="str">
            <v xml:space="preserve">     437.5</v>
          </cell>
          <cell r="O203">
            <v>456</v>
          </cell>
          <cell r="P203">
            <v>1800</v>
          </cell>
          <cell r="Q203" t="str">
            <v xml:space="preserve">       5.6</v>
          </cell>
          <cell r="R203">
            <v>28890</v>
          </cell>
          <cell r="S203" t="str">
            <v xml:space="preserve">      78.8</v>
          </cell>
          <cell r="T203">
            <v>30</v>
          </cell>
          <cell r="U203">
            <v>28890</v>
          </cell>
        </row>
        <row r="204">
          <cell r="B204" t="str">
            <v xml:space="preserve">PORT AVENTURA/P.ATRAC                                      </v>
          </cell>
          <cell r="C204" t="str">
            <v>TV3</v>
          </cell>
          <cell r="D204" t="str">
            <v>GENERAL</v>
          </cell>
          <cell r="E204">
            <v>35536</v>
          </cell>
          <cell r="F204" t="str">
            <v>Miercoles</v>
          </cell>
          <cell r="G204">
            <v>0.90074074074074073</v>
          </cell>
          <cell r="H204" t="str">
            <v>000m30s</v>
          </cell>
          <cell r="I204" t="str">
            <v>[EL SHOW DE LA DIANA]  * {AVANCE PROGRAMACION}</v>
          </cell>
          <cell r="J204">
            <v>6</v>
          </cell>
          <cell r="K204">
            <v>13</v>
          </cell>
          <cell r="L204" t="str">
            <v>Resto</v>
          </cell>
          <cell r="M204">
            <v>1.6</v>
          </cell>
          <cell r="N204" t="str">
            <v xml:space="preserve">     439.1</v>
          </cell>
          <cell r="O204">
            <v>592</v>
          </cell>
          <cell r="P204">
            <v>1650</v>
          </cell>
          <cell r="Q204" t="str">
            <v xml:space="preserve">       5.6</v>
          </cell>
          <cell r="R204">
            <v>28942</v>
          </cell>
          <cell r="S204" t="str">
            <v xml:space="preserve">      79.0</v>
          </cell>
          <cell r="T204">
            <v>30</v>
          </cell>
          <cell r="U204">
            <v>28942</v>
          </cell>
        </row>
        <row r="205">
          <cell r="B205" t="str">
            <v xml:space="preserve">PORT AVENTURA/P.ATRAC                                      </v>
          </cell>
          <cell r="C205" t="str">
            <v>C9</v>
          </cell>
          <cell r="D205" t="str">
            <v>GENERAL</v>
          </cell>
          <cell r="E205">
            <v>35536</v>
          </cell>
          <cell r="F205" t="str">
            <v>Miercoles</v>
          </cell>
          <cell r="G205">
            <v>0.86078703703703707</v>
          </cell>
          <cell r="H205" t="str">
            <v>000m30s</v>
          </cell>
          <cell r="I205" t="str">
            <v>[NOTICIES 9:2] {AVANCE PROGRAMACION} * {PANORAMA}</v>
          </cell>
          <cell r="J205">
            <v>6</v>
          </cell>
          <cell r="K205">
            <v>17</v>
          </cell>
          <cell r="L205" t="str">
            <v>Resto</v>
          </cell>
          <cell r="M205">
            <v>0.2</v>
          </cell>
          <cell r="N205" t="str">
            <v xml:space="preserve">     439.3</v>
          </cell>
          <cell r="O205">
            <v>88</v>
          </cell>
          <cell r="P205">
            <v>450</v>
          </cell>
          <cell r="Q205" t="str">
            <v xml:space="preserve">       5.6</v>
          </cell>
          <cell r="R205">
            <v>28951</v>
          </cell>
          <cell r="S205" t="str">
            <v xml:space="preserve">      79.0</v>
          </cell>
          <cell r="T205">
            <v>30</v>
          </cell>
          <cell r="U205">
            <v>28951</v>
          </cell>
        </row>
        <row r="206">
          <cell r="B206" t="str">
            <v xml:space="preserve">PORT AVENTURA/P.ATRAC                                      </v>
          </cell>
          <cell r="C206" t="str">
            <v>C9</v>
          </cell>
          <cell r="D206" t="str">
            <v>GENERAL</v>
          </cell>
          <cell r="E206">
            <v>35536</v>
          </cell>
          <cell r="F206" t="str">
            <v>Miercoles</v>
          </cell>
          <cell r="G206">
            <v>0.96856481481481482</v>
          </cell>
          <cell r="H206" t="str">
            <v>000m30s</v>
          </cell>
          <cell r="I206" t="str">
            <v>[CINE] {AVANCE PROGRAMACION} * {AVANCE PROGRAMACION}</v>
          </cell>
          <cell r="J206">
            <v>5</v>
          </cell>
          <cell r="K206">
            <v>15</v>
          </cell>
          <cell r="L206" t="str">
            <v>Resto</v>
          </cell>
          <cell r="M206">
            <v>0.4</v>
          </cell>
          <cell r="N206" t="str">
            <v xml:space="preserve">     439.7</v>
          </cell>
          <cell r="O206">
            <v>130</v>
          </cell>
          <cell r="P206">
            <v>600</v>
          </cell>
          <cell r="Q206" t="str">
            <v xml:space="preserve">       5.6</v>
          </cell>
          <cell r="R206">
            <v>28951</v>
          </cell>
          <cell r="S206" t="str">
            <v xml:space="preserve">      79.0</v>
          </cell>
          <cell r="T206">
            <v>30</v>
          </cell>
          <cell r="U206">
            <v>28951</v>
          </cell>
        </row>
        <row r="207">
          <cell r="B207" t="str">
            <v xml:space="preserve">PORT AVENTURA/P.ATRAC                                      </v>
          </cell>
          <cell r="C207" t="str">
            <v>ETB2</v>
          </cell>
          <cell r="D207" t="str">
            <v>GENERAL</v>
          </cell>
          <cell r="E207">
            <v>35536</v>
          </cell>
          <cell r="F207" t="str">
            <v>Miercoles</v>
          </cell>
          <cell r="G207">
            <v>0.92281250000000004</v>
          </cell>
          <cell r="H207" t="str">
            <v>000m30s</v>
          </cell>
          <cell r="I207" t="str">
            <v>[EL TIEMPO LO DIRA] {AVANCE PROGRAMACION} * {AVANCE PROGRAMACION}</v>
          </cell>
          <cell r="J207">
            <v>9</v>
          </cell>
          <cell r="K207">
            <v>13</v>
          </cell>
          <cell r="L207" t="str">
            <v>Resto</v>
          </cell>
          <cell r="M207">
            <v>0.2</v>
          </cell>
          <cell r="N207" t="str">
            <v xml:space="preserve">     439.9</v>
          </cell>
          <cell r="O207">
            <v>66</v>
          </cell>
          <cell r="P207">
            <v>345</v>
          </cell>
          <cell r="Q207" t="str">
            <v xml:space="preserve">       5.6</v>
          </cell>
          <cell r="R207">
            <v>28971</v>
          </cell>
          <cell r="S207" t="str">
            <v xml:space="preserve">      79.0</v>
          </cell>
          <cell r="T207">
            <v>30</v>
          </cell>
          <cell r="U207">
            <v>28971</v>
          </cell>
        </row>
        <row r="208">
          <cell r="B208" t="str">
            <v xml:space="preserve">PORT AVENTURA/P.ATRAC                                      </v>
          </cell>
          <cell r="C208" t="str">
            <v>ETB2</v>
          </cell>
          <cell r="D208" t="str">
            <v>GENERAL</v>
          </cell>
          <cell r="E208">
            <v>35536</v>
          </cell>
          <cell r="F208" t="str">
            <v>Miercoles</v>
          </cell>
          <cell r="G208">
            <v>0.95180555555555557</v>
          </cell>
          <cell r="H208" t="str">
            <v>000m30s</v>
          </cell>
          <cell r="I208" t="str">
            <v>[EL TIEMPO LO DIRA] {AVANCE PROGRAMACION} * {AVANCE PROGRAMACION}</v>
          </cell>
          <cell r="J208">
            <v>13</v>
          </cell>
          <cell r="K208">
            <v>19</v>
          </cell>
          <cell r="L208" t="str">
            <v>Resto</v>
          </cell>
          <cell r="M208">
            <v>0.2</v>
          </cell>
          <cell r="N208" t="str">
            <v xml:space="preserve">     440.1</v>
          </cell>
          <cell r="O208">
            <v>74</v>
          </cell>
          <cell r="P208">
            <v>345</v>
          </cell>
          <cell r="Q208" t="str">
            <v xml:space="preserve">       5.6</v>
          </cell>
          <cell r="R208">
            <v>28975</v>
          </cell>
          <cell r="S208" t="str">
            <v xml:space="preserve">      79.0</v>
          </cell>
          <cell r="T208">
            <v>30</v>
          </cell>
          <cell r="U208">
            <v>28975</v>
          </cell>
        </row>
        <row r="209">
          <cell r="B209" t="str">
            <v xml:space="preserve">PORT AVENTURA/P.ATRAC                                      </v>
          </cell>
          <cell r="C209" t="str">
            <v>TVM</v>
          </cell>
          <cell r="D209" t="str">
            <v>GENERAL</v>
          </cell>
          <cell r="E209">
            <v>35536</v>
          </cell>
          <cell r="F209" t="str">
            <v>Miercoles</v>
          </cell>
          <cell r="G209">
            <v>0.97078703703703706</v>
          </cell>
          <cell r="H209" t="str">
            <v>000m30s</v>
          </cell>
          <cell r="I209" t="str">
            <v>[POR QUE?] {AVANCE PROGRAMACION} * {AVANCE PROGRAMACION}</v>
          </cell>
          <cell r="J209">
            <v>15</v>
          </cell>
          <cell r="K209">
            <v>21</v>
          </cell>
          <cell r="L209" t="str">
            <v>Resto</v>
          </cell>
          <cell r="M209">
            <v>0.3</v>
          </cell>
          <cell r="N209" t="str">
            <v xml:space="preserve">     440.4</v>
          </cell>
          <cell r="O209">
            <v>117</v>
          </cell>
          <cell r="P209">
            <v>1035</v>
          </cell>
          <cell r="Q209" t="str">
            <v xml:space="preserve">       5.6</v>
          </cell>
          <cell r="R209">
            <v>28995</v>
          </cell>
          <cell r="S209" t="str">
            <v xml:space="preserve">      79.1</v>
          </cell>
          <cell r="T209">
            <v>30</v>
          </cell>
          <cell r="U209">
            <v>28995</v>
          </cell>
        </row>
        <row r="210">
          <cell r="B210" t="str">
            <v xml:space="preserve">PORT AVENTURA/P.ATRAC                                      </v>
          </cell>
          <cell r="C210" t="str">
            <v>TVE1</v>
          </cell>
          <cell r="D210" t="str">
            <v>GENERAL</v>
          </cell>
          <cell r="E210">
            <v>35537</v>
          </cell>
          <cell r="F210" t="str">
            <v>Jueves</v>
          </cell>
          <cell r="G210">
            <v>0.6066435185185185</v>
          </cell>
          <cell r="H210" t="str">
            <v>000m30s</v>
          </cell>
          <cell r="I210" t="str">
            <v>[PROGRAMACION REGIONAL] {AVANCE PROGRAMACION} * {AVANCE PROGRAMACION}</v>
          </cell>
          <cell r="J210">
            <v>10</v>
          </cell>
          <cell r="K210">
            <v>12</v>
          </cell>
          <cell r="L210" t="str">
            <v>Resto</v>
          </cell>
          <cell r="M210">
            <v>5.5</v>
          </cell>
          <cell r="N210" t="str">
            <v xml:space="preserve">     445.9</v>
          </cell>
          <cell r="O210">
            <v>2022</v>
          </cell>
          <cell r="P210">
            <v>1800</v>
          </cell>
          <cell r="Q210" t="str">
            <v xml:space="preserve">       5.6</v>
          </cell>
          <cell r="R210">
            <v>29111</v>
          </cell>
          <cell r="S210" t="str">
            <v xml:space="preserve">      79.4</v>
          </cell>
          <cell r="T210">
            <v>30</v>
          </cell>
          <cell r="U210">
            <v>29111</v>
          </cell>
        </row>
        <row r="211">
          <cell r="B211" t="str">
            <v xml:space="preserve">PORT AVENTURA/P.ATRAC                                      </v>
          </cell>
          <cell r="C211" t="str">
            <v>TVE1</v>
          </cell>
          <cell r="D211" t="str">
            <v>GENERAL</v>
          </cell>
          <cell r="E211">
            <v>35537</v>
          </cell>
          <cell r="F211" t="str">
            <v>Jueves</v>
          </cell>
          <cell r="G211">
            <v>0.62350694444444443</v>
          </cell>
          <cell r="H211" t="str">
            <v>000m30s</v>
          </cell>
          <cell r="I211" t="str">
            <v>[PROGRAMACION REGIONAL] * [AVANCE PROGRAMACION]</v>
          </cell>
          <cell r="J211">
            <v>9</v>
          </cell>
          <cell r="K211">
            <v>14</v>
          </cell>
          <cell r="L211" t="str">
            <v>Resto</v>
          </cell>
          <cell r="M211">
            <v>5.2</v>
          </cell>
          <cell r="N211" t="str">
            <v xml:space="preserve">     451.1</v>
          </cell>
          <cell r="O211">
            <v>1893</v>
          </cell>
          <cell r="P211">
            <v>1800</v>
          </cell>
          <cell r="Q211" t="str">
            <v xml:space="preserve">       5.7</v>
          </cell>
          <cell r="R211">
            <v>28936</v>
          </cell>
          <cell r="S211" t="str">
            <v xml:space="preserve">      78.9</v>
          </cell>
          <cell r="T211">
            <v>30</v>
          </cell>
          <cell r="U211">
            <v>28936</v>
          </cell>
        </row>
        <row r="212">
          <cell r="B212" t="str">
            <v xml:space="preserve">PORT AVENTURA/P.ATRAC                                      </v>
          </cell>
          <cell r="C212" t="str">
            <v>TVE1</v>
          </cell>
          <cell r="D212" t="str">
            <v>GENERAL</v>
          </cell>
          <cell r="E212">
            <v>35537</v>
          </cell>
          <cell r="F212" t="str">
            <v>Jueves</v>
          </cell>
          <cell r="G212">
            <v>0.87385416666666671</v>
          </cell>
          <cell r="H212" t="str">
            <v>000m30s</v>
          </cell>
          <cell r="I212" t="str">
            <v>[GENTE] * [TELEDIARIO 2]</v>
          </cell>
          <cell r="J212">
            <v>11</v>
          </cell>
          <cell r="K212">
            <v>15</v>
          </cell>
          <cell r="L212" t="str">
            <v>Resto</v>
          </cell>
          <cell r="M212">
            <v>6</v>
          </cell>
          <cell r="N212" t="str">
            <v xml:space="preserve">     457.0</v>
          </cell>
          <cell r="O212">
            <v>2187</v>
          </cell>
          <cell r="P212">
            <v>2250</v>
          </cell>
          <cell r="Q212" t="str">
            <v xml:space="preserve">       5.8</v>
          </cell>
          <cell r="R212">
            <v>29064</v>
          </cell>
          <cell r="S212" t="str">
            <v xml:space="preserve">      79.3</v>
          </cell>
          <cell r="T212">
            <v>30</v>
          </cell>
          <cell r="U212">
            <v>29064</v>
          </cell>
        </row>
        <row r="213">
          <cell r="B213" t="str">
            <v xml:space="preserve">PORT AVENTURA/P.ATRAC                                      </v>
          </cell>
          <cell r="C213" t="str">
            <v>T5</v>
          </cell>
          <cell r="D213" t="str">
            <v>GENERAL</v>
          </cell>
          <cell r="E213">
            <v>35537</v>
          </cell>
          <cell r="F213" t="str">
            <v>Jueves</v>
          </cell>
          <cell r="G213">
            <v>0.54318287037037039</v>
          </cell>
          <cell r="H213" t="str">
            <v>000m30s</v>
          </cell>
          <cell r="I213" t="str">
            <v>[DIA A DIA] {LA TIENDA EN CASA} * {AVANCE PROGRAMACION}</v>
          </cell>
          <cell r="J213">
            <v>2</v>
          </cell>
          <cell r="K213">
            <v>12</v>
          </cell>
          <cell r="L213" t="str">
            <v>Segunda</v>
          </cell>
          <cell r="M213">
            <v>2.2000000000000002</v>
          </cell>
          <cell r="N213" t="str">
            <v xml:space="preserve">     459.2</v>
          </cell>
          <cell r="O213">
            <v>789</v>
          </cell>
          <cell r="P213">
            <v>368</v>
          </cell>
          <cell r="Q213" t="str">
            <v xml:space="preserve">       5.8</v>
          </cell>
          <cell r="R213">
            <v>29117</v>
          </cell>
          <cell r="S213" t="str">
            <v xml:space="preserve">      79.4</v>
          </cell>
          <cell r="T213">
            <v>30</v>
          </cell>
          <cell r="U213">
            <v>29117</v>
          </cell>
        </row>
        <row r="214">
          <cell r="B214" t="str">
            <v xml:space="preserve">PORT AVENTURA/P.ATRAC                                      </v>
          </cell>
          <cell r="C214" t="str">
            <v>A3</v>
          </cell>
          <cell r="D214" t="str">
            <v>GENERAL</v>
          </cell>
          <cell r="E214">
            <v>35537</v>
          </cell>
          <cell r="F214" t="str">
            <v>Jueves</v>
          </cell>
          <cell r="G214">
            <v>0.57023148148148151</v>
          </cell>
          <cell r="H214" t="str">
            <v>000m30s</v>
          </cell>
          <cell r="I214" t="str">
            <v>[EL EQUIPO A] {LA TIENDA EN CASA} * {AVANCE PROGRAMACION}</v>
          </cell>
          <cell r="J214">
            <v>8</v>
          </cell>
          <cell r="K214">
            <v>22</v>
          </cell>
          <cell r="L214" t="str">
            <v>Resto</v>
          </cell>
          <cell r="M214">
            <v>4.7</v>
          </cell>
          <cell r="N214" t="str">
            <v xml:space="preserve">     463.9</v>
          </cell>
          <cell r="O214">
            <v>1739</v>
          </cell>
          <cell r="P214">
            <v>825</v>
          </cell>
          <cell r="Q214" t="str">
            <v xml:space="preserve">       5.8</v>
          </cell>
          <cell r="R214">
            <v>29294</v>
          </cell>
          <cell r="S214" t="str">
            <v xml:space="preserve">      79.9</v>
          </cell>
          <cell r="T214">
            <v>30</v>
          </cell>
          <cell r="U214">
            <v>29294</v>
          </cell>
        </row>
        <row r="215">
          <cell r="B215" t="str">
            <v xml:space="preserve">PORT AVENTURA/P.ATRAC                                      </v>
          </cell>
          <cell r="C215" t="str">
            <v>A3</v>
          </cell>
          <cell r="D215" t="str">
            <v>GENERAL</v>
          </cell>
          <cell r="E215">
            <v>35537</v>
          </cell>
          <cell r="F215" t="str">
            <v>Jueves</v>
          </cell>
          <cell r="G215">
            <v>0.98047453703703702</v>
          </cell>
          <cell r="H215" t="str">
            <v>000m30s</v>
          </cell>
          <cell r="I215" t="str">
            <v>[EL PELICULON]  * {EMISION LOCAL}</v>
          </cell>
          <cell r="J215">
            <v>17</v>
          </cell>
          <cell r="K215">
            <v>20</v>
          </cell>
          <cell r="L215" t="str">
            <v>Resto</v>
          </cell>
          <cell r="M215">
            <v>4.5</v>
          </cell>
          <cell r="N215" t="str">
            <v xml:space="preserve">     468.5</v>
          </cell>
          <cell r="O215">
            <v>1664</v>
          </cell>
          <cell r="P215">
            <v>4650</v>
          </cell>
          <cell r="Q215" t="str">
            <v xml:space="preserve">       5.8</v>
          </cell>
          <cell r="R215">
            <v>29455</v>
          </cell>
          <cell r="S215" t="str">
            <v xml:space="preserve">      80.4</v>
          </cell>
          <cell r="T215">
            <v>30</v>
          </cell>
          <cell r="U215">
            <v>29455</v>
          </cell>
        </row>
        <row r="216">
          <cell r="B216" t="str">
            <v xml:space="preserve">PORT AVENTURA/P.ATRAC                                      </v>
          </cell>
          <cell r="C216" t="str">
            <v>TV3</v>
          </cell>
          <cell r="D216" t="str">
            <v>GENERAL</v>
          </cell>
          <cell r="E216">
            <v>35537</v>
          </cell>
          <cell r="F216" t="str">
            <v>Jueves</v>
          </cell>
          <cell r="G216">
            <v>0.85101851851851851</v>
          </cell>
          <cell r="H216" t="str">
            <v>000m30s</v>
          </cell>
          <cell r="I216" t="str">
            <v>[L'AGENDA L'ESPECTACLE] * [AVANCE PROGRAMACION]</v>
          </cell>
          <cell r="J216">
            <v>12</v>
          </cell>
          <cell r="K216">
            <v>21</v>
          </cell>
          <cell r="L216" t="str">
            <v>Resto</v>
          </cell>
          <cell r="M216">
            <v>0.4</v>
          </cell>
          <cell r="N216" t="str">
            <v xml:space="preserve">     468.9</v>
          </cell>
          <cell r="O216">
            <v>153</v>
          </cell>
          <cell r="P216">
            <v>675</v>
          </cell>
          <cell r="Q216" t="str">
            <v xml:space="preserve">       5.8</v>
          </cell>
          <cell r="R216">
            <v>29461</v>
          </cell>
          <cell r="S216" t="str">
            <v xml:space="preserve">      80.4</v>
          </cell>
          <cell r="T216">
            <v>30</v>
          </cell>
          <cell r="U216">
            <v>29461</v>
          </cell>
        </row>
        <row r="217">
          <cell r="B217" t="str">
            <v xml:space="preserve">PORT AVENTURA/P.ATRAC                                      </v>
          </cell>
          <cell r="C217" t="str">
            <v>TV3</v>
          </cell>
          <cell r="D217" t="str">
            <v>GENERAL</v>
          </cell>
          <cell r="E217">
            <v>35537</v>
          </cell>
          <cell r="F217" t="str">
            <v>Jueves</v>
          </cell>
          <cell r="G217">
            <v>0.93328703703703697</v>
          </cell>
          <cell r="H217" t="str">
            <v>000m30s</v>
          </cell>
          <cell r="I217" t="str">
            <v>[FUTBOL:L.ESPANYOLA]  * {LES DADES DEL PARTIT}</v>
          </cell>
          <cell r="J217">
            <v>16</v>
          </cell>
          <cell r="K217">
            <v>30</v>
          </cell>
          <cell r="L217" t="str">
            <v>Resto</v>
          </cell>
          <cell r="M217">
            <v>0.9</v>
          </cell>
          <cell r="N217" t="str">
            <v xml:space="preserve">     469.8</v>
          </cell>
          <cell r="O217">
            <v>319</v>
          </cell>
          <cell r="P217">
            <v>2250</v>
          </cell>
          <cell r="Q217" t="str">
            <v xml:space="preserve">       5.8</v>
          </cell>
          <cell r="R217">
            <v>29472</v>
          </cell>
          <cell r="S217" t="str">
            <v xml:space="preserve">      80.4</v>
          </cell>
          <cell r="T217">
            <v>30</v>
          </cell>
          <cell r="U217">
            <v>29472</v>
          </cell>
        </row>
        <row r="218">
          <cell r="B218" t="str">
            <v xml:space="preserve">PORT AVENTURA/P.ATRAC                                      </v>
          </cell>
          <cell r="C218" t="str">
            <v>C9</v>
          </cell>
          <cell r="D218" t="str">
            <v>GENERAL</v>
          </cell>
          <cell r="E218">
            <v>35537</v>
          </cell>
          <cell r="F218" t="str">
            <v>Jueves</v>
          </cell>
          <cell r="G218">
            <v>0.78927083333333325</v>
          </cell>
          <cell r="H218" t="str">
            <v>000m30s</v>
          </cell>
          <cell r="I218" t="str">
            <v xml:space="preserve">[CINE] {AVANCE PROGRAMACION} * </v>
          </cell>
          <cell r="J218">
            <v>4</v>
          </cell>
          <cell r="K218">
            <v>12</v>
          </cell>
          <cell r="L218" t="str">
            <v>Resto</v>
          </cell>
          <cell r="M218">
            <v>0.4</v>
          </cell>
          <cell r="N218" t="str">
            <v xml:space="preserve">     470.1</v>
          </cell>
          <cell r="O218">
            <v>129</v>
          </cell>
          <cell r="P218">
            <v>188</v>
          </cell>
          <cell r="Q218" t="str">
            <v xml:space="preserve">       5.8</v>
          </cell>
          <cell r="R218">
            <v>29476</v>
          </cell>
          <cell r="S218" t="str">
            <v xml:space="preserve">      80.4</v>
          </cell>
          <cell r="T218">
            <v>30</v>
          </cell>
          <cell r="U218">
            <v>29476</v>
          </cell>
        </row>
        <row r="219">
          <cell r="B219" t="str">
            <v xml:space="preserve">PORT AVENTURA/P.ATRAC                                      </v>
          </cell>
          <cell r="C219" t="str">
            <v>C9</v>
          </cell>
          <cell r="D219" t="str">
            <v>GENERAL</v>
          </cell>
          <cell r="E219">
            <v>35537</v>
          </cell>
          <cell r="F219" t="str">
            <v>Jueves</v>
          </cell>
          <cell r="G219">
            <v>0.80865740740740744</v>
          </cell>
          <cell r="H219" t="str">
            <v>000m30s</v>
          </cell>
          <cell r="I219" t="str">
            <v>[AVANCE PROGRAMACION] * [EL MON DE MONLEON]</v>
          </cell>
          <cell r="J219">
            <v>15</v>
          </cell>
          <cell r="K219">
            <v>15</v>
          </cell>
          <cell r="L219" t="str">
            <v>Ultima</v>
          </cell>
          <cell r="M219">
            <v>0.2</v>
          </cell>
          <cell r="N219" t="str">
            <v xml:space="preserve">     470.3</v>
          </cell>
          <cell r="O219">
            <v>78</v>
          </cell>
          <cell r="P219">
            <v>188</v>
          </cell>
          <cell r="Q219" t="str">
            <v xml:space="preserve">       5.8</v>
          </cell>
          <cell r="R219">
            <v>29477</v>
          </cell>
          <cell r="S219" t="str">
            <v xml:space="preserve">      80.4</v>
          </cell>
          <cell r="T219">
            <v>30</v>
          </cell>
          <cell r="U219">
            <v>29477</v>
          </cell>
        </row>
        <row r="220">
          <cell r="B220" t="str">
            <v xml:space="preserve">PORT AVENTURA/P.ATRAC                                      </v>
          </cell>
          <cell r="C220" t="str">
            <v>C9</v>
          </cell>
          <cell r="D220" t="str">
            <v>GENERAL</v>
          </cell>
          <cell r="E220">
            <v>35537</v>
          </cell>
          <cell r="F220" t="str">
            <v>Jueves</v>
          </cell>
          <cell r="G220">
            <v>0.89087962962962963</v>
          </cell>
          <cell r="H220" t="str">
            <v>000m30s</v>
          </cell>
          <cell r="I220" t="str">
            <v>[AVANCE PROGRAMACION] * [AVANCE PROGRAMACION]</v>
          </cell>
          <cell r="J220">
            <v>6</v>
          </cell>
          <cell r="K220">
            <v>14</v>
          </cell>
          <cell r="L220" t="str">
            <v>Resto</v>
          </cell>
          <cell r="M220">
            <v>0.7</v>
          </cell>
          <cell r="N220" t="str">
            <v xml:space="preserve">     471.0</v>
          </cell>
          <cell r="O220">
            <v>247</v>
          </cell>
          <cell r="P220">
            <v>945</v>
          </cell>
          <cell r="Q220" t="str">
            <v xml:space="preserve">       5.9</v>
          </cell>
          <cell r="R220">
            <v>29496</v>
          </cell>
          <cell r="S220" t="str">
            <v xml:space="preserve">      80.5</v>
          </cell>
          <cell r="T220">
            <v>30</v>
          </cell>
          <cell r="U220">
            <v>29496</v>
          </cell>
        </row>
        <row r="221">
          <cell r="B221" t="str">
            <v xml:space="preserve">PORT AVENTURA/P.ATRAC                                      </v>
          </cell>
          <cell r="C221" t="str">
            <v>ETB2</v>
          </cell>
          <cell r="D221" t="str">
            <v>GENERAL</v>
          </cell>
          <cell r="E221">
            <v>35537</v>
          </cell>
          <cell r="F221" t="str">
            <v>Jueves</v>
          </cell>
          <cell r="G221">
            <v>0.61836805555555563</v>
          </cell>
          <cell r="H221" t="str">
            <v>000m30s</v>
          </cell>
          <cell r="I221" t="str">
            <v>[TELEBERRI 1]  * {BOLSA}</v>
          </cell>
          <cell r="J221">
            <v>3</v>
          </cell>
          <cell r="K221">
            <v>6</v>
          </cell>
          <cell r="L221" t="str">
            <v>Resto</v>
          </cell>
          <cell r="M221">
            <v>0.5</v>
          </cell>
          <cell r="N221" t="str">
            <v xml:space="preserve">     471.5</v>
          </cell>
          <cell r="O221">
            <v>193</v>
          </cell>
          <cell r="P221">
            <v>255</v>
          </cell>
          <cell r="Q221" t="str">
            <v xml:space="preserve">       5.9</v>
          </cell>
          <cell r="R221">
            <v>29519</v>
          </cell>
          <cell r="S221" t="str">
            <v xml:space="preserve">      80.5</v>
          </cell>
          <cell r="T221">
            <v>30</v>
          </cell>
          <cell r="U221">
            <v>29519</v>
          </cell>
        </row>
        <row r="222">
          <cell r="B222" t="str">
            <v xml:space="preserve">PORT AVENTURA/P.ATRAC                                      </v>
          </cell>
          <cell r="C222" t="str">
            <v>ETB2</v>
          </cell>
          <cell r="D222" t="str">
            <v>GENERAL</v>
          </cell>
          <cell r="E222">
            <v>35537</v>
          </cell>
          <cell r="F222" t="str">
            <v>Jueves</v>
          </cell>
          <cell r="G222">
            <v>0.63825231481481481</v>
          </cell>
          <cell r="H222" t="str">
            <v>000m30s</v>
          </cell>
          <cell r="I222" t="str">
            <v xml:space="preserve">[TELEBERRI 1] {BOLSA} * </v>
          </cell>
          <cell r="J222">
            <v>4</v>
          </cell>
          <cell r="K222">
            <v>6</v>
          </cell>
          <cell r="L222" t="str">
            <v>Resto</v>
          </cell>
          <cell r="M222">
            <v>0.4</v>
          </cell>
          <cell r="N222" t="str">
            <v xml:space="preserve">     471.9</v>
          </cell>
          <cell r="O222">
            <v>147</v>
          </cell>
          <cell r="P222">
            <v>255</v>
          </cell>
          <cell r="Q222" t="str">
            <v xml:space="preserve">       5.9</v>
          </cell>
          <cell r="R222">
            <v>29526</v>
          </cell>
          <cell r="S222" t="str">
            <v xml:space="preserve">      80.5</v>
          </cell>
          <cell r="T222">
            <v>30</v>
          </cell>
          <cell r="U222">
            <v>29526</v>
          </cell>
        </row>
        <row r="223">
          <cell r="B223" t="str">
            <v xml:space="preserve">PORT AVENTURA/P.ATRAC                                      </v>
          </cell>
          <cell r="C223" t="str">
            <v>ETB2</v>
          </cell>
          <cell r="D223" t="str">
            <v>GENERAL</v>
          </cell>
          <cell r="E223">
            <v>35537</v>
          </cell>
          <cell r="F223" t="str">
            <v>Jueves</v>
          </cell>
          <cell r="G223">
            <v>0.86539351851851853</v>
          </cell>
          <cell r="H223" t="str">
            <v>000m30s</v>
          </cell>
          <cell r="I223" t="str">
            <v>[ROMPECABEZOTAS] {AVANCE PROGRAMACION} * {AVANCE PROGRAMACION}</v>
          </cell>
          <cell r="J223">
            <v>5</v>
          </cell>
          <cell r="K223">
            <v>16</v>
          </cell>
          <cell r="L223" t="str">
            <v>Resto</v>
          </cell>
          <cell r="M223">
            <v>0.6</v>
          </cell>
          <cell r="N223" t="str">
            <v xml:space="preserve">     472.5</v>
          </cell>
          <cell r="O223">
            <v>211</v>
          </cell>
          <cell r="P223">
            <v>255</v>
          </cell>
          <cell r="Q223" t="str">
            <v xml:space="preserve">       5.9</v>
          </cell>
          <cell r="R223">
            <v>29554</v>
          </cell>
          <cell r="S223" t="str">
            <v xml:space="preserve">      80.6</v>
          </cell>
          <cell r="T223">
            <v>30</v>
          </cell>
          <cell r="U223">
            <v>29554</v>
          </cell>
        </row>
        <row r="224">
          <cell r="B224" t="str">
            <v xml:space="preserve">PORT AVENTURA/P.ATRAC                                      </v>
          </cell>
          <cell r="C224" t="str">
            <v>TVM</v>
          </cell>
          <cell r="D224" t="str">
            <v>GENERAL</v>
          </cell>
          <cell r="E224">
            <v>35537</v>
          </cell>
          <cell r="F224" t="str">
            <v>Jueves</v>
          </cell>
          <cell r="G224">
            <v>0.58825231481481477</v>
          </cell>
          <cell r="H224" t="str">
            <v>000m30s</v>
          </cell>
          <cell r="I224" t="str">
            <v>[TELENOTICIAS 1] {TELENOTICIAS 1:MADRID}</v>
          </cell>
          <cell r="J224">
            <v>4</v>
          </cell>
          <cell r="K224">
            <v>8</v>
          </cell>
          <cell r="L224" t="str">
            <v>Resto</v>
          </cell>
          <cell r="M224">
            <v>0.7</v>
          </cell>
          <cell r="N224" t="str">
            <v xml:space="preserve">     473.2</v>
          </cell>
          <cell r="O224">
            <v>245</v>
          </cell>
          <cell r="P224">
            <v>413</v>
          </cell>
          <cell r="Q224" t="str">
            <v xml:space="preserve">       5.9</v>
          </cell>
          <cell r="R224">
            <v>29586</v>
          </cell>
          <cell r="S224" t="str">
            <v xml:space="preserve">      80.7</v>
          </cell>
          <cell r="T224">
            <v>30</v>
          </cell>
          <cell r="U224">
            <v>29586</v>
          </cell>
        </row>
        <row r="225">
          <cell r="B225" t="str">
            <v xml:space="preserve">PORT AVENTURA/P.ATRAC                                      </v>
          </cell>
          <cell r="C225" t="str">
            <v>TVM</v>
          </cell>
          <cell r="D225" t="str">
            <v>GENERAL</v>
          </cell>
          <cell r="E225">
            <v>35537</v>
          </cell>
          <cell r="F225" t="str">
            <v>Jueves</v>
          </cell>
          <cell r="G225">
            <v>0.68571759259259257</v>
          </cell>
          <cell r="H225" t="str">
            <v>000m30s</v>
          </cell>
          <cell r="I225" t="str">
            <v>[CINE]  * {AVANCE PROGRAMACION}</v>
          </cell>
          <cell r="J225">
            <v>2</v>
          </cell>
          <cell r="K225">
            <v>14</v>
          </cell>
          <cell r="L225" t="str">
            <v>Segunda</v>
          </cell>
          <cell r="M225">
            <v>0.5</v>
          </cell>
          <cell r="N225" t="str">
            <v xml:space="preserve">     473.7</v>
          </cell>
          <cell r="O225">
            <v>186</v>
          </cell>
          <cell r="P225">
            <v>548</v>
          </cell>
          <cell r="Q225" t="str">
            <v xml:space="preserve">       5.9</v>
          </cell>
          <cell r="R225">
            <v>29591</v>
          </cell>
          <cell r="S225" t="str">
            <v xml:space="preserve">      80.7</v>
          </cell>
          <cell r="T225">
            <v>30</v>
          </cell>
          <cell r="U225">
            <v>29591</v>
          </cell>
        </row>
        <row r="226">
          <cell r="B226" t="str">
            <v xml:space="preserve">PORT AVENTURA/P.ATRAC                                      </v>
          </cell>
          <cell r="C226" t="str">
            <v>TVM</v>
          </cell>
          <cell r="D226" t="str">
            <v>GENERAL</v>
          </cell>
          <cell r="E226">
            <v>35537</v>
          </cell>
          <cell r="F226" t="str">
            <v>Jueves</v>
          </cell>
          <cell r="G226">
            <v>0.75581018518518517</v>
          </cell>
          <cell r="H226" t="str">
            <v>000m30s</v>
          </cell>
          <cell r="I226" t="str">
            <v>[HABLANDO CON GEMMA]</v>
          </cell>
          <cell r="J226">
            <v>5</v>
          </cell>
          <cell r="K226">
            <v>14</v>
          </cell>
          <cell r="L226" t="str">
            <v>Resto</v>
          </cell>
          <cell r="M226">
            <v>0.5</v>
          </cell>
          <cell r="N226" t="str">
            <v xml:space="preserve">     474.2</v>
          </cell>
          <cell r="O226">
            <v>170</v>
          </cell>
          <cell r="P226">
            <v>548</v>
          </cell>
          <cell r="Q226" t="str">
            <v xml:space="preserve">       5.9</v>
          </cell>
          <cell r="R226">
            <v>29591</v>
          </cell>
          <cell r="S226" t="str">
            <v xml:space="preserve">      80.7</v>
          </cell>
          <cell r="T226">
            <v>30</v>
          </cell>
          <cell r="U226">
            <v>29591</v>
          </cell>
        </row>
        <row r="227">
          <cell r="B227" t="str">
            <v xml:space="preserve">PORT AVENTURA/P.ATRAC                                      </v>
          </cell>
          <cell r="C227" t="str">
            <v>TVM</v>
          </cell>
          <cell r="D227" t="str">
            <v>GENERAL</v>
          </cell>
          <cell r="E227">
            <v>35537</v>
          </cell>
          <cell r="F227" t="str">
            <v>Jueves</v>
          </cell>
          <cell r="G227">
            <v>0.81631944444444438</v>
          </cell>
          <cell r="H227" t="str">
            <v>000m30s</v>
          </cell>
          <cell r="I227" t="str">
            <v>[MADRID DIRECTO]  * {TELEPAGINA MADRID}</v>
          </cell>
          <cell r="J227">
            <v>14</v>
          </cell>
          <cell r="K227">
            <v>16</v>
          </cell>
          <cell r="L227" t="str">
            <v>Resto</v>
          </cell>
          <cell r="M227">
            <v>0.4</v>
          </cell>
          <cell r="N227" t="str">
            <v xml:space="preserve">     474.6</v>
          </cell>
          <cell r="O227">
            <v>150</v>
          </cell>
          <cell r="P227">
            <v>548</v>
          </cell>
          <cell r="Q227" t="str">
            <v xml:space="preserve">       5.9</v>
          </cell>
          <cell r="R227">
            <v>29594</v>
          </cell>
          <cell r="S227" t="str">
            <v xml:space="preserve">      80.7</v>
          </cell>
          <cell r="T227">
            <v>30</v>
          </cell>
          <cell r="U227">
            <v>29594</v>
          </cell>
        </row>
        <row r="228">
          <cell r="B228" t="str">
            <v xml:space="preserve">PORT AVENTURA/P.ATRAC                                      </v>
          </cell>
          <cell r="C228" t="str">
            <v>TVM</v>
          </cell>
          <cell r="D228" t="str">
            <v>GENERAL</v>
          </cell>
          <cell r="E228">
            <v>35537</v>
          </cell>
          <cell r="F228" t="str">
            <v>Jueves</v>
          </cell>
          <cell r="G228">
            <v>1.0245601851851853</v>
          </cell>
          <cell r="H228" t="str">
            <v>000m30s</v>
          </cell>
          <cell r="I228" t="str">
            <v>[CINE] {AVANCE PROGRAMACION} * {AVANCE PROGRAMACION}</v>
          </cell>
          <cell r="J228">
            <v>15</v>
          </cell>
          <cell r="K228">
            <v>19</v>
          </cell>
          <cell r="L228" t="str">
            <v>Resto</v>
          </cell>
          <cell r="M228">
            <v>0.3</v>
          </cell>
          <cell r="N228" t="str">
            <v xml:space="preserve">     474.9</v>
          </cell>
          <cell r="O228">
            <v>126</v>
          </cell>
          <cell r="P228">
            <v>1035</v>
          </cell>
          <cell r="Q228" t="str">
            <v xml:space="preserve">       5.9</v>
          </cell>
          <cell r="R228">
            <v>29593</v>
          </cell>
          <cell r="S228" t="str">
            <v xml:space="preserve">      80.7</v>
          </cell>
          <cell r="T228">
            <v>30</v>
          </cell>
          <cell r="U228">
            <v>29593</v>
          </cell>
        </row>
        <row r="229">
          <cell r="B229" t="str">
            <v xml:space="preserve">PORT AVENTURA/P.ATRAC                                      </v>
          </cell>
          <cell r="C229" t="str">
            <v>TVE1</v>
          </cell>
          <cell r="D229" t="str">
            <v>GENERAL</v>
          </cell>
          <cell r="E229">
            <v>35538</v>
          </cell>
          <cell r="F229" t="str">
            <v>Viernes</v>
          </cell>
          <cell r="G229">
            <v>0.62381944444444437</v>
          </cell>
          <cell r="H229" t="str">
            <v>000m30s</v>
          </cell>
          <cell r="I229" t="str">
            <v>[PROGRAMACION REGIONAL] * [AVANCE PROGRAMACION]</v>
          </cell>
          <cell r="J229">
            <v>13</v>
          </cell>
          <cell r="K229">
            <v>16</v>
          </cell>
          <cell r="L229" t="str">
            <v>Resto</v>
          </cell>
          <cell r="M229">
            <v>5.0999999999999996</v>
          </cell>
          <cell r="N229" t="str">
            <v xml:space="preserve">     480.0</v>
          </cell>
          <cell r="O229">
            <v>1873</v>
          </cell>
          <cell r="P229">
            <v>4650</v>
          </cell>
          <cell r="Q229" t="str">
            <v xml:space="preserve">       5.9</v>
          </cell>
          <cell r="R229">
            <v>29659</v>
          </cell>
          <cell r="S229" t="str">
            <v xml:space="preserve">      80.9</v>
          </cell>
          <cell r="T229">
            <v>30</v>
          </cell>
          <cell r="U229">
            <v>29659</v>
          </cell>
        </row>
        <row r="230">
          <cell r="B230" t="str">
            <v xml:space="preserve">PORT AVENTURA/P.ATRAC                                      </v>
          </cell>
          <cell r="C230" t="str">
            <v>TVE1</v>
          </cell>
          <cell r="D230" t="str">
            <v>GENERAL</v>
          </cell>
          <cell r="E230">
            <v>35538</v>
          </cell>
          <cell r="F230" t="str">
            <v>Viernes</v>
          </cell>
          <cell r="G230">
            <v>1.0009143518518517</v>
          </cell>
          <cell r="H230" t="str">
            <v>000m30s</v>
          </cell>
          <cell r="I230" t="str">
            <v>[GRACIAS POR TODO] {AVANCE PROGRAMACION} * {AVANCE PROGRAMACION}</v>
          </cell>
          <cell r="J230">
            <v>7</v>
          </cell>
          <cell r="K230">
            <v>17</v>
          </cell>
          <cell r="L230" t="str">
            <v>Resto</v>
          </cell>
          <cell r="M230">
            <v>3</v>
          </cell>
          <cell r="N230" t="str">
            <v xml:space="preserve">     483.0</v>
          </cell>
          <cell r="O230">
            <v>1083</v>
          </cell>
          <cell r="P230">
            <v>8250</v>
          </cell>
          <cell r="Q230" t="str">
            <v xml:space="preserve">       6.0</v>
          </cell>
          <cell r="R230">
            <v>29712</v>
          </cell>
          <cell r="S230" t="str">
            <v xml:space="preserve">      81.1</v>
          </cell>
          <cell r="T230">
            <v>30</v>
          </cell>
          <cell r="U230">
            <v>29712</v>
          </cell>
        </row>
        <row r="231">
          <cell r="B231" t="str">
            <v xml:space="preserve">PORT AVENTURA/P.ATRAC                                      </v>
          </cell>
          <cell r="C231" t="str">
            <v>T5</v>
          </cell>
          <cell r="D231" t="str">
            <v>GENERAL</v>
          </cell>
          <cell r="E231">
            <v>35538</v>
          </cell>
          <cell r="F231" t="str">
            <v>Viernes</v>
          </cell>
          <cell r="G231">
            <v>0.56098379629629636</v>
          </cell>
          <cell r="H231" t="str">
            <v>000m30s</v>
          </cell>
          <cell r="I231" t="str">
            <v>[DIA A DIA] {LA TIENDA EN CASA} * {AVANCE PROGRAMACION}</v>
          </cell>
          <cell r="J231">
            <v>1</v>
          </cell>
          <cell r="K231">
            <v>20</v>
          </cell>
          <cell r="L231" t="str">
            <v>Primera</v>
          </cell>
          <cell r="M231">
            <v>3.4</v>
          </cell>
          <cell r="N231" t="str">
            <v xml:space="preserve">     486.3</v>
          </cell>
          <cell r="O231">
            <v>1232</v>
          </cell>
          <cell r="P231">
            <v>368</v>
          </cell>
          <cell r="Q231" t="str">
            <v xml:space="preserve">       6.0</v>
          </cell>
          <cell r="R231">
            <v>29788</v>
          </cell>
          <cell r="S231" t="str">
            <v xml:space="preserve">      81.3</v>
          </cell>
          <cell r="T231">
            <v>30</v>
          </cell>
          <cell r="U231">
            <v>29788</v>
          </cell>
        </row>
        <row r="232">
          <cell r="B232" t="str">
            <v xml:space="preserve">PORT AVENTURA/P.ATRAC                                      </v>
          </cell>
          <cell r="C232" t="str">
            <v>T5</v>
          </cell>
          <cell r="D232" t="str">
            <v>GENERAL</v>
          </cell>
          <cell r="E232">
            <v>35538</v>
          </cell>
          <cell r="F232" t="str">
            <v>Viernes</v>
          </cell>
          <cell r="G232">
            <v>0.72630787037037037</v>
          </cell>
          <cell r="H232" t="str">
            <v>000m30s</v>
          </cell>
          <cell r="I232" t="str">
            <v xml:space="preserve">[TARDE DE CINE] {AVANCE PROGRAMACION} * </v>
          </cell>
          <cell r="J232">
            <v>22</v>
          </cell>
          <cell r="K232">
            <v>23</v>
          </cell>
          <cell r="L232" t="str">
            <v>Penultima</v>
          </cell>
          <cell r="M232">
            <v>4.5999999999999996</v>
          </cell>
          <cell r="N232" t="str">
            <v xml:space="preserve">     490.9</v>
          </cell>
          <cell r="O232">
            <v>1679</v>
          </cell>
          <cell r="P232">
            <v>1238</v>
          </cell>
          <cell r="Q232" t="str">
            <v xml:space="preserve">       6.0</v>
          </cell>
          <cell r="R232">
            <v>29893</v>
          </cell>
          <cell r="S232" t="str">
            <v xml:space="preserve">      81.5</v>
          </cell>
          <cell r="T232">
            <v>30</v>
          </cell>
          <cell r="U232">
            <v>29893</v>
          </cell>
        </row>
        <row r="233">
          <cell r="B233" t="str">
            <v xml:space="preserve">PORT AVENTURA/P.ATRAC                                      </v>
          </cell>
          <cell r="C233" t="str">
            <v>T5</v>
          </cell>
          <cell r="D233" t="str">
            <v>GENERAL</v>
          </cell>
          <cell r="E233">
            <v>35538</v>
          </cell>
          <cell r="F233" t="str">
            <v>Viernes</v>
          </cell>
          <cell r="G233">
            <v>0.99076388888888889</v>
          </cell>
          <cell r="H233" t="str">
            <v>000m30s</v>
          </cell>
          <cell r="I233" t="str">
            <v xml:space="preserve">[CINE 5 ESTRELLAS] {AVANCE PROGRAMACION} * </v>
          </cell>
          <cell r="J233">
            <v>18</v>
          </cell>
          <cell r="K233">
            <v>20</v>
          </cell>
          <cell r="L233" t="str">
            <v>Resto</v>
          </cell>
          <cell r="M233">
            <v>6.2</v>
          </cell>
          <cell r="N233" t="str">
            <v xml:space="preserve">     497.1</v>
          </cell>
          <cell r="O233">
            <v>2261</v>
          </cell>
          <cell r="P233">
            <v>5475</v>
          </cell>
          <cell r="Q233" t="str">
            <v xml:space="preserve">       6.1</v>
          </cell>
          <cell r="R233">
            <v>30054</v>
          </cell>
          <cell r="S233" t="str">
            <v xml:space="preserve">      82.0</v>
          </cell>
          <cell r="T233">
            <v>30</v>
          </cell>
          <cell r="U233">
            <v>30054</v>
          </cell>
        </row>
        <row r="234">
          <cell r="B234" t="str">
            <v xml:space="preserve">PORT AVENTURA/P.ATRAC                                      </v>
          </cell>
          <cell r="C234" t="str">
            <v>TV3</v>
          </cell>
          <cell r="D234" t="str">
            <v>GENERAL</v>
          </cell>
          <cell r="E234">
            <v>35538</v>
          </cell>
          <cell r="F234" t="str">
            <v>Viernes</v>
          </cell>
          <cell r="G234">
            <v>0.87181712962962965</v>
          </cell>
          <cell r="H234" t="str">
            <v>000m30s</v>
          </cell>
          <cell r="I234" t="str">
            <v>[TELENOTICIES VESPRE]  * {AVANCE PROGRAMACION}</v>
          </cell>
          <cell r="J234">
            <v>3</v>
          </cell>
          <cell r="K234">
            <v>13</v>
          </cell>
          <cell r="L234" t="str">
            <v>Resto</v>
          </cell>
          <cell r="M234">
            <v>1.2</v>
          </cell>
          <cell r="N234" t="str">
            <v xml:space="preserve">     498.3</v>
          </cell>
          <cell r="O234">
            <v>448</v>
          </cell>
          <cell r="P234">
            <v>1800</v>
          </cell>
          <cell r="Q234" t="str">
            <v xml:space="preserve">       6.1</v>
          </cell>
          <cell r="R234">
            <v>30075</v>
          </cell>
          <cell r="S234" t="str">
            <v xml:space="preserve">      82.0</v>
          </cell>
          <cell r="T234">
            <v>30</v>
          </cell>
          <cell r="U234">
            <v>30075</v>
          </cell>
        </row>
        <row r="235">
          <cell r="B235" t="str">
            <v xml:space="preserve">PORT AVENTURA/P.ATRAC                                      </v>
          </cell>
          <cell r="C235" t="str">
            <v>TV3</v>
          </cell>
          <cell r="D235" t="str">
            <v>GENERAL</v>
          </cell>
          <cell r="E235">
            <v>35538</v>
          </cell>
          <cell r="F235" t="str">
            <v>Viernes</v>
          </cell>
          <cell r="G235">
            <v>0.91945601851851855</v>
          </cell>
          <cell r="H235" t="str">
            <v>000m30s</v>
          </cell>
          <cell r="I235" t="str">
            <v>[FORCA BARCA]  * {NUMERO SORTEO ONCE}</v>
          </cell>
          <cell r="J235">
            <v>13</v>
          </cell>
          <cell r="K235">
            <v>19</v>
          </cell>
          <cell r="L235" t="str">
            <v>Resto</v>
          </cell>
          <cell r="M235">
            <v>1.6</v>
          </cell>
          <cell r="N235" t="str">
            <v xml:space="preserve">     499.9</v>
          </cell>
          <cell r="O235">
            <v>576</v>
          </cell>
          <cell r="P235">
            <v>1650</v>
          </cell>
          <cell r="Q235" t="str">
            <v xml:space="preserve">       6.1</v>
          </cell>
          <cell r="R235">
            <v>30127</v>
          </cell>
          <cell r="S235" t="str">
            <v xml:space="preserve">      82.2</v>
          </cell>
          <cell r="T235">
            <v>30</v>
          </cell>
          <cell r="U235">
            <v>30127</v>
          </cell>
        </row>
        <row r="236">
          <cell r="B236" t="str">
            <v xml:space="preserve">PORT AVENTURA/P.ATRAC                                      </v>
          </cell>
          <cell r="C236" t="str">
            <v>TV3</v>
          </cell>
          <cell r="D236" t="str">
            <v>GENERAL</v>
          </cell>
          <cell r="E236">
            <v>35538</v>
          </cell>
          <cell r="F236" t="str">
            <v>Viernes</v>
          </cell>
          <cell r="G236">
            <v>1.0170833333333333</v>
          </cell>
          <cell r="H236" t="str">
            <v>000m30s</v>
          </cell>
          <cell r="I236" t="str">
            <v>[PEL.LICULA]  * {AGENDA CULTURAL}</v>
          </cell>
          <cell r="J236">
            <v>19</v>
          </cell>
          <cell r="K236">
            <v>25</v>
          </cell>
          <cell r="L236" t="str">
            <v>Resto</v>
          </cell>
          <cell r="M236">
            <v>0.6</v>
          </cell>
          <cell r="N236" t="str">
            <v xml:space="preserve">     500.5</v>
          </cell>
          <cell r="O236">
            <v>226</v>
          </cell>
          <cell r="P236">
            <v>750</v>
          </cell>
          <cell r="Q236" t="str">
            <v xml:space="preserve">       6.1</v>
          </cell>
          <cell r="R236">
            <v>30134</v>
          </cell>
          <cell r="S236" t="str">
            <v xml:space="preserve">      82.2</v>
          </cell>
          <cell r="T236">
            <v>30</v>
          </cell>
          <cell r="U236">
            <v>30134</v>
          </cell>
        </row>
        <row r="237">
          <cell r="B237" t="str">
            <v xml:space="preserve">PORT AVENTURA/P.ATRAC                                      </v>
          </cell>
          <cell r="C237" t="str">
            <v>C9</v>
          </cell>
          <cell r="D237" t="str">
            <v>GENERAL</v>
          </cell>
          <cell r="E237">
            <v>35538</v>
          </cell>
          <cell r="F237" t="str">
            <v>Viernes</v>
          </cell>
          <cell r="G237">
            <v>0.78868055555555561</v>
          </cell>
          <cell r="H237" t="str">
            <v>000m30s</v>
          </cell>
          <cell r="I237" t="str">
            <v>[CINE] {AVANCE PROGRAMACION} * {AVANCE PROGRAMACION}</v>
          </cell>
          <cell r="J237">
            <v>8</v>
          </cell>
          <cell r="K237">
            <v>9</v>
          </cell>
          <cell r="L237" t="str">
            <v>Penultima</v>
          </cell>
          <cell r="M237">
            <v>0.3</v>
          </cell>
          <cell r="N237" t="str">
            <v xml:space="preserve">     500.7</v>
          </cell>
          <cell r="O237">
            <v>94</v>
          </cell>
          <cell r="P237">
            <v>188</v>
          </cell>
          <cell r="Q237" t="str">
            <v xml:space="preserve">       6.1</v>
          </cell>
          <cell r="R237">
            <v>30135</v>
          </cell>
          <cell r="S237" t="str">
            <v xml:space="preserve">      82.2</v>
          </cell>
          <cell r="T237">
            <v>30</v>
          </cell>
          <cell r="U237">
            <v>30135</v>
          </cell>
        </row>
        <row r="238">
          <cell r="B238" t="str">
            <v xml:space="preserve">PORT AVENTURA/P.ATRAC                                      </v>
          </cell>
          <cell r="C238" t="str">
            <v>C9</v>
          </cell>
          <cell r="D238" t="str">
            <v>GENERAL</v>
          </cell>
          <cell r="E238">
            <v>35538</v>
          </cell>
          <cell r="F238" t="str">
            <v>Viernes</v>
          </cell>
          <cell r="G238">
            <v>0.80634259259259267</v>
          </cell>
          <cell r="H238" t="str">
            <v>000m30s</v>
          </cell>
          <cell r="I238" t="str">
            <v>[AVANCE PROGRAMACION] * [AVANCE PROGRAMACION]</v>
          </cell>
          <cell r="J238">
            <v>16</v>
          </cell>
          <cell r="K238">
            <v>18</v>
          </cell>
          <cell r="L238" t="str">
            <v>Resto</v>
          </cell>
          <cell r="M238">
            <v>0.2</v>
          </cell>
          <cell r="N238" t="str">
            <v xml:space="preserve">     500.9</v>
          </cell>
          <cell r="O238">
            <v>58</v>
          </cell>
          <cell r="P238">
            <v>188</v>
          </cell>
          <cell r="Q238" t="str">
            <v xml:space="preserve">       6.1</v>
          </cell>
          <cell r="R238">
            <v>30135</v>
          </cell>
          <cell r="S238" t="str">
            <v xml:space="preserve">      82.2</v>
          </cell>
          <cell r="T238">
            <v>30</v>
          </cell>
          <cell r="U238">
            <v>30135</v>
          </cell>
        </row>
        <row r="239">
          <cell r="B239" t="str">
            <v xml:space="preserve">PORT AVENTURA/P.ATRAC                                      </v>
          </cell>
          <cell r="C239" t="str">
            <v>C9</v>
          </cell>
          <cell r="D239" t="str">
            <v>GENERAL</v>
          </cell>
          <cell r="E239">
            <v>35538</v>
          </cell>
          <cell r="F239" t="str">
            <v>Viernes</v>
          </cell>
          <cell r="G239">
            <v>0.99246527777777782</v>
          </cell>
          <cell r="H239" t="str">
            <v>000m30s</v>
          </cell>
          <cell r="I239" t="str">
            <v>[PARLE VOSTE,CALLE VOS] {AVANCE PROGRAMACION} * {AVANCE PROGRAMACION}</v>
          </cell>
          <cell r="J239">
            <v>4</v>
          </cell>
          <cell r="K239">
            <v>14</v>
          </cell>
          <cell r="L239" t="str">
            <v>Resto</v>
          </cell>
          <cell r="M239">
            <v>1.3</v>
          </cell>
          <cell r="N239" t="str">
            <v xml:space="preserve">     502.2</v>
          </cell>
          <cell r="O239">
            <v>474</v>
          </cell>
          <cell r="P239">
            <v>600</v>
          </cell>
          <cell r="Q239" t="str">
            <v xml:space="preserve">       6.1</v>
          </cell>
          <cell r="R239">
            <v>30170</v>
          </cell>
          <cell r="S239" t="str">
            <v xml:space="preserve">      82.3</v>
          </cell>
          <cell r="T239">
            <v>30</v>
          </cell>
          <cell r="U239">
            <v>30170</v>
          </cell>
        </row>
        <row r="240">
          <cell r="B240" t="str">
            <v xml:space="preserve">PORT AVENTURA/P.ATRAC                                      </v>
          </cell>
          <cell r="C240" t="str">
            <v>ETB2</v>
          </cell>
          <cell r="D240" t="str">
            <v>GENERAL</v>
          </cell>
          <cell r="E240">
            <v>35538</v>
          </cell>
          <cell r="F240" t="str">
            <v>Viernes</v>
          </cell>
          <cell r="G240">
            <v>0.61944444444444446</v>
          </cell>
          <cell r="H240" t="str">
            <v>000m30s</v>
          </cell>
          <cell r="I240" t="str">
            <v>[TELEBERRI 1]  * {BOLSA}</v>
          </cell>
          <cell r="J240">
            <v>3</v>
          </cell>
          <cell r="K240">
            <v>5</v>
          </cell>
          <cell r="L240" t="str">
            <v>Resto</v>
          </cell>
          <cell r="M240">
            <v>0.5</v>
          </cell>
          <cell r="N240" t="str">
            <v xml:space="preserve">     502.7</v>
          </cell>
          <cell r="O240">
            <v>192</v>
          </cell>
          <cell r="P240">
            <v>255</v>
          </cell>
          <cell r="Q240" t="str">
            <v xml:space="preserve">       6.1</v>
          </cell>
          <cell r="R240">
            <v>30171</v>
          </cell>
          <cell r="S240" t="str">
            <v xml:space="preserve">      82.3</v>
          </cell>
          <cell r="T240">
            <v>30</v>
          </cell>
          <cell r="U240">
            <v>30171</v>
          </cell>
        </row>
        <row r="241">
          <cell r="B241" t="str">
            <v xml:space="preserve">PORT AVENTURA/P.ATRAC                                      </v>
          </cell>
          <cell r="C241" t="str">
            <v>ETB2</v>
          </cell>
          <cell r="D241" t="str">
            <v>GENERAL</v>
          </cell>
          <cell r="E241">
            <v>35538</v>
          </cell>
          <cell r="F241" t="str">
            <v>Viernes</v>
          </cell>
          <cell r="G241">
            <v>0.63922453703703697</v>
          </cell>
          <cell r="H241" t="str">
            <v>000m30s</v>
          </cell>
          <cell r="I241" t="str">
            <v xml:space="preserve">[TELEBERRI 1] {BOLSA} * </v>
          </cell>
          <cell r="J241">
            <v>3</v>
          </cell>
          <cell r="K241">
            <v>5</v>
          </cell>
          <cell r="L241" t="str">
            <v>Resto</v>
          </cell>
          <cell r="M241">
            <v>0.4</v>
          </cell>
          <cell r="N241" t="str">
            <v xml:space="preserve">     503.1</v>
          </cell>
          <cell r="O241">
            <v>132</v>
          </cell>
          <cell r="P241">
            <v>255</v>
          </cell>
          <cell r="Q241" t="str">
            <v xml:space="preserve">       6.1</v>
          </cell>
          <cell r="R241">
            <v>30177</v>
          </cell>
          <cell r="S241" t="str">
            <v xml:space="preserve">      82.3</v>
          </cell>
          <cell r="T241">
            <v>30</v>
          </cell>
          <cell r="U241">
            <v>30177</v>
          </cell>
        </row>
        <row r="242">
          <cell r="B242" t="str">
            <v xml:space="preserve">PORT AVENTURA/P.ATRAC                                      </v>
          </cell>
          <cell r="C242" t="str">
            <v>ETB2</v>
          </cell>
          <cell r="D242" t="str">
            <v>GENERAL</v>
          </cell>
          <cell r="E242">
            <v>35538</v>
          </cell>
          <cell r="F242" t="str">
            <v>Viernes</v>
          </cell>
          <cell r="G242">
            <v>0.86451388888888892</v>
          </cell>
          <cell r="H242" t="str">
            <v>000m30s</v>
          </cell>
          <cell r="I242" t="str">
            <v>[ROMPECABEZOTAS] {AVANCE PROGRAMACION} * {AVANCE PROGRAMACION}</v>
          </cell>
          <cell r="J242">
            <v>4</v>
          </cell>
          <cell r="K242">
            <v>14</v>
          </cell>
          <cell r="L242" t="str">
            <v>Resto</v>
          </cell>
          <cell r="M242">
            <v>0.4</v>
          </cell>
          <cell r="N242" t="str">
            <v xml:space="preserve">     503.5</v>
          </cell>
          <cell r="O242">
            <v>153</v>
          </cell>
          <cell r="P242">
            <v>255</v>
          </cell>
          <cell r="Q242" t="str">
            <v xml:space="preserve">       6.1</v>
          </cell>
          <cell r="R242">
            <v>30186</v>
          </cell>
          <cell r="S242" t="str">
            <v xml:space="preserve">      82.3</v>
          </cell>
          <cell r="T242">
            <v>30</v>
          </cell>
          <cell r="U242">
            <v>30186</v>
          </cell>
        </row>
        <row r="243">
          <cell r="B243" t="str">
            <v xml:space="preserve">PORT AVENTURA/P.ATRAC                                      </v>
          </cell>
          <cell r="C243" t="str">
            <v>TVM</v>
          </cell>
          <cell r="D243" t="str">
            <v>GENERAL</v>
          </cell>
          <cell r="E243">
            <v>35538</v>
          </cell>
          <cell r="F243" t="str">
            <v>Viernes</v>
          </cell>
          <cell r="G243">
            <v>0.58788194444444442</v>
          </cell>
          <cell r="H243" t="str">
            <v>000m30s</v>
          </cell>
          <cell r="I243" t="str">
            <v>[TELENOTICIAS 1] {TELENOTICIAS 1:MADRID}</v>
          </cell>
          <cell r="J243">
            <v>3</v>
          </cell>
          <cell r="K243">
            <v>8</v>
          </cell>
          <cell r="L243" t="str">
            <v>Resto</v>
          </cell>
          <cell r="M243">
            <v>0.6</v>
          </cell>
          <cell r="N243" t="str">
            <v xml:space="preserve">     504.1</v>
          </cell>
          <cell r="O243">
            <v>222</v>
          </cell>
          <cell r="P243">
            <v>413</v>
          </cell>
          <cell r="Q243" t="str">
            <v xml:space="preserve">       6.1</v>
          </cell>
          <cell r="R243">
            <v>30198</v>
          </cell>
          <cell r="S243" t="str">
            <v xml:space="preserve">      82.4</v>
          </cell>
          <cell r="T243">
            <v>30</v>
          </cell>
          <cell r="U243">
            <v>30198</v>
          </cell>
        </row>
        <row r="244">
          <cell r="B244" t="str">
            <v xml:space="preserve">PORT AVENTURA/P.ATRAC                                      </v>
          </cell>
          <cell r="C244" t="str">
            <v>TVM</v>
          </cell>
          <cell r="D244" t="str">
            <v>GENERAL</v>
          </cell>
          <cell r="E244">
            <v>35538</v>
          </cell>
          <cell r="F244" t="str">
            <v>Viernes</v>
          </cell>
          <cell r="G244">
            <v>0.719212962962963</v>
          </cell>
          <cell r="H244" t="str">
            <v>000m30s</v>
          </cell>
          <cell r="I244" t="str">
            <v>[CINE] {AVANCE PROGRAMACION} * {AVANCE PROGRAMACION}</v>
          </cell>
          <cell r="J244">
            <v>5</v>
          </cell>
          <cell r="K244">
            <v>14</v>
          </cell>
          <cell r="L244" t="str">
            <v>Resto</v>
          </cell>
          <cell r="M244">
            <v>0.5</v>
          </cell>
          <cell r="N244" t="str">
            <v xml:space="preserve">     504.6</v>
          </cell>
          <cell r="O244">
            <v>168</v>
          </cell>
          <cell r="P244">
            <v>548</v>
          </cell>
          <cell r="Q244" t="str">
            <v xml:space="preserve">       6.1</v>
          </cell>
          <cell r="R244">
            <v>30205</v>
          </cell>
          <cell r="S244" t="str">
            <v xml:space="preserve">      82.4</v>
          </cell>
          <cell r="T244">
            <v>30</v>
          </cell>
          <cell r="U244">
            <v>30205</v>
          </cell>
        </row>
        <row r="245">
          <cell r="B245" t="str">
            <v xml:space="preserve">PORT AVENTURA/P.ATRAC                                      </v>
          </cell>
          <cell r="C245" t="str">
            <v>TVM</v>
          </cell>
          <cell r="D245" t="str">
            <v>GENERAL</v>
          </cell>
          <cell r="E245">
            <v>35538</v>
          </cell>
          <cell r="F245" t="str">
            <v>Viernes</v>
          </cell>
          <cell r="G245">
            <v>0.75473379629629633</v>
          </cell>
          <cell r="H245" t="str">
            <v>000m30s</v>
          </cell>
          <cell r="I245" t="str">
            <v>[HABLANDO CON GEMMA] {AVANCE PROGRAMACION} * {AVANCE PROGRAMACION}</v>
          </cell>
          <cell r="J245">
            <v>14</v>
          </cell>
          <cell r="K245">
            <v>18</v>
          </cell>
          <cell r="L245" t="str">
            <v>Resto</v>
          </cell>
          <cell r="M245">
            <v>0.3</v>
          </cell>
          <cell r="N245" t="str">
            <v xml:space="preserve">     504.9</v>
          </cell>
          <cell r="O245">
            <v>128</v>
          </cell>
          <cell r="P245">
            <v>548</v>
          </cell>
          <cell r="Q245" t="str">
            <v xml:space="preserve">       6.1</v>
          </cell>
          <cell r="R245">
            <v>30205</v>
          </cell>
          <cell r="S245" t="str">
            <v xml:space="preserve">      82.4</v>
          </cell>
          <cell r="T245">
            <v>30</v>
          </cell>
          <cell r="U245">
            <v>30205</v>
          </cell>
        </row>
        <row r="246">
          <cell r="B246" t="str">
            <v xml:space="preserve">PORT AVENTURA/P.ATRAC                                      </v>
          </cell>
          <cell r="C246" t="str">
            <v>TVM</v>
          </cell>
          <cell r="D246" t="str">
            <v>GENERAL</v>
          </cell>
          <cell r="E246">
            <v>35538</v>
          </cell>
          <cell r="F246" t="str">
            <v>Viernes</v>
          </cell>
          <cell r="G246">
            <v>1.0189583333333332</v>
          </cell>
          <cell r="H246" t="str">
            <v>000m30s</v>
          </cell>
          <cell r="I246" t="str">
            <v>[SUCEDIO EN MADRID] {AVANCE PROGRAMACION} * {AVANCE PROGRAMACION}</v>
          </cell>
          <cell r="J246">
            <v>16</v>
          </cell>
          <cell r="K246">
            <v>19</v>
          </cell>
          <cell r="L246" t="str">
            <v>Resto</v>
          </cell>
          <cell r="M246">
            <v>0.7</v>
          </cell>
          <cell r="N246" t="str">
            <v xml:space="preserve">     505.6</v>
          </cell>
          <cell r="O246">
            <v>248</v>
          </cell>
          <cell r="P246">
            <v>1035</v>
          </cell>
          <cell r="Q246" t="str">
            <v xml:space="preserve">       6.1</v>
          </cell>
          <cell r="R246">
            <v>30206</v>
          </cell>
          <cell r="S246" t="str">
            <v xml:space="preserve">      82.4</v>
          </cell>
          <cell r="T246">
            <v>30</v>
          </cell>
          <cell r="U246">
            <v>30206</v>
          </cell>
        </row>
        <row r="247">
          <cell r="B247" t="str">
            <v xml:space="preserve">PORT AVENTURA/P.ATRAC                                      </v>
          </cell>
          <cell r="C247" t="str">
            <v>TVM</v>
          </cell>
          <cell r="D247" t="str">
            <v>GENERAL</v>
          </cell>
          <cell r="E247">
            <v>35538</v>
          </cell>
          <cell r="F247" t="str">
            <v>Viernes</v>
          </cell>
          <cell r="G247">
            <v>1.0352777777777777</v>
          </cell>
          <cell r="H247" t="str">
            <v>000m30s</v>
          </cell>
          <cell r="I247" t="str">
            <v>[SUCEDIO EN MADRID] {TELEPAGINA MADRID} * {AVANCE PROGRAMACION}</v>
          </cell>
          <cell r="J247">
            <v>3</v>
          </cell>
          <cell r="K247">
            <v>10</v>
          </cell>
          <cell r="L247" t="str">
            <v>Resto</v>
          </cell>
          <cell r="M247">
            <v>0.4</v>
          </cell>
          <cell r="N247" t="str">
            <v xml:space="preserve">     506.0</v>
          </cell>
          <cell r="O247">
            <v>160</v>
          </cell>
          <cell r="P247">
            <v>270</v>
          </cell>
          <cell r="Q247" t="str">
            <v xml:space="preserve">       6.1</v>
          </cell>
          <cell r="R247">
            <v>30207</v>
          </cell>
          <cell r="S247" t="str">
            <v xml:space="preserve">      82.4</v>
          </cell>
          <cell r="T247">
            <v>30</v>
          </cell>
          <cell r="U247">
            <v>30207</v>
          </cell>
        </row>
        <row r="248">
          <cell r="B248" t="str">
            <v xml:space="preserve">PORT AVENTURA/P.ATRAC                                      </v>
          </cell>
          <cell r="C248" t="str">
            <v>LA 2</v>
          </cell>
          <cell r="D248" t="str">
            <v>GENERAL</v>
          </cell>
          <cell r="E248">
            <v>35539</v>
          </cell>
          <cell r="F248" t="str">
            <v>Sabado</v>
          </cell>
          <cell r="G248">
            <v>0.68513888888888896</v>
          </cell>
          <cell r="H248" t="str">
            <v>000m30s</v>
          </cell>
          <cell r="I248" t="str">
            <v>[DEPORTES] {TENIS:TROF.CONDE GODO}</v>
          </cell>
          <cell r="J248">
            <v>1</v>
          </cell>
          <cell r="K248">
            <v>2</v>
          </cell>
          <cell r="L248" t="str">
            <v>Primera</v>
          </cell>
          <cell r="M248">
            <v>2.9</v>
          </cell>
          <cell r="N248" t="str">
            <v xml:space="preserve">     508.9</v>
          </cell>
          <cell r="O248">
            <v>1049</v>
          </cell>
          <cell r="P248">
            <v>750</v>
          </cell>
          <cell r="Q248" t="str">
            <v xml:space="preserve">       6.2</v>
          </cell>
          <cell r="R248">
            <v>30256</v>
          </cell>
          <cell r="S248" t="str">
            <v xml:space="preserve">      82.5</v>
          </cell>
          <cell r="T248">
            <v>30</v>
          </cell>
          <cell r="U248">
            <v>30256</v>
          </cell>
        </row>
        <row r="249">
          <cell r="B249" t="str">
            <v xml:space="preserve">PORT AVENTURA/P.ATRAC                                      </v>
          </cell>
          <cell r="C249" t="str">
            <v>T5</v>
          </cell>
          <cell r="D249" t="str">
            <v>GENERAL</v>
          </cell>
          <cell r="E249">
            <v>35539</v>
          </cell>
          <cell r="F249" t="str">
            <v>Sabado</v>
          </cell>
          <cell r="G249">
            <v>0.54682870370370373</v>
          </cell>
          <cell r="H249" t="str">
            <v>000m30s</v>
          </cell>
          <cell r="I249" t="str">
            <v xml:space="preserve">[SENSACION DE VIVIR] {LA TIENDA EN CASA} * </v>
          </cell>
          <cell r="J249">
            <v>17</v>
          </cell>
          <cell r="K249">
            <v>18</v>
          </cell>
          <cell r="L249" t="str">
            <v>Penultima</v>
          </cell>
          <cell r="M249">
            <v>1.2</v>
          </cell>
          <cell r="N249" t="str">
            <v xml:space="preserve">     510.1</v>
          </cell>
          <cell r="O249">
            <v>434</v>
          </cell>
          <cell r="P249">
            <v>263</v>
          </cell>
          <cell r="Q249" t="str">
            <v xml:space="preserve">       6.2</v>
          </cell>
          <cell r="R249">
            <v>30299</v>
          </cell>
          <cell r="S249" t="str">
            <v xml:space="preserve">      82.7</v>
          </cell>
          <cell r="T249">
            <v>30</v>
          </cell>
          <cell r="U249">
            <v>30299</v>
          </cell>
        </row>
        <row r="250">
          <cell r="B250" t="str">
            <v xml:space="preserve">PORT AVENTURA/P.ATRAC                                      </v>
          </cell>
          <cell r="C250" t="str">
            <v>A3</v>
          </cell>
          <cell r="D250" t="str">
            <v>GENERAL</v>
          </cell>
          <cell r="E250">
            <v>35539</v>
          </cell>
          <cell r="F250" t="str">
            <v>Sabado</v>
          </cell>
          <cell r="G250">
            <v>0.55642361111111105</v>
          </cell>
          <cell r="H250" t="str">
            <v>000m30s</v>
          </cell>
          <cell r="I250" t="str">
            <v>[EL EQUIPO A] {AVANCE PROGRAMACION} * {AVANCE PROGRAMACION}</v>
          </cell>
          <cell r="J250">
            <v>7</v>
          </cell>
          <cell r="K250">
            <v>20</v>
          </cell>
          <cell r="L250" t="str">
            <v>Resto</v>
          </cell>
          <cell r="M250">
            <v>3</v>
          </cell>
          <cell r="N250" t="str">
            <v xml:space="preserve">     513.0</v>
          </cell>
          <cell r="O250">
            <v>1087</v>
          </cell>
          <cell r="P250">
            <v>750</v>
          </cell>
          <cell r="Q250" t="str">
            <v xml:space="preserve">       6.2</v>
          </cell>
          <cell r="R250">
            <v>30390</v>
          </cell>
          <cell r="S250" t="str">
            <v xml:space="preserve">      82.9</v>
          </cell>
          <cell r="T250">
            <v>30</v>
          </cell>
          <cell r="U250">
            <v>30390</v>
          </cell>
        </row>
        <row r="251">
          <cell r="B251" t="str">
            <v xml:space="preserve">PORT AVENTURA/P.ATRAC                                      </v>
          </cell>
          <cell r="C251" t="str">
            <v>A3</v>
          </cell>
          <cell r="D251" t="str">
            <v>GENERAL</v>
          </cell>
          <cell r="E251">
            <v>35539</v>
          </cell>
          <cell r="F251" t="str">
            <v>Sabado</v>
          </cell>
          <cell r="G251">
            <v>0.61545138888888895</v>
          </cell>
          <cell r="H251" t="str">
            <v>000m30s</v>
          </cell>
          <cell r="I251" t="str">
            <v>[COSAS DE CASA]  * {AVANCE PROGRAMACION}</v>
          </cell>
          <cell r="J251">
            <v>9</v>
          </cell>
          <cell r="K251">
            <v>23</v>
          </cell>
          <cell r="L251" t="str">
            <v>Resto</v>
          </cell>
          <cell r="M251">
            <v>6.4</v>
          </cell>
          <cell r="N251" t="str">
            <v xml:space="preserve">     519.4</v>
          </cell>
          <cell r="O251">
            <v>2340</v>
          </cell>
          <cell r="P251">
            <v>3000</v>
          </cell>
          <cell r="Q251" t="str">
            <v xml:space="preserve">       6.2</v>
          </cell>
          <cell r="R251">
            <v>30586</v>
          </cell>
          <cell r="S251" t="str">
            <v xml:space="preserve">      83.4</v>
          </cell>
          <cell r="T251">
            <v>30</v>
          </cell>
          <cell r="U251">
            <v>30586</v>
          </cell>
        </row>
        <row r="252">
          <cell r="B252" t="str">
            <v xml:space="preserve">PORT AVENTURA/P.ATRAC                                      </v>
          </cell>
          <cell r="C252" t="str">
            <v>A3</v>
          </cell>
          <cell r="D252" t="str">
            <v>GENERAL</v>
          </cell>
          <cell r="E252">
            <v>35539</v>
          </cell>
          <cell r="F252" t="str">
            <v>Sabado</v>
          </cell>
          <cell r="G252">
            <v>1.0562731481481482</v>
          </cell>
          <cell r="H252" t="str">
            <v>000m30s</v>
          </cell>
          <cell r="I252" t="str">
            <v>[CINE 3] {AVANCE PROGRAMACION} * {AVANCE PROGRAMACION}</v>
          </cell>
          <cell r="J252">
            <v>7</v>
          </cell>
          <cell r="K252">
            <v>13</v>
          </cell>
          <cell r="L252" t="str">
            <v>Resto</v>
          </cell>
          <cell r="M252">
            <v>2.7</v>
          </cell>
          <cell r="N252" t="str">
            <v xml:space="preserve">     522.1</v>
          </cell>
          <cell r="O252">
            <v>987</v>
          </cell>
          <cell r="P252">
            <v>750</v>
          </cell>
          <cell r="Q252" t="str">
            <v xml:space="preserve">       6.2</v>
          </cell>
          <cell r="R252">
            <v>30687</v>
          </cell>
          <cell r="S252" t="str">
            <v xml:space="preserve">      83.7</v>
          </cell>
          <cell r="T252">
            <v>30</v>
          </cell>
          <cell r="U252">
            <v>30687</v>
          </cell>
        </row>
        <row r="253">
          <cell r="B253" t="str">
            <v xml:space="preserve">PORT AVENTURA/P.ATRAC                                      </v>
          </cell>
          <cell r="C253" t="str">
            <v>TV3</v>
          </cell>
          <cell r="D253" t="str">
            <v>GENERAL</v>
          </cell>
          <cell r="E253">
            <v>35539</v>
          </cell>
          <cell r="F253" t="str">
            <v>Sabado</v>
          </cell>
          <cell r="G253">
            <v>0.5727430555555556</v>
          </cell>
          <cell r="H253" t="str">
            <v>000m30s</v>
          </cell>
          <cell r="I253" t="str">
            <v>[SENSE TITOL 2 A.BU(R)] {AVANCE PROGRAMACION} * {L'AGENDA L'ESPECTACLE}</v>
          </cell>
          <cell r="J253">
            <v>2</v>
          </cell>
          <cell r="K253">
            <v>16</v>
          </cell>
          <cell r="L253" t="str">
            <v>Segunda</v>
          </cell>
          <cell r="M253">
            <v>0.8</v>
          </cell>
          <cell r="N253" t="str">
            <v xml:space="preserve">     522.9</v>
          </cell>
          <cell r="O253">
            <v>297</v>
          </cell>
          <cell r="P253">
            <v>150</v>
          </cell>
          <cell r="Q253" t="str">
            <v xml:space="preserve">       6.2</v>
          </cell>
          <cell r="R253">
            <v>30708</v>
          </cell>
          <cell r="S253" t="str">
            <v xml:space="preserve">      83.8</v>
          </cell>
          <cell r="T253">
            <v>30</v>
          </cell>
          <cell r="U253">
            <v>30708</v>
          </cell>
        </row>
        <row r="254">
          <cell r="B254" t="str">
            <v xml:space="preserve">PORT AVENTURA/P.ATRAC                                      </v>
          </cell>
          <cell r="C254" t="str">
            <v>TV3</v>
          </cell>
          <cell r="D254" t="str">
            <v>GENERAL</v>
          </cell>
          <cell r="E254">
            <v>35539</v>
          </cell>
          <cell r="F254" t="str">
            <v>Sabado</v>
          </cell>
          <cell r="G254">
            <v>0.59930555555555554</v>
          </cell>
          <cell r="H254" t="str">
            <v>000m30s</v>
          </cell>
          <cell r="I254" t="str">
            <v>[AGENDA CULTURAL] * [AVANCE PROGRAMACION]</v>
          </cell>
          <cell r="J254">
            <v>3</v>
          </cell>
          <cell r="K254">
            <v>22</v>
          </cell>
          <cell r="L254" t="str">
            <v>Resto</v>
          </cell>
          <cell r="M254">
            <v>1</v>
          </cell>
          <cell r="N254" t="str">
            <v xml:space="preserve">     523.9</v>
          </cell>
          <cell r="O254">
            <v>361</v>
          </cell>
          <cell r="P254">
            <v>375</v>
          </cell>
          <cell r="Q254" t="str">
            <v xml:space="preserve">       6.3</v>
          </cell>
          <cell r="R254">
            <v>30707</v>
          </cell>
          <cell r="S254" t="str">
            <v xml:space="preserve">      83.8</v>
          </cell>
          <cell r="T254">
            <v>30</v>
          </cell>
          <cell r="U254">
            <v>30707</v>
          </cell>
        </row>
        <row r="255">
          <cell r="B255" t="str">
            <v xml:space="preserve">PORT AVENTURA/P.ATRAC                                      </v>
          </cell>
          <cell r="C255" t="str">
            <v>TV3</v>
          </cell>
          <cell r="D255" t="str">
            <v>GENERAL</v>
          </cell>
          <cell r="E255">
            <v>35539</v>
          </cell>
          <cell r="F255" t="str">
            <v>Sabado</v>
          </cell>
          <cell r="G255">
            <v>0.6645833333333333</v>
          </cell>
          <cell r="H255" t="str">
            <v>000m30s</v>
          </cell>
          <cell r="I255" t="str">
            <v>[TARDA DE CINE]</v>
          </cell>
          <cell r="J255">
            <v>2</v>
          </cell>
          <cell r="K255">
            <v>16</v>
          </cell>
          <cell r="L255" t="str">
            <v>Segunda</v>
          </cell>
          <cell r="M255">
            <v>0.8</v>
          </cell>
          <cell r="N255" t="str">
            <v xml:space="preserve">     524.7</v>
          </cell>
          <cell r="O255">
            <v>283</v>
          </cell>
          <cell r="P255">
            <v>450</v>
          </cell>
          <cell r="Q255" t="str">
            <v xml:space="preserve">       6.3</v>
          </cell>
          <cell r="R255">
            <v>30708</v>
          </cell>
          <cell r="S255" t="str">
            <v xml:space="preserve">      83.8</v>
          </cell>
          <cell r="T255">
            <v>30</v>
          </cell>
          <cell r="U255">
            <v>30708</v>
          </cell>
        </row>
        <row r="256">
          <cell r="B256" t="str">
            <v xml:space="preserve">PORT AVENTURA/P.ATRAC                                      </v>
          </cell>
          <cell r="C256" t="str">
            <v>TV3</v>
          </cell>
          <cell r="D256" t="str">
            <v>GENERAL</v>
          </cell>
          <cell r="E256">
            <v>35539</v>
          </cell>
          <cell r="F256" t="str">
            <v>Sabado</v>
          </cell>
          <cell r="G256">
            <v>0.68700231481481477</v>
          </cell>
          <cell r="H256" t="str">
            <v>000m30s</v>
          </cell>
          <cell r="I256" t="str">
            <v>[TARDA DE CINE]</v>
          </cell>
          <cell r="J256">
            <v>3</v>
          </cell>
          <cell r="K256">
            <v>15</v>
          </cell>
          <cell r="L256" t="str">
            <v>Resto</v>
          </cell>
          <cell r="M256">
            <v>0.8</v>
          </cell>
          <cell r="N256" t="str">
            <v xml:space="preserve">     525.5</v>
          </cell>
          <cell r="O256">
            <v>308</v>
          </cell>
          <cell r="P256">
            <v>450</v>
          </cell>
          <cell r="Q256" t="str">
            <v xml:space="preserve">       6.3</v>
          </cell>
          <cell r="R256">
            <v>30728</v>
          </cell>
          <cell r="S256" t="str">
            <v xml:space="preserve">      83.8</v>
          </cell>
          <cell r="T256">
            <v>30</v>
          </cell>
          <cell r="U256">
            <v>30728</v>
          </cell>
        </row>
        <row r="257">
          <cell r="B257" t="str">
            <v xml:space="preserve">PORT AVENTURA/P.ATRAC                                      </v>
          </cell>
          <cell r="C257" t="str">
            <v>TV3</v>
          </cell>
          <cell r="D257" t="str">
            <v>GENERAL</v>
          </cell>
          <cell r="E257">
            <v>35539</v>
          </cell>
          <cell r="F257" t="str">
            <v>Sabado</v>
          </cell>
          <cell r="G257">
            <v>0.73452546296296306</v>
          </cell>
          <cell r="H257" t="str">
            <v>000m30s</v>
          </cell>
          <cell r="I257" t="str">
            <v>[TARDA DE CINE] * [TARDA DE CINE 2]</v>
          </cell>
          <cell r="J257">
            <v>5</v>
          </cell>
          <cell r="K257">
            <v>14</v>
          </cell>
          <cell r="L257" t="str">
            <v>Resto</v>
          </cell>
          <cell r="M257">
            <v>0.5</v>
          </cell>
          <cell r="N257" t="str">
            <v xml:space="preserve">     526.0</v>
          </cell>
          <cell r="O257">
            <v>193</v>
          </cell>
          <cell r="P257">
            <v>450</v>
          </cell>
          <cell r="Q257" t="str">
            <v xml:space="preserve">       6.3</v>
          </cell>
          <cell r="R257">
            <v>30729</v>
          </cell>
          <cell r="S257" t="str">
            <v xml:space="preserve">      83.8</v>
          </cell>
          <cell r="T257">
            <v>30</v>
          </cell>
          <cell r="U257">
            <v>30729</v>
          </cell>
        </row>
        <row r="258">
          <cell r="B258" t="str">
            <v xml:space="preserve">PORT AVENTURA/P.ATRAC                                      </v>
          </cell>
          <cell r="C258" t="str">
            <v>TV3</v>
          </cell>
          <cell r="D258" t="str">
            <v>GENERAL</v>
          </cell>
          <cell r="E258">
            <v>35539</v>
          </cell>
          <cell r="F258" t="str">
            <v>Sabado</v>
          </cell>
          <cell r="G258">
            <v>0.82549768518518529</v>
          </cell>
          <cell r="H258" t="str">
            <v>000m30s</v>
          </cell>
          <cell r="I258" t="str">
            <v>[TELEN.CAP SETMANA 2]  * {AVANCE PROGRAMACION}</v>
          </cell>
          <cell r="J258">
            <v>2</v>
          </cell>
          <cell r="K258">
            <v>9</v>
          </cell>
          <cell r="L258" t="str">
            <v>Segunda</v>
          </cell>
          <cell r="M258">
            <v>0.7</v>
          </cell>
          <cell r="N258" t="str">
            <v xml:space="preserve">     526.7</v>
          </cell>
          <cell r="O258">
            <v>244</v>
          </cell>
          <cell r="P258">
            <v>1125</v>
          </cell>
          <cell r="Q258" t="str">
            <v xml:space="preserve">       6.3</v>
          </cell>
          <cell r="R258">
            <v>30729</v>
          </cell>
          <cell r="S258" t="str">
            <v xml:space="preserve">      83.8</v>
          </cell>
          <cell r="T258">
            <v>30</v>
          </cell>
          <cell r="U258">
            <v>30729</v>
          </cell>
        </row>
        <row r="259">
          <cell r="B259" t="str">
            <v xml:space="preserve">PORT AVENTURA/P.ATRAC                                      </v>
          </cell>
          <cell r="C259" t="str">
            <v>C9</v>
          </cell>
          <cell r="D259" t="str">
            <v>GENERAL</v>
          </cell>
          <cell r="E259">
            <v>35539</v>
          </cell>
          <cell r="F259" t="str">
            <v>Sabado</v>
          </cell>
          <cell r="G259">
            <v>0.66506944444444438</v>
          </cell>
          <cell r="H259" t="str">
            <v>000m30s</v>
          </cell>
          <cell r="I259" t="str">
            <v>[UNA D'AVENTURES] {AVANCE PROGRAMACION} * {AVANCE PROGRAMACION}</v>
          </cell>
          <cell r="J259">
            <v>13</v>
          </cell>
          <cell r="K259">
            <v>16</v>
          </cell>
          <cell r="L259" t="str">
            <v>Resto</v>
          </cell>
          <cell r="M259">
            <v>0.7</v>
          </cell>
          <cell r="N259" t="str">
            <v xml:space="preserve">     527.4</v>
          </cell>
          <cell r="O259">
            <v>266</v>
          </cell>
          <cell r="P259">
            <v>375</v>
          </cell>
          <cell r="Q259" t="str">
            <v xml:space="preserve">       6.3</v>
          </cell>
          <cell r="R259">
            <v>30739</v>
          </cell>
          <cell r="S259" t="str">
            <v xml:space="preserve">      83.9</v>
          </cell>
          <cell r="T259">
            <v>30</v>
          </cell>
          <cell r="U259">
            <v>30739</v>
          </cell>
        </row>
        <row r="260">
          <cell r="B260" t="str">
            <v xml:space="preserve">PORT AVENTURA/P.ATRAC                                      </v>
          </cell>
          <cell r="C260" t="str">
            <v>C9</v>
          </cell>
          <cell r="D260" t="str">
            <v>GENERAL</v>
          </cell>
          <cell r="E260">
            <v>35539</v>
          </cell>
          <cell r="F260" t="str">
            <v>Sabado</v>
          </cell>
          <cell r="G260">
            <v>0.73832175925925936</v>
          </cell>
          <cell r="H260" t="str">
            <v>000m30s</v>
          </cell>
          <cell r="I260" t="str">
            <v>[EN PANTALLA] {AVANCE PROGRAMACION} * {AVANCE PROGRAMACION}</v>
          </cell>
          <cell r="J260">
            <v>10</v>
          </cell>
          <cell r="K260">
            <v>12</v>
          </cell>
          <cell r="L260" t="str">
            <v>Resto</v>
          </cell>
          <cell r="M260">
            <v>0.4</v>
          </cell>
          <cell r="N260" t="str">
            <v xml:space="preserve">     527.8</v>
          </cell>
          <cell r="O260">
            <v>138</v>
          </cell>
          <cell r="P260">
            <v>375</v>
          </cell>
          <cell r="Q260" t="str">
            <v xml:space="preserve">       6.3</v>
          </cell>
          <cell r="R260">
            <v>30748</v>
          </cell>
          <cell r="S260" t="str">
            <v xml:space="preserve">      83.9</v>
          </cell>
          <cell r="T260">
            <v>30</v>
          </cell>
          <cell r="U260">
            <v>30748</v>
          </cell>
        </row>
        <row r="261">
          <cell r="B261" t="str">
            <v xml:space="preserve">PORT AVENTURA/P.ATRAC                                      </v>
          </cell>
          <cell r="C261" t="str">
            <v>C9</v>
          </cell>
          <cell r="D261" t="str">
            <v>GENERAL</v>
          </cell>
          <cell r="E261">
            <v>35539</v>
          </cell>
          <cell r="F261" t="str">
            <v>Sabado</v>
          </cell>
          <cell r="G261">
            <v>0.77278935185185194</v>
          </cell>
          <cell r="H261" t="str">
            <v>000m30s</v>
          </cell>
          <cell r="I261" t="str">
            <v>[EN PANTALLA] {AVANCE PROGRAMACION} * {AVANCE PROGRAMACION}</v>
          </cell>
          <cell r="J261">
            <v>3</v>
          </cell>
          <cell r="K261">
            <v>13</v>
          </cell>
          <cell r="L261" t="str">
            <v>Resto</v>
          </cell>
          <cell r="M261">
            <v>0.3</v>
          </cell>
          <cell r="N261" t="str">
            <v xml:space="preserve">     528.1</v>
          </cell>
          <cell r="O261">
            <v>93</v>
          </cell>
          <cell r="P261">
            <v>375</v>
          </cell>
          <cell r="Q261" t="str">
            <v xml:space="preserve">       6.3</v>
          </cell>
          <cell r="R261">
            <v>30748</v>
          </cell>
          <cell r="S261" t="str">
            <v xml:space="preserve">      83.9</v>
          </cell>
          <cell r="T261">
            <v>30</v>
          </cell>
          <cell r="U261">
            <v>30748</v>
          </cell>
        </row>
        <row r="262">
          <cell r="B262" t="str">
            <v xml:space="preserve">PORT AVENTURA/P.ATRAC                                      </v>
          </cell>
          <cell r="C262" t="str">
            <v>ETB2</v>
          </cell>
          <cell r="D262" t="str">
            <v>GENERAL</v>
          </cell>
          <cell r="E262">
            <v>35539</v>
          </cell>
          <cell r="F262" t="str">
            <v>Sabado</v>
          </cell>
          <cell r="G262">
            <v>0.57996527777777784</v>
          </cell>
          <cell r="H262" t="str">
            <v>000m30s</v>
          </cell>
          <cell r="I262" t="str">
            <v>[AVANCE PROGRAMACION] * [LO QUE FALTABA]</v>
          </cell>
          <cell r="J262">
            <v>7</v>
          </cell>
          <cell r="K262">
            <v>7</v>
          </cell>
          <cell r="L262" t="str">
            <v>Ultima</v>
          </cell>
          <cell r="M262">
            <v>0</v>
          </cell>
          <cell r="N262" t="str">
            <v xml:space="preserve">     528.1</v>
          </cell>
          <cell r="O262">
            <v>12</v>
          </cell>
          <cell r="P262">
            <v>105</v>
          </cell>
          <cell r="Q262" t="str">
            <v xml:space="preserve">       6.3</v>
          </cell>
          <cell r="R262">
            <v>30749</v>
          </cell>
          <cell r="S262" t="str">
            <v xml:space="preserve">      83.9</v>
          </cell>
          <cell r="T262">
            <v>30</v>
          </cell>
          <cell r="U262">
            <v>30749</v>
          </cell>
        </row>
        <row r="263">
          <cell r="B263" t="str">
            <v xml:space="preserve">PORT AVENTURA/P.ATRAC                                      </v>
          </cell>
          <cell r="C263" t="str">
            <v>ETB2</v>
          </cell>
          <cell r="D263" t="str">
            <v>GENERAL</v>
          </cell>
          <cell r="E263">
            <v>35539</v>
          </cell>
          <cell r="F263" t="str">
            <v>Sabado</v>
          </cell>
          <cell r="G263">
            <v>0.60188657407407409</v>
          </cell>
          <cell r="H263" t="str">
            <v>000m30s</v>
          </cell>
          <cell r="I263" t="str">
            <v>[LO QUE FALTABA] * [AVANCE PROGRAMACION]</v>
          </cell>
          <cell r="J263">
            <v>5</v>
          </cell>
          <cell r="K263">
            <v>13</v>
          </cell>
          <cell r="L263" t="str">
            <v>Resto</v>
          </cell>
          <cell r="M263">
            <v>0.3</v>
          </cell>
          <cell r="N263" t="str">
            <v xml:space="preserve">     528.4</v>
          </cell>
          <cell r="O263">
            <v>111</v>
          </cell>
          <cell r="P263">
            <v>195</v>
          </cell>
          <cell r="Q263" t="str">
            <v xml:space="preserve">       6.3</v>
          </cell>
          <cell r="R263">
            <v>30767</v>
          </cell>
          <cell r="S263" t="str">
            <v xml:space="preserve">      83.9</v>
          </cell>
          <cell r="T263">
            <v>30</v>
          </cell>
          <cell r="U263">
            <v>30767</v>
          </cell>
        </row>
        <row r="264">
          <cell r="B264" t="str">
            <v xml:space="preserve">PORT AVENTURA/P.ATRAC                                      </v>
          </cell>
          <cell r="C264" t="str">
            <v>ETB2</v>
          </cell>
          <cell r="D264" t="str">
            <v>GENERAL</v>
          </cell>
          <cell r="E264">
            <v>35539</v>
          </cell>
          <cell r="F264" t="str">
            <v>Sabado</v>
          </cell>
          <cell r="G264">
            <v>0.62603009259259257</v>
          </cell>
          <cell r="H264" t="str">
            <v>000m30s</v>
          </cell>
          <cell r="I264" t="str">
            <v>[AVANCE PROGRAMACION] * [AVANCE PROGRAMACION]</v>
          </cell>
          <cell r="J264">
            <v>8</v>
          </cell>
          <cell r="K264">
            <v>10</v>
          </cell>
          <cell r="L264" t="str">
            <v>Resto</v>
          </cell>
          <cell r="M264">
            <v>0.2</v>
          </cell>
          <cell r="N264" t="str">
            <v xml:space="preserve">     528.6</v>
          </cell>
          <cell r="O264">
            <v>88</v>
          </cell>
          <cell r="P264">
            <v>255</v>
          </cell>
          <cell r="Q264" t="str">
            <v xml:space="preserve">       6.3</v>
          </cell>
          <cell r="R264">
            <v>30769</v>
          </cell>
          <cell r="S264" t="str">
            <v xml:space="preserve">      83.9</v>
          </cell>
          <cell r="T264">
            <v>30</v>
          </cell>
          <cell r="U264">
            <v>30769</v>
          </cell>
        </row>
        <row r="265">
          <cell r="B265" t="str">
            <v xml:space="preserve">PORT AVENTURA/P.ATRAC                                      </v>
          </cell>
          <cell r="C265" t="str">
            <v>ETB2</v>
          </cell>
          <cell r="D265" t="str">
            <v>GENERAL</v>
          </cell>
          <cell r="E265">
            <v>35539</v>
          </cell>
          <cell r="F265" t="str">
            <v>Sabado</v>
          </cell>
          <cell r="G265">
            <v>0.97554398148148147</v>
          </cell>
          <cell r="H265" t="str">
            <v>000m30s</v>
          </cell>
          <cell r="I265" t="str">
            <v>[CINE 2] {AVANCE PROGRAMACION} * {AVANCE PROGRAMACION}</v>
          </cell>
          <cell r="J265">
            <v>12</v>
          </cell>
          <cell r="K265">
            <v>13</v>
          </cell>
          <cell r="L265" t="str">
            <v>Penultima</v>
          </cell>
          <cell r="M265">
            <v>0.1</v>
          </cell>
          <cell r="N265" t="str">
            <v xml:space="preserve">     528.8</v>
          </cell>
          <cell r="O265">
            <v>53</v>
          </cell>
          <cell r="P265">
            <v>345</v>
          </cell>
          <cell r="Q265" t="str">
            <v xml:space="preserve">       6.3</v>
          </cell>
          <cell r="R265">
            <v>30785</v>
          </cell>
          <cell r="S265" t="str">
            <v xml:space="preserve">      84.0</v>
          </cell>
          <cell r="T265">
            <v>30</v>
          </cell>
          <cell r="U265">
            <v>30785</v>
          </cell>
        </row>
        <row r="266">
          <cell r="B266" t="str">
            <v xml:space="preserve">PORT AVENTURA/P.ATRAC                                      </v>
          </cell>
          <cell r="C266" t="str">
            <v>TVM</v>
          </cell>
          <cell r="D266" t="str">
            <v>GENERAL</v>
          </cell>
          <cell r="E266">
            <v>35539</v>
          </cell>
          <cell r="F266" t="str">
            <v>Sabado</v>
          </cell>
          <cell r="G266">
            <v>0.74510416666666668</v>
          </cell>
          <cell r="H266" t="str">
            <v>000m30s</v>
          </cell>
          <cell r="I266" t="str">
            <v>[TARDE DE FUTBOL] {AVANCE PROGRAMACION} * {PREVIO FUT.:L.ESP.OTR}</v>
          </cell>
          <cell r="J266">
            <v>3</v>
          </cell>
          <cell r="K266">
            <v>15</v>
          </cell>
          <cell r="L266" t="str">
            <v>Resto</v>
          </cell>
          <cell r="M266">
            <v>0.5</v>
          </cell>
          <cell r="N266" t="str">
            <v xml:space="preserve">     529.2</v>
          </cell>
          <cell r="O266">
            <v>171</v>
          </cell>
          <cell r="P266">
            <v>548</v>
          </cell>
          <cell r="Q266" t="str">
            <v xml:space="preserve">       6.3</v>
          </cell>
          <cell r="R266">
            <v>30796</v>
          </cell>
          <cell r="S266" t="str">
            <v xml:space="preserve">      84.0</v>
          </cell>
          <cell r="T266">
            <v>30</v>
          </cell>
          <cell r="U266">
            <v>30796</v>
          </cell>
        </row>
        <row r="267">
          <cell r="B267" t="str">
            <v xml:space="preserve">PORT AVENTURA/P.ATRAC                                      </v>
          </cell>
          <cell r="C267" t="str">
            <v>TVM</v>
          </cell>
          <cell r="D267" t="str">
            <v>GENERAL</v>
          </cell>
          <cell r="E267">
            <v>35539</v>
          </cell>
          <cell r="F267" t="str">
            <v>Sabado</v>
          </cell>
          <cell r="G267">
            <v>0.78226851851851853</v>
          </cell>
          <cell r="H267" t="str">
            <v>000m30s</v>
          </cell>
          <cell r="I267" t="str">
            <v>[TARDE DE FUTBOL] {FUTBOL:L.ESPA#OLA OT.}</v>
          </cell>
          <cell r="J267">
            <v>3</v>
          </cell>
          <cell r="K267">
            <v>30</v>
          </cell>
          <cell r="L267" t="str">
            <v>Resto</v>
          </cell>
          <cell r="M267">
            <v>0.5</v>
          </cell>
          <cell r="N267" t="str">
            <v xml:space="preserve">     529.7</v>
          </cell>
          <cell r="O267">
            <v>180</v>
          </cell>
          <cell r="P267">
            <v>548</v>
          </cell>
          <cell r="Q267" t="str">
            <v xml:space="preserve">       6.3</v>
          </cell>
          <cell r="R267">
            <v>30808</v>
          </cell>
          <cell r="S267" t="str">
            <v xml:space="preserve">      84.0</v>
          </cell>
          <cell r="T267">
            <v>30</v>
          </cell>
          <cell r="U267">
            <v>30808</v>
          </cell>
        </row>
        <row r="268">
          <cell r="B268" t="str">
            <v xml:space="preserve">PORT AVENTURA/P.ATRAC                                      </v>
          </cell>
          <cell r="C268" t="str">
            <v>TVM</v>
          </cell>
          <cell r="D268" t="str">
            <v>GENERAL</v>
          </cell>
          <cell r="E268">
            <v>35539</v>
          </cell>
          <cell r="F268" t="str">
            <v>Sabado</v>
          </cell>
          <cell r="G268">
            <v>0.8302546296296297</v>
          </cell>
          <cell r="H268" t="str">
            <v>000m30s</v>
          </cell>
          <cell r="I268" t="str">
            <v>[NOCHE DE FUTBOL]</v>
          </cell>
          <cell r="J268">
            <v>3</v>
          </cell>
          <cell r="K268">
            <v>13</v>
          </cell>
          <cell r="L268" t="str">
            <v>Resto</v>
          </cell>
          <cell r="M268">
            <v>0.6</v>
          </cell>
          <cell r="N268" t="str">
            <v xml:space="preserve">     530.4</v>
          </cell>
          <cell r="O268">
            <v>232</v>
          </cell>
          <cell r="P268">
            <v>863</v>
          </cell>
          <cell r="Q268" t="str">
            <v xml:space="preserve">       6.3</v>
          </cell>
          <cell r="R268">
            <v>30817</v>
          </cell>
          <cell r="S268" t="str">
            <v xml:space="preserve">      84.1</v>
          </cell>
          <cell r="T268">
            <v>30</v>
          </cell>
          <cell r="U268">
            <v>30817</v>
          </cell>
        </row>
        <row r="269">
          <cell r="B269" t="str">
            <v xml:space="preserve">PORT AVENTURA/P.ATRAC                                      </v>
          </cell>
          <cell r="C269" t="str">
            <v>TVE1</v>
          </cell>
          <cell r="D269" t="str">
            <v>GENERAL</v>
          </cell>
          <cell r="E269">
            <v>35540</v>
          </cell>
          <cell r="F269" t="str">
            <v>Domingo</v>
          </cell>
          <cell r="G269">
            <v>0.99487268518518512</v>
          </cell>
          <cell r="H269" t="str">
            <v>000m30s</v>
          </cell>
          <cell r="I269" t="str">
            <v>[CINE] {AVANCE PROGRAMACION} * {AVANCE PROGRAMACION}</v>
          </cell>
          <cell r="J269">
            <v>15</v>
          </cell>
          <cell r="K269">
            <v>18</v>
          </cell>
          <cell r="L269" t="str">
            <v>Resto</v>
          </cell>
          <cell r="M269">
            <v>7.4</v>
          </cell>
          <cell r="N269" t="str">
            <v xml:space="preserve">     537.8</v>
          </cell>
          <cell r="O269">
            <v>2713</v>
          </cell>
          <cell r="P269">
            <v>6300</v>
          </cell>
          <cell r="Q269" t="str">
            <v xml:space="preserve">       6.4</v>
          </cell>
          <cell r="R269">
            <v>31021</v>
          </cell>
          <cell r="S269" t="str">
            <v xml:space="preserve">      84.6</v>
          </cell>
          <cell r="T269">
            <v>30</v>
          </cell>
          <cell r="U269">
            <v>31021</v>
          </cell>
        </row>
        <row r="270">
          <cell r="B270" t="str">
            <v xml:space="preserve">PORT AVENTURA/P.ATRAC                                      </v>
          </cell>
          <cell r="C270" t="str">
            <v>LA 2</v>
          </cell>
          <cell r="D270" t="str">
            <v>GENERAL</v>
          </cell>
          <cell r="E270">
            <v>35540</v>
          </cell>
          <cell r="F270" t="str">
            <v>Domingo</v>
          </cell>
          <cell r="G270">
            <v>0.93495370370370379</v>
          </cell>
          <cell r="H270" t="str">
            <v>000m30s</v>
          </cell>
          <cell r="I270" t="str">
            <v>[EL DOMIN...GOL] {AVANCE PROGRAMACION} * {(P)TELEDEPORTE}</v>
          </cell>
          <cell r="J270">
            <v>7</v>
          </cell>
          <cell r="K270">
            <v>15</v>
          </cell>
          <cell r="L270" t="str">
            <v>Resto</v>
          </cell>
          <cell r="M270">
            <v>2.8</v>
          </cell>
          <cell r="N270" t="str">
            <v xml:space="preserve">     540.6</v>
          </cell>
          <cell r="O270">
            <v>1036</v>
          </cell>
          <cell r="P270">
            <v>3000</v>
          </cell>
          <cell r="Q270" t="str">
            <v xml:space="preserve">       6.4</v>
          </cell>
          <cell r="R270">
            <v>31083</v>
          </cell>
          <cell r="S270" t="str">
            <v xml:space="preserve">      84.8</v>
          </cell>
          <cell r="T270">
            <v>30</v>
          </cell>
          <cell r="U270">
            <v>31083</v>
          </cell>
        </row>
        <row r="271">
          <cell r="B271" t="str">
            <v xml:space="preserve">PORT AVENTURA/P.ATRAC                                      </v>
          </cell>
          <cell r="C271" t="str">
            <v>A3</v>
          </cell>
          <cell r="D271" t="str">
            <v>GENERAL</v>
          </cell>
          <cell r="E271">
            <v>35540</v>
          </cell>
          <cell r="F271" t="str">
            <v>Domingo</v>
          </cell>
          <cell r="G271">
            <v>0.55650462962962965</v>
          </cell>
          <cell r="H271" t="str">
            <v>000m30s</v>
          </cell>
          <cell r="I271" t="str">
            <v>[SORPRESA,SORPRESA(R)] {AVANCE PROGRAMACION} * {EMISION LOCAL}</v>
          </cell>
          <cell r="J271">
            <v>7</v>
          </cell>
          <cell r="K271">
            <v>14</v>
          </cell>
          <cell r="L271" t="str">
            <v>Resto</v>
          </cell>
          <cell r="M271">
            <v>3.8</v>
          </cell>
          <cell r="N271" t="str">
            <v xml:space="preserve">     544.4</v>
          </cell>
          <cell r="O271">
            <v>1386</v>
          </cell>
          <cell r="P271">
            <v>750</v>
          </cell>
          <cell r="Q271" t="str">
            <v xml:space="preserve">       6.4</v>
          </cell>
          <cell r="R271">
            <v>31127</v>
          </cell>
          <cell r="S271" t="str">
            <v xml:space="preserve">      84.9</v>
          </cell>
          <cell r="T271">
            <v>30</v>
          </cell>
          <cell r="U271">
            <v>31127</v>
          </cell>
        </row>
        <row r="272">
          <cell r="B272" t="str">
            <v xml:space="preserve">PORT AVENTURA/P.ATRAC                                      </v>
          </cell>
          <cell r="C272" t="str">
            <v>A3</v>
          </cell>
          <cell r="D272" t="str">
            <v>GENERAL</v>
          </cell>
          <cell r="E272">
            <v>35540</v>
          </cell>
          <cell r="F272" t="str">
            <v>Domingo</v>
          </cell>
          <cell r="G272">
            <v>0.59449074074074071</v>
          </cell>
          <cell r="H272" t="str">
            <v>000m30s</v>
          </cell>
          <cell r="I272" t="str">
            <v>[SORPRESA,SORPRESA(R)] {AVANCE PROGRAMACION} * {AVANCE PROGRAMACION}</v>
          </cell>
          <cell r="J272">
            <v>15</v>
          </cell>
          <cell r="K272">
            <v>17</v>
          </cell>
          <cell r="L272" t="str">
            <v>Resto</v>
          </cell>
          <cell r="M272">
            <v>6.1</v>
          </cell>
          <cell r="N272" t="str">
            <v xml:space="preserve">     550.5</v>
          </cell>
          <cell r="O272">
            <v>2233</v>
          </cell>
          <cell r="P272">
            <v>2250</v>
          </cell>
          <cell r="Q272" t="str">
            <v xml:space="preserve">       6.5</v>
          </cell>
          <cell r="R272">
            <v>31219</v>
          </cell>
          <cell r="S272" t="str">
            <v xml:space="preserve">      85.2</v>
          </cell>
          <cell r="T272">
            <v>30</v>
          </cell>
          <cell r="U272">
            <v>31219</v>
          </cell>
        </row>
        <row r="273">
          <cell r="B273" t="str">
            <v xml:space="preserve">PORT AVENTURA/P.ATRAC                                      </v>
          </cell>
          <cell r="C273" t="str">
            <v>A3</v>
          </cell>
          <cell r="D273" t="str">
            <v>GENERAL</v>
          </cell>
          <cell r="E273">
            <v>35540</v>
          </cell>
          <cell r="F273" t="str">
            <v>Domingo</v>
          </cell>
          <cell r="G273">
            <v>1.0492013888888889</v>
          </cell>
          <cell r="H273" t="str">
            <v>000m30s</v>
          </cell>
          <cell r="I273" t="str">
            <v xml:space="preserve">[LO QUE NECESITAS AMOR] {AVANCE PROGRAMACION} * </v>
          </cell>
          <cell r="J273">
            <v>5</v>
          </cell>
          <cell r="K273">
            <v>14</v>
          </cell>
          <cell r="L273" t="str">
            <v>Resto</v>
          </cell>
          <cell r="M273">
            <v>3.5</v>
          </cell>
          <cell r="N273" t="str">
            <v xml:space="preserve">     554.0</v>
          </cell>
          <cell r="O273">
            <v>1299</v>
          </cell>
          <cell r="P273">
            <v>5550</v>
          </cell>
          <cell r="Q273" t="str">
            <v xml:space="preserve">       6.5</v>
          </cell>
          <cell r="R273">
            <v>31237</v>
          </cell>
          <cell r="S273" t="str">
            <v xml:space="preserve">      85.2</v>
          </cell>
          <cell r="T273">
            <v>30</v>
          </cell>
          <cell r="U273">
            <v>31237</v>
          </cell>
        </row>
        <row r="274">
          <cell r="B274" t="str">
            <v xml:space="preserve">PORT AVENTURA/P.ATRAC                                      </v>
          </cell>
          <cell r="C274" t="str">
            <v>TV3</v>
          </cell>
          <cell r="D274" t="str">
            <v>GENERAL</v>
          </cell>
          <cell r="E274">
            <v>35540</v>
          </cell>
          <cell r="F274" t="str">
            <v>Domingo</v>
          </cell>
          <cell r="G274">
            <v>0.57984953703703701</v>
          </cell>
          <cell r="H274" t="str">
            <v>000m30s</v>
          </cell>
          <cell r="I274" t="str">
            <v>[FORCA BARCA(R)] {AVANCE PROGRAMACION} * {AVANCE PROGRAMACION}</v>
          </cell>
          <cell r="J274">
            <v>6</v>
          </cell>
          <cell r="K274">
            <v>15</v>
          </cell>
          <cell r="L274" t="str">
            <v>Resto</v>
          </cell>
          <cell r="M274">
            <v>1.1000000000000001</v>
          </cell>
          <cell r="N274" t="str">
            <v xml:space="preserve">     555.1</v>
          </cell>
          <cell r="O274">
            <v>412</v>
          </cell>
          <cell r="P274">
            <v>150</v>
          </cell>
          <cell r="Q274" t="str">
            <v xml:space="preserve">       6.5</v>
          </cell>
          <cell r="R274">
            <v>31279</v>
          </cell>
          <cell r="S274" t="str">
            <v xml:space="preserve">      85.3</v>
          </cell>
          <cell r="T274">
            <v>30</v>
          </cell>
          <cell r="U274">
            <v>31279</v>
          </cell>
        </row>
        <row r="275">
          <cell r="B275" t="str">
            <v xml:space="preserve">PORT AVENTURA/P.ATRAC                                      </v>
          </cell>
          <cell r="C275" t="str">
            <v>TV3</v>
          </cell>
          <cell r="D275" t="str">
            <v>GENERAL</v>
          </cell>
          <cell r="E275">
            <v>35540</v>
          </cell>
          <cell r="F275" t="str">
            <v>Domingo</v>
          </cell>
          <cell r="G275">
            <v>0.6015625</v>
          </cell>
          <cell r="H275" t="str">
            <v>000m30s</v>
          </cell>
          <cell r="I275" t="str">
            <v>[AGENDA CULTURAL] * [AVANCE PROGRAMACION]</v>
          </cell>
          <cell r="J275">
            <v>13</v>
          </cell>
          <cell r="K275">
            <v>19</v>
          </cell>
          <cell r="L275" t="str">
            <v>Resto</v>
          </cell>
          <cell r="M275">
            <v>0.9</v>
          </cell>
          <cell r="N275" t="str">
            <v xml:space="preserve">     556.0</v>
          </cell>
          <cell r="O275">
            <v>318</v>
          </cell>
          <cell r="P275">
            <v>375</v>
          </cell>
          <cell r="Q275" t="str">
            <v xml:space="preserve">       6.5</v>
          </cell>
          <cell r="R275">
            <v>31287</v>
          </cell>
          <cell r="S275" t="str">
            <v xml:space="preserve">      85.3</v>
          </cell>
          <cell r="T275">
            <v>30</v>
          </cell>
          <cell r="U275">
            <v>31287</v>
          </cell>
        </row>
        <row r="276">
          <cell r="B276" t="str">
            <v xml:space="preserve">PORT AVENTURA/P.ATRAC                                      </v>
          </cell>
          <cell r="C276" t="str">
            <v>TV3</v>
          </cell>
          <cell r="D276" t="str">
            <v>GENERAL</v>
          </cell>
          <cell r="E276">
            <v>35540</v>
          </cell>
          <cell r="F276" t="str">
            <v>Domingo</v>
          </cell>
          <cell r="G276">
            <v>0.67025462962962967</v>
          </cell>
          <cell r="H276" t="str">
            <v>000m30s</v>
          </cell>
          <cell r="I276" t="str">
            <v>[TARDA DE CINE] {AVANCE PROGRAMACION} * {AVANCE PROGRAMACION}</v>
          </cell>
          <cell r="J276">
            <v>2</v>
          </cell>
          <cell r="K276">
            <v>18</v>
          </cell>
          <cell r="L276" t="str">
            <v>Segunda</v>
          </cell>
          <cell r="M276">
            <v>1</v>
          </cell>
          <cell r="N276" t="str">
            <v xml:space="preserve">     557.0</v>
          </cell>
          <cell r="O276">
            <v>366</v>
          </cell>
          <cell r="P276">
            <v>450</v>
          </cell>
          <cell r="Q276" t="str">
            <v xml:space="preserve">       6.5</v>
          </cell>
          <cell r="R276">
            <v>31289</v>
          </cell>
          <cell r="S276" t="str">
            <v xml:space="preserve">      85.4</v>
          </cell>
          <cell r="T276">
            <v>30</v>
          </cell>
          <cell r="U276">
            <v>31289</v>
          </cell>
        </row>
        <row r="277">
          <cell r="B277" t="str">
            <v xml:space="preserve">PORT AVENTURA/P.ATRAC                                      </v>
          </cell>
          <cell r="C277" t="str">
            <v>TV3</v>
          </cell>
          <cell r="D277" t="str">
            <v>GENERAL</v>
          </cell>
          <cell r="E277">
            <v>35540</v>
          </cell>
          <cell r="F277" t="str">
            <v>Domingo</v>
          </cell>
          <cell r="G277">
            <v>0.6942476851851852</v>
          </cell>
          <cell r="H277" t="str">
            <v>000m30s</v>
          </cell>
          <cell r="I277" t="str">
            <v>[TARDA DE CINE] {AVANCE PROGRAMACION} * {AVANCE PROGRAMACION}</v>
          </cell>
          <cell r="J277">
            <v>7</v>
          </cell>
          <cell r="K277">
            <v>20</v>
          </cell>
          <cell r="L277" t="str">
            <v>Resto</v>
          </cell>
          <cell r="M277">
            <v>0.8</v>
          </cell>
          <cell r="N277" t="str">
            <v xml:space="preserve">     557.8</v>
          </cell>
          <cell r="O277">
            <v>291</v>
          </cell>
          <cell r="P277">
            <v>450</v>
          </cell>
          <cell r="Q277" t="str">
            <v xml:space="preserve">       6.5</v>
          </cell>
          <cell r="R277">
            <v>31289</v>
          </cell>
          <cell r="S277" t="str">
            <v xml:space="preserve">      85.4</v>
          </cell>
          <cell r="T277">
            <v>30</v>
          </cell>
          <cell r="U277">
            <v>31289</v>
          </cell>
        </row>
        <row r="278">
          <cell r="B278" t="str">
            <v xml:space="preserve">PORT AVENTURA/P.ATRAC                                      </v>
          </cell>
          <cell r="C278" t="str">
            <v>TV3</v>
          </cell>
          <cell r="D278" t="str">
            <v>GENERAL</v>
          </cell>
          <cell r="E278">
            <v>35540</v>
          </cell>
          <cell r="F278" t="str">
            <v>Domingo</v>
          </cell>
          <cell r="G278">
            <v>0.74076388888888889</v>
          </cell>
          <cell r="H278" t="str">
            <v>000m30s</v>
          </cell>
          <cell r="I278" t="str">
            <v>[TARDA DE CINE 2]  * {AVANCE PROGRAMACION}</v>
          </cell>
          <cell r="J278">
            <v>3</v>
          </cell>
          <cell r="K278">
            <v>18</v>
          </cell>
          <cell r="L278" t="str">
            <v>Resto</v>
          </cell>
          <cell r="M278">
            <v>0.6</v>
          </cell>
          <cell r="N278" t="str">
            <v xml:space="preserve">     558.4</v>
          </cell>
          <cell r="O278">
            <v>205</v>
          </cell>
          <cell r="P278">
            <v>450</v>
          </cell>
          <cell r="Q278" t="str">
            <v xml:space="preserve">       6.5</v>
          </cell>
          <cell r="R278">
            <v>31300</v>
          </cell>
          <cell r="S278" t="str">
            <v xml:space="preserve">      85.4</v>
          </cell>
          <cell r="T278">
            <v>30</v>
          </cell>
          <cell r="U278">
            <v>31300</v>
          </cell>
        </row>
        <row r="279">
          <cell r="B279" t="str">
            <v xml:space="preserve">PORT AVENTURA/P.ATRAC                                      </v>
          </cell>
          <cell r="C279" t="str">
            <v>TV3</v>
          </cell>
          <cell r="D279" t="str">
            <v>GENERAL</v>
          </cell>
          <cell r="E279">
            <v>35540</v>
          </cell>
          <cell r="F279" t="str">
            <v>Domingo</v>
          </cell>
          <cell r="G279">
            <v>0.77093750000000005</v>
          </cell>
          <cell r="H279" t="str">
            <v>000m30s</v>
          </cell>
          <cell r="I279" t="str">
            <v>[TARDA DE CINE 2] {AVANCE PROGRAMACION} * {EL TRANSIT}</v>
          </cell>
          <cell r="J279">
            <v>8</v>
          </cell>
          <cell r="K279">
            <v>17</v>
          </cell>
          <cell r="L279" t="str">
            <v>Resto</v>
          </cell>
          <cell r="M279">
            <v>0.7</v>
          </cell>
          <cell r="N279" t="str">
            <v xml:space="preserve">     559.1</v>
          </cell>
          <cell r="O279">
            <v>262</v>
          </cell>
          <cell r="P279">
            <v>450</v>
          </cell>
          <cell r="Q279" t="str">
            <v xml:space="preserve">       6.5</v>
          </cell>
          <cell r="R279">
            <v>31300</v>
          </cell>
          <cell r="S279" t="str">
            <v xml:space="preserve">      85.4</v>
          </cell>
          <cell r="T279">
            <v>30</v>
          </cell>
          <cell r="U279">
            <v>31300</v>
          </cell>
        </row>
        <row r="280">
          <cell r="B280" t="str">
            <v xml:space="preserve">PORT AVENTURA/P.ATRAC                                      </v>
          </cell>
          <cell r="C280" t="str">
            <v>C9</v>
          </cell>
          <cell r="D280" t="str">
            <v>GENERAL</v>
          </cell>
          <cell r="E280">
            <v>35540</v>
          </cell>
          <cell r="F280" t="str">
            <v>Domingo</v>
          </cell>
          <cell r="G280">
            <v>0.68206018518518519</v>
          </cell>
          <cell r="H280" t="str">
            <v>000m30s</v>
          </cell>
          <cell r="I280" t="str">
            <v>[CINE] {AVANCE PROGRAMACION} * {AVANCE PROGRAMACION}</v>
          </cell>
          <cell r="J280">
            <v>17</v>
          </cell>
          <cell r="K280">
            <v>18</v>
          </cell>
          <cell r="L280" t="str">
            <v>Penultima</v>
          </cell>
          <cell r="M280">
            <v>0.6</v>
          </cell>
          <cell r="N280" t="str">
            <v xml:space="preserve">     559.7</v>
          </cell>
          <cell r="O280">
            <v>237</v>
          </cell>
          <cell r="P280">
            <v>375</v>
          </cell>
          <cell r="Q280" t="str">
            <v xml:space="preserve">       6.6</v>
          </cell>
          <cell r="R280">
            <v>31316</v>
          </cell>
          <cell r="S280" t="str">
            <v xml:space="preserve">      85.4</v>
          </cell>
          <cell r="T280">
            <v>30</v>
          </cell>
          <cell r="U280">
            <v>31316</v>
          </cell>
        </row>
        <row r="281">
          <cell r="B281" t="str">
            <v xml:space="preserve">PORT AVENTURA/P.ATRAC                                      </v>
          </cell>
          <cell r="C281" t="str">
            <v>C9</v>
          </cell>
          <cell r="D281" t="str">
            <v>GENERAL</v>
          </cell>
          <cell r="E281">
            <v>35540</v>
          </cell>
          <cell r="F281" t="str">
            <v>Domingo</v>
          </cell>
          <cell r="G281">
            <v>0.69881944444444455</v>
          </cell>
          <cell r="H281" t="str">
            <v>000m30s</v>
          </cell>
          <cell r="I281" t="str">
            <v xml:space="preserve">[CINE] {AVANCE PROGRAMACION} * </v>
          </cell>
          <cell r="J281">
            <v>5</v>
          </cell>
          <cell r="K281">
            <v>13</v>
          </cell>
          <cell r="L281" t="str">
            <v>Resto</v>
          </cell>
          <cell r="M281">
            <v>0.6</v>
          </cell>
          <cell r="N281" t="str">
            <v xml:space="preserve">     560.4</v>
          </cell>
          <cell r="O281">
            <v>232</v>
          </cell>
          <cell r="P281">
            <v>375</v>
          </cell>
          <cell r="Q281" t="str">
            <v xml:space="preserve">       6.6</v>
          </cell>
          <cell r="R281">
            <v>31317</v>
          </cell>
          <cell r="S281" t="str">
            <v xml:space="preserve">      85.4</v>
          </cell>
          <cell r="T281">
            <v>30</v>
          </cell>
          <cell r="U281">
            <v>31317</v>
          </cell>
        </row>
        <row r="282">
          <cell r="B282" t="str">
            <v xml:space="preserve">PORT AVENTURA/P.ATRAC                                      </v>
          </cell>
          <cell r="C282" t="str">
            <v>C9</v>
          </cell>
          <cell r="D282" t="str">
            <v>GENERAL</v>
          </cell>
          <cell r="E282">
            <v>35540</v>
          </cell>
          <cell r="F282" t="str">
            <v>Domingo</v>
          </cell>
          <cell r="G282">
            <v>0.73706018518518512</v>
          </cell>
          <cell r="H282" t="str">
            <v>000m30s</v>
          </cell>
          <cell r="I282" t="str">
            <v>[EN PANTALLA] {AVANCE PROGRAMACION} * {AVANCE PROGRAMACION}</v>
          </cell>
          <cell r="J282">
            <v>13</v>
          </cell>
          <cell r="K282">
            <v>13</v>
          </cell>
          <cell r="L282" t="str">
            <v>Ultima</v>
          </cell>
          <cell r="M282">
            <v>0.5</v>
          </cell>
          <cell r="N282" t="str">
            <v xml:space="preserve">     560.8</v>
          </cell>
          <cell r="O282">
            <v>174</v>
          </cell>
          <cell r="P282">
            <v>375</v>
          </cell>
          <cell r="Q282" t="str">
            <v xml:space="preserve">       6.6</v>
          </cell>
          <cell r="R282">
            <v>31319</v>
          </cell>
          <cell r="S282" t="str">
            <v xml:space="preserve">      85.4</v>
          </cell>
          <cell r="T282">
            <v>30</v>
          </cell>
          <cell r="U282">
            <v>31319</v>
          </cell>
        </row>
        <row r="283">
          <cell r="B283" t="str">
            <v xml:space="preserve">PORT AVENTURA/P.ATRAC                                      </v>
          </cell>
          <cell r="C283" t="str">
            <v>C9</v>
          </cell>
          <cell r="D283" t="str">
            <v>GENERAL</v>
          </cell>
          <cell r="E283">
            <v>35540</v>
          </cell>
          <cell r="F283" t="str">
            <v>Domingo</v>
          </cell>
          <cell r="G283">
            <v>0.97157407407407403</v>
          </cell>
          <cell r="H283" t="str">
            <v>000m30s</v>
          </cell>
          <cell r="I283" t="str">
            <v>[CINE] {AVANCE PROGRAMACION} * {AVANCE PROGRAMACION}</v>
          </cell>
          <cell r="J283">
            <v>7</v>
          </cell>
          <cell r="K283">
            <v>14</v>
          </cell>
          <cell r="L283" t="str">
            <v>Resto</v>
          </cell>
          <cell r="M283">
            <v>0.9</v>
          </cell>
          <cell r="N283" t="str">
            <v xml:space="preserve">     561.7</v>
          </cell>
          <cell r="O283">
            <v>324</v>
          </cell>
          <cell r="P283">
            <v>600</v>
          </cell>
          <cell r="Q283" t="str">
            <v xml:space="preserve">       6.6</v>
          </cell>
          <cell r="R283">
            <v>31352</v>
          </cell>
          <cell r="S283" t="str">
            <v xml:space="preserve">      85.5</v>
          </cell>
          <cell r="T283">
            <v>30</v>
          </cell>
          <cell r="U283">
            <v>31352</v>
          </cell>
        </row>
        <row r="284">
          <cell r="B284" t="str">
            <v xml:space="preserve">PORT AVENTURA/P.ATRAC                                      </v>
          </cell>
          <cell r="C284" t="str">
            <v>ETB2</v>
          </cell>
          <cell r="D284" t="str">
            <v>GENERAL</v>
          </cell>
          <cell r="E284">
            <v>35540</v>
          </cell>
          <cell r="F284" t="str">
            <v>Domingo</v>
          </cell>
          <cell r="G284">
            <v>0.96526620370370375</v>
          </cell>
          <cell r="H284" t="str">
            <v>000m30s</v>
          </cell>
          <cell r="I284" t="str">
            <v>[EL DERBY] {AVANCE PROGRAMACION} * {AVANCE PROGRAMACION}</v>
          </cell>
          <cell r="J284">
            <v>7</v>
          </cell>
          <cell r="K284">
            <v>10</v>
          </cell>
          <cell r="L284" t="str">
            <v>Resto</v>
          </cell>
          <cell r="M284">
            <v>0.1</v>
          </cell>
          <cell r="N284" t="str">
            <v xml:space="preserve">     561.8</v>
          </cell>
          <cell r="O284">
            <v>47</v>
          </cell>
          <cell r="P284">
            <v>345</v>
          </cell>
          <cell r="Q284" t="str">
            <v xml:space="preserve">       6.6</v>
          </cell>
          <cell r="R284">
            <v>31354</v>
          </cell>
          <cell r="S284" t="str">
            <v xml:space="preserve">      85.5</v>
          </cell>
          <cell r="T284">
            <v>30</v>
          </cell>
          <cell r="U284">
            <v>31354</v>
          </cell>
        </row>
        <row r="285">
          <cell r="B285" t="str">
            <v xml:space="preserve">PORT AVENTURA/P.ATRAC                                      </v>
          </cell>
          <cell r="C285" t="str">
            <v>TVM</v>
          </cell>
          <cell r="D285" t="str">
            <v>GENERAL</v>
          </cell>
          <cell r="E285">
            <v>35540</v>
          </cell>
          <cell r="F285" t="str">
            <v>Domingo</v>
          </cell>
          <cell r="G285">
            <v>0.62574074074074071</v>
          </cell>
          <cell r="H285" t="str">
            <v>000m30s</v>
          </cell>
          <cell r="I285" t="str">
            <v>[EL TIEMPO 1] * [TELEPAGINA MADRID]</v>
          </cell>
          <cell r="J285">
            <v>6</v>
          </cell>
          <cell r="K285">
            <v>10</v>
          </cell>
          <cell r="L285" t="str">
            <v>Resto</v>
          </cell>
          <cell r="M285">
            <v>0.8</v>
          </cell>
          <cell r="N285" t="str">
            <v xml:space="preserve">     562.6</v>
          </cell>
          <cell r="O285">
            <v>290</v>
          </cell>
          <cell r="P285">
            <v>413</v>
          </cell>
          <cell r="Q285" t="str">
            <v xml:space="preserve">       6.6</v>
          </cell>
          <cell r="R285">
            <v>31391</v>
          </cell>
          <cell r="S285" t="str">
            <v xml:space="preserve">      85.6</v>
          </cell>
          <cell r="T285">
            <v>30</v>
          </cell>
          <cell r="U285">
            <v>31391</v>
          </cell>
        </row>
        <row r="286">
          <cell r="B286" t="str">
            <v xml:space="preserve">PORT AVENTURA/P.ATRAC                                      </v>
          </cell>
          <cell r="C286" t="str">
            <v>TVM</v>
          </cell>
          <cell r="D286" t="str">
            <v>GENERAL</v>
          </cell>
          <cell r="E286">
            <v>35540</v>
          </cell>
          <cell r="F286" t="str">
            <v>Domingo</v>
          </cell>
          <cell r="G286">
            <v>0.66295138888888883</v>
          </cell>
          <cell r="H286" t="str">
            <v>000m30s</v>
          </cell>
          <cell r="I286" t="str">
            <v>[CINE]  * {AVANCE PROGRAMACION}</v>
          </cell>
          <cell r="J286">
            <v>3</v>
          </cell>
          <cell r="K286">
            <v>19</v>
          </cell>
          <cell r="L286" t="str">
            <v>Resto</v>
          </cell>
          <cell r="M286">
            <v>0.6</v>
          </cell>
          <cell r="N286" t="str">
            <v xml:space="preserve">     563.2</v>
          </cell>
          <cell r="O286">
            <v>208</v>
          </cell>
          <cell r="P286">
            <v>548</v>
          </cell>
          <cell r="Q286" t="str">
            <v xml:space="preserve">       6.6</v>
          </cell>
          <cell r="R286">
            <v>31396</v>
          </cell>
          <cell r="S286" t="str">
            <v xml:space="preserve">      85.6</v>
          </cell>
          <cell r="T286">
            <v>30</v>
          </cell>
          <cell r="U286">
            <v>31396</v>
          </cell>
        </row>
        <row r="287">
          <cell r="B287" t="str">
            <v xml:space="preserve">PORT AVENTURA/P.ATRAC                                      </v>
          </cell>
          <cell r="C287" t="str">
            <v>TVM</v>
          </cell>
          <cell r="D287" t="str">
            <v>GENERAL</v>
          </cell>
          <cell r="E287">
            <v>35540</v>
          </cell>
          <cell r="F287" t="str">
            <v>Domingo</v>
          </cell>
          <cell r="G287">
            <v>0.69797453703703705</v>
          </cell>
          <cell r="H287" t="str">
            <v>000m30s</v>
          </cell>
          <cell r="I287" t="str">
            <v>[CINE] {AVANCE PROGRAMACION} * {AVANCE PROGRAMACION}</v>
          </cell>
          <cell r="J287">
            <v>6</v>
          </cell>
          <cell r="K287">
            <v>20</v>
          </cell>
          <cell r="L287" t="str">
            <v>Resto</v>
          </cell>
          <cell r="M287">
            <v>0.6</v>
          </cell>
          <cell r="N287" t="str">
            <v xml:space="preserve">     563.8</v>
          </cell>
          <cell r="O287">
            <v>208</v>
          </cell>
          <cell r="P287">
            <v>548</v>
          </cell>
          <cell r="Q287" t="str">
            <v xml:space="preserve">       6.6</v>
          </cell>
          <cell r="R287">
            <v>31404</v>
          </cell>
          <cell r="S287" t="str">
            <v xml:space="preserve">      85.7</v>
          </cell>
          <cell r="T287">
            <v>30</v>
          </cell>
          <cell r="U287">
            <v>31404</v>
          </cell>
        </row>
        <row r="288">
          <cell r="B288" t="str">
            <v xml:space="preserve">PORT AVENTURA/P.ATRAC                                      </v>
          </cell>
          <cell r="C288" t="str">
            <v>TVM</v>
          </cell>
          <cell r="D288" t="str">
            <v>GENERAL</v>
          </cell>
          <cell r="E288">
            <v>35540</v>
          </cell>
          <cell r="F288" t="str">
            <v>Domingo</v>
          </cell>
          <cell r="G288">
            <v>0.7150347222222222</v>
          </cell>
          <cell r="H288" t="str">
            <v>000m30s</v>
          </cell>
          <cell r="I288" t="str">
            <v>[CINE] {AVANCE PROGRAMACION} * {AVANCE PROGRAMACION}</v>
          </cell>
          <cell r="J288">
            <v>2</v>
          </cell>
          <cell r="K288">
            <v>20</v>
          </cell>
          <cell r="L288" t="str">
            <v>Segunda</v>
          </cell>
          <cell r="M288">
            <v>0.5</v>
          </cell>
          <cell r="N288" t="str">
            <v xml:space="preserve">     564.3</v>
          </cell>
          <cell r="O288">
            <v>199</v>
          </cell>
          <cell r="P288">
            <v>548</v>
          </cell>
          <cell r="Q288" t="str">
            <v xml:space="preserve">       6.6</v>
          </cell>
          <cell r="R288">
            <v>31404</v>
          </cell>
          <cell r="S288" t="str">
            <v xml:space="preserve">      85.7</v>
          </cell>
          <cell r="T288">
            <v>30</v>
          </cell>
          <cell r="U288">
            <v>31404</v>
          </cell>
        </row>
        <row r="289">
          <cell r="B289" t="str">
            <v xml:space="preserve">PORT AVENTURA/P.ATRAC                                      </v>
          </cell>
          <cell r="C289" t="str">
            <v>TVM</v>
          </cell>
          <cell r="D289" t="str">
            <v>GENERAL</v>
          </cell>
          <cell r="E289">
            <v>35540</v>
          </cell>
          <cell r="F289" t="str">
            <v>Domingo</v>
          </cell>
          <cell r="G289">
            <v>0.74387731481481489</v>
          </cell>
          <cell r="H289" t="str">
            <v>000m30s</v>
          </cell>
          <cell r="I289" t="str">
            <v>[PANORAMA ACTUALIDAD]  * {AVANCE PROGRAMACION}</v>
          </cell>
          <cell r="J289">
            <v>11</v>
          </cell>
          <cell r="K289">
            <v>16</v>
          </cell>
          <cell r="L289" t="str">
            <v>Resto</v>
          </cell>
          <cell r="M289">
            <v>0.4</v>
          </cell>
          <cell r="N289" t="str">
            <v xml:space="preserve">     564.7</v>
          </cell>
          <cell r="O289">
            <v>141</v>
          </cell>
          <cell r="P289">
            <v>548</v>
          </cell>
          <cell r="Q289" t="str">
            <v xml:space="preserve">       6.6</v>
          </cell>
          <cell r="R289">
            <v>31403</v>
          </cell>
          <cell r="S289" t="str">
            <v xml:space="preserve">      85.7</v>
          </cell>
          <cell r="T289">
            <v>30</v>
          </cell>
          <cell r="U289">
            <v>31403</v>
          </cell>
        </row>
        <row r="290">
          <cell r="B290" t="str">
            <v xml:space="preserve">PORT AVENTURA/P.ATRAC                                      </v>
          </cell>
          <cell r="C290" t="str">
            <v>TVM</v>
          </cell>
          <cell r="D290" t="str">
            <v>GENERAL</v>
          </cell>
          <cell r="E290">
            <v>35540</v>
          </cell>
          <cell r="F290" t="str">
            <v>Domingo</v>
          </cell>
          <cell r="G290">
            <v>0.75561342592592595</v>
          </cell>
          <cell r="H290" t="str">
            <v>000m30s</v>
          </cell>
          <cell r="I290" t="str">
            <v>[PANORAMA ACTUALIDAD] {AVANCE PROGRAMACION} * {AVANCE PROGRAMACION}</v>
          </cell>
          <cell r="J290">
            <v>3</v>
          </cell>
          <cell r="K290">
            <v>13</v>
          </cell>
          <cell r="L290" t="str">
            <v>Resto</v>
          </cell>
          <cell r="M290">
            <v>0.4</v>
          </cell>
          <cell r="N290" t="str">
            <v xml:space="preserve">     565.1</v>
          </cell>
          <cell r="O290">
            <v>135</v>
          </cell>
          <cell r="P290">
            <v>548</v>
          </cell>
          <cell r="Q290" t="str">
            <v xml:space="preserve">       6.6</v>
          </cell>
          <cell r="R290">
            <v>31403</v>
          </cell>
          <cell r="S290" t="str">
            <v xml:space="preserve">      85.7</v>
          </cell>
          <cell r="T290">
            <v>30</v>
          </cell>
          <cell r="U290">
            <v>31403</v>
          </cell>
        </row>
        <row r="291">
          <cell r="B291" t="str">
            <v xml:space="preserve">PORT AVENTURA/P.ATRAC                                      </v>
          </cell>
          <cell r="C291" t="str">
            <v>TVM</v>
          </cell>
          <cell r="D291" t="str">
            <v>GENERAL</v>
          </cell>
          <cell r="E291">
            <v>35540</v>
          </cell>
          <cell r="F291" t="str">
            <v>Domingo</v>
          </cell>
          <cell r="G291">
            <v>0.80737268518518512</v>
          </cell>
          <cell r="H291" t="str">
            <v>000m30s</v>
          </cell>
          <cell r="I291" t="str">
            <v>[FUTBOL ES FUTBOL]  * {AVANCE PROGRAMACION}</v>
          </cell>
          <cell r="J291">
            <v>5</v>
          </cell>
          <cell r="K291">
            <v>15</v>
          </cell>
          <cell r="L291" t="str">
            <v>Resto</v>
          </cell>
          <cell r="M291">
            <v>0.7</v>
          </cell>
          <cell r="N291" t="str">
            <v xml:space="preserve">     565.7</v>
          </cell>
          <cell r="O291">
            <v>245</v>
          </cell>
          <cell r="P291">
            <v>1035</v>
          </cell>
          <cell r="Q291" t="str">
            <v xml:space="preserve">       6.6</v>
          </cell>
          <cell r="R291">
            <v>31412</v>
          </cell>
          <cell r="S291" t="str">
            <v xml:space="preserve">      85.7</v>
          </cell>
          <cell r="T291">
            <v>30</v>
          </cell>
          <cell r="U291">
            <v>31412</v>
          </cell>
        </row>
        <row r="292">
          <cell r="B292" t="str">
            <v xml:space="preserve">PORT AVENTURA/P.ATRAC                                      </v>
          </cell>
          <cell r="C292" t="str">
            <v>TVM</v>
          </cell>
          <cell r="D292" t="str">
            <v>GENERAL</v>
          </cell>
          <cell r="E292">
            <v>35540</v>
          </cell>
          <cell r="F292" t="str">
            <v>Domingo</v>
          </cell>
          <cell r="G292">
            <v>0.82721064814814815</v>
          </cell>
          <cell r="H292" t="str">
            <v>000m30s</v>
          </cell>
          <cell r="I292" t="str">
            <v>[FUTBOL ES FUTBOL] {AVANCE PROGRAMACION} * {AVANCE PROGRAMACION}</v>
          </cell>
          <cell r="J292">
            <v>10</v>
          </cell>
          <cell r="K292">
            <v>14</v>
          </cell>
          <cell r="L292" t="str">
            <v>Resto</v>
          </cell>
          <cell r="M292">
            <v>0.6</v>
          </cell>
          <cell r="N292" t="str">
            <v xml:space="preserve">     566.3</v>
          </cell>
          <cell r="O292">
            <v>227</v>
          </cell>
          <cell r="P292">
            <v>1035</v>
          </cell>
          <cell r="Q292" t="str">
            <v xml:space="preserve">       6.6</v>
          </cell>
          <cell r="R292">
            <v>31412</v>
          </cell>
          <cell r="S292" t="str">
            <v xml:space="preserve">      85.7</v>
          </cell>
          <cell r="T292">
            <v>30</v>
          </cell>
          <cell r="U292">
            <v>31412</v>
          </cell>
        </row>
        <row r="293">
          <cell r="B293" t="str">
            <v xml:space="preserve">PORT AVENTURA/P.ATRAC                                      </v>
          </cell>
          <cell r="C293" t="str">
            <v>TVM</v>
          </cell>
          <cell r="D293" t="str">
            <v>GENERAL</v>
          </cell>
          <cell r="E293">
            <v>35540</v>
          </cell>
          <cell r="F293" t="str">
            <v>Domingo</v>
          </cell>
          <cell r="G293">
            <v>0.94055555555555559</v>
          </cell>
          <cell r="H293" t="str">
            <v>000m30s</v>
          </cell>
          <cell r="I293" t="str">
            <v>[TOMBOLA]  * {AVANCE PROGRAMACION}</v>
          </cell>
          <cell r="J293">
            <v>3</v>
          </cell>
          <cell r="K293">
            <v>21</v>
          </cell>
          <cell r="L293" t="str">
            <v>Resto</v>
          </cell>
          <cell r="M293">
            <v>0.7</v>
          </cell>
          <cell r="N293" t="str">
            <v xml:space="preserve">     567.1</v>
          </cell>
          <cell r="O293">
            <v>261</v>
          </cell>
          <cell r="P293">
            <v>1035</v>
          </cell>
          <cell r="Q293" t="str">
            <v xml:space="preserve">       6.6</v>
          </cell>
          <cell r="R293">
            <v>31427</v>
          </cell>
          <cell r="S293" t="str">
            <v xml:space="preserve">      85.7</v>
          </cell>
          <cell r="T293">
            <v>30</v>
          </cell>
          <cell r="U293">
            <v>31427</v>
          </cell>
        </row>
        <row r="294">
          <cell r="B294" t="str">
            <v xml:space="preserve">PORT AVENTURA/P.ATRAC                                      </v>
          </cell>
          <cell r="C294" t="str">
            <v>TVM</v>
          </cell>
          <cell r="D294" t="str">
            <v>GENERAL</v>
          </cell>
          <cell r="E294">
            <v>35540</v>
          </cell>
          <cell r="F294" t="str">
            <v>Domingo</v>
          </cell>
          <cell r="G294">
            <v>0.97361111111111109</v>
          </cell>
          <cell r="H294" t="str">
            <v>000m30s</v>
          </cell>
          <cell r="I294" t="str">
            <v>[TOMBOLA] {AVANCE PROGRAMACION} * {AVANCE PROGRAMACION}</v>
          </cell>
          <cell r="J294">
            <v>14</v>
          </cell>
          <cell r="K294">
            <v>18</v>
          </cell>
          <cell r="L294" t="str">
            <v>Resto</v>
          </cell>
          <cell r="M294">
            <v>1.2</v>
          </cell>
          <cell r="N294" t="str">
            <v xml:space="preserve">     568.2</v>
          </cell>
          <cell r="O294">
            <v>428</v>
          </cell>
          <cell r="P294">
            <v>1035</v>
          </cell>
          <cell r="Q294" t="str">
            <v xml:space="preserve">       6.6</v>
          </cell>
          <cell r="R294">
            <v>31432</v>
          </cell>
          <cell r="S294" t="str">
            <v xml:space="preserve">      85.7</v>
          </cell>
          <cell r="T294">
            <v>30</v>
          </cell>
          <cell r="U294">
            <v>31432</v>
          </cell>
        </row>
        <row r="295">
          <cell r="B295" t="str">
            <v xml:space="preserve">PORT AVENTURA/P.ATRAC                                      </v>
          </cell>
          <cell r="C295" t="str">
            <v>TVE1</v>
          </cell>
          <cell r="D295" t="str">
            <v>GENERAL</v>
          </cell>
          <cell r="E295">
            <v>35541</v>
          </cell>
          <cell r="F295" t="str">
            <v>Lunes</v>
          </cell>
          <cell r="G295">
            <v>0.60674768518518518</v>
          </cell>
          <cell r="H295" t="str">
            <v>000m30s</v>
          </cell>
          <cell r="I295" t="str">
            <v>[PROGRAMACION REGIONAL] {AVANCE PROGRAMACION} * {AVANCE PROGRAMACION}</v>
          </cell>
          <cell r="J295">
            <v>10</v>
          </cell>
          <cell r="K295">
            <v>13</v>
          </cell>
          <cell r="L295" t="str">
            <v>Resto</v>
          </cell>
          <cell r="M295">
            <v>5.3</v>
          </cell>
          <cell r="N295" t="str">
            <v xml:space="preserve">     573.6</v>
          </cell>
          <cell r="O295">
            <v>1956</v>
          </cell>
          <cell r="P295">
            <v>1800</v>
          </cell>
          <cell r="Q295" t="str">
            <v xml:space="preserve">       6.7</v>
          </cell>
          <cell r="R295">
            <v>31492</v>
          </cell>
          <cell r="S295" t="str">
            <v xml:space="preserve">      85.9</v>
          </cell>
          <cell r="T295">
            <v>30</v>
          </cell>
          <cell r="U295">
            <v>31492</v>
          </cell>
        </row>
        <row r="296">
          <cell r="B296" t="str">
            <v xml:space="preserve">PORT AVENTURA/P.ATRAC                                      </v>
          </cell>
          <cell r="C296" t="str">
            <v>TVE1</v>
          </cell>
          <cell r="D296" t="str">
            <v>GENERAL</v>
          </cell>
          <cell r="E296">
            <v>35541</v>
          </cell>
          <cell r="F296" t="str">
            <v>Lunes</v>
          </cell>
          <cell r="G296">
            <v>0.62244212962962964</v>
          </cell>
          <cell r="H296" t="str">
            <v>000m30s</v>
          </cell>
          <cell r="I296" t="str">
            <v>[PROGRAMACION REGIONAL] * [AVANCE PROGRAMACION]</v>
          </cell>
          <cell r="J296">
            <v>6</v>
          </cell>
          <cell r="K296">
            <v>13</v>
          </cell>
          <cell r="L296" t="str">
            <v>Resto</v>
          </cell>
          <cell r="M296">
            <v>5.4</v>
          </cell>
          <cell r="N296" t="str">
            <v xml:space="preserve">     579.0</v>
          </cell>
          <cell r="O296">
            <v>1988</v>
          </cell>
          <cell r="P296">
            <v>1800</v>
          </cell>
          <cell r="Q296" t="str">
            <v xml:space="preserve">       6.7</v>
          </cell>
          <cell r="R296">
            <v>31530</v>
          </cell>
          <cell r="S296" t="str">
            <v xml:space="preserve">      86.0</v>
          </cell>
          <cell r="T296">
            <v>30</v>
          </cell>
          <cell r="U296">
            <v>31530</v>
          </cell>
        </row>
        <row r="297">
          <cell r="B297" t="str">
            <v xml:space="preserve">PORT AVENTURA/P.ATRAC                                      </v>
          </cell>
          <cell r="C297" t="str">
            <v>TVE1</v>
          </cell>
          <cell r="D297" t="str">
            <v>GENERAL</v>
          </cell>
          <cell r="E297">
            <v>35541</v>
          </cell>
          <cell r="F297" t="str">
            <v>Lunes</v>
          </cell>
          <cell r="G297">
            <v>0.66488425925925931</v>
          </cell>
          <cell r="H297" t="str">
            <v>000m30s</v>
          </cell>
          <cell r="I297" t="str">
            <v>[TELEDIARIO 1] * [EL TIEMPO 1]</v>
          </cell>
          <cell r="J297">
            <v>14</v>
          </cell>
          <cell r="K297">
            <v>16</v>
          </cell>
          <cell r="L297" t="str">
            <v>Resto</v>
          </cell>
          <cell r="M297">
            <v>7.3</v>
          </cell>
          <cell r="N297" t="str">
            <v xml:space="preserve">     586.3</v>
          </cell>
          <cell r="O297">
            <v>2686</v>
          </cell>
          <cell r="P297">
            <v>5100</v>
          </cell>
          <cell r="Q297" t="str">
            <v xml:space="preserve">       6.8</v>
          </cell>
          <cell r="R297">
            <v>31466</v>
          </cell>
          <cell r="S297" t="str">
            <v xml:space="preserve">      85.8</v>
          </cell>
          <cell r="T297">
            <v>30</v>
          </cell>
          <cell r="U297">
            <v>31466</v>
          </cell>
        </row>
        <row r="298">
          <cell r="B298" t="str">
            <v xml:space="preserve">PORT AVENTURA/P.ATRAC                                      </v>
          </cell>
          <cell r="C298" t="str">
            <v>TVE1</v>
          </cell>
          <cell r="D298" t="str">
            <v>GENERAL</v>
          </cell>
          <cell r="E298">
            <v>35541</v>
          </cell>
          <cell r="F298" t="str">
            <v>Lunes</v>
          </cell>
          <cell r="G298">
            <v>0.9837731481481482</v>
          </cell>
          <cell r="H298" t="str">
            <v>000m30s</v>
          </cell>
          <cell r="I298" t="str">
            <v>[QUIEN SABE DONDE] {AVANCE PROGRAMACION} * {EMISION REGIONAL}</v>
          </cell>
          <cell r="J298">
            <v>5</v>
          </cell>
          <cell r="K298">
            <v>13</v>
          </cell>
          <cell r="L298" t="str">
            <v>Resto</v>
          </cell>
          <cell r="M298">
            <v>8.6999999999999993</v>
          </cell>
          <cell r="N298" t="str">
            <v xml:space="preserve">     595.0</v>
          </cell>
          <cell r="O298">
            <v>3173</v>
          </cell>
          <cell r="P298">
            <v>7500</v>
          </cell>
          <cell r="Q298" t="str">
            <v xml:space="preserve">       6.9</v>
          </cell>
          <cell r="R298">
            <v>31550</v>
          </cell>
          <cell r="S298" t="str">
            <v xml:space="preserve">      86.1</v>
          </cell>
          <cell r="T298">
            <v>30</v>
          </cell>
          <cell r="U298">
            <v>31550</v>
          </cell>
        </row>
        <row r="299">
          <cell r="B299" t="str">
            <v xml:space="preserve">PORT AVENTURA/P.ATRAC                                      </v>
          </cell>
          <cell r="C299" t="str">
            <v>T5</v>
          </cell>
          <cell r="D299" t="str">
            <v>GENERAL</v>
          </cell>
          <cell r="E299">
            <v>35541</v>
          </cell>
          <cell r="F299" t="str">
            <v>Lunes</v>
          </cell>
          <cell r="G299">
            <v>0.65103009259259259</v>
          </cell>
          <cell r="H299" t="str">
            <v>000m30s</v>
          </cell>
          <cell r="I299" t="str">
            <v xml:space="preserve">[QUE ME DICES] {AVANCE PROGRAMACION} * </v>
          </cell>
          <cell r="J299">
            <v>18</v>
          </cell>
          <cell r="K299">
            <v>18</v>
          </cell>
          <cell r="L299" t="str">
            <v>Ultima</v>
          </cell>
          <cell r="M299">
            <v>5.6</v>
          </cell>
          <cell r="N299" t="str">
            <v xml:space="preserve">     600.6</v>
          </cell>
          <cell r="O299">
            <v>2048</v>
          </cell>
          <cell r="P299">
            <v>3488</v>
          </cell>
          <cell r="Q299" t="str">
            <v xml:space="preserve">       7.0</v>
          </cell>
          <cell r="R299">
            <v>31641</v>
          </cell>
          <cell r="S299" t="str">
            <v xml:space="preserve">      86.3</v>
          </cell>
          <cell r="T299">
            <v>30</v>
          </cell>
          <cell r="U299">
            <v>31641</v>
          </cell>
        </row>
        <row r="300">
          <cell r="B300" t="str">
            <v xml:space="preserve">PORT AVENTURA/P.ATRAC                                      </v>
          </cell>
          <cell r="C300" t="str">
            <v>A3</v>
          </cell>
          <cell r="D300" t="str">
            <v>GENERAL</v>
          </cell>
          <cell r="E300">
            <v>35541</v>
          </cell>
          <cell r="F300" t="str">
            <v>Lunes</v>
          </cell>
          <cell r="G300">
            <v>0.64733796296296298</v>
          </cell>
          <cell r="H300" t="str">
            <v>000m30s</v>
          </cell>
          <cell r="I300" t="str">
            <v>[ANTENA 3 NOTICIAS 1]</v>
          </cell>
          <cell r="J300">
            <v>12</v>
          </cell>
          <cell r="K300">
            <v>14</v>
          </cell>
          <cell r="L300" t="str">
            <v>Resto</v>
          </cell>
          <cell r="M300">
            <v>6.8</v>
          </cell>
          <cell r="N300" t="str">
            <v xml:space="preserve">     607.3</v>
          </cell>
          <cell r="O300">
            <v>2486</v>
          </cell>
          <cell r="P300">
            <v>4050</v>
          </cell>
          <cell r="Q300" t="str">
            <v xml:space="preserve">       7.0</v>
          </cell>
          <cell r="R300">
            <v>31729</v>
          </cell>
          <cell r="S300" t="str">
            <v xml:space="preserve">      86.6</v>
          </cell>
          <cell r="T300">
            <v>30</v>
          </cell>
          <cell r="U300">
            <v>31729</v>
          </cell>
        </row>
        <row r="301">
          <cell r="B301" t="str">
            <v xml:space="preserve">PORT AVENTURA/P.ATRAC                                      </v>
          </cell>
          <cell r="C301" t="str">
            <v>TV3</v>
          </cell>
          <cell r="D301" t="str">
            <v>GENERAL</v>
          </cell>
          <cell r="E301">
            <v>35541</v>
          </cell>
          <cell r="F301" t="str">
            <v>Lunes</v>
          </cell>
          <cell r="G301">
            <v>0.85063657407407411</v>
          </cell>
          <cell r="H301" t="str">
            <v>000m30s</v>
          </cell>
          <cell r="I301" t="str">
            <v>[EL JOC DE VIURE] * [AVANCE PROGRAMACION]</v>
          </cell>
          <cell r="J301">
            <v>12</v>
          </cell>
          <cell r="K301">
            <v>22</v>
          </cell>
          <cell r="L301" t="str">
            <v>Resto</v>
          </cell>
          <cell r="M301">
            <v>0.4</v>
          </cell>
          <cell r="N301" t="str">
            <v xml:space="preserve">     607.7</v>
          </cell>
          <cell r="O301">
            <v>131</v>
          </cell>
          <cell r="P301">
            <v>675</v>
          </cell>
          <cell r="Q301" t="str">
            <v xml:space="preserve">       7.0</v>
          </cell>
          <cell r="R301">
            <v>31728</v>
          </cell>
          <cell r="S301" t="str">
            <v xml:space="preserve">      86.6</v>
          </cell>
          <cell r="T301">
            <v>30</v>
          </cell>
          <cell r="U301">
            <v>31728</v>
          </cell>
        </row>
        <row r="302">
          <cell r="B302" t="str">
            <v xml:space="preserve">PORT AVENTURA/P.ATRAC                                      </v>
          </cell>
          <cell r="C302" t="str">
            <v>C9</v>
          </cell>
          <cell r="D302" t="str">
            <v>GENERAL</v>
          </cell>
          <cell r="E302">
            <v>35541</v>
          </cell>
          <cell r="F302" t="str">
            <v>Lunes</v>
          </cell>
          <cell r="G302">
            <v>0.80405092592592586</v>
          </cell>
          <cell r="H302" t="str">
            <v>000m30s</v>
          </cell>
          <cell r="I302" t="str">
            <v>[BOUS] {AVANCE PROGRAMACION} * {AVANCE PROGRAMACION}</v>
          </cell>
          <cell r="J302">
            <v>2</v>
          </cell>
          <cell r="K302">
            <v>6</v>
          </cell>
          <cell r="L302" t="str">
            <v>Segunda</v>
          </cell>
          <cell r="M302">
            <v>0.5</v>
          </cell>
          <cell r="N302" t="str">
            <v xml:space="preserve">     608.2</v>
          </cell>
          <cell r="O302">
            <v>196</v>
          </cell>
          <cell r="P302">
            <v>188</v>
          </cell>
          <cell r="Q302" t="str">
            <v xml:space="preserve">       7.0</v>
          </cell>
          <cell r="R302">
            <v>31728</v>
          </cell>
          <cell r="S302" t="str">
            <v xml:space="preserve">      86.6</v>
          </cell>
          <cell r="T302">
            <v>30</v>
          </cell>
          <cell r="U302">
            <v>31728</v>
          </cell>
        </row>
        <row r="303">
          <cell r="B303" t="str">
            <v xml:space="preserve">PORT AVENTURA/P.ATRAC                                      </v>
          </cell>
          <cell r="C303" t="str">
            <v>C9</v>
          </cell>
          <cell r="D303" t="str">
            <v>GENERAL</v>
          </cell>
          <cell r="E303">
            <v>35541</v>
          </cell>
          <cell r="F303" t="str">
            <v>Lunes</v>
          </cell>
          <cell r="G303">
            <v>0.8206134259259259</v>
          </cell>
          <cell r="H303" t="str">
            <v>000m30s</v>
          </cell>
          <cell r="I303" t="str">
            <v>[BOUS] {AVANCE PROGRAMACION} * {AVANCE PROGRAMACION}</v>
          </cell>
          <cell r="J303">
            <v>13</v>
          </cell>
          <cell r="K303">
            <v>13</v>
          </cell>
          <cell r="L303" t="str">
            <v>Ultima</v>
          </cell>
          <cell r="M303">
            <v>0.6</v>
          </cell>
          <cell r="N303" t="str">
            <v xml:space="preserve">     608.8</v>
          </cell>
          <cell r="O303">
            <v>205</v>
          </cell>
          <cell r="P303">
            <v>188</v>
          </cell>
          <cell r="Q303" t="str">
            <v xml:space="preserve">       7.0</v>
          </cell>
          <cell r="R303">
            <v>31728</v>
          </cell>
          <cell r="S303" t="str">
            <v xml:space="preserve">      86.6</v>
          </cell>
          <cell r="T303">
            <v>30</v>
          </cell>
          <cell r="U303">
            <v>31728</v>
          </cell>
        </row>
        <row r="304">
          <cell r="B304" t="str">
            <v xml:space="preserve">PORT AVENTURA/P.ATRAC                                      </v>
          </cell>
          <cell r="C304" t="str">
            <v>C9</v>
          </cell>
          <cell r="D304" t="str">
            <v>GENERAL</v>
          </cell>
          <cell r="E304">
            <v>35541</v>
          </cell>
          <cell r="F304" t="str">
            <v>Lunes</v>
          </cell>
          <cell r="G304">
            <v>0.96538194444444436</v>
          </cell>
          <cell r="H304" t="str">
            <v>000m30s</v>
          </cell>
          <cell r="I304" t="str">
            <v>[CINE] {AVANCE PROGRAMACION} * {AVANCE PROGRAMACION}</v>
          </cell>
          <cell r="J304">
            <v>4</v>
          </cell>
          <cell r="K304">
            <v>13</v>
          </cell>
          <cell r="L304" t="str">
            <v>Resto</v>
          </cell>
          <cell r="M304">
            <v>0.6</v>
          </cell>
          <cell r="N304" t="str">
            <v xml:space="preserve">     609.4</v>
          </cell>
          <cell r="O304">
            <v>235</v>
          </cell>
          <cell r="P304">
            <v>600</v>
          </cell>
          <cell r="Q304" t="str">
            <v xml:space="preserve">       7.0</v>
          </cell>
          <cell r="R304">
            <v>31729</v>
          </cell>
          <cell r="S304" t="str">
            <v xml:space="preserve">      86.6</v>
          </cell>
          <cell r="T304">
            <v>30</v>
          </cell>
          <cell r="U304">
            <v>31729</v>
          </cell>
        </row>
        <row r="305">
          <cell r="B305" t="str">
            <v xml:space="preserve">PORT AVENTURA/P.ATRAC                                      </v>
          </cell>
          <cell r="C305" t="str">
            <v>ETB2</v>
          </cell>
          <cell r="D305" t="str">
            <v>GENERAL</v>
          </cell>
          <cell r="E305">
            <v>35541</v>
          </cell>
          <cell r="F305" t="str">
            <v>Lunes</v>
          </cell>
          <cell r="G305">
            <v>0.62032407407407408</v>
          </cell>
          <cell r="H305" t="str">
            <v>000m30s</v>
          </cell>
          <cell r="I305" t="str">
            <v>[TELEBERRI 1]  * {BOLSA}</v>
          </cell>
          <cell r="J305">
            <v>4</v>
          </cell>
          <cell r="K305">
            <v>5</v>
          </cell>
          <cell r="L305" t="str">
            <v>Penultima</v>
          </cell>
          <cell r="M305">
            <v>0.3</v>
          </cell>
          <cell r="N305" t="str">
            <v xml:space="preserve">     609.8</v>
          </cell>
          <cell r="O305">
            <v>124</v>
          </cell>
          <cell r="P305">
            <v>255</v>
          </cell>
          <cell r="Q305" t="str">
            <v xml:space="preserve">       7.0</v>
          </cell>
          <cell r="R305">
            <v>31733</v>
          </cell>
          <cell r="S305" t="str">
            <v xml:space="preserve">      86.6</v>
          </cell>
          <cell r="T305">
            <v>30</v>
          </cell>
          <cell r="U305">
            <v>31733</v>
          </cell>
        </row>
        <row r="306">
          <cell r="B306" t="str">
            <v xml:space="preserve">PORT AVENTURA/P.ATRAC                                      </v>
          </cell>
          <cell r="C306" t="str">
            <v>ETB2</v>
          </cell>
          <cell r="D306" t="str">
            <v>GENERAL</v>
          </cell>
          <cell r="E306">
            <v>35541</v>
          </cell>
          <cell r="F306" t="str">
            <v>Lunes</v>
          </cell>
          <cell r="G306">
            <v>0.86670138888888892</v>
          </cell>
          <cell r="H306" t="str">
            <v>000m30s</v>
          </cell>
          <cell r="I306" t="str">
            <v>[ROMPECABEZOTAS] {AVANCE PROGRAMACION} * {AVANCE PROGRAMACION}</v>
          </cell>
          <cell r="J306">
            <v>6</v>
          </cell>
          <cell r="K306">
            <v>12</v>
          </cell>
          <cell r="L306" t="str">
            <v>Resto</v>
          </cell>
          <cell r="M306">
            <v>0.5</v>
          </cell>
          <cell r="N306" t="str">
            <v xml:space="preserve">     610.3</v>
          </cell>
          <cell r="O306">
            <v>186</v>
          </cell>
          <cell r="P306">
            <v>255</v>
          </cell>
          <cell r="Q306" t="str">
            <v xml:space="preserve">       7.0</v>
          </cell>
          <cell r="R306">
            <v>31741</v>
          </cell>
          <cell r="S306" t="str">
            <v xml:space="preserve">      86.6</v>
          </cell>
          <cell r="T306">
            <v>30</v>
          </cell>
          <cell r="U306">
            <v>31741</v>
          </cell>
        </row>
        <row r="307">
          <cell r="B307" t="str">
            <v xml:space="preserve">PORT AVENTURA/P.ATRAC                                      </v>
          </cell>
          <cell r="C307" t="str">
            <v>ETB2</v>
          </cell>
          <cell r="D307" t="str">
            <v>GENERAL</v>
          </cell>
          <cell r="E307">
            <v>35541</v>
          </cell>
          <cell r="F307" t="str">
            <v>Lunes</v>
          </cell>
          <cell r="G307">
            <v>0.94128472222222215</v>
          </cell>
          <cell r="H307" t="str">
            <v>000m30s</v>
          </cell>
          <cell r="I307" t="str">
            <v>[VA DE CINE] {AVANCE PROGRAMACION} * {AVANCE PROGRAMACION}</v>
          </cell>
          <cell r="J307">
            <v>8</v>
          </cell>
          <cell r="K307">
            <v>21</v>
          </cell>
          <cell r="L307" t="str">
            <v>Resto</v>
          </cell>
          <cell r="M307">
            <v>0.4</v>
          </cell>
          <cell r="N307" t="str">
            <v xml:space="preserve">     610.7</v>
          </cell>
          <cell r="O307">
            <v>154</v>
          </cell>
          <cell r="P307">
            <v>345</v>
          </cell>
          <cell r="Q307" t="str">
            <v xml:space="preserve">       7.1</v>
          </cell>
          <cell r="R307">
            <v>31749</v>
          </cell>
          <cell r="S307" t="str">
            <v xml:space="preserve">      86.6</v>
          </cell>
          <cell r="T307">
            <v>30</v>
          </cell>
          <cell r="U307">
            <v>31749</v>
          </cell>
        </row>
        <row r="308">
          <cell r="B308" t="str">
            <v xml:space="preserve">PORT AVENTURA/P.ATRAC                                      </v>
          </cell>
          <cell r="C308" t="str">
            <v>TVM</v>
          </cell>
          <cell r="D308" t="str">
            <v>GENERAL</v>
          </cell>
          <cell r="E308">
            <v>35541</v>
          </cell>
          <cell r="F308" t="str">
            <v>Lunes</v>
          </cell>
          <cell r="G308">
            <v>0.58956018518518516</v>
          </cell>
          <cell r="H308" t="str">
            <v>000m30s</v>
          </cell>
          <cell r="I308" t="str">
            <v>[TELENOTICIAS 1] {TELENOTICIAS 1:MADRID}</v>
          </cell>
          <cell r="J308">
            <v>4</v>
          </cell>
          <cell r="K308">
            <v>8</v>
          </cell>
          <cell r="L308" t="str">
            <v>Resto</v>
          </cell>
          <cell r="M308">
            <v>0.6</v>
          </cell>
          <cell r="N308" t="str">
            <v xml:space="preserve">     611.3</v>
          </cell>
          <cell r="O308">
            <v>230</v>
          </cell>
          <cell r="P308">
            <v>413</v>
          </cell>
          <cell r="Q308" t="str">
            <v xml:space="preserve">       7.1</v>
          </cell>
          <cell r="R308">
            <v>31748</v>
          </cell>
          <cell r="S308" t="str">
            <v xml:space="preserve">      86.6</v>
          </cell>
          <cell r="T308">
            <v>30</v>
          </cell>
          <cell r="U308">
            <v>31748</v>
          </cell>
        </row>
        <row r="309">
          <cell r="B309" t="str">
            <v xml:space="preserve">PORT AVENTURA/P.ATRAC                                      </v>
          </cell>
          <cell r="C309" t="str">
            <v>TVM</v>
          </cell>
          <cell r="D309" t="str">
            <v>GENERAL</v>
          </cell>
          <cell r="E309">
            <v>35541</v>
          </cell>
          <cell r="F309" t="str">
            <v>Lunes</v>
          </cell>
          <cell r="G309">
            <v>0.65569444444444447</v>
          </cell>
          <cell r="H309" t="str">
            <v>000m30s</v>
          </cell>
          <cell r="I309" t="str">
            <v>[ROSEANNE]  * {AVANCE PROGRAMACION}</v>
          </cell>
          <cell r="J309">
            <v>10</v>
          </cell>
          <cell r="K309">
            <v>17</v>
          </cell>
          <cell r="L309" t="str">
            <v>Resto</v>
          </cell>
          <cell r="M309">
            <v>0.5</v>
          </cell>
          <cell r="N309" t="str">
            <v xml:space="preserve">     611.8</v>
          </cell>
          <cell r="O309">
            <v>182</v>
          </cell>
          <cell r="P309">
            <v>548</v>
          </cell>
          <cell r="Q309" t="str">
            <v xml:space="preserve">       7.1</v>
          </cell>
          <cell r="R309">
            <v>31753</v>
          </cell>
          <cell r="S309" t="str">
            <v xml:space="preserve">      86.6</v>
          </cell>
          <cell r="T309">
            <v>30</v>
          </cell>
          <cell r="U309">
            <v>31753</v>
          </cell>
        </row>
        <row r="310">
          <cell r="B310" t="str">
            <v xml:space="preserve">PORT AVENTURA/P.ATRAC                                      </v>
          </cell>
          <cell r="C310" t="str">
            <v>TVM</v>
          </cell>
          <cell r="D310" t="str">
            <v>GENERAL</v>
          </cell>
          <cell r="E310">
            <v>35541</v>
          </cell>
          <cell r="F310" t="str">
            <v>Lunes</v>
          </cell>
          <cell r="G310">
            <v>0.94400462962962972</v>
          </cell>
          <cell r="H310" t="str">
            <v>000m30s</v>
          </cell>
          <cell r="I310" t="str">
            <v>[MAS ALLA DEL LIMITE]  * {AVANCE PROGRAMACION}</v>
          </cell>
          <cell r="J310">
            <v>14</v>
          </cell>
          <cell r="K310">
            <v>21</v>
          </cell>
          <cell r="L310" t="str">
            <v>Resto</v>
          </cell>
          <cell r="M310">
            <v>0.6</v>
          </cell>
          <cell r="N310" t="str">
            <v xml:space="preserve">     612.4</v>
          </cell>
          <cell r="O310">
            <v>216</v>
          </cell>
          <cell r="P310">
            <v>1035</v>
          </cell>
          <cell r="Q310" t="str">
            <v xml:space="preserve">       7.1</v>
          </cell>
          <cell r="R310">
            <v>31759</v>
          </cell>
          <cell r="S310" t="str">
            <v xml:space="preserve">      86.6</v>
          </cell>
          <cell r="T310">
            <v>30</v>
          </cell>
          <cell r="U310">
            <v>31759</v>
          </cell>
        </row>
        <row r="311">
          <cell r="B311" t="str">
            <v xml:space="preserve">PORT AVENTURA/P.ATRAC                                      </v>
          </cell>
          <cell r="C311" t="str">
            <v>TVE1</v>
          </cell>
          <cell r="D311" t="str">
            <v>GENERAL</v>
          </cell>
          <cell r="E311">
            <v>35542</v>
          </cell>
          <cell r="F311" t="str">
            <v>Martes</v>
          </cell>
          <cell r="G311">
            <v>0.6222685185185185</v>
          </cell>
          <cell r="H311" t="str">
            <v>000m30s</v>
          </cell>
          <cell r="I311" t="str">
            <v>[AVANCE PROGRAMACION] * [TELEDIARIO 1]</v>
          </cell>
          <cell r="J311">
            <v>7</v>
          </cell>
          <cell r="K311">
            <v>15</v>
          </cell>
          <cell r="L311" t="str">
            <v>Resto</v>
          </cell>
          <cell r="M311">
            <v>4.8</v>
          </cell>
          <cell r="N311" t="str">
            <v xml:space="preserve">     617.2</v>
          </cell>
          <cell r="O311">
            <v>1744</v>
          </cell>
          <cell r="P311">
            <v>5100</v>
          </cell>
          <cell r="Q311" t="str">
            <v xml:space="preserve">       7.1</v>
          </cell>
          <cell r="R311">
            <v>31758</v>
          </cell>
          <cell r="S311" t="str">
            <v xml:space="preserve">      86.6</v>
          </cell>
          <cell r="T311">
            <v>30</v>
          </cell>
          <cell r="U311">
            <v>31758</v>
          </cell>
        </row>
        <row r="312">
          <cell r="B312" t="str">
            <v xml:space="preserve">PORT AVENTURA/P.ATRAC                                      </v>
          </cell>
          <cell r="C312" t="str">
            <v>TVE1</v>
          </cell>
          <cell r="D312" t="str">
            <v>GENERAL</v>
          </cell>
          <cell r="E312">
            <v>35542</v>
          </cell>
          <cell r="F312" t="str">
            <v>Martes</v>
          </cell>
          <cell r="G312">
            <v>1.044363425925926</v>
          </cell>
          <cell r="H312" t="str">
            <v>000m30s</v>
          </cell>
          <cell r="I312" t="str">
            <v>[HOY ES POSIBLE] {AVANCE PROGRAMACION} * {AVANCE PROGRAMACION}</v>
          </cell>
          <cell r="J312">
            <v>8</v>
          </cell>
          <cell r="K312">
            <v>14</v>
          </cell>
          <cell r="L312" t="str">
            <v>Resto</v>
          </cell>
          <cell r="M312">
            <v>2.2000000000000002</v>
          </cell>
          <cell r="N312" t="str">
            <v xml:space="preserve">     619.4</v>
          </cell>
          <cell r="O312">
            <v>802</v>
          </cell>
          <cell r="P312">
            <v>1275</v>
          </cell>
          <cell r="Q312" t="str">
            <v xml:space="preserve">       7.1</v>
          </cell>
          <cell r="R312">
            <v>31781</v>
          </cell>
          <cell r="S312" t="str">
            <v xml:space="preserve">      86.7</v>
          </cell>
          <cell r="T312">
            <v>30</v>
          </cell>
          <cell r="U312">
            <v>31781</v>
          </cell>
        </row>
        <row r="313">
          <cell r="B313" t="str">
            <v xml:space="preserve">PORT AVENTURA/P.ATRAC                                      </v>
          </cell>
          <cell r="C313" t="str">
            <v>A3</v>
          </cell>
          <cell r="D313" t="str">
            <v>GENERAL</v>
          </cell>
          <cell r="E313">
            <v>35542</v>
          </cell>
          <cell r="F313" t="str">
            <v>Martes</v>
          </cell>
          <cell r="G313">
            <v>0.81795138888888896</v>
          </cell>
          <cell r="H313" t="str">
            <v>000m30s</v>
          </cell>
          <cell r="I313" t="str">
            <v>[VIGILANTES D.LA PLAYA]  * {AVANCE PROGRAMACION}</v>
          </cell>
          <cell r="J313">
            <v>13</v>
          </cell>
          <cell r="K313">
            <v>20</v>
          </cell>
          <cell r="L313" t="str">
            <v>Resto</v>
          </cell>
          <cell r="M313">
            <v>2.8</v>
          </cell>
          <cell r="N313" t="str">
            <v xml:space="preserve">     622.2</v>
          </cell>
          <cell r="O313">
            <v>1038</v>
          </cell>
          <cell r="P313">
            <v>1200</v>
          </cell>
          <cell r="Q313" t="str">
            <v xml:space="preserve">       7.2</v>
          </cell>
          <cell r="R313">
            <v>31854</v>
          </cell>
          <cell r="S313" t="str">
            <v xml:space="preserve">      86.9</v>
          </cell>
          <cell r="T313">
            <v>30</v>
          </cell>
          <cell r="U313">
            <v>31854</v>
          </cell>
        </row>
        <row r="314">
          <cell r="B314" t="str">
            <v xml:space="preserve">PORT AVENTURA/P.ATRAC                                      </v>
          </cell>
          <cell r="C314" t="str">
            <v>A3</v>
          </cell>
          <cell r="D314" t="str">
            <v>GENERAL</v>
          </cell>
          <cell r="E314">
            <v>35542</v>
          </cell>
          <cell r="F314" t="str">
            <v>Martes</v>
          </cell>
          <cell r="G314">
            <v>1.0616550925925925</v>
          </cell>
          <cell r="H314" t="str">
            <v>000m30s</v>
          </cell>
          <cell r="I314" t="str">
            <v>[CINE] {AVANCE PROGRAMACION} * {AVANCE PROGRAMACION}</v>
          </cell>
          <cell r="J314">
            <v>3</v>
          </cell>
          <cell r="K314">
            <v>11</v>
          </cell>
          <cell r="L314" t="str">
            <v>Resto</v>
          </cell>
          <cell r="M314">
            <v>1.9</v>
          </cell>
          <cell r="N314" t="str">
            <v xml:space="preserve">     624.1</v>
          </cell>
          <cell r="O314">
            <v>683</v>
          </cell>
          <cell r="P314">
            <v>1800</v>
          </cell>
          <cell r="Q314" t="str">
            <v xml:space="preserve">       7.2</v>
          </cell>
          <cell r="R314">
            <v>31884</v>
          </cell>
          <cell r="S314" t="str">
            <v xml:space="preserve">      87.0</v>
          </cell>
          <cell r="T314">
            <v>30</v>
          </cell>
          <cell r="U314">
            <v>31884</v>
          </cell>
        </row>
        <row r="315">
          <cell r="B315" t="str">
            <v xml:space="preserve">PORT AVENTURA/P.ATRAC                                      </v>
          </cell>
          <cell r="C315" t="str">
            <v>C9</v>
          </cell>
          <cell r="D315" t="str">
            <v>GENERAL</v>
          </cell>
          <cell r="E315">
            <v>35542</v>
          </cell>
          <cell r="F315" t="str">
            <v>Martes</v>
          </cell>
          <cell r="G315">
            <v>0.78653935185185186</v>
          </cell>
          <cell r="H315" t="str">
            <v>000m30s</v>
          </cell>
          <cell r="I315" t="str">
            <v>[MOROS I CRISTIANS] {AVANCE PROGRAMACION} * {AVANCE PROGRAMACION}</v>
          </cell>
          <cell r="J315">
            <v>2</v>
          </cell>
          <cell r="K315">
            <v>6</v>
          </cell>
          <cell r="L315" t="str">
            <v>Segunda</v>
          </cell>
          <cell r="M315">
            <v>0.2</v>
          </cell>
          <cell r="N315" t="str">
            <v xml:space="preserve">     624.2</v>
          </cell>
          <cell r="O315">
            <v>65</v>
          </cell>
          <cell r="P315">
            <v>188</v>
          </cell>
          <cell r="Q315" t="str">
            <v xml:space="preserve">       7.2</v>
          </cell>
          <cell r="R315">
            <v>31884</v>
          </cell>
          <cell r="S315" t="str">
            <v xml:space="preserve">      87.0</v>
          </cell>
          <cell r="T315">
            <v>30</v>
          </cell>
          <cell r="U315">
            <v>31884</v>
          </cell>
        </row>
        <row r="316">
          <cell r="B316" t="str">
            <v xml:space="preserve">PORT AVENTURA/P.ATRAC                                      </v>
          </cell>
          <cell r="C316" t="str">
            <v>C9</v>
          </cell>
          <cell r="D316" t="str">
            <v>GENERAL</v>
          </cell>
          <cell r="E316">
            <v>35542</v>
          </cell>
          <cell r="F316" t="str">
            <v>Martes</v>
          </cell>
          <cell r="G316">
            <v>0.81299768518518523</v>
          </cell>
          <cell r="H316" t="str">
            <v>000m30s</v>
          </cell>
          <cell r="I316" t="str">
            <v>[MOROS I CRISTIANS] {AVANCE PROGRAMACION} * {AVANCE PROGRAMACION}</v>
          </cell>
          <cell r="J316">
            <v>11</v>
          </cell>
          <cell r="K316">
            <v>12</v>
          </cell>
          <cell r="L316" t="str">
            <v>Penultima</v>
          </cell>
          <cell r="M316">
            <v>0.4</v>
          </cell>
          <cell r="N316" t="str">
            <v xml:space="preserve">     624.7</v>
          </cell>
          <cell r="O316">
            <v>163</v>
          </cell>
          <cell r="P316">
            <v>188</v>
          </cell>
          <cell r="Q316" t="str">
            <v xml:space="preserve">       7.2</v>
          </cell>
          <cell r="R316">
            <v>31884</v>
          </cell>
          <cell r="S316" t="str">
            <v xml:space="preserve">      87.0</v>
          </cell>
          <cell r="T316">
            <v>30</v>
          </cell>
          <cell r="U316">
            <v>31884</v>
          </cell>
        </row>
        <row r="317">
          <cell r="B317" t="str">
            <v xml:space="preserve">PORT AVENTURA/P.ATRAC                                      </v>
          </cell>
          <cell r="C317" t="str">
            <v>C9</v>
          </cell>
          <cell r="D317" t="str">
            <v>GENERAL</v>
          </cell>
          <cell r="E317">
            <v>35542</v>
          </cell>
          <cell r="F317" t="str">
            <v>Martes</v>
          </cell>
          <cell r="G317">
            <v>0.94270833333333337</v>
          </cell>
          <cell r="H317" t="str">
            <v>000m30s</v>
          </cell>
          <cell r="I317" t="str">
            <v>[MAS ALLA DEL LIMITE] {AVANCE PROGRAMACION} * {AVANCE PROGRAMACION}</v>
          </cell>
          <cell r="J317">
            <v>12</v>
          </cell>
          <cell r="K317">
            <v>16</v>
          </cell>
          <cell r="L317" t="str">
            <v>Resto</v>
          </cell>
          <cell r="M317">
            <v>0.7</v>
          </cell>
          <cell r="N317" t="str">
            <v xml:space="preserve">     625.4</v>
          </cell>
          <cell r="O317">
            <v>260</v>
          </cell>
          <cell r="P317">
            <v>600</v>
          </cell>
          <cell r="Q317" t="str">
            <v xml:space="preserve">       7.2</v>
          </cell>
          <cell r="R317">
            <v>31893</v>
          </cell>
          <cell r="S317" t="str">
            <v xml:space="preserve">      87.0</v>
          </cell>
          <cell r="T317">
            <v>30</v>
          </cell>
          <cell r="U317">
            <v>31893</v>
          </cell>
        </row>
        <row r="318">
          <cell r="B318" t="str">
            <v xml:space="preserve">PORT AVENTURA/P.ATRAC                                      </v>
          </cell>
          <cell r="C318" t="str">
            <v>C9</v>
          </cell>
          <cell r="D318" t="str">
            <v>GENERAL</v>
          </cell>
          <cell r="E318">
            <v>35542</v>
          </cell>
          <cell r="F318" t="str">
            <v>Martes</v>
          </cell>
          <cell r="G318">
            <v>0.97837962962962965</v>
          </cell>
          <cell r="H318" t="str">
            <v>000m30s</v>
          </cell>
          <cell r="I318" t="str">
            <v>[MAS ALLA DEL LIMITE] {AVANCE PROGRAMACION} * {AVANCE PROGRAMACION}</v>
          </cell>
          <cell r="J318">
            <v>3</v>
          </cell>
          <cell r="K318">
            <v>14</v>
          </cell>
          <cell r="L318" t="str">
            <v>Resto</v>
          </cell>
          <cell r="M318">
            <v>1</v>
          </cell>
          <cell r="N318" t="str">
            <v xml:space="preserve">     626.4</v>
          </cell>
          <cell r="O318">
            <v>385</v>
          </cell>
          <cell r="P318">
            <v>600</v>
          </cell>
          <cell r="Q318" t="str">
            <v xml:space="preserve">       7.2</v>
          </cell>
          <cell r="R318">
            <v>31898</v>
          </cell>
          <cell r="S318" t="str">
            <v xml:space="preserve">      87.0</v>
          </cell>
          <cell r="T318">
            <v>30</v>
          </cell>
          <cell r="U318">
            <v>31898</v>
          </cell>
        </row>
        <row r="319">
          <cell r="B319" t="str">
            <v xml:space="preserve">PORT AVENTURA/P.ATRAC                                      </v>
          </cell>
          <cell r="C319" t="str">
            <v>ETB2</v>
          </cell>
          <cell r="D319" t="str">
            <v>GENERAL</v>
          </cell>
          <cell r="E319">
            <v>35542</v>
          </cell>
          <cell r="F319" t="str">
            <v>Martes</v>
          </cell>
          <cell r="G319">
            <v>0.61924768518518525</v>
          </cell>
          <cell r="H319" t="str">
            <v>000m30s</v>
          </cell>
          <cell r="I319" t="str">
            <v>[TELEBERRI 1]  * {BOLSA}</v>
          </cell>
          <cell r="J319">
            <v>2</v>
          </cell>
          <cell r="K319">
            <v>4</v>
          </cell>
          <cell r="L319" t="str">
            <v>Segunda</v>
          </cell>
          <cell r="M319">
            <v>0.4</v>
          </cell>
          <cell r="N319" t="str">
            <v xml:space="preserve">     626.8</v>
          </cell>
          <cell r="O319">
            <v>148</v>
          </cell>
          <cell r="P319">
            <v>255</v>
          </cell>
          <cell r="Q319" t="str">
            <v xml:space="preserve">       7.2</v>
          </cell>
          <cell r="R319">
            <v>31898</v>
          </cell>
          <cell r="S319" t="str">
            <v xml:space="preserve">      87.0</v>
          </cell>
          <cell r="T319">
            <v>30</v>
          </cell>
          <cell r="U319">
            <v>31898</v>
          </cell>
        </row>
        <row r="320">
          <cell r="B320" t="str">
            <v xml:space="preserve">PORT AVENTURA/P.ATRAC                                      </v>
          </cell>
          <cell r="C320" t="str">
            <v>TVM</v>
          </cell>
          <cell r="D320" t="str">
            <v>GENERAL</v>
          </cell>
          <cell r="E320">
            <v>35542</v>
          </cell>
          <cell r="F320" t="str">
            <v>Martes</v>
          </cell>
          <cell r="G320">
            <v>0.63771990740740747</v>
          </cell>
          <cell r="H320" t="str">
            <v>000m30s</v>
          </cell>
          <cell r="I320" t="str">
            <v>[TELENOTICIAS 1] {TELENOTICIAS 1:GRAL.}</v>
          </cell>
          <cell r="J320">
            <v>8</v>
          </cell>
          <cell r="K320">
            <v>11</v>
          </cell>
          <cell r="L320" t="str">
            <v>Resto</v>
          </cell>
          <cell r="M320">
            <v>0.8</v>
          </cell>
          <cell r="N320" t="str">
            <v xml:space="preserve">     627.7</v>
          </cell>
          <cell r="O320">
            <v>299</v>
          </cell>
          <cell r="P320">
            <v>413</v>
          </cell>
          <cell r="Q320" t="str">
            <v xml:space="preserve">       7.2</v>
          </cell>
          <cell r="R320">
            <v>31906</v>
          </cell>
          <cell r="S320" t="str">
            <v xml:space="preserve">      87.0</v>
          </cell>
          <cell r="T320">
            <v>30</v>
          </cell>
          <cell r="U320">
            <v>31906</v>
          </cell>
        </row>
        <row r="321">
          <cell r="B321" t="str">
            <v xml:space="preserve">PORT AVENTURA/P.ATRAC                                      </v>
          </cell>
          <cell r="C321" t="str">
            <v>TVM</v>
          </cell>
          <cell r="D321" t="str">
            <v>GENERAL</v>
          </cell>
          <cell r="E321">
            <v>35542</v>
          </cell>
          <cell r="F321" t="str">
            <v>Martes</v>
          </cell>
          <cell r="G321">
            <v>0.7150347222222222</v>
          </cell>
          <cell r="H321" t="str">
            <v>000m30s</v>
          </cell>
          <cell r="I321" t="str">
            <v>[CINE] {AVANCE PROGRAMACION} * {AVANCE PROGRAMACION}</v>
          </cell>
          <cell r="J321">
            <v>3</v>
          </cell>
          <cell r="K321">
            <v>14</v>
          </cell>
          <cell r="L321" t="str">
            <v>Resto</v>
          </cell>
          <cell r="M321">
            <v>0.3</v>
          </cell>
          <cell r="N321" t="str">
            <v xml:space="preserve">     627.9</v>
          </cell>
          <cell r="O321">
            <v>100</v>
          </cell>
          <cell r="P321">
            <v>548</v>
          </cell>
          <cell r="Q321" t="str">
            <v xml:space="preserve">       7.2</v>
          </cell>
          <cell r="R321">
            <v>31909</v>
          </cell>
          <cell r="S321" t="str">
            <v xml:space="preserve">      87.0</v>
          </cell>
          <cell r="T321">
            <v>30</v>
          </cell>
          <cell r="U321">
            <v>31909</v>
          </cell>
        </row>
        <row r="322">
          <cell r="B322" t="str">
            <v xml:space="preserve">PORT AVENTURA/P.ATRAC                                      </v>
          </cell>
          <cell r="C322" t="str">
            <v>TVM</v>
          </cell>
          <cell r="D322" t="str">
            <v>GENERAL</v>
          </cell>
          <cell r="E322">
            <v>35542</v>
          </cell>
          <cell r="F322" t="str">
            <v>Martes</v>
          </cell>
          <cell r="G322">
            <v>0.76350694444444445</v>
          </cell>
          <cell r="H322" t="str">
            <v>000m30s</v>
          </cell>
          <cell r="I322" t="str">
            <v>[TOROS(D)]  * {AVANCE PROGRAMACION}</v>
          </cell>
          <cell r="J322">
            <v>1</v>
          </cell>
          <cell r="K322">
            <v>12</v>
          </cell>
          <cell r="L322" t="str">
            <v>Primera</v>
          </cell>
          <cell r="M322">
            <v>0.8</v>
          </cell>
          <cell r="N322" t="str">
            <v xml:space="preserve">     628.7</v>
          </cell>
          <cell r="O322">
            <v>300</v>
          </cell>
          <cell r="P322">
            <v>548</v>
          </cell>
          <cell r="Q322" t="str">
            <v xml:space="preserve">       7.2</v>
          </cell>
          <cell r="R322">
            <v>31910</v>
          </cell>
          <cell r="S322" t="str">
            <v xml:space="preserve">      87.0</v>
          </cell>
          <cell r="T322">
            <v>30</v>
          </cell>
          <cell r="U322">
            <v>31910</v>
          </cell>
        </row>
        <row r="323">
          <cell r="B323" t="str">
            <v xml:space="preserve">PORT AVENTURA/P.ATRAC                                      </v>
          </cell>
          <cell r="C323" t="str">
            <v>TVM</v>
          </cell>
          <cell r="D323" t="str">
            <v>GENERAL</v>
          </cell>
          <cell r="E323">
            <v>35542</v>
          </cell>
          <cell r="F323" t="str">
            <v>Martes</v>
          </cell>
          <cell r="G323">
            <v>0.78643518518518529</v>
          </cell>
          <cell r="H323" t="str">
            <v>000m30s</v>
          </cell>
          <cell r="I323" t="str">
            <v>[TOROS(D)] {AVANCE PROGRAMACION} * {TELEPAGINA MADRID}</v>
          </cell>
          <cell r="J323">
            <v>4</v>
          </cell>
          <cell r="K323">
            <v>13</v>
          </cell>
          <cell r="L323" t="str">
            <v>Resto</v>
          </cell>
          <cell r="M323">
            <v>0.8</v>
          </cell>
          <cell r="N323" t="str">
            <v xml:space="preserve">     629.5</v>
          </cell>
          <cell r="O323">
            <v>290</v>
          </cell>
          <cell r="P323">
            <v>548</v>
          </cell>
          <cell r="Q323" t="str">
            <v xml:space="preserve">       7.2</v>
          </cell>
          <cell r="R323">
            <v>31909</v>
          </cell>
          <cell r="S323" t="str">
            <v xml:space="preserve">      87.0</v>
          </cell>
          <cell r="T323">
            <v>30</v>
          </cell>
          <cell r="U323">
            <v>31909</v>
          </cell>
        </row>
        <row r="324">
          <cell r="B324" t="str">
            <v xml:space="preserve">PORT AVENTURA/P.ATRAC                                      </v>
          </cell>
          <cell r="C324" t="str">
            <v>TVM</v>
          </cell>
          <cell r="D324" t="str">
            <v>GENERAL</v>
          </cell>
          <cell r="E324">
            <v>35542</v>
          </cell>
          <cell r="F324" t="str">
            <v>Martes</v>
          </cell>
          <cell r="G324">
            <v>0.89578703703703699</v>
          </cell>
          <cell r="H324" t="str">
            <v>000m30s</v>
          </cell>
          <cell r="I324" t="str">
            <v>[TELENOTICIAS 2]</v>
          </cell>
          <cell r="J324">
            <v>8</v>
          </cell>
          <cell r="K324">
            <v>12</v>
          </cell>
          <cell r="L324" t="str">
            <v>Resto</v>
          </cell>
          <cell r="M324">
            <v>0.8</v>
          </cell>
          <cell r="N324" t="str">
            <v xml:space="preserve">     630.4</v>
          </cell>
          <cell r="O324">
            <v>306</v>
          </cell>
          <cell r="P324">
            <v>1035</v>
          </cell>
          <cell r="Q324" t="str">
            <v xml:space="preserve">       7.2</v>
          </cell>
          <cell r="R324">
            <v>31912</v>
          </cell>
          <cell r="S324" t="str">
            <v xml:space="preserve">      87.1</v>
          </cell>
          <cell r="T324">
            <v>30</v>
          </cell>
          <cell r="U324">
            <v>31912</v>
          </cell>
        </row>
        <row r="325">
          <cell r="B325" t="str">
            <v xml:space="preserve">PORT AVENTURA/P.ATRAC                                      </v>
          </cell>
          <cell r="C325" t="str">
            <v>TVE1</v>
          </cell>
          <cell r="D325" t="str">
            <v>GENERAL</v>
          </cell>
          <cell r="E325">
            <v>35543</v>
          </cell>
          <cell r="F325" t="str">
            <v>Miercoles</v>
          </cell>
          <cell r="G325">
            <v>0.60600694444444447</v>
          </cell>
          <cell r="H325" t="str">
            <v>000m30s</v>
          </cell>
          <cell r="I325" t="str">
            <v>[PROGRAMACION REGIONAL]  * {AVANCE PROGRAMACION}</v>
          </cell>
          <cell r="J325">
            <v>7</v>
          </cell>
          <cell r="K325">
            <v>11</v>
          </cell>
          <cell r="L325" t="str">
            <v>Resto</v>
          </cell>
          <cell r="M325">
            <v>4.5</v>
          </cell>
          <cell r="N325" t="str">
            <v xml:space="preserve">     634.9</v>
          </cell>
          <cell r="O325">
            <v>1658</v>
          </cell>
          <cell r="P325">
            <v>1800</v>
          </cell>
          <cell r="Q325" t="str">
            <v xml:space="preserve">       7.3</v>
          </cell>
          <cell r="R325">
            <v>31934</v>
          </cell>
          <cell r="S325" t="str">
            <v xml:space="preserve">      87.1</v>
          </cell>
          <cell r="T325">
            <v>30</v>
          </cell>
          <cell r="U325">
            <v>31934</v>
          </cell>
        </row>
        <row r="326">
          <cell r="B326" t="str">
            <v xml:space="preserve">PORT AVENTURA/P.ATRAC                                      </v>
          </cell>
          <cell r="C326" t="str">
            <v>TV3</v>
          </cell>
          <cell r="D326" t="str">
            <v>GENERAL</v>
          </cell>
          <cell r="E326">
            <v>35543</v>
          </cell>
          <cell r="F326" t="str">
            <v>Miercoles</v>
          </cell>
          <cell r="G326">
            <v>0.65900462962962958</v>
          </cell>
          <cell r="H326" t="str">
            <v>000m30s</v>
          </cell>
          <cell r="I326" t="str">
            <v>[CUINES] * [AVANCE PROGRAMACION]</v>
          </cell>
          <cell r="J326">
            <v>3</v>
          </cell>
          <cell r="K326">
            <v>9</v>
          </cell>
          <cell r="L326" t="str">
            <v>Resto</v>
          </cell>
          <cell r="M326">
            <v>1.8</v>
          </cell>
          <cell r="N326" t="str">
            <v xml:space="preserve">     636.7</v>
          </cell>
          <cell r="O326">
            <v>663</v>
          </cell>
          <cell r="P326">
            <v>900</v>
          </cell>
          <cell r="Q326" t="str">
            <v xml:space="preserve">       7.3</v>
          </cell>
          <cell r="R326">
            <v>31960</v>
          </cell>
          <cell r="S326" t="str">
            <v xml:space="preserve">      87.2</v>
          </cell>
          <cell r="T326">
            <v>30</v>
          </cell>
          <cell r="U326">
            <v>31960</v>
          </cell>
        </row>
        <row r="327">
          <cell r="B327" t="str">
            <v xml:space="preserve">PORT AVENTURA/P.ATRAC                                      </v>
          </cell>
          <cell r="C327" t="str">
            <v>C9</v>
          </cell>
          <cell r="D327" t="str">
            <v>GENERAL</v>
          </cell>
          <cell r="E327">
            <v>35543</v>
          </cell>
          <cell r="F327" t="str">
            <v>Miercoles</v>
          </cell>
          <cell r="G327">
            <v>0.78878472222222218</v>
          </cell>
          <cell r="H327" t="str">
            <v>000m30s</v>
          </cell>
          <cell r="I327" t="str">
            <v>[CINE] {AVANCE PROGRAMACION} * {AVANCE PROGRAMACION}</v>
          </cell>
          <cell r="J327">
            <v>6</v>
          </cell>
          <cell r="K327">
            <v>7</v>
          </cell>
          <cell r="L327" t="str">
            <v>Penultima</v>
          </cell>
          <cell r="M327">
            <v>0.2</v>
          </cell>
          <cell r="N327" t="str">
            <v xml:space="preserve">     636.9</v>
          </cell>
          <cell r="O327">
            <v>82</v>
          </cell>
          <cell r="P327">
            <v>188</v>
          </cell>
          <cell r="Q327" t="str">
            <v xml:space="preserve">       7.3</v>
          </cell>
          <cell r="R327">
            <v>31961</v>
          </cell>
          <cell r="S327" t="str">
            <v xml:space="preserve">      87.2</v>
          </cell>
          <cell r="T327">
            <v>30</v>
          </cell>
          <cell r="U327">
            <v>31961</v>
          </cell>
        </row>
        <row r="328">
          <cell r="B328" t="str">
            <v xml:space="preserve">PORT AVENTURA/P.ATRAC                                      </v>
          </cell>
          <cell r="C328" t="str">
            <v>C9</v>
          </cell>
          <cell r="D328" t="str">
            <v>GENERAL</v>
          </cell>
          <cell r="E328">
            <v>35543</v>
          </cell>
          <cell r="F328" t="str">
            <v>Miercoles</v>
          </cell>
          <cell r="G328">
            <v>0.80826388888888889</v>
          </cell>
          <cell r="H328" t="str">
            <v>000m30s</v>
          </cell>
          <cell r="I328" t="str">
            <v>[AVANCE PROGRAMACION] * [AVANCE PROGRAMACION]</v>
          </cell>
          <cell r="J328">
            <v>11</v>
          </cell>
          <cell r="K328">
            <v>16</v>
          </cell>
          <cell r="L328" t="str">
            <v>Resto</v>
          </cell>
          <cell r="M328">
            <v>0.2</v>
          </cell>
          <cell r="N328" t="str">
            <v xml:space="preserve">     637.1</v>
          </cell>
          <cell r="O328">
            <v>66</v>
          </cell>
          <cell r="P328">
            <v>188</v>
          </cell>
          <cell r="Q328" t="str">
            <v xml:space="preserve">       7.3</v>
          </cell>
          <cell r="R328">
            <v>31965</v>
          </cell>
          <cell r="S328" t="str">
            <v xml:space="preserve">      87.2</v>
          </cell>
          <cell r="T328">
            <v>30</v>
          </cell>
          <cell r="U328">
            <v>31965</v>
          </cell>
        </row>
        <row r="329">
          <cell r="B329" t="str">
            <v xml:space="preserve">PORT AVENTURA/P.ATRAC                                      </v>
          </cell>
          <cell r="C329" t="str">
            <v>ETB2</v>
          </cell>
          <cell r="D329" t="str">
            <v>GENERAL</v>
          </cell>
          <cell r="E329">
            <v>35543</v>
          </cell>
          <cell r="F329" t="str">
            <v>Miercoles</v>
          </cell>
          <cell r="G329">
            <v>0.61890046296296297</v>
          </cell>
          <cell r="H329" t="str">
            <v>000m30s</v>
          </cell>
          <cell r="I329" t="str">
            <v>[TELEBERRI 1]  * {BOLSA}</v>
          </cell>
          <cell r="J329">
            <v>4</v>
          </cell>
          <cell r="K329">
            <v>7</v>
          </cell>
          <cell r="L329" t="str">
            <v>Resto</v>
          </cell>
          <cell r="M329">
            <v>0.5</v>
          </cell>
          <cell r="N329" t="str">
            <v xml:space="preserve">     637.6</v>
          </cell>
          <cell r="O329">
            <v>166</v>
          </cell>
          <cell r="P329">
            <v>255</v>
          </cell>
          <cell r="Q329" t="str">
            <v xml:space="preserve">       7.3</v>
          </cell>
          <cell r="R329">
            <v>31968</v>
          </cell>
          <cell r="S329" t="str">
            <v xml:space="preserve">      87.2</v>
          </cell>
          <cell r="T329">
            <v>30</v>
          </cell>
          <cell r="U329">
            <v>31968</v>
          </cell>
        </row>
        <row r="330">
          <cell r="B330" t="str">
            <v xml:space="preserve">PORT AVENTURA/P.ATRAC                                      </v>
          </cell>
          <cell r="C330" t="str">
            <v>ETB2</v>
          </cell>
          <cell r="D330" t="str">
            <v>GENERAL</v>
          </cell>
          <cell r="E330">
            <v>35543</v>
          </cell>
          <cell r="F330" t="str">
            <v>Miercoles</v>
          </cell>
          <cell r="G330">
            <v>0.86849537037037028</v>
          </cell>
          <cell r="H330" t="str">
            <v>000m30s</v>
          </cell>
          <cell r="I330" t="str">
            <v>[ROMPECABEZOTAS] {AVANCE PROGRAMACION} * {AVANCE PROGRAMACION}</v>
          </cell>
          <cell r="J330">
            <v>11</v>
          </cell>
          <cell r="K330">
            <v>12</v>
          </cell>
          <cell r="L330" t="str">
            <v>Penultima</v>
          </cell>
          <cell r="M330">
            <v>0.3</v>
          </cell>
          <cell r="N330" t="str">
            <v xml:space="preserve">     637.9</v>
          </cell>
          <cell r="O330">
            <v>119</v>
          </cell>
          <cell r="P330">
            <v>255</v>
          </cell>
          <cell r="Q330" t="str">
            <v xml:space="preserve">       7.3</v>
          </cell>
          <cell r="R330">
            <v>31968</v>
          </cell>
          <cell r="S330" t="str">
            <v xml:space="preserve">      87.2</v>
          </cell>
          <cell r="T330">
            <v>30</v>
          </cell>
          <cell r="U330">
            <v>31968</v>
          </cell>
        </row>
        <row r="331">
          <cell r="B331" t="str">
            <v xml:space="preserve">PORT AVENTURA/P.ATRAC                                      </v>
          </cell>
          <cell r="C331" t="str">
            <v>ETB2</v>
          </cell>
          <cell r="D331" t="str">
            <v>GENERAL</v>
          </cell>
          <cell r="E331">
            <v>35543</v>
          </cell>
          <cell r="F331" t="str">
            <v>Miercoles</v>
          </cell>
          <cell r="G331">
            <v>0.93975694444444446</v>
          </cell>
          <cell r="H331" t="str">
            <v>000m30s</v>
          </cell>
          <cell r="I331" t="str">
            <v>[INOCENTE INOCENTE] {AVANCE PROGRAMACION} * {AVANCE PROGRAMACION}</v>
          </cell>
          <cell r="J331">
            <v>9</v>
          </cell>
          <cell r="K331">
            <v>19</v>
          </cell>
          <cell r="L331" t="str">
            <v>Resto</v>
          </cell>
          <cell r="M331">
            <v>0.2</v>
          </cell>
          <cell r="N331" t="str">
            <v xml:space="preserve">     638.1</v>
          </cell>
          <cell r="O331">
            <v>85</v>
          </cell>
          <cell r="P331">
            <v>345</v>
          </cell>
          <cell r="Q331" t="str">
            <v xml:space="preserve">       7.3</v>
          </cell>
          <cell r="R331">
            <v>31975</v>
          </cell>
          <cell r="S331" t="str">
            <v xml:space="preserve">      87.2</v>
          </cell>
          <cell r="T331">
            <v>30</v>
          </cell>
          <cell r="U331">
            <v>31975</v>
          </cell>
        </row>
        <row r="332">
          <cell r="B332" t="str">
            <v xml:space="preserve">PORT AVENTURA/P.ATRAC                                      </v>
          </cell>
          <cell r="C332" t="str">
            <v>TVM</v>
          </cell>
          <cell r="D332" t="str">
            <v>GENERAL</v>
          </cell>
          <cell r="E332">
            <v>35543</v>
          </cell>
          <cell r="F332" t="str">
            <v>Miercoles</v>
          </cell>
          <cell r="G332">
            <v>0.58760416666666659</v>
          </cell>
          <cell r="H332" t="str">
            <v>000m30s</v>
          </cell>
          <cell r="I332" t="str">
            <v>[TELENOTICIAS 1] {TELENOTICIAS 1:MADRID}</v>
          </cell>
          <cell r="J332">
            <v>2</v>
          </cell>
          <cell r="K332">
            <v>9</v>
          </cell>
          <cell r="L332" t="str">
            <v>Segunda</v>
          </cell>
          <cell r="M332">
            <v>0.8</v>
          </cell>
          <cell r="N332" t="str">
            <v xml:space="preserve">     638.9</v>
          </cell>
          <cell r="O332">
            <v>301</v>
          </cell>
          <cell r="P332">
            <v>413</v>
          </cell>
          <cell r="Q332" t="str">
            <v xml:space="preserve">       7.3</v>
          </cell>
          <cell r="R332">
            <v>31982</v>
          </cell>
          <cell r="S332" t="str">
            <v xml:space="preserve">      87.2</v>
          </cell>
          <cell r="T332">
            <v>30</v>
          </cell>
          <cell r="U332">
            <v>31982</v>
          </cell>
        </row>
        <row r="333">
          <cell r="B333" t="str">
            <v xml:space="preserve">PORT AVENTURA/P.ATRAC                                      </v>
          </cell>
          <cell r="C333" t="str">
            <v>TVM</v>
          </cell>
          <cell r="D333" t="str">
            <v>GENERAL</v>
          </cell>
          <cell r="E333">
            <v>35543</v>
          </cell>
          <cell r="F333" t="str">
            <v>Miercoles</v>
          </cell>
          <cell r="G333">
            <v>0.65978009259259263</v>
          </cell>
          <cell r="H333" t="str">
            <v>000m30s</v>
          </cell>
          <cell r="I333" t="str">
            <v xml:space="preserve">[ROSEANNE] {AVANCE PROGRAMACION} * </v>
          </cell>
          <cell r="J333">
            <v>15</v>
          </cell>
          <cell r="K333">
            <v>18</v>
          </cell>
          <cell r="L333" t="str">
            <v>Resto</v>
          </cell>
          <cell r="M333">
            <v>0.4</v>
          </cell>
          <cell r="N333" t="str">
            <v xml:space="preserve">     639.3</v>
          </cell>
          <cell r="O333">
            <v>136</v>
          </cell>
          <cell r="P333">
            <v>548</v>
          </cell>
          <cell r="Q333" t="str">
            <v xml:space="preserve">       7.3</v>
          </cell>
          <cell r="R333">
            <v>31982</v>
          </cell>
          <cell r="S333" t="str">
            <v xml:space="preserve">      87.2</v>
          </cell>
          <cell r="T333">
            <v>30</v>
          </cell>
          <cell r="U333">
            <v>31982</v>
          </cell>
        </row>
        <row r="334">
          <cell r="B334" t="str">
            <v xml:space="preserve">PORT AVENTURA/P.ATRAC                                      </v>
          </cell>
          <cell r="C334" t="str">
            <v>TVM</v>
          </cell>
          <cell r="D334" t="str">
            <v>GENERAL</v>
          </cell>
          <cell r="E334">
            <v>35543</v>
          </cell>
          <cell r="F334" t="str">
            <v>Miercoles</v>
          </cell>
          <cell r="G334">
            <v>0.71626157407407398</v>
          </cell>
          <cell r="H334" t="str">
            <v>000m30s</v>
          </cell>
          <cell r="I334" t="str">
            <v xml:space="preserve">[CINE] {AVANCE PROGRAMACION} * </v>
          </cell>
          <cell r="J334">
            <v>9</v>
          </cell>
          <cell r="K334">
            <v>17</v>
          </cell>
          <cell r="L334" t="str">
            <v>Resto</v>
          </cell>
          <cell r="M334">
            <v>0.5</v>
          </cell>
          <cell r="N334" t="str">
            <v xml:space="preserve">     639.8</v>
          </cell>
          <cell r="O334">
            <v>189</v>
          </cell>
          <cell r="P334">
            <v>548</v>
          </cell>
          <cell r="Q334" t="str">
            <v xml:space="preserve">       7.3</v>
          </cell>
          <cell r="R334">
            <v>31991</v>
          </cell>
          <cell r="S334" t="str">
            <v xml:space="preserve">      87.3</v>
          </cell>
          <cell r="T334">
            <v>30</v>
          </cell>
          <cell r="U334">
            <v>31991</v>
          </cell>
        </row>
        <row r="335">
          <cell r="B335" t="str">
            <v xml:space="preserve">PORT AVENTURA/P.ATRAC                                      </v>
          </cell>
          <cell r="C335" t="str">
            <v>TVM</v>
          </cell>
          <cell r="D335" t="str">
            <v>GENERAL</v>
          </cell>
          <cell r="E335">
            <v>35543</v>
          </cell>
          <cell r="F335" t="str">
            <v>Miercoles</v>
          </cell>
          <cell r="G335">
            <v>0.9937731481481481</v>
          </cell>
          <cell r="H335" t="str">
            <v>000m20s</v>
          </cell>
          <cell r="I335" t="str">
            <v>[POR QUE?]  * {AVANCE PROGRAMACION}</v>
          </cell>
          <cell r="J335">
            <v>3</v>
          </cell>
          <cell r="K335">
            <v>20</v>
          </cell>
          <cell r="L335" t="str">
            <v>Resto</v>
          </cell>
          <cell r="M335">
            <v>0.3</v>
          </cell>
          <cell r="N335" t="str">
            <v xml:space="preserve">     640.1</v>
          </cell>
          <cell r="O335">
            <v>120</v>
          </cell>
          <cell r="P335">
            <v>690</v>
          </cell>
          <cell r="Q335" t="str">
            <v xml:space="preserve">       7.3</v>
          </cell>
          <cell r="R335">
            <v>31996</v>
          </cell>
          <cell r="S335" t="str">
            <v xml:space="preserve">      87.3</v>
          </cell>
          <cell r="T335">
            <v>20</v>
          </cell>
          <cell r="U335">
            <v>31996</v>
          </cell>
        </row>
        <row r="336">
          <cell r="B336" t="str">
            <v xml:space="preserve">PORT AVENTURA/P.ATRAC                                      </v>
          </cell>
          <cell r="C336" t="str">
            <v>TVE1</v>
          </cell>
          <cell r="D336" t="str">
            <v>GENERAL</v>
          </cell>
          <cell r="E336">
            <v>35544</v>
          </cell>
          <cell r="F336" t="str">
            <v>Jueves</v>
          </cell>
          <cell r="G336">
            <v>0.62236111111111114</v>
          </cell>
          <cell r="H336" t="str">
            <v>000m30s</v>
          </cell>
          <cell r="I336" t="str">
            <v>[AVANCE PROGRAMACION] * [TELEDIARIO 1]</v>
          </cell>
          <cell r="J336">
            <v>7</v>
          </cell>
          <cell r="K336">
            <v>20</v>
          </cell>
          <cell r="L336" t="str">
            <v>Resto</v>
          </cell>
          <cell r="M336">
            <v>4.9000000000000004</v>
          </cell>
          <cell r="N336" t="str">
            <v xml:space="preserve">     645.0</v>
          </cell>
          <cell r="O336">
            <v>1785</v>
          </cell>
          <cell r="P336">
            <v>4650</v>
          </cell>
          <cell r="Q336" t="str">
            <v xml:space="preserve">       7.4</v>
          </cell>
          <cell r="R336">
            <v>32010</v>
          </cell>
          <cell r="S336" t="str">
            <v xml:space="preserve">      87.3</v>
          </cell>
          <cell r="T336">
            <v>30</v>
          </cell>
          <cell r="U336">
            <v>32010</v>
          </cell>
        </row>
        <row r="337">
          <cell r="B337" t="str">
            <v xml:space="preserve">PORT AVENTURA/P.ATRAC                                      </v>
          </cell>
          <cell r="C337" t="str">
            <v>TV3</v>
          </cell>
          <cell r="D337" t="str">
            <v>GENERAL</v>
          </cell>
          <cell r="E337">
            <v>35544</v>
          </cell>
          <cell r="F337" t="str">
            <v>Jueves</v>
          </cell>
          <cell r="G337">
            <v>0.86212962962962969</v>
          </cell>
          <cell r="H337" t="str">
            <v>000m30s</v>
          </cell>
          <cell r="I337" t="str">
            <v>[EL BARCA A EUROPA] {FUTBOL:RECOPA} * {PREVI FUT.:RECOPA}</v>
          </cell>
          <cell r="J337">
            <v>20</v>
          </cell>
          <cell r="K337">
            <v>21</v>
          </cell>
          <cell r="L337" t="str">
            <v>Penultima</v>
          </cell>
          <cell r="M337">
            <v>0.8</v>
          </cell>
          <cell r="N337" t="str">
            <v xml:space="preserve">     645.8</v>
          </cell>
          <cell r="O337">
            <v>284</v>
          </cell>
          <cell r="P337">
            <v>1650</v>
          </cell>
          <cell r="Q337" t="str">
            <v xml:space="preserve">       7.4</v>
          </cell>
          <cell r="R337">
            <v>32020</v>
          </cell>
          <cell r="S337" t="str">
            <v xml:space="preserve">      87.3</v>
          </cell>
          <cell r="T337">
            <v>30</v>
          </cell>
          <cell r="U337">
            <v>32020</v>
          </cell>
        </row>
        <row r="338">
          <cell r="B338" t="str">
            <v xml:space="preserve">PORT AVENTURA/P.ATRAC                                      </v>
          </cell>
          <cell r="C338" t="str">
            <v>TV3</v>
          </cell>
          <cell r="D338" t="str">
            <v>GENERAL</v>
          </cell>
          <cell r="E338">
            <v>35544</v>
          </cell>
          <cell r="F338" t="str">
            <v>Jueves</v>
          </cell>
          <cell r="G338">
            <v>0.9046412037037036</v>
          </cell>
          <cell r="H338" t="str">
            <v>000m30s</v>
          </cell>
          <cell r="I338" t="str">
            <v>[EL BARCA A EUROPA] {FUTBOL:RECOPA}</v>
          </cell>
          <cell r="J338">
            <v>24</v>
          </cell>
          <cell r="K338">
            <v>32</v>
          </cell>
          <cell r="L338" t="str">
            <v>Resto</v>
          </cell>
          <cell r="M338">
            <v>2</v>
          </cell>
          <cell r="N338" t="str">
            <v xml:space="preserve">     647.8</v>
          </cell>
          <cell r="O338">
            <v>742</v>
          </cell>
          <cell r="P338">
            <v>1650</v>
          </cell>
          <cell r="Q338" t="str">
            <v xml:space="preserve">       7.4</v>
          </cell>
          <cell r="R338">
            <v>32055</v>
          </cell>
          <cell r="S338" t="str">
            <v xml:space="preserve">      87.4</v>
          </cell>
          <cell r="T338">
            <v>30</v>
          </cell>
          <cell r="U338">
            <v>32055</v>
          </cell>
        </row>
        <row r="339">
          <cell r="B339" t="str">
            <v xml:space="preserve">PORT AVENTURA/P.ATRAC                                      </v>
          </cell>
          <cell r="C339" t="str">
            <v>C9</v>
          </cell>
          <cell r="D339" t="str">
            <v>GENERAL</v>
          </cell>
          <cell r="E339">
            <v>35544</v>
          </cell>
          <cell r="F339" t="str">
            <v>Jueves</v>
          </cell>
          <cell r="G339">
            <v>0.80535879629629636</v>
          </cell>
          <cell r="H339" t="str">
            <v>000m30s</v>
          </cell>
          <cell r="I339" t="str">
            <v>[AVANCE PROGRAMACION] * [AVANCE PROGRAMACION]</v>
          </cell>
          <cell r="J339">
            <v>3</v>
          </cell>
          <cell r="K339">
            <v>18</v>
          </cell>
          <cell r="L339" t="str">
            <v>Resto</v>
          </cell>
          <cell r="M339">
            <v>0.3</v>
          </cell>
          <cell r="N339" t="str">
            <v xml:space="preserve">     648.1</v>
          </cell>
          <cell r="O339">
            <v>105</v>
          </cell>
          <cell r="P339">
            <v>188</v>
          </cell>
          <cell r="Q339" t="str">
            <v xml:space="preserve">       7.4</v>
          </cell>
          <cell r="R339">
            <v>32055</v>
          </cell>
          <cell r="S339" t="str">
            <v xml:space="preserve">      87.4</v>
          </cell>
          <cell r="T339">
            <v>30</v>
          </cell>
          <cell r="U339">
            <v>32055</v>
          </cell>
        </row>
        <row r="340">
          <cell r="B340" t="str">
            <v xml:space="preserve">PORT AVENTURA/P.ATRAC                                      </v>
          </cell>
          <cell r="C340" t="str">
            <v>ETB2</v>
          </cell>
          <cell r="D340" t="str">
            <v>GENERAL</v>
          </cell>
          <cell r="E340">
            <v>35544</v>
          </cell>
          <cell r="F340" t="str">
            <v>Jueves</v>
          </cell>
          <cell r="G340">
            <v>0.62208333333333332</v>
          </cell>
          <cell r="H340" t="str">
            <v>000m30s</v>
          </cell>
          <cell r="I340" t="str">
            <v>[TELEBERRI 1]  * {BOLSA}</v>
          </cell>
          <cell r="J340">
            <v>3</v>
          </cell>
          <cell r="K340">
            <v>7</v>
          </cell>
          <cell r="L340" t="str">
            <v>Resto</v>
          </cell>
          <cell r="M340">
            <v>0.5</v>
          </cell>
          <cell r="N340" t="str">
            <v xml:space="preserve">     648.6</v>
          </cell>
          <cell r="O340">
            <v>191</v>
          </cell>
          <cell r="P340">
            <v>255</v>
          </cell>
          <cell r="Q340" t="str">
            <v xml:space="preserve">       7.4</v>
          </cell>
          <cell r="R340">
            <v>32060</v>
          </cell>
          <cell r="S340" t="str">
            <v xml:space="preserve">      87.5</v>
          </cell>
          <cell r="T340">
            <v>30</v>
          </cell>
          <cell r="U340">
            <v>32060</v>
          </cell>
        </row>
        <row r="341">
          <cell r="B341" t="str">
            <v xml:space="preserve">PORT AVENTURA/P.ATRAC                                      </v>
          </cell>
          <cell r="C341" t="str">
            <v>TVM</v>
          </cell>
          <cell r="D341" t="str">
            <v>GENERAL</v>
          </cell>
          <cell r="E341">
            <v>35544</v>
          </cell>
          <cell r="F341" t="str">
            <v>Jueves</v>
          </cell>
          <cell r="G341">
            <v>0.63450231481481478</v>
          </cell>
          <cell r="H341" t="str">
            <v>000m30s</v>
          </cell>
          <cell r="I341" t="str">
            <v>[TELENOTICIAS 1] {TELENOTICIAS 1:GRAL.}</v>
          </cell>
          <cell r="J341">
            <v>2</v>
          </cell>
          <cell r="K341">
            <v>10</v>
          </cell>
          <cell r="L341" t="str">
            <v>Segunda</v>
          </cell>
          <cell r="M341">
            <v>1.1000000000000001</v>
          </cell>
          <cell r="N341" t="str">
            <v xml:space="preserve">     649.7</v>
          </cell>
          <cell r="O341">
            <v>390</v>
          </cell>
          <cell r="P341">
            <v>413</v>
          </cell>
          <cell r="Q341" t="str">
            <v xml:space="preserve">       7.4</v>
          </cell>
          <cell r="R341">
            <v>32063</v>
          </cell>
          <cell r="S341" t="str">
            <v xml:space="preserve">      87.5</v>
          </cell>
          <cell r="T341">
            <v>30</v>
          </cell>
          <cell r="U341">
            <v>32063</v>
          </cell>
        </row>
        <row r="342">
          <cell r="B342" t="str">
            <v xml:space="preserve">PORT AVENTURA/P.ATRAC                                      </v>
          </cell>
          <cell r="C342" t="str">
            <v>TVM</v>
          </cell>
          <cell r="D342" t="str">
            <v>GENERAL</v>
          </cell>
          <cell r="E342">
            <v>35544</v>
          </cell>
          <cell r="F342" t="str">
            <v>Jueves</v>
          </cell>
          <cell r="G342">
            <v>1.0418171296296297</v>
          </cell>
          <cell r="H342" t="str">
            <v>000m30s</v>
          </cell>
          <cell r="I342" t="str">
            <v xml:space="preserve">[TOMBOLA] {TELEPAGINA MADRID} * </v>
          </cell>
          <cell r="J342">
            <v>8</v>
          </cell>
          <cell r="K342">
            <v>13</v>
          </cell>
          <cell r="L342" t="str">
            <v>Resto</v>
          </cell>
          <cell r="M342">
            <v>0.6</v>
          </cell>
          <cell r="N342" t="str">
            <v xml:space="preserve">     650.3</v>
          </cell>
          <cell r="O342">
            <v>232</v>
          </cell>
          <cell r="P342">
            <v>270</v>
          </cell>
          <cell r="Q342" t="str">
            <v xml:space="preserve">       7.4</v>
          </cell>
          <cell r="R342">
            <v>32070</v>
          </cell>
          <cell r="S342" t="str">
            <v xml:space="preserve">      87.5</v>
          </cell>
          <cell r="T342">
            <v>30</v>
          </cell>
          <cell r="U342">
            <v>32070</v>
          </cell>
        </row>
        <row r="343">
          <cell r="B343" t="str">
            <v xml:space="preserve">PORT AVENTURA/P.ATRAC                                      </v>
          </cell>
          <cell r="C343" t="str">
            <v>TVE1</v>
          </cell>
          <cell r="D343" t="str">
            <v>GENERAL</v>
          </cell>
          <cell r="E343">
            <v>35545</v>
          </cell>
          <cell r="F343" t="str">
            <v>Viernes</v>
          </cell>
          <cell r="G343">
            <v>0.66471064814814818</v>
          </cell>
          <cell r="H343" t="str">
            <v>000m30s</v>
          </cell>
          <cell r="I343" t="str">
            <v>[TELEDIARIO 1] * [EL TIEMPO 1]</v>
          </cell>
          <cell r="J343">
            <v>14</v>
          </cell>
          <cell r="K343">
            <v>18</v>
          </cell>
          <cell r="L343" t="str">
            <v>Resto</v>
          </cell>
          <cell r="M343">
            <v>6.7</v>
          </cell>
          <cell r="N343" t="str">
            <v xml:space="preserve">     657.0</v>
          </cell>
          <cell r="O343">
            <v>2450</v>
          </cell>
          <cell r="P343">
            <v>5100</v>
          </cell>
          <cell r="Q343" t="str">
            <v xml:space="preserve">       7.5</v>
          </cell>
          <cell r="R343">
            <v>32162</v>
          </cell>
          <cell r="S343" t="str">
            <v xml:space="preserve">      87.7</v>
          </cell>
          <cell r="T343">
            <v>30</v>
          </cell>
          <cell r="U343">
            <v>32162</v>
          </cell>
        </row>
        <row r="344">
          <cell r="B344" t="str">
            <v xml:space="preserve">PORT AVENTURA/P.ATRAC                                      </v>
          </cell>
          <cell r="C344" t="str">
            <v>A3</v>
          </cell>
          <cell r="D344" t="str">
            <v>GENERAL</v>
          </cell>
          <cell r="E344">
            <v>35545</v>
          </cell>
          <cell r="F344" t="str">
            <v>Viernes</v>
          </cell>
          <cell r="G344">
            <v>0.91469907407407414</v>
          </cell>
          <cell r="H344" t="str">
            <v>000m30s</v>
          </cell>
          <cell r="I344" t="str">
            <v>[LLUVIA DE ESTRELLAS]  * {AVANCE PROGRAMACION}</v>
          </cell>
          <cell r="J344">
            <v>5</v>
          </cell>
          <cell r="K344">
            <v>27</v>
          </cell>
          <cell r="L344" t="str">
            <v>Resto</v>
          </cell>
          <cell r="M344">
            <v>6.5</v>
          </cell>
          <cell r="N344" t="str">
            <v xml:space="preserve">     663.5</v>
          </cell>
          <cell r="O344">
            <v>2393</v>
          </cell>
          <cell r="P344">
            <v>4200</v>
          </cell>
          <cell r="Q344" t="str">
            <v xml:space="preserve">       7.5</v>
          </cell>
          <cell r="R344">
            <v>32274</v>
          </cell>
          <cell r="S344" t="str">
            <v xml:space="preserve">      88.0</v>
          </cell>
          <cell r="T344">
            <v>30</v>
          </cell>
          <cell r="U344">
            <v>32274</v>
          </cell>
        </row>
        <row r="345">
          <cell r="B345" t="str">
            <v xml:space="preserve">PORT AVENTURA/P.ATRAC                                      </v>
          </cell>
          <cell r="C345" t="str">
            <v>TV3</v>
          </cell>
          <cell r="D345" t="str">
            <v>GENERAL</v>
          </cell>
          <cell r="E345">
            <v>35545</v>
          </cell>
          <cell r="F345" t="str">
            <v>Viernes</v>
          </cell>
          <cell r="G345">
            <v>0.92063657407407407</v>
          </cell>
          <cell r="H345" t="str">
            <v>000m30s</v>
          </cell>
          <cell r="I345" t="str">
            <v>[FORCA BARCA]  * {NUMERO SORTEO ONCE}</v>
          </cell>
          <cell r="J345">
            <v>14</v>
          </cell>
          <cell r="K345">
            <v>19</v>
          </cell>
          <cell r="L345" t="str">
            <v>Resto</v>
          </cell>
          <cell r="M345">
            <v>1.2</v>
          </cell>
          <cell r="N345" t="str">
            <v xml:space="preserve">     664.7</v>
          </cell>
          <cell r="O345">
            <v>430</v>
          </cell>
          <cell r="P345">
            <v>1650</v>
          </cell>
          <cell r="Q345" t="str">
            <v xml:space="preserve">       7.5</v>
          </cell>
          <cell r="R345">
            <v>32288</v>
          </cell>
          <cell r="S345" t="str">
            <v xml:space="preserve">      88.1</v>
          </cell>
          <cell r="T345">
            <v>30</v>
          </cell>
          <cell r="U345">
            <v>32288</v>
          </cell>
        </row>
        <row r="346">
          <cell r="B346" t="str">
            <v xml:space="preserve">PORT AVENTURA/P.ATRAC                                      </v>
          </cell>
          <cell r="C346" t="str">
            <v>C9</v>
          </cell>
          <cell r="D346" t="str">
            <v>GENERAL</v>
          </cell>
          <cell r="E346">
            <v>35545</v>
          </cell>
          <cell r="F346" t="str">
            <v>Viernes</v>
          </cell>
          <cell r="G346">
            <v>0.80549768518518527</v>
          </cell>
          <cell r="H346" t="str">
            <v>000m30s</v>
          </cell>
          <cell r="I346" t="str">
            <v>[AVANCE PROGRAMACION] * [AVANCE PROGRAMACION]</v>
          </cell>
          <cell r="J346">
            <v>3</v>
          </cell>
          <cell r="K346">
            <v>15</v>
          </cell>
          <cell r="L346" t="str">
            <v>Resto</v>
          </cell>
          <cell r="M346">
            <v>0.1</v>
          </cell>
          <cell r="N346" t="str">
            <v xml:space="preserve">     664.8</v>
          </cell>
          <cell r="O346">
            <v>45</v>
          </cell>
          <cell r="P346">
            <v>188</v>
          </cell>
          <cell r="Q346" t="str">
            <v xml:space="preserve">       7.5</v>
          </cell>
          <cell r="R346">
            <v>32288</v>
          </cell>
          <cell r="S346" t="str">
            <v xml:space="preserve">      88.1</v>
          </cell>
          <cell r="T346">
            <v>30</v>
          </cell>
          <cell r="U346">
            <v>32288</v>
          </cell>
        </row>
        <row r="347">
          <cell r="B347" t="str">
            <v xml:space="preserve">PORT AVENTURA/P.ATRAC                                      </v>
          </cell>
          <cell r="C347" t="str">
            <v>C9</v>
          </cell>
          <cell r="D347" t="str">
            <v>GENERAL</v>
          </cell>
          <cell r="E347">
            <v>35545</v>
          </cell>
          <cell r="F347" t="str">
            <v>Viernes</v>
          </cell>
          <cell r="G347">
            <v>0.91881944444444441</v>
          </cell>
          <cell r="H347" t="str">
            <v>000m30s</v>
          </cell>
          <cell r="I347" t="str">
            <v>[CANTA,CANTA] * [PARLE VOSTE,CALLE VOS]</v>
          </cell>
          <cell r="J347">
            <v>14</v>
          </cell>
          <cell r="K347">
            <v>17</v>
          </cell>
          <cell r="L347" t="str">
            <v>Resto</v>
          </cell>
          <cell r="M347">
            <v>0.8</v>
          </cell>
          <cell r="N347" t="str">
            <v xml:space="preserve">     665.6</v>
          </cell>
          <cell r="O347">
            <v>297</v>
          </cell>
          <cell r="P347">
            <v>600</v>
          </cell>
          <cell r="Q347" t="str">
            <v xml:space="preserve">       7.6</v>
          </cell>
          <cell r="R347">
            <v>32313</v>
          </cell>
          <cell r="S347" t="str">
            <v xml:space="preserve">      88.1</v>
          </cell>
          <cell r="T347">
            <v>30</v>
          </cell>
          <cell r="U347">
            <v>32313</v>
          </cell>
        </row>
        <row r="348">
          <cell r="B348" t="str">
            <v xml:space="preserve">PORT AVENTURA/P.ATRAC                                      </v>
          </cell>
          <cell r="C348" t="str">
            <v>ETB2</v>
          </cell>
          <cell r="D348" t="str">
            <v>GENERAL</v>
          </cell>
          <cell r="E348">
            <v>35545</v>
          </cell>
          <cell r="F348" t="str">
            <v>Viernes</v>
          </cell>
          <cell r="G348">
            <v>0.86822916666666661</v>
          </cell>
          <cell r="H348" t="str">
            <v>000m30s</v>
          </cell>
          <cell r="I348" t="str">
            <v>[ROMPECABEZOTAS] {AVANCE PROGRAMACION} * {AVANCE PROGRAMACION}</v>
          </cell>
          <cell r="J348">
            <v>9</v>
          </cell>
          <cell r="K348">
            <v>10</v>
          </cell>
          <cell r="L348" t="str">
            <v>Penultima</v>
          </cell>
          <cell r="M348">
            <v>0.4</v>
          </cell>
          <cell r="N348" t="str">
            <v xml:space="preserve">     666.1</v>
          </cell>
          <cell r="O348">
            <v>163</v>
          </cell>
          <cell r="P348">
            <v>255</v>
          </cell>
          <cell r="Q348" t="str">
            <v xml:space="preserve">       7.6</v>
          </cell>
          <cell r="R348">
            <v>32315</v>
          </cell>
          <cell r="S348" t="str">
            <v xml:space="preserve">      88.2</v>
          </cell>
          <cell r="T348">
            <v>30</v>
          </cell>
          <cell r="U348">
            <v>32315</v>
          </cell>
        </row>
        <row r="349">
          <cell r="B349" t="str">
            <v xml:space="preserve">PORT AVENTURA/P.ATRAC                                      </v>
          </cell>
          <cell r="C349" t="str">
            <v>TVM</v>
          </cell>
          <cell r="D349" t="str">
            <v>GENERAL</v>
          </cell>
          <cell r="E349">
            <v>35545</v>
          </cell>
          <cell r="F349" t="str">
            <v>Viernes</v>
          </cell>
          <cell r="G349">
            <v>0.65524305555555562</v>
          </cell>
          <cell r="H349" t="str">
            <v>000m30s</v>
          </cell>
          <cell r="I349" t="str">
            <v xml:space="preserve">[ROSEANNE] {AVANCE PROGRAMACION} * </v>
          </cell>
          <cell r="J349">
            <v>7</v>
          </cell>
          <cell r="K349">
            <v>20</v>
          </cell>
          <cell r="L349" t="str">
            <v>Resto</v>
          </cell>
          <cell r="M349">
            <v>0.5</v>
          </cell>
          <cell r="N349" t="str">
            <v xml:space="preserve">     666.6</v>
          </cell>
          <cell r="O349">
            <v>194</v>
          </cell>
          <cell r="P349">
            <v>548</v>
          </cell>
          <cell r="Q349" t="str">
            <v xml:space="preserve">       7.6</v>
          </cell>
          <cell r="R349">
            <v>32321</v>
          </cell>
          <cell r="S349" t="str">
            <v xml:space="preserve">      88.2</v>
          </cell>
          <cell r="T349">
            <v>30</v>
          </cell>
          <cell r="U349">
            <v>32321</v>
          </cell>
        </row>
        <row r="350">
          <cell r="B350" t="str">
            <v xml:space="preserve">PORT AVENTURA/P.ATRAC                                      </v>
          </cell>
          <cell r="C350" t="str">
            <v>TVM</v>
          </cell>
          <cell r="D350" t="str">
            <v>GENERAL</v>
          </cell>
          <cell r="E350">
            <v>35545</v>
          </cell>
          <cell r="F350" t="str">
            <v>Viernes</v>
          </cell>
          <cell r="G350">
            <v>0.90887731481481471</v>
          </cell>
          <cell r="H350" t="str">
            <v>000m30s</v>
          </cell>
          <cell r="I350" t="str">
            <v>[SUCEDIO EN MADRID]  * {AVANCE PROGRAMACION}</v>
          </cell>
          <cell r="J350">
            <v>13</v>
          </cell>
          <cell r="K350">
            <v>23</v>
          </cell>
          <cell r="L350" t="str">
            <v>Resto</v>
          </cell>
          <cell r="M350">
            <v>0.7</v>
          </cell>
          <cell r="N350" t="str">
            <v xml:space="preserve">     667.3</v>
          </cell>
          <cell r="O350">
            <v>245</v>
          </cell>
          <cell r="P350">
            <v>1035</v>
          </cell>
          <cell r="Q350" t="str">
            <v xml:space="preserve">       7.6</v>
          </cell>
          <cell r="R350">
            <v>32321</v>
          </cell>
          <cell r="S350" t="str">
            <v xml:space="preserve">      88.2</v>
          </cell>
          <cell r="T350">
            <v>30</v>
          </cell>
          <cell r="U350">
            <v>32321</v>
          </cell>
        </row>
        <row r="351">
          <cell r="B351" t="str">
            <v xml:space="preserve">PORT AVENTURA/P.ATRAC                                      </v>
          </cell>
          <cell r="C351" t="str">
            <v>TVM</v>
          </cell>
          <cell r="D351" t="str">
            <v>GENERAL</v>
          </cell>
          <cell r="E351">
            <v>35545</v>
          </cell>
          <cell r="F351" t="str">
            <v>Viernes</v>
          </cell>
          <cell r="G351">
            <v>0.93357638888888894</v>
          </cell>
          <cell r="H351" t="str">
            <v>000m30s</v>
          </cell>
          <cell r="I351" t="str">
            <v>[SUCEDIO EN MADRID] {AVANCE PROGRAMACION} * {AVANCE PROGRAMACION}</v>
          </cell>
          <cell r="J351">
            <v>3</v>
          </cell>
          <cell r="K351">
            <v>21</v>
          </cell>
          <cell r="L351" t="str">
            <v>Resto</v>
          </cell>
          <cell r="M351">
            <v>0.9</v>
          </cell>
          <cell r="N351" t="str">
            <v xml:space="preserve">     668.2</v>
          </cell>
          <cell r="O351">
            <v>333</v>
          </cell>
          <cell r="P351">
            <v>1035</v>
          </cell>
          <cell r="Q351" t="str">
            <v xml:space="preserve">       7.6</v>
          </cell>
          <cell r="R351">
            <v>32324</v>
          </cell>
          <cell r="S351" t="str">
            <v xml:space="preserve">      88.2</v>
          </cell>
          <cell r="T351">
            <v>30</v>
          </cell>
          <cell r="U351">
            <v>32324</v>
          </cell>
        </row>
        <row r="352">
          <cell r="B352" t="str">
            <v xml:space="preserve">PORT AVENTURA/P.ATRAC                                      </v>
          </cell>
          <cell r="C352" t="str">
            <v>TVE1</v>
          </cell>
          <cell r="D352" t="str">
            <v>GENERAL</v>
          </cell>
          <cell r="E352">
            <v>35546</v>
          </cell>
          <cell r="F352" t="str">
            <v>Sabado</v>
          </cell>
          <cell r="G352">
            <v>0.95145833333333341</v>
          </cell>
          <cell r="H352" t="str">
            <v>000m30s</v>
          </cell>
          <cell r="I352" t="str">
            <v>[INFORME SEMANAL] {AVANCE PROGRAMACION} * {AVANCE PROGRAMACION}</v>
          </cell>
          <cell r="J352">
            <v>9</v>
          </cell>
          <cell r="K352">
            <v>22</v>
          </cell>
          <cell r="L352" t="str">
            <v>Resto</v>
          </cell>
          <cell r="M352">
            <v>10.5</v>
          </cell>
          <cell r="N352" t="str">
            <v xml:space="preserve">     678.6</v>
          </cell>
          <cell r="O352">
            <v>3831</v>
          </cell>
          <cell r="P352">
            <v>6000</v>
          </cell>
          <cell r="Q352" t="str">
            <v xml:space="preserve">       7.7</v>
          </cell>
          <cell r="R352">
            <v>32437</v>
          </cell>
          <cell r="S352" t="str">
            <v xml:space="preserve">      88.5</v>
          </cell>
          <cell r="T352">
            <v>30</v>
          </cell>
          <cell r="U352">
            <v>32437</v>
          </cell>
        </row>
        <row r="353">
          <cell r="B353" t="str">
            <v xml:space="preserve">PORT AVENTURA/P.ATRAC                                      </v>
          </cell>
          <cell r="C353" t="str">
            <v>TVE1</v>
          </cell>
          <cell r="D353" t="str">
            <v>GENERAL</v>
          </cell>
          <cell r="E353">
            <v>35546</v>
          </cell>
          <cell r="F353" t="str">
            <v>Sabado</v>
          </cell>
          <cell r="G353">
            <v>1.0161574074074073</v>
          </cell>
          <cell r="H353" t="str">
            <v>000m30s</v>
          </cell>
          <cell r="I353" t="str">
            <v>[EL SEMAFORO] {AVANCE PROGRAMACION} * {EMISION REGIONAL}</v>
          </cell>
          <cell r="J353">
            <v>4</v>
          </cell>
          <cell r="K353">
            <v>15</v>
          </cell>
          <cell r="L353" t="str">
            <v>Resto</v>
          </cell>
          <cell r="M353">
            <v>5.9</v>
          </cell>
          <cell r="N353" t="str">
            <v xml:space="preserve">     684.6</v>
          </cell>
          <cell r="O353">
            <v>2179</v>
          </cell>
          <cell r="P353">
            <v>6000</v>
          </cell>
          <cell r="Q353" t="str">
            <v xml:space="preserve">       7.7</v>
          </cell>
          <cell r="R353">
            <v>32481</v>
          </cell>
          <cell r="S353" t="str">
            <v xml:space="preserve">      88.6</v>
          </cell>
          <cell r="T353">
            <v>30</v>
          </cell>
          <cell r="U353">
            <v>32481</v>
          </cell>
        </row>
        <row r="354">
          <cell r="B354" t="str">
            <v xml:space="preserve">PORT AVENTURA/P.ATRAC                                      </v>
          </cell>
          <cell r="C354" t="str">
            <v>A3</v>
          </cell>
          <cell r="D354" t="str">
            <v>GENERAL</v>
          </cell>
          <cell r="E354">
            <v>35546</v>
          </cell>
          <cell r="F354" t="str">
            <v>Sabado</v>
          </cell>
          <cell r="G354">
            <v>0.60375000000000001</v>
          </cell>
          <cell r="H354" t="str">
            <v>000m30s</v>
          </cell>
          <cell r="I354" t="str">
            <v>[PROGRAMACION REGIONAL] * [COSAS DE CASA]</v>
          </cell>
          <cell r="J354">
            <v>3</v>
          </cell>
          <cell r="K354">
            <v>5</v>
          </cell>
          <cell r="L354" t="str">
            <v>Resto</v>
          </cell>
          <cell r="M354">
            <v>5.0999999999999996</v>
          </cell>
          <cell r="N354" t="str">
            <v xml:space="preserve">     689.7</v>
          </cell>
          <cell r="O354">
            <v>1864</v>
          </cell>
          <cell r="P354">
            <v>3000</v>
          </cell>
          <cell r="Q354" t="str">
            <v xml:space="preserve">       7.8</v>
          </cell>
          <cell r="R354">
            <v>32559</v>
          </cell>
          <cell r="S354" t="str">
            <v xml:space="preserve">      88.8</v>
          </cell>
          <cell r="T354">
            <v>30</v>
          </cell>
          <cell r="U354">
            <v>32559</v>
          </cell>
        </row>
        <row r="355">
          <cell r="B355" t="str">
            <v xml:space="preserve">PORT AVENTURA/P.ATRAC                                      </v>
          </cell>
          <cell r="C355" t="str">
            <v>TV3</v>
          </cell>
          <cell r="D355" t="str">
            <v>GENERAL</v>
          </cell>
          <cell r="E355">
            <v>35546</v>
          </cell>
          <cell r="F355" t="str">
            <v>Sabado</v>
          </cell>
          <cell r="G355">
            <v>0.57708333333333328</v>
          </cell>
          <cell r="H355" t="str">
            <v>000m30s</v>
          </cell>
          <cell r="I355" t="str">
            <v>[SENSE TITOL 2 A.BU(R)] {AVANCE PROGRAMACION} * {L'AGENDA L'ESPECTACLE}</v>
          </cell>
          <cell r="J355">
            <v>1</v>
          </cell>
          <cell r="K355">
            <v>23</v>
          </cell>
          <cell r="L355" t="str">
            <v>Primera</v>
          </cell>
          <cell r="M355">
            <v>0.7</v>
          </cell>
          <cell r="N355" t="str">
            <v xml:space="preserve">     690.3</v>
          </cell>
          <cell r="O355">
            <v>248</v>
          </cell>
          <cell r="P355">
            <v>150</v>
          </cell>
          <cell r="Q355" t="str">
            <v xml:space="preserve">       7.8</v>
          </cell>
          <cell r="R355">
            <v>32575</v>
          </cell>
          <cell r="S355" t="str">
            <v xml:space="preserve">      88.9</v>
          </cell>
          <cell r="T355">
            <v>30</v>
          </cell>
          <cell r="U355">
            <v>32575</v>
          </cell>
        </row>
        <row r="356">
          <cell r="B356" t="str">
            <v xml:space="preserve">PORT AVENTURA/P.ATRAC                                      </v>
          </cell>
          <cell r="C356" t="str">
            <v>TV3</v>
          </cell>
          <cell r="D356" t="str">
            <v>GENERAL</v>
          </cell>
          <cell r="E356">
            <v>35546</v>
          </cell>
          <cell r="F356" t="str">
            <v>Sabado</v>
          </cell>
          <cell r="G356">
            <v>0.61827546296296299</v>
          </cell>
          <cell r="H356" t="str">
            <v>000m30s</v>
          </cell>
          <cell r="I356" t="str">
            <v>[TELEN.CAP SETMANA 1]  * {AVANCE PROGRAMACION}</v>
          </cell>
          <cell r="J356">
            <v>3</v>
          </cell>
          <cell r="K356">
            <v>13</v>
          </cell>
          <cell r="L356" t="str">
            <v>Resto</v>
          </cell>
          <cell r="M356">
            <v>1.2</v>
          </cell>
          <cell r="N356" t="str">
            <v xml:space="preserve">     691.6</v>
          </cell>
          <cell r="O356">
            <v>449</v>
          </cell>
          <cell r="P356">
            <v>675</v>
          </cell>
          <cell r="Q356" t="str">
            <v xml:space="preserve">       7.8</v>
          </cell>
          <cell r="R356">
            <v>32579</v>
          </cell>
          <cell r="S356" t="str">
            <v xml:space="preserve">      88.9</v>
          </cell>
          <cell r="T356">
            <v>30</v>
          </cell>
          <cell r="U356">
            <v>32579</v>
          </cell>
        </row>
        <row r="357">
          <cell r="B357" t="str">
            <v xml:space="preserve">PORT AVENTURA/P.ATRAC                                      </v>
          </cell>
          <cell r="C357" t="str">
            <v>TV3</v>
          </cell>
          <cell r="D357" t="str">
            <v>GENERAL</v>
          </cell>
          <cell r="E357">
            <v>35546</v>
          </cell>
          <cell r="F357" t="str">
            <v>Sabado</v>
          </cell>
          <cell r="G357">
            <v>0.640625</v>
          </cell>
          <cell r="H357" t="str">
            <v>000m30s</v>
          </cell>
          <cell r="I357" t="str">
            <v>[TARDA DE CINE]  * {AVANCE PROGRAMACION}</v>
          </cell>
          <cell r="J357">
            <v>4</v>
          </cell>
          <cell r="K357">
            <v>16</v>
          </cell>
          <cell r="L357" t="str">
            <v>Resto</v>
          </cell>
          <cell r="M357">
            <v>0.9</v>
          </cell>
          <cell r="N357" t="str">
            <v xml:space="preserve">     692.5</v>
          </cell>
          <cell r="O357">
            <v>324</v>
          </cell>
          <cell r="P357">
            <v>450</v>
          </cell>
          <cell r="Q357" t="str">
            <v xml:space="preserve">       7.8</v>
          </cell>
          <cell r="R357">
            <v>32588</v>
          </cell>
          <cell r="S357" t="str">
            <v xml:space="preserve">      88.9</v>
          </cell>
          <cell r="T357">
            <v>30</v>
          </cell>
          <cell r="U357">
            <v>32588</v>
          </cell>
        </row>
        <row r="358">
          <cell r="B358" t="str">
            <v xml:space="preserve">PORT AVENTURA/P.ATRAC                                      </v>
          </cell>
          <cell r="C358" t="str">
            <v>TV3</v>
          </cell>
          <cell r="D358" t="str">
            <v>GENERAL</v>
          </cell>
          <cell r="E358">
            <v>35546</v>
          </cell>
          <cell r="F358" t="str">
            <v>Sabado</v>
          </cell>
          <cell r="G358">
            <v>0.67112268518518514</v>
          </cell>
          <cell r="H358" t="str">
            <v>000m30s</v>
          </cell>
          <cell r="I358" t="str">
            <v>[TARDA DE CINE]  * {AVANCE PROGRAMACION}</v>
          </cell>
          <cell r="J358">
            <v>17</v>
          </cell>
          <cell r="K358">
            <v>18</v>
          </cell>
          <cell r="L358" t="str">
            <v>Penultima</v>
          </cell>
          <cell r="M358">
            <v>0.7</v>
          </cell>
          <cell r="N358" t="str">
            <v xml:space="preserve">     693.1</v>
          </cell>
          <cell r="O358">
            <v>245</v>
          </cell>
          <cell r="P358">
            <v>450</v>
          </cell>
          <cell r="Q358" t="str">
            <v xml:space="preserve">       7.8</v>
          </cell>
          <cell r="R358">
            <v>32588</v>
          </cell>
          <cell r="S358" t="str">
            <v xml:space="preserve">      88.9</v>
          </cell>
          <cell r="T358">
            <v>30</v>
          </cell>
          <cell r="U358">
            <v>32588</v>
          </cell>
        </row>
        <row r="359">
          <cell r="B359" t="str">
            <v xml:space="preserve">PORT AVENTURA/P.ATRAC                                      </v>
          </cell>
          <cell r="C359" t="str">
            <v>C9</v>
          </cell>
          <cell r="D359" t="str">
            <v>GENERAL</v>
          </cell>
          <cell r="E359">
            <v>35546</v>
          </cell>
          <cell r="F359" t="str">
            <v>Sabado</v>
          </cell>
          <cell r="G359">
            <v>0.70530092592592597</v>
          </cell>
          <cell r="H359" t="str">
            <v>000m30s</v>
          </cell>
          <cell r="I359" t="str">
            <v>[CINE] {AVANCE PROGRAMACION} * {AVANCE PROGRAMACION}</v>
          </cell>
          <cell r="J359">
            <v>2</v>
          </cell>
          <cell r="K359">
            <v>19</v>
          </cell>
          <cell r="L359" t="str">
            <v>Segunda</v>
          </cell>
          <cell r="M359">
            <v>0.6</v>
          </cell>
          <cell r="N359" t="str">
            <v xml:space="preserve">     693.8</v>
          </cell>
          <cell r="O359">
            <v>236</v>
          </cell>
          <cell r="P359">
            <v>375</v>
          </cell>
          <cell r="Q359" t="str">
            <v xml:space="preserve">       7.8</v>
          </cell>
          <cell r="R359">
            <v>32595</v>
          </cell>
          <cell r="S359" t="str">
            <v xml:space="preserve">      88.9</v>
          </cell>
          <cell r="T359">
            <v>30</v>
          </cell>
          <cell r="U359">
            <v>32595</v>
          </cell>
        </row>
        <row r="360">
          <cell r="B360" t="str">
            <v xml:space="preserve">PORT AVENTURA/P.ATRAC                                      </v>
          </cell>
          <cell r="C360" t="str">
            <v>C9</v>
          </cell>
          <cell r="D360" t="str">
            <v>GENERAL</v>
          </cell>
          <cell r="E360">
            <v>35546</v>
          </cell>
          <cell r="F360" t="str">
            <v>Sabado</v>
          </cell>
          <cell r="G360">
            <v>0.7408217592592593</v>
          </cell>
          <cell r="H360" t="str">
            <v>000m30s</v>
          </cell>
          <cell r="I360" t="str">
            <v>[EN PANTALLA] {AVANCE PROGRAMACION} * {AVANCE PROGRAMACION}</v>
          </cell>
          <cell r="J360">
            <v>8</v>
          </cell>
          <cell r="K360">
            <v>13</v>
          </cell>
          <cell r="L360" t="str">
            <v>Resto</v>
          </cell>
          <cell r="M360">
            <v>0.5</v>
          </cell>
          <cell r="N360" t="str">
            <v xml:space="preserve">     694.2</v>
          </cell>
          <cell r="O360">
            <v>174</v>
          </cell>
          <cell r="P360">
            <v>375</v>
          </cell>
          <cell r="Q360" t="str">
            <v xml:space="preserve">       7.8</v>
          </cell>
          <cell r="R360">
            <v>32512</v>
          </cell>
          <cell r="S360" t="str">
            <v xml:space="preserve">      88.7</v>
          </cell>
          <cell r="T360">
            <v>30</v>
          </cell>
          <cell r="U360">
            <v>32512</v>
          </cell>
        </row>
        <row r="361">
          <cell r="B361" t="str">
            <v xml:space="preserve">PORT AVENTURA/P.ATRAC                                      </v>
          </cell>
          <cell r="C361" t="str">
            <v>ETB2</v>
          </cell>
          <cell r="D361" t="str">
            <v>GENERAL</v>
          </cell>
          <cell r="E361">
            <v>35546</v>
          </cell>
          <cell r="F361" t="str">
            <v>Sabado</v>
          </cell>
          <cell r="G361">
            <v>0.97204861111111107</v>
          </cell>
          <cell r="H361" t="str">
            <v>000m30s</v>
          </cell>
          <cell r="I361" t="str">
            <v>[CINE 2] {AVANCE PROGRAMACION} * {AVANCE PROGRAMACION}</v>
          </cell>
          <cell r="J361">
            <v>6</v>
          </cell>
          <cell r="K361">
            <v>15</v>
          </cell>
          <cell r="L361" t="str">
            <v>Resto</v>
          </cell>
          <cell r="M361">
            <v>0.2</v>
          </cell>
          <cell r="N361" t="str">
            <v xml:space="preserve">     694.4</v>
          </cell>
          <cell r="O361">
            <v>76</v>
          </cell>
          <cell r="P361">
            <v>345</v>
          </cell>
          <cell r="Q361" t="str">
            <v xml:space="preserve">       7.8</v>
          </cell>
          <cell r="R361">
            <v>32516</v>
          </cell>
          <cell r="S361" t="str">
            <v xml:space="preserve">      88.7</v>
          </cell>
          <cell r="T361">
            <v>30</v>
          </cell>
          <cell r="U361">
            <v>32516</v>
          </cell>
        </row>
        <row r="362">
          <cell r="B362" t="str">
            <v xml:space="preserve">PORT AVENTURA/P.ATRAC                                      </v>
          </cell>
          <cell r="C362" t="str">
            <v>TVM</v>
          </cell>
          <cell r="D362" t="str">
            <v>GENERAL</v>
          </cell>
          <cell r="E362">
            <v>35546</v>
          </cell>
          <cell r="F362" t="str">
            <v>Sabado</v>
          </cell>
          <cell r="G362">
            <v>0.66150462962962964</v>
          </cell>
          <cell r="H362" t="str">
            <v>000m30s</v>
          </cell>
          <cell r="I362" t="str">
            <v>[CINE]  * {AVANCE PROGRAMACION}</v>
          </cell>
          <cell r="J362">
            <v>15</v>
          </cell>
          <cell r="K362">
            <v>20</v>
          </cell>
          <cell r="L362" t="str">
            <v>Resto</v>
          </cell>
          <cell r="M362">
            <v>0.9</v>
          </cell>
          <cell r="N362" t="str">
            <v xml:space="preserve">     695.3</v>
          </cell>
          <cell r="O362">
            <v>314</v>
          </cell>
          <cell r="P362">
            <v>548</v>
          </cell>
          <cell r="Q362" t="str">
            <v xml:space="preserve">       7.8</v>
          </cell>
          <cell r="R362">
            <v>32521</v>
          </cell>
          <cell r="S362" t="str">
            <v xml:space="preserve">      88.7</v>
          </cell>
          <cell r="T362">
            <v>30</v>
          </cell>
          <cell r="U362">
            <v>32521</v>
          </cell>
        </row>
        <row r="363">
          <cell r="B363" t="str">
            <v xml:space="preserve">PORT AVENTURA/P.ATRAC                                      </v>
          </cell>
          <cell r="C363" t="str">
            <v>TVM</v>
          </cell>
          <cell r="D363" t="str">
            <v>GENERAL</v>
          </cell>
          <cell r="E363">
            <v>35546</v>
          </cell>
          <cell r="F363" t="str">
            <v>Sabado</v>
          </cell>
          <cell r="G363">
            <v>0.89112268518518523</v>
          </cell>
          <cell r="H363" t="str">
            <v>000m30s</v>
          </cell>
          <cell r="I363" t="str">
            <v>[CINE] {AVANCE PROGRAMACION} * {AVANCE PROGRAMACION}</v>
          </cell>
          <cell r="J363">
            <v>8</v>
          </cell>
          <cell r="K363">
            <v>20</v>
          </cell>
          <cell r="L363" t="str">
            <v>Resto</v>
          </cell>
          <cell r="M363">
            <v>0.5</v>
          </cell>
          <cell r="N363" t="str">
            <v xml:space="preserve">     695.8</v>
          </cell>
          <cell r="O363">
            <v>198</v>
          </cell>
          <cell r="P363">
            <v>1035</v>
          </cell>
          <cell r="Q363" t="str">
            <v xml:space="preserve">       7.8</v>
          </cell>
          <cell r="R363">
            <v>32521</v>
          </cell>
          <cell r="S363" t="str">
            <v xml:space="preserve">      88.7</v>
          </cell>
          <cell r="T363">
            <v>30</v>
          </cell>
          <cell r="U363">
            <v>32521</v>
          </cell>
        </row>
        <row r="364">
          <cell r="B364" t="str">
            <v xml:space="preserve">PORT AVENTURA/P.ATRAC                                      </v>
          </cell>
          <cell r="C364" t="str">
            <v>TVE1</v>
          </cell>
          <cell r="D364" t="str">
            <v>GENERAL</v>
          </cell>
          <cell r="E364">
            <v>35547</v>
          </cell>
          <cell r="F364" t="str">
            <v>Domingo</v>
          </cell>
          <cell r="G364">
            <v>0.62284722222222222</v>
          </cell>
          <cell r="H364" t="str">
            <v>000m30s</v>
          </cell>
          <cell r="I364" t="str">
            <v>[CORAZON CORAZON] * [AVANCE PROGRAMACION]</v>
          </cell>
          <cell r="J364">
            <v>12</v>
          </cell>
          <cell r="K364">
            <v>20</v>
          </cell>
          <cell r="L364" t="str">
            <v>Resto</v>
          </cell>
          <cell r="M364">
            <v>6</v>
          </cell>
          <cell r="N364" t="str">
            <v xml:space="preserve">     701.8</v>
          </cell>
          <cell r="O364">
            <v>2183</v>
          </cell>
          <cell r="P364">
            <v>3750</v>
          </cell>
          <cell r="Q364" t="str">
            <v xml:space="preserve">       7.9</v>
          </cell>
          <cell r="R364">
            <v>32554</v>
          </cell>
          <cell r="S364" t="str">
            <v xml:space="preserve">      88.8</v>
          </cell>
          <cell r="T364">
            <v>30</v>
          </cell>
          <cell r="U364">
            <v>32554</v>
          </cell>
        </row>
        <row r="365">
          <cell r="B365" t="str">
            <v xml:space="preserve">PORT AVENTURA/P.ATRAC                                      </v>
          </cell>
          <cell r="C365" t="str">
            <v>LA 2</v>
          </cell>
          <cell r="D365" t="str">
            <v>GENERAL</v>
          </cell>
          <cell r="E365">
            <v>35547</v>
          </cell>
          <cell r="F365" t="str">
            <v>Domingo</v>
          </cell>
          <cell r="G365">
            <v>0.64515046296296297</v>
          </cell>
          <cell r="H365" t="str">
            <v>000m30s</v>
          </cell>
          <cell r="I365" t="str">
            <v>[ESTADIO 2] {FUTBOL SALA(D)} * {AVANCE PROGRAMACION}</v>
          </cell>
          <cell r="J365">
            <v>5</v>
          </cell>
          <cell r="K365">
            <v>8</v>
          </cell>
          <cell r="L365" t="str">
            <v>Resto</v>
          </cell>
          <cell r="M365">
            <v>0.9</v>
          </cell>
          <cell r="N365" t="str">
            <v xml:space="preserve">     702.7</v>
          </cell>
          <cell r="O365">
            <v>321</v>
          </cell>
          <cell r="P365">
            <v>600</v>
          </cell>
          <cell r="Q365" t="str">
            <v xml:space="preserve">       7.9</v>
          </cell>
          <cell r="R365">
            <v>32559</v>
          </cell>
          <cell r="S365" t="str">
            <v xml:space="preserve">      88.8</v>
          </cell>
          <cell r="T365">
            <v>30</v>
          </cell>
          <cell r="U365">
            <v>32559</v>
          </cell>
        </row>
        <row r="366">
          <cell r="B366" t="str">
            <v xml:space="preserve">PORT AVENTURA/P.ATRAC                                      </v>
          </cell>
          <cell r="C366" t="str">
            <v>LA 2</v>
          </cell>
          <cell r="D366" t="str">
            <v>GENERAL</v>
          </cell>
          <cell r="E366">
            <v>35547</v>
          </cell>
          <cell r="F366" t="str">
            <v>Domingo</v>
          </cell>
          <cell r="G366">
            <v>0.93648148148148147</v>
          </cell>
          <cell r="H366" t="str">
            <v>000m30s</v>
          </cell>
          <cell r="I366" t="str">
            <v>[ARTE NOCHE TEMATICA] {AVANCE PROGRAMACION} * {EMISION REGIONAL}</v>
          </cell>
          <cell r="J366">
            <v>13</v>
          </cell>
          <cell r="K366">
            <v>21</v>
          </cell>
          <cell r="L366" t="str">
            <v>Resto</v>
          </cell>
          <cell r="M366">
            <v>2.2999999999999998</v>
          </cell>
          <cell r="N366" t="str">
            <v xml:space="preserve">     705.0</v>
          </cell>
          <cell r="O366">
            <v>855</v>
          </cell>
          <cell r="P366">
            <v>3000</v>
          </cell>
          <cell r="Q366" t="str">
            <v xml:space="preserve">       7.9</v>
          </cell>
          <cell r="R366">
            <v>32616</v>
          </cell>
          <cell r="S366" t="str">
            <v xml:space="preserve">      89.0</v>
          </cell>
          <cell r="T366">
            <v>30</v>
          </cell>
          <cell r="U366">
            <v>32616</v>
          </cell>
        </row>
        <row r="367">
          <cell r="B367" t="str">
            <v xml:space="preserve">PORT AVENTURA/P.ATRAC                                      </v>
          </cell>
          <cell r="C367" t="str">
            <v>A3</v>
          </cell>
          <cell r="D367" t="str">
            <v>GENERAL</v>
          </cell>
          <cell r="E367">
            <v>35547</v>
          </cell>
          <cell r="F367" t="str">
            <v>Domingo</v>
          </cell>
          <cell r="G367">
            <v>0.63678240740740744</v>
          </cell>
          <cell r="H367" t="str">
            <v>000m30s</v>
          </cell>
          <cell r="I367" t="str">
            <v>[ANTENA 3 NOTICIAS 1]</v>
          </cell>
          <cell r="J367">
            <v>5</v>
          </cell>
          <cell r="K367">
            <v>9</v>
          </cell>
          <cell r="L367" t="str">
            <v>Resto</v>
          </cell>
          <cell r="M367">
            <v>6.4</v>
          </cell>
          <cell r="N367" t="str">
            <v xml:space="preserve">     711.4</v>
          </cell>
          <cell r="O367">
            <v>2355</v>
          </cell>
          <cell r="P367">
            <v>4050</v>
          </cell>
          <cell r="Q367" t="str">
            <v xml:space="preserve">       8.0</v>
          </cell>
          <cell r="R367">
            <v>32714</v>
          </cell>
          <cell r="S367" t="str">
            <v xml:space="preserve">      89.2</v>
          </cell>
          <cell r="T367">
            <v>30</v>
          </cell>
          <cell r="U367">
            <v>32714</v>
          </cell>
        </row>
        <row r="368">
          <cell r="B368" t="str">
            <v xml:space="preserve">PORT AVENTURA/P.ATRAC                                      </v>
          </cell>
          <cell r="C368" t="str">
            <v>A3</v>
          </cell>
          <cell r="D368" t="str">
            <v>GENERAL</v>
          </cell>
          <cell r="E368">
            <v>35547</v>
          </cell>
          <cell r="F368" t="str">
            <v>Domingo</v>
          </cell>
          <cell r="G368">
            <v>0.98726851851851849</v>
          </cell>
          <cell r="H368" t="str">
            <v>000m30s</v>
          </cell>
          <cell r="I368" t="str">
            <v>[LO QUE NECESITAS AMOR] {AVANCE PROGRAMACION} * {EMISION LOCAL}</v>
          </cell>
          <cell r="J368">
            <v>4</v>
          </cell>
          <cell r="K368">
            <v>18</v>
          </cell>
          <cell r="L368" t="str">
            <v>Resto</v>
          </cell>
          <cell r="M368">
            <v>9.1</v>
          </cell>
          <cell r="N368" t="str">
            <v xml:space="preserve">     720.5</v>
          </cell>
          <cell r="O368">
            <v>3329</v>
          </cell>
          <cell r="P368">
            <v>5700</v>
          </cell>
          <cell r="Q368" t="str">
            <v xml:space="preserve">       8.1</v>
          </cell>
          <cell r="R368">
            <v>32778</v>
          </cell>
          <cell r="S368" t="str">
            <v xml:space="preserve">      89.4</v>
          </cell>
          <cell r="T368">
            <v>30</v>
          </cell>
          <cell r="U368">
            <v>32778</v>
          </cell>
        </row>
        <row r="369">
          <cell r="B369" t="str">
            <v xml:space="preserve">PORT AVENTURA/P.ATRAC                                      </v>
          </cell>
          <cell r="C369" t="str">
            <v>TV3</v>
          </cell>
          <cell r="D369" t="str">
            <v>GENERAL</v>
          </cell>
          <cell r="E369">
            <v>35547</v>
          </cell>
          <cell r="F369" t="str">
            <v>Domingo</v>
          </cell>
          <cell r="G369">
            <v>0.62232638888888892</v>
          </cell>
          <cell r="H369" t="str">
            <v>000m30s</v>
          </cell>
          <cell r="I369" t="str">
            <v>[TELEN.CAP SETMANA 1]  * {AVANCE PROGRAMACION}</v>
          </cell>
          <cell r="J369">
            <v>5</v>
          </cell>
          <cell r="K369">
            <v>13</v>
          </cell>
          <cell r="L369" t="str">
            <v>Resto</v>
          </cell>
          <cell r="M369">
            <v>1</v>
          </cell>
          <cell r="N369" t="str">
            <v xml:space="preserve">     721.5</v>
          </cell>
          <cell r="O369">
            <v>354</v>
          </cell>
          <cell r="P369">
            <v>675</v>
          </cell>
          <cell r="Q369" t="str">
            <v xml:space="preserve">       8.1</v>
          </cell>
          <cell r="R369">
            <v>32778</v>
          </cell>
          <cell r="S369" t="str">
            <v xml:space="preserve">      89.4</v>
          </cell>
          <cell r="T369">
            <v>30</v>
          </cell>
          <cell r="U369">
            <v>32778</v>
          </cell>
        </row>
        <row r="370">
          <cell r="B370" t="str">
            <v xml:space="preserve">PORT AVENTURA/P.ATRAC                                      </v>
          </cell>
          <cell r="C370" t="str">
            <v>C9</v>
          </cell>
          <cell r="D370" t="str">
            <v>GENERAL</v>
          </cell>
          <cell r="E370">
            <v>35547</v>
          </cell>
          <cell r="F370" t="str">
            <v>Domingo</v>
          </cell>
          <cell r="G370">
            <v>0.66712962962962974</v>
          </cell>
          <cell r="H370" t="str">
            <v>000m30s</v>
          </cell>
          <cell r="I370" t="str">
            <v>[CINE] {AVANCE PROGRAMACION} * {AVANCE PROGRAMACION}</v>
          </cell>
          <cell r="J370">
            <v>16</v>
          </cell>
          <cell r="K370">
            <v>20</v>
          </cell>
          <cell r="L370" t="str">
            <v>Resto</v>
          </cell>
          <cell r="M370">
            <v>0.5</v>
          </cell>
          <cell r="N370" t="str">
            <v xml:space="preserve">     721.9</v>
          </cell>
          <cell r="O370">
            <v>169</v>
          </cell>
          <cell r="P370">
            <v>375</v>
          </cell>
          <cell r="Q370" t="str">
            <v xml:space="preserve">       8.1</v>
          </cell>
          <cell r="R370">
            <v>32778</v>
          </cell>
          <cell r="S370" t="str">
            <v xml:space="preserve">      89.4</v>
          </cell>
          <cell r="T370">
            <v>30</v>
          </cell>
          <cell r="U370">
            <v>32778</v>
          </cell>
        </row>
        <row r="371">
          <cell r="B371" t="str">
            <v xml:space="preserve">PORT AVENTURA/P.ATRAC                                      </v>
          </cell>
          <cell r="C371" t="str">
            <v>C9</v>
          </cell>
          <cell r="D371" t="str">
            <v>GENERAL</v>
          </cell>
          <cell r="E371">
            <v>35547</v>
          </cell>
          <cell r="F371" t="str">
            <v>Domingo</v>
          </cell>
          <cell r="G371">
            <v>0.70516203703703706</v>
          </cell>
          <cell r="H371" t="str">
            <v>000m30s</v>
          </cell>
          <cell r="I371" t="str">
            <v>[CINE] {AVANCE PROGRAMACION} * {AVANCE PROGRAMACION}</v>
          </cell>
          <cell r="J371">
            <v>15</v>
          </cell>
          <cell r="K371">
            <v>16</v>
          </cell>
          <cell r="L371" t="str">
            <v>Penultima</v>
          </cell>
          <cell r="M371">
            <v>0.6</v>
          </cell>
          <cell r="N371" t="str">
            <v xml:space="preserve">     722.6</v>
          </cell>
          <cell r="O371">
            <v>224</v>
          </cell>
          <cell r="P371">
            <v>375</v>
          </cell>
          <cell r="Q371" t="str">
            <v xml:space="preserve">       8.1</v>
          </cell>
          <cell r="R371">
            <v>32787</v>
          </cell>
          <cell r="S371" t="str">
            <v xml:space="preserve">      89.4</v>
          </cell>
          <cell r="T371">
            <v>30</v>
          </cell>
          <cell r="U371">
            <v>32787</v>
          </cell>
        </row>
        <row r="372">
          <cell r="B372" t="str">
            <v xml:space="preserve">PORT AVENTURA/P.ATRAC                                      </v>
          </cell>
          <cell r="C372" t="str">
            <v>C9</v>
          </cell>
          <cell r="D372" t="str">
            <v>GENERAL</v>
          </cell>
          <cell r="E372">
            <v>35547</v>
          </cell>
          <cell r="F372" t="str">
            <v>Domingo</v>
          </cell>
          <cell r="G372">
            <v>0.96423611111111107</v>
          </cell>
          <cell r="H372" t="str">
            <v>000m30s</v>
          </cell>
          <cell r="I372" t="str">
            <v>[CINE] {AVANCE PROGRAMACION} * {AVANCE PROGRAMACION}</v>
          </cell>
          <cell r="J372">
            <v>3</v>
          </cell>
          <cell r="K372">
            <v>13</v>
          </cell>
          <cell r="L372" t="str">
            <v>Resto</v>
          </cell>
          <cell r="M372">
            <v>0.9</v>
          </cell>
          <cell r="N372" t="str">
            <v xml:space="preserve">     723.5</v>
          </cell>
          <cell r="O372">
            <v>344</v>
          </cell>
          <cell r="P372">
            <v>600</v>
          </cell>
          <cell r="Q372" t="str">
            <v xml:space="preserve">       8.1</v>
          </cell>
          <cell r="R372">
            <v>32788</v>
          </cell>
          <cell r="S372" t="str">
            <v xml:space="preserve">      89.4</v>
          </cell>
          <cell r="T372">
            <v>30</v>
          </cell>
          <cell r="U372">
            <v>32788</v>
          </cell>
        </row>
        <row r="373">
          <cell r="B373" t="str">
            <v xml:space="preserve">PORT AVENTURA/P.ATRAC                                      </v>
          </cell>
          <cell r="C373" t="str">
            <v>ETB2</v>
          </cell>
          <cell r="D373" t="str">
            <v>GENERAL</v>
          </cell>
          <cell r="E373">
            <v>35547</v>
          </cell>
          <cell r="F373" t="str">
            <v>Domingo</v>
          </cell>
          <cell r="G373">
            <v>0.62409722222222219</v>
          </cell>
          <cell r="H373" t="str">
            <v>000m30s</v>
          </cell>
          <cell r="I373" t="str">
            <v>[AVANCE PROGRAMACION] * [AVANCE PROGRAMACION]</v>
          </cell>
          <cell r="J373">
            <v>4</v>
          </cell>
          <cell r="K373">
            <v>9</v>
          </cell>
          <cell r="L373" t="str">
            <v>Resto</v>
          </cell>
          <cell r="M373">
            <v>0.3</v>
          </cell>
          <cell r="N373" t="str">
            <v xml:space="preserve">     723.8</v>
          </cell>
          <cell r="O373">
            <v>98</v>
          </cell>
          <cell r="P373">
            <v>255</v>
          </cell>
          <cell r="Q373" t="str">
            <v xml:space="preserve">       8.1</v>
          </cell>
          <cell r="R373">
            <v>32789</v>
          </cell>
          <cell r="S373" t="str">
            <v xml:space="preserve">      89.4</v>
          </cell>
          <cell r="T373">
            <v>30</v>
          </cell>
          <cell r="U373">
            <v>32789</v>
          </cell>
        </row>
        <row r="374">
          <cell r="B374" t="str">
            <v xml:space="preserve">PORT AVENTURA/P.ATRAC                                      </v>
          </cell>
          <cell r="C374" t="str">
            <v>ETB2</v>
          </cell>
          <cell r="D374" t="str">
            <v>GENERAL</v>
          </cell>
          <cell r="E374">
            <v>35547</v>
          </cell>
          <cell r="F374" t="str">
            <v>Domingo</v>
          </cell>
          <cell r="G374">
            <v>0.96048611111111104</v>
          </cell>
          <cell r="H374" t="str">
            <v>000m30s</v>
          </cell>
          <cell r="I374" t="str">
            <v>[CINE 2] {AVANCE PROGRAMACION} * {AVANCE PROGRAMACION}</v>
          </cell>
          <cell r="J374">
            <v>9</v>
          </cell>
          <cell r="K374">
            <v>14</v>
          </cell>
          <cell r="L374" t="str">
            <v>Resto</v>
          </cell>
          <cell r="M374">
            <v>0.2</v>
          </cell>
          <cell r="N374" t="str">
            <v xml:space="preserve">     724.0</v>
          </cell>
          <cell r="O374">
            <v>84</v>
          </cell>
          <cell r="P374">
            <v>345</v>
          </cell>
          <cell r="Q374" t="str">
            <v xml:space="preserve">       8.1</v>
          </cell>
          <cell r="R374">
            <v>32790</v>
          </cell>
          <cell r="S374" t="str">
            <v xml:space="preserve">      89.4</v>
          </cell>
          <cell r="T374">
            <v>30</v>
          </cell>
          <cell r="U374">
            <v>32790</v>
          </cell>
        </row>
        <row r="375">
          <cell r="B375" t="str">
            <v xml:space="preserve">PORT AVENTURA/P.ATRAC                                      </v>
          </cell>
          <cell r="C375" t="str">
            <v>TVM</v>
          </cell>
          <cell r="D375" t="str">
            <v>GENERAL</v>
          </cell>
          <cell r="E375">
            <v>35547</v>
          </cell>
          <cell r="F375" t="str">
            <v>Domingo</v>
          </cell>
          <cell r="G375">
            <v>0.69005787037037036</v>
          </cell>
          <cell r="H375" t="str">
            <v>000m30s</v>
          </cell>
          <cell r="I375" t="str">
            <v>[CINE] {AVANCE PROGRAMACION} * {AVANCE PROGRAMACION}</v>
          </cell>
          <cell r="J375">
            <v>4</v>
          </cell>
          <cell r="K375">
            <v>19</v>
          </cell>
          <cell r="L375" t="str">
            <v>Resto</v>
          </cell>
          <cell r="M375">
            <v>0.7</v>
          </cell>
          <cell r="N375" t="str">
            <v xml:space="preserve">     724.7</v>
          </cell>
          <cell r="O375">
            <v>251</v>
          </cell>
          <cell r="P375">
            <v>548</v>
          </cell>
          <cell r="Q375" t="str">
            <v xml:space="preserve">       8.1</v>
          </cell>
          <cell r="R375">
            <v>32793</v>
          </cell>
          <cell r="S375" t="str">
            <v xml:space="preserve">      89.5</v>
          </cell>
          <cell r="T375">
            <v>30</v>
          </cell>
          <cell r="U375">
            <v>32793</v>
          </cell>
        </row>
        <row r="376">
          <cell r="B376" t="str">
            <v xml:space="preserve">PORT AVENTURA/P.ATRAC                                      </v>
          </cell>
          <cell r="C376" t="str">
            <v>TVM</v>
          </cell>
          <cell r="D376" t="str">
            <v>GENERAL</v>
          </cell>
          <cell r="E376">
            <v>35547</v>
          </cell>
          <cell r="F376" t="str">
            <v>Domingo</v>
          </cell>
          <cell r="G376">
            <v>0.91805555555555562</v>
          </cell>
          <cell r="H376" t="str">
            <v>000m30s</v>
          </cell>
          <cell r="I376" t="str">
            <v>[CINE]  * {AVANCE PROGRAMACION}</v>
          </cell>
          <cell r="J376">
            <v>12</v>
          </cell>
          <cell r="K376">
            <v>20</v>
          </cell>
          <cell r="L376" t="str">
            <v>Resto</v>
          </cell>
          <cell r="M376">
            <v>0.8</v>
          </cell>
          <cell r="N376" t="str">
            <v xml:space="preserve">     725.4</v>
          </cell>
          <cell r="O376">
            <v>284</v>
          </cell>
          <cell r="P376">
            <v>1035</v>
          </cell>
          <cell r="Q376" t="str">
            <v xml:space="preserve">       8.1</v>
          </cell>
          <cell r="R376">
            <v>32796</v>
          </cell>
          <cell r="S376" t="str">
            <v xml:space="preserve">      89.5</v>
          </cell>
          <cell r="T376">
            <v>30</v>
          </cell>
          <cell r="U376">
            <v>32796</v>
          </cell>
        </row>
        <row r="377">
          <cell r="B377" t="str">
            <v xml:space="preserve">PORT AVENTURA/P.ATRAC                                      </v>
          </cell>
          <cell r="C377" t="str">
            <v>TVM</v>
          </cell>
          <cell r="D377" t="str">
            <v>GENERAL</v>
          </cell>
          <cell r="E377">
            <v>35547</v>
          </cell>
          <cell r="F377" t="str">
            <v>Domingo</v>
          </cell>
          <cell r="G377">
            <v>0.96969907407407396</v>
          </cell>
          <cell r="H377" t="str">
            <v>000m30s</v>
          </cell>
          <cell r="I377" t="str">
            <v>[CINE] {AVANCE PROGRAMACION} * {AVANCE PROGRAMACION}</v>
          </cell>
          <cell r="J377">
            <v>13</v>
          </cell>
          <cell r="K377">
            <v>18</v>
          </cell>
          <cell r="L377" t="str">
            <v>Resto</v>
          </cell>
          <cell r="M377">
            <v>0.9</v>
          </cell>
          <cell r="N377" t="str">
            <v xml:space="preserve">     726.4</v>
          </cell>
          <cell r="O377">
            <v>345</v>
          </cell>
          <cell r="P377">
            <v>1035</v>
          </cell>
          <cell r="Q377" t="str">
            <v xml:space="preserve">       8.1</v>
          </cell>
          <cell r="R377">
            <v>32801</v>
          </cell>
          <cell r="S377" t="str">
            <v xml:space="preserve">      89.5</v>
          </cell>
          <cell r="T377">
            <v>30</v>
          </cell>
          <cell r="U377">
            <v>32801</v>
          </cell>
        </row>
        <row r="378">
          <cell r="B378" t="str">
            <v xml:space="preserve">PORT AVENTURA/P.ATRAC                                      </v>
          </cell>
          <cell r="C378" t="str">
            <v>TVE1</v>
          </cell>
          <cell r="D378" t="str">
            <v>GENERAL</v>
          </cell>
          <cell r="E378">
            <v>35548</v>
          </cell>
          <cell r="F378" t="str">
            <v>Lunes</v>
          </cell>
          <cell r="G378">
            <v>0.62157407407407406</v>
          </cell>
          <cell r="H378" t="str">
            <v>000m30s</v>
          </cell>
          <cell r="I378" t="str">
            <v>[PROGRAMACION REGIONAL] * [AVANCE PROGRAMACION]</v>
          </cell>
          <cell r="J378">
            <v>7</v>
          </cell>
          <cell r="K378">
            <v>18</v>
          </cell>
          <cell r="L378" t="str">
            <v>Resto</v>
          </cell>
          <cell r="M378">
            <v>4.5999999999999996</v>
          </cell>
          <cell r="N378" t="str">
            <v xml:space="preserve">     731.0</v>
          </cell>
          <cell r="O378">
            <v>1703</v>
          </cell>
          <cell r="P378">
            <v>4650</v>
          </cell>
          <cell r="Q378" t="str">
            <v xml:space="preserve">       8.2</v>
          </cell>
          <cell r="R378">
            <v>32809</v>
          </cell>
          <cell r="S378" t="str">
            <v xml:space="preserve">      89.5</v>
          </cell>
          <cell r="T378">
            <v>30</v>
          </cell>
          <cell r="U378">
            <v>32809</v>
          </cell>
        </row>
        <row r="379">
          <cell r="B379" t="str">
            <v xml:space="preserve">PORT AVENTURA/P.ATRAC                                      </v>
          </cell>
          <cell r="C379" t="str">
            <v>TVE1</v>
          </cell>
          <cell r="D379" t="str">
            <v>GENERAL</v>
          </cell>
          <cell r="E379">
            <v>35548</v>
          </cell>
          <cell r="F379" t="str">
            <v>Lunes</v>
          </cell>
          <cell r="G379">
            <v>0.98568287037037028</v>
          </cell>
          <cell r="H379" t="str">
            <v>000m30s</v>
          </cell>
          <cell r="I379" t="str">
            <v>[QUIEN SABE DONDE] {AVANCE PROGRAMACION} * {EMISION REGIONAL}</v>
          </cell>
          <cell r="J379">
            <v>12</v>
          </cell>
          <cell r="K379">
            <v>15</v>
          </cell>
          <cell r="L379" t="str">
            <v>Resto</v>
          </cell>
          <cell r="M379">
            <v>9.4</v>
          </cell>
          <cell r="N379" t="str">
            <v xml:space="preserve">     740.4</v>
          </cell>
          <cell r="O379">
            <v>3437</v>
          </cell>
          <cell r="P379">
            <v>7500</v>
          </cell>
          <cell r="Q379" t="str">
            <v xml:space="preserve">       8.3</v>
          </cell>
          <cell r="R379">
            <v>32857</v>
          </cell>
          <cell r="S379" t="str">
            <v xml:space="preserve">      89.6</v>
          </cell>
          <cell r="T379">
            <v>30</v>
          </cell>
          <cell r="U379">
            <v>32857</v>
          </cell>
        </row>
        <row r="380">
          <cell r="B380" t="str">
            <v xml:space="preserve">PORT AVENTURA/P.ATRAC                                      </v>
          </cell>
          <cell r="C380" t="str">
            <v>T5</v>
          </cell>
          <cell r="D380" t="str">
            <v>GENERAL</v>
          </cell>
          <cell r="E380">
            <v>35548</v>
          </cell>
          <cell r="F380" t="str">
            <v>Lunes</v>
          </cell>
          <cell r="G380">
            <v>0.63969907407407411</v>
          </cell>
          <cell r="H380" t="str">
            <v>000m30s</v>
          </cell>
          <cell r="I380" t="str">
            <v>[EL TIEMPO 1] * [QUE ME DICES]</v>
          </cell>
          <cell r="J380">
            <v>10</v>
          </cell>
          <cell r="K380">
            <v>15</v>
          </cell>
          <cell r="L380" t="str">
            <v>Resto</v>
          </cell>
          <cell r="M380">
            <v>4.3</v>
          </cell>
          <cell r="N380" t="str">
            <v xml:space="preserve">     744.7</v>
          </cell>
          <cell r="O380">
            <v>1570</v>
          </cell>
          <cell r="P380">
            <v>2400</v>
          </cell>
          <cell r="Q380" t="str">
            <v xml:space="preserve">       8.3</v>
          </cell>
          <cell r="R380">
            <v>32886</v>
          </cell>
          <cell r="S380" t="str">
            <v xml:space="preserve">      89.7</v>
          </cell>
          <cell r="T380">
            <v>30</v>
          </cell>
          <cell r="U380">
            <v>32886</v>
          </cell>
        </row>
        <row r="381">
          <cell r="B381" t="str">
            <v xml:space="preserve">PORT AVENTURA/P.ATRAC                                      </v>
          </cell>
          <cell r="C381" t="str">
            <v>A3</v>
          </cell>
          <cell r="D381" t="str">
            <v>GENERAL</v>
          </cell>
          <cell r="E381">
            <v>35548</v>
          </cell>
          <cell r="F381" t="str">
            <v>Lunes</v>
          </cell>
          <cell r="G381">
            <v>0.93188657407407405</v>
          </cell>
          <cell r="H381" t="str">
            <v>000m30s</v>
          </cell>
          <cell r="I381" t="str">
            <v>[CINE] {AVANCE PROGRAMACION} * {EMISION LOCAL}</v>
          </cell>
          <cell r="J381">
            <v>8</v>
          </cell>
          <cell r="K381">
            <v>17</v>
          </cell>
          <cell r="L381" t="str">
            <v>Resto</v>
          </cell>
          <cell r="M381">
            <v>7.8</v>
          </cell>
          <cell r="N381" t="str">
            <v xml:space="preserve">     752.5</v>
          </cell>
          <cell r="O381">
            <v>2865</v>
          </cell>
          <cell r="P381">
            <v>6300</v>
          </cell>
          <cell r="Q381" t="str">
            <v xml:space="preserve">       8.4</v>
          </cell>
          <cell r="R381">
            <v>32957</v>
          </cell>
          <cell r="S381" t="str">
            <v xml:space="preserve">      89.9</v>
          </cell>
          <cell r="T381">
            <v>30</v>
          </cell>
          <cell r="U381">
            <v>32957</v>
          </cell>
        </row>
        <row r="382">
          <cell r="B382" t="str">
            <v xml:space="preserve">PORT AVENTURA/P.ATRAC                                      </v>
          </cell>
          <cell r="C382" t="str">
            <v>C9</v>
          </cell>
          <cell r="D382" t="str">
            <v>GENERAL</v>
          </cell>
          <cell r="E382">
            <v>35548</v>
          </cell>
          <cell r="F382" t="str">
            <v>Lunes</v>
          </cell>
          <cell r="G382">
            <v>0.68699074074074085</v>
          </cell>
          <cell r="H382" t="str">
            <v>000m30s</v>
          </cell>
          <cell r="I382" t="str">
            <v>[EN PRIMERA PERSONA] {AVANCE PROGRAMACION} * {AVANCE PROGRAMACION}</v>
          </cell>
          <cell r="J382">
            <v>10</v>
          </cell>
          <cell r="K382">
            <v>14</v>
          </cell>
          <cell r="L382" t="str">
            <v>Resto</v>
          </cell>
          <cell r="M382">
            <v>0.4</v>
          </cell>
          <cell r="N382" t="str">
            <v xml:space="preserve">     752.9</v>
          </cell>
          <cell r="O382">
            <v>140</v>
          </cell>
          <cell r="P382">
            <v>188</v>
          </cell>
          <cell r="Q382" t="str">
            <v xml:space="preserve">       8.4</v>
          </cell>
          <cell r="R382">
            <v>32956</v>
          </cell>
          <cell r="S382" t="str">
            <v xml:space="preserve">      89.9</v>
          </cell>
          <cell r="T382">
            <v>30</v>
          </cell>
          <cell r="U382">
            <v>32956</v>
          </cell>
        </row>
        <row r="383">
          <cell r="B383" t="str">
            <v xml:space="preserve">PORT AVENTURA/P.ATRAC                                      </v>
          </cell>
          <cell r="C383" t="str">
            <v>C9</v>
          </cell>
          <cell r="D383" t="str">
            <v>GENERAL</v>
          </cell>
          <cell r="E383">
            <v>35548</v>
          </cell>
          <cell r="F383" t="str">
            <v>Lunes</v>
          </cell>
          <cell r="G383">
            <v>0.77939814814814812</v>
          </cell>
          <cell r="H383" t="str">
            <v>000m30s</v>
          </cell>
          <cell r="I383" t="str">
            <v>[CINE] {AVANCE PROGRAMACION} * {AVANCE PROGRAMACION}</v>
          </cell>
          <cell r="J383">
            <v>2</v>
          </cell>
          <cell r="K383">
            <v>11</v>
          </cell>
          <cell r="L383" t="str">
            <v>Segunda</v>
          </cell>
          <cell r="M383">
            <v>0.2</v>
          </cell>
          <cell r="N383" t="str">
            <v xml:space="preserve">     753.1</v>
          </cell>
          <cell r="O383">
            <v>82</v>
          </cell>
          <cell r="P383">
            <v>188</v>
          </cell>
          <cell r="Q383" t="str">
            <v xml:space="preserve">       8.4</v>
          </cell>
          <cell r="R383">
            <v>32956</v>
          </cell>
          <cell r="S383" t="str">
            <v xml:space="preserve">      89.9</v>
          </cell>
          <cell r="T383">
            <v>30</v>
          </cell>
          <cell r="U383">
            <v>32956</v>
          </cell>
        </row>
        <row r="384">
          <cell r="B384" t="str">
            <v xml:space="preserve">PORT AVENTURA/P.ATRAC                                      </v>
          </cell>
          <cell r="C384" t="str">
            <v>C9</v>
          </cell>
          <cell r="D384" t="str">
            <v>GENERAL</v>
          </cell>
          <cell r="E384">
            <v>35548</v>
          </cell>
          <cell r="F384" t="str">
            <v>Lunes</v>
          </cell>
          <cell r="G384">
            <v>0.8068981481481482</v>
          </cell>
          <cell r="H384" t="str">
            <v>000m30s</v>
          </cell>
          <cell r="I384" t="str">
            <v>[AVANCE PROGRAMACION] * [AVANCE PROGRAMACION]</v>
          </cell>
          <cell r="J384">
            <v>2</v>
          </cell>
          <cell r="K384">
            <v>14</v>
          </cell>
          <cell r="L384" t="str">
            <v>Segunda</v>
          </cell>
          <cell r="M384">
            <v>0.2</v>
          </cell>
          <cell r="N384" t="str">
            <v xml:space="preserve">     753.4</v>
          </cell>
          <cell r="O384">
            <v>89</v>
          </cell>
          <cell r="P384">
            <v>188</v>
          </cell>
          <cell r="Q384" t="str">
            <v xml:space="preserve">       8.4</v>
          </cell>
          <cell r="R384">
            <v>32957</v>
          </cell>
          <cell r="S384" t="str">
            <v xml:space="preserve">      89.9</v>
          </cell>
          <cell r="T384">
            <v>30</v>
          </cell>
          <cell r="U384">
            <v>32957</v>
          </cell>
        </row>
        <row r="385">
          <cell r="B385" t="str">
            <v xml:space="preserve">PORT AVENTURA/P.ATRAC                                      </v>
          </cell>
          <cell r="C385" t="str">
            <v>C9</v>
          </cell>
          <cell r="D385" t="str">
            <v>GENERAL</v>
          </cell>
          <cell r="E385">
            <v>35548</v>
          </cell>
          <cell r="F385" t="str">
            <v>Lunes</v>
          </cell>
          <cell r="G385">
            <v>0.96796296296296302</v>
          </cell>
          <cell r="H385" t="str">
            <v>000m30s</v>
          </cell>
          <cell r="I385" t="str">
            <v>[CINE] {AVANCE PROGRAMACION} * {AVANCE PROGRAMACION}</v>
          </cell>
          <cell r="J385">
            <v>9</v>
          </cell>
          <cell r="K385">
            <v>14</v>
          </cell>
          <cell r="L385" t="str">
            <v>Resto</v>
          </cell>
          <cell r="M385">
            <v>1.3</v>
          </cell>
          <cell r="N385" t="str">
            <v xml:space="preserve">     754.7</v>
          </cell>
          <cell r="O385">
            <v>478</v>
          </cell>
          <cell r="P385">
            <v>600</v>
          </cell>
          <cell r="Q385" t="str">
            <v xml:space="preserve">       8.4</v>
          </cell>
          <cell r="R385">
            <v>32972</v>
          </cell>
          <cell r="S385" t="str">
            <v xml:space="preserve">      89.9</v>
          </cell>
          <cell r="T385">
            <v>30</v>
          </cell>
          <cell r="U385">
            <v>32972</v>
          </cell>
        </row>
        <row r="386">
          <cell r="B386" t="str">
            <v xml:space="preserve">PORT AVENTURA/P.ATRAC                                      </v>
          </cell>
          <cell r="C386" t="str">
            <v>ETB2</v>
          </cell>
          <cell r="D386" t="str">
            <v>GENERAL</v>
          </cell>
          <cell r="E386">
            <v>35548</v>
          </cell>
          <cell r="F386" t="str">
            <v>Lunes</v>
          </cell>
          <cell r="G386">
            <v>0.61996527777777777</v>
          </cell>
          <cell r="H386" t="str">
            <v>000m30s</v>
          </cell>
          <cell r="I386" t="str">
            <v>[TELEBERRI 1]  * {BOLSA}</v>
          </cell>
          <cell r="J386">
            <v>3</v>
          </cell>
          <cell r="K386">
            <v>7</v>
          </cell>
          <cell r="L386" t="str">
            <v>Resto</v>
          </cell>
          <cell r="M386">
            <v>0.4</v>
          </cell>
          <cell r="N386" t="str">
            <v xml:space="preserve">     755.0</v>
          </cell>
          <cell r="O386">
            <v>139</v>
          </cell>
          <cell r="P386">
            <v>255</v>
          </cell>
          <cell r="Q386" t="str">
            <v xml:space="preserve">       8.4</v>
          </cell>
          <cell r="R386">
            <v>32975</v>
          </cell>
          <cell r="S386" t="str">
            <v xml:space="preserve">      90.0</v>
          </cell>
          <cell r="T386">
            <v>30</v>
          </cell>
          <cell r="U386">
            <v>32975</v>
          </cell>
        </row>
        <row r="387">
          <cell r="B387" t="str">
            <v xml:space="preserve">PORT AVENTURA/P.ATRAC                                      </v>
          </cell>
          <cell r="C387" t="str">
            <v>TVE1</v>
          </cell>
          <cell r="D387" t="str">
            <v>GENERAL</v>
          </cell>
          <cell r="E387">
            <v>35549</v>
          </cell>
          <cell r="F387" t="str">
            <v>Martes</v>
          </cell>
          <cell r="G387">
            <v>0.66342592592592597</v>
          </cell>
          <cell r="H387" t="str">
            <v>000m30s</v>
          </cell>
          <cell r="I387" t="str">
            <v>[TELEDIARIO 1] * [EL TIEMPO 1]</v>
          </cell>
          <cell r="J387">
            <v>11</v>
          </cell>
          <cell r="K387">
            <v>16</v>
          </cell>
          <cell r="L387" t="str">
            <v>Resto</v>
          </cell>
          <cell r="M387">
            <v>6.8</v>
          </cell>
          <cell r="N387" t="str">
            <v xml:space="preserve">     761.9</v>
          </cell>
          <cell r="O387">
            <v>2507</v>
          </cell>
          <cell r="P387">
            <v>5100</v>
          </cell>
          <cell r="Q387" t="str">
            <v xml:space="preserve">       8.5</v>
          </cell>
          <cell r="R387">
            <v>33025</v>
          </cell>
          <cell r="S387" t="str">
            <v xml:space="preserve">      90.1</v>
          </cell>
          <cell r="T387">
            <v>30</v>
          </cell>
          <cell r="U387">
            <v>33025</v>
          </cell>
        </row>
        <row r="388">
          <cell r="B388" t="str">
            <v xml:space="preserve">PORT AVENTURA/P.ATRAC                                      </v>
          </cell>
          <cell r="C388" t="str">
            <v>A3</v>
          </cell>
          <cell r="D388" t="str">
            <v>GENERAL</v>
          </cell>
          <cell r="E388">
            <v>35549</v>
          </cell>
          <cell r="F388" t="str">
            <v>Martes</v>
          </cell>
          <cell r="G388">
            <v>0.95217592592592604</v>
          </cell>
          <cell r="H388" t="str">
            <v>000m30s</v>
          </cell>
          <cell r="I388" t="str">
            <v>[PARODIA NACIONAL] {AVANCE PROGRAMACION} * {AVANCE PROGRAMACION}</v>
          </cell>
          <cell r="J388">
            <v>9</v>
          </cell>
          <cell r="K388">
            <v>27</v>
          </cell>
          <cell r="L388" t="str">
            <v>Resto</v>
          </cell>
          <cell r="M388">
            <v>6.3</v>
          </cell>
          <cell r="N388" t="str">
            <v xml:space="preserve">     768.2</v>
          </cell>
          <cell r="O388">
            <v>2317</v>
          </cell>
          <cell r="P388">
            <v>5250</v>
          </cell>
          <cell r="Q388" t="str">
            <v xml:space="preserve">       8.5</v>
          </cell>
          <cell r="R388">
            <v>33049</v>
          </cell>
          <cell r="S388" t="str">
            <v xml:space="preserve">      90.2</v>
          </cell>
          <cell r="T388">
            <v>30</v>
          </cell>
          <cell r="U388">
            <v>33049</v>
          </cell>
        </row>
        <row r="389">
          <cell r="B389" t="str">
            <v xml:space="preserve">PORT AVENTURA/P.ATRAC                                      </v>
          </cell>
          <cell r="C389" t="str">
            <v>C9</v>
          </cell>
          <cell r="D389" t="str">
            <v>GENERAL</v>
          </cell>
          <cell r="E389">
            <v>35549</v>
          </cell>
          <cell r="F389" t="str">
            <v>Martes</v>
          </cell>
          <cell r="G389">
            <v>0.78917824074074072</v>
          </cell>
          <cell r="H389" t="str">
            <v>000m30s</v>
          </cell>
          <cell r="I389" t="str">
            <v>[CINE] {AVANCE PROGRAMACION} * {AVANCE PROGRAMACION}</v>
          </cell>
          <cell r="J389">
            <v>6</v>
          </cell>
          <cell r="K389">
            <v>7</v>
          </cell>
          <cell r="L389" t="str">
            <v>Penultima</v>
          </cell>
          <cell r="M389">
            <v>0.1</v>
          </cell>
          <cell r="N389" t="str">
            <v xml:space="preserve">     768.3</v>
          </cell>
          <cell r="O389">
            <v>38</v>
          </cell>
          <cell r="P389">
            <v>188</v>
          </cell>
          <cell r="Q389" t="str">
            <v xml:space="preserve">       8.5</v>
          </cell>
          <cell r="R389">
            <v>33049</v>
          </cell>
          <cell r="S389" t="str">
            <v xml:space="preserve">      90.2</v>
          </cell>
          <cell r="T389">
            <v>30</v>
          </cell>
          <cell r="U389">
            <v>33049</v>
          </cell>
        </row>
        <row r="390">
          <cell r="B390" t="str">
            <v xml:space="preserve">PORT AVENTURA/P.ATRAC                                      </v>
          </cell>
          <cell r="C390" t="str">
            <v>C9</v>
          </cell>
          <cell r="D390" t="str">
            <v>GENERAL</v>
          </cell>
          <cell r="E390">
            <v>35549</v>
          </cell>
          <cell r="F390" t="str">
            <v>Martes</v>
          </cell>
          <cell r="G390">
            <v>0.81</v>
          </cell>
          <cell r="H390" t="str">
            <v>000m30s</v>
          </cell>
          <cell r="I390" t="str">
            <v>[AVANCE PROGRAMACION] * [AVANCE PROGRAMACION]</v>
          </cell>
          <cell r="J390">
            <v>10</v>
          </cell>
          <cell r="K390">
            <v>12</v>
          </cell>
          <cell r="L390" t="str">
            <v>Resto</v>
          </cell>
          <cell r="M390">
            <v>0.1</v>
          </cell>
          <cell r="N390" t="str">
            <v xml:space="preserve">     768.4</v>
          </cell>
          <cell r="O390">
            <v>42</v>
          </cell>
          <cell r="P390">
            <v>188</v>
          </cell>
          <cell r="Q390" t="str">
            <v xml:space="preserve">       8.5</v>
          </cell>
          <cell r="R390">
            <v>33050</v>
          </cell>
          <cell r="S390" t="str">
            <v xml:space="preserve">      90.2</v>
          </cell>
          <cell r="T390">
            <v>30</v>
          </cell>
          <cell r="U390">
            <v>33050</v>
          </cell>
        </row>
        <row r="391">
          <cell r="B391" t="str">
            <v xml:space="preserve">PORT AVENTURA/P.ATRAC                                      </v>
          </cell>
          <cell r="C391" t="str">
            <v>C9</v>
          </cell>
          <cell r="D391" t="str">
            <v>GENERAL</v>
          </cell>
          <cell r="E391">
            <v>35549</v>
          </cell>
          <cell r="F391" t="str">
            <v>Martes</v>
          </cell>
          <cell r="G391">
            <v>0.96289351851851857</v>
          </cell>
          <cell r="H391" t="str">
            <v>000m30s</v>
          </cell>
          <cell r="I391" t="str">
            <v>[MAS ALLA DEL LIMITE] {AVANCE PROGRAMACION} * {AVANCE PROGRAMACION}</v>
          </cell>
          <cell r="J391">
            <v>11</v>
          </cell>
          <cell r="K391">
            <v>13</v>
          </cell>
          <cell r="L391" t="str">
            <v>Resto</v>
          </cell>
          <cell r="M391">
            <v>1.2</v>
          </cell>
          <cell r="N391" t="str">
            <v xml:space="preserve">     769.6</v>
          </cell>
          <cell r="O391">
            <v>435</v>
          </cell>
          <cell r="P391">
            <v>600</v>
          </cell>
          <cell r="Q391" t="str">
            <v xml:space="preserve">       8.5</v>
          </cell>
          <cell r="R391">
            <v>33051</v>
          </cell>
          <cell r="S391" t="str">
            <v xml:space="preserve">      90.2</v>
          </cell>
          <cell r="T391">
            <v>30</v>
          </cell>
          <cell r="U391">
            <v>33051</v>
          </cell>
        </row>
        <row r="392">
          <cell r="B392" t="str">
            <v xml:space="preserve">PORT AVENTURA/P.ATRAC                                      </v>
          </cell>
          <cell r="C392" t="str">
            <v>ETB2</v>
          </cell>
          <cell r="D392" t="str">
            <v>GENERAL</v>
          </cell>
          <cell r="E392">
            <v>35549</v>
          </cell>
          <cell r="F392" t="str">
            <v>Martes</v>
          </cell>
          <cell r="G392">
            <v>0.86724537037037042</v>
          </cell>
          <cell r="H392" t="str">
            <v>000m30s</v>
          </cell>
          <cell r="I392" t="str">
            <v>[ROMPECABEZOTAS] {AVANCE PROGRAMACION} * {AVANCE PROGRAMACION}</v>
          </cell>
          <cell r="J392">
            <v>2</v>
          </cell>
          <cell r="K392">
            <v>6</v>
          </cell>
          <cell r="L392" t="str">
            <v>Segunda</v>
          </cell>
          <cell r="M392">
            <v>0.3</v>
          </cell>
          <cell r="N392" t="str">
            <v xml:space="preserve">     769.9</v>
          </cell>
          <cell r="O392">
            <v>116</v>
          </cell>
          <cell r="P392">
            <v>255</v>
          </cell>
          <cell r="Q392" t="str">
            <v xml:space="preserve">       8.5</v>
          </cell>
          <cell r="R392">
            <v>33052</v>
          </cell>
          <cell r="S392" t="str">
            <v xml:space="preserve">      90.2</v>
          </cell>
          <cell r="T392">
            <v>30</v>
          </cell>
          <cell r="U392">
            <v>33052</v>
          </cell>
        </row>
        <row r="393">
          <cell r="B393" t="str">
            <v xml:space="preserve">PORT AVENTURA/P.ATRAC                                      </v>
          </cell>
          <cell r="C393" t="str">
            <v>T5</v>
          </cell>
          <cell r="D393" t="str">
            <v>GENERAL</v>
          </cell>
          <cell r="E393">
            <v>35550</v>
          </cell>
          <cell r="F393" t="str">
            <v>Miercoles</v>
          </cell>
          <cell r="G393">
            <v>0.90546296296296302</v>
          </cell>
          <cell r="H393" t="str">
            <v>000m30s</v>
          </cell>
          <cell r="I393" t="str">
            <v>[AVANCE PROGRAMACION] * [CINE]</v>
          </cell>
          <cell r="J393">
            <v>15</v>
          </cell>
          <cell r="K393">
            <v>19</v>
          </cell>
          <cell r="L393" t="str">
            <v>Resto</v>
          </cell>
          <cell r="M393">
            <v>3</v>
          </cell>
          <cell r="N393" t="str">
            <v xml:space="preserve">     773.0</v>
          </cell>
          <cell r="O393">
            <v>1109</v>
          </cell>
          <cell r="P393">
            <v>3150</v>
          </cell>
          <cell r="Q393" t="str">
            <v xml:space="preserve">       8.6</v>
          </cell>
          <cell r="R393">
            <v>33075</v>
          </cell>
          <cell r="S393" t="str">
            <v xml:space="preserve">      90.2</v>
          </cell>
          <cell r="T393">
            <v>30</v>
          </cell>
          <cell r="U393">
            <v>33075</v>
          </cell>
        </row>
        <row r="394">
          <cell r="B394" t="str">
            <v xml:space="preserve">PORT AVENTURA/P.ATRAC                                      </v>
          </cell>
          <cell r="C394" t="str">
            <v>TV3</v>
          </cell>
          <cell r="D394" t="str">
            <v>GENERAL</v>
          </cell>
          <cell r="E394">
            <v>35550</v>
          </cell>
          <cell r="F394" t="str">
            <v>Miercoles</v>
          </cell>
          <cell r="G394">
            <v>0.90377314814814813</v>
          </cell>
          <cell r="H394" t="str">
            <v>000m30s</v>
          </cell>
          <cell r="I394" t="str">
            <v>[EL SHOW DE LA DIANA]  * {AVANCE PROGRAMACION M}</v>
          </cell>
          <cell r="J394">
            <v>2</v>
          </cell>
          <cell r="K394">
            <v>11</v>
          </cell>
          <cell r="L394" t="str">
            <v>Segunda</v>
          </cell>
          <cell r="M394">
            <v>0.7</v>
          </cell>
          <cell r="N394" t="str">
            <v xml:space="preserve">     773.7</v>
          </cell>
          <cell r="O394">
            <v>273</v>
          </cell>
          <cell r="P394">
            <v>1650</v>
          </cell>
          <cell r="Q394" t="str">
            <v xml:space="preserve">       8.6</v>
          </cell>
          <cell r="R394">
            <v>33091</v>
          </cell>
          <cell r="S394" t="str">
            <v xml:space="preserve">      90.3</v>
          </cell>
          <cell r="T394">
            <v>30</v>
          </cell>
          <cell r="U394">
            <v>33091</v>
          </cell>
        </row>
        <row r="395">
          <cell r="B395" t="str">
            <v xml:space="preserve">PORT AVENTURA/P.ATRAC                                      </v>
          </cell>
          <cell r="C395" t="str">
            <v>C9</v>
          </cell>
          <cell r="D395" t="str">
            <v>GENERAL</v>
          </cell>
          <cell r="E395">
            <v>35550</v>
          </cell>
          <cell r="F395" t="str">
            <v>Miercoles</v>
          </cell>
          <cell r="G395">
            <v>0.78525462962962955</v>
          </cell>
          <cell r="H395" t="str">
            <v>000m30s</v>
          </cell>
          <cell r="I395" t="str">
            <v>[CINE] {AVANCE PROGRAMACION} * {AVANCE PROGRAMACION}</v>
          </cell>
          <cell r="J395">
            <v>7</v>
          </cell>
          <cell r="K395">
            <v>9</v>
          </cell>
          <cell r="L395" t="str">
            <v>Resto</v>
          </cell>
          <cell r="M395">
            <v>0.3</v>
          </cell>
          <cell r="N395" t="str">
            <v xml:space="preserve">     774.0</v>
          </cell>
          <cell r="O395">
            <v>100</v>
          </cell>
          <cell r="P395">
            <v>188</v>
          </cell>
          <cell r="Q395" t="str">
            <v xml:space="preserve">       8.6</v>
          </cell>
          <cell r="R395">
            <v>33091</v>
          </cell>
          <cell r="S395" t="str">
            <v xml:space="preserve">      90.3</v>
          </cell>
          <cell r="T395">
            <v>30</v>
          </cell>
          <cell r="U395">
            <v>33091</v>
          </cell>
        </row>
        <row r="396">
          <cell r="B396" t="str">
            <v xml:space="preserve">PORT AVENTURA/P.ATRAC                                      </v>
          </cell>
          <cell r="C396" t="str">
            <v>C9</v>
          </cell>
          <cell r="D396" t="str">
            <v>GENERAL</v>
          </cell>
          <cell r="E396">
            <v>35550</v>
          </cell>
          <cell r="F396" t="str">
            <v>Miercoles</v>
          </cell>
          <cell r="G396">
            <v>0.80269675925925921</v>
          </cell>
          <cell r="H396" t="str">
            <v>000m30s</v>
          </cell>
          <cell r="I396" t="str">
            <v>[CINE] {AVANCE PROGRAMACION} * {AVANCE PROGRAMACION}</v>
          </cell>
          <cell r="J396">
            <v>3</v>
          </cell>
          <cell r="K396">
            <v>13</v>
          </cell>
          <cell r="L396" t="str">
            <v>Resto</v>
          </cell>
          <cell r="M396">
            <v>0.3</v>
          </cell>
          <cell r="N396" t="str">
            <v xml:space="preserve">     774.3</v>
          </cell>
          <cell r="O396">
            <v>106</v>
          </cell>
          <cell r="P396">
            <v>188</v>
          </cell>
          <cell r="Q396" t="str">
            <v xml:space="preserve">       8.6</v>
          </cell>
          <cell r="R396">
            <v>33091</v>
          </cell>
          <cell r="S396" t="str">
            <v xml:space="preserve">      90.3</v>
          </cell>
          <cell r="T396">
            <v>30</v>
          </cell>
          <cell r="U396">
            <v>33091</v>
          </cell>
        </row>
        <row r="397">
          <cell r="B397" t="str">
            <v xml:space="preserve">PORT AVENTURA/P.ATRAC                                      </v>
          </cell>
          <cell r="C397" t="str">
            <v>ETB2</v>
          </cell>
          <cell r="D397" t="str">
            <v>GENERAL</v>
          </cell>
          <cell r="E397">
            <v>35550</v>
          </cell>
          <cell r="F397" t="str">
            <v>Miercoles</v>
          </cell>
          <cell r="G397">
            <v>0.63487268518518525</v>
          </cell>
          <cell r="H397" t="str">
            <v>000m30s</v>
          </cell>
          <cell r="I397" t="str">
            <v xml:space="preserve">[TELEBERRI 1] {BOLSA} * </v>
          </cell>
          <cell r="J397">
            <v>3</v>
          </cell>
          <cell r="K397">
            <v>5</v>
          </cell>
          <cell r="L397" t="str">
            <v>Resto</v>
          </cell>
          <cell r="M397">
            <v>0.2</v>
          </cell>
          <cell r="N397" t="str">
            <v xml:space="preserve">     774.5</v>
          </cell>
          <cell r="O397">
            <v>91</v>
          </cell>
          <cell r="P397">
            <v>255</v>
          </cell>
          <cell r="Q397" t="str">
            <v xml:space="preserve">       8.6</v>
          </cell>
          <cell r="R397">
            <v>33093</v>
          </cell>
          <cell r="S397" t="str">
            <v xml:space="preserve">      90.3</v>
          </cell>
          <cell r="T397">
            <v>30</v>
          </cell>
          <cell r="U397">
            <v>33093</v>
          </cell>
        </row>
        <row r="398">
          <cell r="B398" t="str">
            <v xml:space="preserve">PORT AVENTURA/P.ATRAC                                      </v>
          </cell>
          <cell r="C398" t="str">
            <v>TVM</v>
          </cell>
          <cell r="D398" t="str">
            <v>GENERAL</v>
          </cell>
          <cell r="E398">
            <v>35550</v>
          </cell>
          <cell r="F398" t="str">
            <v>Miercoles</v>
          </cell>
          <cell r="G398">
            <v>1.0010185185185185</v>
          </cell>
          <cell r="H398" t="str">
            <v>000m30s</v>
          </cell>
          <cell r="I398" t="str">
            <v xml:space="preserve">[CIAO,CAPELLO] {AVANCE PROGRAMACION} * </v>
          </cell>
          <cell r="J398">
            <v>14</v>
          </cell>
          <cell r="K398">
            <v>19</v>
          </cell>
          <cell r="L398" t="str">
            <v>Resto</v>
          </cell>
          <cell r="M398">
            <v>0.5</v>
          </cell>
          <cell r="N398" t="str">
            <v xml:space="preserve">     775.0</v>
          </cell>
          <cell r="O398">
            <v>194</v>
          </cell>
          <cell r="P398">
            <v>1035</v>
          </cell>
          <cell r="Q398" t="str">
            <v xml:space="preserve">       8.6</v>
          </cell>
          <cell r="R398">
            <v>33100</v>
          </cell>
          <cell r="S398" t="str">
            <v xml:space="preserve">      90.3</v>
          </cell>
          <cell r="T398">
            <v>30</v>
          </cell>
          <cell r="U398">
            <v>33100</v>
          </cell>
        </row>
        <row r="399">
          <cell r="B399" t="str">
            <v xml:space="preserve">PORT AVENTURA/P.ATRAC                                      </v>
          </cell>
          <cell r="C399" t="str">
            <v>TVE1</v>
          </cell>
          <cell r="D399" t="str">
            <v>GENERAL</v>
          </cell>
          <cell r="E399">
            <v>35555</v>
          </cell>
          <cell r="F399" t="str">
            <v>Lunes</v>
          </cell>
          <cell r="G399">
            <v>0.60570601851851846</v>
          </cell>
          <cell r="H399" t="str">
            <v>000m30s</v>
          </cell>
          <cell r="I399" t="str">
            <v>[PROGRAMACION REGIONAL] {AVANCE PROGRAMACION} * {AVANCE PROGRAMACION}</v>
          </cell>
          <cell r="J399">
            <v>7</v>
          </cell>
          <cell r="K399">
            <v>8</v>
          </cell>
          <cell r="L399" t="str">
            <v>Penultima</v>
          </cell>
          <cell r="M399">
            <v>4.5</v>
          </cell>
          <cell r="N399" t="str">
            <v xml:space="preserve">     779.6</v>
          </cell>
          <cell r="O399">
            <v>1662</v>
          </cell>
          <cell r="P399">
            <v>1800</v>
          </cell>
          <cell r="Q399" t="str">
            <v xml:space="preserve">       8.6</v>
          </cell>
          <cell r="R399">
            <v>33102</v>
          </cell>
          <cell r="S399" t="str">
            <v xml:space="preserve">      90.3</v>
          </cell>
          <cell r="T399">
            <v>30</v>
          </cell>
          <cell r="U399">
            <v>33102</v>
          </cell>
        </row>
        <row r="400">
          <cell r="B400" t="str">
            <v xml:space="preserve">PORT AVENTURA/P.ATRAC                                      </v>
          </cell>
          <cell r="C400" t="str">
            <v>TV3</v>
          </cell>
          <cell r="D400" t="str">
            <v>GENERAL</v>
          </cell>
          <cell r="E400">
            <v>35555</v>
          </cell>
          <cell r="F400" t="str">
            <v>Lunes</v>
          </cell>
          <cell r="G400">
            <v>0.65119212962962958</v>
          </cell>
          <cell r="H400" t="str">
            <v>000m30s</v>
          </cell>
          <cell r="I400" t="str">
            <v>[CUINES] * [AVANCE PROGRAMACION]</v>
          </cell>
          <cell r="J400">
            <v>5</v>
          </cell>
          <cell r="K400">
            <v>14</v>
          </cell>
          <cell r="L400" t="str">
            <v>Resto</v>
          </cell>
          <cell r="M400">
            <v>1.6</v>
          </cell>
          <cell r="N400" t="str">
            <v xml:space="preserve">     781.2</v>
          </cell>
          <cell r="O400">
            <v>596</v>
          </cell>
          <cell r="P400">
            <v>900</v>
          </cell>
          <cell r="Q400" t="str">
            <v xml:space="preserve">       8.6</v>
          </cell>
          <cell r="R400">
            <v>33108</v>
          </cell>
          <cell r="S400" t="str">
            <v xml:space="preserve">      90.3</v>
          </cell>
          <cell r="T400">
            <v>30</v>
          </cell>
          <cell r="U400">
            <v>33108</v>
          </cell>
        </row>
        <row r="401">
          <cell r="B401" t="str">
            <v xml:space="preserve">PORT AVENTURA/P.ATRAC                                      </v>
          </cell>
          <cell r="C401" t="str">
            <v>C9</v>
          </cell>
          <cell r="D401" t="str">
            <v>GENERAL</v>
          </cell>
          <cell r="E401">
            <v>35555</v>
          </cell>
          <cell r="F401" t="str">
            <v>Lunes</v>
          </cell>
          <cell r="G401">
            <v>0.66312499999999996</v>
          </cell>
          <cell r="H401" t="str">
            <v>000m30s</v>
          </cell>
          <cell r="I401" t="str">
            <v>[EN PRIMERA PERSONA] {AVANCE PROGRAMACION} * {AVANCE PROGRAMACION}</v>
          </cell>
          <cell r="J401">
            <v>3</v>
          </cell>
          <cell r="K401">
            <v>12</v>
          </cell>
          <cell r="L401" t="str">
            <v>Resto</v>
          </cell>
          <cell r="M401">
            <v>0.3</v>
          </cell>
          <cell r="N401" t="str">
            <v xml:space="preserve">     781.5</v>
          </cell>
          <cell r="O401">
            <v>114</v>
          </cell>
          <cell r="P401">
            <v>188</v>
          </cell>
          <cell r="Q401" t="str">
            <v xml:space="preserve">       8.7</v>
          </cell>
          <cell r="R401">
            <v>33107</v>
          </cell>
          <cell r="S401" t="str">
            <v xml:space="preserve">      90.3</v>
          </cell>
          <cell r="T401">
            <v>30</v>
          </cell>
          <cell r="U401">
            <v>33107</v>
          </cell>
        </row>
        <row r="402">
          <cell r="B402" t="str">
            <v xml:space="preserve">PORT AVENTURA/P.ATRAC                                      </v>
          </cell>
          <cell r="C402" t="str">
            <v>ETB2</v>
          </cell>
          <cell r="D402" t="str">
            <v>GENERAL</v>
          </cell>
          <cell r="E402">
            <v>35555</v>
          </cell>
          <cell r="F402" t="str">
            <v>Lunes</v>
          </cell>
          <cell r="G402">
            <v>0.85390046296296296</v>
          </cell>
          <cell r="H402" t="str">
            <v>000m30s</v>
          </cell>
          <cell r="I402" t="str">
            <v>[ROMPECABEZOTAS] {AVANCE PROGRAMACION} * {AVANCE PROGRAMACION}</v>
          </cell>
          <cell r="J402">
            <v>8</v>
          </cell>
          <cell r="K402">
            <v>8</v>
          </cell>
          <cell r="L402" t="str">
            <v>Ultima</v>
          </cell>
          <cell r="M402">
            <v>0.3</v>
          </cell>
          <cell r="N402" t="str">
            <v xml:space="preserve">     781.8</v>
          </cell>
          <cell r="O402">
            <v>121</v>
          </cell>
          <cell r="P402">
            <v>255</v>
          </cell>
          <cell r="Q402" t="str">
            <v xml:space="preserve">       8.7</v>
          </cell>
          <cell r="R402">
            <v>33110</v>
          </cell>
          <cell r="S402" t="str">
            <v xml:space="preserve">      90.3</v>
          </cell>
          <cell r="T402">
            <v>30</v>
          </cell>
          <cell r="U402">
            <v>33110</v>
          </cell>
        </row>
        <row r="403">
          <cell r="B403" t="str">
            <v xml:space="preserve">PORT AVENTURA/P.ATRAC                                      </v>
          </cell>
          <cell r="C403" t="str">
            <v>TVM</v>
          </cell>
          <cell r="D403" t="str">
            <v>GENERAL</v>
          </cell>
          <cell r="E403">
            <v>35555</v>
          </cell>
          <cell r="F403" t="str">
            <v>Lunes</v>
          </cell>
          <cell r="G403">
            <v>0.59018518518518526</v>
          </cell>
          <cell r="H403" t="str">
            <v>000m30s</v>
          </cell>
          <cell r="I403" t="str">
            <v>[TELENOTICIAS 1] {TELENOTICIAS 1:MADRID}</v>
          </cell>
          <cell r="J403">
            <v>10</v>
          </cell>
          <cell r="K403">
            <v>11</v>
          </cell>
          <cell r="L403" t="str">
            <v>Penultima</v>
          </cell>
          <cell r="M403">
            <v>0.8</v>
          </cell>
          <cell r="N403" t="str">
            <v xml:space="preserve">     782.6</v>
          </cell>
          <cell r="O403">
            <v>277</v>
          </cell>
          <cell r="P403">
            <v>413</v>
          </cell>
          <cell r="Q403" t="str">
            <v xml:space="preserve">       8.7</v>
          </cell>
          <cell r="R403">
            <v>33115</v>
          </cell>
          <cell r="S403" t="str">
            <v xml:space="preserve">      90.3</v>
          </cell>
          <cell r="T403">
            <v>30</v>
          </cell>
          <cell r="U403">
            <v>33115</v>
          </cell>
        </row>
        <row r="404">
          <cell r="B404" t="str">
            <v xml:space="preserve">PORT AVENTURA/P.ATRAC                                      </v>
          </cell>
          <cell r="C404" t="str">
            <v>TVE1</v>
          </cell>
          <cell r="D404" t="str">
            <v>GENERAL</v>
          </cell>
          <cell r="E404">
            <v>35556</v>
          </cell>
          <cell r="F404" t="str">
            <v>Martes</v>
          </cell>
          <cell r="G404">
            <v>0.62331018518518522</v>
          </cell>
          <cell r="H404" t="str">
            <v>000m30s</v>
          </cell>
          <cell r="I404" t="str">
            <v>[PROGRAMACION REGIONAL] * [AVANCE PROGRAMACION]</v>
          </cell>
          <cell r="J404">
            <v>6</v>
          </cell>
          <cell r="K404">
            <v>11</v>
          </cell>
          <cell r="L404" t="str">
            <v>Resto</v>
          </cell>
          <cell r="M404">
            <v>5.2</v>
          </cell>
          <cell r="N404" t="str">
            <v xml:space="preserve">     787.8</v>
          </cell>
          <cell r="O404">
            <v>1898</v>
          </cell>
          <cell r="P404">
            <v>1800</v>
          </cell>
          <cell r="Q404" t="str">
            <v xml:space="preserve">       8.7</v>
          </cell>
          <cell r="R404">
            <v>33138</v>
          </cell>
          <cell r="S404" t="str">
            <v xml:space="preserve">      90.4</v>
          </cell>
          <cell r="T404">
            <v>30</v>
          </cell>
          <cell r="U404">
            <v>33138</v>
          </cell>
        </row>
        <row r="405">
          <cell r="B405" t="str">
            <v xml:space="preserve">PORT AVENTURA/P.ATRAC                                      </v>
          </cell>
          <cell r="C405" t="str">
            <v>TVE1</v>
          </cell>
          <cell r="D405" t="str">
            <v>GENERAL</v>
          </cell>
          <cell r="E405">
            <v>35556</v>
          </cell>
          <cell r="F405" t="str">
            <v>Martes</v>
          </cell>
          <cell r="G405">
            <v>0.98311342592592599</v>
          </cell>
          <cell r="H405" t="str">
            <v>000m30s</v>
          </cell>
          <cell r="I405" t="str">
            <v>[HOY ES POSIBLE] {AVANCE PROGRAMACION} * {AVANCE PROGRAMACION}</v>
          </cell>
          <cell r="J405">
            <v>12</v>
          </cell>
          <cell r="K405">
            <v>17</v>
          </cell>
          <cell r="L405" t="str">
            <v>Resto</v>
          </cell>
          <cell r="M405">
            <v>4</v>
          </cell>
          <cell r="N405" t="str">
            <v xml:space="preserve">     791.8</v>
          </cell>
          <cell r="O405">
            <v>1465</v>
          </cell>
          <cell r="P405">
            <v>4500</v>
          </cell>
          <cell r="Q405" t="str">
            <v xml:space="preserve">       8.8</v>
          </cell>
          <cell r="R405">
            <v>33160</v>
          </cell>
          <cell r="S405" t="str">
            <v xml:space="preserve">      90.5</v>
          </cell>
          <cell r="T405">
            <v>30</v>
          </cell>
          <cell r="U405">
            <v>33160</v>
          </cell>
        </row>
        <row r="406">
          <cell r="B406" t="str">
            <v xml:space="preserve">PORT AVENTURA/P.ATRAC                                      </v>
          </cell>
          <cell r="C406" t="str">
            <v>A3</v>
          </cell>
          <cell r="D406" t="str">
            <v>GENERAL</v>
          </cell>
          <cell r="E406">
            <v>35556</v>
          </cell>
          <cell r="F406" t="str">
            <v>Martes</v>
          </cell>
          <cell r="G406">
            <v>0.64864583333333337</v>
          </cell>
          <cell r="H406" t="str">
            <v>000m30s</v>
          </cell>
          <cell r="I406" t="str">
            <v>[ANTENA 3 NOTICIAS 1]</v>
          </cell>
          <cell r="J406">
            <v>7</v>
          </cell>
          <cell r="K406">
            <v>8</v>
          </cell>
          <cell r="L406" t="str">
            <v>Penultima</v>
          </cell>
          <cell r="M406">
            <v>6.5</v>
          </cell>
          <cell r="N406" t="str">
            <v xml:space="preserve">     798.3</v>
          </cell>
          <cell r="O406">
            <v>2392</v>
          </cell>
          <cell r="P406">
            <v>4050</v>
          </cell>
          <cell r="Q406" t="str">
            <v xml:space="preserve">       8.8</v>
          </cell>
          <cell r="R406">
            <v>33203</v>
          </cell>
          <cell r="S406" t="str">
            <v xml:space="preserve">      90.6</v>
          </cell>
          <cell r="T406">
            <v>30</v>
          </cell>
          <cell r="U406">
            <v>33203</v>
          </cell>
        </row>
        <row r="407">
          <cell r="B407" t="str">
            <v xml:space="preserve">PORT AVENTURA/P.ATRAC                                      </v>
          </cell>
          <cell r="C407" t="str">
            <v>A3</v>
          </cell>
          <cell r="D407" t="str">
            <v>GENERAL</v>
          </cell>
          <cell r="E407">
            <v>35556</v>
          </cell>
          <cell r="F407" t="str">
            <v>Martes</v>
          </cell>
          <cell r="G407">
            <v>0.65861111111111115</v>
          </cell>
          <cell r="H407" t="str">
            <v>000m30s</v>
          </cell>
          <cell r="I407" t="str">
            <v>[ANTENA 3 NOTICIAS 1]</v>
          </cell>
          <cell r="J407">
            <v>3</v>
          </cell>
          <cell r="K407">
            <v>9</v>
          </cell>
          <cell r="L407" t="str">
            <v>Resto</v>
          </cell>
          <cell r="M407">
            <v>5.6</v>
          </cell>
          <cell r="N407" t="str">
            <v xml:space="preserve">     803.8</v>
          </cell>
          <cell r="O407">
            <v>2039</v>
          </cell>
          <cell r="P407">
            <v>4050</v>
          </cell>
          <cell r="Q407" t="str">
            <v xml:space="preserve">       8.9</v>
          </cell>
          <cell r="R407">
            <v>33165</v>
          </cell>
          <cell r="S407" t="str">
            <v xml:space="preserve">      90.5</v>
          </cell>
          <cell r="T407">
            <v>30</v>
          </cell>
          <cell r="U407">
            <v>33165</v>
          </cell>
        </row>
        <row r="408">
          <cell r="B408" t="str">
            <v xml:space="preserve">PORT AVENTURA/P.ATRAC                                      </v>
          </cell>
          <cell r="C408" t="str">
            <v>A3</v>
          </cell>
          <cell r="D408" t="str">
            <v>GENERAL</v>
          </cell>
          <cell r="E408">
            <v>35556</v>
          </cell>
          <cell r="F408" t="str">
            <v>Martes</v>
          </cell>
          <cell r="G408">
            <v>0.72436342592592595</v>
          </cell>
          <cell r="H408" t="str">
            <v>000m30s</v>
          </cell>
          <cell r="I408" t="str">
            <v>[TELECINE] {LA TIENDA EN CASA} * {AVANCE PROGRAMACION}</v>
          </cell>
          <cell r="J408">
            <v>6</v>
          </cell>
          <cell r="K408">
            <v>20</v>
          </cell>
          <cell r="L408" t="str">
            <v>Resto</v>
          </cell>
          <cell r="M408">
            <v>4</v>
          </cell>
          <cell r="N408" t="str">
            <v xml:space="preserve">     807.9</v>
          </cell>
          <cell r="O408">
            <v>1482</v>
          </cell>
          <cell r="P408">
            <v>2400</v>
          </cell>
          <cell r="Q408" t="str">
            <v xml:space="preserve">       8.9</v>
          </cell>
          <cell r="R408">
            <v>33196</v>
          </cell>
          <cell r="S408" t="str">
            <v xml:space="preserve">      90.6</v>
          </cell>
          <cell r="T408">
            <v>30</v>
          </cell>
          <cell r="U408">
            <v>33196</v>
          </cell>
        </row>
        <row r="409">
          <cell r="B409" t="str">
            <v xml:space="preserve">PORT AVENTURA/P.ATRAC                                      </v>
          </cell>
          <cell r="C409" t="str">
            <v>TV3</v>
          </cell>
          <cell r="D409" t="str">
            <v>GENERAL</v>
          </cell>
          <cell r="E409">
            <v>35556</v>
          </cell>
          <cell r="F409" t="str">
            <v>Martes</v>
          </cell>
          <cell r="G409">
            <v>0.91708333333333336</v>
          </cell>
          <cell r="H409" t="str">
            <v>000m30s</v>
          </cell>
          <cell r="I409" t="str">
            <v>[ESTACIO D'ENLLAC]  * {(P)LA TEVA}</v>
          </cell>
          <cell r="J409">
            <v>5</v>
          </cell>
          <cell r="K409">
            <v>17</v>
          </cell>
          <cell r="L409" t="str">
            <v>Resto</v>
          </cell>
          <cell r="M409">
            <v>1.4</v>
          </cell>
          <cell r="N409" t="str">
            <v xml:space="preserve">     809.3</v>
          </cell>
          <cell r="O409">
            <v>513</v>
          </cell>
          <cell r="P409">
            <v>1650</v>
          </cell>
          <cell r="Q409" t="str">
            <v xml:space="preserve">       8.9</v>
          </cell>
          <cell r="R409">
            <v>33201</v>
          </cell>
          <cell r="S409" t="str">
            <v xml:space="preserve">      90.6</v>
          </cell>
          <cell r="T409">
            <v>30</v>
          </cell>
          <cell r="U409">
            <v>33201</v>
          </cell>
        </row>
        <row r="410">
          <cell r="B410" t="str">
            <v xml:space="preserve">PORT AVENTURA/P.ATRAC                                      </v>
          </cell>
          <cell r="C410" t="str">
            <v>C9</v>
          </cell>
          <cell r="D410" t="str">
            <v>GENERAL</v>
          </cell>
          <cell r="E410">
            <v>35556</v>
          </cell>
          <cell r="F410" t="str">
            <v>Martes</v>
          </cell>
          <cell r="G410">
            <v>0.81572916666666673</v>
          </cell>
          <cell r="H410" t="str">
            <v>000m30s</v>
          </cell>
          <cell r="I410" t="str">
            <v>[MEDIAS DE SEDA] {AVANCE PROGRAMACION} * {AVANCE PROGRAMACION}</v>
          </cell>
          <cell r="J410">
            <v>11</v>
          </cell>
          <cell r="K410">
            <v>15</v>
          </cell>
          <cell r="L410" t="str">
            <v>Resto</v>
          </cell>
          <cell r="M410">
            <v>0.2</v>
          </cell>
          <cell r="N410" t="str">
            <v xml:space="preserve">     809.5</v>
          </cell>
          <cell r="O410">
            <v>60</v>
          </cell>
          <cell r="P410">
            <v>188</v>
          </cell>
          <cell r="Q410" t="str">
            <v xml:space="preserve">       8.9</v>
          </cell>
          <cell r="R410">
            <v>33201</v>
          </cell>
          <cell r="S410" t="str">
            <v xml:space="preserve">      90.6</v>
          </cell>
          <cell r="T410">
            <v>30</v>
          </cell>
          <cell r="U410">
            <v>33201</v>
          </cell>
        </row>
        <row r="411">
          <cell r="B411" t="str">
            <v xml:space="preserve">PORT AVENTURA/P.ATRAC                                      </v>
          </cell>
          <cell r="C411" t="str">
            <v>ETB2</v>
          </cell>
          <cell r="D411" t="str">
            <v>GENERAL</v>
          </cell>
          <cell r="E411">
            <v>35556</v>
          </cell>
          <cell r="F411" t="str">
            <v>Martes</v>
          </cell>
          <cell r="G411">
            <v>0.61968749999999995</v>
          </cell>
          <cell r="H411" t="str">
            <v>000m30s</v>
          </cell>
          <cell r="I411" t="str">
            <v>[TELEBERRI 1]  * {BOLSA}</v>
          </cell>
          <cell r="J411">
            <v>2</v>
          </cell>
          <cell r="K411">
            <v>6</v>
          </cell>
          <cell r="L411" t="str">
            <v>Segunda</v>
          </cell>
          <cell r="M411">
            <v>0.5</v>
          </cell>
          <cell r="N411" t="str">
            <v xml:space="preserve">     809.9</v>
          </cell>
          <cell r="O411">
            <v>166</v>
          </cell>
          <cell r="P411">
            <v>255</v>
          </cell>
          <cell r="Q411" t="str">
            <v xml:space="preserve">       8.9</v>
          </cell>
          <cell r="R411">
            <v>33201</v>
          </cell>
          <cell r="S411" t="str">
            <v xml:space="preserve">      90.6</v>
          </cell>
          <cell r="T411">
            <v>30</v>
          </cell>
          <cell r="U411">
            <v>33201</v>
          </cell>
        </row>
        <row r="412">
          <cell r="B412" t="str">
            <v xml:space="preserve">PORT AVENTURA/P.ATRAC                                      </v>
          </cell>
          <cell r="C412" t="str">
            <v>TVM</v>
          </cell>
          <cell r="D412" t="str">
            <v>GENERAL</v>
          </cell>
          <cell r="E412">
            <v>35556</v>
          </cell>
          <cell r="F412" t="str">
            <v>Martes</v>
          </cell>
          <cell r="G412">
            <v>0.96934027777777787</v>
          </cell>
          <cell r="H412" t="str">
            <v>000m30s</v>
          </cell>
          <cell r="I412" t="str">
            <v>[LA NOCHE DE...] {(P)MUCHO MADRID} * {AVANCE PROGRAMACION}</v>
          </cell>
          <cell r="J412">
            <v>5</v>
          </cell>
          <cell r="K412">
            <v>19</v>
          </cell>
          <cell r="L412" t="str">
            <v>Resto</v>
          </cell>
          <cell r="M412">
            <v>1</v>
          </cell>
          <cell r="N412" t="str">
            <v xml:space="preserve">     810.9</v>
          </cell>
          <cell r="O412">
            <v>377</v>
          </cell>
          <cell r="P412">
            <v>1035</v>
          </cell>
          <cell r="Q412" t="str">
            <v xml:space="preserve">       8.9</v>
          </cell>
          <cell r="R412">
            <v>33219</v>
          </cell>
          <cell r="S412" t="str">
            <v xml:space="preserve">      90.6</v>
          </cell>
          <cell r="T412">
            <v>30</v>
          </cell>
          <cell r="U412">
            <v>33219</v>
          </cell>
        </row>
        <row r="413">
          <cell r="B413" t="str">
            <v xml:space="preserve">PORT AVENTURA/P.ATRAC                                      </v>
          </cell>
          <cell r="C413" t="str">
            <v>TVE1</v>
          </cell>
          <cell r="D413" t="str">
            <v>GENERAL</v>
          </cell>
          <cell r="E413">
            <v>35557</v>
          </cell>
          <cell r="F413" t="str">
            <v>Miercoles</v>
          </cell>
          <cell r="G413">
            <v>0.69361111111111118</v>
          </cell>
          <cell r="H413" t="str">
            <v>000m30s</v>
          </cell>
          <cell r="I413" t="str">
            <v>[TODO POR TU AMOR] {AVANCE PROGRAMACION} * {EMISION REGIONAL}</v>
          </cell>
          <cell r="J413">
            <v>4</v>
          </cell>
          <cell r="K413">
            <v>11</v>
          </cell>
          <cell r="L413" t="str">
            <v>Resto</v>
          </cell>
          <cell r="M413">
            <v>4.8</v>
          </cell>
          <cell r="N413" t="str">
            <v xml:space="preserve">     815.7</v>
          </cell>
          <cell r="O413">
            <v>1742</v>
          </cell>
          <cell r="P413">
            <v>1500</v>
          </cell>
          <cell r="Q413" t="str">
            <v xml:space="preserve">       9.0</v>
          </cell>
          <cell r="R413">
            <v>33242</v>
          </cell>
          <cell r="S413" t="str">
            <v xml:space="preserve">      90.7</v>
          </cell>
          <cell r="T413">
            <v>30</v>
          </cell>
          <cell r="U413">
            <v>33242</v>
          </cell>
        </row>
        <row r="414">
          <cell r="B414" t="str">
            <v xml:space="preserve">PORT AVENTURA/P.ATRAC                                      </v>
          </cell>
          <cell r="C414" t="str">
            <v>TVE1</v>
          </cell>
          <cell r="D414" t="str">
            <v>GENERAL</v>
          </cell>
          <cell r="E414">
            <v>35557</v>
          </cell>
          <cell r="F414" t="str">
            <v>Miercoles</v>
          </cell>
          <cell r="G414">
            <v>0.87332175925925926</v>
          </cell>
          <cell r="H414" t="str">
            <v>000m30s</v>
          </cell>
          <cell r="I414" t="str">
            <v>[GENTE] * [TELEDIARIO 2]</v>
          </cell>
          <cell r="J414">
            <v>7</v>
          </cell>
          <cell r="K414">
            <v>11</v>
          </cell>
          <cell r="L414" t="str">
            <v>Resto</v>
          </cell>
          <cell r="M414">
            <v>6.7</v>
          </cell>
          <cell r="N414" t="str">
            <v xml:space="preserve">     822.4</v>
          </cell>
          <cell r="O414">
            <v>2470</v>
          </cell>
          <cell r="P414">
            <v>5100</v>
          </cell>
          <cell r="Q414" t="str">
            <v xml:space="preserve">       9.1</v>
          </cell>
          <cell r="R414">
            <v>33279</v>
          </cell>
          <cell r="S414" t="str">
            <v xml:space="preserve">      90.8</v>
          </cell>
          <cell r="T414">
            <v>30</v>
          </cell>
          <cell r="U414">
            <v>33279</v>
          </cell>
        </row>
        <row r="415">
          <cell r="B415" t="str">
            <v xml:space="preserve">PORT AVENTURA/P.ATRAC                                      </v>
          </cell>
          <cell r="C415" t="str">
            <v>TVE1</v>
          </cell>
          <cell r="D415" t="str">
            <v>GENERAL</v>
          </cell>
          <cell r="E415">
            <v>35557</v>
          </cell>
          <cell r="F415" t="str">
            <v>Miercoles</v>
          </cell>
          <cell r="G415">
            <v>0.97789351851851858</v>
          </cell>
          <cell r="H415" t="str">
            <v>000m30s</v>
          </cell>
          <cell r="I415" t="str">
            <v>[AMOR CON HUMOR GANA] {AVANCE PROGRAMACION} * {EMISION REGIONAL}</v>
          </cell>
          <cell r="J415">
            <v>15</v>
          </cell>
          <cell r="K415">
            <v>20</v>
          </cell>
          <cell r="L415" t="str">
            <v>Resto</v>
          </cell>
          <cell r="M415">
            <v>6.6</v>
          </cell>
          <cell r="N415" t="str">
            <v xml:space="preserve">     829.0</v>
          </cell>
          <cell r="O415">
            <v>2413</v>
          </cell>
          <cell r="P415">
            <v>5400</v>
          </cell>
          <cell r="Q415" t="str">
            <v xml:space="preserve">       9.1</v>
          </cell>
          <cell r="R415">
            <v>33317</v>
          </cell>
          <cell r="S415" t="str">
            <v xml:space="preserve">      90.9</v>
          </cell>
          <cell r="T415">
            <v>30</v>
          </cell>
          <cell r="U415">
            <v>33317</v>
          </cell>
        </row>
        <row r="416">
          <cell r="B416" t="str">
            <v xml:space="preserve">PORT AVENTURA/P.ATRAC                                      </v>
          </cell>
          <cell r="C416" t="str">
            <v>T5</v>
          </cell>
          <cell r="D416" t="str">
            <v>GENERAL</v>
          </cell>
          <cell r="E416">
            <v>35557</v>
          </cell>
          <cell r="F416" t="str">
            <v>Miercoles</v>
          </cell>
          <cell r="G416">
            <v>0.68401620370370375</v>
          </cell>
          <cell r="H416" t="str">
            <v>000m30s</v>
          </cell>
          <cell r="I416" t="str">
            <v>[TARDE DE CINE] {AVANCE PROGRAMACION} * {AVANCE PROGRAMACION}</v>
          </cell>
          <cell r="J416">
            <v>20</v>
          </cell>
          <cell r="K416">
            <v>21</v>
          </cell>
          <cell r="L416" t="str">
            <v>Penultima</v>
          </cell>
          <cell r="M416">
            <v>5.4</v>
          </cell>
          <cell r="N416" t="str">
            <v xml:space="preserve">     834.4</v>
          </cell>
          <cell r="O416">
            <v>1991</v>
          </cell>
          <cell r="P416">
            <v>1238</v>
          </cell>
          <cell r="Q416" t="str">
            <v xml:space="preserve">       9.2</v>
          </cell>
          <cell r="R416">
            <v>33366</v>
          </cell>
          <cell r="S416" t="str">
            <v xml:space="preserve">      91.0</v>
          </cell>
          <cell r="T416">
            <v>30</v>
          </cell>
          <cell r="U416">
            <v>33366</v>
          </cell>
        </row>
        <row r="417">
          <cell r="B417" t="str">
            <v xml:space="preserve">PORT AVENTURA/P.ATRAC                                      </v>
          </cell>
          <cell r="C417" t="str">
            <v>A3</v>
          </cell>
          <cell r="D417" t="str">
            <v>GENERAL</v>
          </cell>
          <cell r="E417">
            <v>35557</v>
          </cell>
          <cell r="F417" t="str">
            <v>Miercoles</v>
          </cell>
          <cell r="G417">
            <v>0.74292824074074071</v>
          </cell>
          <cell r="H417" t="str">
            <v>000m30s</v>
          </cell>
          <cell r="I417" t="str">
            <v xml:space="preserve">[TELECINE] {AVANCE PROGRAMACION} * </v>
          </cell>
          <cell r="J417">
            <v>17</v>
          </cell>
          <cell r="K417">
            <v>17</v>
          </cell>
          <cell r="L417" t="str">
            <v>Ultima</v>
          </cell>
          <cell r="M417">
            <v>3.4</v>
          </cell>
          <cell r="N417" t="str">
            <v xml:space="preserve">     837.8</v>
          </cell>
          <cell r="O417">
            <v>1242</v>
          </cell>
          <cell r="P417">
            <v>2400</v>
          </cell>
          <cell r="Q417" t="str">
            <v xml:space="preserve">       9.2</v>
          </cell>
          <cell r="R417">
            <v>33387</v>
          </cell>
          <cell r="S417" t="str">
            <v xml:space="preserve">      91.1</v>
          </cell>
          <cell r="T417">
            <v>30</v>
          </cell>
          <cell r="U417">
            <v>33387</v>
          </cell>
        </row>
        <row r="418">
          <cell r="B418" t="str">
            <v xml:space="preserve">PORT AVENTURA/P.ATRAC                                      </v>
          </cell>
          <cell r="C418" t="str">
            <v>TV3</v>
          </cell>
          <cell r="D418" t="str">
            <v>GENERAL</v>
          </cell>
          <cell r="E418">
            <v>35557</v>
          </cell>
          <cell r="F418" t="str">
            <v>Miercoles</v>
          </cell>
          <cell r="G418">
            <v>0.92342592592592598</v>
          </cell>
          <cell r="H418" t="str">
            <v>000m30s</v>
          </cell>
          <cell r="I418" t="str">
            <v>[EL SHOW DE LA DIANA]  * {AVANCE PROGRAMACION}</v>
          </cell>
          <cell r="J418">
            <v>18</v>
          </cell>
          <cell r="K418">
            <v>20</v>
          </cell>
          <cell r="L418" t="str">
            <v>Resto</v>
          </cell>
          <cell r="M418">
            <v>1</v>
          </cell>
          <cell r="N418" t="str">
            <v xml:space="preserve">     838.9</v>
          </cell>
          <cell r="O418">
            <v>378</v>
          </cell>
          <cell r="P418">
            <v>1650</v>
          </cell>
          <cell r="Q418" t="str">
            <v xml:space="preserve">       9.2</v>
          </cell>
          <cell r="R418">
            <v>33400</v>
          </cell>
          <cell r="S418" t="str">
            <v xml:space="preserve">      91.1</v>
          </cell>
          <cell r="T418">
            <v>30</v>
          </cell>
          <cell r="U418">
            <v>33400</v>
          </cell>
        </row>
        <row r="419">
          <cell r="B419" t="str">
            <v xml:space="preserve">PORT AVENTURA/P.ATRAC                                      </v>
          </cell>
          <cell r="C419" t="str">
            <v>ETB2</v>
          </cell>
          <cell r="D419" t="str">
            <v>GENERAL</v>
          </cell>
          <cell r="E419">
            <v>35557</v>
          </cell>
          <cell r="F419" t="str">
            <v>Miercoles</v>
          </cell>
          <cell r="G419">
            <v>0.86545138888888884</v>
          </cell>
          <cell r="H419" t="str">
            <v>000m30s</v>
          </cell>
          <cell r="I419" t="str">
            <v>[ROMPECABEZOTAS] {AVANCE PROGRAMACION} * {AVANCE PROGRAMACION}</v>
          </cell>
          <cell r="J419">
            <v>10</v>
          </cell>
          <cell r="K419">
            <v>17</v>
          </cell>
          <cell r="L419" t="str">
            <v>Resto</v>
          </cell>
          <cell r="M419">
            <v>0.5</v>
          </cell>
          <cell r="N419" t="str">
            <v xml:space="preserve">     839.3</v>
          </cell>
          <cell r="O419">
            <v>179</v>
          </cell>
          <cell r="P419">
            <v>255</v>
          </cell>
          <cell r="Q419" t="str">
            <v xml:space="preserve">       9.2</v>
          </cell>
          <cell r="R419">
            <v>33413</v>
          </cell>
          <cell r="S419" t="str">
            <v xml:space="preserve">      91.1</v>
          </cell>
          <cell r="T419">
            <v>30</v>
          </cell>
          <cell r="U419">
            <v>33413</v>
          </cell>
        </row>
        <row r="420">
          <cell r="B420" t="str">
            <v xml:space="preserve">PORT AVENTURA/P.ATRAC                                      </v>
          </cell>
          <cell r="C420" t="str">
            <v>TVM</v>
          </cell>
          <cell r="D420" t="str">
            <v>GENERAL</v>
          </cell>
          <cell r="E420">
            <v>35557</v>
          </cell>
          <cell r="F420" t="str">
            <v>Miercoles</v>
          </cell>
          <cell r="G420">
            <v>0.5881481481481482</v>
          </cell>
          <cell r="H420" t="str">
            <v>000m30s</v>
          </cell>
          <cell r="I420" t="str">
            <v>[TELENOTICIAS 1] {TELENOTICIAS 1:MADRID}</v>
          </cell>
          <cell r="J420">
            <v>4</v>
          </cell>
          <cell r="K420">
            <v>6</v>
          </cell>
          <cell r="L420" t="str">
            <v>Resto</v>
          </cell>
          <cell r="M420">
            <v>0.7</v>
          </cell>
          <cell r="N420" t="str">
            <v xml:space="preserve">     840.1</v>
          </cell>
          <cell r="O420">
            <v>263</v>
          </cell>
          <cell r="P420">
            <v>413</v>
          </cell>
          <cell r="Q420" t="str">
            <v xml:space="preserve">       9.2</v>
          </cell>
          <cell r="R420">
            <v>33414</v>
          </cell>
          <cell r="S420" t="str">
            <v xml:space="preserve">      91.1</v>
          </cell>
          <cell r="T420">
            <v>30</v>
          </cell>
          <cell r="U420">
            <v>33414</v>
          </cell>
        </row>
        <row r="421">
          <cell r="B421" t="str">
            <v xml:space="preserve">PORT AVENTURA/P.ATRAC                                      </v>
          </cell>
          <cell r="C421" t="str">
            <v>TVM</v>
          </cell>
          <cell r="D421" t="str">
            <v>GENERAL</v>
          </cell>
          <cell r="E421">
            <v>35557</v>
          </cell>
          <cell r="F421" t="str">
            <v>Miercoles</v>
          </cell>
          <cell r="G421">
            <v>0.77240740740740732</v>
          </cell>
          <cell r="H421" t="str">
            <v>000m30s</v>
          </cell>
          <cell r="I421" t="str">
            <v>[HABLANDO CON GEMMA] {(P)TE LO DA TODO} * {AVANCE PROGRAMACION}</v>
          </cell>
          <cell r="J421">
            <v>2</v>
          </cell>
          <cell r="K421">
            <v>19</v>
          </cell>
          <cell r="L421" t="str">
            <v>Segunda</v>
          </cell>
          <cell r="M421">
            <v>0.6</v>
          </cell>
          <cell r="N421" t="str">
            <v xml:space="preserve">     840.6</v>
          </cell>
          <cell r="O421">
            <v>210</v>
          </cell>
          <cell r="P421">
            <v>548</v>
          </cell>
          <cell r="Q421" t="str">
            <v xml:space="preserve">       9.2</v>
          </cell>
          <cell r="R421">
            <v>33414</v>
          </cell>
          <cell r="S421" t="str">
            <v xml:space="preserve">      91.1</v>
          </cell>
          <cell r="T421">
            <v>30</v>
          </cell>
          <cell r="U421">
            <v>33414</v>
          </cell>
        </row>
        <row r="422">
          <cell r="B422" t="str">
            <v xml:space="preserve">PORT AVENTURA/P.ATRAC                                      </v>
          </cell>
          <cell r="C422" t="str">
            <v>TVE1</v>
          </cell>
          <cell r="D422" t="str">
            <v>GENERAL</v>
          </cell>
          <cell r="E422">
            <v>35558</v>
          </cell>
          <cell r="F422" t="str">
            <v>Jueves</v>
          </cell>
          <cell r="G422">
            <v>0.6058796296296296</v>
          </cell>
          <cell r="H422" t="str">
            <v>000m30s</v>
          </cell>
          <cell r="I422" t="str">
            <v>[PROGRAMACION REGIONAL]  * {AVANCE PROGRAMACION}</v>
          </cell>
          <cell r="J422">
            <v>8</v>
          </cell>
          <cell r="K422">
            <v>11</v>
          </cell>
          <cell r="L422" t="str">
            <v>Resto</v>
          </cell>
          <cell r="M422">
            <v>4.5</v>
          </cell>
          <cell r="N422" t="str">
            <v xml:space="preserve">     845.2</v>
          </cell>
          <cell r="O422">
            <v>1665</v>
          </cell>
          <cell r="P422">
            <v>1800</v>
          </cell>
          <cell r="Q422" t="str">
            <v xml:space="preserve">       9.3</v>
          </cell>
          <cell r="R422">
            <v>33429</v>
          </cell>
          <cell r="S422" t="str">
            <v xml:space="preserve">      91.2</v>
          </cell>
          <cell r="T422">
            <v>30</v>
          </cell>
          <cell r="U422">
            <v>33429</v>
          </cell>
        </row>
        <row r="423">
          <cell r="B423" t="str">
            <v xml:space="preserve">PORT AVENTURA/P.ATRAC                                      </v>
          </cell>
          <cell r="C423" t="str">
            <v>TV3</v>
          </cell>
          <cell r="D423" t="str">
            <v>GENERAL</v>
          </cell>
          <cell r="E423">
            <v>35558</v>
          </cell>
          <cell r="F423" t="str">
            <v>Jueves</v>
          </cell>
          <cell r="G423">
            <v>0.70574074074074078</v>
          </cell>
          <cell r="H423" t="str">
            <v>000m30s</v>
          </cell>
          <cell r="I423" t="str">
            <v>[L'HORA MARI P.HUGET]  * {AVANCE PROGRAMACION}</v>
          </cell>
          <cell r="J423">
            <v>2</v>
          </cell>
          <cell r="K423">
            <v>13</v>
          </cell>
          <cell r="L423" t="str">
            <v>Segunda</v>
          </cell>
          <cell r="M423">
            <v>0.6</v>
          </cell>
          <cell r="N423" t="str">
            <v xml:space="preserve">     845.8</v>
          </cell>
          <cell r="O423">
            <v>226</v>
          </cell>
          <cell r="P423">
            <v>525</v>
          </cell>
          <cell r="Q423" t="str">
            <v xml:space="preserve">       9.3</v>
          </cell>
          <cell r="R423">
            <v>33429</v>
          </cell>
          <cell r="S423" t="str">
            <v xml:space="preserve">      91.2</v>
          </cell>
          <cell r="T423">
            <v>30</v>
          </cell>
          <cell r="U423">
            <v>33429</v>
          </cell>
        </row>
        <row r="424">
          <cell r="B424" t="str">
            <v xml:space="preserve">PORT AVENTURA/P.ATRAC                                      </v>
          </cell>
          <cell r="C424" t="str">
            <v>C9</v>
          </cell>
          <cell r="D424" t="str">
            <v>GENERAL</v>
          </cell>
          <cell r="E424">
            <v>35558</v>
          </cell>
          <cell r="F424" t="str">
            <v>Jueves</v>
          </cell>
          <cell r="G424">
            <v>0.68957175925925929</v>
          </cell>
          <cell r="H424" t="str">
            <v>000m30s</v>
          </cell>
          <cell r="I424" t="str">
            <v>[EN PRIMERA PERSONA] {AVANCE PROGRAMACION} * {AVANCE PROGRAMACION}</v>
          </cell>
          <cell r="J424">
            <v>11</v>
          </cell>
          <cell r="K424">
            <v>11</v>
          </cell>
          <cell r="L424" t="str">
            <v>Ultima</v>
          </cell>
          <cell r="M424">
            <v>0.4</v>
          </cell>
          <cell r="N424" t="str">
            <v xml:space="preserve">     846.2</v>
          </cell>
          <cell r="O424">
            <v>157</v>
          </cell>
          <cell r="P424">
            <v>188</v>
          </cell>
          <cell r="Q424" t="str">
            <v xml:space="preserve">       9.3</v>
          </cell>
          <cell r="R424">
            <v>33428</v>
          </cell>
          <cell r="S424" t="str">
            <v xml:space="preserve">      91.2</v>
          </cell>
          <cell r="T424">
            <v>30</v>
          </cell>
          <cell r="U424">
            <v>33428</v>
          </cell>
        </row>
        <row r="425">
          <cell r="B425" t="str">
            <v xml:space="preserve">PORT AVENTURA/P.ATRAC                                      </v>
          </cell>
          <cell r="C425" t="str">
            <v>C9</v>
          </cell>
          <cell r="D425" t="str">
            <v>GENERAL</v>
          </cell>
          <cell r="E425">
            <v>35558</v>
          </cell>
          <cell r="F425" t="str">
            <v>Jueves</v>
          </cell>
          <cell r="G425">
            <v>1.0640046296296297</v>
          </cell>
          <cell r="H425" t="str">
            <v>000m30s</v>
          </cell>
          <cell r="I425" t="str">
            <v>[AVANCE PROGRAMACION] * [AVANCE PROGRAMACION]</v>
          </cell>
          <cell r="J425">
            <v>9</v>
          </cell>
          <cell r="K425">
            <v>12</v>
          </cell>
          <cell r="L425" t="str">
            <v>Resto</v>
          </cell>
          <cell r="M425">
            <v>0.3</v>
          </cell>
          <cell r="N425" t="str">
            <v xml:space="preserve">     846.5</v>
          </cell>
          <cell r="O425">
            <v>95</v>
          </cell>
          <cell r="P425">
            <v>38</v>
          </cell>
          <cell r="Q425" t="str">
            <v xml:space="preserve">       9.3</v>
          </cell>
          <cell r="R425">
            <v>33429</v>
          </cell>
          <cell r="S425" t="str">
            <v xml:space="preserve">      91.2</v>
          </cell>
          <cell r="T425">
            <v>30</v>
          </cell>
          <cell r="U425">
            <v>33429</v>
          </cell>
        </row>
        <row r="426">
          <cell r="B426" t="str">
            <v xml:space="preserve">PORT AVENTURA/P.ATRAC                                      </v>
          </cell>
          <cell r="C426" t="str">
            <v>ETB2</v>
          </cell>
          <cell r="D426" t="str">
            <v>GENERAL</v>
          </cell>
          <cell r="E426">
            <v>35558</v>
          </cell>
          <cell r="F426" t="str">
            <v>Jueves</v>
          </cell>
          <cell r="G426">
            <v>0.64068287037037031</v>
          </cell>
          <cell r="H426" t="str">
            <v>000m30s</v>
          </cell>
          <cell r="I426" t="str">
            <v xml:space="preserve">[TELEBERRI 1] {BOLSA} * </v>
          </cell>
          <cell r="J426">
            <v>4</v>
          </cell>
          <cell r="K426">
            <v>5</v>
          </cell>
          <cell r="L426" t="str">
            <v>Penultima</v>
          </cell>
          <cell r="M426">
            <v>0.3</v>
          </cell>
          <cell r="N426" t="str">
            <v xml:space="preserve">     846.8</v>
          </cell>
          <cell r="O426">
            <v>121</v>
          </cell>
          <cell r="P426">
            <v>255</v>
          </cell>
          <cell r="Q426" t="str">
            <v xml:space="preserve">       9.3</v>
          </cell>
          <cell r="R426">
            <v>33433</v>
          </cell>
          <cell r="S426" t="str">
            <v xml:space="preserve">      91.2</v>
          </cell>
          <cell r="T426">
            <v>30</v>
          </cell>
          <cell r="U426">
            <v>33433</v>
          </cell>
        </row>
        <row r="427">
          <cell r="B427" t="str">
            <v xml:space="preserve">PORT AVENTURA/P.ATRAC                                      </v>
          </cell>
          <cell r="C427" t="str">
            <v>TVM</v>
          </cell>
          <cell r="D427" t="str">
            <v>GENERAL</v>
          </cell>
          <cell r="E427">
            <v>35558</v>
          </cell>
          <cell r="F427" t="str">
            <v>Jueves</v>
          </cell>
          <cell r="G427">
            <v>0.71037037037037043</v>
          </cell>
          <cell r="H427" t="str">
            <v>000m30s</v>
          </cell>
          <cell r="I427" t="str">
            <v>[CINE] {AVANCE PROGRAMACION} * {AVANCE PROGRAMACION}</v>
          </cell>
          <cell r="J427">
            <v>6</v>
          </cell>
          <cell r="K427">
            <v>12</v>
          </cell>
          <cell r="L427" t="str">
            <v>Resto</v>
          </cell>
          <cell r="M427">
            <v>0.3</v>
          </cell>
          <cell r="N427" t="str">
            <v xml:space="preserve">     847.2</v>
          </cell>
          <cell r="O427">
            <v>123</v>
          </cell>
          <cell r="P427">
            <v>548</v>
          </cell>
          <cell r="Q427" t="str">
            <v xml:space="preserve">       9.3</v>
          </cell>
          <cell r="R427">
            <v>33438</v>
          </cell>
          <cell r="S427" t="str">
            <v xml:space="preserve">      91.2</v>
          </cell>
          <cell r="T427">
            <v>30</v>
          </cell>
          <cell r="U427">
            <v>33438</v>
          </cell>
        </row>
        <row r="428">
          <cell r="B428" t="str">
            <v xml:space="preserve">PORT AVENTURA/P.ATRAC                                      </v>
          </cell>
          <cell r="C428" t="str">
            <v>TVM</v>
          </cell>
          <cell r="D428" t="str">
            <v>GENERAL</v>
          </cell>
          <cell r="E428">
            <v>35558</v>
          </cell>
          <cell r="F428" t="str">
            <v>Jueves</v>
          </cell>
          <cell r="G428">
            <v>1.0330324074074075</v>
          </cell>
          <cell r="H428" t="str">
            <v>000m30s</v>
          </cell>
          <cell r="I428" t="str">
            <v>[TOMBOLA]</v>
          </cell>
          <cell r="J428">
            <v>10</v>
          </cell>
          <cell r="K428">
            <v>20</v>
          </cell>
          <cell r="L428" t="str">
            <v>Resto</v>
          </cell>
          <cell r="M428">
            <v>0.6</v>
          </cell>
          <cell r="N428" t="str">
            <v xml:space="preserve">     847.7</v>
          </cell>
          <cell r="O428">
            <v>213</v>
          </cell>
          <cell r="P428">
            <v>270</v>
          </cell>
          <cell r="Q428" t="str">
            <v xml:space="preserve">       9.3</v>
          </cell>
          <cell r="R428">
            <v>33438</v>
          </cell>
          <cell r="S428" t="str">
            <v xml:space="preserve">      91.2</v>
          </cell>
          <cell r="T428">
            <v>30</v>
          </cell>
          <cell r="U428">
            <v>33438</v>
          </cell>
        </row>
        <row r="429">
          <cell r="B429" t="str">
            <v xml:space="preserve">PORT AVENTURA/P.ATRAC                                      </v>
          </cell>
          <cell r="C429" t="str">
            <v>TVE1</v>
          </cell>
          <cell r="D429" t="str">
            <v>GENERAL</v>
          </cell>
          <cell r="E429">
            <v>35559</v>
          </cell>
          <cell r="F429" t="str">
            <v>Viernes</v>
          </cell>
          <cell r="G429">
            <v>0.62171296296296297</v>
          </cell>
          <cell r="H429" t="str">
            <v>000m30s</v>
          </cell>
          <cell r="I429" t="str">
            <v>[PROGRAMACION REGIONAL] * [AVANCE PROGRAMACION]</v>
          </cell>
          <cell r="J429">
            <v>5</v>
          </cell>
          <cell r="K429">
            <v>15</v>
          </cell>
          <cell r="L429" t="str">
            <v>Resto</v>
          </cell>
          <cell r="M429">
            <v>4</v>
          </cell>
          <cell r="N429" t="str">
            <v xml:space="preserve">     851.7</v>
          </cell>
          <cell r="O429">
            <v>1472</v>
          </cell>
          <cell r="P429">
            <v>1800</v>
          </cell>
          <cell r="Q429" t="str">
            <v xml:space="preserve">       9.3</v>
          </cell>
          <cell r="R429">
            <v>33452</v>
          </cell>
          <cell r="S429" t="str">
            <v xml:space="preserve">      91.3</v>
          </cell>
          <cell r="T429">
            <v>30</v>
          </cell>
          <cell r="U429">
            <v>33452</v>
          </cell>
        </row>
        <row r="430">
          <cell r="B430" t="str">
            <v xml:space="preserve">PORT AVENTURA/P.ATRAC                                      </v>
          </cell>
          <cell r="C430" t="str">
            <v>TVE1</v>
          </cell>
          <cell r="D430" t="str">
            <v>GENERAL</v>
          </cell>
          <cell r="E430">
            <v>35559</v>
          </cell>
          <cell r="F430" t="str">
            <v>Viernes</v>
          </cell>
          <cell r="G430">
            <v>0.87324074074074076</v>
          </cell>
          <cell r="H430" t="str">
            <v>000m30s</v>
          </cell>
          <cell r="I430" t="str">
            <v>[GENTE] * [TELEDIARIO 2]</v>
          </cell>
          <cell r="J430">
            <v>9</v>
          </cell>
          <cell r="K430">
            <v>14</v>
          </cell>
          <cell r="L430" t="str">
            <v>Resto</v>
          </cell>
          <cell r="M430">
            <v>5.2</v>
          </cell>
          <cell r="N430" t="str">
            <v xml:space="preserve">     857.0</v>
          </cell>
          <cell r="O430">
            <v>1914</v>
          </cell>
          <cell r="P430">
            <v>2250</v>
          </cell>
          <cell r="Q430" t="str">
            <v xml:space="preserve">       9.4</v>
          </cell>
          <cell r="R430">
            <v>33466</v>
          </cell>
          <cell r="S430" t="str">
            <v xml:space="preserve">      91.3</v>
          </cell>
          <cell r="T430">
            <v>30</v>
          </cell>
          <cell r="U430">
            <v>33466</v>
          </cell>
        </row>
        <row r="431">
          <cell r="B431" t="str">
            <v xml:space="preserve">PORT AVENTURA/P.ATRAC                                      </v>
          </cell>
          <cell r="C431" t="str">
            <v>T5</v>
          </cell>
          <cell r="D431" t="str">
            <v>GENERAL</v>
          </cell>
          <cell r="E431">
            <v>35559</v>
          </cell>
          <cell r="F431" t="str">
            <v>Viernes</v>
          </cell>
          <cell r="G431">
            <v>0.67792824074074076</v>
          </cell>
          <cell r="H431" t="str">
            <v>000m30s</v>
          </cell>
          <cell r="I431" t="str">
            <v>[TARDE DE CINE]  * {(P)FIN SEMANA}</v>
          </cell>
          <cell r="J431">
            <v>2</v>
          </cell>
          <cell r="K431">
            <v>20</v>
          </cell>
          <cell r="L431" t="str">
            <v>Segunda</v>
          </cell>
          <cell r="M431">
            <v>4.8</v>
          </cell>
          <cell r="N431" t="str">
            <v xml:space="preserve">     861.8</v>
          </cell>
          <cell r="O431">
            <v>1771</v>
          </cell>
          <cell r="P431">
            <v>1238</v>
          </cell>
          <cell r="Q431" t="str">
            <v xml:space="preserve">       9.4</v>
          </cell>
          <cell r="R431">
            <v>33496</v>
          </cell>
          <cell r="S431" t="str">
            <v xml:space="preserve">      91.4</v>
          </cell>
          <cell r="T431">
            <v>30</v>
          </cell>
          <cell r="U431">
            <v>33496</v>
          </cell>
        </row>
        <row r="432">
          <cell r="B432" t="str">
            <v xml:space="preserve">PORT AVENTURA/P.ATRAC                                      </v>
          </cell>
          <cell r="C432" t="str">
            <v>TV3</v>
          </cell>
          <cell r="D432" t="str">
            <v>GENERAL</v>
          </cell>
          <cell r="E432">
            <v>35559</v>
          </cell>
          <cell r="F432" t="str">
            <v>Viernes</v>
          </cell>
          <cell r="G432">
            <v>0.62543981481481481</v>
          </cell>
          <cell r="H432" t="str">
            <v>000m30s</v>
          </cell>
          <cell r="I432" t="str">
            <v>[TELENOTICIES MIGDIA]  * {AVANCE PROGRAMACION}</v>
          </cell>
          <cell r="J432">
            <v>9</v>
          </cell>
          <cell r="K432">
            <v>14</v>
          </cell>
          <cell r="L432" t="str">
            <v>Resto</v>
          </cell>
          <cell r="M432">
            <v>1.4</v>
          </cell>
          <cell r="N432" t="str">
            <v xml:space="preserve">     863.2</v>
          </cell>
          <cell r="O432">
            <v>522</v>
          </cell>
          <cell r="P432">
            <v>900</v>
          </cell>
          <cell r="Q432" t="str">
            <v xml:space="preserve">       9.4</v>
          </cell>
          <cell r="R432">
            <v>33501</v>
          </cell>
          <cell r="S432" t="str">
            <v xml:space="preserve">      91.4</v>
          </cell>
          <cell r="T432">
            <v>30</v>
          </cell>
          <cell r="U432">
            <v>33501</v>
          </cell>
        </row>
        <row r="433">
          <cell r="B433" t="str">
            <v xml:space="preserve">PORT AVENTURA/P.ATRAC                                      </v>
          </cell>
          <cell r="C433" t="str">
            <v>C9</v>
          </cell>
          <cell r="D433" t="str">
            <v>GENERAL</v>
          </cell>
          <cell r="E433">
            <v>35559</v>
          </cell>
          <cell r="F433" t="str">
            <v>Viernes</v>
          </cell>
          <cell r="G433">
            <v>0.80922453703703701</v>
          </cell>
          <cell r="H433" t="str">
            <v>000m30s</v>
          </cell>
          <cell r="I433" t="str">
            <v xml:space="preserve">[MEDIAS DE SEDA] {AVANCE PROGRAMACION} * </v>
          </cell>
          <cell r="J433">
            <v>5</v>
          </cell>
          <cell r="K433">
            <v>13</v>
          </cell>
          <cell r="L433" t="str">
            <v>Resto</v>
          </cell>
          <cell r="M433">
            <v>0.1</v>
          </cell>
          <cell r="N433" t="str">
            <v xml:space="preserve">     863.3</v>
          </cell>
          <cell r="O433">
            <v>28</v>
          </cell>
          <cell r="P433">
            <v>188</v>
          </cell>
          <cell r="Q433" t="str">
            <v xml:space="preserve">       9.4</v>
          </cell>
          <cell r="R433">
            <v>33504</v>
          </cell>
          <cell r="S433" t="str">
            <v xml:space="preserve">      91.4</v>
          </cell>
          <cell r="T433">
            <v>30</v>
          </cell>
          <cell r="U433">
            <v>33504</v>
          </cell>
        </row>
        <row r="434">
          <cell r="B434" t="str">
            <v xml:space="preserve">PORT AVENTURA/P.ATRAC                                      </v>
          </cell>
          <cell r="C434" t="str">
            <v>C9</v>
          </cell>
          <cell r="D434" t="str">
            <v>GENERAL</v>
          </cell>
          <cell r="E434">
            <v>35559</v>
          </cell>
          <cell r="F434" t="str">
            <v>Viernes</v>
          </cell>
          <cell r="G434">
            <v>0.96416666666666673</v>
          </cell>
          <cell r="H434" t="str">
            <v>000m30s</v>
          </cell>
          <cell r="I434" t="str">
            <v>[PARLE VOSTE,CALLE VOS] {AVANCE PROGRAMACION} * {AVANCE PROGRAMACION}</v>
          </cell>
          <cell r="J434">
            <v>12</v>
          </cell>
          <cell r="K434">
            <v>13</v>
          </cell>
          <cell r="L434" t="str">
            <v>Penultima</v>
          </cell>
          <cell r="M434">
            <v>0.9</v>
          </cell>
          <cell r="N434" t="str">
            <v xml:space="preserve">     864.2</v>
          </cell>
          <cell r="O434">
            <v>312</v>
          </cell>
          <cell r="P434">
            <v>600</v>
          </cell>
          <cell r="Q434" t="str">
            <v xml:space="preserve">       9.5</v>
          </cell>
          <cell r="R434">
            <v>33516</v>
          </cell>
          <cell r="S434" t="str">
            <v xml:space="preserve">      91.4</v>
          </cell>
          <cell r="T434">
            <v>30</v>
          </cell>
          <cell r="U434">
            <v>33516</v>
          </cell>
        </row>
        <row r="435">
          <cell r="B435" t="str">
            <v xml:space="preserve">PORT AVENTURA/P.ATRAC                                      </v>
          </cell>
          <cell r="C435" t="str">
            <v>ETB2</v>
          </cell>
          <cell r="D435" t="str">
            <v>GENERAL</v>
          </cell>
          <cell r="E435">
            <v>35559</v>
          </cell>
          <cell r="F435" t="str">
            <v>Viernes</v>
          </cell>
          <cell r="G435">
            <v>0.94696759259259267</v>
          </cell>
          <cell r="H435" t="str">
            <v>000m30s</v>
          </cell>
          <cell r="I435" t="str">
            <v>[TOMA Y DACA] {AVANCE PROGRAMACION} * {AVANCE PROGRAMACION}</v>
          </cell>
          <cell r="J435">
            <v>8</v>
          </cell>
          <cell r="K435">
            <v>18</v>
          </cell>
          <cell r="L435" t="str">
            <v>Resto</v>
          </cell>
          <cell r="M435">
            <v>0.5</v>
          </cell>
          <cell r="N435" t="str">
            <v xml:space="preserve">     864.7</v>
          </cell>
          <cell r="O435">
            <v>191</v>
          </cell>
          <cell r="P435">
            <v>345</v>
          </cell>
          <cell r="Q435" t="str">
            <v xml:space="preserve">       9.5</v>
          </cell>
          <cell r="R435">
            <v>33519</v>
          </cell>
          <cell r="S435" t="str">
            <v xml:space="preserve">      91.4</v>
          </cell>
          <cell r="T435">
            <v>30</v>
          </cell>
          <cell r="U435">
            <v>33519</v>
          </cell>
        </row>
        <row r="436">
          <cell r="B436" t="str">
            <v xml:space="preserve">PORT AVENTURA/P.ATRAC                                      </v>
          </cell>
          <cell r="C436" t="str">
            <v>TVM</v>
          </cell>
          <cell r="D436" t="str">
            <v>GENERAL</v>
          </cell>
          <cell r="E436">
            <v>35559</v>
          </cell>
          <cell r="F436" t="str">
            <v>Viernes</v>
          </cell>
          <cell r="G436">
            <v>0.60614583333333327</v>
          </cell>
          <cell r="H436" t="str">
            <v>000m25s</v>
          </cell>
          <cell r="I436" t="str">
            <v>[TELENOTICIAS 1] {TELENOTICIAS 1:MADRID} * {TELENOTICIAS 1:GRAL.}</v>
          </cell>
          <cell r="J436">
            <v>7</v>
          </cell>
          <cell r="K436">
            <v>11</v>
          </cell>
          <cell r="L436" t="str">
            <v>Resto</v>
          </cell>
          <cell r="M436">
            <v>0.7</v>
          </cell>
          <cell r="N436" t="str">
            <v xml:space="preserve">     865.4</v>
          </cell>
          <cell r="O436">
            <v>259</v>
          </cell>
          <cell r="P436">
            <v>344</v>
          </cell>
          <cell r="Q436" t="str">
            <v xml:space="preserve">       9.5</v>
          </cell>
          <cell r="R436">
            <v>33519</v>
          </cell>
          <cell r="S436" t="str">
            <v xml:space="preserve">      91.4</v>
          </cell>
          <cell r="T436">
            <v>25</v>
          </cell>
          <cell r="U436">
            <v>33519</v>
          </cell>
        </row>
        <row r="437">
          <cell r="B437" t="str">
            <v xml:space="preserve">PORT AVENTURA/P.ATRAC                                      </v>
          </cell>
          <cell r="C437" t="str">
            <v>T5</v>
          </cell>
          <cell r="D437" t="str">
            <v>GENERAL</v>
          </cell>
          <cell r="E437">
            <v>35560</v>
          </cell>
          <cell r="F437" t="str">
            <v>Sabado</v>
          </cell>
          <cell r="G437">
            <v>0.78271990740740749</v>
          </cell>
          <cell r="H437" t="str">
            <v>000m30s</v>
          </cell>
          <cell r="I437" t="str">
            <v>[CINE FIESTA 2] {AVANCE PROGRAMACION} * {AVANCE PROGRAMACION}</v>
          </cell>
          <cell r="J437">
            <v>21</v>
          </cell>
          <cell r="K437">
            <v>23</v>
          </cell>
          <cell r="L437" t="str">
            <v>Resto</v>
          </cell>
          <cell r="M437">
            <v>3</v>
          </cell>
          <cell r="N437" t="str">
            <v xml:space="preserve">     868.4</v>
          </cell>
          <cell r="O437">
            <v>1107</v>
          </cell>
          <cell r="P437">
            <v>1050</v>
          </cell>
          <cell r="Q437" t="str">
            <v xml:space="preserve">       9.5</v>
          </cell>
          <cell r="R437">
            <v>33561</v>
          </cell>
          <cell r="S437" t="str">
            <v xml:space="preserve">      91.6</v>
          </cell>
          <cell r="T437">
            <v>30</v>
          </cell>
          <cell r="U437">
            <v>33561</v>
          </cell>
        </row>
        <row r="438">
          <cell r="B438" t="str">
            <v xml:space="preserve">PORT AVENTURA/P.ATRAC                                      </v>
          </cell>
          <cell r="C438" t="str">
            <v>A3</v>
          </cell>
          <cell r="D438" t="str">
            <v>GENERAL</v>
          </cell>
          <cell r="E438">
            <v>35560</v>
          </cell>
          <cell r="F438" t="str">
            <v>Sabado</v>
          </cell>
          <cell r="G438">
            <v>0.53246527777777775</v>
          </cell>
          <cell r="H438" t="str">
            <v>000m30s</v>
          </cell>
          <cell r="I438" t="str">
            <v>[MEGATRIX CLUB] {LOS SIMPSONS}</v>
          </cell>
          <cell r="J438">
            <v>1</v>
          </cell>
          <cell r="K438">
            <v>14</v>
          </cell>
          <cell r="L438" t="str">
            <v>Primera</v>
          </cell>
          <cell r="M438">
            <v>2.2999999999999998</v>
          </cell>
          <cell r="N438" t="str">
            <v xml:space="preserve">     870.7</v>
          </cell>
          <cell r="O438">
            <v>835</v>
          </cell>
          <cell r="P438">
            <v>750</v>
          </cell>
          <cell r="Q438" t="str">
            <v xml:space="preserve">       9.5</v>
          </cell>
          <cell r="R438">
            <v>33610</v>
          </cell>
          <cell r="S438" t="str">
            <v xml:space="preserve">      91.7</v>
          </cell>
          <cell r="T438">
            <v>30</v>
          </cell>
          <cell r="U438">
            <v>33610</v>
          </cell>
        </row>
        <row r="439">
          <cell r="B439" t="str">
            <v xml:space="preserve">PORT AVENTURA/P.ATRAC                                      </v>
          </cell>
          <cell r="C439" t="str">
            <v>A3</v>
          </cell>
          <cell r="D439" t="str">
            <v>GENERAL</v>
          </cell>
          <cell r="E439">
            <v>35560</v>
          </cell>
          <cell r="F439" t="str">
            <v>Sabado</v>
          </cell>
          <cell r="G439">
            <v>0.76407407407407402</v>
          </cell>
          <cell r="H439" t="str">
            <v>000m30s</v>
          </cell>
          <cell r="I439" t="str">
            <v>[CINE] {AVANCE PROGRAMACION} * {AVANCE PROGRAMACION}</v>
          </cell>
          <cell r="J439">
            <v>6</v>
          </cell>
          <cell r="K439">
            <v>23</v>
          </cell>
          <cell r="L439" t="str">
            <v>Resto</v>
          </cell>
          <cell r="M439">
            <v>4.5</v>
          </cell>
          <cell r="N439" t="str">
            <v xml:space="preserve">     875.2</v>
          </cell>
          <cell r="O439">
            <v>1649</v>
          </cell>
          <cell r="P439">
            <v>2250</v>
          </cell>
          <cell r="Q439" t="str">
            <v xml:space="preserve">       9.5</v>
          </cell>
          <cell r="R439">
            <v>33627</v>
          </cell>
          <cell r="S439" t="str">
            <v xml:space="preserve">      91.7</v>
          </cell>
          <cell r="T439">
            <v>30</v>
          </cell>
          <cell r="U439">
            <v>33627</v>
          </cell>
        </row>
        <row r="440">
          <cell r="B440" t="str">
            <v xml:space="preserve">PORT AVENTURA/P.ATRAC                                      </v>
          </cell>
          <cell r="C440" t="str">
            <v>C9</v>
          </cell>
          <cell r="D440" t="str">
            <v>GENERAL</v>
          </cell>
          <cell r="E440">
            <v>35560</v>
          </cell>
          <cell r="F440" t="str">
            <v>Sabado</v>
          </cell>
          <cell r="G440">
            <v>0.68245370370370362</v>
          </cell>
          <cell r="H440" t="str">
            <v>000m30s</v>
          </cell>
          <cell r="I440" t="str">
            <v>[CINE] {AVANCE PROGRAMACION} * {AVANCE PROGRAMACION}</v>
          </cell>
          <cell r="J440">
            <v>3</v>
          </cell>
          <cell r="K440">
            <v>15</v>
          </cell>
          <cell r="L440" t="str">
            <v>Resto</v>
          </cell>
          <cell r="M440">
            <v>0.8</v>
          </cell>
          <cell r="N440" t="str">
            <v xml:space="preserve">     876.0</v>
          </cell>
          <cell r="O440">
            <v>291</v>
          </cell>
          <cell r="P440">
            <v>375</v>
          </cell>
          <cell r="Q440" t="str">
            <v xml:space="preserve">       9.5</v>
          </cell>
          <cell r="R440">
            <v>33636</v>
          </cell>
          <cell r="S440" t="str">
            <v xml:space="preserve">      91.8</v>
          </cell>
          <cell r="T440">
            <v>30</v>
          </cell>
          <cell r="U440">
            <v>33636</v>
          </cell>
        </row>
        <row r="441">
          <cell r="B441" t="str">
            <v xml:space="preserve">PORT AVENTURA/P.ATRAC                                      </v>
          </cell>
          <cell r="C441" t="str">
            <v>ETB2</v>
          </cell>
          <cell r="D441" t="str">
            <v>GENERAL</v>
          </cell>
          <cell r="E441">
            <v>35560</v>
          </cell>
          <cell r="F441" t="str">
            <v>Sabado</v>
          </cell>
          <cell r="G441">
            <v>0.62776620370370373</v>
          </cell>
          <cell r="H441" t="str">
            <v>000m30s</v>
          </cell>
          <cell r="I441" t="str">
            <v>[AVANCE PROGRAMACION] * [ETB KIROLAK]</v>
          </cell>
          <cell r="J441">
            <v>7</v>
          </cell>
          <cell r="K441">
            <v>10</v>
          </cell>
          <cell r="L441" t="str">
            <v>Resto</v>
          </cell>
          <cell r="M441">
            <v>0.3</v>
          </cell>
          <cell r="N441" t="str">
            <v xml:space="preserve">     876.2</v>
          </cell>
          <cell r="O441">
            <v>92</v>
          </cell>
          <cell r="P441">
            <v>255</v>
          </cell>
          <cell r="Q441" t="str">
            <v xml:space="preserve">       9.5</v>
          </cell>
          <cell r="R441">
            <v>33640</v>
          </cell>
          <cell r="S441" t="str">
            <v xml:space="preserve">      91.8</v>
          </cell>
          <cell r="T441">
            <v>30</v>
          </cell>
          <cell r="U441">
            <v>33640</v>
          </cell>
        </row>
        <row r="442">
          <cell r="B442" t="str">
            <v xml:space="preserve">PORT AVENTURA/P.ATRAC                                      </v>
          </cell>
          <cell r="C442" t="str">
            <v>TVM</v>
          </cell>
          <cell r="D442" t="str">
            <v>GENERAL</v>
          </cell>
          <cell r="E442">
            <v>35560</v>
          </cell>
          <cell r="F442" t="str">
            <v>Sabado</v>
          </cell>
          <cell r="G442">
            <v>0.63449074074074074</v>
          </cell>
          <cell r="H442" t="str">
            <v>000m30s</v>
          </cell>
          <cell r="I442" t="str">
            <v>[10-M PARTIDO DECISIVO] {TELEPAGINA MADRID} * {AVANCE PROGRAMACION}</v>
          </cell>
          <cell r="J442">
            <v>2</v>
          </cell>
          <cell r="K442">
            <v>8</v>
          </cell>
          <cell r="L442" t="str">
            <v>Segunda</v>
          </cell>
          <cell r="M442">
            <v>0.6</v>
          </cell>
          <cell r="N442" t="str">
            <v xml:space="preserve">     876.8</v>
          </cell>
          <cell r="O442">
            <v>225</v>
          </cell>
          <cell r="P442">
            <v>413</v>
          </cell>
          <cell r="Q442" t="str">
            <v xml:space="preserve">       9.6</v>
          </cell>
          <cell r="R442">
            <v>33641</v>
          </cell>
          <cell r="S442" t="str">
            <v xml:space="preserve">      91.8</v>
          </cell>
          <cell r="T442">
            <v>30</v>
          </cell>
          <cell r="U442">
            <v>33641</v>
          </cell>
        </row>
        <row r="443">
          <cell r="B443" t="str">
            <v xml:space="preserve">PORT AVENTURA/P.ATRAC                                      </v>
          </cell>
          <cell r="C443" t="str">
            <v>TVE1</v>
          </cell>
          <cell r="D443" t="str">
            <v>GENERAL</v>
          </cell>
          <cell r="E443">
            <v>35561</v>
          </cell>
          <cell r="F443" t="str">
            <v>Domingo</v>
          </cell>
          <cell r="G443">
            <v>0.84709490740740734</v>
          </cell>
          <cell r="H443" t="str">
            <v>000m30s</v>
          </cell>
          <cell r="I443" t="str">
            <v xml:space="preserve">[HOMENAJE SARA MONTIEL] {AVANCE PROGRAMACION} * </v>
          </cell>
          <cell r="J443">
            <v>10</v>
          </cell>
          <cell r="K443">
            <v>17</v>
          </cell>
          <cell r="L443" t="str">
            <v>Resto</v>
          </cell>
          <cell r="M443">
            <v>4.0999999999999996</v>
          </cell>
          <cell r="N443" t="str">
            <v xml:space="preserve">     880.9</v>
          </cell>
          <cell r="O443">
            <v>1491</v>
          </cell>
          <cell r="P443">
            <v>2100</v>
          </cell>
          <cell r="Q443" t="str">
            <v xml:space="preserve">       9.6</v>
          </cell>
          <cell r="R443">
            <v>33667</v>
          </cell>
          <cell r="S443" t="str">
            <v xml:space="preserve">      91.8</v>
          </cell>
          <cell r="T443">
            <v>30</v>
          </cell>
          <cell r="U443">
            <v>33667</v>
          </cell>
        </row>
        <row r="444">
          <cell r="B444" t="str">
            <v xml:space="preserve">PORT AVENTURA/P.ATRAC                                      </v>
          </cell>
          <cell r="C444" t="str">
            <v>TVE1</v>
          </cell>
          <cell r="D444" t="str">
            <v>GENERAL</v>
          </cell>
          <cell r="E444">
            <v>35561</v>
          </cell>
          <cell r="F444" t="str">
            <v>Domingo</v>
          </cell>
          <cell r="G444">
            <v>0.87252314814814813</v>
          </cell>
          <cell r="H444" t="str">
            <v>000m30s</v>
          </cell>
          <cell r="I444" t="str">
            <v>[HOMENAJE SARA MONTIEL] * [TELED. FIN SEMANA 2]</v>
          </cell>
          <cell r="J444">
            <v>7</v>
          </cell>
          <cell r="K444">
            <v>13</v>
          </cell>
          <cell r="L444" t="str">
            <v>Resto</v>
          </cell>
          <cell r="M444">
            <v>4.2</v>
          </cell>
          <cell r="N444" t="str">
            <v xml:space="preserve">     885.1</v>
          </cell>
          <cell r="O444">
            <v>1546</v>
          </cell>
          <cell r="P444">
            <v>3000</v>
          </cell>
          <cell r="Q444" t="str">
            <v xml:space="preserve">       9.6</v>
          </cell>
          <cell r="R444">
            <v>33689</v>
          </cell>
          <cell r="S444" t="str">
            <v xml:space="preserve">      91.9</v>
          </cell>
          <cell r="T444">
            <v>30</v>
          </cell>
          <cell r="U444">
            <v>33689</v>
          </cell>
        </row>
        <row r="445">
          <cell r="B445" t="str">
            <v xml:space="preserve">PORT AVENTURA/P.ATRAC                                      </v>
          </cell>
          <cell r="C445" t="str">
            <v>A3</v>
          </cell>
          <cell r="D445" t="str">
            <v>GENERAL</v>
          </cell>
          <cell r="E445">
            <v>35561</v>
          </cell>
          <cell r="F445" t="str">
            <v>Domingo</v>
          </cell>
          <cell r="G445">
            <v>0.83231481481481484</v>
          </cell>
          <cell r="H445" t="str">
            <v>000m30s</v>
          </cell>
          <cell r="I445" t="str">
            <v>[IMPACTO TV]  * {AVANCE PROGRAMACION}</v>
          </cell>
          <cell r="J445">
            <v>6</v>
          </cell>
          <cell r="K445">
            <v>18</v>
          </cell>
          <cell r="L445" t="str">
            <v>Resto</v>
          </cell>
          <cell r="M445">
            <v>4.7</v>
          </cell>
          <cell r="N445" t="str">
            <v xml:space="preserve">     889.8</v>
          </cell>
          <cell r="O445">
            <v>1728</v>
          </cell>
          <cell r="P445">
            <v>2250</v>
          </cell>
          <cell r="Q445" t="str">
            <v xml:space="preserve">       9.7</v>
          </cell>
          <cell r="R445">
            <v>33711</v>
          </cell>
          <cell r="S445" t="str">
            <v xml:space="preserve">      92.0</v>
          </cell>
          <cell r="T445">
            <v>30</v>
          </cell>
          <cell r="U445">
            <v>33711</v>
          </cell>
        </row>
        <row r="446">
          <cell r="B446" t="str">
            <v xml:space="preserve">PORT AVENTURA/P.ATRAC                                      </v>
          </cell>
          <cell r="C446" t="str">
            <v>A3</v>
          </cell>
          <cell r="D446" t="str">
            <v>GENERAL</v>
          </cell>
          <cell r="E446">
            <v>35561</v>
          </cell>
          <cell r="F446" t="str">
            <v>Domingo</v>
          </cell>
          <cell r="G446">
            <v>0.99034722222222227</v>
          </cell>
          <cell r="H446" t="str">
            <v>000m30s</v>
          </cell>
          <cell r="I446" t="str">
            <v>[LO QUE NECESITAS AMOR] {AVANCE PROGRAMACION} * {EMISION LOCAL}</v>
          </cell>
          <cell r="J446">
            <v>10</v>
          </cell>
          <cell r="K446">
            <v>15</v>
          </cell>
          <cell r="L446" t="str">
            <v>Resto</v>
          </cell>
          <cell r="M446">
            <v>8.1</v>
          </cell>
          <cell r="N446" t="str">
            <v xml:space="preserve">     898.0</v>
          </cell>
          <cell r="O446">
            <v>2986</v>
          </cell>
          <cell r="P446">
            <v>5550</v>
          </cell>
          <cell r="Q446" t="str">
            <v xml:space="preserve">       9.8</v>
          </cell>
          <cell r="R446">
            <v>33741</v>
          </cell>
          <cell r="S446" t="str">
            <v xml:space="preserve">      92.0</v>
          </cell>
          <cell r="T446">
            <v>30</v>
          </cell>
          <cell r="U446">
            <v>33741</v>
          </cell>
        </row>
        <row r="447">
          <cell r="B447" t="str">
            <v xml:space="preserve">PORT AVENTURA/P.ATRAC                                      </v>
          </cell>
          <cell r="C447" t="str">
            <v>A3</v>
          </cell>
          <cell r="D447" t="str">
            <v>GENERAL</v>
          </cell>
          <cell r="E447">
            <v>35561</v>
          </cell>
          <cell r="F447" t="str">
            <v>Domingo</v>
          </cell>
          <cell r="G447">
            <v>1.0170717592592593</v>
          </cell>
          <cell r="H447" t="str">
            <v>000m30s</v>
          </cell>
          <cell r="I447" t="str">
            <v>[LO QUE NECESITAS AMOR] {AVANCE PROGRAMACION} * {AVANCE PROGRAMACION}</v>
          </cell>
          <cell r="J447">
            <v>18</v>
          </cell>
          <cell r="K447">
            <v>19</v>
          </cell>
          <cell r="L447" t="str">
            <v>Penultima</v>
          </cell>
          <cell r="M447">
            <v>7.2</v>
          </cell>
          <cell r="N447" t="str">
            <v xml:space="preserve">     905.2</v>
          </cell>
          <cell r="O447">
            <v>2656</v>
          </cell>
          <cell r="P447">
            <v>5550</v>
          </cell>
          <cell r="Q447" t="str">
            <v xml:space="preserve">       9.8</v>
          </cell>
          <cell r="R447">
            <v>33765</v>
          </cell>
          <cell r="S447" t="str">
            <v xml:space="preserve">      92.1</v>
          </cell>
          <cell r="T447">
            <v>30</v>
          </cell>
          <cell r="U447">
            <v>33765</v>
          </cell>
        </row>
        <row r="448">
          <cell r="B448" t="str">
            <v xml:space="preserve">PORT AVENTURA/P.ATRAC                                      </v>
          </cell>
          <cell r="C448" t="str">
            <v>TV3</v>
          </cell>
          <cell r="D448" t="str">
            <v>GENERAL</v>
          </cell>
          <cell r="E448">
            <v>35561</v>
          </cell>
          <cell r="F448" t="str">
            <v>Domingo</v>
          </cell>
          <cell r="G448">
            <v>0.61809027777777781</v>
          </cell>
          <cell r="H448" t="str">
            <v>000m30s</v>
          </cell>
          <cell r="I448" t="str">
            <v>[TELEN.CAP SETMANA 1]  * {AVANCE PROGRAMACION}</v>
          </cell>
          <cell r="J448">
            <v>7</v>
          </cell>
          <cell r="K448">
            <v>12</v>
          </cell>
          <cell r="L448" t="str">
            <v>Resto</v>
          </cell>
          <cell r="M448">
            <v>0.9</v>
          </cell>
          <cell r="N448" t="str">
            <v xml:space="preserve">     906.2</v>
          </cell>
          <cell r="O448">
            <v>343</v>
          </cell>
          <cell r="P448">
            <v>675</v>
          </cell>
          <cell r="Q448" t="str">
            <v xml:space="preserve">       9.8</v>
          </cell>
          <cell r="R448">
            <v>33798</v>
          </cell>
          <cell r="S448" t="str">
            <v xml:space="preserve">      92.2</v>
          </cell>
          <cell r="T448">
            <v>30</v>
          </cell>
          <cell r="U448">
            <v>33798</v>
          </cell>
        </row>
        <row r="449">
          <cell r="B449" t="str">
            <v xml:space="preserve">PORT AVENTURA/P.ATRAC                                      </v>
          </cell>
          <cell r="C449" t="str">
            <v>C9</v>
          </cell>
          <cell r="D449" t="str">
            <v>GENERAL</v>
          </cell>
          <cell r="E449">
            <v>35561</v>
          </cell>
          <cell r="F449" t="str">
            <v>Domingo</v>
          </cell>
          <cell r="G449">
            <v>0.66339120370370364</v>
          </cell>
          <cell r="H449" t="str">
            <v>000m30s</v>
          </cell>
          <cell r="I449" t="str">
            <v>[CINE] {AVANCE PROGRAMACION} * {AVANCE PROGRAMACION}</v>
          </cell>
          <cell r="J449">
            <v>7</v>
          </cell>
          <cell r="K449">
            <v>18</v>
          </cell>
          <cell r="L449" t="str">
            <v>Resto</v>
          </cell>
          <cell r="M449">
            <v>0.4</v>
          </cell>
          <cell r="N449" t="str">
            <v xml:space="preserve">     906.6</v>
          </cell>
          <cell r="O449">
            <v>148</v>
          </cell>
          <cell r="P449">
            <v>375</v>
          </cell>
          <cell r="Q449" t="str">
            <v xml:space="preserve">       9.8</v>
          </cell>
          <cell r="R449">
            <v>33798</v>
          </cell>
          <cell r="S449" t="str">
            <v xml:space="preserve">      92.2</v>
          </cell>
          <cell r="T449">
            <v>30</v>
          </cell>
          <cell r="U449">
            <v>33798</v>
          </cell>
        </row>
        <row r="450">
          <cell r="B450" t="str">
            <v xml:space="preserve">PORT AVENTURA/P.ATRAC                                      </v>
          </cell>
          <cell r="C450" t="str">
            <v>TVE1</v>
          </cell>
          <cell r="D450" t="str">
            <v>GENERAL</v>
          </cell>
          <cell r="E450">
            <v>35562</v>
          </cell>
          <cell r="F450" t="str">
            <v>Lunes</v>
          </cell>
          <cell r="G450">
            <v>0.67864583333333339</v>
          </cell>
          <cell r="H450" t="str">
            <v>000m30s</v>
          </cell>
          <cell r="I450" t="str">
            <v>[TODO POR TU AMOR] {AVANCE PROGRAMACION} * {AVANCE PROGRAMACION}</v>
          </cell>
          <cell r="J450">
            <v>3</v>
          </cell>
          <cell r="K450">
            <v>20</v>
          </cell>
          <cell r="L450" t="str">
            <v>Resto</v>
          </cell>
          <cell r="M450">
            <v>5</v>
          </cell>
          <cell r="N450" t="str">
            <v xml:space="preserve">     911.6</v>
          </cell>
          <cell r="O450">
            <v>1847</v>
          </cell>
          <cell r="P450">
            <v>1500</v>
          </cell>
          <cell r="Q450" t="str">
            <v xml:space="preserve">       9.9</v>
          </cell>
          <cell r="R450">
            <v>33803</v>
          </cell>
          <cell r="S450" t="str">
            <v xml:space="preserve">      92.2</v>
          </cell>
          <cell r="T450">
            <v>30</v>
          </cell>
          <cell r="U450">
            <v>33803</v>
          </cell>
        </row>
        <row r="451">
          <cell r="B451" t="str">
            <v xml:space="preserve">PORT AVENTURA/P.ATRAC                                      </v>
          </cell>
          <cell r="C451" t="str">
            <v>TVE1</v>
          </cell>
          <cell r="D451" t="str">
            <v>GENERAL</v>
          </cell>
          <cell r="E451">
            <v>35562</v>
          </cell>
          <cell r="F451" t="str">
            <v>Lunes</v>
          </cell>
          <cell r="G451">
            <v>0.86228009259259253</v>
          </cell>
          <cell r="H451" t="str">
            <v>000m30s</v>
          </cell>
          <cell r="I451" t="str">
            <v>[GENTE] {AVANCE PROGRAMACION} * {AVANCE PROGRAMACION}</v>
          </cell>
          <cell r="J451">
            <v>13</v>
          </cell>
          <cell r="K451">
            <v>18</v>
          </cell>
          <cell r="L451" t="str">
            <v>Resto</v>
          </cell>
          <cell r="M451">
            <v>5.0999999999999996</v>
          </cell>
          <cell r="N451" t="str">
            <v xml:space="preserve">     916.7</v>
          </cell>
          <cell r="O451">
            <v>1863</v>
          </cell>
          <cell r="P451">
            <v>2250</v>
          </cell>
          <cell r="Q451" t="str">
            <v xml:space="preserve">       9.9</v>
          </cell>
          <cell r="R451">
            <v>33795</v>
          </cell>
          <cell r="S451" t="str">
            <v xml:space="preserve">      92.2</v>
          </cell>
          <cell r="T451">
            <v>30</v>
          </cell>
          <cell r="U451">
            <v>33795</v>
          </cell>
        </row>
        <row r="452">
          <cell r="B452" t="str">
            <v xml:space="preserve">PORT AVENTURA/P.ATRAC                                      </v>
          </cell>
          <cell r="C452" t="str">
            <v>TVE1</v>
          </cell>
          <cell r="D452" t="str">
            <v>GENERAL</v>
          </cell>
          <cell r="E452">
            <v>35562</v>
          </cell>
          <cell r="F452" t="str">
            <v>Lunes</v>
          </cell>
          <cell r="G452">
            <v>0.87314814814814812</v>
          </cell>
          <cell r="H452" t="str">
            <v>000m30s</v>
          </cell>
          <cell r="I452" t="str">
            <v>[GENTE] * [TELEDIARIO 2]</v>
          </cell>
          <cell r="J452">
            <v>9</v>
          </cell>
          <cell r="K452">
            <v>14</v>
          </cell>
          <cell r="L452" t="str">
            <v>Resto</v>
          </cell>
          <cell r="M452">
            <v>5.3</v>
          </cell>
          <cell r="N452" t="str">
            <v xml:space="preserve">     922.0</v>
          </cell>
          <cell r="O452">
            <v>1943</v>
          </cell>
          <cell r="P452">
            <v>2250</v>
          </cell>
          <cell r="Q452" t="str">
            <v xml:space="preserve">      10.0</v>
          </cell>
          <cell r="R452">
            <v>33800</v>
          </cell>
          <cell r="S452" t="str">
            <v xml:space="preserve">      92.2</v>
          </cell>
          <cell r="T452">
            <v>30</v>
          </cell>
          <cell r="U452">
            <v>33800</v>
          </cell>
        </row>
        <row r="453">
          <cell r="B453" t="str">
            <v xml:space="preserve">PORT AVENTURA/P.ATRAC                                      </v>
          </cell>
          <cell r="C453" t="str">
            <v>TVE1</v>
          </cell>
          <cell r="D453" t="str">
            <v>GENERAL</v>
          </cell>
          <cell r="E453">
            <v>35562</v>
          </cell>
          <cell r="F453" t="str">
            <v>Lunes</v>
          </cell>
          <cell r="G453">
            <v>0.93996527777777772</v>
          </cell>
          <cell r="H453" t="str">
            <v>000m30s</v>
          </cell>
          <cell r="I453" t="str">
            <v>[LOS NEGOCIOS DE MAMA] {AVANCE PROGRAMACION} * {EMISION REGIONAL}</v>
          </cell>
          <cell r="J453">
            <v>9</v>
          </cell>
          <cell r="K453">
            <v>16</v>
          </cell>
          <cell r="L453" t="str">
            <v>Resto</v>
          </cell>
          <cell r="M453">
            <v>7</v>
          </cell>
          <cell r="N453" t="str">
            <v xml:space="preserve">     929.0</v>
          </cell>
          <cell r="O453">
            <v>2568</v>
          </cell>
          <cell r="P453">
            <v>7500</v>
          </cell>
          <cell r="Q453" t="str">
            <v xml:space="preserve">      10.1</v>
          </cell>
          <cell r="R453">
            <v>33828</v>
          </cell>
          <cell r="S453" t="str">
            <v xml:space="preserve">      92.3</v>
          </cell>
          <cell r="T453">
            <v>30</v>
          </cell>
          <cell r="U453">
            <v>33828</v>
          </cell>
        </row>
        <row r="454">
          <cell r="B454" t="str">
            <v xml:space="preserve">PORT AVENTURA/P.ATRAC                                      </v>
          </cell>
          <cell r="C454" t="str">
            <v>TVE1</v>
          </cell>
          <cell r="D454" t="str">
            <v>GENERAL</v>
          </cell>
          <cell r="E454">
            <v>35562</v>
          </cell>
          <cell r="F454" t="str">
            <v>Lunes</v>
          </cell>
          <cell r="G454">
            <v>0.984837962962963</v>
          </cell>
          <cell r="H454" t="str">
            <v>000m30s</v>
          </cell>
          <cell r="I454" t="str">
            <v>[QUIEN SABE DONDE] {AVANCE PROGRAMACION} * {EMISION REGIONAL}</v>
          </cell>
          <cell r="J454">
            <v>8</v>
          </cell>
          <cell r="K454">
            <v>13</v>
          </cell>
          <cell r="L454" t="str">
            <v>Resto</v>
          </cell>
          <cell r="M454">
            <v>8.1</v>
          </cell>
          <cell r="N454" t="str">
            <v xml:space="preserve">     937.1</v>
          </cell>
          <cell r="O454">
            <v>2972</v>
          </cell>
          <cell r="P454">
            <v>7500</v>
          </cell>
          <cell r="Q454" t="str">
            <v xml:space="preserve">      10.2</v>
          </cell>
          <cell r="R454">
            <v>33841</v>
          </cell>
          <cell r="S454" t="str">
            <v xml:space="preserve">      92.3</v>
          </cell>
          <cell r="T454">
            <v>30</v>
          </cell>
          <cell r="U454">
            <v>33841</v>
          </cell>
        </row>
        <row r="455">
          <cell r="B455" t="str">
            <v xml:space="preserve">PORT AVENTURA/P.ATRAC                                      </v>
          </cell>
          <cell r="C455" t="str">
            <v>T5</v>
          </cell>
          <cell r="D455" t="str">
            <v>GENERAL</v>
          </cell>
          <cell r="E455">
            <v>35562</v>
          </cell>
          <cell r="F455" t="str">
            <v>Lunes</v>
          </cell>
          <cell r="G455">
            <v>0.71902777777777782</v>
          </cell>
          <cell r="H455" t="str">
            <v>000m30s</v>
          </cell>
          <cell r="I455" t="str">
            <v>[TARDE DE CINE] {AVANCE PROGRAMACION} * {AVANCE PROGRAMACION}</v>
          </cell>
          <cell r="J455">
            <v>2</v>
          </cell>
          <cell r="K455">
            <v>21</v>
          </cell>
          <cell r="L455" t="str">
            <v>Segunda</v>
          </cell>
          <cell r="M455">
            <v>2.6</v>
          </cell>
          <cell r="N455" t="str">
            <v xml:space="preserve">     939.7</v>
          </cell>
          <cell r="O455">
            <v>961</v>
          </cell>
          <cell r="P455">
            <v>1238</v>
          </cell>
          <cell r="Q455" t="str">
            <v xml:space="preserve">      10.2</v>
          </cell>
          <cell r="R455">
            <v>33864</v>
          </cell>
          <cell r="S455" t="str">
            <v xml:space="preserve">      92.4</v>
          </cell>
          <cell r="T455">
            <v>30</v>
          </cell>
          <cell r="U455">
            <v>33864</v>
          </cell>
        </row>
        <row r="456">
          <cell r="B456" t="str">
            <v xml:space="preserve">PORT AVENTURA/P.ATRAC                                      </v>
          </cell>
          <cell r="C456" t="str">
            <v>A3</v>
          </cell>
          <cell r="D456" t="str">
            <v>GENERAL</v>
          </cell>
          <cell r="E456">
            <v>35562</v>
          </cell>
          <cell r="F456" t="str">
            <v>Lunes</v>
          </cell>
          <cell r="G456">
            <v>0.80555555555555547</v>
          </cell>
          <cell r="H456" t="str">
            <v>000m30s</v>
          </cell>
          <cell r="I456" t="str">
            <v>[VIGILANTES D.LA PLAYA] {AVANCE PROGRAMACION} * {AVANCE PROGRAMACION}</v>
          </cell>
          <cell r="J456">
            <v>8</v>
          </cell>
          <cell r="K456">
            <v>21</v>
          </cell>
          <cell r="L456" t="str">
            <v>Resto</v>
          </cell>
          <cell r="M456">
            <v>2.5</v>
          </cell>
          <cell r="N456" t="str">
            <v xml:space="preserve">     942.2</v>
          </cell>
          <cell r="O456">
            <v>923</v>
          </cell>
          <cell r="P456">
            <v>1200</v>
          </cell>
          <cell r="Q456" t="str">
            <v xml:space="preserve">      10.2</v>
          </cell>
          <cell r="R456">
            <v>33896</v>
          </cell>
          <cell r="S456" t="str">
            <v xml:space="preserve">      92.5</v>
          </cell>
          <cell r="T456">
            <v>30</v>
          </cell>
          <cell r="U456">
            <v>33896</v>
          </cell>
        </row>
        <row r="457">
          <cell r="B457" t="str">
            <v xml:space="preserve">PORT AVENTURA/P.ATRAC                                      </v>
          </cell>
          <cell r="C457" t="str">
            <v>C9</v>
          </cell>
          <cell r="D457" t="str">
            <v>GENERAL</v>
          </cell>
          <cell r="E457">
            <v>35562</v>
          </cell>
          <cell r="F457" t="str">
            <v>Lunes</v>
          </cell>
          <cell r="G457">
            <v>0.8122800925925926</v>
          </cell>
          <cell r="H457" t="str">
            <v>000m30s</v>
          </cell>
          <cell r="I457" t="str">
            <v>[MEDIAS DE SEDA] {AVANCE PROGRAMACION} * {AVANCE PROGRAMACION}</v>
          </cell>
          <cell r="J457">
            <v>16</v>
          </cell>
          <cell r="K457">
            <v>17</v>
          </cell>
          <cell r="L457" t="str">
            <v>Penultima</v>
          </cell>
          <cell r="M457">
            <v>0.3</v>
          </cell>
          <cell r="N457" t="str">
            <v xml:space="preserve">     942.5</v>
          </cell>
          <cell r="O457">
            <v>93</v>
          </cell>
          <cell r="P457">
            <v>188</v>
          </cell>
          <cell r="Q457" t="str">
            <v xml:space="preserve">      10.2</v>
          </cell>
          <cell r="R457">
            <v>33896</v>
          </cell>
          <cell r="S457" t="str">
            <v xml:space="preserve">      92.5</v>
          </cell>
          <cell r="T457">
            <v>30</v>
          </cell>
          <cell r="U457">
            <v>33896</v>
          </cell>
        </row>
        <row r="458">
          <cell r="B458" t="str">
            <v xml:space="preserve">PORT AVENTURA/P.ATRAC                                      </v>
          </cell>
          <cell r="C458" t="str">
            <v>ETB2</v>
          </cell>
          <cell r="D458" t="str">
            <v>GENERAL</v>
          </cell>
          <cell r="E458">
            <v>35562</v>
          </cell>
          <cell r="F458" t="str">
            <v>Lunes</v>
          </cell>
          <cell r="G458">
            <v>0.63831018518518523</v>
          </cell>
          <cell r="H458" t="str">
            <v>000m30s</v>
          </cell>
          <cell r="I458" t="str">
            <v xml:space="preserve">[TELEBERRI 1] {BOLSA} * </v>
          </cell>
          <cell r="J458">
            <v>4</v>
          </cell>
          <cell r="K458">
            <v>8</v>
          </cell>
          <cell r="L458" t="str">
            <v>Resto</v>
          </cell>
          <cell r="M458">
            <v>0.3</v>
          </cell>
          <cell r="N458" t="str">
            <v xml:space="preserve">     942.8</v>
          </cell>
          <cell r="O458">
            <v>116</v>
          </cell>
          <cell r="P458">
            <v>255</v>
          </cell>
          <cell r="Q458" t="str">
            <v xml:space="preserve">      10.2</v>
          </cell>
          <cell r="R458">
            <v>33899</v>
          </cell>
          <cell r="S458" t="str">
            <v xml:space="preserve">      92.5</v>
          </cell>
          <cell r="T458">
            <v>30</v>
          </cell>
          <cell r="U458">
            <v>33899</v>
          </cell>
        </row>
        <row r="459">
          <cell r="B459" t="str">
            <v xml:space="preserve">PORT AVENTURA/P.ATRAC                                      </v>
          </cell>
          <cell r="C459" t="str">
            <v>ETB2</v>
          </cell>
          <cell r="D459" t="str">
            <v>GENERAL</v>
          </cell>
          <cell r="E459">
            <v>35562</v>
          </cell>
          <cell r="F459" t="str">
            <v>Lunes</v>
          </cell>
          <cell r="G459">
            <v>0.94818287037037041</v>
          </cell>
          <cell r="H459" t="str">
            <v>000m30s</v>
          </cell>
          <cell r="I459" t="str">
            <v>[VA DE CINE] {AVANCE PROGRAMACION} * {(P)PARA LIDERES INFOR}</v>
          </cell>
          <cell r="J459">
            <v>12</v>
          </cell>
          <cell r="K459">
            <v>22</v>
          </cell>
          <cell r="L459" t="str">
            <v>Resto</v>
          </cell>
          <cell r="M459">
            <v>0.4</v>
          </cell>
          <cell r="N459" t="str">
            <v xml:space="preserve">     943.2</v>
          </cell>
          <cell r="O459">
            <v>140</v>
          </cell>
          <cell r="P459">
            <v>345</v>
          </cell>
          <cell r="Q459" t="str">
            <v xml:space="preserve">      10.2</v>
          </cell>
          <cell r="R459">
            <v>33905</v>
          </cell>
          <cell r="S459" t="str">
            <v xml:space="preserve">      92.5</v>
          </cell>
          <cell r="T459">
            <v>30</v>
          </cell>
          <cell r="U459">
            <v>33905</v>
          </cell>
        </row>
        <row r="460">
          <cell r="B460" t="str">
            <v xml:space="preserve">PORT AVENTURA/P.ATRAC                                      </v>
          </cell>
          <cell r="C460" t="str">
            <v>TVM</v>
          </cell>
          <cell r="D460" t="str">
            <v>GENERAL</v>
          </cell>
          <cell r="E460">
            <v>35562</v>
          </cell>
          <cell r="F460" t="str">
            <v>Lunes</v>
          </cell>
          <cell r="G460">
            <v>0.58966435185185184</v>
          </cell>
          <cell r="H460" t="str">
            <v>000m30s</v>
          </cell>
          <cell r="I460" t="str">
            <v>[TELENOTICIAS 1] {TELENOTICIAS 1:MADRID}</v>
          </cell>
          <cell r="J460">
            <v>4</v>
          </cell>
          <cell r="K460">
            <v>7</v>
          </cell>
          <cell r="L460" t="str">
            <v>Resto</v>
          </cell>
          <cell r="M460">
            <v>0.9</v>
          </cell>
          <cell r="N460" t="str">
            <v xml:space="preserve">     944.1</v>
          </cell>
          <cell r="O460">
            <v>339</v>
          </cell>
          <cell r="P460">
            <v>413</v>
          </cell>
          <cell r="Q460" t="str">
            <v xml:space="preserve">      10.2</v>
          </cell>
          <cell r="R460">
            <v>33905</v>
          </cell>
          <cell r="S460" t="str">
            <v xml:space="preserve">      92.5</v>
          </cell>
          <cell r="T460">
            <v>30</v>
          </cell>
          <cell r="U460">
            <v>33905</v>
          </cell>
        </row>
        <row r="461">
          <cell r="B461" t="str">
            <v xml:space="preserve">PORT AVENTURA/P.ATRAC                                      </v>
          </cell>
          <cell r="C461" t="str">
            <v>TVE1</v>
          </cell>
          <cell r="D461" t="str">
            <v>GENERAL</v>
          </cell>
          <cell r="E461">
            <v>35563</v>
          </cell>
          <cell r="F461" t="str">
            <v>Martes</v>
          </cell>
          <cell r="G461">
            <v>0.6227893518518518</v>
          </cell>
          <cell r="H461" t="str">
            <v>000m30s</v>
          </cell>
          <cell r="I461" t="str">
            <v>[PROGRAMACION REGIONAL] * [AVANCE PROGRAMACION]</v>
          </cell>
          <cell r="J461">
            <v>8</v>
          </cell>
          <cell r="K461">
            <v>15</v>
          </cell>
          <cell r="L461" t="str">
            <v>Resto</v>
          </cell>
          <cell r="M461">
            <v>5.3</v>
          </cell>
          <cell r="N461" t="str">
            <v xml:space="preserve">     949.4</v>
          </cell>
          <cell r="O461">
            <v>1943</v>
          </cell>
          <cell r="P461">
            <v>1800</v>
          </cell>
          <cell r="Q461" t="str">
            <v xml:space="preserve">      10.3</v>
          </cell>
          <cell r="R461">
            <v>33943</v>
          </cell>
          <cell r="S461" t="str">
            <v xml:space="preserve">      92.6</v>
          </cell>
          <cell r="T461">
            <v>30</v>
          </cell>
          <cell r="U461">
            <v>33943</v>
          </cell>
        </row>
        <row r="462">
          <cell r="B462" t="str">
            <v xml:space="preserve">PORT AVENTURA/P.ATRAC                                      </v>
          </cell>
          <cell r="C462" t="str">
            <v>TVE1</v>
          </cell>
          <cell r="D462" t="str">
            <v>GENERAL</v>
          </cell>
          <cell r="E462">
            <v>35563</v>
          </cell>
          <cell r="F462" t="str">
            <v>Martes</v>
          </cell>
          <cell r="G462">
            <v>0.98223379629629637</v>
          </cell>
          <cell r="H462" t="str">
            <v>000m30s</v>
          </cell>
          <cell r="I462" t="str">
            <v>[HOY ES POSIBLE] {AVANCE PROGRAMACION} * {AVANCE PROGRAMACION}</v>
          </cell>
          <cell r="J462">
            <v>10</v>
          </cell>
          <cell r="K462">
            <v>15</v>
          </cell>
          <cell r="L462" t="str">
            <v>Resto</v>
          </cell>
          <cell r="M462">
            <v>3.9</v>
          </cell>
          <cell r="N462" t="str">
            <v xml:space="preserve">     953.3</v>
          </cell>
          <cell r="O462">
            <v>1412</v>
          </cell>
          <cell r="P462">
            <v>4500</v>
          </cell>
          <cell r="Q462" t="str">
            <v xml:space="preserve">      10.3</v>
          </cell>
          <cell r="R462">
            <v>33948</v>
          </cell>
          <cell r="S462" t="str">
            <v xml:space="preserve">      92.6</v>
          </cell>
          <cell r="T462">
            <v>30</v>
          </cell>
          <cell r="U462">
            <v>33948</v>
          </cell>
        </row>
        <row r="463">
          <cell r="B463" t="str">
            <v xml:space="preserve">PORT AVENTURA/P.ATRAC                                      </v>
          </cell>
          <cell r="C463" t="str">
            <v>TVE1</v>
          </cell>
          <cell r="D463" t="str">
            <v>GENERAL</v>
          </cell>
          <cell r="E463">
            <v>35563</v>
          </cell>
          <cell r="F463" t="str">
            <v>Martes</v>
          </cell>
          <cell r="G463">
            <v>1.0020833333333334</v>
          </cell>
          <cell r="H463" t="str">
            <v>000m30s</v>
          </cell>
          <cell r="I463" t="str">
            <v>[HOY ES POSIBLE] {AVANCE PROGRAMACION} * {EMISION REGIONAL}</v>
          </cell>
          <cell r="J463">
            <v>3</v>
          </cell>
          <cell r="K463">
            <v>20</v>
          </cell>
          <cell r="L463" t="str">
            <v>Resto</v>
          </cell>
          <cell r="M463">
            <v>4.5</v>
          </cell>
          <cell r="N463" t="str">
            <v xml:space="preserve">     957.8</v>
          </cell>
          <cell r="O463">
            <v>1664</v>
          </cell>
          <cell r="P463">
            <v>4500</v>
          </cell>
          <cell r="Q463" t="str">
            <v xml:space="preserve">      10.3</v>
          </cell>
          <cell r="R463">
            <v>33964</v>
          </cell>
          <cell r="S463" t="str">
            <v xml:space="preserve">      92.7</v>
          </cell>
          <cell r="T463">
            <v>30</v>
          </cell>
          <cell r="U463">
            <v>33964</v>
          </cell>
        </row>
        <row r="464">
          <cell r="B464" t="str">
            <v xml:space="preserve">PORT AVENTURA/P.ATRAC                                      </v>
          </cell>
          <cell r="C464" t="str">
            <v>T5</v>
          </cell>
          <cell r="D464" t="str">
            <v>GENERAL</v>
          </cell>
          <cell r="E464">
            <v>35563</v>
          </cell>
          <cell r="F464" t="str">
            <v>Martes</v>
          </cell>
          <cell r="G464">
            <v>0.6809722222222222</v>
          </cell>
          <cell r="H464" t="str">
            <v>000m30s</v>
          </cell>
          <cell r="I464" t="str">
            <v>[TARDE DE CINE] {AVANCE PROGRAMACION} * {AVANCE PROGRAMACION}</v>
          </cell>
          <cell r="J464">
            <v>17</v>
          </cell>
          <cell r="K464">
            <v>18</v>
          </cell>
          <cell r="L464" t="str">
            <v>Penultima</v>
          </cell>
          <cell r="M464">
            <v>4.2</v>
          </cell>
          <cell r="N464" t="str">
            <v xml:space="preserve">     962.0</v>
          </cell>
          <cell r="O464">
            <v>1549</v>
          </cell>
          <cell r="P464">
            <v>1238</v>
          </cell>
          <cell r="Q464" t="str">
            <v xml:space="preserve">      10.4</v>
          </cell>
          <cell r="R464">
            <v>34000</v>
          </cell>
          <cell r="S464" t="str">
            <v xml:space="preserve">      92.7</v>
          </cell>
          <cell r="T464">
            <v>30</v>
          </cell>
          <cell r="U464">
            <v>34000</v>
          </cell>
        </row>
        <row r="465">
          <cell r="B465" t="str">
            <v xml:space="preserve">PORT AVENTURA/P.ATRAC                                      </v>
          </cell>
          <cell r="C465" t="str">
            <v>T5</v>
          </cell>
          <cell r="D465" t="str">
            <v>GENERAL</v>
          </cell>
          <cell r="E465">
            <v>35563</v>
          </cell>
          <cell r="F465" t="str">
            <v>Martes</v>
          </cell>
          <cell r="G465">
            <v>0.92027777777777775</v>
          </cell>
          <cell r="H465" t="str">
            <v>000m30s</v>
          </cell>
          <cell r="I465" t="str">
            <v>[MEDICO DE FAMILIA] {AVANCE PROGRAMACION} * {AVANCE PROGRAMACION}</v>
          </cell>
          <cell r="J465">
            <v>5</v>
          </cell>
          <cell r="K465">
            <v>22</v>
          </cell>
          <cell r="L465" t="str">
            <v>Resto</v>
          </cell>
          <cell r="M465">
            <v>13.3</v>
          </cell>
          <cell r="N465" t="str">
            <v xml:space="preserve">     975.3</v>
          </cell>
          <cell r="O465">
            <v>4872</v>
          </cell>
          <cell r="P465">
            <v>11550</v>
          </cell>
          <cell r="Q465" t="str">
            <v xml:space="preserve">      10.5</v>
          </cell>
          <cell r="R465">
            <v>34161</v>
          </cell>
          <cell r="S465" t="str">
            <v xml:space="preserve">      93.2</v>
          </cell>
          <cell r="T465">
            <v>30</v>
          </cell>
          <cell r="U465">
            <v>34161</v>
          </cell>
        </row>
        <row r="466">
          <cell r="B466" t="str">
            <v xml:space="preserve">PORT AVENTURA/P.ATRAC                                      </v>
          </cell>
          <cell r="C466" t="str">
            <v>A3</v>
          </cell>
          <cell r="D466" t="str">
            <v>GENERAL</v>
          </cell>
          <cell r="E466">
            <v>35563</v>
          </cell>
          <cell r="F466" t="str">
            <v>Martes</v>
          </cell>
          <cell r="G466">
            <v>0.74577546296296304</v>
          </cell>
          <cell r="H466" t="str">
            <v>000m30s</v>
          </cell>
          <cell r="I466" t="str">
            <v>[TELECINE] {A3Z BELLEZA} * {(P)ANT3 INTERNACIONAL}</v>
          </cell>
          <cell r="J466">
            <v>3</v>
          </cell>
          <cell r="K466">
            <v>18</v>
          </cell>
          <cell r="L466" t="str">
            <v>Resto</v>
          </cell>
          <cell r="M466">
            <v>4.0999999999999996</v>
          </cell>
          <cell r="N466" t="str">
            <v xml:space="preserve">     979.4</v>
          </cell>
          <cell r="O466">
            <v>1505</v>
          </cell>
          <cell r="P466">
            <v>2400</v>
          </cell>
          <cell r="Q466" t="str">
            <v xml:space="preserve">      10.5</v>
          </cell>
          <cell r="R466">
            <v>34193</v>
          </cell>
          <cell r="S466" t="str">
            <v xml:space="preserve">      93.3</v>
          </cell>
          <cell r="T466">
            <v>30</v>
          </cell>
          <cell r="U466">
            <v>34193</v>
          </cell>
        </row>
        <row r="467">
          <cell r="B467" t="str">
            <v xml:space="preserve">PORT AVENTURA/P.ATRAC                                      </v>
          </cell>
          <cell r="C467" t="str">
            <v>A3</v>
          </cell>
          <cell r="D467" t="str">
            <v>GENERAL</v>
          </cell>
          <cell r="E467">
            <v>35563</v>
          </cell>
          <cell r="F467" t="str">
            <v>Martes</v>
          </cell>
          <cell r="G467">
            <v>0.76593750000000005</v>
          </cell>
          <cell r="H467" t="str">
            <v>000m30s</v>
          </cell>
          <cell r="I467" t="str">
            <v>[TODOS EN CASA]  * {AVANCE PROGRAMACION}</v>
          </cell>
          <cell r="J467">
            <v>6</v>
          </cell>
          <cell r="K467">
            <v>18</v>
          </cell>
          <cell r="L467" t="str">
            <v>Resto</v>
          </cell>
          <cell r="M467">
            <v>2.7</v>
          </cell>
          <cell r="N467" t="str">
            <v xml:space="preserve">     982.1</v>
          </cell>
          <cell r="O467">
            <v>986</v>
          </cell>
          <cell r="P467">
            <v>600</v>
          </cell>
          <cell r="Q467" t="str">
            <v xml:space="preserve">      10.5</v>
          </cell>
          <cell r="R467">
            <v>34204</v>
          </cell>
          <cell r="S467" t="str">
            <v xml:space="preserve">      93.3</v>
          </cell>
          <cell r="T467">
            <v>30</v>
          </cell>
          <cell r="U467">
            <v>34204</v>
          </cell>
        </row>
        <row r="468">
          <cell r="B468" t="str">
            <v xml:space="preserve">PORT AVENTURA/P.ATRAC                                      </v>
          </cell>
          <cell r="C468" t="str">
            <v>A3</v>
          </cell>
          <cell r="D468" t="str">
            <v>GENERAL</v>
          </cell>
          <cell r="E468">
            <v>35563</v>
          </cell>
          <cell r="F468" t="str">
            <v>Martes</v>
          </cell>
          <cell r="G468">
            <v>0.91788194444444438</v>
          </cell>
          <cell r="H468" t="str">
            <v>000m30s</v>
          </cell>
          <cell r="I468" t="str">
            <v>[PARODIA NACIONAL] {AVANCE PROGRAMACION} * {EMISION LOCAL}</v>
          </cell>
          <cell r="J468">
            <v>18</v>
          </cell>
          <cell r="K468">
            <v>18</v>
          </cell>
          <cell r="L468" t="str">
            <v>Ultima</v>
          </cell>
          <cell r="M468">
            <v>5.4</v>
          </cell>
          <cell r="N468" t="str">
            <v xml:space="preserve">     987.5</v>
          </cell>
          <cell r="O468">
            <v>1989</v>
          </cell>
          <cell r="P468">
            <v>5250</v>
          </cell>
          <cell r="Q468" t="str">
            <v xml:space="preserve">      10.6</v>
          </cell>
          <cell r="R468">
            <v>34251</v>
          </cell>
          <cell r="S468" t="str">
            <v xml:space="preserve">      93.4</v>
          </cell>
          <cell r="T468">
            <v>30</v>
          </cell>
          <cell r="U468">
            <v>34251</v>
          </cell>
        </row>
        <row r="469">
          <cell r="B469" t="str">
            <v xml:space="preserve">PORT AVENTURA/P.ATRAC                                      </v>
          </cell>
          <cell r="C469" t="str">
            <v>TV3</v>
          </cell>
          <cell r="D469" t="str">
            <v>GENERAL</v>
          </cell>
          <cell r="E469">
            <v>35563</v>
          </cell>
          <cell r="F469" t="str">
            <v>Martes</v>
          </cell>
          <cell r="G469">
            <v>0.62109953703703702</v>
          </cell>
          <cell r="H469" t="str">
            <v>000m30s</v>
          </cell>
          <cell r="I469" t="str">
            <v>[TELENOTICIES MIGDIA]  * {AVANCE PROGRAMACION}</v>
          </cell>
          <cell r="J469">
            <v>9</v>
          </cell>
          <cell r="K469">
            <v>13</v>
          </cell>
          <cell r="L469" t="str">
            <v>Resto</v>
          </cell>
          <cell r="M469">
            <v>1.4</v>
          </cell>
          <cell r="N469" t="str">
            <v xml:space="preserve">     988.9</v>
          </cell>
          <cell r="O469">
            <v>506</v>
          </cell>
          <cell r="P469">
            <v>900</v>
          </cell>
          <cell r="Q469" t="str">
            <v xml:space="preserve">      10.6</v>
          </cell>
          <cell r="R469">
            <v>34256</v>
          </cell>
          <cell r="S469" t="str">
            <v xml:space="preserve">      93.4</v>
          </cell>
          <cell r="T469">
            <v>30</v>
          </cell>
          <cell r="U469">
            <v>34256</v>
          </cell>
        </row>
        <row r="470">
          <cell r="B470" t="str">
            <v xml:space="preserve">PORT AVENTURA/P.ATRAC                                      </v>
          </cell>
          <cell r="C470" t="str">
            <v>C9</v>
          </cell>
          <cell r="D470" t="str">
            <v>GENERAL</v>
          </cell>
          <cell r="E470">
            <v>35563</v>
          </cell>
          <cell r="F470" t="str">
            <v>Martes</v>
          </cell>
          <cell r="G470">
            <v>0.7163194444444444</v>
          </cell>
          <cell r="H470" t="str">
            <v>000m30s</v>
          </cell>
          <cell r="I470" t="str">
            <v>[EN PRIMERA PERSONA] {AVANCE PROGRAMACION} * {AVANCE PROGRAMACION}</v>
          </cell>
          <cell r="J470">
            <v>7</v>
          </cell>
          <cell r="K470">
            <v>11</v>
          </cell>
          <cell r="L470" t="str">
            <v>Resto</v>
          </cell>
          <cell r="M470">
            <v>0.5</v>
          </cell>
          <cell r="N470" t="str">
            <v xml:space="preserve">     989.4</v>
          </cell>
          <cell r="O470">
            <v>183</v>
          </cell>
          <cell r="P470">
            <v>188</v>
          </cell>
          <cell r="Q470" t="str">
            <v xml:space="preserve">      10.6</v>
          </cell>
          <cell r="R470">
            <v>34256</v>
          </cell>
          <cell r="S470" t="str">
            <v xml:space="preserve">      93.4</v>
          </cell>
          <cell r="T470">
            <v>30</v>
          </cell>
          <cell r="U470">
            <v>34256</v>
          </cell>
        </row>
        <row r="471">
          <cell r="B471" t="str">
            <v xml:space="preserve">PORT AVENTURA/P.ATRAC                                      </v>
          </cell>
          <cell r="C471" t="str">
            <v>ETB2</v>
          </cell>
          <cell r="D471" t="str">
            <v>GENERAL</v>
          </cell>
          <cell r="E471">
            <v>35563</v>
          </cell>
          <cell r="F471" t="str">
            <v>Martes</v>
          </cell>
          <cell r="G471">
            <v>0.85225694444444444</v>
          </cell>
          <cell r="H471" t="str">
            <v>000m30s</v>
          </cell>
          <cell r="I471" t="str">
            <v>[ROMPECABEZOTAS] {AVANCE PROGRAMACION} * {AVANCE PROGRAMACION}</v>
          </cell>
          <cell r="J471">
            <v>2</v>
          </cell>
          <cell r="K471">
            <v>8</v>
          </cell>
          <cell r="L471" t="str">
            <v>Segunda</v>
          </cell>
          <cell r="M471">
            <v>0.1</v>
          </cell>
          <cell r="N471" t="str">
            <v xml:space="preserve">     989.5</v>
          </cell>
          <cell r="O471">
            <v>40</v>
          </cell>
          <cell r="P471">
            <v>255</v>
          </cell>
          <cell r="Q471" t="str">
            <v xml:space="preserve">      10.6</v>
          </cell>
          <cell r="R471">
            <v>34256</v>
          </cell>
          <cell r="S471" t="str">
            <v xml:space="preserve">      93.4</v>
          </cell>
          <cell r="T471">
            <v>30</v>
          </cell>
          <cell r="U471">
            <v>34256</v>
          </cell>
        </row>
        <row r="472">
          <cell r="B472" t="str">
            <v xml:space="preserve">PORT AVENTURA/P.ATRAC                                      </v>
          </cell>
          <cell r="C472" t="str">
            <v>TVM</v>
          </cell>
          <cell r="D472" t="str">
            <v>GENERAL</v>
          </cell>
          <cell r="E472">
            <v>35563</v>
          </cell>
          <cell r="F472" t="str">
            <v>Martes</v>
          </cell>
          <cell r="G472">
            <v>0.72283564814814805</v>
          </cell>
          <cell r="H472" t="str">
            <v>000m30s</v>
          </cell>
          <cell r="I472" t="str">
            <v>[CINE] {AVANCE PROGRAMACION} * {AVANCE PROGRAMACION}</v>
          </cell>
          <cell r="J472">
            <v>9</v>
          </cell>
          <cell r="K472">
            <v>13</v>
          </cell>
          <cell r="L472" t="str">
            <v>Resto</v>
          </cell>
          <cell r="M472">
            <v>0.5</v>
          </cell>
          <cell r="N472" t="str">
            <v xml:space="preserve">     990.0</v>
          </cell>
          <cell r="O472">
            <v>174</v>
          </cell>
          <cell r="P472">
            <v>548</v>
          </cell>
          <cell r="Q472" t="str">
            <v xml:space="preserve">      10.6</v>
          </cell>
          <cell r="R472">
            <v>34256</v>
          </cell>
          <cell r="S472" t="str">
            <v xml:space="preserve">      93.4</v>
          </cell>
          <cell r="T472">
            <v>30</v>
          </cell>
          <cell r="U472">
            <v>34256</v>
          </cell>
        </row>
        <row r="473">
          <cell r="B473" t="str">
            <v xml:space="preserve">PORT AVENTURA/P.ATRAC                                      </v>
          </cell>
          <cell r="C473" t="str">
            <v>TVE1</v>
          </cell>
          <cell r="D473" t="str">
            <v>GENERAL</v>
          </cell>
          <cell r="E473">
            <v>35564</v>
          </cell>
          <cell r="F473" t="str">
            <v>Miercoles</v>
          </cell>
          <cell r="G473">
            <v>0.62290509259259264</v>
          </cell>
          <cell r="H473" t="str">
            <v>000m30s</v>
          </cell>
          <cell r="I473" t="str">
            <v>[PROGRAMACION REGIONAL] * [AVANCE PROGRAMACION]</v>
          </cell>
          <cell r="J473">
            <v>9</v>
          </cell>
          <cell r="K473">
            <v>14</v>
          </cell>
          <cell r="L473" t="str">
            <v>Resto</v>
          </cell>
          <cell r="M473">
            <v>4.5</v>
          </cell>
          <cell r="N473" t="str">
            <v xml:space="preserve">     994.5</v>
          </cell>
          <cell r="O473">
            <v>1642</v>
          </cell>
          <cell r="P473">
            <v>1800</v>
          </cell>
          <cell r="Q473" t="str">
            <v xml:space="preserve">      10.6</v>
          </cell>
          <cell r="R473">
            <v>34262</v>
          </cell>
          <cell r="S473" t="str">
            <v xml:space="preserve">      93.5</v>
          </cell>
          <cell r="T473">
            <v>30</v>
          </cell>
          <cell r="U473">
            <v>34262</v>
          </cell>
        </row>
        <row r="474">
          <cell r="B474" t="str">
            <v xml:space="preserve">PORT AVENTURA/P.ATRAC                                      </v>
          </cell>
          <cell r="C474" t="str">
            <v>TVE1</v>
          </cell>
          <cell r="D474" t="str">
            <v>GENERAL</v>
          </cell>
          <cell r="E474">
            <v>35564</v>
          </cell>
          <cell r="F474" t="str">
            <v>Miercoles</v>
          </cell>
          <cell r="G474">
            <v>0.84570601851851857</v>
          </cell>
          <cell r="H474" t="str">
            <v>000m30s</v>
          </cell>
          <cell r="I474" t="str">
            <v>[PREVIO FUTBOL:RECOPA] {AVANCE PROGRAMACION} * {AVANCE PROGRAMACION}</v>
          </cell>
          <cell r="J474">
            <v>8</v>
          </cell>
          <cell r="K474">
            <v>20</v>
          </cell>
          <cell r="L474" t="str">
            <v>Resto</v>
          </cell>
          <cell r="M474">
            <v>4.8</v>
          </cell>
          <cell r="N474" t="str">
            <v xml:space="preserve">     999.3</v>
          </cell>
          <cell r="O474">
            <v>1760</v>
          </cell>
          <cell r="P474">
            <v>2250</v>
          </cell>
          <cell r="Q474" t="str">
            <v xml:space="preserve">      10.7</v>
          </cell>
          <cell r="R474">
            <v>34278</v>
          </cell>
          <cell r="S474" t="str">
            <v xml:space="preserve">      93.5</v>
          </cell>
          <cell r="T474">
            <v>30</v>
          </cell>
          <cell r="U474">
            <v>34278</v>
          </cell>
        </row>
        <row r="475">
          <cell r="B475" t="str">
            <v xml:space="preserve">PORT AVENTURA/P.ATRAC                                      </v>
          </cell>
          <cell r="C475" t="str">
            <v>TVE1</v>
          </cell>
          <cell r="D475" t="str">
            <v>GENERAL</v>
          </cell>
          <cell r="E475">
            <v>35564</v>
          </cell>
          <cell r="F475" t="str">
            <v>Miercoles</v>
          </cell>
          <cell r="G475">
            <v>0.89555555555555555</v>
          </cell>
          <cell r="H475" t="str">
            <v>000m30s</v>
          </cell>
          <cell r="I475" t="str">
            <v xml:space="preserve">[FUTBOL:RECOPA] {TELEDIARIO 2} * </v>
          </cell>
          <cell r="J475">
            <v>9</v>
          </cell>
          <cell r="K475">
            <v>15</v>
          </cell>
          <cell r="L475" t="str">
            <v>Resto</v>
          </cell>
          <cell r="M475">
            <v>13.4</v>
          </cell>
          <cell r="N475" t="str">
            <v xml:space="preserve">    1012.7</v>
          </cell>
          <cell r="O475">
            <v>4920</v>
          </cell>
          <cell r="P475">
            <v>5100</v>
          </cell>
          <cell r="Q475" t="str">
            <v xml:space="preserve">      10.8</v>
          </cell>
          <cell r="R475">
            <v>34368</v>
          </cell>
          <cell r="S475" t="str">
            <v xml:space="preserve">      93.8</v>
          </cell>
          <cell r="T475">
            <v>30</v>
          </cell>
          <cell r="U475">
            <v>34368</v>
          </cell>
        </row>
        <row r="476">
          <cell r="B476" t="str">
            <v xml:space="preserve">PORT AVENTURA/P.ATRAC                                      </v>
          </cell>
          <cell r="C476" t="str">
            <v>TVE1</v>
          </cell>
          <cell r="D476" t="str">
            <v>GENERAL</v>
          </cell>
          <cell r="E476">
            <v>35564</v>
          </cell>
          <cell r="F476" t="str">
            <v>Miercoles</v>
          </cell>
          <cell r="G476">
            <v>0.95681712962962961</v>
          </cell>
          <cell r="H476" t="str">
            <v>000m30s</v>
          </cell>
          <cell r="I476" t="str">
            <v>[CINE] {AVANCE PROGRAMACION} * {AVANCE PROGRAMACION}</v>
          </cell>
          <cell r="J476">
            <v>15</v>
          </cell>
          <cell r="K476">
            <v>21</v>
          </cell>
          <cell r="L476" t="str">
            <v>Resto</v>
          </cell>
          <cell r="M476">
            <v>5.6</v>
          </cell>
          <cell r="N476" t="str">
            <v xml:space="preserve">    1018.3</v>
          </cell>
          <cell r="O476">
            <v>2054</v>
          </cell>
          <cell r="P476">
            <v>5400</v>
          </cell>
          <cell r="Q476" t="str">
            <v xml:space="preserve">      10.9</v>
          </cell>
          <cell r="R476">
            <v>34389</v>
          </cell>
          <cell r="S476" t="str">
            <v xml:space="preserve">      93.8</v>
          </cell>
          <cell r="T476">
            <v>30</v>
          </cell>
          <cell r="U476">
            <v>34389</v>
          </cell>
        </row>
        <row r="477">
          <cell r="B477" t="str">
            <v xml:space="preserve">PORT AVENTURA/P.ATRAC                                      </v>
          </cell>
          <cell r="C477" t="str">
            <v>TVE1</v>
          </cell>
          <cell r="D477" t="str">
            <v>GENERAL</v>
          </cell>
          <cell r="E477">
            <v>35564</v>
          </cell>
          <cell r="F477" t="str">
            <v>Miercoles</v>
          </cell>
          <cell r="G477">
            <v>0.98019675925925931</v>
          </cell>
          <cell r="H477" t="str">
            <v>000m30s</v>
          </cell>
          <cell r="I477" t="str">
            <v>[CINE] {AVANCE PROGRAMACION} * {EMISION REGIONAL}</v>
          </cell>
          <cell r="J477">
            <v>17</v>
          </cell>
          <cell r="K477">
            <v>28</v>
          </cell>
          <cell r="L477" t="str">
            <v>Resto</v>
          </cell>
          <cell r="M477">
            <v>4.3</v>
          </cell>
          <cell r="N477" t="str">
            <v xml:space="preserve">    1022.6</v>
          </cell>
          <cell r="O477">
            <v>1583</v>
          </cell>
          <cell r="P477">
            <v>5400</v>
          </cell>
          <cell r="Q477" t="str">
            <v xml:space="preserve">      10.9</v>
          </cell>
          <cell r="R477">
            <v>34399</v>
          </cell>
          <cell r="S477" t="str">
            <v xml:space="preserve">      93.8</v>
          </cell>
          <cell r="T477">
            <v>30</v>
          </cell>
          <cell r="U477">
            <v>34399</v>
          </cell>
        </row>
        <row r="478">
          <cell r="B478" t="str">
            <v xml:space="preserve">PORT AVENTURA/P.ATRAC                                      </v>
          </cell>
          <cell r="C478" t="str">
            <v>T5</v>
          </cell>
          <cell r="D478" t="str">
            <v>GENERAL</v>
          </cell>
          <cell r="E478">
            <v>35564</v>
          </cell>
          <cell r="F478" t="str">
            <v>Miercoles</v>
          </cell>
          <cell r="G478">
            <v>0.69905092592592588</v>
          </cell>
          <cell r="H478" t="str">
            <v>000m30s</v>
          </cell>
          <cell r="I478" t="str">
            <v>[TARDE DE CINE] {AVANCE PROGRAMACION} * {AVANCE PROGRAMACION}</v>
          </cell>
          <cell r="J478">
            <v>18</v>
          </cell>
          <cell r="K478">
            <v>22</v>
          </cell>
          <cell r="L478" t="str">
            <v>Resto</v>
          </cell>
          <cell r="M478">
            <v>2.7</v>
          </cell>
          <cell r="N478" t="str">
            <v xml:space="preserve">    1025.4</v>
          </cell>
          <cell r="O478">
            <v>1005</v>
          </cell>
          <cell r="P478">
            <v>1238</v>
          </cell>
          <cell r="Q478" t="str">
            <v xml:space="preserve">      10.9</v>
          </cell>
          <cell r="R478">
            <v>34378</v>
          </cell>
          <cell r="S478" t="str">
            <v xml:space="preserve">      93.8</v>
          </cell>
          <cell r="T478">
            <v>30</v>
          </cell>
          <cell r="U478">
            <v>34378</v>
          </cell>
        </row>
        <row r="479">
          <cell r="B479" t="str">
            <v xml:space="preserve">PORT AVENTURA/P.ATRAC                                      </v>
          </cell>
          <cell r="C479" t="str">
            <v>A3</v>
          </cell>
          <cell r="D479" t="str">
            <v>GENERAL</v>
          </cell>
          <cell r="E479">
            <v>35564</v>
          </cell>
          <cell r="F479" t="str">
            <v>Miercoles</v>
          </cell>
          <cell r="G479">
            <v>0.64908564814814818</v>
          </cell>
          <cell r="H479" t="str">
            <v>000m30s</v>
          </cell>
          <cell r="I479" t="str">
            <v>[ANTENA 3 NOTICIAS 1]</v>
          </cell>
          <cell r="J479">
            <v>10</v>
          </cell>
          <cell r="K479">
            <v>15</v>
          </cell>
          <cell r="L479" t="str">
            <v>Resto</v>
          </cell>
          <cell r="M479">
            <v>6.1</v>
          </cell>
          <cell r="N479" t="str">
            <v xml:space="preserve">    1031.4</v>
          </cell>
          <cell r="O479">
            <v>2226</v>
          </cell>
          <cell r="P479">
            <v>4050</v>
          </cell>
          <cell r="Q479" t="str">
            <v xml:space="preserve">      11.0</v>
          </cell>
          <cell r="R479">
            <v>34395</v>
          </cell>
          <cell r="S479" t="str">
            <v xml:space="preserve">      93.8</v>
          </cell>
          <cell r="T479">
            <v>30</v>
          </cell>
          <cell r="U479">
            <v>34395</v>
          </cell>
        </row>
        <row r="480">
          <cell r="B480" t="str">
            <v xml:space="preserve">PORT AVENTURA/P.ATRAC                                      </v>
          </cell>
          <cell r="C480" t="str">
            <v>A3</v>
          </cell>
          <cell r="D480" t="str">
            <v>GENERAL</v>
          </cell>
          <cell r="E480">
            <v>35564</v>
          </cell>
          <cell r="F480" t="str">
            <v>Miercoles</v>
          </cell>
          <cell r="G480">
            <v>0.80444444444444441</v>
          </cell>
          <cell r="H480" t="str">
            <v>000m30s</v>
          </cell>
          <cell r="I480" t="str">
            <v>[VIGILANTES D.LA PLAYA] {AVANCE PROGRAMACION} * {AVANCE PROGRAMACION M}</v>
          </cell>
          <cell r="J480">
            <v>8</v>
          </cell>
          <cell r="K480">
            <v>21</v>
          </cell>
          <cell r="L480" t="str">
            <v>Resto</v>
          </cell>
          <cell r="M480">
            <v>2.4</v>
          </cell>
          <cell r="N480" t="str">
            <v xml:space="preserve">    1033.9</v>
          </cell>
          <cell r="O480">
            <v>894</v>
          </cell>
          <cell r="P480">
            <v>1200</v>
          </cell>
          <cell r="Q480" t="str">
            <v xml:space="preserve">      11.0</v>
          </cell>
          <cell r="R480">
            <v>34412</v>
          </cell>
          <cell r="S480" t="str">
            <v xml:space="preserve">      93.9</v>
          </cell>
          <cell r="T480">
            <v>30</v>
          </cell>
          <cell r="U480">
            <v>34412</v>
          </cell>
        </row>
        <row r="481">
          <cell r="B481" t="str">
            <v xml:space="preserve">PORT AVENTURA/P.ATRAC                                      </v>
          </cell>
          <cell r="C481" t="str">
            <v>A3</v>
          </cell>
          <cell r="D481" t="str">
            <v>GENERAL</v>
          </cell>
          <cell r="E481">
            <v>35564</v>
          </cell>
          <cell r="F481" t="str">
            <v>Miercoles</v>
          </cell>
          <cell r="G481">
            <v>0.81829861111111113</v>
          </cell>
          <cell r="H481" t="str">
            <v>000m30s</v>
          </cell>
          <cell r="I481" t="str">
            <v>[VIGILANTES D.LA PLAYA] {AVANCE PROGRAMACION M} * {AVANCE PROGRAMACION}</v>
          </cell>
          <cell r="J481">
            <v>4</v>
          </cell>
          <cell r="K481">
            <v>19</v>
          </cell>
          <cell r="L481" t="str">
            <v>Resto</v>
          </cell>
          <cell r="M481">
            <v>2.7</v>
          </cell>
          <cell r="N481" t="str">
            <v xml:space="preserve">    1036.6</v>
          </cell>
          <cell r="O481">
            <v>991</v>
          </cell>
          <cell r="P481">
            <v>1200</v>
          </cell>
          <cell r="Q481" t="str">
            <v xml:space="preserve">      11.0</v>
          </cell>
          <cell r="R481">
            <v>34423</v>
          </cell>
          <cell r="S481" t="str">
            <v xml:space="preserve">      93.9</v>
          </cell>
          <cell r="T481">
            <v>30</v>
          </cell>
          <cell r="U481">
            <v>34423</v>
          </cell>
        </row>
        <row r="482">
          <cell r="B482" t="str">
            <v xml:space="preserve">PORT AVENTURA/P.ATRAC                                      </v>
          </cell>
          <cell r="C482" t="str">
            <v>A3</v>
          </cell>
          <cell r="D482" t="str">
            <v>GENERAL</v>
          </cell>
          <cell r="E482">
            <v>35564</v>
          </cell>
          <cell r="F482" t="str">
            <v>Miercoles</v>
          </cell>
          <cell r="G482">
            <v>0.98215277777777776</v>
          </cell>
          <cell r="H482" t="str">
            <v>000m30s</v>
          </cell>
          <cell r="I482" t="str">
            <v>[SORPRESA,SORPRESA] {AVANCE PROGRAMACION} * {AVANCE PROGRAMACION}</v>
          </cell>
          <cell r="J482">
            <v>17</v>
          </cell>
          <cell r="K482">
            <v>18</v>
          </cell>
          <cell r="L482" t="str">
            <v>Penultima</v>
          </cell>
          <cell r="M482">
            <v>9.6</v>
          </cell>
          <cell r="N482" t="str">
            <v xml:space="preserve">    1046.2</v>
          </cell>
          <cell r="O482">
            <v>3531</v>
          </cell>
          <cell r="P482">
            <v>8550</v>
          </cell>
          <cell r="Q482" t="str">
            <v xml:space="preserve">      11.1</v>
          </cell>
          <cell r="R482">
            <v>34440</v>
          </cell>
          <cell r="S482" t="str">
            <v xml:space="preserve">      94.0</v>
          </cell>
          <cell r="T482">
            <v>30</v>
          </cell>
          <cell r="U482">
            <v>34440</v>
          </cell>
        </row>
        <row r="483">
          <cell r="B483" t="str">
            <v xml:space="preserve">PORT AVENTURA/P.ATRAC                                      </v>
          </cell>
          <cell r="C483" t="str">
            <v>TV3</v>
          </cell>
          <cell r="D483" t="str">
            <v>GENERAL</v>
          </cell>
          <cell r="E483">
            <v>35564</v>
          </cell>
          <cell r="F483" t="str">
            <v>Miercoles</v>
          </cell>
          <cell r="G483">
            <v>0.8909259259259259</v>
          </cell>
          <cell r="H483" t="str">
            <v>000m30s</v>
          </cell>
          <cell r="I483" t="str">
            <v>[LA RECOPA] {FUTBOL:RECOPA}</v>
          </cell>
          <cell r="J483">
            <v>17</v>
          </cell>
          <cell r="K483">
            <v>35</v>
          </cell>
          <cell r="L483" t="str">
            <v>Resto</v>
          </cell>
          <cell r="M483">
            <v>4.2</v>
          </cell>
          <cell r="N483" t="str">
            <v xml:space="preserve">    1050.5</v>
          </cell>
          <cell r="O483">
            <v>1554</v>
          </cell>
          <cell r="P483">
            <v>2250</v>
          </cell>
          <cell r="Q483" t="str">
            <v xml:space="preserve">      11.2</v>
          </cell>
          <cell r="R483">
            <v>34501</v>
          </cell>
          <cell r="S483" t="str">
            <v xml:space="preserve">      94.1</v>
          </cell>
          <cell r="T483">
            <v>30</v>
          </cell>
          <cell r="U483">
            <v>34501</v>
          </cell>
        </row>
        <row r="484">
          <cell r="B484" t="str">
            <v xml:space="preserve">PORT AVENTURA/P.ATRAC                                      </v>
          </cell>
          <cell r="C484" t="str">
            <v>C9</v>
          </cell>
          <cell r="D484" t="str">
            <v>GENERAL</v>
          </cell>
          <cell r="E484">
            <v>35564</v>
          </cell>
          <cell r="F484" t="str">
            <v>Miercoles</v>
          </cell>
          <cell r="G484">
            <v>0.81880787037037039</v>
          </cell>
          <cell r="H484" t="str">
            <v>000m30s</v>
          </cell>
          <cell r="I484" t="str">
            <v>[EL JUI CAS ALCASSER] {AVANCE PROGRAMACION} * {AVANCE PROGRAMACION}</v>
          </cell>
          <cell r="J484">
            <v>2</v>
          </cell>
          <cell r="K484">
            <v>16</v>
          </cell>
          <cell r="L484" t="str">
            <v>Segunda</v>
          </cell>
          <cell r="M484">
            <v>0.5</v>
          </cell>
          <cell r="N484" t="str">
            <v xml:space="preserve">    1050.9</v>
          </cell>
          <cell r="O484">
            <v>171</v>
          </cell>
          <cell r="P484">
            <v>188</v>
          </cell>
          <cell r="Q484" t="str">
            <v xml:space="preserve">      11.2</v>
          </cell>
          <cell r="R484">
            <v>34501</v>
          </cell>
          <cell r="S484" t="str">
            <v xml:space="preserve">      94.1</v>
          </cell>
          <cell r="T484">
            <v>30</v>
          </cell>
          <cell r="U484">
            <v>34501</v>
          </cell>
        </row>
        <row r="485">
          <cell r="B485" t="str">
            <v xml:space="preserve">PORT AVENTURA/P.ATRAC                                      </v>
          </cell>
          <cell r="C485" t="str">
            <v>ETB2</v>
          </cell>
          <cell r="D485" t="str">
            <v>GENERAL</v>
          </cell>
          <cell r="E485">
            <v>35564</v>
          </cell>
          <cell r="F485" t="str">
            <v>Miercoles</v>
          </cell>
          <cell r="G485">
            <v>0.92379629629629623</v>
          </cell>
          <cell r="H485" t="str">
            <v>000m30s</v>
          </cell>
          <cell r="I485" t="str">
            <v>[EL TIEMPO LO DIRA] {AVANCE PROGRAMACION} * {AVANCE PROGRAMACION}</v>
          </cell>
          <cell r="J485">
            <v>15</v>
          </cell>
          <cell r="K485">
            <v>19</v>
          </cell>
          <cell r="L485" t="str">
            <v>Resto</v>
          </cell>
          <cell r="M485">
            <v>0.1</v>
          </cell>
          <cell r="N485" t="str">
            <v xml:space="preserve">    1051.1</v>
          </cell>
          <cell r="O485">
            <v>52</v>
          </cell>
          <cell r="P485">
            <v>345</v>
          </cell>
          <cell r="Q485" t="str">
            <v xml:space="preserve">      11.2</v>
          </cell>
          <cell r="R485">
            <v>34501</v>
          </cell>
          <cell r="S485" t="str">
            <v xml:space="preserve">      94.1</v>
          </cell>
          <cell r="T485">
            <v>30</v>
          </cell>
          <cell r="U485">
            <v>34501</v>
          </cell>
        </row>
        <row r="486">
          <cell r="B486" t="str">
            <v xml:space="preserve">PORT AVENTURA/P.ATRAC                                      </v>
          </cell>
          <cell r="C486" t="str">
            <v>TVM</v>
          </cell>
          <cell r="D486" t="str">
            <v>GENERAL</v>
          </cell>
          <cell r="E486">
            <v>35564</v>
          </cell>
          <cell r="F486" t="str">
            <v>Miercoles</v>
          </cell>
          <cell r="G486">
            <v>0.58894675925925932</v>
          </cell>
          <cell r="H486" t="str">
            <v>000m30s</v>
          </cell>
          <cell r="I486" t="str">
            <v>[TELENOTICIAS 1] {TELENOTICIAS 1:MADRID}</v>
          </cell>
          <cell r="J486">
            <v>6</v>
          </cell>
          <cell r="K486">
            <v>8</v>
          </cell>
          <cell r="L486" t="str">
            <v>Resto</v>
          </cell>
          <cell r="M486">
            <v>0.7</v>
          </cell>
          <cell r="N486" t="str">
            <v xml:space="preserve">    1051.7</v>
          </cell>
          <cell r="O486">
            <v>251</v>
          </cell>
          <cell r="P486">
            <v>413</v>
          </cell>
          <cell r="Q486" t="str">
            <v xml:space="preserve">      11.2</v>
          </cell>
          <cell r="R486">
            <v>34501</v>
          </cell>
          <cell r="S486" t="str">
            <v xml:space="preserve">      94.1</v>
          </cell>
          <cell r="T486">
            <v>30</v>
          </cell>
          <cell r="U486">
            <v>34501</v>
          </cell>
        </row>
        <row r="487">
          <cell r="B487" t="str">
            <v xml:space="preserve">PORT AVENTURA/P.ATRAC                                      </v>
          </cell>
          <cell r="C487" t="str">
            <v>TVE1</v>
          </cell>
          <cell r="D487" t="str">
            <v>GENERAL</v>
          </cell>
          <cell r="E487">
            <v>35565</v>
          </cell>
          <cell r="F487" t="str">
            <v>Jueves</v>
          </cell>
          <cell r="G487">
            <v>0.60533564814814811</v>
          </cell>
          <cell r="H487" t="str">
            <v>000m30s</v>
          </cell>
          <cell r="I487" t="str">
            <v>[PROGRAMACION REGIONAL]  * {AVANCE PROGRAMACION}</v>
          </cell>
          <cell r="J487">
            <v>6</v>
          </cell>
          <cell r="K487">
            <v>12</v>
          </cell>
          <cell r="L487" t="str">
            <v>Resto</v>
          </cell>
          <cell r="M487">
            <v>4.4000000000000004</v>
          </cell>
          <cell r="N487" t="str">
            <v xml:space="preserve">    1056.1</v>
          </cell>
          <cell r="O487">
            <v>1610</v>
          </cell>
          <cell r="P487">
            <v>1800</v>
          </cell>
          <cell r="Q487" t="str">
            <v xml:space="preserve">      11.2</v>
          </cell>
          <cell r="R487">
            <v>34501</v>
          </cell>
          <cell r="S487" t="str">
            <v xml:space="preserve">      94.1</v>
          </cell>
          <cell r="T487">
            <v>30</v>
          </cell>
          <cell r="U487">
            <v>34501</v>
          </cell>
        </row>
        <row r="488">
          <cell r="B488" t="str">
            <v xml:space="preserve">PORT AVENTURA/P.ATRAC                                      </v>
          </cell>
          <cell r="C488" t="str">
            <v>TVE1</v>
          </cell>
          <cell r="D488" t="str">
            <v>GENERAL</v>
          </cell>
          <cell r="E488">
            <v>35565</v>
          </cell>
          <cell r="F488" t="str">
            <v>Jueves</v>
          </cell>
          <cell r="G488">
            <v>0.62267361111111108</v>
          </cell>
          <cell r="H488" t="str">
            <v>000m30s</v>
          </cell>
          <cell r="I488" t="str">
            <v>[PROGRAMACION REGIONAL] * [AVANCE PROGRAMACION]</v>
          </cell>
          <cell r="J488">
            <v>8</v>
          </cell>
          <cell r="K488">
            <v>17</v>
          </cell>
          <cell r="L488" t="str">
            <v>Resto</v>
          </cell>
          <cell r="M488">
            <v>4.5999999999999996</v>
          </cell>
          <cell r="N488" t="str">
            <v xml:space="preserve">    1060.7</v>
          </cell>
          <cell r="O488">
            <v>1673</v>
          </cell>
          <cell r="P488">
            <v>1800</v>
          </cell>
          <cell r="Q488" t="str">
            <v xml:space="preserve">      11.3</v>
          </cell>
          <cell r="R488">
            <v>34501</v>
          </cell>
          <cell r="S488" t="str">
            <v xml:space="preserve">      94.1</v>
          </cell>
          <cell r="T488">
            <v>30</v>
          </cell>
          <cell r="U488">
            <v>34501</v>
          </cell>
        </row>
        <row r="489">
          <cell r="B489" t="str">
            <v xml:space="preserve">PORT AVENTURA/P.ATRAC                                      </v>
          </cell>
          <cell r="C489" t="str">
            <v>TV3</v>
          </cell>
          <cell r="D489" t="str">
            <v>GENERAL</v>
          </cell>
          <cell r="E489">
            <v>35565</v>
          </cell>
          <cell r="F489" t="str">
            <v>Jueves</v>
          </cell>
          <cell r="G489">
            <v>0.62673611111111105</v>
          </cell>
          <cell r="H489" t="str">
            <v>000m30s</v>
          </cell>
          <cell r="I489" t="str">
            <v>[TELENOTICIES MIGDIA]  * {AVANCE PROGRAMACION}</v>
          </cell>
          <cell r="J489">
            <v>5</v>
          </cell>
          <cell r="K489">
            <v>13</v>
          </cell>
          <cell r="L489" t="str">
            <v>Resto</v>
          </cell>
          <cell r="M489">
            <v>1.4</v>
          </cell>
          <cell r="N489" t="str">
            <v xml:space="preserve">    1062.1</v>
          </cell>
          <cell r="O489">
            <v>505</v>
          </cell>
          <cell r="P489">
            <v>900</v>
          </cell>
          <cell r="Q489" t="str">
            <v xml:space="preserve">      11.3</v>
          </cell>
          <cell r="R489">
            <v>34501</v>
          </cell>
          <cell r="S489" t="str">
            <v xml:space="preserve">      94.1</v>
          </cell>
          <cell r="T489">
            <v>30</v>
          </cell>
          <cell r="U489">
            <v>34501</v>
          </cell>
        </row>
        <row r="490">
          <cell r="B490" t="str">
            <v xml:space="preserve">PORT AVENTURA/P.ATRAC                                      </v>
          </cell>
          <cell r="C490" t="str">
            <v>C9</v>
          </cell>
          <cell r="D490" t="str">
            <v>GENERAL</v>
          </cell>
          <cell r="E490">
            <v>35565</v>
          </cell>
          <cell r="F490" t="str">
            <v>Jueves</v>
          </cell>
          <cell r="G490">
            <v>0.69765046296296296</v>
          </cell>
          <cell r="H490" t="str">
            <v>000m30s</v>
          </cell>
          <cell r="I490" t="str">
            <v>[EN PRIMERA PERSONA] {AVANCE PROGRAMACION} * {AVANCE PROGRAMACION}</v>
          </cell>
          <cell r="J490">
            <v>10</v>
          </cell>
          <cell r="K490">
            <v>10</v>
          </cell>
          <cell r="L490" t="str">
            <v>Ultima</v>
          </cell>
          <cell r="M490">
            <v>0.5</v>
          </cell>
          <cell r="N490" t="str">
            <v xml:space="preserve">    1062.6</v>
          </cell>
          <cell r="O490">
            <v>196</v>
          </cell>
          <cell r="P490">
            <v>188</v>
          </cell>
          <cell r="Q490" t="str">
            <v xml:space="preserve">      11.3</v>
          </cell>
          <cell r="R490">
            <v>34505</v>
          </cell>
          <cell r="S490" t="str">
            <v xml:space="preserve">      94.1</v>
          </cell>
          <cell r="T490">
            <v>30</v>
          </cell>
          <cell r="U490">
            <v>34505</v>
          </cell>
        </row>
        <row r="491">
          <cell r="B491" t="str">
            <v xml:space="preserve">PORT AVENTURA/P.ATRAC                                      </v>
          </cell>
          <cell r="C491" t="str">
            <v>ETB2</v>
          </cell>
          <cell r="D491" t="str">
            <v>GENERAL</v>
          </cell>
          <cell r="E491">
            <v>35565</v>
          </cell>
          <cell r="F491" t="str">
            <v>Jueves</v>
          </cell>
          <cell r="G491">
            <v>0.61932870370370374</v>
          </cell>
          <cell r="H491" t="str">
            <v>000m30s</v>
          </cell>
          <cell r="I491" t="str">
            <v>[TELEBERRI 1]  * {BOLSA}</v>
          </cell>
          <cell r="J491">
            <v>5</v>
          </cell>
          <cell r="K491">
            <v>6</v>
          </cell>
          <cell r="L491" t="str">
            <v>Penultima</v>
          </cell>
          <cell r="M491">
            <v>0.3</v>
          </cell>
          <cell r="N491" t="str">
            <v xml:space="preserve">    1062.9</v>
          </cell>
          <cell r="O491">
            <v>117</v>
          </cell>
          <cell r="P491">
            <v>255</v>
          </cell>
          <cell r="Q491" t="str">
            <v xml:space="preserve">      11.3</v>
          </cell>
          <cell r="R491">
            <v>34505</v>
          </cell>
          <cell r="S491" t="str">
            <v xml:space="preserve">      94.1</v>
          </cell>
          <cell r="T491">
            <v>30</v>
          </cell>
          <cell r="U491">
            <v>34505</v>
          </cell>
        </row>
        <row r="492">
          <cell r="B492" t="str">
            <v xml:space="preserve">PORT AVENTURA/P.ATRAC                                      </v>
          </cell>
          <cell r="C492" t="str">
            <v>TVM</v>
          </cell>
          <cell r="D492" t="str">
            <v>GENERAL</v>
          </cell>
          <cell r="E492">
            <v>35565</v>
          </cell>
          <cell r="F492" t="str">
            <v>Jueves</v>
          </cell>
          <cell r="G492">
            <v>0.95114583333333336</v>
          </cell>
          <cell r="H492" t="str">
            <v>000m30s</v>
          </cell>
          <cell r="I492" t="str">
            <v>[NOCHE DE FUTBOL] {FUTBOL:L.ESPA#OLA}</v>
          </cell>
          <cell r="J492">
            <v>8</v>
          </cell>
          <cell r="K492">
            <v>32</v>
          </cell>
          <cell r="L492" t="str">
            <v>Resto</v>
          </cell>
          <cell r="M492">
            <v>0.9</v>
          </cell>
          <cell r="N492" t="str">
            <v xml:space="preserve">    1063.8</v>
          </cell>
          <cell r="O492">
            <v>325</v>
          </cell>
          <cell r="P492">
            <v>1200</v>
          </cell>
          <cell r="Q492" t="str">
            <v xml:space="preserve">      11.3</v>
          </cell>
          <cell r="R492">
            <v>34514</v>
          </cell>
          <cell r="S492" t="str">
            <v xml:space="preserve">      94.2</v>
          </cell>
          <cell r="T492">
            <v>30</v>
          </cell>
          <cell r="U492">
            <v>34514</v>
          </cell>
        </row>
        <row r="493">
          <cell r="B493" t="str">
            <v xml:space="preserve">PORT AVENTURA/P.ATRAC                                      </v>
          </cell>
          <cell r="C493" t="str">
            <v>TVE1</v>
          </cell>
          <cell r="D493" t="str">
            <v>GENERAL</v>
          </cell>
          <cell r="E493">
            <v>35566</v>
          </cell>
          <cell r="F493" t="str">
            <v>Viernes</v>
          </cell>
          <cell r="G493">
            <v>0.62167824074074074</v>
          </cell>
          <cell r="H493" t="str">
            <v>000m30s</v>
          </cell>
          <cell r="I493" t="str">
            <v>[PROGRAMACION REGIONAL] * [AVANCE PROGRAMACION]</v>
          </cell>
          <cell r="J493">
            <v>4</v>
          </cell>
          <cell r="K493">
            <v>17</v>
          </cell>
          <cell r="L493" t="str">
            <v>Resto</v>
          </cell>
          <cell r="M493">
            <v>5.2</v>
          </cell>
          <cell r="N493" t="str">
            <v xml:space="preserve">    1069.0</v>
          </cell>
          <cell r="O493">
            <v>1912</v>
          </cell>
          <cell r="P493">
            <v>4650</v>
          </cell>
          <cell r="Q493" t="str">
            <v xml:space="preserve">      11.4</v>
          </cell>
          <cell r="R493">
            <v>34521</v>
          </cell>
          <cell r="S493" t="str">
            <v xml:space="preserve">      94.2</v>
          </cell>
          <cell r="T493">
            <v>30</v>
          </cell>
          <cell r="U493">
            <v>34521</v>
          </cell>
        </row>
        <row r="494">
          <cell r="B494" t="str">
            <v xml:space="preserve">PORT AVENTURA/P.ATRAC                                      </v>
          </cell>
          <cell r="C494" t="str">
            <v>TVE1</v>
          </cell>
          <cell r="D494" t="str">
            <v>GENERAL</v>
          </cell>
          <cell r="E494">
            <v>35566</v>
          </cell>
          <cell r="F494" t="str">
            <v>Viernes</v>
          </cell>
          <cell r="G494">
            <v>0.77763888888888888</v>
          </cell>
          <cell r="H494" t="str">
            <v>000m30s</v>
          </cell>
          <cell r="I494" t="str">
            <v>[VAYA LIO!] {AVANCE PROGRAMACION} * {AVANCE PROGRAMACION}</v>
          </cell>
          <cell r="J494">
            <v>14</v>
          </cell>
          <cell r="K494">
            <v>16</v>
          </cell>
          <cell r="L494" t="str">
            <v>Resto</v>
          </cell>
          <cell r="M494">
            <v>2</v>
          </cell>
          <cell r="N494" t="str">
            <v xml:space="preserve">    1071.0</v>
          </cell>
          <cell r="O494">
            <v>718</v>
          </cell>
          <cell r="P494">
            <v>900</v>
          </cell>
          <cell r="Q494" t="str">
            <v xml:space="preserve">      11.4</v>
          </cell>
          <cell r="R494">
            <v>34525</v>
          </cell>
          <cell r="S494" t="str">
            <v xml:space="preserve">      94.2</v>
          </cell>
          <cell r="T494">
            <v>30</v>
          </cell>
          <cell r="U494">
            <v>34525</v>
          </cell>
        </row>
        <row r="495">
          <cell r="B495" t="str">
            <v xml:space="preserve">PORT AVENTURA/P.ATRAC                                      </v>
          </cell>
          <cell r="C495" t="str">
            <v>TVE1</v>
          </cell>
          <cell r="D495" t="str">
            <v>GENERAL</v>
          </cell>
          <cell r="E495">
            <v>35566</v>
          </cell>
          <cell r="F495" t="str">
            <v>Viernes</v>
          </cell>
          <cell r="G495">
            <v>0.87369212962962972</v>
          </cell>
          <cell r="H495" t="str">
            <v>000m30s</v>
          </cell>
          <cell r="I495" t="str">
            <v>[GENTE] * [TELEDIARIO 2]</v>
          </cell>
          <cell r="J495">
            <v>12</v>
          </cell>
          <cell r="K495">
            <v>16</v>
          </cell>
          <cell r="L495" t="str">
            <v>Resto</v>
          </cell>
          <cell r="M495">
            <v>5.3</v>
          </cell>
          <cell r="N495" t="str">
            <v xml:space="preserve">    1076.2</v>
          </cell>
          <cell r="O495">
            <v>1926</v>
          </cell>
          <cell r="P495">
            <v>5100</v>
          </cell>
          <cell r="Q495" t="str">
            <v xml:space="preserve">      11.4</v>
          </cell>
          <cell r="R495">
            <v>34536</v>
          </cell>
          <cell r="S495" t="str">
            <v xml:space="preserve">      94.2</v>
          </cell>
          <cell r="T495">
            <v>30</v>
          </cell>
          <cell r="U495">
            <v>34536</v>
          </cell>
        </row>
        <row r="496">
          <cell r="B496" t="str">
            <v xml:space="preserve">PORT AVENTURA/P.ATRAC                                      </v>
          </cell>
          <cell r="C496" t="str">
            <v>TVE1</v>
          </cell>
          <cell r="D496" t="str">
            <v>GENERAL</v>
          </cell>
          <cell r="E496">
            <v>35566</v>
          </cell>
          <cell r="F496" t="str">
            <v>Viernes</v>
          </cell>
          <cell r="G496">
            <v>0.99177083333333327</v>
          </cell>
          <cell r="H496" t="str">
            <v>000m30s</v>
          </cell>
          <cell r="I496" t="str">
            <v>[MUCHAS GRACIAS] {AVANCE PROGRAMACION} * {AVANCE PROGRAMACION}</v>
          </cell>
          <cell r="J496">
            <v>9</v>
          </cell>
          <cell r="K496">
            <v>19</v>
          </cell>
          <cell r="L496" t="str">
            <v>Resto</v>
          </cell>
          <cell r="M496">
            <v>3.5</v>
          </cell>
          <cell r="N496" t="str">
            <v xml:space="preserve">    1079.7</v>
          </cell>
          <cell r="O496">
            <v>1271</v>
          </cell>
          <cell r="P496">
            <v>8250</v>
          </cell>
          <cell r="Q496" t="str">
            <v xml:space="preserve">      11.5</v>
          </cell>
          <cell r="R496">
            <v>34539</v>
          </cell>
          <cell r="S496" t="str">
            <v xml:space="preserve">      94.2</v>
          </cell>
          <cell r="T496">
            <v>30</v>
          </cell>
          <cell r="U496">
            <v>34539</v>
          </cell>
        </row>
        <row r="497">
          <cell r="B497" t="str">
            <v xml:space="preserve">PORT AVENTURA/P.ATRAC                                      </v>
          </cell>
          <cell r="C497" t="str">
            <v>T5</v>
          </cell>
          <cell r="D497" t="str">
            <v>GENERAL</v>
          </cell>
          <cell r="E497">
            <v>35566</v>
          </cell>
          <cell r="F497" t="str">
            <v>Viernes</v>
          </cell>
          <cell r="G497">
            <v>0.69954861111111111</v>
          </cell>
          <cell r="H497" t="str">
            <v>000m30s</v>
          </cell>
          <cell r="I497" t="str">
            <v>[TARDE DE CINE] {(P)LAS SERIES DE TEL5} * {(P)FIN SEMANA}</v>
          </cell>
          <cell r="J497">
            <v>1</v>
          </cell>
          <cell r="K497">
            <v>21</v>
          </cell>
          <cell r="L497" t="str">
            <v>Primera</v>
          </cell>
          <cell r="M497">
            <v>4.9000000000000004</v>
          </cell>
          <cell r="N497" t="str">
            <v xml:space="preserve">    1084.6</v>
          </cell>
          <cell r="O497">
            <v>1795</v>
          </cell>
          <cell r="P497">
            <v>1238</v>
          </cell>
          <cell r="Q497" t="str">
            <v xml:space="preserve">      11.5</v>
          </cell>
          <cell r="R497">
            <v>34547</v>
          </cell>
          <cell r="S497" t="str">
            <v xml:space="preserve">      94.2</v>
          </cell>
          <cell r="T497">
            <v>30</v>
          </cell>
          <cell r="U497">
            <v>34547</v>
          </cell>
        </row>
        <row r="498">
          <cell r="B498" t="str">
            <v xml:space="preserve">PORT AVENTURA/P.ATRAC                                      </v>
          </cell>
          <cell r="C498" t="str">
            <v>A3</v>
          </cell>
          <cell r="D498" t="str">
            <v>GENERAL</v>
          </cell>
          <cell r="E498">
            <v>35566</v>
          </cell>
          <cell r="F498" t="str">
            <v>Viernes</v>
          </cell>
          <cell r="G498">
            <v>1.0176157407407407</v>
          </cell>
          <cell r="H498" t="str">
            <v>000m30s</v>
          </cell>
          <cell r="I498" t="str">
            <v>[CINE] {ANTENA 3 AVANCE 24H} * {AVANCE PROGRAMACION}</v>
          </cell>
          <cell r="J498">
            <v>8</v>
          </cell>
          <cell r="K498">
            <v>17</v>
          </cell>
          <cell r="L498" t="str">
            <v>Resto</v>
          </cell>
          <cell r="M498">
            <v>2.4</v>
          </cell>
          <cell r="N498" t="str">
            <v xml:space="preserve">    1087.0</v>
          </cell>
          <cell r="O498">
            <v>890</v>
          </cell>
          <cell r="P498">
            <v>1800</v>
          </cell>
          <cell r="Q498" t="str">
            <v xml:space="preserve">      11.5</v>
          </cell>
          <cell r="R498">
            <v>34571</v>
          </cell>
          <cell r="S498" t="str">
            <v xml:space="preserve">      94.3</v>
          </cell>
          <cell r="T498">
            <v>30</v>
          </cell>
          <cell r="U498">
            <v>34571</v>
          </cell>
        </row>
        <row r="499">
          <cell r="B499" t="str">
            <v xml:space="preserve">PORT AVENTURA/P.ATRAC                                      </v>
          </cell>
          <cell r="C499" t="str">
            <v>TV3</v>
          </cell>
          <cell r="D499" t="str">
            <v>GENERAL</v>
          </cell>
          <cell r="E499">
            <v>35566</v>
          </cell>
          <cell r="F499" t="str">
            <v>Viernes</v>
          </cell>
          <cell r="G499">
            <v>0.62396990740740743</v>
          </cell>
          <cell r="H499" t="str">
            <v>000m30s</v>
          </cell>
          <cell r="I499" t="str">
            <v>[TELENOTICIES MIGDIA]  * {AVANCE PROGRAMACION}</v>
          </cell>
          <cell r="J499">
            <v>6</v>
          </cell>
          <cell r="K499">
            <v>15</v>
          </cell>
          <cell r="L499" t="str">
            <v>Resto</v>
          </cell>
          <cell r="M499">
            <v>1.5</v>
          </cell>
          <cell r="N499" t="str">
            <v xml:space="preserve">    1088.5</v>
          </cell>
          <cell r="O499">
            <v>544</v>
          </cell>
          <cell r="P499">
            <v>900</v>
          </cell>
          <cell r="Q499" t="str">
            <v xml:space="preserve">      11.5</v>
          </cell>
          <cell r="R499">
            <v>34571</v>
          </cell>
          <cell r="S499" t="str">
            <v xml:space="preserve">      94.3</v>
          </cell>
          <cell r="T499">
            <v>30</v>
          </cell>
          <cell r="U499">
            <v>34571</v>
          </cell>
        </row>
        <row r="500">
          <cell r="B500" t="str">
            <v xml:space="preserve">PORT AVENTURA/P.ATRAC                                      </v>
          </cell>
          <cell r="C500" t="str">
            <v>C9</v>
          </cell>
          <cell r="D500" t="str">
            <v>GENERAL</v>
          </cell>
          <cell r="E500">
            <v>35566</v>
          </cell>
          <cell r="F500" t="str">
            <v>Viernes</v>
          </cell>
          <cell r="G500">
            <v>0.69311342592592595</v>
          </cell>
          <cell r="H500" t="str">
            <v>000m30s</v>
          </cell>
          <cell r="I500" t="str">
            <v>[EN PRIMERA PERSONA] {AVANCE PROGRAMACION} * {AVANCE PROGRAMACION}</v>
          </cell>
          <cell r="J500">
            <v>3</v>
          </cell>
          <cell r="K500">
            <v>12</v>
          </cell>
          <cell r="L500" t="str">
            <v>Resto</v>
          </cell>
          <cell r="M500">
            <v>0.8</v>
          </cell>
          <cell r="N500" t="str">
            <v xml:space="preserve">    1089.3</v>
          </cell>
          <cell r="O500">
            <v>291</v>
          </cell>
          <cell r="P500">
            <v>188</v>
          </cell>
          <cell r="Q500" t="str">
            <v xml:space="preserve">      11.6</v>
          </cell>
          <cell r="R500">
            <v>34571</v>
          </cell>
          <cell r="S500" t="str">
            <v xml:space="preserve">      94.3</v>
          </cell>
          <cell r="T500">
            <v>30</v>
          </cell>
          <cell r="U500">
            <v>34571</v>
          </cell>
        </row>
        <row r="501">
          <cell r="B501" t="str">
            <v xml:space="preserve">PORT AVENTURA/P.ATRAC                                      </v>
          </cell>
          <cell r="C501" t="str">
            <v>C9</v>
          </cell>
          <cell r="D501" t="str">
            <v>GENERAL</v>
          </cell>
          <cell r="E501">
            <v>35566</v>
          </cell>
          <cell r="F501" t="str">
            <v>Viernes</v>
          </cell>
          <cell r="G501">
            <v>0.98619212962962965</v>
          </cell>
          <cell r="H501" t="str">
            <v>000m30s</v>
          </cell>
          <cell r="I501" t="str">
            <v>[PARLE VOSTE,CALLE VOS] {AVANCE PROGRAMACION} * {AVANCE PROGRAMACION}</v>
          </cell>
          <cell r="J501">
            <v>3</v>
          </cell>
          <cell r="K501">
            <v>11</v>
          </cell>
          <cell r="L501" t="str">
            <v>Resto</v>
          </cell>
          <cell r="M501">
            <v>0.5</v>
          </cell>
          <cell r="N501" t="str">
            <v xml:space="preserve">    1089.8</v>
          </cell>
          <cell r="O501">
            <v>181</v>
          </cell>
          <cell r="P501">
            <v>600</v>
          </cell>
          <cell r="Q501" t="str">
            <v xml:space="preserve">      11.6</v>
          </cell>
          <cell r="R501">
            <v>34571</v>
          </cell>
          <cell r="S501" t="str">
            <v xml:space="preserve">      94.3</v>
          </cell>
          <cell r="T501">
            <v>30</v>
          </cell>
          <cell r="U501">
            <v>34571</v>
          </cell>
        </row>
        <row r="502">
          <cell r="B502" t="str">
            <v xml:space="preserve">PORT AVENTURA/P.ATRAC                                      </v>
          </cell>
          <cell r="C502" t="str">
            <v>C9</v>
          </cell>
          <cell r="D502" t="str">
            <v>GENERAL</v>
          </cell>
          <cell r="E502">
            <v>35566</v>
          </cell>
          <cell r="F502" t="str">
            <v>Viernes</v>
          </cell>
          <cell r="G502">
            <v>1.0228472222222222</v>
          </cell>
          <cell r="H502" t="str">
            <v>000m30s</v>
          </cell>
          <cell r="I502" t="str">
            <v>[PARLE VOSTE,CALLE VOS] {AVANCE PROGRAMACION} * {AVANCE PROGRAMACION}</v>
          </cell>
          <cell r="J502">
            <v>7</v>
          </cell>
          <cell r="K502">
            <v>19</v>
          </cell>
          <cell r="L502" t="str">
            <v>Resto</v>
          </cell>
          <cell r="M502">
            <v>0.8</v>
          </cell>
          <cell r="N502" t="str">
            <v xml:space="preserve">    1090.6</v>
          </cell>
          <cell r="O502">
            <v>300</v>
          </cell>
          <cell r="P502">
            <v>600</v>
          </cell>
          <cell r="Q502" t="str">
            <v xml:space="preserve">      11.6</v>
          </cell>
          <cell r="R502">
            <v>34575</v>
          </cell>
          <cell r="S502" t="str">
            <v xml:space="preserve">      94.3</v>
          </cell>
          <cell r="T502">
            <v>30</v>
          </cell>
          <cell r="U502">
            <v>34575</v>
          </cell>
        </row>
        <row r="503">
          <cell r="B503" t="str">
            <v xml:space="preserve">PORT AVENTURA/P.ATRAC                                      </v>
          </cell>
          <cell r="C503" t="str">
            <v>TVE1</v>
          </cell>
          <cell r="D503" t="str">
            <v>GENERAL</v>
          </cell>
          <cell r="E503">
            <v>35567</v>
          </cell>
          <cell r="F503" t="str">
            <v>Sabado</v>
          </cell>
          <cell r="G503">
            <v>0.98009259259259263</v>
          </cell>
          <cell r="H503" t="str">
            <v>000m30s</v>
          </cell>
          <cell r="I503" t="str">
            <v>[EL SEMAFORO] {AVANCE PROGRAMACION} * {AVANCE PROGRAMACION}</v>
          </cell>
          <cell r="J503">
            <v>13</v>
          </cell>
          <cell r="K503">
            <v>19</v>
          </cell>
          <cell r="L503" t="str">
            <v>Resto</v>
          </cell>
          <cell r="M503">
            <v>6.8</v>
          </cell>
          <cell r="N503" t="str">
            <v xml:space="preserve">    1097.4</v>
          </cell>
          <cell r="O503">
            <v>2482</v>
          </cell>
          <cell r="P503">
            <v>6000</v>
          </cell>
          <cell r="Q503" t="str">
            <v xml:space="preserve">      11.6</v>
          </cell>
          <cell r="R503">
            <v>34580</v>
          </cell>
          <cell r="S503" t="str">
            <v xml:space="preserve">      94.3</v>
          </cell>
          <cell r="T503">
            <v>30</v>
          </cell>
          <cell r="U503">
            <v>34580</v>
          </cell>
        </row>
        <row r="504">
          <cell r="B504" t="str">
            <v xml:space="preserve">PORT AVENTURA/P.ATRAC                                      </v>
          </cell>
          <cell r="C504" t="str">
            <v>T5</v>
          </cell>
          <cell r="D504" t="str">
            <v>GENERAL</v>
          </cell>
          <cell r="E504">
            <v>35567</v>
          </cell>
          <cell r="F504" t="str">
            <v>Sabado</v>
          </cell>
          <cell r="G504">
            <v>0.88488425925925929</v>
          </cell>
          <cell r="H504" t="str">
            <v>000m30s</v>
          </cell>
          <cell r="I504" t="str">
            <v>[LAS NOTICIAS]</v>
          </cell>
          <cell r="J504">
            <v>12</v>
          </cell>
          <cell r="K504">
            <v>12</v>
          </cell>
          <cell r="L504" t="str">
            <v>Ultima</v>
          </cell>
          <cell r="M504">
            <v>2.1</v>
          </cell>
          <cell r="N504" t="str">
            <v xml:space="preserve">    1099.5</v>
          </cell>
          <cell r="O504">
            <v>780</v>
          </cell>
          <cell r="P504">
            <v>638</v>
          </cell>
          <cell r="Q504" t="str">
            <v xml:space="preserve">      11.7</v>
          </cell>
          <cell r="R504">
            <v>34591</v>
          </cell>
          <cell r="S504" t="str">
            <v xml:space="preserve">      94.4</v>
          </cell>
          <cell r="T504">
            <v>30</v>
          </cell>
          <cell r="U504">
            <v>34591</v>
          </cell>
        </row>
        <row r="505">
          <cell r="B505" t="str">
            <v xml:space="preserve">PORT AVENTURA/P.ATRAC                                      </v>
          </cell>
          <cell r="C505" t="str">
            <v>A3</v>
          </cell>
          <cell r="D505" t="str">
            <v>GENERAL</v>
          </cell>
          <cell r="E505">
            <v>35567</v>
          </cell>
          <cell r="F505" t="str">
            <v>Sabado</v>
          </cell>
          <cell r="G505">
            <v>0.61651620370370364</v>
          </cell>
          <cell r="H505" t="str">
            <v>000m30s</v>
          </cell>
          <cell r="I505" t="str">
            <v xml:space="preserve">[LOS PROBLEMAS CRECEN] {AVANCE PROGRAMACION} * </v>
          </cell>
          <cell r="J505">
            <v>23</v>
          </cell>
          <cell r="K505">
            <v>23</v>
          </cell>
          <cell r="L505" t="str">
            <v>Ultima</v>
          </cell>
          <cell r="M505">
            <v>4.7</v>
          </cell>
          <cell r="N505" t="str">
            <v xml:space="preserve">    1104.3</v>
          </cell>
          <cell r="O505">
            <v>1737</v>
          </cell>
          <cell r="P505">
            <v>3000</v>
          </cell>
          <cell r="Q505" t="str">
            <v xml:space="preserve">      11.7</v>
          </cell>
          <cell r="R505">
            <v>34620</v>
          </cell>
          <cell r="S505" t="str">
            <v xml:space="preserve">      94.4</v>
          </cell>
          <cell r="T505">
            <v>30</v>
          </cell>
          <cell r="U505">
            <v>34620</v>
          </cell>
        </row>
        <row r="506">
          <cell r="B506" t="str">
            <v xml:space="preserve">PORT AVENTURA/P.ATRAC                                      </v>
          </cell>
          <cell r="C506" t="str">
            <v>A3</v>
          </cell>
          <cell r="D506" t="str">
            <v>GENERAL</v>
          </cell>
          <cell r="E506">
            <v>35567</v>
          </cell>
          <cell r="F506" t="str">
            <v>Sabado</v>
          </cell>
          <cell r="G506">
            <v>0.8638541666666667</v>
          </cell>
          <cell r="H506" t="str">
            <v>000m30s</v>
          </cell>
          <cell r="I506" t="str">
            <v>[CINE 2] {AVANCE PROGRAMACION} * {AVANCE PROGRAMACION}</v>
          </cell>
          <cell r="J506">
            <v>5</v>
          </cell>
          <cell r="K506">
            <v>15</v>
          </cell>
          <cell r="L506" t="str">
            <v>Resto</v>
          </cell>
          <cell r="M506">
            <v>1.7</v>
          </cell>
          <cell r="N506" t="str">
            <v xml:space="preserve">    1106.0</v>
          </cell>
          <cell r="O506">
            <v>617</v>
          </cell>
          <cell r="P506">
            <v>3000</v>
          </cell>
          <cell r="Q506" t="str">
            <v xml:space="preserve">      11.7</v>
          </cell>
          <cell r="R506">
            <v>34623</v>
          </cell>
          <cell r="S506" t="str">
            <v xml:space="preserve">      94.4</v>
          </cell>
          <cell r="T506">
            <v>30</v>
          </cell>
          <cell r="U506">
            <v>34623</v>
          </cell>
        </row>
        <row r="507">
          <cell r="B507" t="str">
            <v xml:space="preserve">PORT AVENTURA/P.ATRAC                                      </v>
          </cell>
          <cell r="C507" t="str">
            <v>A3</v>
          </cell>
          <cell r="D507" t="str">
            <v>GENERAL</v>
          </cell>
          <cell r="E507">
            <v>35567</v>
          </cell>
          <cell r="F507" t="str">
            <v>Sabado</v>
          </cell>
          <cell r="G507">
            <v>0.90675925925925915</v>
          </cell>
          <cell r="H507" t="str">
            <v>000m30s</v>
          </cell>
          <cell r="I507" t="str">
            <v>[CINE 2] {AVANCE PROGRAMACION} * {AVANCE PROGRAMACION}</v>
          </cell>
          <cell r="J507">
            <v>8</v>
          </cell>
          <cell r="K507">
            <v>22</v>
          </cell>
          <cell r="L507" t="str">
            <v>Resto</v>
          </cell>
          <cell r="M507">
            <v>3.9</v>
          </cell>
          <cell r="N507" t="str">
            <v xml:space="preserve">    1109.8</v>
          </cell>
          <cell r="O507">
            <v>1412</v>
          </cell>
          <cell r="P507">
            <v>3000</v>
          </cell>
          <cell r="Q507" t="str">
            <v xml:space="preserve">      11.7</v>
          </cell>
          <cell r="R507">
            <v>34630</v>
          </cell>
          <cell r="S507" t="str">
            <v xml:space="preserve">      94.5</v>
          </cell>
          <cell r="T507">
            <v>30</v>
          </cell>
          <cell r="U507">
            <v>34630</v>
          </cell>
        </row>
        <row r="508">
          <cell r="B508" t="str">
            <v xml:space="preserve">PORT AVENTURA/P.ATRAC                                      </v>
          </cell>
          <cell r="C508" t="str">
            <v>TVM</v>
          </cell>
          <cell r="D508" t="str">
            <v>GENERAL</v>
          </cell>
          <cell r="E508">
            <v>35567</v>
          </cell>
          <cell r="F508" t="str">
            <v>Sabado</v>
          </cell>
          <cell r="G508">
            <v>0.76236111111111116</v>
          </cell>
          <cell r="H508" t="str">
            <v>000m30s</v>
          </cell>
          <cell r="I508" t="str">
            <v>[TARDE DE FUTBOL] {FUTBOL:L.ESPA#OLA OT.}</v>
          </cell>
          <cell r="J508">
            <v>8</v>
          </cell>
          <cell r="K508">
            <v>20</v>
          </cell>
          <cell r="L508" t="str">
            <v>Resto</v>
          </cell>
          <cell r="M508">
            <v>0.6</v>
          </cell>
          <cell r="N508" t="str">
            <v xml:space="preserve">    1110.4</v>
          </cell>
          <cell r="O508">
            <v>216</v>
          </cell>
          <cell r="P508">
            <v>548</v>
          </cell>
          <cell r="Q508" t="str">
            <v xml:space="preserve">      11.8</v>
          </cell>
          <cell r="R508">
            <v>34634</v>
          </cell>
          <cell r="S508" t="str">
            <v xml:space="preserve">      94.5</v>
          </cell>
          <cell r="T508">
            <v>30</v>
          </cell>
          <cell r="U508">
            <v>34634</v>
          </cell>
        </row>
        <row r="509">
          <cell r="B509" t="str">
            <v xml:space="preserve">PORT AVENTURA/P.ATRAC                                      </v>
          </cell>
          <cell r="C509" t="str">
            <v>LA 2</v>
          </cell>
          <cell r="D509" t="str">
            <v>GENERAL</v>
          </cell>
          <cell r="E509">
            <v>35568</v>
          </cell>
          <cell r="F509" t="str">
            <v>Domingo</v>
          </cell>
          <cell r="G509">
            <v>0.9359143518518519</v>
          </cell>
          <cell r="H509" t="str">
            <v>000m30s</v>
          </cell>
          <cell r="I509" t="str">
            <v>[EL DOMIN...GOL] {AVANCE PROGRAMACION} * {EMISION REGIONAL}</v>
          </cell>
          <cell r="J509">
            <v>6</v>
          </cell>
          <cell r="K509">
            <v>9</v>
          </cell>
          <cell r="L509" t="str">
            <v>Resto</v>
          </cell>
          <cell r="M509">
            <v>2.9</v>
          </cell>
          <cell r="N509" t="str">
            <v xml:space="preserve">    1113.3</v>
          </cell>
          <cell r="O509">
            <v>1069</v>
          </cell>
          <cell r="P509">
            <v>3000</v>
          </cell>
          <cell r="Q509" t="str">
            <v xml:space="preserve">      11.8</v>
          </cell>
          <cell r="R509">
            <v>34650</v>
          </cell>
          <cell r="S509" t="str">
            <v xml:space="preserve">      94.5</v>
          </cell>
          <cell r="T509">
            <v>30</v>
          </cell>
          <cell r="U509">
            <v>34650</v>
          </cell>
        </row>
        <row r="510">
          <cell r="B510" t="str">
            <v xml:space="preserve">PORT AVENTURA/P.ATRAC                                      </v>
          </cell>
          <cell r="C510" t="str">
            <v>TV3</v>
          </cell>
          <cell r="D510" t="str">
            <v>GENERAL</v>
          </cell>
          <cell r="E510">
            <v>35568</v>
          </cell>
          <cell r="F510" t="str">
            <v>Domingo</v>
          </cell>
          <cell r="G510">
            <v>0.67185185185185192</v>
          </cell>
          <cell r="H510" t="str">
            <v>000m30s</v>
          </cell>
          <cell r="I510" t="str">
            <v>[TARDA DE CINE]  * {AVANCE PROGRAMACION}</v>
          </cell>
          <cell r="J510">
            <v>3</v>
          </cell>
          <cell r="K510">
            <v>19</v>
          </cell>
          <cell r="L510" t="str">
            <v>Resto</v>
          </cell>
          <cell r="M510">
            <v>0.9</v>
          </cell>
          <cell r="N510" t="str">
            <v xml:space="preserve">    1114.2</v>
          </cell>
          <cell r="O510">
            <v>320</v>
          </cell>
          <cell r="P510">
            <v>450</v>
          </cell>
          <cell r="Q510" t="str">
            <v xml:space="preserve">      11.8</v>
          </cell>
          <cell r="R510">
            <v>34650</v>
          </cell>
          <cell r="S510" t="str">
            <v xml:space="preserve">      94.5</v>
          </cell>
          <cell r="T510">
            <v>30</v>
          </cell>
          <cell r="U510">
            <v>34650</v>
          </cell>
        </row>
        <row r="511">
          <cell r="B511" t="str">
            <v xml:space="preserve">PORT AVENTURA/P.ATRAC                                      </v>
          </cell>
          <cell r="C511" t="str">
            <v>C9</v>
          </cell>
          <cell r="D511" t="str">
            <v>GENERAL</v>
          </cell>
          <cell r="E511">
            <v>35568</v>
          </cell>
          <cell r="F511" t="str">
            <v>Domingo</v>
          </cell>
          <cell r="G511">
            <v>0.67960648148148151</v>
          </cell>
          <cell r="H511" t="str">
            <v>000m30s</v>
          </cell>
          <cell r="I511" t="str">
            <v>[CINE] {AVANCE PROGRAMACION} * {AVANCE PROGRAMACION}</v>
          </cell>
          <cell r="J511">
            <v>3</v>
          </cell>
          <cell r="K511">
            <v>14</v>
          </cell>
          <cell r="L511" t="str">
            <v>Resto</v>
          </cell>
          <cell r="M511">
            <v>0.6</v>
          </cell>
          <cell r="N511" t="str">
            <v xml:space="preserve">    1114.8</v>
          </cell>
          <cell r="O511">
            <v>220</v>
          </cell>
          <cell r="P511">
            <v>375</v>
          </cell>
          <cell r="Q511" t="str">
            <v xml:space="preserve">      11.8</v>
          </cell>
          <cell r="R511">
            <v>34650</v>
          </cell>
          <cell r="S511" t="str">
            <v xml:space="preserve">      94.5</v>
          </cell>
          <cell r="T511">
            <v>30</v>
          </cell>
          <cell r="U511">
            <v>34650</v>
          </cell>
        </row>
        <row r="512">
          <cell r="B512" t="str">
            <v xml:space="preserve">PORT AVENTURA/P.ATRAC                                      </v>
          </cell>
          <cell r="C512" t="str">
            <v>ETB2</v>
          </cell>
          <cell r="D512" t="str">
            <v>GENERAL</v>
          </cell>
          <cell r="E512">
            <v>35568</v>
          </cell>
          <cell r="F512" t="str">
            <v>Domingo</v>
          </cell>
          <cell r="G512">
            <v>0.62542824074074077</v>
          </cell>
          <cell r="H512" t="str">
            <v>000m30s</v>
          </cell>
          <cell r="I512" t="str">
            <v>[AVANCE PROGRAMACION] * [AVANCE PROGRAMACION]</v>
          </cell>
          <cell r="J512">
            <v>4</v>
          </cell>
          <cell r="K512">
            <v>9</v>
          </cell>
          <cell r="L512" t="str">
            <v>Resto</v>
          </cell>
          <cell r="M512">
            <v>0.2</v>
          </cell>
          <cell r="N512" t="str">
            <v xml:space="preserve">    1115.0</v>
          </cell>
          <cell r="O512">
            <v>74</v>
          </cell>
          <cell r="P512">
            <v>255</v>
          </cell>
          <cell r="Q512" t="str">
            <v xml:space="preserve">      11.8</v>
          </cell>
          <cell r="R512">
            <v>34654</v>
          </cell>
          <cell r="S512" t="str">
            <v xml:space="preserve">      94.5</v>
          </cell>
          <cell r="T512">
            <v>30</v>
          </cell>
          <cell r="U512">
            <v>34654</v>
          </cell>
        </row>
        <row r="513">
          <cell r="B513" t="str">
            <v xml:space="preserve">PORT AVENTURA/P.ATRAC                                      </v>
          </cell>
          <cell r="C513" t="str">
            <v>TVM</v>
          </cell>
          <cell r="D513" t="str">
            <v>GENERAL</v>
          </cell>
          <cell r="E513">
            <v>35568</v>
          </cell>
          <cell r="F513" t="str">
            <v>Domingo</v>
          </cell>
          <cell r="G513">
            <v>0.71961805555555547</v>
          </cell>
          <cell r="H513" t="str">
            <v>000m30s</v>
          </cell>
          <cell r="I513" t="str">
            <v xml:space="preserve">[CINE] {AVANCE PROGRAMACION} * </v>
          </cell>
          <cell r="J513">
            <v>10</v>
          </cell>
          <cell r="K513">
            <v>16</v>
          </cell>
          <cell r="L513" t="str">
            <v>Resto</v>
          </cell>
          <cell r="M513">
            <v>1.2</v>
          </cell>
          <cell r="N513" t="str">
            <v xml:space="preserve">    1116.2</v>
          </cell>
          <cell r="O513">
            <v>438</v>
          </cell>
          <cell r="P513">
            <v>548</v>
          </cell>
          <cell r="Q513" t="str">
            <v xml:space="preserve">      11.8</v>
          </cell>
          <cell r="R513">
            <v>34660</v>
          </cell>
          <cell r="S513" t="str">
            <v xml:space="preserve">      94.5</v>
          </cell>
          <cell r="T513">
            <v>30</v>
          </cell>
          <cell r="U513">
            <v>34660</v>
          </cell>
        </row>
        <row r="514">
          <cell r="B514" t="str">
            <v xml:space="preserve">PORT AVENTURA/P.ATRAC                                      </v>
          </cell>
          <cell r="C514" t="str">
            <v>TVE1</v>
          </cell>
          <cell r="D514" t="str">
            <v>GENERAL</v>
          </cell>
          <cell r="E514">
            <v>35576</v>
          </cell>
          <cell r="F514" t="str">
            <v>Lunes</v>
          </cell>
          <cell r="G514">
            <v>0.62180555555555561</v>
          </cell>
          <cell r="H514" t="str">
            <v>000m30s</v>
          </cell>
          <cell r="I514" t="str">
            <v>[PROGRAMACION REGIONAL] * [AVANCE PROGRAMACION]</v>
          </cell>
          <cell r="J514">
            <v>9</v>
          </cell>
          <cell r="K514">
            <v>19</v>
          </cell>
          <cell r="L514" t="str">
            <v>Resto</v>
          </cell>
          <cell r="M514">
            <v>5.4</v>
          </cell>
          <cell r="N514" t="str">
            <v xml:space="preserve">    1121.6</v>
          </cell>
          <cell r="O514">
            <v>1981</v>
          </cell>
          <cell r="P514">
            <v>1800</v>
          </cell>
          <cell r="Q514" t="str">
            <v xml:space="preserve">      11.9</v>
          </cell>
          <cell r="R514">
            <v>34671</v>
          </cell>
          <cell r="S514" t="str">
            <v xml:space="preserve">      94.6</v>
          </cell>
          <cell r="T514">
            <v>30</v>
          </cell>
          <cell r="U514">
            <v>34671</v>
          </cell>
        </row>
        <row r="515">
          <cell r="B515" t="str">
            <v xml:space="preserve">PORT AVENTURA/P.ATRAC                                      </v>
          </cell>
          <cell r="C515" t="str">
            <v>A3</v>
          </cell>
          <cell r="D515" t="str">
            <v>GENERAL</v>
          </cell>
          <cell r="E515">
            <v>35576</v>
          </cell>
          <cell r="F515" t="str">
            <v>Lunes</v>
          </cell>
          <cell r="G515">
            <v>0.57391203703703708</v>
          </cell>
          <cell r="H515" t="str">
            <v>000m30s</v>
          </cell>
          <cell r="I515" t="str">
            <v>[EL EQUIPO A] {LA TIENDA EN CASA} * {AVANCE PROGRAMACION}</v>
          </cell>
          <cell r="J515">
            <v>15</v>
          </cell>
          <cell r="K515">
            <v>21</v>
          </cell>
          <cell r="L515" t="str">
            <v>Resto</v>
          </cell>
          <cell r="M515">
            <v>3.3</v>
          </cell>
          <cell r="N515" t="str">
            <v xml:space="preserve">    1124.9</v>
          </cell>
          <cell r="O515">
            <v>1212</v>
          </cell>
          <cell r="P515">
            <v>825</v>
          </cell>
          <cell r="Q515" t="str">
            <v xml:space="preserve">      11.9</v>
          </cell>
          <cell r="R515">
            <v>34683</v>
          </cell>
          <cell r="S515" t="str">
            <v xml:space="preserve">      94.6</v>
          </cell>
          <cell r="T515">
            <v>30</v>
          </cell>
          <cell r="U515">
            <v>34683</v>
          </cell>
        </row>
        <row r="516">
          <cell r="B516" t="str">
            <v xml:space="preserve">PORT AVENTURA/P.ATRAC                                      </v>
          </cell>
          <cell r="C516" t="str">
            <v>A3</v>
          </cell>
          <cell r="D516" t="str">
            <v>GENERAL</v>
          </cell>
          <cell r="E516">
            <v>35576</v>
          </cell>
          <cell r="F516" t="str">
            <v>Lunes</v>
          </cell>
          <cell r="G516">
            <v>0.80981481481481488</v>
          </cell>
          <cell r="H516" t="str">
            <v>000m30s</v>
          </cell>
          <cell r="I516" t="str">
            <v>[VIGILANTES D.LA PLAYA] {AVANCE PROGRAMACION} * {EMISION LOCAL}</v>
          </cell>
          <cell r="J516">
            <v>27</v>
          </cell>
          <cell r="K516">
            <v>27</v>
          </cell>
          <cell r="L516" t="str">
            <v>Ultima</v>
          </cell>
          <cell r="M516">
            <v>3</v>
          </cell>
          <cell r="N516" t="str">
            <v xml:space="preserve">    1127.9</v>
          </cell>
          <cell r="O516">
            <v>1117</v>
          </cell>
          <cell r="P516">
            <v>1200</v>
          </cell>
          <cell r="Q516" t="str">
            <v xml:space="preserve">      11.9</v>
          </cell>
          <cell r="R516">
            <v>34696</v>
          </cell>
          <cell r="S516" t="str">
            <v xml:space="preserve">      94.6</v>
          </cell>
          <cell r="T516">
            <v>30</v>
          </cell>
          <cell r="U516">
            <v>34696</v>
          </cell>
        </row>
        <row r="517">
          <cell r="B517" t="str">
            <v xml:space="preserve">PORT AVENTURA/P.ATRAC                                      </v>
          </cell>
          <cell r="C517" t="str">
            <v>ETB2</v>
          </cell>
          <cell r="D517" t="str">
            <v>GENERAL</v>
          </cell>
          <cell r="E517">
            <v>35576</v>
          </cell>
          <cell r="F517" t="str">
            <v>Lunes</v>
          </cell>
          <cell r="G517">
            <v>0.63109953703703703</v>
          </cell>
          <cell r="H517" t="str">
            <v>000m30s</v>
          </cell>
          <cell r="I517" t="str">
            <v xml:space="preserve">[TELEBERRI 1] {BOLSA} * </v>
          </cell>
          <cell r="J517">
            <v>5</v>
          </cell>
          <cell r="K517">
            <v>8</v>
          </cell>
          <cell r="L517" t="str">
            <v>Resto</v>
          </cell>
          <cell r="M517">
            <v>0.4</v>
          </cell>
          <cell r="N517" t="str">
            <v xml:space="preserve">    1128.3</v>
          </cell>
          <cell r="O517">
            <v>138</v>
          </cell>
          <cell r="P517">
            <v>255</v>
          </cell>
          <cell r="Q517" t="str">
            <v xml:space="preserve">      11.9</v>
          </cell>
          <cell r="R517">
            <v>34697</v>
          </cell>
          <cell r="S517" t="str">
            <v xml:space="preserve">      94.6</v>
          </cell>
          <cell r="T517">
            <v>30</v>
          </cell>
          <cell r="U517">
            <v>34697</v>
          </cell>
        </row>
        <row r="518">
          <cell r="B518" t="str">
            <v xml:space="preserve">PORT AVENTURA/P.ATRAC                                      </v>
          </cell>
          <cell r="C518" t="str">
            <v>TVM</v>
          </cell>
          <cell r="D518" t="str">
            <v>GENERAL</v>
          </cell>
          <cell r="E518">
            <v>35576</v>
          </cell>
          <cell r="F518" t="str">
            <v>Lunes</v>
          </cell>
          <cell r="G518">
            <v>0.60319444444444448</v>
          </cell>
          <cell r="H518" t="str">
            <v>000m30s</v>
          </cell>
          <cell r="I518" t="str">
            <v>[TELENOTICIAS 1] {TELENOTICIAS 1:MADRID} * {TELENOTICIAS 1:GRAL.}</v>
          </cell>
          <cell r="J518">
            <v>6</v>
          </cell>
          <cell r="K518">
            <v>10</v>
          </cell>
          <cell r="L518" t="str">
            <v>Resto</v>
          </cell>
          <cell r="M518">
            <v>1.4</v>
          </cell>
          <cell r="N518" t="str">
            <v xml:space="preserve">    1129.7</v>
          </cell>
          <cell r="O518">
            <v>525</v>
          </cell>
          <cell r="P518">
            <v>413</v>
          </cell>
          <cell r="Q518" t="str">
            <v xml:space="preserve">      11.9</v>
          </cell>
          <cell r="R518">
            <v>34697</v>
          </cell>
          <cell r="S518" t="str">
            <v xml:space="preserve">      94.7</v>
          </cell>
          <cell r="T518">
            <v>30</v>
          </cell>
          <cell r="U518">
            <v>34697</v>
          </cell>
        </row>
        <row r="519">
          <cell r="B519" t="str">
            <v xml:space="preserve">PORT AVENTURA/P.ATRAC                                      </v>
          </cell>
          <cell r="C519" t="str">
            <v>TVE1</v>
          </cell>
          <cell r="D519" t="str">
            <v>GENERAL</v>
          </cell>
          <cell r="E519">
            <v>35577</v>
          </cell>
          <cell r="F519" t="str">
            <v>Martes</v>
          </cell>
          <cell r="G519">
            <v>0.60614583333333327</v>
          </cell>
          <cell r="H519" t="str">
            <v>000m30s</v>
          </cell>
          <cell r="I519" t="str">
            <v xml:space="preserve">[PROGRAMACION REGIONAL] {AVANCE PROGRAMACION} * </v>
          </cell>
          <cell r="J519">
            <v>8</v>
          </cell>
          <cell r="K519">
            <v>17</v>
          </cell>
          <cell r="L519" t="str">
            <v>Resto</v>
          </cell>
          <cell r="M519">
            <v>5.9</v>
          </cell>
          <cell r="N519" t="str">
            <v xml:space="preserve">    1135.6</v>
          </cell>
          <cell r="O519">
            <v>2150</v>
          </cell>
          <cell r="P519">
            <v>1800</v>
          </cell>
          <cell r="Q519" t="str">
            <v xml:space="preserve">      12.0</v>
          </cell>
          <cell r="R519">
            <v>34690</v>
          </cell>
          <cell r="S519" t="str">
            <v xml:space="preserve">      94.6</v>
          </cell>
          <cell r="T519">
            <v>30</v>
          </cell>
          <cell r="U519">
            <v>34690</v>
          </cell>
        </row>
        <row r="520">
          <cell r="B520" t="str">
            <v xml:space="preserve">PORT AVENTURA/P.ATRAC                                      </v>
          </cell>
          <cell r="C520" t="str">
            <v>TVE1</v>
          </cell>
          <cell r="D520" t="str">
            <v>GENERAL</v>
          </cell>
          <cell r="E520">
            <v>35577</v>
          </cell>
          <cell r="F520" t="str">
            <v>Martes</v>
          </cell>
          <cell r="G520">
            <v>0.87243055555555549</v>
          </cell>
          <cell r="H520" t="str">
            <v>000m30s</v>
          </cell>
          <cell r="I520" t="str">
            <v>[GENTE] * [TELEDIARIO 2]</v>
          </cell>
          <cell r="J520">
            <v>6</v>
          </cell>
          <cell r="K520">
            <v>15</v>
          </cell>
          <cell r="L520" t="str">
            <v>Resto</v>
          </cell>
          <cell r="M520">
            <v>4.5</v>
          </cell>
          <cell r="N520" t="str">
            <v xml:space="preserve">    1140.1</v>
          </cell>
          <cell r="O520">
            <v>1646</v>
          </cell>
          <cell r="P520">
            <v>5100</v>
          </cell>
          <cell r="Q520" t="str">
            <v xml:space="preserve">      12.0</v>
          </cell>
          <cell r="R520">
            <v>34704</v>
          </cell>
          <cell r="S520" t="str">
            <v xml:space="preserve">      94.7</v>
          </cell>
          <cell r="T520">
            <v>30</v>
          </cell>
          <cell r="U520">
            <v>34704</v>
          </cell>
        </row>
        <row r="521">
          <cell r="B521" t="str">
            <v xml:space="preserve">PORT AVENTURA/P.ATRAC                                      </v>
          </cell>
          <cell r="C521" t="str">
            <v>T5</v>
          </cell>
          <cell r="D521" t="str">
            <v>GENERAL</v>
          </cell>
          <cell r="E521">
            <v>35577</v>
          </cell>
          <cell r="F521" t="str">
            <v>Martes</v>
          </cell>
          <cell r="G521">
            <v>0.6492013888888889</v>
          </cell>
          <cell r="H521" t="str">
            <v>000m30s</v>
          </cell>
          <cell r="I521" t="str">
            <v xml:space="preserve">[QUE ME DICES] {AVANCE PROGRAMACION} * </v>
          </cell>
          <cell r="J521">
            <v>23</v>
          </cell>
          <cell r="K521">
            <v>25</v>
          </cell>
          <cell r="L521" t="str">
            <v>Resto</v>
          </cell>
          <cell r="M521">
            <v>4.5999999999999996</v>
          </cell>
          <cell r="N521" t="str">
            <v xml:space="preserve">    1144.7</v>
          </cell>
          <cell r="O521">
            <v>1695</v>
          </cell>
          <cell r="P521">
            <v>3488</v>
          </cell>
          <cell r="Q521" t="str">
            <v xml:space="preserve">      12.1</v>
          </cell>
          <cell r="R521">
            <v>34714</v>
          </cell>
          <cell r="S521" t="str">
            <v xml:space="preserve">      94.7</v>
          </cell>
          <cell r="T521">
            <v>30</v>
          </cell>
          <cell r="U521">
            <v>34714</v>
          </cell>
        </row>
        <row r="522">
          <cell r="B522" t="str">
            <v xml:space="preserve">PORT AVENTURA/P.ATRAC                                      </v>
          </cell>
          <cell r="C522" t="str">
            <v>A3</v>
          </cell>
          <cell r="D522" t="str">
            <v>GENERAL</v>
          </cell>
          <cell r="E522">
            <v>35577</v>
          </cell>
          <cell r="F522" t="str">
            <v>Martes</v>
          </cell>
          <cell r="G522">
            <v>0.59234953703703697</v>
          </cell>
          <cell r="H522" t="str">
            <v>000m30s</v>
          </cell>
          <cell r="I522" t="str">
            <v>[PRIMOS LEJANOS]  * {EMISION LOCAL}</v>
          </cell>
          <cell r="J522">
            <v>11</v>
          </cell>
          <cell r="K522">
            <v>21</v>
          </cell>
          <cell r="L522" t="str">
            <v>Resto</v>
          </cell>
          <cell r="M522">
            <v>3.9</v>
          </cell>
          <cell r="N522" t="str">
            <v xml:space="preserve">    1148.7</v>
          </cell>
          <cell r="O522">
            <v>1447</v>
          </cell>
          <cell r="P522">
            <v>3000</v>
          </cell>
          <cell r="Q522" t="str">
            <v xml:space="preserve">      12.1</v>
          </cell>
          <cell r="R522">
            <v>34731</v>
          </cell>
          <cell r="S522" t="str">
            <v xml:space="preserve">      94.7</v>
          </cell>
          <cell r="T522">
            <v>30</v>
          </cell>
          <cell r="U522">
            <v>34731</v>
          </cell>
        </row>
        <row r="523">
          <cell r="B523" t="str">
            <v xml:space="preserve">PORT AVENTURA/P.ATRAC                                      </v>
          </cell>
          <cell r="C523" t="str">
            <v>A3</v>
          </cell>
          <cell r="D523" t="str">
            <v>GENERAL</v>
          </cell>
          <cell r="E523">
            <v>35577</v>
          </cell>
          <cell r="F523" t="str">
            <v>Martes</v>
          </cell>
          <cell r="G523">
            <v>0.91548611111111111</v>
          </cell>
          <cell r="H523" t="str">
            <v>000m30s</v>
          </cell>
          <cell r="I523" t="str">
            <v>[PARODIA NACIONAL]  * {AVANCE PROGRAMACION}</v>
          </cell>
          <cell r="J523">
            <v>15</v>
          </cell>
          <cell r="K523">
            <v>22</v>
          </cell>
          <cell r="L523" t="str">
            <v>Resto</v>
          </cell>
          <cell r="M523">
            <v>5.5</v>
          </cell>
          <cell r="N523" t="str">
            <v xml:space="preserve">    1154.2</v>
          </cell>
          <cell r="O523">
            <v>2028</v>
          </cell>
          <cell r="P523">
            <v>5250</v>
          </cell>
          <cell r="Q523" t="str">
            <v xml:space="preserve">      12.2</v>
          </cell>
          <cell r="R523">
            <v>34765</v>
          </cell>
          <cell r="S523" t="str">
            <v xml:space="preserve">      94.8</v>
          </cell>
          <cell r="T523">
            <v>30</v>
          </cell>
          <cell r="U523">
            <v>34765</v>
          </cell>
        </row>
        <row r="524">
          <cell r="B524" t="str">
            <v xml:space="preserve">PORT AVENTURA/P.ATRAC                                      </v>
          </cell>
          <cell r="C524" t="str">
            <v>TV3</v>
          </cell>
          <cell r="D524" t="str">
            <v>GENERAL</v>
          </cell>
          <cell r="E524">
            <v>35577</v>
          </cell>
          <cell r="F524" t="str">
            <v>Martes</v>
          </cell>
          <cell r="G524">
            <v>0.89187499999999997</v>
          </cell>
          <cell r="H524" t="str">
            <v>000m30s</v>
          </cell>
          <cell r="I524" t="str">
            <v>[TELENOTICIES VESPRE]  * {AVANCE PROGRAMACION}</v>
          </cell>
          <cell r="J524">
            <v>3</v>
          </cell>
          <cell r="K524">
            <v>13</v>
          </cell>
          <cell r="L524" t="str">
            <v>Resto</v>
          </cell>
          <cell r="M524">
            <v>1.2</v>
          </cell>
          <cell r="N524" t="str">
            <v xml:space="preserve">    1155.5</v>
          </cell>
          <cell r="O524">
            <v>457</v>
          </cell>
          <cell r="P524">
            <v>1800</v>
          </cell>
          <cell r="Q524" t="str">
            <v xml:space="preserve">      12.2</v>
          </cell>
          <cell r="R524">
            <v>34765</v>
          </cell>
          <cell r="S524" t="str">
            <v xml:space="preserve">      94.8</v>
          </cell>
          <cell r="T524">
            <v>30</v>
          </cell>
          <cell r="U524">
            <v>34765</v>
          </cell>
        </row>
        <row r="525">
          <cell r="B525" t="str">
            <v xml:space="preserve">PORT AVENTURA/P.ATRAC                                      </v>
          </cell>
          <cell r="C525" t="str">
            <v>C9</v>
          </cell>
          <cell r="D525" t="str">
            <v>GENERAL</v>
          </cell>
          <cell r="E525">
            <v>35577</v>
          </cell>
          <cell r="F525" t="str">
            <v>Martes</v>
          </cell>
          <cell r="G525">
            <v>0.68994212962962964</v>
          </cell>
          <cell r="H525" t="str">
            <v>000m30s</v>
          </cell>
          <cell r="I525" t="str">
            <v>[EN PRIMERA PERSONA] {AVANCE PROGRAMACION} * {AVANCE PROGRAMACION}</v>
          </cell>
          <cell r="J525">
            <v>2</v>
          </cell>
          <cell r="K525">
            <v>14</v>
          </cell>
          <cell r="L525" t="str">
            <v>Segunda</v>
          </cell>
          <cell r="M525">
            <v>0.7</v>
          </cell>
          <cell r="N525" t="str">
            <v xml:space="preserve">    1156.1</v>
          </cell>
          <cell r="O525">
            <v>255</v>
          </cell>
          <cell r="P525">
            <v>188</v>
          </cell>
          <cell r="Q525" t="str">
            <v xml:space="preserve">      12.2</v>
          </cell>
          <cell r="R525">
            <v>34768</v>
          </cell>
          <cell r="S525" t="str">
            <v xml:space="preserve">      94.8</v>
          </cell>
          <cell r="T525">
            <v>30</v>
          </cell>
          <cell r="U525">
            <v>34768</v>
          </cell>
        </row>
        <row r="526">
          <cell r="B526" t="str">
            <v xml:space="preserve">PORT AVENTURA/P.ATRAC                                      </v>
          </cell>
          <cell r="C526" t="str">
            <v>ETB2</v>
          </cell>
          <cell r="D526" t="str">
            <v>GENERAL</v>
          </cell>
          <cell r="E526">
            <v>35577</v>
          </cell>
          <cell r="F526" t="str">
            <v>Martes</v>
          </cell>
          <cell r="G526">
            <v>0.93479166666666658</v>
          </cell>
          <cell r="H526" t="str">
            <v>000m30s</v>
          </cell>
          <cell r="I526" t="str">
            <v xml:space="preserve">[LA NOCHE DE PRESENTAC] {AVANCE PROGRAMACION} * </v>
          </cell>
          <cell r="J526">
            <v>13</v>
          </cell>
          <cell r="K526">
            <v>25</v>
          </cell>
          <cell r="L526" t="str">
            <v>Resto</v>
          </cell>
          <cell r="M526">
            <v>0.4</v>
          </cell>
          <cell r="N526" t="str">
            <v xml:space="preserve">    1156.5</v>
          </cell>
          <cell r="O526">
            <v>142</v>
          </cell>
          <cell r="P526">
            <v>345</v>
          </cell>
          <cell r="Q526" t="str">
            <v xml:space="preserve">      12.2</v>
          </cell>
          <cell r="R526">
            <v>34770</v>
          </cell>
          <cell r="S526" t="str">
            <v xml:space="preserve">      94.9</v>
          </cell>
          <cell r="T526">
            <v>30</v>
          </cell>
          <cell r="U526">
            <v>34770</v>
          </cell>
        </row>
        <row r="527">
          <cell r="B527" t="str">
            <v xml:space="preserve">PORT AVENTURA/P.ATRAC                                      </v>
          </cell>
          <cell r="C527" t="str">
            <v>TVM</v>
          </cell>
          <cell r="D527" t="str">
            <v>GENERAL</v>
          </cell>
          <cell r="E527">
            <v>35577</v>
          </cell>
          <cell r="F527" t="str">
            <v>Martes</v>
          </cell>
          <cell r="G527">
            <v>0.70861111111111119</v>
          </cell>
          <cell r="H527" t="str">
            <v>000m30s</v>
          </cell>
          <cell r="I527" t="str">
            <v>[CINE] {AVANCE PROGRAMACION} * {AVANCE PROGRAMACION}</v>
          </cell>
          <cell r="J527">
            <v>12</v>
          </cell>
          <cell r="K527">
            <v>16</v>
          </cell>
          <cell r="L527" t="str">
            <v>Resto</v>
          </cell>
          <cell r="M527">
            <v>0.4</v>
          </cell>
          <cell r="N527" t="str">
            <v xml:space="preserve">    1157.0</v>
          </cell>
          <cell r="O527">
            <v>158</v>
          </cell>
          <cell r="P527">
            <v>548</v>
          </cell>
          <cell r="Q527" t="str">
            <v xml:space="preserve">      12.2</v>
          </cell>
          <cell r="R527">
            <v>34770</v>
          </cell>
          <cell r="S527" t="str">
            <v xml:space="preserve">      94.9</v>
          </cell>
          <cell r="T527">
            <v>30</v>
          </cell>
          <cell r="U527">
            <v>34770</v>
          </cell>
        </row>
        <row r="528">
          <cell r="B528" t="str">
            <v xml:space="preserve">PORT AVENTURA/P.ATRAC                                      </v>
          </cell>
          <cell r="C528" t="str">
            <v>TVM</v>
          </cell>
          <cell r="D528" t="str">
            <v>GENERAL</v>
          </cell>
          <cell r="E528">
            <v>35577</v>
          </cell>
          <cell r="F528" t="str">
            <v>Martes</v>
          </cell>
          <cell r="G528">
            <v>0.97006944444444443</v>
          </cell>
          <cell r="H528" t="str">
            <v>000m30s</v>
          </cell>
          <cell r="I528" t="str">
            <v>[LA NOCHE DE...] {AVANCE PROGRAMACION} * {AVANCE PROGRAMACION}</v>
          </cell>
          <cell r="J528">
            <v>8</v>
          </cell>
          <cell r="K528">
            <v>19</v>
          </cell>
          <cell r="L528" t="str">
            <v>Resto</v>
          </cell>
          <cell r="M528">
            <v>0.7</v>
          </cell>
          <cell r="N528" t="str">
            <v xml:space="preserve">    1157.6</v>
          </cell>
          <cell r="O528">
            <v>244</v>
          </cell>
          <cell r="P528">
            <v>1035</v>
          </cell>
          <cell r="Q528" t="str">
            <v xml:space="preserve">      12.2</v>
          </cell>
          <cell r="R528">
            <v>34770</v>
          </cell>
          <cell r="S528" t="str">
            <v xml:space="preserve">      94.9</v>
          </cell>
          <cell r="T528">
            <v>30</v>
          </cell>
          <cell r="U528">
            <v>34770</v>
          </cell>
        </row>
        <row r="529">
          <cell r="B529" t="str">
            <v xml:space="preserve">PORT AVENTURA/P.ATRAC                                      </v>
          </cell>
          <cell r="C529" t="str">
            <v>TVE1</v>
          </cell>
          <cell r="D529" t="str">
            <v>GENERAL</v>
          </cell>
          <cell r="E529">
            <v>35578</v>
          </cell>
          <cell r="F529" t="str">
            <v>Miercoles</v>
          </cell>
          <cell r="G529">
            <v>0.62247685185185186</v>
          </cell>
          <cell r="H529" t="str">
            <v>000m30s</v>
          </cell>
          <cell r="I529" t="str">
            <v>[PROGRAMACION REGIONAL] * [AVANCE PROGRAMACION]</v>
          </cell>
          <cell r="J529">
            <v>10</v>
          </cell>
          <cell r="K529">
            <v>16</v>
          </cell>
          <cell r="L529" t="str">
            <v>Resto</v>
          </cell>
          <cell r="M529">
            <v>5.0999999999999996</v>
          </cell>
          <cell r="N529" t="str">
            <v xml:space="preserve">    1162.7</v>
          </cell>
          <cell r="O529">
            <v>1876</v>
          </cell>
          <cell r="P529">
            <v>1800</v>
          </cell>
          <cell r="Q529" t="str">
            <v xml:space="preserve">      12.3</v>
          </cell>
          <cell r="R529">
            <v>34775</v>
          </cell>
          <cell r="S529" t="str">
            <v xml:space="preserve">      94.9</v>
          </cell>
          <cell r="T529">
            <v>30</v>
          </cell>
          <cell r="U529">
            <v>34775</v>
          </cell>
        </row>
        <row r="530">
          <cell r="B530" t="str">
            <v xml:space="preserve">PORT AVENTURA/P.ATRAC                                      </v>
          </cell>
          <cell r="C530" t="str">
            <v>TVE1</v>
          </cell>
          <cell r="D530" t="str">
            <v>GENERAL</v>
          </cell>
          <cell r="E530">
            <v>35578</v>
          </cell>
          <cell r="F530" t="str">
            <v>Miercoles</v>
          </cell>
          <cell r="G530">
            <v>1.0121875</v>
          </cell>
          <cell r="H530" t="str">
            <v>000m30s</v>
          </cell>
          <cell r="I530" t="str">
            <v>[QUE NOS QUITEN BAILAO] {AVANCE PROGRAMACION} * {AVANCE PROGRAMACION}</v>
          </cell>
          <cell r="J530">
            <v>8</v>
          </cell>
          <cell r="K530">
            <v>20</v>
          </cell>
          <cell r="L530" t="str">
            <v>Resto</v>
          </cell>
          <cell r="M530">
            <v>3.1</v>
          </cell>
          <cell r="N530" t="str">
            <v xml:space="preserve">    1165.8</v>
          </cell>
          <cell r="O530">
            <v>1134</v>
          </cell>
          <cell r="P530">
            <v>3000</v>
          </cell>
          <cell r="Q530" t="str">
            <v xml:space="preserve">      12.3</v>
          </cell>
          <cell r="R530">
            <v>34776</v>
          </cell>
          <cell r="S530" t="str">
            <v xml:space="preserve">      94.9</v>
          </cell>
          <cell r="T530">
            <v>30</v>
          </cell>
          <cell r="U530">
            <v>34776</v>
          </cell>
        </row>
        <row r="531">
          <cell r="B531" t="str">
            <v xml:space="preserve">PORT AVENTURA/P.ATRAC                                      </v>
          </cell>
          <cell r="C531" t="str">
            <v>T5</v>
          </cell>
          <cell r="D531" t="str">
            <v>GENERAL</v>
          </cell>
          <cell r="E531">
            <v>35578</v>
          </cell>
          <cell r="F531" t="str">
            <v>Miercoles</v>
          </cell>
          <cell r="G531">
            <v>0.82465277777777779</v>
          </cell>
          <cell r="H531" t="str">
            <v>000m30s</v>
          </cell>
          <cell r="I531" t="str">
            <v>[EL SUPER:H.TODOS DIAS] {AVANCE PROGRAMACION} * {AVANCE PROGRAMACION}</v>
          </cell>
          <cell r="J531">
            <v>15</v>
          </cell>
          <cell r="K531">
            <v>23</v>
          </cell>
          <cell r="L531" t="str">
            <v>Resto</v>
          </cell>
          <cell r="M531">
            <v>5.3</v>
          </cell>
          <cell r="N531" t="str">
            <v xml:space="preserve">    1171.2</v>
          </cell>
          <cell r="O531">
            <v>1950</v>
          </cell>
          <cell r="P531">
            <v>1275</v>
          </cell>
          <cell r="Q531" t="str">
            <v xml:space="preserve">      12.3</v>
          </cell>
          <cell r="R531">
            <v>34792</v>
          </cell>
          <cell r="S531" t="str">
            <v xml:space="preserve">      94.9</v>
          </cell>
          <cell r="T531">
            <v>30</v>
          </cell>
          <cell r="U531">
            <v>34792</v>
          </cell>
        </row>
        <row r="532">
          <cell r="B532" t="str">
            <v xml:space="preserve">PORT AVENTURA/P.ATRAC                                      </v>
          </cell>
          <cell r="C532" t="str">
            <v>A3</v>
          </cell>
          <cell r="D532" t="str">
            <v>GENERAL</v>
          </cell>
          <cell r="E532">
            <v>35578</v>
          </cell>
          <cell r="F532" t="str">
            <v>Miercoles</v>
          </cell>
          <cell r="G532">
            <v>0.58785879629629634</v>
          </cell>
          <cell r="H532" t="str">
            <v>000m30s</v>
          </cell>
          <cell r="I532" t="str">
            <v>[PRIMOS LEJANOS]  * {AVANCE PROGRAMACION}</v>
          </cell>
          <cell r="J532">
            <v>5</v>
          </cell>
          <cell r="K532">
            <v>21</v>
          </cell>
          <cell r="L532" t="str">
            <v>Resto</v>
          </cell>
          <cell r="M532">
            <v>3.6</v>
          </cell>
          <cell r="N532" t="str">
            <v xml:space="preserve">    1174.8</v>
          </cell>
          <cell r="O532">
            <v>1321</v>
          </cell>
          <cell r="P532">
            <v>3000</v>
          </cell>
          <cell r="Q532" t="str">
            <v xml:space="preserve">      12.4</v>
          </cell>
          <cell r="R532">
            <v>34810</v>
          </cell>
          <cell r="S532" t="str">
            <v xml:space="preserve">      95.0</v>
          </cell>
          <cell r="T532">
            <v>30</v>
          </cell>
          <cell r="U532">
            <v>34810</v>
          </cell>
        </row>
        <row r="533">
          <cell r="B533" t="str">
            <v xml:space="preserve">PORT AVENTURA/P.ATRAC                                      </v>
          </cell>
          <cell r="C533" t="str">
            <v>TV3</v>
          </cell>
          <cell r="D533" t="str">
            <v>GENERAL</v>
          </cell>
          <cell r="E533">
            <v>35578</v>
          </cell>
          <cell r="F533" t="str">
            <v>Miercoles</v>
          </cell>
          <cell r="G533">
            <v>0.62480324074074078</v>
          </cell>
          <cell r="H533" t="str">
            <v>000m30s</v>
          </cell>
          <cell r="I533" t="str">
            <v>[TELENOTICIES MIGDIA]  * {AVANCE PROGRAMACION}</v>
          </cell>
          <cell r="J533">
            <v>3</v>
          </cell>
          <cell r="K533">
            <v>12</v>
          </cell>
          <cell r="L533" t="str">
            <v>Resto</v>
          </cell>
          <cell r="M533">
            <v>1.5</v>
          </cell>
          <cell r="N533" t="str">
            <v xml:space="preserve">    1176.3</v>
          </cell>
          <cell r="O533">
            <v>558</v>
          </cell>
          <cell r="P533">
            <v>900</v>
          </cell>
          <cell r="Q533" t="str">
            <v xml:space="preserve">      12.4</v>
          </cell>
          <cell r="R533">
            <v>34810</v>
          </cell>
          <cell r="S533" t="str">
            <v xml:space="preserve">      95.0</v>
          </cell>
          <cell r="T533">
            <v>30</v>
          </cell>
          <cell r="U533">
            <v>34810</v>
          </cell>
        </row>
        <row r="534">
          <cell r="B534" t="str">
            <v xml:space="preserve">PORT AVENTURA/P.ATRAC                                      </v>
          </cell>
          <cell r="C534" t="str">
            <v>C9</v>
          </cell>
          <cell r="D534" t="str">
            <v>GENERAL</v>
          </cell>
          <cell r="E534">
            <v>35578</v>
          </cell>
          <cell r="F534" t="str">
            <v>Miercoles</v>
          </cell>
          <cell r="G534">
            <v>0.90857638888888881</v>
          </cell>
          <cell r="H534" t="str">
            <v>000m30s</v>
          </cell>
          <cell r="I534" t="str">
            <v>[CANTA,CANTA] * [CINE]</v>
          </cell>
          <cell r="J534">
            <v>12</v>
          </cell>
          <cell r="K534">
            <v>15</v>
          </cell>
          <cell r="L534" t="str">
            <v>Resto</v>
          </cell>
          <cell r="M534">
            <v>0.6</v>
          </cell>
          <cell r="N534" t="str">
            <v xml:space="preserve">    1176.9</v>
          </cell>
          <cell r="O534">
            <v>225</v>
          </cell>
          <cell r="P534">
            <v>600</v>
          </cell>
          <cell r="Q534" t="str">
            <v xml:space="preserve">      12.4</v>
          </cell>
          <cell r="R534">
            <v>34811</v>
          </cell>
          <cell r="S534" t="str">
            <v xml:space="preserve">      95.0</v>
          </cell>
          <cell r="T534">
            <v>30</v>
          </cell>
          <cell r="U534">
            <v>34811</v>
          </cell>
        </row>
        <row r="535">
          <cell r="B535" t="str">
            <v xml:space="preserve">PORT AVENTURA/P.ATRAC                                      </v>
          </cell>
          <cell r="C535" t="str">
            <v>ETB2</v>
          </cell>
          <cell r="D535" t="str">
            <v>GENERAL</v>
          </cell>
          <cell r="E535">
            <v>35578</v>
          </cell>
          <cell r="F535" t="str">
            <v>Miercoles</v>
          </cell>
          <cell r="G535">
            <v>0.86644675925925929</v>
          </cell>
          <cell r="H535" t="str">
            <v>000m30s</v>
          </cell>
          <cell r="I535" t="str">
            <v>[ROMPECABEZOTAS]</v>
          </cell>
          <cell r="J535">
            <v>1</v>
          </cell>
          <cell r="K535">
            <v>10</v>
          </cell>
          <cell r="L535" t="str">
            <v>Primera</v>
          </cell>
          <cell r="M535">
            <v>0.3</v>
          </cell>
          <cell r="N535" t="str">
            <v xml:space="preserve">    1177.2</v>
          </cell>
          <cell r="O535">
            <v>107</v>
          </cell>
          <cell r="P535">
            <v>255</v>
          </cell>
          <cell r="Q535" t="str">
            <v xml:space="preserve">      12.4</v>
          </cell>
          <cell r="R535">
            <v>34814</v>
          </cell>
          <cell r="S535" t="str">
            <v xml:space="preserve">      95.0</v>
          </cell>
          <cell r="T535">
            <v>30</v>
          </cell>
          <cell r="U535">
            <v>34814</v>
          </cell>
        </row>
        <row r="536">
          <cell r="B536" t="str">
            <v xml:space="preserve">PORT AVENTURA/P.ATRAC                                      </v>
          </cell>
          <cell r="C536" t="str">
            <v>TVM</v>
          </cell>
          <cell r="D536" t="str">
            <v>GENERAL</v>
          </cell>
          <cell r="E536">
            <v>35578</v>
          </cell>
          <cell r="F536" t="str">
            <v>Miercoles</v>
          </cell>
          <cell r="G536">
            <v>0.58862268518518512</v>
          </cell>
          <cell r="H536" t="str">
            <v>000m30s</v>
          </cell>
          <cell r="I536" t="str">
            <v>[TELENOTICIAS 1] {TELENOTICIAS 1:MADRID}</v>
          </cell>
          <cell r="J536">
            <v>3</v>
          </cell>
          <cell r="K536">
            <v>9</v>
          </cell>
          <cell r="L536" t="str">
            <v>Resto</v>
          </cell>
          <cell r="M536">
            <v>0.7</v>
          </cell>
          <cell r="N536" t="str">
            <v xml:space="preserve">    1177.9</v>
          </cell>
          <cell r="O536">
            <v>268</v>
          </cell>
          <cell r="P536">
            <v>413</v>
          </cell>
          <cell r="Q536" t="str">
            <v xml:space="preserve">      12.4</v>
          </cell>
          <cell r="R536">
            <v>34814</v>
          </cell>
          <cell r="S536" t="str">
            <v xml:space="preserve">      95.0</v>
          </cell>
          <cell r="T536">
            <v>30</v>
          </cell>
          <cell r="U536">
            <v>34814</v>
          </cell>
        </row>
        <row r="537">
          <cell r="B537" t="str">
            <v xml:space="preserve">PORT AVENTURA/P.ATRAC                                      </v>
          </cell>
          <cell r="C537" t="str">
            <v>TVE1</v>
          </cell>
          <cell r="D537" t="str">
            <v>GENERAL</v>
          </cell>
          <cell r="E537">
            <v>35579</v>
          </cell>
          <cell r="F537" t="str">
            <v>Jueves</v>
          </cell>
          <cell r="G537">
            <v>0.62127314814814816</v>
          </cell>
          <cell r="H537" t="str">
            <v>000m30s</v>
          </cell>
          <cell r="I537" t="str">
            <v>[AVANCE PROGRAMACION] * [TELEDIARIO 1]</v>
          </cell>
          <cell r="J537">
            <v>6</v>
          </cell>
          <cell r="K537">
            <v>18</v>
          </cell>
          <cell r="L537" t="str">
            <v>Resto</v>
          </cell>
          <cell r="M537">
            <v>4.7</v>
          </cell>
          <cell r="N537" t="str">
            <v xml:space="preserve">    1182.7</v>
          </cell>
          <cell r="O537">
            <v>1741</v>
          </cell>
          <cell r="P537">
            <v>1800</v>
          </cell>
          <cell r="Q537" t="str">
            <v xml:space="preserve">      12.5</v>
          </cell>
          <cell r="R537">
            <v>34814</v>
          </cell>
          <cell r="S537" t="str">
            <v xml:space="preserve">      95.0</v>
          </cell>
          <cell r="T537">
            <v>30</v>
          </cell>
          <cell r="U537">
            <v>34814</v>
          </cell>
        </row>
        <row r="538">
          <cell r="B538" t="str">
            <v xml:space="preserve">PORT AVENTURA/P.ATRAC                                      </v>
          </cell>
          <cell r="C538" t="str">
            <v>TVE1</v>
          </cell>
          <cell r="D538" t="str">
            <v>GENERAL</v>
          </cell>
          <cell r="E538">
            <v>35579</v>
          </cell>
          <cell r="F538" t="str">
            <v>Jueves</v>
          </cell>
          <cell r="G538">
            <v>0.87225694444444446</v>
          </cell>
          <cell r="H538" t="str">
            <v>000m30s</v>
          </cell>
          <cell r="I538" t="str">
            <v>[AVANCE PROGRAMACION] * [TELEDIARIO 2]</v>
          </cell>
          <cell r="J538">
            <v>6</v>
          </cell>
          <cell r="K538">
            <v>16</v>
          </cell>
          <cell r="L538" t="str">
            <v>Resto</v>
          </cell>
          <cell r="M538">
            <v>3.6</v>
          </cell>
          <cell r="N538" t="str">
            <v xml:space="preserve">    1186.3</v>
          </cell>
          <cell r="O538">
            <v>1312</v>
          </cell>
          <cell r="P538">
            <v>5100</v>
          </cell>
          <cell r="Q538" t="str">
            <v xml:space="preserve">      12.5</v>
          </cell>
          <cell r="R538">
            <v>34820</v>
          </cell>
          <cell r="S538" t="str">
            <v xml:space="preserve">      95.0</v>
          </cell>
          <cell r="T538">
            <v>30</v>
          </cell>
          <cell r="U538">
            <v>34820</v>
          </cell>
        </row>
        <row r="539">
          <cell r="B539" t="str">
            <v xml:space="preserve">PORT AVENTURA/P.ATRAC                                      </v>
          </cell>
          <cell r="C539" t="str">
            <v>A3</v>
          </cell>
          <cell r="D539" t="str">
            <v>GENERAL</v>
          </cell>
          <cell r="E539">
            <v>35579</v>
          </cell>
          <cell r="F539" t="str">
            <v>Jueves</v>
          </cell>
          <cell r="G539">
            <v>0.8221180555555555</v>
          </cell>
          <cell r="H539" t="str">
            <v>000m30s</v>
          </cell>
          <cell r="I539" t="str">
            <v>[VIGILANTES D.LA PLAYA] {AVANCE PROGRAMACION} * {EMISION LOCAL}</v>
          </cell>
          <cell r="J539">
            <v>4</v>
          </cell>
          <cell r="K539">
            <v>20</v>
          </cell>
          <cell r="L539" t="str">
            <v>Resto</v>
          </cell>
          <cell r="M539">
            <v>2.7</v>
          </cell>
          <cell r="N539" t="str">
            <v xml:space="preserve">    1189.0</v>
          </cell>
          <cell r="O539">
            <v>990</v>
          </cell>
          <cell r="P539">
            <v>1200</v>
          </cell>
          <cell r="Q539" t="str">
            <v xml:space="preserve">      12.5</v>
          </cell>
          <cell r="R539">
            <v>34829</v>
          </cell>
          <cell r="S539" t="str">
            <v xml:space="preserve">      95.0</v>
          </cell>
          <cell r="T539">
            <v>30</v>
          </cell>
          <cell r="U539">
            <v>34829</v>
          </cell>
        </row>
        <row r="540">
          <cell r="B540" t="str">
            <v xml:space="preserve">PORT AVENTURA/P.ATRAC                                      </v>
          </cell>
          <cell r="C540" t="str">
            <v>A3</v>
          </cell>
          <cell r="D540" t="str">
            <v>GENERAL</v>
          </cell>
          <cell r="E540">
            <v>35579</v>
          </cell>
          <cell r="F540" t="str">
            <v>Jueves</v>
          </cell>
          <cell r="G540">
            <v>0.9447916666666667</v>
          </cell>
          <cell r="H540" t="str">
            <v>000m30s</v>
          </cell>
          <cell r="I540" t="str">
            <v>[MENUDO ES MI PADRE] {AVANCE PROGRAMACION} * {AVANCE PROGRAMACION}</v>
          </cell>
          <cell r="J540">
            <v>9</v>
          </cell>
          <cell r="K540">
            <v>23</v>
          </cell>
          <cell r="L540" t="str">
            <v>Resto</v>
          </cell>
          <cell r="M540">
            <v>9.1999999999999993</v>
          </cell>
          <cell r="N540" t="str">
            <v xml:space="preserve">    1198.2</v>
          </cell>
          <cell r="O540">
            <v>3375</v>
          </cell>
          <cell r="P540">
            <v>5850</v>
          </cell>
          <cell r="Q540" t="str">
            <v xml:space="preserve">      12.6</v>
          </cell>
          <cell r="R540">
            <v>34851</v>
          </cell>
          <cell r="S540" t="str">
            <v xml:space="preserve">      95.1</v>
          </cell>
          <cell r="T540">
            <v>30</v>
          </cell>
          <cell r="U540">
            <v>34851</v>
          </cell>
        </row>
        <row r="541">
          <cell r="B541" t="str">
            <v xml:space="preserve">PORT AVENTURA/P.ATRAC                                      </v>
          </cell>
          <cell r="C541" t="str">
            <v>TV3</v>
          </cell>
          <cell r="D541" t="str">
            <v>GENERAL</v>
          </cell>
          <cell r="E541">
            <v>35579</v>
          </cell>
          <cell r="F541" t="str">
            <v>Jueves</v>
          </cell>
          <cell r="G541">
            <v>0.62387731481481479</v>
          </cell>
          <cell r="H541" t="str">
            <v>000m30s</v>
          </cell>
          <cell r="I541" t="str">
            <v>[TELENOTICIES MIGDIA]  * {AVANCE PROGRAMACION}</v>
          </cell>
          <cell r="J541">
            <v>2</v>
          </cell>
          <cell r="K541">
            <v>10</v>
          </cell>
          <cell r="L541" t="str">
            <v>Segunda</v>
          </cell>
          <cell r="M541">
            <v>1.4</v>
          </cell>
          <cell r="N541" t="str">
            <v xml:space="preserve">    1199.6</v>
          </cell>
          <cell r="O541">
            <v>521</v>
          </cell>
          <cell r="P541">
            <v>900</v>
          </cell>
          <cell r="Q541" t="str">
            <v xml:space="preserve">      12.6</v>
          </cell>
          <cell r="R541">
            <v>34852</v>
          </cell>
          <cell r="S541" t="str">
            <v xml:space="preserve">      95.1</v>
          </cell>
          <cell r="T541">
            <v>30</v>
          </cell>
          <cell r="U541">
            <v>34852</v>
          </cell>
        </row>
        <row r="542">
          <cell r="B542" t="str">
            <v xml:space="preserve">PORT AVENTURA/P.ATRAC                                      </v>
          </cell>
          <cell r="C542" t="str">
            <v>C9</v>
          </cell>
          <cell r="D542" t="str">
            <v>GENERAL</v>
          </cell>
          <cell r="E542">
            <v>35579</v>
          </cell>
          <cell r="F542" t="str">
            <v>Jueves</v>
          </cell>
          <cell r="G542">
            <v>0.818425925925926</v>
          </cell>
          <cell r="H542" t="str">
            <v>000m30s</v>
          </cell>
          <cell r="I542" t="str">
            <v>[EL JUI CAS ALCASSER] {AVANCE PROGRAMACION} * {AVANCE PROGRAMACION}</v>
          </cell>
          <cell r="J542">
            <v>3</v>
          </cell>
          <cell r="K542">
            <v>15</v>
          </cell>
          <cell r="L542" t="str">
            <v>Resto</v>
          </cell>
          <cell r="M542">
            <v>0.7</v>
          </cell>
          <cell r="N542" t="str">
            <v xml:space="preserve">    1200.2</v>
          </cell>
          <cell r="O542">
            <v>243</v>
          </cell>
          <cell r="P542">
            <v>188</v>
          </cell>
          <cell r="Q542" t="str">
            <v xml:space="preserve">      12.6</v>
          </cell>
          <cell r="R542">
            <v>34852</v>
          </cell>
          <cell r="S542" t="str">
            <v xml:space="preserve">      95.1</v>
          </cell>
          <cell r="T542">
            <v>30</v>
          </cell>
          <cell r="U542">
            <v>34852</v>
          </cell>
        </row>
        <row r="543">
          <cell r="B543" t="str">
            <v xml:space="preserve">PORT AVENTURA/P.ATRAC                                      </v>
          </cell>
          <cell r="C543" t="str">
            <v>TVM</v>
          </cell>
          <cell r="D543" t="str">
            <v>GENERAL</v>
          </cell>
          <cell r="E543">
            <v>35579</v>
          </cell>
          <cell r="F543" t="str">
            <v>Jueves</v>
          </cell>
          <cell r="G543">
            <v>0.57707175925925924</v>
          </cell>
          <cell r="H543" t="str">
            <v>000m30s</v>
          </cell>
          <cell r="I543" t="str">
            <v>[LOS PITUFOS] * [AVANCE PROGRAMACION]</v>
          </cell>
          <cell r="J543">
            <v>6</v>
          </cell>
          <cell r="K543">
            <v>20</v>
          </cell>
          <cell r="L543" t="str">
            <v>Resto</v>
          </cell>
          <cell r="M543">
            <v>0.4</v>
          </cell>
          <cell r="N543" t="str">
            <v xml:space="preserve">    1200.7</v>
          </cell>
          <cell r="O543">
            <v>164</v>
          </cell>
          <cell r="P543">
            <v>413</v>
          </cell>
          <cell r="Q543" t="str">
            <v xml:space="preserve">      12.6</v>
          </cell>
          <cell r="R543">
            <v>34852</v>
          </cell>
          <cell r="S543" t="str">
            <v xml:space="preserve">      95.1</v>
          </cell>
          <cell r="T543">
            <v>30</v>
          </cell>
          <cell r="U543">
            <v>34852</v>
          </cell>
        </row>
        <row r="544">
          <cell r="B544" t="str">
            <v xml:space="preserve">PORT AVENTURA/P.ATRAC                                      </v>
          </cell>
          <cell r="C544" t="str">
            <v>TVM</v>
          </cell>
          <cell r="D544" t="str">
            <v>GENERAL</v>
          </cell>
          <cell r="E544">
            <v>35579</v>
          </cell>
          <cell r="F544" t="str">
            <v>Jueves</v>
          </cell>
          <cell r="G544">
            <v>0.58893518518518517</v>
          </cell>
          <cell r="H544" t="str">
            <v>000m30s</v>
          </cell>
          <cell r="I544" t="str">
            <v>[TELENOTICIAS 1] {TELENOTICIAS 1:MADRID}</v>
          </cell>
          <cell r="J544">
            <v>3</v>
          </cell>
          <cell r="K544">
            <v>9</v>
          </cell>
          <cell r="L544" t="str">
            <v>Resto</v>
          </cell>
          <cell r="M544">
            <v>0.8</v>
          </cell>
          <cell r="N544" t="str">
            <v xml:space="preserve">    1201.5</v>
          </cell>
          <cell r="O544">
            <v>278</v>
          </cell>
          <cell r="P544">
            <v>413</v>
          </cell>
          <cell r="Q544" t="str">
            <v xml:space="preserve">      12.6</v>
          </cell>
          <cell r="R544">
            <v>34852</v>
          </cell>
          <cell r="S544" t="str">
            <v xml:space="preserve">      95.1</v>
          </cell>
          <cell r="T544">
            <v>30</v>
          </cell>
          <cell r="U544">
            <v>34852</v>
          </cell>
        </row>
        <row r="545">
          <cell r="B545" t="str">
            <v xml:space="preserve">PORT AVENTURA/P.ATRAC                                      </v>
          </cell>
          <cell r="C545" t="str">
            <v>TVE1</v>
          </cell>
          <cell r="D545" t="str">
            <v>GENERAL</v>
          </cell>
          <cell r="E545">
            <v>35580</v>
          </cell>
          <cell r="F545" t="str">
            <v>Viernes</v>
          </cell>
          <cell r="G545">
            <v>0.6812962962962964</v>
          </cell>
          <cell r="H545" t="str">
            <v>000m30s</v>
          </cell>
          <cell r="I545" t="str">
            <v>[TODO POR TU AMOR] {AVANCE PROGRAMACION} * {AVANCE PROGRAMACION}</v>
          </cell>
          <cell r="J545">
            <v>11</v>
          </cell>
          <cell r="K545">
            <v>20</v>
          </cell>
          <cell r="L545" t="str">
            <v>Resto</v>
          </cell>
          <cell r="M545">
            <v>5.3</v>
          </cell>
          <cell r="N545" t="str">
            <v xml:space="preserve">    1206.7</v>
          </cell>
          <cell r="O545">
            <v>1938</v>
          </cell>
          <cell r="P545">
            <v>1500</v>
          </cell>
          <cell r="Q545" t="str">
            <v xml:space="preserve">      12.7</v>
          </cell>
          <cell r="R545">
            <v>34868</v>
          </cell>
          <cell r="S545" t="str">
            <v xml:space="preserve">      95.1</v>
          </cell>
          <cell r="T545">
            <v>30</v>
          </cell>
          <cell r="U545">
            <v>34868</v>
          </cell>
        </row>
        <row r="546">
          <cell r="B546" t="str">
            <v xml:space="preserve">PORT AVENTURA/P.ATRAC                                      </v>
          </cell>
          <cell r="C546" t="str">
            <v>TVE1</v>
          </cell>
          <cell r="D546" t="str">
            <v>GENERAL</v>
          </cell>
          <cell r="E546">
            <v>35580</v>
          </cell>
          <cell r="F546" t="str">
            <v>Viernes</v>
          </cell>
          <cell r="G546">
            <v>0.87295138888888879</v>
          </cell>
          <cell r="H546" t="str">
            <v>000m30s</v>
          </cell>
          <cell r="I546" t="str">
            <v>[GENTE] * [TELEDIARIO 2]</v>
          </cell>
          <cell r="J546">
            <v>8</v>
          </cell>
          <cell r="K546">
            <v>14</v>
          </cell>
          <cell r="L546" t="str">
            <v>Resto</v>
          </cell>
          <cell r="M546">
            <v>4.7</v>
          </cell>
          <cell r="N546" t="str">
            <v xml:space="preserve">    1211.4</v>
          </cell>
          <cell r="O546">
            <v>1714</v>
          </cell>
          <cell r="P546">
            <v>5100</v>
          </cell>
          <cell r="Q546" t="str">
            <v xml:space="preserve">      12.7</v>
          </cell>
          <cell r="R546">
            <v>34877</v>
          </cell>
          <cell r="S546" t="str">
            <v xml:space="preserve">      95.1</v>
          </cell>
          <cell r="T546">
            <v>30</v>
          </cell>
          <cell r="U546">
            <v>34877</v>
          </cell>
        </row>
        <row r="547">
          <cell r="B547" t="str">
            <v xml:space="preserve">PORT AVENTURA/P.ATRAC                                      </v>
          </cell>
          <cell r="C547" t="str">
            <v>A3</v>
          </cell>
          <cell r="D547" t="str">
            <v>GENERAL</v>
          </cell>
          <cell r="E547">
            <v>35580</v>
          </cell>
          <cell r="F547" t="str">
            <v>Viernes</v>
          </cell>
          <cell r="G547">
            <v>0.85789351851851858</v>
          </cell>
          <cell r="H547" t="str">
            <v>000m30s</v>
          </cell>
          <cell r="I547" t="str">
            <v>[IMPACTO TV]  * {AVANCE PROGRAMACION}</v>
          </cell>
          <cell r="J547">
            <v>12</v>
          </cell>
          <cell r="K547">
            <v>31</v>
          </cell>
          <cell r="L547" t="str">
            <v>Resto</v>
          </cell>
          <cell r="M547">
            <v>5.6</v>
          </cell>
          <cell r="N547" t="str">
            <v xml:space="preserve">    1217.1</v>
          </cell>
          <cell r="O547">
            <v>2070</v>
          </cell>
          <cell r="P547">
            <v>2100</v>
          </cell>
          <cell r="Q547" t="str">
            <v xml:space="preserve">      12.8</v>
          </cell>
          <cell r="R547">
            <v>34882</v>
          </cell>
          <cell r="S547" t="str">
            <v xml:space="preserve">      95.2</v>
          </cell>
          <cell r="T547">
            <v>30</v>
          </cell>
          <cell r="U547">
            <v>34882</v>
          </cell>
        </row>
        <row r="548">
          <cell r="B548" t="str">
            <v xml:space="preserve">PORT AVENTURA/P.ATRAC                                      </v>
          </cell>
          <cell r="C548" t="str">
            <v>TV3</v>
          </cell>
          <cell r="D548" t="str">
            <v>GENERAL</v>
          </cell>
          <cell r="E548">
            <v>35580</v>
          </cell>
          <cell r="F548" t="str">
            <v>Viernes</v>
          </cell>
          <cell r="G548">
            <v>0.62527777777777771</v>
          </cell>
          <cell r="H548" t="str">
            <v>000m30s</v>
          </cell>
          <cell r="I548" t="str">
            <v>[TELENOTICIES MIGDIA]  * {AVANCE PROGRAMACION}</v>
          </cell>
          <cell r="J548">
            <v>1</v>
          </cell>
          <cell r="K548">
            <v>12</v>
          </cell>
          <cell r="L548" t="str">
            <v>Primera</v>
          </cell>
          <cell r="M548">
            <v>1.5</v>
          </cell>
          <cell r="N548" t="str">
            <v xml:space="preserve">    1218.5</v>
          </cell>
          <cell r="O548">
            <v>539</v>
          </cell>
          <cell r="P548">
            <v>900</v>
          </cell>
          <cell r="Q548" t="str">
            <v xml:space="preserve">      12.8</v>
          </cell>
          <cell r="R548">
            <v>34882</v>
          </cell>
          <cell r="S548" t="str">
            <v xml:space="preserve">      95.2</v>
          </cell>
          <cell r="T548">
            <v>30</v>
          </cell>
          <cell r="U548">
            <v>34882</v>
          </cell>
        </row>
        <row r="549">
          <cell r="B549" t="str">
            <v xml:space="preserve">PORT AVENTURA/P.ATRAC                                      </v>
          </cell>
          <cell r="C549" t="str">
            <v>C9</v>
          </cell>
          <cell r="D549" t="str">
            <v>GENERAL</v>
          </cell>
          <cell r="E549">
            <v>35580</v>
          </cell>
          <cell r="F549" t="str">
            <v>Viernes</v>
          </cell>
          <cell r="G549">
            <v>0.65797453703703701</v>
          </cell>
          <cell r="H549" t="str">
            <v>000m30s</v>
          </cell>
          <cell r="I549" t="str">
            <v>[NOTICIES 9:1] {EL JUI CAS ALCASSER}</v>
          </cell>
          <cell r="J549">
            <v>1</v>
          </cell>
          <cell r="K549">
            <v>11</v>
          </cell>
          <cell r="L549" t="str">
            <v>Primera</v>
          </cell>
          <cell r="M549">
            <v>0.6</v>
          </cell>
          <cell r="N549" t="str">
            <v xml:space="preserve">    1219.2</v>
          </cell>
          <cell r="O549">
            <v>236</v>
          </cell>
          <cell r="P549">
            <v>188</v>
          </cell>
          <cell r="Q549" t="str">
            <v xml:space="preserve">      12.8</v>
          </cell>
          <cell r="R549">
            <v>34882</v>
          </cell>
          <cell r="S549" t="str">
            <v xml:space="preserve">      95.2</v>
          </cell>
          <cell r="T549">
            <v>30</v>
          </cell>
          <cell r="U549">
            <v>34882</v>
          </cell>
        </row>
        <row r="550">
          <cell r="B550" t="str">
            <v xml:space="preserve">PORT AVENTURA/P.ATRAC                                      </v>
          </cell>
          <cell r="C550" t="str">
            <v>C9</v>
          </cell>
          <cell r="D550" t="str">
            <v>GENERAL</v>
          </cell>
          <cell r="E550">
            <v>35580</v>
          </cell>
          <cell r="F550" t="str">
            <v>Viernes</v>
          </cell>
          <cell r="G550">
            <v>0.8631712962962963</v>
          </cell>
          <cell r="H550" t="str">
            <v>000m30s</v>
          </cell>
          <cell r="I550" t="str">
            <v>[DOSSIERS] * [CANTA,CANTA]</v>
          </cell>
          <cell r="J550">
            <v>8</v>
          </cell>
          <cell r="K550">
            <v>14</v>
          </cell>
          <cell r="L550" t="str">
            <v>Resto</v>
          </cell>
          <cell r="M550">
            <v>0.2</v>
          </cell>
          <cell r="N550" t="str">
            <v xml:space="preserve">    1219.4</v>
          </cell>
          <cell r="O550">
            <v>87</v>
          </cell>
          <cell r="P550">
            <v>450</v>
          </cell>
          <cell r="Q550" t="str">
            <v xml:space="preserve">      12.8</v>
          </cell>
          <cell r="R550">
            <v>34882</v>
          </cell>
          <cell r="S550" t="str">
            <v xml:space="preserve">      95.2</v>
          </cell>
          <cell r="T550">
            <v>30</v>
          </cell>
          <cell r="U550">
            <v>34882</v>
          </cell>
        </row>
        <row r="551">
          <cell r="B551" t="str">
            <v xml:space="preserve">PORT AVENTURA/P.ATRAC                                      </v>
          </cell>
          <cell r="C551" t="str">
            <v>ETB2</v>
          </cell>
          <cell r="D551" t="str">
            <v>GENERAL</v>
          </cell>
          <cell r="E551">
            <v>35580</v>
          </cell>
          <cell r="F551" t="str">
            <v>Viernes</v>
          </cell>
          <cell r="G551">
            <v>0.6401041666666667</v>
          </cell>
          <cell r="H551" t="str">
            <v>000m30s</v>
          </cell>
          <cell r="I551" t="str">
            <v xml:space="preserve">[TELEBERRI 1] {BOLSA} * </v>
          </cell>
          <cell r="J551">
            <v>6</v>
          </cell>
          <cell r="K551">
            <v>9</v>
          </cell>
          <cell r="L551" t="str">
            <v>Resto</v>
          </cell>
          <cell r="M551">
            <v>0.3</v>
          </cell>
          <cell r="N551" t="str">
            <v xml:space="preserve">    1219.7</v>
          </cell>
          <cell r="O551">
            <v>116</v>
          </cell>
          <cell r="P551">
            <v>255</v>
          </cell>
          <cell r="Q551" t="str">
            <v xml:space="preserve">      12.8</v>
          </cell>
          <cell r="R551">
            <v>34884</v>
          </cell>
          <cell r="S551" t="str">
            <v xml:space="preserve">      95.2</v>
          </cell>
          <cell r="T551">
            <v>30</v>
          </cell>
          <cell r="U551">
            <v>34884</v>
          </cell>
        </row>
        <row r="552">
          <cell r="B552" t="str">
            <v xml:space="preserve">PORT AVENTURA/P.ATRAC                                      </v>
          </cell>
          <cell r="C552" t="str">
            <v>TVM</v>
          </cell>
          <cell r="D552" t="str">
            <v>GENERAL</v>
          </cell>
          <cell r="E552">
            <v>35580</v>
          </cell>
          <cell r="F552" t="str">
            <v>Viernes</v>
          </cell>
          <cell r="G552">
            <v>0.58784722222222219</v>
          </cell>
          <cell r="H552" t="str">
            <v>000m30s</v>
          </cell>
          <cell r="I552" t="str">
            <v>[TELENOTICIAS 1] {TELENOTICIAS 1:MADRID}</v>
          </cell>
          <cell r="J552">
            <v>3</v>
          </cell>
          <cell r="K552">
            <v>8</v>
          </cell>
          <cell r="L552" t="str">
            <v>Resto</v>
          </cell>
          <cell r="M552">
            <v>0.7</v>
          </cell>
          <cell r="N552" t="str">
            <v xml:space="preserve">    1220.4</v>
          </cell>
          <cell r="O552">
            <v>243</v>
          </cell>
          <cell r="P552">
            <v>413</v>
          </cell>
          <cell r="Q552" t="str">
            <v xml:space="preserve">      12.8</v>
          </cell>
          <cell r="R552">
            <v>34884</v>
          </cell>
          <cell r="S552" t="str">
            <v xml:space="preserve">      95.2</v>
          </cell>
          <cell r="T552">
            <v>30</v>
          </cell>
          <cell r="U552">
            <v>34884</v>
          </cell>
        </row>
        <row r="553">
          <cell r="B553" t="str">
            <v xml:space="preserve">PORT AVENTURA/P.ATRAC                                      </v>
          </cell>
          <cell r="C553" t="str">
            <v>TVM</v>
          </cell>
          <cell r="D553" t="str">
            <v>GENERAL</v>
          </cell>
          <cell r="E553">
            <v>35580</v>
          </cell>
          <cell r="F553" t="str">
            <v>Viernes</v>
          </cell>
          <cell r="G553">
            <v>0.60327546296296297</v>
          </cell>
          <cell r="H553" t="str">
            <v>000m30s</v>
          </cell>
          <cell r="I553" t="str">
            <v>[TELENOTICIAS 1] {TELENOTICIAS 1:MADRID} * {TELENOTICIAS 1:GRAL.}</v>
          </cell>
          <cell r="J553">
            <v>4</v>
          </cell>
          <cell r="K553">
            <v>10</v>
          </cell>
          <cell r="L553" t="str">
            <v>Resto</v>
          </cell>
          <cell r="M553">
            <v>0.9</v>
          </cell>
          <cell r="N553" t="str">
            <v xml:space="preserve">    1221.3</v>
          </cell>
          <cell r="O553">
            <v>337</v>
          </cell>
          <cell r="P553">
            <v>413</v>
          </cell>
          <cell r="Q553" t="str">
            <v xml:space="preserve">      12.8</v>
          </cell>
          <cell r="R553">
            <v>34884</v>
          </cell>
          <cell r="S553" t="str">
            <v xml:space="preserve">      95.2</v>
          </cell>
          <cell r="T553">
            <v>30</v>
          </cell>
          <cell r="U553">
            <v>34884</v>
          </cell>
        </row>
        <row r="554">
          <cell r="B554" t="str">
            <v xml:space="preserve">PORT AVENTURA/P.ATRAC                                      </v>
          </cell>
          <cell r="C554" t="str">
            <v>TVM</v>
          </cell>
          <cell r="D554" t="str">
            <v>GENERAL</v>
          </cell>
          <cell r="E554">
            <v>35580</v>
          </cell>
          <cell r="F554" t="str">
            <v>Viernes</v>
          </cell>
          <cell r="G554">
            <v>0.99238425925925933</v>
          </cell>
          <cell r="H554" t="str">
            <v>000m30s</v>
          </cell>
          <cell r="I554" t="str">
            <v>[SUCEDIO EN MADRID] {AVANCE PROGRAMACION} * {AVANCE PROGRAMACION}</v>
          </cell>
          <cell r="J554">
            <v>4</v>
          </cell>
          <cell r="K554">
            <v>18</v>
          </cell>
          <cell r="L554" t="str">
            <v>Resto</v>
          </cell>
          <cell r="M554">
            <v>0.7</v>
          </cell>
          <cell r="N554" t="str">
            <v xml:space="preserve">    1222.0</v>
          </cell>
          <cell r="O554">
            <v>250</v>
          </cell>
          <cell r="P554">
            <v>1035</v>
          </cell>
          <cell r="Q554" t="str">
            <v xml:space="preserve">      12.8</v>
          </cell>
          <cell r="R554">
            <v>34884</v>
          </cell>
          <cell r="S554" t="str">
            <v xml:space="preserve">      95.2</v>
          </cell>
          <cell r="T554">
            <v>30</v>
          </cell>
          <cell r="U554">
            <v>34884</v>
          </cell>
        </row>
        <row r="555">
          <cell r="B555" t="str">
            <v xml:space="preserve">PORT AVENTURA/P.ATRAC                                      </v>
          </cell>
          <cell r="C555" t="str">
            <v>TVE1</v>
          </cell>
          <cell r="D555" t="str">
            <v>GENERAL</v>
          </cell>
          <cell r="E555">
            <v>35581</v>
          </cell>
          <cell r="F555" t="str">
            <v>Sabado</v>
          </cell>
          <cell r="G555">
            <v>0.91824074074074069</v>
          </cell>
          <cell r="H555" t="str">
            <v>000m30s</v>
          </cell>
          <cell r="I555" t="str">
            <v>[INFORME SEMANAL] {AVANCE PROGRAMACION} * {EMISION REGIONAL}</v>
          </cell>
          <cell r="J555">
            <v>7</v>
          </cell>
          <cell r="K555">
            <v>15</v>
          </cell>
          <cell r="L555" t="str">
            <v>Resto</v>
          </cell>
          <cell r="M555">
            <v>5.5</v>
          </cell>
          <cell r="N555" t="str">
            <v xml:space="preserve">    1227.5</v>
          </cell>
          <cell r="O555">
            <v>2018</v>
          </cell>
          <cell r="P555">
            <v>4500</v>
          </cell>
          <cell r="Q555" t="str">
            <v xml:space="preserve">      12.9</v>
          </cell>
          <cell r="R555">
            <v>34932</v>
          </cell>
          <cell r="S555" t="str">
            <v xml:space="preserve">      95.3</v>
          </cell>
          <cell r="T555">
            <v>30</v>
          </cell>
          <cell r="U555">
            <v>34932</v>
          </cell>
        </row>
        <row r="556">
          <cell r="B556" t="str">
            <v xml:space="preserve">PORT AVENTURA/P.ATRAC                                      </v>
          </cell>
          <cell r="C556" t="str">
            <v>C9</v>
          </cell>
          <cell r="D556" t="str">
            <v>GENERAL</v>
          </cell>
          <cell r="E556">
            <v>35581</v>
          </cell>
          <cell r="F556" t="str">
            <v>Sabado</v>
          </cell>
          <cell r="G556">
            <v>0.74391203703703701</v>
          </cell>
          <cell r="H556" t="str">
            <v>000m30s</v>
          </cell>
          <cell r="I556" t="str">
            <v>[CINE] {AVANCE PROGRAMACION} * {AVANCE PROGRAMACION}</v>
          </cell>
          <cell r="J556">
            <v>11</v>
          </cell>
          <cell r="K556">
            <v>15</v>
          </cell>
          <cell r="L556" t="str">
            <v>Resto</v>
          </cell>
          <cell r="M556">
            <v>0.6</v>
          </cell>
          <cell r="N556" t="str">
            <v xml:space="preserve">    1228.1</v>
          </cell>
          <cell r="O556">
            <v>224</v>
          </cell>
          <cell r="P556">
            <v>375</v>
          </cell>
          <cell r="Q556" t="str">
            <v xml:space="preserve">      12.9</v>
          </cell>
          <cell r="R556">
            <v>34932</v>
          </cell>
          <cell r="S556" t="str">
            <v xml:space="preserve">      95.3</v>
          </cell>
          <cell r="T556">
            <v>30</v>
          </cell>
          <cell r="U556">
            <v>34932</v>
          </cell>
        </row>
        <row r="557">
          <cell r="B557" t="str">
            <v xml:space="preserve">PORT AVENTURA/P.ATRAC                                      </v>
          </cell>
          <cell r="C557" t="str">
            <v>ETB2</v>
          </cell>
          <cell r="D557" t="str">
            <v>GENERAL</v>
          </cell>
          <cell r="E557">
            <v>35581</v>
          </cell>
          <cell r="F557" t="str">
            <v>Sabado</v>
          </cell>
          <cell r="G557">
            <v>0.69868055555555564</v>
          </cell>
          <cell r="H557" t="str">
            <v>000m30s</v>
          </cell>
          <cell r="I557" t="str">
            <v xml:space="preserve">[CINE 2] {AVANCE PROGRAMACION} * </v>
          </cell>
          <cell r="J557">
            <v>3</v>
          </cell>
          <cell r="K557">
            <v>12</v>
          </cell>
          <cell r="L557" t="str">
            <v>Resto</v>
          </cell>
          <cell r="M557">
            <v>0.1</v>
          </cell>
          <cell r="N557" t="str">
            <v xml:space="preserve">    1228.2</v>
          </cell>
          <cell r="O557">
            <v>48</v>
          </cell>
          <cell r="P557">
            <v>180</v>
          </cell>
          <cell r="Q557" t="str">
            <v xml:space="preserve">      12.9</v>
          </cell>
          <cell r="R557">
            <v>34932</v>
          </cell>
          <cell r="S557" t="str">
            <v xml:space="preserve">      95.3</v>
          </cell>
          <cell r="T557">
            <v>30</v>
          </cell>
          <cell r="U557">
            <v>34932</v>
          </cell>
        </row>
        <row r="558">
          <cell r="B558" t="str">
            <v xml:space="preserve">PORT AVENTURA/P.ATRAC                                      </v>
          </cell>
          <cell r="C558" t="str">
            <v>TVM</v>
          </cell>
          <cell r="D558" t="str">
            <v>GENERAL</v>
          </cell>
          <cell r="E558">
            <v>35581</v>
          </cell>
          <cell r="F558" t="str">
            <v>Sabado</v>
          </cell>
          <cell r="G558">
            <v>0.63140046296296293</v>
          </cell>
          <cell r="H558" t="str">
            <v>000m30s</v>
          </cell>
          <cell r="I558" t="str">
            <v>[TELEPAGINA MADRID] * [LOS PITUFOS]</v>
          </cell>
          <cell r="J558">
            <v>5</v>
          </cell>
          <cell r="K558">
            <v>8</v>
          </cell>
          <cell r="L558" t="str">
            <v>Resto</v>
          </cell>
          <cell r="M558">
            <v>0.9</v>
          </cell>
          <cell r="N558" t="str">
            <v xml:space="preserve">    1229.2</v>
          </cell>
          <cell r="O558">
            <v>342</v>
          </cell>
          <cell r="P558">
            <v>413</v>
          </cell>
          <cell r="Q558" t="str">
            <v xml:space="preserve">      12.9</v>
          </cell>
          <cell r="R558">
            <v>34932</v>
          </cell>
          <cell r="S558" t="str">
            <v xml:space="preserve">      95.3</v>
          </cell>
          <cell r="T558">
            <v>30</v>
          </cell>
          <cell r="U558">
            <v>34932</v>
          </cell>
        </row>
        <row r="559">
          <cell r="B559" t="str">
            <v xml:space="preserve">PORT AVENTURA/P.ATRAC                                      </v>
          </cell>
          <cell r="C559" t="str">
            <v>TVE1</v>
          </cell>
          <cell r="D559" t="str">
            <v>GENERAL</v>
          </cell>
          <cell r="E559">
            <v>35582</v>
          </cell>
          <cell r="F559" t="str">
            <v>Domingo</v>
          </cell>
          <cell r="G559">
            <v>0.60111111111111104</v>
          </cell>
          <cell r="H559" t="str">
            <v>000m30s</v>
          </cell>
          <cell r="I559" t="str">
            <v>[CARTELERA TVE] * [AVANCE PROGRAMACION]</v>
          </cell>
          <cell r="J559">
            <v>9</v>
          </cell>
          <cell r="K559">
            <v>17</v>
          </cell>
          <cell r="L559" t="str">
            <v>Resto</v>
          </cell>
          <cell r="M559">
            <v>5.2</v>
          </cell>
          <cell r="N559" t="str">
            <v xml:space="preserve">    1234.4</v>
          </cell>
          <cell r="O559">
            <v>1910</v>
          </cell>
          <cell r="P559">
            <v>3750</v>
          </cell>
          <cell r="Q559" t="str">
            <v xml:space="preserve">      13.0</v>
          </cell>
          <cell r="R559">
            <v>34937</v>
          </cell>
          <cell r="S559" t="str">
            <v xml:space="preserve">      95.3</v>
          </cell>
          <cell r="T559">
            <v>30</v>
          </cell>
          <cell r="U559">
            <v>34937</v>
          </cell>
        </row>
        <row r="560">
          <cell r="B560" t="str">
            <v xml:space="preserve">PORT AVENTURA/P.ATRAC                                      </v>
          </cell>
          <cell r="C560" t="str">
            <v>TVE1</v>
          </cell>
          <cell r="D560" t="str">
            <v>GENERAL</v>
          </cell>
          <cell r="E560">
            <v>35582</v>
          </cell>
          <cell r="F560" t="str">
            <v>Domingo</v>
          </cell>
          <cell r="G560">
            <v>0.874537037037037</v>
          </cell>
          <cell r="H560" t="str">
            <v>000m30s</v>
          </cell>
          <cell r="I560" t="str">
            <v>[MUNDOS APARTE] * [TELED. FIN SEMANA 2]</v>
          </cell>
          <cell r="J560">
            <v>5</v>
          </cell>
          <cell r="K560">
            <v>16</v>
          </cell>
          <cell r="L560" t="str">
            <v>Resto</v>
          </cell>
          <cell r="M560">
            <v>4.8</v>
          </cell>
          <cell r="N560" t="str">
            <v xml:space="preserve">    1239.2</v>
          </cell>
          <cell r="O560">
            <v>1772</v>
          </cell>
          <cell r="P560">
            <v>5100</v>
          </cell>
          <cell r="Q560" t="str">
            <v xml:space="preserve">      13.0</v>
          </cell>
          <cell r="R560">
            <v>34932</v>
          </cell>
          <cell r="S560" t="str">
            <v xml:space="preserve">      95.3</v>
          </cell>
          <cell r="T560">
            <v>30</v>
          </cell>
          <cell r="U560">
            <v>34932</v>
          </cell>
        </row>
        <row r="561">
          <cell r="B561" t="str">
            <v xml:space="preserve">PORT AVENTURA/P.ATRAC                                      </v>
          </cell>
          <cell r="C561" t="str">
            <v>T5</v>
          </cell>
          <cell r="D561" t="str">
            <v>GENERAL</v>
          </cell>
          <cell r="E561">
            <v>35582</v>
          </cell>
          <cell r="F561" t="str">
            <v>Domingo</v>
          </cell>
          <cell r="G561">
            <v>0.92940972222222218</v>
          </cell>
          <cell r="H561" t="str">
            <v>000m30s</v>
          </cell>
          <cell r="I561" t="str">
            <v>[NOCHE DE ACCION] {AVANCE PROGRAMACION} * {AVANCE PROGRAMACION}</v>
          </cell>
          <cell r="J561">
            <v>8</v>
          </cell>
          <cell r="K561">
            <v>20</v>
          </cell>
          <cell r="L561" t="str">
            <v>Resto</v>
          </cell>
          <cell r="M561">
            <v>5.0999999999999996</v>
          </cell>
          <cell r="N561" t="str">
            <v xml:space="preserve">    1244.3</v>
          </cell>
          <cell r="O561">
            <v>1877</v>
          </cell>
          <cell r="P561">
            <v>3150</v>
          </cell>
          <cell r="Q561" t="str">
            <v xml:space="preserve">      13.1</v>
          </cell>
          <cell r="R561">
            <v>34943</v>
          </cell>
          <cell r="S561" t="str">
            <v xml:space="preserve">      95.3</v>
          </cell>
          <cell r="T561">
            <v>30</v>
          </cell>
          <cell r="U561">
            <v>34943</v>
          </cell>
        </row>
        <row r="562">
          <cell r="B562" t="str">
            <v xml:space="preserve">PORT AVENTURA/P.ATRAC                                      </v>
          </cell>
          <cell r="C562" t="str">
            <v>A3</v>
          </cell>
          <cell r="D562" t="str">
            <v>GENERAL</v>
          </cell>
          <cell r="E562">
            <v>35582</v>
          </cell>
          <cell r="F562" t="str">
            <v>Domingo</v>
          </cell>
          <cell r="G562">
            <v>0.91304398148148147</v>
          </cell>
          <cell r="H562" t="str">
            <v>000m30s</v>
          </cell>
          <cell r="I562" t="str">
            <v>[LA CASA DE LOS LIOS]  * {AVANCE PROGRAMACION}</v>
          </cell>
          <cell r="J562">
            <v>2</v>
          </cell>
          <cell r="K562">
            <v>19</v>
          </cell>
          <cell r="L562" t="str">
            <v>Segunda</v>
          </cell>
          <cell r="M562">
            <v>8.4</v>
          </cell>
          <cell r="N562" t="str">
            <v xml:space="preserve">    1252.8</v>
          </cell>
          <cell r="O562">
            <v>3095</v>
          </cell>
          <cell r="P562">
            <v>5700</v>
          </cell>
          <cell r="Q562" t="str">
            <v xml:space="preserve">      13.1</v>
          </cell>
          <cell r="R562">
            <v>34971</v>
          </cell>
          <cell r="S562" t="str">
            <v xml:space="preserve">      95.4</v>
          </cell>
          <cell r="T562">
            <v>30</v>
          </cell>
          <cell r="U562">
            <v>34971</v>
          </cell>
        </row>
        <row r="563">
          <cell r="B563" t="str">
            <v xml:space="preserve">PORT AVENTURA/P.ATRAC                                      </v>
          </cell>
          <cell r="C563" t="str">
            <v>TV3</v>
          </cell>
          <cell r="D563" t="str">
            <v>GENERAL</v>
          </cell>
          <cell r="E563">
            <v>35582</v>
          </cell>
          <cell r="F563" t="str">
            <v>Domingo</v>
          </cell>
          <cell r="G563">
            <v>0.87307870370370377</v>
          </cell>
          <cell r="H563" t="str">
            <v>000m30s</v>
          </cell>
          <cell r="I563" t="str">
            <v>[GOL A GOL] * [AVANCE PROGRAMACION]</v>
          </cell>
          <cell r="J563">
            <v>12</v>
          </cell>
          <cell r="K563">
            <v>14</v>
          </cell>
          <cell r="L563" t="str">
            <v>Resto</v>
          </cell>
          <cell r="M563">
            <v>0.6</v>
          </cell>
          <cell r="N563" t="str">
            <v xml:space="preserve">    1253.3</v>
          </cell>
          <cell r="O563">
            <v>206</v>
          </cell>
          <cell r="P563">
            <v>750</v>
          </cell>
          <cell r="Q563" t="str">
            <v xml:space="preserve">      13.1</v>
          </cell>
          <cell r="R563">
            <v>34971</v>
          </cell>
          <cell r="S563" t="str">
            <v xml:space="preserve">      95.4</v>
          </cell>
          <cell r="T563">
            <v>30</v>
          </cell>
          <cell r="U563">
            <v>34971</v>
          </cell>
        </row>
        <row r="564">
          <cell r="B564" t="str">
            <v xml:space="preserve">PORT AVENTURA/P.ATRAC                                      </v>
          </cell>
          <cell r="C564" t="str">
            <v>C9</v>
          </cell>
          <cell r="D564" t="str">
            <v>GENERAL</v>
          </cell>
          <cell r="E564">
            <v>35582</v>
          </cell>
          <cell r="F564" t="str">
            <v>Domingo</v>
          </cell>
          <cell r="G564">
            <v>0.68645833333333339</v>
          </cell>
          <cell r="H564" t="str">
            <v>000m30s</v>
          </cell>
          <cell r="I564" t="str">
            <v>[CINE] {AVANCE PROGRAMACION} * {AVANCE PROGRAMACION}</v>
          </cell>
          <cell r="J564">
            <v>14</v>
          </cell>
          <cell r="K564">
            <v>14</v>
          </cell>
          <cell r="L564" t="str">
            <v>Ultima</v>
          </cell>
          <cell r="M564">
            <v>0.4</v>
          </cell>
          <cell r="N564" t="str">
            <v xml:space="preserve">    1253.8</v>
          </cell>
          <cell r="O564">
            <v>163</v>
          </cell>
          <cell r="P564">
            <v>375</v>
          </cell>
          <cell r="Q564" t="str">
            <v xml:space="preserve">      13.1</v>
          </cell>
          <cell r="R564">
            <v>34971</v>
          </cell>
          <cell r="S564" t="str">
            <v xml:space="preserve">      95.4</v>
          </cell>
          <cell r="T564">
            <v>30</v>
          </cell>
          <cell r="U564">
            <v>34971</v>
          </cell>
        </row>
        <row r="565">
          <cell r="B565" t="str">
            <v xml:space="preserve">PORT AVENTURA/P.ATRAC                                      </v>
          </cell>
          <cell r="C565" t="str">
            <v>ETB2</v>
          </cell>
          <cell r="D565" t="str">
            <v>GENERAL</v>
          </cell>
          <cell r="E565">
            <v>35582</v>
          </cell>
          <cell r="F565" t="str">
            <v>Domingo</v>
          </cell>
          <cell r="G565">
            <v>0.62736111111111115</v>
          </cell>
          <cell r="H565" t="str">
            <v>000m30s</v>
          </cell>
          <cell r="I565" t="str">
            <v>[AVANCE PROGRAMACION] * [AVANCE PROGRAMACION]</v>
          </cell>
          <cell r="J565">
            <v>12</v>
          </cell>
          <cell r="K565">
            <v>15</v>
          </cell>
          <cell r="L565" t="str">
            <v>Resto</v>
          </cell>
          <cell r="M565">
            <v>0.3</v>
          </cell>
          <cell r="N565" t="str">
            <v xml:space="preserve">    1254.1</v>
          </cell>
          <cell r="O565">
            <v>116</v>
          </cell>
          <cell r="P565">
            <v>195</v>
          </cell>
          <cell r="Q565" t="str">
            <v xml:space="preserve">      13.1</v>
          </cell>
          <cell r="R565">
            <v>34971</v>
          </cell>
          <cell r="S565" t="str">
            <v xml:space="preserve">      95.4</v>
          </cell>
          <cell r="T565">
            <v>30</v>
          </cell>
          <cell r="U565">
            <v>34971</v>
          </cell>
        </row>
        <row r="566">
          <cell r="B566" t="str">
            <v xml:space="preserve">PORT AVENTURA/P.ATRAC                                      </v>
          </cell>
          <cell r="C566" t="str">
            <v>TVM</v>
          </cell>
          <cell r="D566" t="str">
            <v>GENERAL</v>
          </cell>
          <cell r="E566">
            <v>35582</v>
          </cell>
          <cell r="F566" t="str">
            <v>Domingo</v>
          </cell>
          <cell r="G566">
            <v>0.66351851851851851</v>
          </cell>
          <cell r="H566" t="str">
            <v>000m30s</v>
          </cell>
          <cell r="I566" t="str">
            <v>[CINE]  * {AVANCE PROGRAMACION}</v>
          </cell>
          <cell r="J566">
            <v>11</v>
          </cell>
          <cell r="K566">
            <v>19</v>
          </cell>
          <cell r="L566" t="str">
            <v>Resto</v>
          </cell>
          <cell r="M566">
            <v>0.3</v>
          </cell>
          <cell r="N566" t="str">
            <v xml:space="preserve">    1254.4</v>
          </cell>
          <cell r="O566">
            <v>107</v>
          </cell>
          <cell r="P566">
            <v>548</v>
          </cell>
          <cell r="Q566" t="str">
            <v xml:space="preserve">      13.1</v>
          </cell>
          <cell r="R566">
            <v>34971</v>
          </cell>
          <cell r="S566" t="str">
            <v xml:space="preserve">      95.4</v>
          </cell>
          <cell r="T566">
            <v>30</v>
          </cell>
          <cell r="U566">
            <v>34971</v>
          </cell>
        </row>
        <row r="567">
          <cell r="B567" t="str">
            <v xml:space="preserve">PORT AVENTURA/P.ATRAC                                      </v>
          </cell>
          <cell r="C567" t="str">
            <v>TVE1</v>
          </cell>
          <cell r="D567" t="str">
            <v>GENERAL</v>
          </cell>
          <cell r="E567">
            <v>35583</v>
          </cell>
          <cell r="F567" t="str">
            <v>Lunes</v>
          </cell>
          <cell r="G567">
            <v>0.62206018518518513</v>
          </cell>
          <cell r="H567" t="str">
            <v>000m30s</v>
          </cell>
          <cell r="I567" t="str">
            <v>[AVANCE PROGRAMACION] * [TELEDIARIO 1]</v>
          </cell>
          <cell r="J567">
            <v>8</v>
          </cell>
          <cell r="K567">
            <v>18</v>
          </cell>
          <cell r="L567" t="str">
            <v>Resto</v>
          </cell>
          <cell r="M567">
            <v>4.7</v>
          </cell>
          <cell r="N567" t="str">
            <v xml:space="preserve">    1259.1</v>
          </cell>
          <cell r="O567">
            <v>1738</v>
          </cell>
          <cell r="P567">
            <v>1800</v>
          </cell>
          <cell r="Q567" t="str">
            <v xml:space="preserve">      13.2</v>
          </cell>
          <cell r="R567">
            <v>34976</v>
          </cell>
          <cell r="S567" t="str">
            <v xml:space="preserve">      95.4</v>
          </cell>
          <cell r="T567">
            <v>30</v>
          </cell>
          <cell r="U567">
            <v>34976</v>
          </cell>
        </row>
        <row r="568">
          <cell r="B568" t="str">
            <v xml:space="preserve">PORT AVENTURA/P.ATRAC                                      </v>
          </cell>
          <cell r="C568" t="str">
            <v>TVE1</v>
          </cell>
          <cell r="D568" t="str">
            <v>GENERAL</v>
          </cell>
          <cell r="E568">
            <v>35583</v>
          </cell>
          <cell r="F568" t="str">
            <v>Lunes</v>
          </cell>
          <cell r="G568">
            <v>0.95469907407407406</v>
          </cell>
          <cell r="H568" t="str">
            <v>000m30s</v>
          </cell>
          <cell r="I568" t="str">
            <v>[QUIEN SABE DONDE] {AVANCE PROGRAMACION} * {AVANCE PROGRAMACION}</v>
          </cell>
          <cell r="J568">
            <v>9</v>
          </cell>
          <cell r="K568">
            <v>17</v>
          </cell>
          <cell r="L568" t="str">
            <v>Resto</v>
          </cell>
          <cell r="M568">
            <v>7.3</v>
          </cell>
          <cell r="N568" t="str">
            <v xml:space="preserve">    1266.5</v>
          </cell>
          <cell r="O568">
            <v>2689</v>
          </cell>
          <cell r="P568">
            <v>7500</v>
          </cell>
          <cell r="Q568" t="str">
            <v xml:space="preserve">      13.3</v>
          </cell>
          <cell r="R568">
            <v>34995</v>
          </cell>
          <cell r="S568" t="str">
            <v xml:space="preserve">      95.5</v>
          </cell>
          <cell r="T568">
            <v>30</v>
          </cell>
          <cell r="U568">
            <v>34995</v>
          </cell>
        </row>
        <row r="569">
          <cell r="B569" t="str">
            <v xml:space="preserve">PORT AVENTURA/P.ATRAC                                      </v>
          </cell>
          <cell r="C569" t="str">
            <v>T5</v>
          </cell>
          <cell r="D569" t="str">
            <v>GENERAL</v>
          </cell>
          <cell r="E569">
            <v>35583</v>
          </cell>
          <cell r="F569" t="str">
            <v>Lunes</v>
          </cell>
          <cell r="G569">
            <v>0.73635416666666664</v>
          </cell>
          <cell r="H569" t="str">
            <v>000m30s</v>
          </cell>
          <cell r="I569" t="str">
            <v>[TARDE DE CINE] {AVANCE PROGRAMACION} * {AVANCE PROGRAMACION}</v>
          </cell>
          <cell r="J569">
            <v>29</v>
          </cell>
          <cell r="K569">
            <v>34</v>
          </cell>
          <cell r="L569" t="str">
            <v>Resto</v>
          </cell>
          <cell r="M569">
            <v>4.9000000000000004</v>
          </cell>
          <cell r="N569" t="str">
            <v xml:space="preserve">    1271.4</v>
          </cell>
          <cell r="O569">
            <v>1805</v>
          </cell>
          <cell r="P569">
            <v>1238</v>
          </cell>
          <cell r="Q569" t="str">
            <v xml:space="preserve">      13.3</v>
          </cell>
          <cell r="R569">
            <v>35013</v>
          </cell>
          <cell r="S569" t="str">
            <v xml:space="preserve">      95.5</v>
          </cell>
          <cell r="T569">
            <v>30</v>
          </cell>
          <cell r="U569">
            <v>35013</v>
          </cell>
        </row>
        <row r="570">
          <cell r="B570" t="str">
            <v xml:space="preserve">PORT AVENTURA/P.ATRAC                                      </v>
          </cell>
          <cell r="C570" t="str">
            <v>T5</v>
          </cell>
          <cell r="D570" t="str">
            <v>GENERAL</v>
          </cell>
          <cell r="E570">
            <v>35583</v>
          </cell>
          <cell r="F570" t="str">
            <v>Lunes</v>
          </cell>
          <cell r="G570">
            <v>0.90341435185185182</v>
          </cell>
          <cell r="H570" t="str">
            <v>000m30s</v>
          </cell>
          <cell r="I570" t="str">
            <v>[AVANCE PROGRAMACION] * [QUERIDO MAESTRO]</v>
          </cell>
          <cell r="J570">
            <v>4</v>
          </cell>
          <cell r="K570">
            <v>19</v>
          </cell>
          <cell r="L570" t="str">
            <v>Resto</v>
          </cell>
          <cell r="M570">
            <v>6.9</v>
          </cell>
          <cell r="N570" t="str">
            <v xml:space="preserve">    1278.3</v>
          </cell>
          <cell r="O570">
            <v>2546</v>
          </cell>
          <cell r="P570">
            <v>2850</v>
          </cell>
          <cell r="Q570" t="str">
            <v xml:space="preserve">      13.4</v>
          </cell>
          <cell r="R570">
            <v>35038</v>
          </cell>
          <cell r="S570" t="str">
            <v xml:space="preserve">      95.6</v>
          </cell>
          <cell r="T570">
            <v>30</v>
          </cell>
          <cell r="U570">
            <v>35038</v>
          </cell>
        </row>
        <row r="571">
          <cell r="B571" t="str">
            <v xml:space="preserve">PORT AVENTURA/P.ATRAC                                      </v>
          </cell>
          <cell r="C571" t="str">
            <v>A3</v>
          </cell>
          <cell r="D571" t="str">
            <v>GENERAL</v>
          </cell>
          <cell r="E571">
            <v>35583</v>
          </cell>
          <cell r="F571" t="str">
            <v>Lunes</v>
          </cell>
          <cell r="G571">
            <v>0.59006944444444442</v>
          </cell>
          <cell r="H571" t="str">
            <v>000m30s</v>
          </cell>
          <cell r="I571" t="str">
            <v>[LA FAMILIA HOGAN]  * {EMISION LOCAL}</v>
          </cell>
          <cell r="J571">
            <v>10</v>
          </cell>
          <cell r="K571">
            <v>23</v>
          </cell>
          <cell r="L571" t="str">
            <v>Resto</v>
          </cell>
          <cell r="M571">
            <v>4.4000000000000004</v>
          </cell>
          <cell r="N571" t="str">
            <v xml:space="preserve">    1282.7</v>
          </cell>
          <cell r="O571">
            <v>1595</v>
          </cell>
          <cell r="P571">
            <v>3000</v>
          </cell>
          <cell r="Q571" t="str">
            <v xml:space="preserve">      13.4</v>
          </cell>
          <cell r="R571">
            <v>35056</v>
          </cell>
          <cell r="S571" t="str">
            <v xml:space="preserve">      95.6</v>
          </cell>
          <cell r="T571">
            <v>30</v>
          </cell>
          <cell r="U571">
            <v>35056</v>
          </cell>
        </row>
        <row r="572">
          <cell r="B572" t="str">
            <v xml:space="preserve">PORT AVENTURA/P.ATRAC                                      </v>
          </cell>
          <cell r="C572" t="str">
            <v>TV3</v>
          </cell>
          <cell r="D572" t="str">
            <v>GENERAL</v>
          </cell>
          <cell r="E572">
            <v>35583</v>
          </cell>
          <cell r="F572" t="str">
            <v>Lunes</v>
          </cell>
          <cell r="G572">
            <v>0.70420138888888895</v>
          </cell>
          <cell r="H572" t="str">
            <v>000m30s</v>
          </cell>
          <cell r="I572" t="str">
            <v>[L'HORA MARI P.HUGET]  * {AVANCE PROGRAMACION}</v>
          </cell>
          <cell r="J572">
            <v>5</v>
          </cell>
          <cell r="K572">
            <v>14</v>
          </cell>
          <cell r="L572" t="str">
            <v>Resto</v>
          </cell>
          <cell r="M572">
            <v>0.8</v>
          </cell>
          <cell r="N572" t="str">
            <v xml:space="preserve">    1283.4</v>
          </cell>
          <cell r="O572">
            <v>279</v>
          </cell>
          <cell r="P572">
            <v>525</v>
          </cell>
          <cell r="Q572" t="str">
            <v xml:space="preserve">      13.4</v>
          </cell>
          <cell r="R572">
            <v>35056</v>
          </cell>
          <cell r="S572" t="str">
            <v xml:space="preserve">      95.6</v>
          </cell>
          <cell r="T572">
            <v>30</v>
          </cell>
          <cell r="U572">
            <v>35056</v>
          </cell>
        </row>
        <row r="573">
          <cell r="B573" t="str">
            <v xml:space="preserve">PORT AVENTURA/P.ATRAC                                      </v>
          </cell>
          <cell r="C573" t="str">
            <v>C9</v>
          </cell>
          <cell r="D573" t="str">
            <v>GENERAL</v>
          </cell>
          <cell r="E573">
            <v>35583</v>
          </cell>
          <cell r="F573" t="str">
            <v>Lunes</v>
          </cell>
          <cell r="G573">
            <v>0.81748842592592597</v>
          </cell>
          <cell r="H573" t="str">
            <v>000m30s</v>
          </cell>
          <cell r="I573" t="str">
            <v>[EL JUI CAS ALCASSER] {AVANCE PROGRAMACION} * {AVANCE PROGRAMACION}</v>
          </cell>
          <cell r="J573">
            <v>5</v>
          </cell>
          <cell r="K573">
            <v>13</v>
          </cell>
          <cell r="L573" t="str">
            <v>Resto</v>
          </cell>
          <cell r="M573">
            <v>0.5</v>
          </cell>
          <cell r="N573" t="str">
            <v xml:space="preserve">    1284.0</v>
          </cell>
          <cell r="O573">
            <v>186</v>
          </cell>
          <cell r="P573">
            <v>188</v>
          </cell>
          <cell r="Q573" t="str">
            <v xml:space="preserve">      13.4</v>
          </cell>
          <cell r="R573">
            <v>35056</v>
          </cell>
          <cell r="S573" t="str">
            <v xml:space="preserve">      95.6</v>
          </cell>
          <cell r="T573">
            <v>30</v>
          </cell>
          <cell r="U573">
            <v>35056</v>
          </cell>
        </row>
        <row r="574">
          <cell r="B574" t="str">
            <v xml:space="preserve">PORT AVENTURA/P.ATRAC                                      </v>
          </cell>
          <cell r="C574" t="str">
            <v>ETB2</v>
          </cell>
          <cell r="D574" t="str">
            <v>GENERAL</v>
          </cell>
          <cell r="E574">
            <v>35583</v>
          </cell>
          <cell r="F574" t="str">
            <v>Lunes</v>
          </cell>
          <cell r="G574">
            <v>0.94791666666666663</v>
          </cell>
          <cell r="H574" t="str">
            <v>000m20s</v>
          </cell>
          <cell r="I574" t="str">
            <v>[VA DE CINE] {AVANCE PROGRAMACION} * {AVANCE PROGRAMACION}</v>
          </cell>
          <cell r="J574">
            <v>13</v>
          </cell>
          <cell r="K574">
            <v>22</v>
          </cell>
          <cell r="L574" t="str">
            <v>Resto</v>
          </cell>
          <cell r="M574">
            <v>0.2</v>
          </cell>
          <cell r="N574" t="str">
            <v xml:space="preserve">    1284.2</v>
          </cell>
          <cell r="O574">
            <v>74</v>
          </cell>
          <cell r="P574">
            <v>230</v>
          </cell>
          <cell r="Q574" t="str">
            <v xml:space="preserve">      13.4</v>
          </cell>
          <cell r="R574">
            <v>35059</v>
          </cell>
          <cell r="S574" t="str">
            <v xml:space="preserve">      95.6</v>
          </cell>
          <cell r="T574">
            <v>20</v>
          </cell>
          <cell r="U574">
            <v>35059</v>
          </cell>
        </row>
        <row r="575">
          <cell r="B575" t="str">
            <v xml:space="preserve">PORT AVENTURA/P.ATRAC                                      </v>
          </cell>
          <cell r="C575" t="str">
            <v>TVG</v>
          </cell>
          <cell r="D575" t="str">
            <v>GENERAL</v>
          </cell>
          <cell r="E575">
            <v>35583</v>
          </cell>
          <cell r="F575" t="str">
            <v>Lunes</v>
          </cell>
          <cell r="G575">
            <v>0.85225694444444444</v>
          </cell>
          <cell r="H575" t="str">
            <v>000m20s</v>
          </cell>
          <cell r="I575" t="str">
            <v>[O TEQUELE TEQUELE] {AVANCE PROGRAMACION} * {AVANCE PROGRAMACION}</v>
          </cell>
          <cell r="J575">
            <v>7</v>
          </cell>
          <cell r="K575">
            <v>9</v>
          </cell>
          <cell r="L575" t="str">
            <v>Resto</v>
          </cell>
          <cell r="M575">
            <v>0.1</v>
          </cell>
          <cell r="N575" t="str">
            <v xml:space="preserve">    1284.3</v>
          </cell>
          <cell r="O575">
            <v>45</v>
          </cell>
          <cell r="P575">
            <v>100</v>
          </cell>
          <cell r="Q575" t="str">
            <v xml:space="preserve">      13.4</v>
          </cell>
          <cell r="R575">
            <v>35062</v>
          </cell>
          <cell r="S575" t="str">
            <v xml:space="preserve">      95.6</v>
          </cell>
          <cell r="T575">
            <v>20</v>
          </cell>
          <cell r="U575">
            <v>35062</v>
          </cell>
        </row>
        <row r="576">
          <cell r="B576" t="str">
            <v xml:space="preserve">PORT AVENTURA/P.ATRAC                                      </v>
          </cell>
          <cell r="C576" t="str">
            <v>TVM</v>
          </cell>
          <cell r="D576" t="str">
            <v>GENERAL</v>
          </cell>
          <cell r="E576">
            <v>35583</v>
          </cell>
          <cell r="F576" t="str">
            <v>Lunes</v>
          </cell>
          <cell r="G576">
            <v>0.75935185185185183</v>
          </cell>
          <cell r="H576" t="str">
            <v>000m30s</v>
          </cell>
          <cell r="I576" t="str">
            <v>[HABLANDO CON GEMMA]  * {AVANCE PROGRAMACION}</v>
          </cell>
          <cell r="J576">
            <v>7</v>
          </cell>
          <cell r="K576">
            <v>15</v>
          </cell>
          <cell r="L576" t="str">
            <v>Resto</v>
          </cell>
          <cell r="M576">
            <v>0.3</v>
          </cell>
          <cell r="N576" t="str">
            <v xml:space="preserve">    1284.6</v>
          </cell>
          <cell r="O576">
            <v>109</v>
          </cell>
          <cell r="P576">
            <v>548</v>
          </cell>
          <cell r="Q576" t="str">
            <v xml:space="preserve">      13.4</v>
          </cell>
          <cell r="R576">
            <v>35062</v>
          </cell>
          <cell r="S576" t="str">
            <v xml:space="preserve">      95.6</v>
          </cell>
          <cell r="T576">
            <v>30</v>
          </cell>
          <cell r="U576">
            <v>35062</v>
          </cell>
        </row>
        <row r="577">
          <cell r="B577" t="str">
            <v xml:space="preserve">PORT AVENTURA/P.ATRAC                                      </v>
          </cell>
          <cell r="C577" t="str">
            <v>TVE1</v>
          </cell>
          <cell r="D577" t="str">
            <v>GENERAL</v>
          </cell>
          <cell r="E577">
            <v>35584</v>
          </cell>
          <cell r="F577" t="str">
            <v>Martes</v>
          </cell>
          <cell r="G577">
            <v>0.67976851851851849</v>
          </cell>
          <cell r="H577" t="str">
            <v>000m30s</v>
          </cell>
          <cell r="I577" t="str">
            <v>[TODO POR TU AMOR] {AVANCE PROGRAMACION} * {AVANCE PROGRAMACION}</v>
          </cell>
          <cell r="J577">
            <v>11</v>
          </cell>
          <cell r="K577">
            <v>18</v>
          </cell>
          <cell r="L577" t="str">
            <v>Resto</v>
          </cell>
          <cell r="M577">
            <v>5.2</v>
          </cell>
          <cell r="N577" t="str">
            <v xml:space="preserve">    1289.8</v>
          </cell>
          <cell r="O577">
            <v>1912</v>
          </cell>
          <cell r="P577">
            <v>1500</v>
          </cell>
          <cell r="Q577" t="str">
            <v xml:space="preserve">      13.5</v>
          </cell>
          <cell r="R577">
            <v>35074</v>
          </cell>
          <cell r="S577" t="str">
            <v xml:space="preserve">      95.7</v>
          </cell>
          <cell r="T577">
            <v>30</v>
          </cell>
          <cell r="U577">
            <v>35074</v>
          </cell>
        </row>
        <row r="578">
          <cell r="B578" t="str">
            <v xml:space="preserve">PORT AVENTURA/P.ATRAC                                      </v>
          </cell>
          <cell r="C578" t="str">
            <v>TVE1</v>
          </cell>
          <cell r="D578" t="str">
            <v>GENERAL</v>
          </cell>
          <cell r="E578">
            <v>35584</v>
          </cell>
          <cell r="F578" t="str">
            <v>Martes</v>
          </cell>
          <cell r="G578">
            <v>0.82518518518518524</v>
          </cell>
          <cell r="H578" t="str">
            <v>000m30s</v>
          </cell>
          <cell r="I578" t="str">
            <v>[HERCULES:VIAJES LEGEN] {AVANCE PROGRAMACION} * {AVANCE PROGRAMACION}</v>
          </cell>
          <cell r="J578">
            <v>12</v>
          </cell>
          <cell r="K578">
            <v>16</v>
          </cell>
          <cell r="L578" t="str">
            <v>Resto</v>
          </cell>
          <cell r="M578">
            <v>2.2000000000000002</v>
          </cell>
          <cell r="N578" t="str">
            <v xml:space="preserve">    1292.0</v>
          </cell>
          <cell r="O578">
            <v>803</v>
          </cell>
          <cell r="P578">
            <v>900</v>
          </cell>
          <cell r="Q578" t="str">
            <v xml:space="preserve">      13.5</v>
          </cell>
          <cell r="R578">
            <v>35084</v>
          </cell>
          <cell r="S578" t="str">
            <v xml:space="preserve">      95.7</v>
          </cell>
          <cell r="T578">
            <v>30</v>
          </cell>
          <cell r="U578">
            <v>35084</v>
          </cell>
        </row>
        <row r="579">
          <cell r="B579" t="str">
            <v xml:space="preserve">PORT AVENTURA/P.ATRAC                                      </v>
          </cell>
          <cell r="C579" t="str">
            <v>TVE1</v>
          </cell>
          <cell r="D579" t="str">
            <v>GENERAL</v>
          </cell>
          <cell r="E579">
            <v>35584</v>
          </cell>
          <cell r="F579" t="str">
            <v>Martes</v>
          </cell>
          <cell r="G579">
            <v>1.004212962962963</v>
          </cell>
          <cell r="H579" t="str">
            <v>000m30s</v>
          </cell>
          <cell r="I579" t="str">
            <v>[HOY ES POSIBLE] {AVANCE PROGRAMACION} * {AVANCE PROGRAMACION}</v>
          </cell>
          <cell r="J579">
            <v>2</v>
          </cell>
          <cell r="K579">
            <v>14</v>
          </cell>
          <cell r="L579" t="str">
            <v>Segunda</v>
          </cell>
          <cell r="M579">
            <v>4.8</v>
          </cell>
          <cell r="N579" t="str">
            <v xml:space="preserve">    1296.8</v>
          </cell>
          <cell r="O579">
            <v>1776</v>
          </cell>
          <cell r="P579">
            <v>4500</v>
          </cell>
          <cell r="Q579" t="str">
            <v xml:space="preserve">      13.5</v>
          </cell>
          <cell r="R579">
            <v>35090</v>
          </cell>
          <cell r="S579" t="str">
            <v xml:space="preserve">      95.7</v>
          </cell>
          <cell r="T579">
            <v>30</v>
          </cell>
          <cell r="U579">
            <v>35090</v>
          </cell>
        </row>
        <row r="580">
          <cell r="B580" t="str">
            <v xml:space="preserve">PORT AVENTURA/P.ATRAC                                      </v>
          </cell>
          <cell r="C580" t="str">
            <v>A3</v>
          </cell>
          <cell r="D580" t="str">
            <v>GENERAL</v>
          </cell>
          <cell r="E580">
            <v>35584</v>
          </cell>
          <cell r="F580" t="str">
            <v>Martes</v>
          </cell>
          <cell r="G580">
            <v>0.84384259259259264</v>
          </cell>
          <cell r="H580" t="str">
            <v>000m30s</v>
          </cell>
          <cell r="I580" t="str">
            <v xml:space="preserve">[VIGILANTES D.LA PLAYA] {AVANCE PROGRAMACION} * </v>
          </cell>
          <cell r="J580">
            <v>22</v>
          </cell>
          <cell r="K580">
            <v>22</v>
          </cell>
          <cell r="L580" t="str">
            <v>Ultima</v>
          </cell>
          <cell r="M580">
            <v>3</v>
          </cell>
          <cell r="N580" t="str">
            <v xml:space="preserve">    1299.9</v>
          </cell>
          <cell r="O580">
            <v>1118</v>
          </cell>
          <cell r="P580">
            <v>2100</v>
          </cell>
          <cell r="Q580" t="str">
            <v xml:space="preserve">      13.6</v>
          </cell>
          <cell r="R580">
            <v>35112</v>
          </cell>
          <cell r="S580" t="str">
            <v xml:space="preserve">      95.8</v>
          </cell>
          <cell r="T580">
            <v>30</v>
          </cell>
          <cell r="U580">
            <v>35112</v>
          </cell>
        </row>
        <row r="581">
          <cell r="B581" t="str">
            <v xml:space="preserve">PORT AVENTURA/P.ATRAC                                      </v>
          </cell>
          <cell r="C581" t="str">
            <v>A3</v>
          </cell>
          <cell r="D581" t="str">
            <v>GENERAL</v>
          </cell>
          <cell r="E581">
            <v>35584</v>
          </cell>
          <cell r="F581" t="str">
            <v>Martes</v>
          </cell>
          <cell r="G581">
            <v>0.93620370370370365</v>
          </cell>
          <cell r="H581" t="str">
            <v>000m30s</v>
          </cell>
          <cell r="I581" t="str">
            <v>[PARODIA NACIONAL] {AVANCE PROGRAMACION} * {AVANCE PROGRAMACION}</v>
          </cell>
          <cell r="J581">
            <v>19</v>
          </cell>
          <cell r="K581">
            <v>19</v>
          </cell>
          <cell r="L581" t="str">
            <v>Ultima</v>
          </cell>
          <cell r="M581">
            <v>5.6</v>
          </cell>
          <cell r="N581" t="str">
            <v xml:space="preserve">    1305.5</v>
          </cell>
          <cell r="O581">
            <v>2052</v>
          </cell>
          <cell r="P581">
            <v>5250</v>
          </cell>
          <cell r="Q581" t="str">
            <v xml:space="preserve">      13.6</v>
          </cell>
          <cell r="R581">
            <v>35118</v>
          </cell>
          <cell r="S581" t="str">
            <v xml:space="preserve">      95.8</v>
          </cell>
          <cell r="T581">
            <v>30</v>
          </cell>
          <cell r="U581">
            <v>35118</v>
          </cell>
        </row>
        <row r="582">
          <cell r="B582" t="str">
            <v xml:space="preserve">PORT AVENTURA/P.ATRAC                                      </v>
          </cell>
          <cell r="C582" t="str">
            <v>TV3</v>
          </cell>
          <cell r="D582" t="str">
            <v>GENERAL</v>
          </cell>
          <cell r="E582">
            <v>35584</v>
          </cell>
          <cell r="F582" t="str">
            <v>Martes</v>
          </cell>
          <cell r="G582">
            <v>0.7012962962962962</v>
          </cell>
          <cell r="H582" t="str">
            <v>000m30s</v>
          </cell>
          <cell r="I582" t="str">
            <v>[L'HORA MARI P.HUGET]  * {AVANCE PROGRAMACION}</v>
          </cell>
          <cell r="J582">
            <v>1</v>
          </cell>
          <cell r="K582">
            <v>6</v>
          </cell>
          <cell r="L582" t="str">
            <v>Primera</v>
          </cell>
          <cell r="M582">
            <v>0.9</v>
          </cell>
          <cell r="N582" t="str">
            <v xml:space="preserve">    1306.4</v>
          </cell>
          <cell r="O582">
            <v>322</v>
          </cell>
          <cell r="P582">
            <v>525</v>
          </cell>
          <cell r="Q582" t="str">
            <v xml:space="preserve">      13.6</v>
          </cell>
          <cell r="R582">
            <v>35118</v>
          </cell>
          <cell r="S582" t="str">
            <v xml:space="preserve">      95.8</v>
          </cell>
          <cell r="T582">
            <v>30</v>
          </cell>
          <cell r="U582">
            <v>35118</v>
          </cell>
        </row>
        <row r="583">
          <cell r="B583" t="str">
            <v xml:space="preserve">PORT AVENTURA/P.ATRAC                                      </v>
          </cell>
          <cell r="C583" t="str">
            <v>C9</v>
          </cell>
          <cell r="D583" t="str">
            <v>GENERAL</v>
          </cell>
          <cell r="E583">
            <v>35584</v>
          </cell>
          <cell r="F583" t="str">
            <v>Martes</v>
          </cell>
          <cell r="G583">
            <v>0.64878472222222217</v>
          </cell>
          <cell r="H583" t="str">
            <v>000m30s</v>
          </cell>
          <cell r="I583" t="str">
            <v>[NOTICIES 9:1] {AVANCE PROGRAMACION} * {EL JUI CAS ALCASSER}</v>
          </cell>
          <cell r="J583">
            <v>12</v>
          </cell>
          <cell r="K583">
            <v>12</v>
          </cell>
          <cell r="L583" t="str">
            <v>Ultima</v>
          </cell>
          <cell r="M583">
            <v>0.7</v>
          </cell>
          <cell r="N583" t="str">
            <v xml:space="preserve">    1307.1</v>
          </cell>
          <cell r="O583">
            <v>258</v>
          </cell>
          <cell r="P583">
            <v>525</v>
          </cell>
          <cell r="Q583" t="str">
            <v xml:space="preserve">      13.6</v>
          </cell>
          <cell r="R583">
            <v>35122</v>
          </cell>
          <cell r="S583" t="str">
            <v xml:space="preserve">      95.8</v>
          </cell>
          <cell r="T583">
            <v>30</v>
          </cell>
          <cell r="U583">
            <v>35122</v>
          </cell>
        </row>
        <row r="584">
          <cell r="B584" t="str">
            <v xml:space="preserve">PORT AVENTURA/P.ATRAC                                      </v>
          </cell>
          <cell r="C584" t="str">
            <v>C9</v>
          </cell>
          <cell r="D584" t="str">
            <v>GENERAL</v>
          </cell>
          <cell r="E584">
            <v>35584</v>
          </cell>
          <cell r="F584" t="str">
            <v>Martes</v>
          </cell>
          <cell r="G584">
            <v>0.85853009259259261</v>
          </cell>
          <cell r="H584" t="str">
            <v>000m30s</v>
          </cell>
          <cell r="I584" t="str">
            <v>[AVANCE PROGRAMACION] * [AVANCE PROGRAMACION]</v>
          </cell>
          <cell r="J584">
            <v>8</v>
          </cell>
          <cell r="K584">
            <v>15</v>
          </cell>
          <cell r="L584" t="str">
            <v>Resto</v>
          </cell>
          <cell r="M584">
            <v>0.3</v>
          </cell>
          <cell r="N584" t="str">
            <v xml:space="preserve">    1307.4</v>
          </cell>
          <cell r="O584">
            <v>118</v>
          </cell>
          <cell r="P584">
            <v>450</v>
          </cell>
          <cell r="Q584" t="str">
            <v xml:space="preserve">      13.6</v>
          </cell>
          <cell r="R584">
            <v>35122</v>
          </cell>
          <cell r="S584" t="str">
            <v xml:space="preserve">      95.8</v>
          </cell>
          <cell r="T584">
            <v>30</v>
          </cell>
          <cell r="U584">
            <v>35122</v>
          </cell>
        </row>
        <row r="585">
          <cell r="B585" t="str">
            <v xml:space="preserve">PORT AVENTURA/P.ATRAC                                      </v>
          </cell>
          <cell r="C585" t="str">
            <v>ETB2</v>
          </cell>
          <cell r="D585" t="str">
            <v>GENERAL</v>
          </cell>
          <cell r="E585">
            <v>35584</v>
          </cell>
          <cell r="F585" t="str">
            <v>Martes</v>
          </cell>
          <cell r="G585">
            <v>0.63876157407407408</v>
          </cell>
          <cell r="H585" t="str">
            <v>000m30s</v>
          </cell>
          <cell r="I585" t="str">
            <v xml:space="preserve">[TELEBERRI 1] {BOLSA} * </v>
          </cell>
          <cell r="J585">
            <v>5</v>
          </cell>
          <cell r="K585">
            <v>5</v>
          </cell>
          <cell r="L585" t="str">
            <v>Ultima</v>
          </cell>
          <cell r="M585">
            <v>0.2</v>
          </cell>
          <cell r="N585" t="str">
            <v xml:space="preserve">    1307.6</v>
          </cell>
          <cell r="O585">
            <v>89</v>
          </cell>
          <cell r="P585">
            <v>195</v>
          </cell>
          <cell r="Q585" t="str">
            <v xml:space="preserve">      13.6</v>
          </cell>
          <cell r="R585">
            <v>35128</v>
          </cell>
          <cell r="S585" t="str">
            <v xml:space="preserve">      95.8</v>
          </cell>
          <cell r="T585">
            <v>30</v>
          </cell>
          <cell r="U585">
            <v>35128</v>
          </cell>
        </row>
        <row r="586">
          <cell r="B586" t="str">
            <v xml:space="preserve">PORT AVENTURA/P.ATRAC                                      </v>
          </cell>
          <cell r="C586" t="str">
            <v>TVM</v>
          </cell>
          <cell r="D586" t="str">
            <v>GENERAL</v>
          </cell>
          <cell r="E586">
            <v>35584</v>
          </cell>
          <cell r="F586" t="str">
            <v>Martes</v>
          </cell>
          <cell r="G586">
            <v>0.57773148148148146</v>
          </cell>
          <cell r="H586" t="str">
            <v>000m30s</v>
          </cell>
          <cell r="I586" t="str">
            <v>[LOS PITUFOS] * [AVANCE PROGRAMACION]</v>
          </cell>
          <cell r="J586">
            <v>3</v>
          </cell>
          <cell r="K586">
            <v>16</v>
          </cell>
          <cell r="L586" t="str">
            <v>Resto</v>
          </cell>
          <cell r="M586">
            <v>0.6</v>
          </cell>
          <cell r="N586" t="str">
            <v xml:space="preserve">    1308.2</v>
          </cell>
          <cell r="O586">
            <v>206</v>
          </cell>
          <cell r="P586">
            <v>413</v>
          </cell>
          <cell r="Q586" t="str">
            <v xml:space="preserve">      13.7</v>
          </cell>
          <cell r="R586">
            <v>35128</v>
          </cell>
          <cell r="S586" t="str">
            <v xml:space="preserve">      95.8</v>
          </cell>
          <cell r="T586">
            <v>30</v>
          </cell>
          <cell r="U586">
            <v>35128</v>
          </cell>
        </row>
        <row r="587">
          <cell r="B587" t="str">
            <v xml:space="preserve">PORT AVENTURA/P.ATRAC                                      </v>
          </cell>
          <cell r="C587" t="str">
            <v>TVM</v>
          </cell>
          <cell r="D587" t="str">
            <v>GENERAL</v>
          </cell>
          <cell r="E587">
            <v>35584</v>
          </cell>
          <cell r="F587" t="str">
            <v>Martes</v>
          </cell>
          <cell r="G587">
            <v>0.89277777777777778</v>
          </cell>
          <cell r="H587" t="str">
            <v>000m30s</v>
          </cell>
          <cell r="I587" t="str">
            <v>[TELENOTICIAS 2]</v>
          </cell>
          <cell r="J587">
            <v>9</v>
          </cell>
          <cell r="K587">
            <v>10</v>
          </cell>
          <cell r="L587" t="str">
            <v>Penultima</v>
          </cell>
          <cell r="M587">
            <v>1</v>
          </cell>
          <cell r="N587" t="str">
            <v xml:space="preserve">    1309.1</v>
          </cell>
          <cell r="O587">
            <v>351</v>
          </cell>
          <cell r="P587">
            <v>1035</v>
          </cell>
          <cell r="Q587" t="str">
            <v xml:space="preserve">      13.7</v>
          </cell>
          <cell r="R587">
            <v>35128</v>
          </cell>
          <cell r="S587" t="str">
            <v xml:space="preserve">      95.8</v>
          </cell>
          <cell r="T587">
            <v>30</v>
          </cell>
          <cell r="U587">
            <v>35128</v>
          </cell>
        </row>
        <row r="588">
          <cell r="B588" t="str">
            <v xml:space="preserve">PORT AVENTURA/P.ATRAC                                      </v>
          </cell>
          <cell r="C588" t="str">
            <v>TVE1</v>
          </cell>
          <cell r="D588" t="str">
            <v>GENERAL</v>
          </cell>
          <cell r="E588">
            <v>35585</v>
          </cell>
          <cell r="F588" t="str">
            <v>Miercoles</v>
          </cell>
          <cell r="G588">
            <v>0.62206018518518513</v>
          </cell>
          <cell r="H588" t="str">
            <v>000m30s</v>
          </cell>
          <cell r="I588" t="str">
            <v>[PROGRAMACION REGIONAL] * [AVANCE PROGRAMACION]</v>
          </cell>
          <cell r="J588">
            <v>8</v>
          </cell>
          <cell r="K588">
            <v>16</v>
          </cell>
          <cell r="L588" t="str">
            <v>Resto</v>
          </cell>
          <cell r="M588">
            <v>4.7</v>
          </cell>
          <cell r="N588" t="str">
            <v xml:space="preserve">    1313.8</v>
          </cell>
          <cell r="O588">
            <v>1706</v>
          </cell>
          <cell r="P588">
            <v>4650</v>
          </cell>
          <cell r="Q588" t="str">
            <v xml:space="preserve">      13.7</v>
          </cell>
          <cell r="R588">
            <v>35128</v>
          </cell>
          <cell r="S588" t="str">
            <v xml:space="preserve">      95.8</v>
          </cell>
          <cell r="T588">
            <v>30</v>
          </cell>
          <cell r="U588">
            <v>35128</v>
          </cell>
        </row>
        <row r="589">
          <cell r="B589" t="str">
            <v xml:space="preserve">PORT AVENTURA/P.ATRAC                                      </v>
          </cell>
          <cell r="C589" t="str">
            <v>LA 2</v>
          </cell>
          <cell r="D589" t="str">
            <v>GENERAL</v>
          </cell>
          <cell r="E589">
            <v>35585</v>
          </cell>
          <cell r="F589" t="str">
            <v>Miercoles</v>
          </cell>
          <cell r="G589">
            <v>0.69452546296296302</v>
          </cell>
          <cell r="H589" t="str">
            <v>000m30s</v>
          </cell>
          <cell r="I589" t="str">
            <v>[TENIS:ROLAND GARROS]</v>
          </cell>
          <cell r="J589">
            <v>1</v>
          </cell>
          <cell r="K589">
            <v>2</v>
          </cell>
          <cell r="L589" t="str">
            <v>Primera</v>
          </cell>
          <cell r="M589">
            <v>4.0999999999999996</v>
          </cell>
          <cell r="N589" t="str">
            <v xml:space="preserve">    1317.9</v>
          </cell>
          <cell r="O589">
            <v>1512</v>
          </cell>
          <cell r="P589">
            <v>1650</v>
          </cell>
          <cell r="Q589" t="str">
            <v xml:space="preserve">      13.7</v>
          </cell>
          <cell r="R589">
            <v>35140</v>
          </cell>
          <cell r="S589" t="str">
            <v xml:space="preserve">      95.9</v>
          </cell>
          <cell r="T589">
            <v>30</v>
          </cell>
          <cell r="U589">
            <v>35140</v>
          </cell>
        </row>
        <row r="590">
          <cell r="B590" t="str">
            <v xml:space="preserve">PORT AVENTURA/P.ATRAC                                      </v>
          </cell>
          <cell r="C590" t="str">
            <v>A3</v>
          </cell>
          <cell r="D590" t="str">
            <v>GENERAL</v>
          </cell>
          <cell r="E590">
            <v>35585</v>
          </cell>
          <cell r="F590" t="str">
            <v>Miercoles</v>
          </cell>
          <cell r="G590">
            <v>0.85986111111111108</v>
          </cell>
          <cell r="H590" t="str">
            <v>000m30s</v>
          </cell>
          <cell r="I590" t="str">
            <v>[IMPACTO TV]</v>
          </cell>
          <cell r="J590">
            <v>17</v>
          </cell>
          <cell r="K590">
            <v>24</v>
          </cell>
          <cell r="L590" t="str">
            <v>Resto</v>
          </cell>
          <cell r="M590">
            <v>6.6</v>
          </cell>
          <cell r="N590" t="str">
            <v xml:space="preserve">    1324.5</v>
          </cell>
          <cell r="O590">
            <v>2426</v>
          </cell>
          <cell r="P590">
            <v>2100</v>
          </cell>
          <cell r="Q590" t="str">
            <v xml:space="preserve">      13.8</v>
          </cell>
          <cell r="R590">
            <v>35162</v>
          </cell>
          <cell r="S590" t="str">
            <v xml:space="preserve">      95.9</v>
          </cell>
          <cell r="T590">
            <v>30</v>
          </cell>
          <cell r="U590">
            <v>35162</v>
          </cell>
        </row>
        <row r="591">
          <cell r="B591" t="str">
            <v xml:space="preserve">PORT AVENTURA/P.ATRAC                                      </v>
          </cell>
          <cell r="C591" t="str">
            <v>TV3</v>
          </cell>
          <cell r="D591" t="str">
            <v>GENERAL</v>
          </cell>
          <cell r="E591">
            <v>35585</v>
          </cell>
          <cell r="F591" t="str">
            <v>Miercoles</v>
          </cell>
          <cell r="G591">
            <v>0.6263657407407407</v>
          </cell>
          <cell r="H591" t="str">
            <v>000m30s</v>
          </cell>
          <cell r="I591" t="str">
            <v>[TELENOTICIES MIGDIA]  * {AVANCE PROGRAMACION}</v>
          </cell>
          <cell r="J591">
            <v>3</v>
          </cell>
          <cell r="K591">
            <v>11</v>
          </cell>
          <cell r="L591" t="str">
            <v>Resto</v>
          </cell>
          <cell r="M591">
            <v>1.4</v>
          </cell>
          <cell r="N591" t="str">
            <v xml:space="preserve">    1325.9</v>
          </cell>
          <cell r="O591">
            <v>501</v>
          </cell>
          <cell r="P591">
            <v>900</v>
          </cell>
          <cell r="Q591" t="str">
            <v xml:space="preserve">      13.8</v>
          </cell>
          <cell r="R591">
            <v>35162</v>
          </cell>
          <cell r="S591" t="str">
            <v xml:space="preserve">      95.9</v>
          </cell>
          <cell r="T591">
            <v>30</v>
          </cell>
          <cell r="U591">
            <v>35162</v>
          </cell>
        </row>
        <row r="592">
          <cell r="B592" t="str">
            <v xml:space="preserve">PORT AVENTURA/P.ATRAC                                      </v>
          </cell>
          <cell r="C592" t="str">
            <v>C9</v>
          </cell>
          <cell r="D592" t="str">
            <v>GENERAL</v>
          </cell>
          <cell r="E592">
            <v>35585</v>
          </cell>
          <cell r="F592" t="str">
            <v>Miercoles</v>
          </cell>
          <cell r="G592">
            <v>0.64648148148148155</v>
          </cell>
          <cell r="H592" t="str">
            <v>000m30s</v>
          </cell>
          <cell r="I592" t="str">
            <v>[NOTICIES 9:1] {L'ORATGE 1} * {EL JUI CAS ALCASSER}</v>
          </cell>
          <cell r="J592">
            <v>2</v>
          </cell>
          <cell r="K592">
            <v>13</v>
          </cell>
          <cell r="L592" t="str">
            <v>Segunda</v>
          </cell>
          <cell r="M592">
            <v>1</v>
          </cell>
          <cell r="N592" t="str">
            <v xml:space="preserve">    1326.9</v>
          </cell>
          <cell r="O592">
            <v>364</v>
          </cell>
          <cell r="P592">
            <v>525</v>
          </cell>
          <cell r="Q592" t="str">
            <v xml:space="preserve">      13.8</v>
          </cell>
          <cell r="R592">
            <v>35162</v>
          </cell>
          <cell r="S592" t="str">
            <v xml:space="preserve">      95.9</v>
          </cell>
          <cell r="T592">
            <v>30</v>
          </cell>
          <cell r="U592">
            <v>35162</v>
          </cell>
        </row>
        <row r="593">
          <cell r="B593" t="str">
            <v xml:space="preserve">PORT AVENTURA/P.ATRAC                                      </v>
          </cell>
          <cell r="C593" t="str">
            <v>C9</v>
          </cell>
          <cell r="D593" t="str">
            <v>GENERAL</v>
          </cell>
          <cell r="E593">
            <v>35585</v>
          </cell>
          <cell r="F593" t="str">
            <v>Miercoles</v>
          </cell>
          <cell r="G593">
            <v>0.69172453703703696</v>
          </cell>
          <cell r="H593" t="str">
            <v>000m30s</v>
          </cell>
          <cell r="I593" t="str">
            <v>[EN PRIMERA PERSONA] {AVANCE PROGRAMACION} * {AVANCE PROGRAMACION}</v>
          </cell>
          <cell r="J593">
            <v>6</v>
          </cell>
          <cell r="K593">
            <v>13</v>
          </cell>
          <cell r="L593" t="str">
            <v>Resto</v>
          </cell>
          <cell r="M593">
            <v>0.7</v>
          </cell>
          <cell r="N593" t="str">
            <v xml:space="preserve">    1327.6</v>
          </cell>
          <cell r="O593">
            <v>266</v>
          </cell>
          <cell r="P593">
            <v>188</v>
          </cell>
          <cell r="Q593" t="str">
            <v xml:space="preserve">      13.8</v>
          </cell>
          <cell r="R593">
            <v>35162</v>
          </cell>
          <cell r="S593" t="str">
            <v xml:space="preserve">      95.9</v>
          </cell>
          <cell r="T593">
            <v>30</v>
          </cell>
          <cell r="U593">
            <v>35162</v>
          </cell>
        </row>
        <row r="594">
          <cell r="B594" t="str">
            <v xml:space="preserve">PORT AVENTURA/P.ATRAC                                      </v>
          </cell>
          <cell r="C594" t="str">
            <v>C9</v>
          </cell>
          <cell r="D594" t="str">
            <v>GENERAL</v>
          </cell>
          <cell r="E594">
            <v>35585</v>
          </cell>
          <cell r="F594" t="str">
            <v>Miercoles</v>
          </cell>
          <cell r="G594">
            <v>0.71581018518518524</v>
          </cell>
          <cell r="H594" t="str">
            <v>000m30s</v>
          </cell>
          <cell r="I594" t="str">
            <v>[EN PRIMERA PERSONA] {AVANCE PROGRAMACION} * {AVANCE PROGRAMACION}</v>
          </cell>
          <cell r="J594">
            <v>6</v>
          </cell>
          <cell r="K594">
            <v>11</v>
          </cell>
          <cell r="L594" t="str">
            <v>Resto</v>
          </cell>
          <cell r="M594">
            <v>0.6</v>
          </cell>
          <cell r="N594" t="str">
            <v xml:space="preserve">    1328.2</v>
          </cell>
          <cell r="O594">
            <v>221</v>
          </cell>
          <cell r="P594">
            <v>188</v>
          </cell>
          <cell r="Q594" t="str">
            <v xml:space="preserve">      13.8</v>
          </cell>
          <cell r="R594">
            <v>35162</v>
          </cell>
          <cell r="S594" t="str">
            <v xml:space="preserve">      95.9</v>
          </cell>
          <cell r="T594">
            <v>30</v>
          </cell>
          <cell r="U594">
            <v>35162</v>
          </cell>
        </row>
        <row r="595">
          <cell r="B595" t="str">
            <v xml:space="preserve">PORT AVENTURA/P.ATRAC                                      </v>
          </cell>
          <cell r="C595" t="str">
            <v>C9</v>
          </cell>
          <cell r="D595" t="str">
            <v>GENERAL</v>
          </cell>
          <cell r="E595">
            <v>35585</v>
          </cell>
          <cell r="F595" t="str">
            <v>Miercoles</v>
          </cell>
          <cell r="G595">
            <v>0.88982638888888888</v>
          </cell>
          <cell r="H595" t="str">
            <v>000m30s</v>
          </cell>
          <cell r="I595" t="str">
            <v>[FUTBOL EN CANAL 9] {FUTBOL:MUNDIALITO FRA}</v>
          </cell>
          <cell r="J595">
            <v>11</v>
          </cell>
          <cell r="K595">
            <v>18</v>
          </cell>
          <cell r="L595" t="str">
            <v>Resto</v>
          </cell>
          <cell r="M595">
            <v>0.4</v>
          </cell>
          <cell r="N595" t="str">
            <v xml:space="preserve">    1328.6</v>
          </cell>
          <cell r="O595">
            <v>144</v>
          </cell>
          <cell r="P595">
            <v>450</v>
          </cell>
          <cell r="Q595" t="str">
            <v xml:space="preserve">      13.9</v>
          </cell>
          <cell r="R595">
            <v>35162</v>
          </cell>
          <cell r="S595" t="str">
            <v xml:space="preserve">      95.9</v>
          </cell>
          <cell r="T595">
            <v>30</v>
          </cell>
          <cell r="U595">
            <v>35162</v>
          </cell>
        </row>
        <row r="596">
          <cell r="B596" t="str">
            <v xml:space="preserve">PORT AVENTURA/P.ATRAC                                      </v>
          </cell>
          <cell r="C596" t="str">
            <v>ETB2</v>
          </cell>
          <cell r="D596" t="str">
            <v>GENERAL</v>
          </cell>
          <cell r="E596">
            <v>35585</v>
          </cell>
          <cell r="F596" t="str">
            <v>Miercoles</v>
          </cell>
          <cell r="G596">
            <v>0.91496527777777781</v>
          </cell>
          <cell r="H596" t="str">
            <v>000m30s</v>
          </cell>
          <cell r="I596" t="str">
            <v>[AVANCE PROGRAMACION] * [AVANCE PROGRAMACION]</v>
          </cell>
          <cell r="J596">
            <v>11</v>
          </cell>
          <cell r="K596">
            <v>18</v>
          </cell>
          <cell r="L596" t="str">
            <v>Resto</v>
          </cell>
          <cell r="M596">
            <v>0.5</v>
          </cell>
          <cell r="N596" t="str">
            <v xml:space="preserve">    1329.2</v>
          </cell>
          <cell r="O596">
            <v>201</v>
          </cell>
          <cell r="P596">
            <v>345</v>
          </cell>
          <cell r="Q596" t="str">
            <v xml:space="preserve">      13.9</v>
          </cell>
          <cell r="R596">
            <v>35162</v>
          </cell>
          <cell r="S596" t="str">
            <v xml:space="preserve">      95.9</v>
          </cell>
          <cell r="T596">
            <v>30</v>
          </cell>
          <cell r="U596">
            <v>35162</v>
          </cell>
        </row>
        <row r="597">
          <cell r="B597" t="str">
            <v xml:space="preserve">PORT AVENTURA/P.ATRAC                                      </v>
          </cell>
          <cell r="C597" t="str">
            <v>TVM</v>
          </cell>
          <cell r="D597" t="str">
            <v>GENERAL</v>
          </cell>
          <cell r="E597">
            <v>35585</v>
          </cell>
          <cell r="F597" t="str">
            <v>Miercoles</v>
          </cell>
          <cell r="G597">
            <v>0.73927083333333332</v>
          </cell>
          <cell r="H597" t="str">
            <v>000m30s</v>
          </cell>
          <cell r="I597" t="str">
            <v>[CINE] {(P)MUCHO MADRID} * {AVANCE PROGRAMACION}</v>
          </cell>
          <cell r="J597">
            <v>4</v>
          </cell>
          <cell r="K597">
            <v>15</v>
          </cell>
          <cell r="L597" t="str">
            <v>Resto</v>
          </cell>
          <cell r="M597">
            <v>0.9</v>
          </cell>
          <cell r="N597" t="str">
            <v xml:space="preserve">    1330.0</v>
          </cell>
          <cell r="O597">
            <v>320</v>
          </cell>
          <cell r="P597">
            <v>548</v>
          </cell>
          <cell r="Q597" t="str">
            <v xml:space="preserve">      13.9</v>
          </cell>
          <cell r="R597">
            <v>35162</v>
          </cell>
          <cell r="S597" t="str">
            <v xml:space="preserve">      95.9</v>
          </cell>
          <cell r="T597">
            <v>30</v>
          </cell>
          <cell r="U597">
            <v>35162</v>
          </cell>
        </row>
        <row r="598">
          <cell r="B598" t="str">
            <v xml:space="preserve">PORT AVENTURA/P.ATRAC                                      </v>
          </cell>
          <cell r="C598" t="str">
            <v>TVE1</v>
          </cell>
          <cell r="D598" t="str">
            <v>GENERAL</v>
          </cell>
          <cell r="E598">
            <v>35586</v>
          </cell>
          <cell r="F598" t="str">
            <v>Jueves</v>
          </cell>
          <cell r="G598">
            <v>0.60494212962962968</v>
          </cell>
          <cell r="H598" t="str">
            <v>000m30s</v>
          </cell>
          <cell r="I598" t="str">
            <v>[PROGRAMACION REGIONAL]  * {AVANCE PROGRAMACION}</v>
          </cell>
          <cell r="J598">
            <v>4</v>
          </cell>
          <cell r="K598">
            <v>14</v>
          </cell>
          <cell r="L598" t="str">
            <v>Resto</v>
          </cell>
          <cell r="M598">
            <v>5.7</v>
          </cell>
          <cell r="N598" t="str">
            <v xml:space="preserve">    1335.7</v>
          </cell>
          <cell r="O598">
            <v>2077</v>
          </cell>
          <cell r="P598">
            <v>1800</v>
          </cell>
          <cell r="Q598" t="str">
            <v xml:space="preserve">      13.9</v>
          </cell>
          <cell r="R598">
            <v>35181</v>
          </cell>
          <cell r="S598" t="str">
            <v xml:space="preserve">      96.0</v>
          </cell>
          <cell r="T598">
            <v>30</v>
          </cell>
          <cell r="U598">
            <v>35181</v>
          </cell>
        </row>
        <row r="599">
          <cell r="B599" t="str">
            <v xml:space="preserve">PORT AVENTURA/P.ATRAC                                      </v>
          </cell>
          <cell r="C599" t="str">
            <v>TVE1</v>
          </cell>
          <cell r="D599" t="str">
            <v>GENERAL</v>
          </cell>
          <cell r="E599">
            <v>35586</v>
          </cell>
          <cell r="F599" t="str">
            <v>Jueves</v>
          </cell>
          <cell r="G599">
            <v>0.9110300925925926</v>
          </cell>
          <cell r="H599" t="str">
            <v>000m30s</v>
          </cell>
          <cell r="I599" t="str">
            <v>[EL TIEMPO 2] * [PRIMI JUEGO]</v>
          </cell>
          <cell r="J599">
            <v>4</v>
          </cell>
          <cell r="K599">
            <v>19</v>
          </cell>
          <cell r="L599" t="str">
            <v>Resto</v>
          </cell>
          <cell r="M599">
            <v>11.1</v>
          </cell>
          <cell r="N599" t="str">
            <v xml:space="preserve">    1346.8</v>
          </cell>
          <cell r="O599">
            <v>4055</v>
          </cell>
          <cell r="P599">
            <v>6750</v>
          </cell>
          <cell r="Q599" t="str">
            <v xml:space="preserve">      14.0</v>
          </cell>
          <cell r="R599">
            <v>35182</v>
          </cell>
          <cell r="S599" t="str">
            <v xml:space="preserve">      96.0</v>
          </cell>
          <cell r="T599">
            <v>30</v>
          </cell>
          <cell r="U599">
            <v>35182</v>
          </cell>
        </row>
        <row r="600">
          <cell r="B600" t="str">
            <v xml:space="preserve">PORT AVENTURA/P.ATRAC                                      </v>
          </cell>
          <cell r="C600" t="str">
            <v>A3</v>
          </cell>
          <cell r="D600" t="str">
            <v>GENERAL</v>
          </cell>
          <cell r="E600">
            <v>35586</v>
          </cell>
          <cell r="F600" t="str">
            <v>Jueves</v>
          </cell>
          <cell r="G600">
            <v>0.61410879629629633</v>
          </cell>
          <cell r="H600" t="str">
            <v>000m30s</v>
          </cell>
          <cell r="I600" t="str">
            <v xml:space="preserve">[LOS PROBLEMAS CRECEN] {AVANCE PROGRAMACION} * </v>
          </cell>
          <cell r="J600">
            <v>17</v>
          </cell>
          <cell r="K600">
            <v>27</v>
          </cell>
          <cell r="L600" t="str">
            <v>Resto</v>
          </cell>
          <cell r="M600">
            <v>7</v>
          </cell>
          <cell r="N600" t="str">
            <v xml:space="preserve">    1353.8</v>
          </cell>
          <cell r="O600">
            <v>2581</v>
          </cell>
          <cell r="P600">
            <v>3000</v>
          </cell>
          <cell r="Q600" t="str">
            <v xml:space="preserve">      14.1</v>
          </cell>
          <cell r="R600">
            <v>35198</v>
          </cell>
          <cell r="S600" t="str">
            <v xml:space="preserve">      96.0</v>
          </cell>
          <cell r="T600">
            <v>30</v>
          </cell>
          <cell r="U600">
            <v>35198</v>
          </cell>
        </row>
        <row r="601">
          <cell r="B601" t="str">
            <v xml:space="preserve">PORT AVENTURA/P.ATRAC                                      </v>
          </cell>
          <cell r="C601" t="str">
            <v>A3</v>
          </cell>
          <cell r="D601" t="str">
            <v>GENERAL</v>
          </cell>
          <cell r="E601">
            <v>35586</v>
          </cell>
          <cell r="F601" t="str">
            <v>Jueves</v>
          </cell>
          <cell r="G601">
            <v>0.64730324074074075</v>
          </cell>
          <cell r="H601" t="str">
            <v>000m30s</v>
          </cell>
          <cell r="I601" t="str">
            <v>[ANTENA 3 NOTICIAS 1]</v>
          </cell>
          <cell r="J601">
            <v>11</v>
          </cell>
          <cell r="K601">
            <v>17</v>
          </cell>
          <cell r="L601" t="str">
            <v>Resto</v>
          </cell>
          <cell r="M601">
            <v>6.4</v>
          </cell>
          <cell r="N601" t="str">
            <v xml:space="preserve">    1360.2</v>
          </cell>
          <cell r="O601">
            <v>2333</v>
          </cell>
          <cell r="P601">
            <v>4050</v>
          </cell>
          <cell r="Q601" t="str">
            <v xml:space="preserve">      14.2</v>
          </cell>
          <cell r="R601">
            <v>35204</v>
          </cell>
          <cell r="S601" t="str">
            <v xml:space="preserve">      96.0</v>
          </cell>
          <cell r="T601">
            <v>30</v>
          </cell>
          <cell r="U601">
            <v>35204</v>
          </cell>
        </row>
        <row r="602">
          <cell r="B602" t="str">
            <v xml:space="preserve">PORT AVENTURA/P.ATRAC                                      </v>
          </cell>
          <cell r="C602" t="str">
            <v>TV3</v>
          </cell>
          <cell r="D602" t="str">
            <v>GENERAL</v>
          </cell>
          <cell r="E602">
            <v>35586</v>
          </cell>
          <cell r="F602" t="str">
            <v>Jueves</v>
          </cell>
          <cell r="G602">
            <v>0.95325231481481476</v>
          </cell>
          <cell r="H602" t="str">
            <v>000m20s</v>
          </cell>
          <cell r="I602" t="str">
            <v>[AVANCE PROGRAMACION] * [SENSE TITOL 2 A.BUENA]</v>
          </cell>
          <cell r="J602">
            <v>10</v>
          </cell>
          <cell r="K602">
            <v>19</v>
          </cell>
          <cell r="L602" t="str">
            <v>Resto</v>
          </cell>
          <cell r="M602">
            <v>1.2</v>
          </cell>
          <cell r="N602" t="str">
            <v xml:space="preserve">    1361.4</v>
          </cell>
          <cell r="O602">
            <v>442</v>
          </cell>
          <cell r="P602">
            <v>1100</v>
          </cell>
          <cell r="Q602" t="str">
            <v xml:space="preserve">      14.2</v>
          </cell>
          <cell r="R602">
            <v>35207</v>
          </cell>
          <cell r="S602" t="str">
            <v xml:space="preserve">      96.0</v>
          </cell>
          <cell r="T602">
            <v>20</v>
          </cell>
          <cell r="U602">
            <v>35207</v>
          </cell>
        </row>
        <row r="603">
          <cell r="B603" t="str">
            <v xml:space="preserve">PORT AVENTURA/P.ATRAC                                      </v>
          </cell>
          <cell r="C603" t="str">
            <v>C9</v>
          </cell>
          <cell r="D603" t="str">
            <v>GENERAL</v>
          </cell>
          <cell r="E603">
            <v>35586</v>
          </cell>
          <cell r="F603" t="str">
            <v>Jueves</v>
          </cell>
          <cell r="G603">
            <v>0.82576388888888896</v>
          </cell>
          <cell r="H603" t="str">
            <v>000m30s</v>
          </cell>
          <cell r="I603" t="str">
            <v>[EL JUI CAS ALCASSER] {AVANCE PROGRAMACION} * {(P)LIDER D'AUDIENCIA}</v>
          </cell>
          <cell r="J603">
            <v>5</v>
          </cell>
          <cell r="K603">
            <v>18</v>
          </cell>
          <cell r="L603" t="str">
            <v>Resto</v>
          </cell>
          <cell r="M603">
            <v>0.5</v>
          </cell>
          <cell r="N603" t="str">
            <v xml:space="preserve">    1361.9</v>
          </cell>
          <cell r="O603">
            <v>195</v>
          </cell>
          <cell r="P603">
            <v>450</v>
          </cell>
          <cell r="Q603" t="str">
            <v xml:space="preserve">      14.2</v>
          </cell>
          <cell r="R603">
            <v>35208</v>
          </cell>
          <cell r="S603" t="str">
            <v xml:space="preserve">      96.0</v>
          </cell>
          <cell r="T603">
            <v>30</v>
          </cell>
          <cell r="U603">
            <v>35208</v>
          </cell>
        </row>
        <row r="604">
          <cell r="B604" t="str">
            <v xml:space="preserve">PORT AVENTURA/P.ATRAC                                      </v>
          </cell>
          <cell r="C604" t="str">
            <v>C9</v>
          </cell>
          <cell r="D604" t="str">
            <v>GENERAL</v>
          </cell>
          <cell r="E604">
            <v>35586</v>
          </cell>
          <cell r="F604" t="str">
            <v>Jueves</v>
          </cell>
          <cell r="G604">
            <v>0.87269675925925927</v>
          </cell>
          <cell r="H604" t="str">
            <v>000m30s</v>
          </cell>
          <cell r="I604" t="str">
            <v>[INQUILINOS] * [AVANCE PROGRAMACION]</v>
          </cell>
          <cell r="J604">
            <v>13</v>
          </cell>
          <cell r="K604">
            <v>19</v>
          </cell>
          <cell r="L604" t="str">
            <v>Resto</v>
          </cell>
          <cell r="M604">
            <v>0.2</v>
          </cell>
          <cell r="N604" t="str">
            <v xml:space="preserve">    1362.1</v>
          </cell>
          <cell r="O604">
            <v>58</v>
          </cell>
          <cell r="P604">
            <v>450</v>
          </cell>
          <cell r="Q604" t="str">
            <v xml:space="preserve">      14.2</v>
          </cell>
          <cell r="R604">
            <v>35207</v>
          </cell>
          <cell r="S604" t="str">
            <v xml:space="preserve">      96.0</v>
          </cell>
          <cell r="T604">
            <v>30</v>
          </cell>
          <cell r="U604">
            <v>35207</v>
          </cell>
        </row>
        <row r="605">
          <cell r="B605" t="str">
            <v xml:space="preserve">PORT AVENTURA/P.ATRAC                                      </v>
          </cell>
          <cell r="C605" t="str">
            <v>TVM</v>
          </cell>
          <cell r="D605" t="str">
            <v>GENERAL</v>
          </cell>
          <cell r="E605">
            <v>35586</v>
          </cell>
          <cell r="F605" t="str">
            <v>Jueves</v>
          </cell>
          <cell r="G605">
            <v>0.60297453703703707</v>
          </cell>
          <cell r="H605" t="str">
            <v>000m30s</v>
          </cell>
          <cell r="I605" t="str">
            <v>[TELENOTICIAS 1] {TELENOTICIAS 1:MADRID} * {TELENOTICIAS 1:GRAL.}</v>
          </cell>
          <cell r="J605">
            <v>5</v>
          </cell>
          <cell r="K605">
            <v>8</v>
          </cell>
          <cell r="L605" t="str">
            <v>Resto</v>
          </cell>
          <cell r="M605">
            <v>0.9</v>
          </cell>
          <cell r="N605" t="str">
            <v xml:space="preserve">    1363.0</v>
          </cell>
          <cell r="O605">
            <v>338</v>
          </cell>
          <cell r="P605">
            <v>413</v>
          </cell>
          <cell r="Q605" t="str">
            <v xml:space="preserve">      14.2</v>
          </cell>
          <cell r="R605">
            <v>35207</v>
          </cell>
          <cell r="S605" t="str">
            <v xml:space="preserve">      96.0</v>
          </cell>
          <cell r="T605">
            <v>30</v>
          </cell>
          <cell r="U605">
            <v>35207</v>
          </cell>
        </row>
        <row r="606">
          <cell r="B606" t="str">
            <v xml:space="preserve">PORT AVENTURA/P.ATRAC                                      </v>
          </cell>
          <cell r="C606" t="str">
            <v>TVE1</v>
          </cell>
          <cell r="D606" t="str">
            <v>GENERAL</v>
          </cell>
          <cell r="E606">
            <v>35587</v>
          </cell>
          <cell r="F606" t="str">
            <v>Viernes</v>
          </cell>
          <cell r="G606">
            <v>0.6057407407407408</v>
          </cell>
          <cell r="H606" t="str">
            <v>000m30s</v>
          </cell>
          <cell r="I606" t="str">
            <v>[PROGRAMACION REGIONAL] {AVANCE PROGRAMACION} * {AVANCE PROGRAMACION}</v>
          </cell>
          <cell r="J606">
            <v>7</v>
          </cell>
          <cell r="K606">
            <v>17</v>
          </cell>
          <cell r="L606" t="str">
            <v>Resto</v>
          </cell>
          <cell r="M606">
            <v>4.9000000000000004</v>
          </cell>
          <cell r="N606" t="str">
            <v xml:space="preserve">    1367.9</v>
          </cell>
          <cell r="O606">
            <v>1788</v>
          </cell>
          <cell r="P606">
            <v>1800</v>
          </cell>
          <cell r="Q606" t="str">
            <v xml:space="preserve">      14.2</v>
          </cell>
          <cell r="R606">
            <v>35210</v>
          </cell>
          <cell r="S606" t="str">
            <v xml:space="preserve">      96.1</v>
          </cell>
          <cell r="T606">
            <v>30</v>
          </cell>
          <cell r="U606">
            <v>35210</v>
          </cell>
        </row>
        <row r="607">
          <cell r="B607" t="str">
            <v xml:space="preserve">PORT AVENTURA/P.ATRAC                                      </v>
          </cell>
          <cell r="C607" t="str">
            <v>TVE1</v>
          </cell>
          <cell r="D607" t="str">
            <v>GENERAL</v>
          </cell>
          <cell r="E607">
            <v>35587</v>
          </cell>
          <cell r="F607" t="str">
            <v>Viernes</v>
          </cell>
          <cell r="G607">
            <v>0.62142361111111111</v>
          </cell>
          <cell r="H607" t="str">
            <v>000m30s</v>
          </cell>
          <cell r="I607" t="str">
            <v>[PROGRAMACION REGIONAL] * [AVANCE PROGRAMACION]</v>
          </cell>
          <cell r="J607">
            <v>6</v>
          </cell>
          <cell r="K607">
            <v>19</v>
          </cell>
          <cell r="L607" t="str">
            <v>Resto</v>
          </cell>
          <cell r="M607">
            <v>4.5</v>
          </cell>
          <cell r="N607" t="str">
            <v xml:space="preserve">    1372.3</v>
          </cell>
          <cell r="O607">
            <v>1633</v>
          </cell>
          <cell r="P607">
            <v>1800</v>
          </cell>
          <cell r="Q607" t="str">
            <v xml:space="preserve">      14.3</v>
          </cell>
          <cell r="R607">
            <v>35210</v>
          </cell>
          <cell r="S607" t="str">
            <v xml:space="preserve">      96.0</v>
          </cell>
          <cell r="T607">
            <v>30</v>
          </cell>
          <cell r="U607">
            <v>35210</v>
          </cell>
        </row>
        <row r="608">
          <cell r="B608" t="str">
            <v xml:space="preserve">PORT AVENTURA/P.ATRAC                                      </v>
          </cell>
          <cell r="C608" t="str">
            <v>TVE1</v>
          </cell>
          <cell r="D608" t="str">
            <v>GENERAL</v>
          </cell>
          <cell r="E608">
            <v>35587</v>
          </cell>
          <cell r="F608" t="str">
            <v>Viernes</v>
          </cell>
          <cell r="G608">
            <v>0.87307870370370377</v>
          </cell>
          <cell r="H608" t="str">
            <v>000m30s</v>
          </cell>
          <cell r="I608" t="str">
            <v>[GENTE] * [TELEDIARIO 2]</v>
          </cell>
          <cell r="J608">
            <v>6</v>
          </cell>
          <cell r="K608">
            <v>13</v>
          </cell>
          <cell r="L608" t="str">
            <v>Resto</v>
          </cell>
          <cell r="M608">
            <v>4.9000000000000004</v>
          </cell>
          <cell r="N608" t="str">
            <v xml:space="preserve">    1377.3</v>
          </cell>
          <cell r="O608">
            <v>1814</v>
          </cell>
          <cell r="P608">
            <v>2250</v>
          </cell>
          <cell r="Q608" t="str">
            <v xml:space="preserve">      14.3</v>
          </cell>
          <cell r="R608">
            <v>35217</v>
          </cell>
          <cell r="S608" t="str">
            <v xml:space="preserve">      96.1</v>
          </cell>
          <cell r="T608">
            <v>30</v>
          </cell>
          <cell r="U608">
            <v>35217</v>
          </cell>
        </row>
        <row r="609">
          <cell r="B609" t="str">
            <v xml:space="preserve">PORT AVENTURA/P.ATRAC                                      </v>
          </cell>
          <cell r="C609" t="str">
            <v>LA 2</v>
          </cell>
          <cell r="D609" t="str">
            <v>GENERAL</v>
          </cell>
          <cell r="E609">
            <v>35587</v>
          </cell>
          <cell r="F609" t="str">
            <v>Viernes</v>
          </cell>
          <cell r="G609">
            <v>0.77962962962962967</v>
          </cell>
          <cell r="H609" t="str">
            <v>000m30s</v>
          </cell>
          <cell r="I609" t="str">
            <v>[TENIS:ROLAND GARROS] * [EL ESCARABAJO VERDE]</v>
          </cell>
          <cell r="J609">
            <v>11</v>
          </cell>
          <cell r="K609">
            <v>15</v>
          </cell>
          <cell r="L609" t="str">
            <v>Resto</v>
          </cell>
          <cell r="M609">
            <v>2</v>
          </cell>
          <cell r="N609" t="str">
            <v xml:space="preserve">    1379.3</v>
          </cell>
          <cell r="O609">
            <v>728</v>
          </cell>
          <cell r="P609">
            <v>638</v>
          </cell>
          <cell r="Q609" t="str">
            <v xml:space="preserve">      14.4</v>
          </cell>
          <cell r="R609">
            <v>35220</v>
          </cell>
          <cell r="S609" t="str">
            <v xml:space="preserve">      96.1</v>
          </cell>
          <cell r="T609">
            <v>30</v>
          </cell>
          <cell r="U609">
            <v>35220</v>
          </cell>
        </row>
        <row r="610">
          <cell r="B610" t="str">
            <v xml:space="preserve">PORT AVENTURA/P.ATRAC                                      </v>
          </cell>
          <cell r="C610" t="str">
            <v>T5</v>
          </cell>
          <cell r="D610" t="str">
            <v>GENERAL</v>
          </cell>
          <cell r="E610">
            <v>35587</v>
          </cell>
          <cell r="F610" t="str">
            <v>Viernes</v>
          </cell>
          <cell r="G610">
            <v>0.84545138888888882</v>
          </cell>
          <cell r="H610" t="str">
            <v>000m30s</v>
          </cell>
          <cell r="I610" t="str">
            <v xml:space="preserve">[RULETA DE LA FORTUNA] {AVANCE PROGRAMACION} * </v>
          </cell>
          <cell r="J610">
            <v>15</v>
          </cell>
          <cell r="K610">
            <v>22</v>
          </cell>
          <cell r="L610" t="str">
            <v>Resto</v>
          </cell>
          <cell r="M610">
            <v>4.5999999999999996</v>
          </cell>
          <cell r="N610" t="str">
            <v xml:space="preserve">    1383.8</v>
          </cell>
          <cell r="O610">
            <v>1683</v>
          </cell>
          <cell r="P610">
            <v>1275</v>
          </cell>
          <cell r="Q610" t="str">
            <v xml:space="preserve">      14.4</v>
          </cell>
          <cell r="R610">
            <v>35220</v>
          </cell>
          <cell r="S610" t="str">
            <v xml:space="preserve">      96.1</v>
          </cell>
          <cell r="T610">
            <v>30</v>
          </cell>
          <cell r="U610">
            <v>35220</v>
          </cell>
        </row>
        <row r="611">
          <cell r="B611" t="str">
            <v xml:space="preserve">PORT AVENTURA/P.ATRAC                                      </v>
          </cell>
          <cell r="C611" t="str">
            <v>A3</v>
          </cell>
          <cell r="D611" t="str">
            <v>GENERAL</v>
          </cell>
          <cell r="E611">
            <v>35587</v>
          </cell>
          <cell r="F611" t="str">
            <v>Viernes</v>
          </cell>
          <cell r="G611">
            <v>0.57222222222222219</v>
          </cell>
          <cell r="H611" t="str">
            <v>000m30s</v>
          </cell>
          <cell r="I611" t="str">
            <v xml:space="preserve">[EL EQUIPO A] {AVANCE PROGRAMACION} * </v>
          </cell>
          <cell r="J611">
            <v>23</v>
          </cell>
          <cell r="K611">
            <v>23</v>
          </cell>
          <cell r="L611" t="str">
            <v>Ultima</v>
          </cell>
          <cell r="M611">
            <v>3.6</v>
          </cell>
          <cell r="N611" t="str">
            <v xml:space="preserve">    1387.5</v>
          </cell>
          <cell r="O611">
            <v>1328</v>
          </cell>
          <cell r="P611">
            <v>825</v>
          </cell>
          <cell r="Q611" t="str">
            <v xml:space="preserve">      14.4</v>
          </cell>
          <cell r="R611">
            <v>35228</v>
          </cell>
          <cell r="S611" t="str">
            <v xml:space="preserve">      96.1</v>
          </cell>
          <cell r="T611">
            <v>30</v>
          </cell>
          <cell r="U611">
            <v>35228</v>
          </cell>
        </row>
        <row r="612">
          <cell r="B612" t="str">
            <v xml:space="preserve">PORT AVENTURA/P.ATRAC                                      </v>
          </cell>
          <cell r="C612" t="str">
            <v>A3</v>
          </cell>
          <cell r="D612" t="str">
            <v>GENERAL</v>
          </cell>
          <cell r="E612">
            <v>35587</v>
          </cell>
          <cell r="F612" t="str">
            <v>Viernes</v>
          </cell>
          <cell r="G612">
            <v>1.0247685185185185</v>
          </cell>
          <cell r="H612" t="str">
            <v>000m30s</v>
          </cell>
          <cell r="I612" t="str">
            <v>[CINE] {ANTENA 3 AVANCE 24H} * {AVANCE PROGRAMACION}</v>
          </cell>
          <cell r="J612">
            <v>13</v>
          </cell>
          <cell r="K612">
            <v>19</v>
          </cell>
          <cell r="L612" t="str">
            <v>Resto</v>
          </cell>
          <cell r="M612">
            <v>2.7</v>
          </cell>
          <cell r="N612" t="str">
            <v xml:space="preserve">    1390.1</v>
          </cell>
          <cell r="O612">
            <v>974</v>
          </cell>
          <cell r="P612">
            <v>1800</v>
          </cell>
          <cell r="Q612" t="str">
            <v xml:space="preserve">      14.5</v>
          </cell>
          <cell r="R612">
            <v>35235</v>
          </cell>
          <cell r="S612" t="str">
            <v xml:space="preserve">      96.1</v>
          </cell>
          <cell r="T612">
            <v>30</v>
          </cell>
          <cell r="U612">
            <v>35235</v>
          </cell>
        </row>
        <row r="613">
          <cell r="B613" t="str">
            <v xml:space="preserve">PORT AVENTURA/P.ATRAC                                      </v>
          </cell>
          <cell r="C613" t="str">
            <v>C9</v>
          </cell>
          <cell r="D613" t="str">
            <v>GENERAL</v>
          </cell>
          <cell r="E613">
            <v>35587</v>
          </cell>
          <cell r="F613" t="str">
            <v>Viernes</v>
          </cell>
          <cell r="G613">
            <v>0.68895833333333334</v>
          </cell>
          <cell r="H613" t="str">
            <v>000m30s</v>
          </cell>
          <cell r="I613" t="str">
            <v>[EN PRIMERA PERSONA] {AVANCE PROGRAMACION} * {AVANCE PROGRAMACION}</v>
          </cell>
          <cell r="J613">
            <v>13</v>
          </cell>
          <cell r="K613">
            <v>14</v>
          </cell>
          <cell r="L613" t="str">
            <v>Penultima</v>
          </cell>
          <cell r="M613">
            <v>0.5</v>
          </cell>
          <cell r="N613" t="str">
            <v xml:space="preserve">    1390.7</v>
          </cell>
          <cell r="O613">
            <v>194</v>
          </cell>
          <cell r="P613">
            <v>188</v>
          </cell>
          <cell r="Q613" t="str">
            <v xml:space="preserve">      14.5</v>
          </cell>
          <cell r="R613">
            <v>35235</v>
          </cell>
          <cell r="S613" t="str">
            <v xml:space="preserve">      96.1</v>
          </cell>
          <cell r="T613">
            <v>30</v>
          </cell>
          <cell r="U613">
            <v>35235</v>
          </cell>
        </row>
        <row r="614">
          <cell r="B614" t="str">
            <v xml:space="preserve">PORT AVENTURA/P.ATRAC                                      </v>
          </cell>
          <cell r="C614" t="str">
            <v>C9</v>
          </cell>
          <cell r="D614" t="str">
            <v>GENERAL</v>
          </cell>
          <cell r="E614">
            <v>35587</v>
          </cell>
          <cell r="F614" t="str">
            <v>Viernes</v>
          </cell>
          <cell r="G614">
            <v>0.99858796296296293</v>
          </cell>
          <cell r="H614" t="str">
            <v>000m30s</v>
          </cell>
          <cell r="I614" t="str">
            <v>[PARLE VOSTE,CALLE VOS] {AVANCE PROGRAMACION} * {AVANCE PROGRAMACION}</v>
          </cell>
          <cell r="J614">
            <v>13</v>
          </cell>
          <cell r="K614">
            <v>16</v>
          </cell>
          <cell r="L614" t="str">
            <v>Resto</v>
          </cell>
          <cell r="M614">
            <v>0.7</v>
          </cell>
          <cell r="N614" t="str">
            <v xml:space="preserve">    1391.4</v>
          </cell>
          <cell r="O614">
            <v>261</v>
          </cell>
          <cell r="P614">
            <v>600</v>
          </cell>
          <cell r="Q614" t="str">
            <v xml:space="preserve">      14.5</v>
          </cell>
          <cell r="R614">
            <v>35235</v>
          </cell>
          <cell r="S614" t="str">
            <v xml:space="preserve">      96.1</v>
          </cell>
          <cell r="T614">
            <v>30</v>
          </cell>
          <cell r="U614">
            <v>35235</v>
          </cell>
        </row>
        <row r="615">
          <cell r="B615" t="str">
            <v xml:space="preserve">PORT AVENTURA/P.ATRAC                                      </v>
          </cell>
          <cell r="C615" t="str">
            <v>ETB2</v>
          </cell>
          <cell r="D615" t="str">
            <v>GENERAL</v>
          </cell>
          <cell r="E615">
            <v>35587</v>
          </cell>
          <cell r="F615" t="str">
            <v>Viernes</v>
          </cell>
          <cell r="G615">
            <v>0.84958333333333336</v>
          </cell>
          <cell r="H615" t="str">
            <v>000m30s</v>
          </cell>
          <cell r="I615" t="str">
            <v>[ROMPECABEZOTAS] {AVANCE PROGRAMACION} * {AVANCE PROGRAMACION}</v>
          </cell>
          <cell r="J615">
            <v>4</v>
          </cell>
          <cell r="K615">
            <v>13</v>
          </cell>
          <cell r="L615" t="str">
            <v>Resto</v>
          </cell>
          <cell r="M615">
            <v>0.1</v>
          </cell>
          <cell r="N615" t="str">
            <v xml:space="preserve">    1391.4</v>
          </cell>
          <cell r="O615">
            <v>18</v>
          </cell>
          <cell r="P615">
            <v>255</v>
          </cell>
          <cell r="Q615" t="str">
            <v xml:space="preserve">      14.5</v>
          </cell>
          <cell r="R615">
            <v>35235</v>
          </cell>
          <cell r="S615" t="str">
            <v xml:space="preserve">      96.1</v>
          </cell>
          <cell r="T615">
            <v>30</v>
          </cell>
          <cell r="U615">
            <v>35235</v>
          </cell>
        </row>
        <row r="616">
          <cell r="B616" t="str">
            <v xml:space="preserve">PORT AVENTURA/P.ATRAC                                      </v>
          </cell>
          <cell r="C616" t="str">
            <v>A3</v>
          </cell>
          <cell r="D616" t="str">
            <v>GENERAL</v>
          </cell>
          <cell r="E616">
            <v>35588</v>
          </cell>
          <cell r="F616" t="str">
            <v>Sabado</v>
          </cell>
          <cell r="G616">
            <v>0.70331018518518518</v>
          </cell>
          <cell r="H616" t="str">
            <v>000m30s</v>
          </cell>
          <cell r="I616" t="str">
            <v>[SUPERCINE DEL SABADO] {AVANCE PROGRAMACION} * {AVANCE PROGRAMACION}</v>
          </cell>
          <cell r="J616">
            <v>7</v>
          </cell>
          <cell r="K616">
            <v>24</v>
          </cell>
          <cell r="L616" t="str">
            <v>Resto</v>
          </cell>
          <cell r="M616">
            <v>6</v>
          </cell>
          <cell r="N616" t="str">
            <v xml:space="preserve">    1397.4</v>
          </cell>
          <cell r="O616">
            <v>2203</v>
          </cell>
          <cell r="P616">
            <v>3300</v>
          </cell>
          <cell r="Q616" t="str">
            <v xml:space="preserve">      14.5</v>
          </cell>
          <cell r="R616">
            <v>35252</v>
          </cell>
          <cell r="S616" t="str">
            <v xml:space="preserve">      96.2</v>
          </cell>
          <cell r="T616">
            <v>30</v>
          </cell>
          <cell r="U616">
            <v>35252</v>
          </cell>
        </row>
        <row r="617">
          <cell r="B617" t="str">
            <v xml:space="preserve">PORT AVENTURA/P.ATRAC                                      </v>
          </cell>
          <cell r="C617" t="str">
            <v>A3</v>
          </cell>
          <cell r="D617" t="str">
            <v>GENERAL</v>
          </cell>
          <cell r="E617">
            <v>35588</v>
          </cell>
          <cell r="F617" t="str">
            <v>Sabado</v>
          </cell>
          <cell r="G617">
            <v>0.83557870370370368</v>
          </cell>
          <cell r="H617" t="str">
            <v>000m30s</v>
          </cell>
          <cell r="I617" t="str">
            <v>[PARODIA NACIONAL(R)]  * {EMISION LOCAL}</v>
          </cell>
          <cell r="J617">
            <v>13</v>
          </cell>
          <cell r="K617">
            <v>21</v>
          </cell>
          <cell r="L617" t="str">
            <v>Resto</v>
          </cell>
          <cell r="M617">
            <v>2.2999999999999998</v>
          </cell>
          <cell r="N617" t="str">
            <v xml:space="preserve">    1399.8</v>
          </cell>
          <cell r="O617">
            <v>852</v>
          </cell>
          <cell r="P617">
            <v>2250</v>
          </cell>
          <cell r="Q617" t="str">
            <v xml:space="preserve">      14.6</v>
          </cell>
          <cell r="R617">
            <v>35253</v>
          </cell>
          <cell r="S617" t="str">
            <v xml:space="preserve">      96.2</v>
          </cell>
          <cell r="T617">
            <v>30</v>
          </cell>
          <cell r="U617">
            <v>35253</v>
          </cell>
        </row>
        <row r="618">
          <cell r="B618" t="str">
            <v xml:space="preserve">PORT AVENTURA/P.ATRAC                                      </v>
          </cell>
          <cell r="C618" t="str">
            <v>C9</v>
          </cell>
          <cell r="D618" t="str">
            <v>GENERAL</v>
          </cell>
          <cell r="E618">
            <v>35588</v>
          </cell>
          <cell r="F618" t="str">
            <v>Sabado</v>
          </cell>
          <cell r="G618">
            <v>0.7223032407407407</v>
          </cell>
          <cell r="H618" t="str">
            <v>000m30s</v>
          </cell>
          <cell r="I618" t="str">
            <v xml:space="preserve">[TARDES DE CINE] {AVANCE PROGRAMACION} * </v>
          </cell>
          <cell r="J618">
            <v>9</v>
          </cell>
          <cell r="K618">
            <v>16</v>
          </cell>
          <cell r="L618" t="str">
            <v>Resto</v>
          </cell>
          <cell r="M618">
            <v>0.3</v>
          </cell>
          <cell r="N618" t="str">
            <v xml:space="preserve">    1400.0</v>
          </cell>
          <cell r="O618">
            <v>104</v>
          </cell>
          <cell r="P618">
            <v>375</v>
          </cell>
          <cell r="Q618" t="str">
            <v xml:space="preserve">      14.6</v>
          </cell>
          <cell r="R618">
            <v>35253</v>
          </cell>
          <cell r="S618" t="str">
            <v xml:space="preserve">      96.2</v>
          </cell>
          <cell r="T618">
            <v>30</v>
          </cell>
          <cell r="U618">
            <v>35253</v>
          </cell>
        </row>
        <row r="619">
          <cell r="B619" t="str">
            <v xml:space="preserve">PORT AVENTURA/P.ATRAC                                      </v>
          </cell>
          <cell r="C619" t="str">
            <v>ETB2</v>
          </cell>
          <cell r="D619" t="str">
            <v>GENERAL</v>
          </cell>
          <cell r="E619">
            <v>35588</v>
          </cell>
          <cell r="F619" t="str">
            <v>Sabado</v>
          </cell>
          <cell r="G619">
            <v>0.62592592592592589</v>
          </cell>
          <cell r="H619" t="str">
            <v>000m30s</v>
          </cell>
          <cell r="I619" t="str">
            <v>[AVANCE PROGRAMACION] * [AVANCE PROGRAMACION]</v>
          </cell>
          <cell r="J619">
            <v>10</v>
          </cell>
          <cell r="K619">
            <v>12</v>
          </cell>
          <cell r="L619" t="str">
            <v>Resto</v>
          </cell>
          <cell r="M619">
            <v>0.3</v>
          </cell>
          <cell r="N619" t="str">
            <v xml:space="preserve">    1400.4</v>
          </cell>
          <cell r="O619">
            <v>120</v>
          </cell>
          <cell r="P619">
            <v>255</v>
          </cell>
          <cell r="Q619" t="str">
            <v xml:space="preserve">      14.6</v>
          </cell>
          <cell r="R619">
            <v>35253</v>
          </cell>
          <cell r="S619" t="str">
            <v xml:space="preserve">      96.2</v>
          </cell>
          <cell r="T619">
            <v>30</v>
          </cell>
          <cell r="U619">
            <v>35253</v>
          </cell>
        </row>
        <row r="620">
          <cell r="B620" t="str">
            <v xml:space="preserve">PORT AVENTURA/P.ATRAC                                      </v>
          </cell>
          <cell r="C620" t="str">
            <v>TVM</v>
          </cell>
          <cell r="D620" t="str">
            <v>GENERAL</v>
          </cell>
          <cell r="E620">
            <v>35588</v>
          </cell>
          <cell r="F620" t="str">
            <v>Sabado</v>
          </cell>
          <cell r="G620">
            <v>1.0349999999999999</v>
          </cell>
          <cell r="H620" t="str">
            <v>000m30s</v>
          </cell>
          <cell r="I620" t="str">
            <v>[CINE] {(P)MUCHO MADRID} * {AVANCE PROGRAMACION}</v>
          </cell>
          <cell r="J620">
            <v>7</v>
          </cell>
          <cell r="K620">
            <v>16</v>
          </cell>
          <cell r="L620" t="str">
            <v>Resto</v>
          </cell>
          <cell r="M620">
            <v>0.6</v>
          </cell>
          <cell r="N620" t="str">
            <v xml:space="preserve">    1400.9</v>
          </cell>
          <cell r="O620">
            <v>205</v>
          </cell>
          <cell r="P620">
            <v>270</v>
          </cell>
          <cell r="Q620" t="str">
            <v xml:space="preserve">      14.6</v>
          </cell>
          <cell r="R620">
            <v>35253</v>
          </cell>
          <cell r="S620" t="str">
            <v xml:space="preserve">      96.2</v>
          </cell>
          <cell r="T620">
            <v>30</v>
          </cell>
          <cell r="U620">
            <v>35253</v>
          </cell>
        </row>
        <row r="621">
          <cell r="B621" t="str">
            <v xml:space="preserve">PORT AVENTURA/P.ATRAC                                      </v>
          </cell>
          <cell r="C621" t="str">
            <v>TVE1</v>
          </cell>
          <cell r="D621" t="str">
            <v>GENERAL</v>
          </cell>
          <cell r="E621">
            <v>35589</v>
          </cell>
          <cell r="F621" t="str">
            <v>Domingo</v>
          </cell>
          <cell r="G621">
            <v>0.60077546296296302</v>
          </cell>
          <cell r="H621" t="str">
            <v>000m30s</v>
          </cell>
          <cell r="I621" t="str">
            <v>[CARTELERA TVE] * [AVANCE PROGRAMACION]</v>
          </cell>
          <cell r="J621">
            <v>9</v>
          </cell>
          <cell r="K621">
            <v>22</v>
          </cell>
          <cell r="L621" t="str">
            <v>Resto</v>
          </cell>
          <cell r="M621">
            <v>3.2</v>
          </cell>
          <cell r="N621" t="str">
            <v xml:space="preserve">    1404.1</v>
          </cell>
          <cell r="O621">
            <v>1169</v>
          </cell>
          <cell r="P621">
            <v>1350</v>
          </cell>
          <cell r="Q621" t="str">
            <v xml:space="preserve">      14.6</v>
          </cell>
          <cell r="R621">
            <v>35253</v>
          </cell>
          <cell r="S621" t="str">
            <v xml:space="preserve">      96.2</v>
          </cell>
          <cell r="T621">
            <v>30</v>
          </cell>
          <cell r="U621">
            <v>35253</v>
          </cell>
        </row>
        <row r="622">
          <cell r="B622" t="str">
            <v xml:space="preserve">PORT AVENTURA/P.ATRAC                                      </v>
          </cell>
          <cell r="C622" t="str">
            <v>TVE1</v>
          </cell>
          <cell r="D622" t="str">
            <v>GENERAL</v>
          </cell>
          <cell r="E622">
            <v>35589</v>
          </cell>
          <cell r="F622" t="str">
            <v>Domingo</v>
          </cell>
          <cell r="G622">
            <v>1.0590972222222221</v>
          </cell>
          <cell r="H622" t="str">
            <v>000m30s</v>
          </cell>
          <cell r="I622" t="str">
            <v>[MURCIA,HERMOSA ERES] {AVANCE PROGRAMACION} * {AVANCE PROGRAMACION}</v>
          </cell>
          <cell r="J622">
            <v>8</v>
          </cell>
          <cell r="K622">
            <v>19</v>
          </cell>
          <cell r="L622" t="str">
            <v>Resto</v>
          </cell>
          <cell r="M622">
            <v>1.8</v>
          </cell>
          <cell r="N622" t="str">
            <v xml:space="preserve">    1405.9</v>
          </cell>
          <cell r="O622">
            <v>664</v>
          </cell>
          <cell r="P622">
            <v>2250</v>
          </cell>
          <cell r="Q622" t="str">
            <v xml:space="preserve">      14.6</v>
          </cell>
          <cell r="R622">
            <v>35253</v>
          </cell>
          <cell r="S622" t="str">
            <v xml:space="preserve">      96.2</v>
          </cell>
          <cell r="T622">
            <v>30</v>
          </cell>
          <cell r="U622">
            <v>35253</v>
          </cell>
        </row>
        <row r="623">
          <cell r="B623" t="str">
            <v xml:space="preserve">PORT AVENTURA/P.ATRAC                                      </v>
          </cell>
          <cell r="C623" t="str">
            <v>A3</v>
          </cell>
          <cell r="D623" t="str">
            <v>GENERAL</v>
          </cell>
          <cell r="E623">
            <v>35589</v>
          </cell>
          <cell r="F623" t="str">
            <v>Domingo</v>
          </cell>
          <cell r="G623">
            <v>1.0168287037037038</v>
          </cell>
          <cell r="H623" t="str">
            <v>000m30s</v>
          </cell>
          <cell r="I623" t="str">
            <v>[LO QUE NECESITAS AMOR] {AVANCE PROGRAMACION} * {AVANCE PROGRAMACION}</v>
          </cell>
          <cell r="J623">
            <v>15</v>
          </cell>
          <cell r="K623">
            <v>23</v>
          </cell>
          <cell r="L623" t="str">
            <v>Resto</v>
          </cell>
          <cell r="M623">
            <v>4.3</v>
          </cell>
          <cell r="N623" t="str">
            <v xml:space="preserve">    1410.2</v>
          </cell>
          <cell r="O623">
            <v>1567</v>
          </cell>
          <cell r="P623">
            <v>5550</v>
          </cell>
          <cell r="Q623" t="str">
            <v xml:space="preserve">      14.7</v>
          </cell>
          <cell r="R623">
            <v>35254</v>
          </cell>
          <cell r="S623" t="str">
            <v xml:space="preserve">      96.2</v>
          </cell>
          <cell r="T623">
            <v>30</v>
          </cell>
          <cell r="U623">
            <v>35254</v>
          </cell>
        </row>
        <row r="624">
          <cell r="B624" t="str">
            <v xml:space="preserve">PORT AVENTURA/P.ATRAC                                      </v>
          </cell>
          <cell r="C624" t="str">
            <v>C9</v>
          </cell>
          <cell r="D624" t="str">
            <v>GENERAL</v>
          </cell>
          <cell r="E624">
            <v>35589</v>
          </cell>
          <cell r="F624" t="str">
            <v>Domingo</v>
          </cell>
          <cell r="G624">
            <v>0.79253472222222221</v>
          </cell>
          <cell r="H624" t="str">
            <v>000m30s</v>
          </cell>
          <cell r="I624" t="str">
            <v>[TARDES DE CINE 2] {AVANCE PROGRAMACION} * {AVANCE PROGRAMACION}</v>
          </cell>
          <cell r="J624">
            <v>7</v>
          </cell>
          <cell r="K624">
            <v>16</v>
          </cell>
          <cell r="L624" t="str">
            <v>Resto</v>
          </cell>
          <cell r="M624">
            <v>0.4</v>
          </cell>
          <cell r="N624" t="str">
            <v xml:space="preserve">    1410.6</v>
          </cell>
          <cell r="O624">
            <v>134</v>
          </cell>
          <cell r="P624">
            <v>375</v>
          </cell>
          <cell r="Q624" t="str">
            <v xml:space="preserve">      14.7</v>
          </cell>
          <cell r="R624">
            <v>35254</v>
          </cell>
          <cell r="S624" t="str">
            <v xml:space="preserve">      96.2</v>
          </cell>
          <cell r="T624">
            <v>30</v>
          </cell>
          <cell r="U624">
            <v>35254</v>
          </cell>
        </row>
        <row r="625">
          <cell r="B625" t="str">
            <v xml:space="preserve">PORT AVENTURA/P.ATRAC                                      </v>
          </cell>
          <cell r="C625" t="str">
            <v>ETB2</v>
          </cell>
          <cell r="D625" t="str">
            <v>GENERAL</v>
          </cell>
          <cell r="E625">
            <v>35589</v>
          </cell>
          <cell r="F625" t="str">
            <v>Domingo</v>
          </cell>
          <cell r="G625">
            <v>0.69430555555555562</v>
          </cell>
          <cell r="H625" t="str">
            <v>000m30s</v>
          </cell>
          <cell r="I625" t="str">
            <v xml:space="preserve">[CINE 2] {AVANCE PROGRAMACION} * </v>
          </cell>
          <cell r="J625">
            <v>17</v>
          </cell>
          <cell r="K625">
            <v>18</v>
          </cell>
          <cell r="L625" t="str">
            <v>Penultima</v>
          </cell>
          <cell r="M625">
            <v>0.3</v>
          </cell>
          <cell r="N625" t="str">
            <v xml:space="preserve">    1410.9</v>
          </cell>
          <cell r="O625">
            <v>109</v>
          </cell>
          <cell r="P625">
            <v>180</v>
          </cell>
          <cell r="Q625" t="str">
            <v xml:space="preserve">      14.7</v>
          </cell>
          <cell r="R625">
            <v>35254</v>
          </cell>
          <cell r="S625" t="str">
            <v xml:space="preserve">      96.2</v>
          </cell>
          <cell r="T625">
            <v>30</v>
          </cell>
          <cell r="U625">
            <v>35254</v>
          </cell>
        </row>
        <row r="626">
          <cell r="B626" t="str">
            <v xml:space="preserve">PORT AVENTURA/P.ATRAC                                      </v>
          </cell>
          <cell r="C626" t="str">
            <v>TVE1</v>
          </cell>
          <cell r="D626" t="str">
            <v>GENERAL</v>
          </cell>
          <cell r="E626">
            <v>35590</v>
          </cell>
          <cell r="F626" t="str">
            <v>Lunes</v>
          </cell>
          <cell r="G626">
            <v>0.60746527777777781</v>
          </cell>
          <cell r="H626" t="str">
            <v>000m20s</v>
          </cell>
          <cell r="I626" t="str">
            <v>[PROGRAMACION REGIONAL] {AVANCE PROGRAMACION} * {AVANCE PROGRAMACION}</v>
          </cell>
          <cell r="J626">
            <v>15</v>
          </cell>
          <cell r="K626">
            <v>18</v>
          </cell>
          <cell r="L626" t="str">
            <v>Resto</v>
          </cell>
          <cell r="M626">
            <v>5</v>
          </cell>
          <cell r="N626" t="str">
            <v xml:space="preserve">    1415.8</v>
          </cell>
          <cell r="O626">
            <v>1824</v>
          </cell>
          <cell r="P626">
            <v>1200</v>
          </cell>
          <cell r="Q626" t="str">
            <v xml:space="preserve">      14.7</v>
          </cell>
          <cell r="R626">
            <v>35254</v>
          </cell>
          <cell r="S626" t="str">
            <v xml:space="preserve">      96.2</v>
          </cell>
          <cell r="T626">
            <v>20</v>
          </cell>
          <cell r="U626">
            <v>35254</v>
          </cell>
        </row>
        <row r="627">
          <cell r="B627" t="str">
            <v xml:space="preserve">PORT AVENTURA/P.ATRAC                                      </v>
          </cell>
          <cell r="C627" t="str">
            <v>TVE1</v>
          </cell>
          <cell r="D627" t="str">
            <v>GENERAL</v>
          </cell>
          <cell r="E627">
            <v>35590</v>
          </cell>
          <cell r="F627" t="str">
            <v>Lunes</v>
          </cell>
          <cell r="G627">
            <v>0.62163194444444447</v>
          </cell>
          <cell r="H627" t="str">
            <v>000m20s</v>
          </cell>
          <cell r="I627" t="str">
            <v>[PROGRAMACION REGIONAL] * [AVANCE PROGRAMACION]</v>
          </cell>
          <cell r="J627">
            <v>7</v>
          </cell>
          <cell r="K627">
            <v>21</v>
          </cell>
          <cell r="L627" t="str">
            <v>Resto</v>
          </cell>
          <cell r="M627">
            <v>4.5</v>
          </cell>
          <cell r="N627" t="str">
            <v xml:space="preserve">    1420.3</v>
          </cell>
          <cell r="O627">
            <v>1642</v>
          </cell>
          <cell r="P627">
            <v>3100</v>
          </cell>
          <cell r="Q627" t="str">
            <v xml:space="preserve">      14.8</v>
          </cell>
          <cell r="R627">
            <v>35256</v>
          </cell>
          <cell r="S627" t="str">
            <v xml:space="preserve">      96.2</v>
          </cell>
          <cell r="T627">
            <v>20</v>
          </cell>
          <cell r="U627">
            <v>35256</v>
          </cell>
        </row>
        <row r="628">
          <cell r="B628" t="str">
            <v xml:space="preserve">PORT AVENTURA/P.ATRAC                                      </v>
          </cell>
          <cell r="C628" t="str">
            <v>TVE1</v>
          </cell>
          <cell r="D628" t="str">
            <v>GENERAL</v>
          </cell>
          <cell r="E628">
            <v>35590</v>
          </cell>
          <cell r="F628" t="str">
            <v>Lunes</v>
          </cell>
          <cell r="G628">
            <v>0.87327546296296299</v>
          </cell>
          <cell r="H628" t="str">
            <v>000m30s</v>
          </cell>
          <cell r="I628" t="str">
            <v>[GENTE] * [TELEDIARIO 2]</v>
          </cell>
          <cell r="J628">
            <v>7</v>
          </cell>
          <cell r="K628">
            <v>13</v>
          </cell>
          <cell r="L628" t="str">
            <v>Resto</v>
          </cell>
          <cell r="M628">
            <v>4.5</v>
          </cell>
          <cell r="N628" t="str">
            <v xml:space="preserve">    1424.8</v>
          </cell>
          <cell r="O628">
            <v>1661</v>
          </cell>
          <cell r="P628">
            <v>5100</v>
          </cell>
          <cell r="Q628" t="str">
            <v xml:space="preserve">      14.8</v>
          </cell>
          <cell r="R628">
            <v>35265</v>
          </cell>
          <cell r="S628" t="str">
            <v xml:space="preserve">      96.2</v>
          </cell>
          <cell r="T628">
            <v>30</v>
          </cell>
          <cell r="U628">
            <v>35265</v>
          </cell>
        </row>
        <row r="629">
          <cell r="B629" t="str">
            <v xml:space="preserve">PORT AVENTURA/P.ATRAC                                      </v>
          </cell>
          <cell r="C629" t="str">
            <v>TVE1</v>
          </cell>
          <cell r="D629" t="str">
            <v>GENERAL</v>
          </cell>
          <cell r="E629">
            <v>35590</v>
          </cell>
          <cell r="F629" t="str">
            <v>Lunes</v>
          </cell>
          <cell r="G629">
            <v>0.9786689814814814</v>
          </cell>
          <cell r="H629" t="str">
            <v>000m30s</v>
          </cell>
          <cell r="I629" t="str">
            <v>[QUIEN SABE DONDE] {AVANCE PROGRAMACION} * {EMISION REGIONAL}</v>
          </cell>
          <cell r="J629">
            <v>9</v>
          </cell>
          <cell r="K629">
            <v>23</v>
          </cell>
          <cell r="L629" t="str">
            <v>Resto</v>
          </cell>
          <cell r="M629">
            <v>7.9</v>
          </cell>
          <cell r="N629" t="str">
            <v xml:space="preserve">    1432.7</v>
          </cell>
          <cell r="O629">
            <v>2889</v>
          </cell>
          <cell r="P629">
            <v>7500</v>
          </cell>
          <cell r="Q629" t="str">
            <v xml:space="preserve">      14.9</v>
          </cell>
          <cell r="R629">
            <v>35286</v>
          </cell>
          <cell r="S629" t="str">
            <v xml:space="preserve">      96.3</v>
          </cell>
          <cell r="T629">
            <v>30</v>
          </cell>
          <cell r="U629">
            <v>35286</v>
          </cell>
        </row>
        <row r="630">
          <cell r="B630" t="str">
            <v xml:space="preserve">PORT AVENTURA/P.ATRAC                                      </v>
          </cell>
          <cell r="C630" t="str">
            <v>T5</v>
          </cell>
          <cell r="D630" t="str">
            <v>GENERAL</v>
          </cell>
          <cell r="E630">
            <v>35590</v>
          </cell>
          <cell r="F630" t="str">
            <v>Lunes</v>
          </cell>
          <cell r="G630">
            <v>0.68403935185185183</v>
          </cell>
          <cell r="H630" t="str">
            <v>000m30s</v>
          </cell>
          <cell r="I630" t="str">
            <v>[TARDE DE CINE] {LA TIENDA EN CASA} * {AVANCE PROGRAMACION}</v>
          </cell>
          <cell r="J630">
            <v>16</v>
          </cell>
          <cell r="K630">
            <v>18</v>
          </cell>
          <cell r="L630" t="str">
            <v>Resto</v>
          </cell>
          <cell r="M630">
            <v>4.3</v>
          </cell>
          <cell r="N630" t="str">
            <v xml:space="preserve">    1437.0</v>
          </cell>
          <cell r="O630">
            <v>1584</v>
          </cell>
          <cell r="P630">
            <v>1238</v>
          </cell>
          <cell r="Q630" t="str">
            <v xml:space="preserve">      14.9</v>
          </cell>
          <cell r="R630">
            <v>35290</v>
          </cell>
          <cell r="S630" t="str">
            <v xml:space="preserve">      96.3</v>
          </cell>
          <cell r="T630">
            <v>30</v>
          </cell>
          <cell r="U630">
            <v>35290</v>
          </cell>
        </row>
        <row r="631">
          <cell r="B631" t="str">
            <v xml:space="preserve">PORT AVENTURA/P.ATRAC                                      </v>
          </cell>
          <cell r="C631" t="str">
            <v>A3</v>
          </cell>
          <cell r="D631" t="str">
            <v>GENERAL</v>
          </cell>
          <cell r="E631">
            <v>35590</v>
          </cell>
          <cell r="F631" t="str">
            <v>Lunes</v>
          </cell>
          <cell r="G631">
            <v>0.86122685185185188</v>
          </cell>
          <cell r="H631" t="str">
            <v>000m30s</v>
          </cell>
          <cell r="I631" t="str">
            <v xml:space="preserve">[IMPACTO TV] {AVANCE PROGRAMACION} * </v>
          </cell>
          <cell r="J631">
            <v>27</v>
          </cell>
          <cell r="K631">
            <v>27</v>
          </cell>
          <cell r="L631" t="str">
            <v>Ultima</v>
          </cell>
          <cell r="M631">
            <v>4.4000000000000004</v>
          </cell>
          <cell r="N631" t="str">
            <v xml:space="preserve">    1441.4</v>
          </cell>
          <cell r="O631">
            <v>1607</v>
          </cell>
          <cell r="P631">
            <v>2100</v>
          </cell>
          <cell r="Q631" t="str">
            <v xml:space="preserve">      15.0</v>
          </cell>
          <cell r="R631">
            <v>35302</v>
          </cell>
          <cell r="S631" t="str">
            <v xml:space="preserve">      96.3</v>
          </cell>
          <cell r="T631">
            <v>30</v>
          </cell>
          <cell r="U631">
            <v>35302</v>
          </cell>
        </row>
        <row r="632">
          <cell r="B632" t="str">
            <v xml:space="preserve">PORT AVENTURA/P.ATRAC                                      </v>
          </cell>
          <cell r="C632" t="str">
            <v>TV3</v>
          </cell>
          <cell r="D632" t="str">
            <v>GENERAL</v>
          </cell>
          <cell r="E632">
            <v>35590</v>
          </cell>
          <cell r="F632" t="str">
            <v>Lunes</v>
          </cell>
          <cell r="G632">
            <v>0.62619212962962967</v>
          </cell>
          <cell r="H632" t="str">
            <v>000m30s</v>
          </cell>
          <cell r="I632" t="str">
            <v>[TELENOTICIES MIGDIA]  * {AVANCE PROGRAMACION}</v>
          </cell>
          <cell r="J632">
            <v>4</v>
          </cell>
          <cell r="K632">
            <v>14</v>
          </cell>
          <cell r="L632" t="str">
            <v>Resto</v>
          </cell>
          <cell r="M632">
            <v>1.7</v>
          </cell>
          <cell r="N632" t="str">
            <v xml:space="preserve">    1443.1</v>
          </cell>
          <cell r="O632">
            <v>623</v>
          </cell>
          <cell r="P632">
            <v>900</v>
          </cell>
          <cell r="Q632" t="str">
            <v xml:space="preserve">      15.0</v>
          </cell>
          <cell r="R632">
            <v>35302</v>
          </cell>
          <cell r="S632" t="str">
            <v xml:space="preserve">      96.3</v>
          </cell>
          <cell r="T632">
            <v>30</v>
          </cell>
          <cell r="U632">
            <v>35302</v>
          </cell>
        </row>
        <row r="633">
          <cell r="B633" t="str">
            <v xml:space="preserve">PORT AVENTURA/P.ATRAC                                      </v>
          </cell>
          <cell r="C633" t="str">
            <v>C9</v>
          </cell>
          <cell r="D633" t="str">
            <v>GENERAL</v>
          </cell>
          <cell r="E633">
            <v>35590</v>
          </cell>
          <cell r="F633" t="str">
            <v>Lunes</v>
          </cell>
          <cell r="G633">
            <v>0.82143518518518521</v>
          </cell>
          <cell r="H633" t="str">
            <v>000m30s</v>
          </cell>
          <cell r="I633" t="str">
            <v>[EL JUI CAS ALCASSER] {AVANCE PROGRAMACION} * {AVANCE PROGRAMACION}</v>
          </cell>
          <cell r="J633">
            <v>10</v>
          </cell>
          <cell r="K633">
            <v>18</v>
          </cell>
          <cell r="L633" t="str">
            <v>Resto</v>
          </cell>
          <cell r="M633">
            <v>0.6</v>
          </cell>
          <cell r="N633" t="str">
            <v xml:space="preserve">    1443.7</v>
          </cell>
          <cell r="O633">
            <v>205</v>
          </cell>
          <cell r="P633">
            <v>188</v>
          </cell>
          <cell r="Q633" t="str">
            <v xml:space="preserve">      15.0</v>
          </cell>
          <cell r="R633">
            <v>35302</v>
          </cell>
          <cell r="S633" t="str">
            <v xml:space="preserve">      96.3</v>
          </cell>
          <cell r="T633">
            <v>30</v>
          </cell>
          <cell r="U633">
            <v>35302</v>
          </cell>
        </row>
        <row r="634">
          <cell r="B634" t="str">
            <v xml:space="preserve">PORT AVENTURA/P.ATRAC                                      </v>
          </cell>
          <cell r="C634" t="str">
            <v>ETB2</v>
          </cell>
          <cell r="D634" t="str">
            <v>GENERAL</v>
          </cell>
          <cell r="E634">
            <v>35590</v>
          </cell>
          <cell r="F634" t="str">
            <v>Lunes</v>
          </cell>
          <cell r="G634">
            <v>0.86716435185185192</v>
          </cell>
          <cell r="H634" t="str">
            <v>000m30s</v>
          </cell>
          <cell r="I634" t="str">
            <v xml:space="preserve">[ROMPECABEZOTAS] {AVANCE PROGRAMACION} * </v>
          </cell>
          <cell r="J634">
            <v>8</v>
          </cell>
          <cell r="K634">
            <v>17</v>
          </cell>
          <cell r="L634" t="str">
            <v>Resto</v>
          </cell>
          <cell r="M634">
            <v>0.3</v>
          </cell>
          <cell r="N634" t="str">
            <v xml:space="preserve">    1444.0</v>
          </cell>
          <cell r="O634">
            <v>116</v>
          </cell>
          <cell r="P634">
            <v>255</v>
          </cell>
          <cell r="Q634" t="str">
            <v xml:space="preserve">      15.0</v>
          </cell>
          <cell r="R634">
            <v>35305</v>
          </cell>
          <cell r="S634" t="str">
            <v xml:space="preserve">      96.3</v>
          </cell>
          <cell r="T634">
            <v>30</v>
          </cell>
          <cell r="U634">
            <v>35305</v>
          </cell>
        </row>
        <row r="635">
          <cell r="B635" t="str">
            <v xml:space="preserve">PORT AVENTURA/P.ATRAC                                      </v>
          </cell>
          <cell r="C635" t="str">
            <v>TVE1</v>
          </cell>
          <cell r="D635" t="str">
            <v>GENERAL</v>
          </cell>
          <cell r="E635">
            <v>35591</v>
          </cell>
          <cell r="F635" t="str">
            <v>Martes</v>
          </cell>
          <cell r="G635">
            <v>0.60420138888888886</v>
          </cell>
          <cell r="H635" t="str">
            <v>000m20s</v>
          </cell>
          <cell r="I635" t="str">
            <v>[PROGRAMACION REGIONAL]  * {AVANCE PROGRAMACION}</v>
          </cell>
          <cell r="J635">
            <v>1</v>
          </cell>
          <cell r="K635">
            <v>15</v>
          </cell>
          <cell r="L635" t="str">
            <v>Primera</v>
          </cell>
          <cell r="M635">
            <v>5.3</v>
          </cell>
          <cell r="N635" t="str">
            <v xml:space="preserve">    1449.3</v>
          </cell>
          <cell r="O635">
            <v>1934</v>
          </cell>
          <cell r="P635">
            <v>1200</v>
          </cell>
          <cell r="Q635" t="str">
            <v xml:space="preserve">      15.0</v>
          </cell>
          <cell r="R635">
            <v>35305</v>
          </cell>
          <cell r="S635" t="str">
            <v xml:space="preserve">      96.3</v>
          </cell>
          <cell r="T635">
            <v>20</v>
          </cell>
          <cell r="U635">
            <v>35305</v>
          </cell>
        </row>
        <row r="636">
          <cell r="B636" t="str">
            <v xml:space="preserve">PORT AVENTURA/P.ATRAC                                      </v>
          </cell>
          <cell r="C636" t="str">
            <v>LA 2</v>
          </cell>
          <cell r="D636" t="str">
            <v>GENERAL</v>
          </cell>
          <cell r="E636">
            <v>35591</v>
          </cell>
          <cell r="F636" t="str">
            <v>Martes</v>
          </cell>
          <cell r="G636">
            <v>0.65166666666666673</v>
          </cell>
          <cell r="H636" t="str">
            <v>000m30s</v>
          </cell>
          <cell r="I636" t="str">
            <v>[GRANDES DOCUMENTALES]  * {AVANCE PROGRAMACION}</v>
          </cell>
          <cell r="J636">
            <v>6</v>
          </cell>
          <cell r="K636">
            <v>18</v>
          </cell>
          <cell r="L636" t="str">
            <v>Resto</v>
          </cell>
          <cell r="M636">
            <v>2.2999999999999998</v>
          </cell>
          <cell r="N636" t="str">
            <v xml:space="preserve">    1451.5</v>
          </cell>
          <cell r="O636">
            <v>829</v>
          </cell>
          <cell r="P636">
            <v>1650</v>
          </cell>
          <cell r="Q636" t="str">
            <v xml:space="preserve">      15.1</v>
          </cell>
          <cell r="R636">
            <v>35306</v>
          </cell>
          <cell r="S636" t="str">
            <v xml:space="preserve">      96.3</v>
          </cell>
          <cell r="T636">
            <v>30</v>
          </cell>
          <cell r="U636">
            <v>35306</v>
          </cell>
        </row>
        <row r="637">
          <cell r="B637" t="str">
            <v xml:space="preserve">PORT AVENTURA/P.ATRAC                                      </v>
          </cell>
          <cell r="C637" t="str">
            <v>A3</v>
          </cell>
          <cell r="D637" t="str">
            <v>GENERAL</v>
          </cell>
          <cell r="E637">
            <v>35591</v>
          </cell>
          <cell r="F637" t="str">
            <v>Martes</v>
          </cell>
          <cell r="G637">
            <v>0.61353009259259261</v>
          </cell>
          <cell r="H637" t="str">
            <v>000m30s</v>
          </cell>
          <cell r="I637" t="str">
            <v>[LOS PROBLEMAS CRECEN]  * {AVANCE PROGRAMACION}</v>
          </cell>
          <cell r="J637">
            <v>14</v>
          </cell>
          <cell r="K637">
            <v>27</v>
          </cell>
          <cell r="L637" t="str">
            <v>Resto</v>
          </cell>
          <cell r="M637">
            <v>6.2</v>
          </cell>
          <cell r="N637" t="str">
            <v xml:space="preserve">    1457.7</v>
          </cell>
          <cell r="O637">
            <v>2265</v>
          </cell>
          <cell r="P637">
            <v>3000</v>
          </cell>
          <cell r="Q637" t="str">
            <v xml:space="preserve">      15.1</v>
          </cell>
          <cell r="R637">
            <v>35301</v>
          </cell>
          <cell r="S637" t="str">
            <v xml:space="preserve">      96.3</v>
          </cell>
          <cell r="T637">
            <v>30</v>
          </cell>
          <cell r="U637">
            <v>35301</v>
          </cell>
        </row>
        <row r="638">
          <cell r="B638" t="str">
            <v xml:space="preserve">PORT AVENTURA/P.ATRAC                                      </v>
          </cell>
          <cell r="C638" t="str">
            <v>A3</v>
          </cell>
          <cell r="D638" t="str">
            <v>GENERAL</v>
          </cell>
          <cell r="E638">
            <v>35591</v>
          </cell>
          <cell r="F638" t="str">
            <v>Martes</v>
          </cell>
          <cell r="G638">
            <v>0.96097222222222223</v>
          </cell>
          <cell r="H638" t="str">
            <v>000m30s</v>
          </cell>
          <cell r="I638" t="str">
            <v>[PARODIA NACIONAL] {AVANCE PROGRAMACION} * {EMISION LOCAL}</v>
          </cell>
          <cell r="J638">
            <v>5</v>
          </cell>
          <cell r="K638">
            <v>17</v>
          </cell>
          <cell r="L638" t="str">
            <v>Resto</v>
          </cell>
          <cell r="M638">
            <v>6.8</v>
          </cell>
          <cell r="N638" t="str">
            <v xml:space="preserve">    1464.5</v>
          </cell>
          <cell r="O638">
            <v>2481</v>
          </cell>
          <cell r="P638">
            <v>5250</v>
          </cell>
          <cell r="Q638" t="str">
            <v xml:space="preserve">      15.2</v>
          </cell>
          <cell r="R638">
            <v>35306</v>
          </cell>
          <cell r="S638" t="str">
            <v xml:space="preserve">      96.3</v>
          </cell>
          <cell r="T638">
            <v>30</v>
          </cell>
          <cell r="U638">
            <v>35306</v>
          </cell>
        </row>
        <row r="639">
          <cell r="B639" t="str">
            <v xml:space="preserve">PORT AVENTURA/P.ATRAC                                      </v>
          </cell>
          <cell r="C639" t="str">
            <v>TV3</v>
          </cell>
          <cell r="D639" t="str">
            <v>GENERAL</v>
          </cell>
          <cell r="E639">
            <v>35591</v>
          </cell>
          <cell r="F639" t="str">
            <v>Martes</v>
          </cell>
          <cell r="G639">
            <v>0.60244212962962962</v>
          </cell>
          <cell r="H639" t="str">
            <v>000m20s</v>
          </cell>
          <cell r="I639" t="str">
            <v>[EL MEDI AMBIENT] * [TELENOTICIES MIGDIA]</v>
          </cell>
          <cell r="J639">
            <v>12</v>
          </cell>
          <cell r="K639">
            <v>16</v>
          </cell>
          <cell r="L639" t="str">
            <v>Resto</v>
          </cell>
          <cell r="M639">
            <v>1</v>
          </cell>
          <cell r="N639" t="str">
            <v xml:space="preserve">    1465.5</v>
          </cell>
          <cell r="O639">
            <v>364</v>
          </cell>
          <cell r="P639">
            <v>450</v>
          </cell>
          <cell r="Q639" t="str">
            <v xml:space="preserve">      15.2</v>
          </cell>
          <cell r="R639">
            <v>35306</v>
          </cell>
          <cell r="S639" t="str">
            <v xml:space="preserve">      96.3</v>
          </cell>
          <cell r="T639">
            <v>20</v>
          </cell>
          <cell r="U639">
            <v>35306</v>
          </cell>
        </row>
        <row r="640">
          <cell r="B640" t="str">
            <v xml:space="preserve">PORT AVENTURA/P.ATRAC                                      </v>
          </cell>
          <cell r="C640" t="str">
            <v>TV3</v>
          </cell>
          <cell r="D640" t="str">
            <v>GENERAL</v>
          </cell>
          <cell r="E640">
            <v>35591</v>
          </cell>
          <cell r="F640" t="str">
            <v>Martes</v>
          </cell>
          <cell r="G640">
            <v>0.94413194444444448</v>
          </cell>
          <cell r="H640" t="str">
            <v>000m30s</v>
          </cell>
          <cell r="I640" t="str">
            <v>[ESTACIO D'ENLLAC]  * {NUMERO SORTEO ONCE}</v>
          </cell>
          <cell r="J640">
            <v>8</v>
          </cell>
          <cell r="K640">
            <v>23</v>
          </cell>
          <cell r="L640" t="str">
            <v>Resto</v>
          </cell>
          <cell r="M640">
            <v>1.1000000000000001</v>
          </cell>
          <cell r="N640" t="str">
            <v xml:space="preserve">    1466.6</v>
          </cell>
          <cell r="O640">
            <v>417</v>
          </cell>
          <cell r="P640">
            <v>1125</v>
          </cell>
          <cell r="Q640" t="str">
            <v xml:space="preserve">      15.2</v>
          </cell>
          <cell r="R640">
            <v>35306</v>
          </cell>
          <cell r="S640" t="str">
            <v xml:space="preserve">      96.3</v>
          </cell>
          <cell r="T640">
            <v>30</v>
          </cell>
          <cell r="U640">
            <v>35306</v>
          </cell>
        </row>
        <row r="641">
          <cell r="B641" t="str">
            <v xml:space="preserve">PORT AVENTURA/P.ATRAC                                      </v>
          </cell>
          <cell r="C641" t="str">
            <v>C9</v>
          </cell>
          <cell r="D641" t="str">
            <v>GENERAL</v>
          </cell>
          <cell r="E641">
            <v>35591</v>
          </cell>
          <cell r="F641" t="str">
            <v>Martes</v>
          </cell>
          <cell r="G641">
            <v>0.69037037037037041</v>
          </cell>
          <cell r="H641" t="str">
            <v>000m30s</v>
          </cell>
          <cell r="I641" t="str">
            <v>[EN PRIMERA PERSONA] {AVANCE PROGRAMACION} * {AVANCE PROGRAMACION}</v>
          </cell>
          <cell r="J641">
            <v>12</v>
          </cell>
          <cell r="K641">
            <v>14</v>
          </cell>
          <cell r="L641" t="str">
            <v>Resto</v>
          </cell>
          <cell r="M641">
            <v>0.5</v>
          </cell>
          <cell r="N641" t="str">
            <v xml:space="preserve">    1467.1</v>
          </cell>
          <cell r="O641">
            <v>180</v>
          </cell>
          <cell r="P641">
            <v>188</v>
          </cell>
          <cell r="Q641" t="str">
            <v xml:space="preserve">      15.2</v>
          </cell>
          <cell r="R641">
            <v>35306</v>
          </cell>
          <cell r="S641" t="str">
            <v xml:space="preserve">      96.3</v>
          </cell>
          <cell r="T641">
            <v>30</v>
          </cell>
          <cell r="U641">
            <v>35306</v>
          </cell>
        </row>
        <row r="642">
          <cell r="B642" t="str">
            <v xml:space="preserve">PORT AVENTURA/P.ATRAC                                      </v>
          </cell>
          <cell r="C642" t="str">
            <v>C9</v>
          </cell>
          <cell r="D642" t="str">
            <v>GENERAL</v>
          </cell>
          <cell r="E642">
            <v>35591</v>
          </cell>
          <cell r="F642" t="str">
            <v>Martes</v>
          </cell>
          <cell r="G642">
            <v>0.87380787037037033</v>
          </cell>
          <cell r="H642" t="str">
            <v>000m30s</v>
          </cell>
          <cell r="I642" t="str">
            <v>[AVANCE PROGRAMACION] * [AVANCE PROGRAMACION]</v>
          </cell>
          <cell r="J642">
            <v>16</v>
          </cell>
          <cell r="K642">
            <v>18</v>
          </cell>
          <cell r="L642" t="str">
            <v>Resto</v>
          </cell>
          <cell r="M642">
            <v>0.1</v>
          </cell>
          <cell r="N642" t="str">
            <v xml:space="preserve">    1467.2</v>
          </cell>
          <cell r="O642">
            <v>41</v>
          </cell>
          <cell r="P642">
            <v>450</v>
          </cell>
          <cell r="Q642" t="str">
            <v xml:space="preserve">      15.2</v>
          </cell>
          <cell r="R642">
            <v>35306</v>
          </cell>
          <cell r="S642" t="str">
            <v xml:space="preserve">      96.3</v>
          </cell>
          <cell r="T642">
            <v>30</v>
          </cell>
          <cell r="U642">
            <v>35306</v>
          </cell>
        </row>
        <row r="643">
          <cell r="B643" t="str">
            <v xml:space="preserve">PORT AVENTURA/P.ATRAC                                      </v>
          </cell>
          <cell r="C643" t="str">
            <v>C9</v>
          </cell>
          <cell r="D643" t="str">
            <v>GENERAL</v>
          </cell>
          <cell r="E643">
            <v>35591</v>
          </cell>
          <cell r="F643" t="str">
            <v>Martes</v>
          </cell>
          <cell r="G643">
            <v>0.91636574074074073</v>
          </cell>
          <cell r="H643" t="str">
            <v>000m20s</v>
          </cell>
          <cell r="I643" t="str">
            <v>[AVANCE PROGRAMACION] * [AVANCE PROGRAMACION]</v>
          </cell>
          <cell r="J643">
            <v>12</v>
          </cell>
          <cell r="K643">
            <v>16</v>
          </cell>
          <cell r="L643" t="str">
            <v>Resto</v>
          </cell>
          <cell r="M643">
            <v>0.5</v>
          </cell>
          <cell r="N643" t="str">
            <v xml:space="preserve">    1467.7</v>
          </cell>
          <cell r="O643">
            <v>190</v>
          </cell>
          <cell r="P643">
            <v>400</v>
          </cell>
          <cell r="Q643" t="str">
            <v xml:space="preserve">      15.2</v>
          </cell>
          <cell r="R643">
            <v>35310</v>
          </cell>
          <cell r="S643" t="str">
            <v xml:space="preserve">      96.3</v>
          </cell>
          <cell r="T643">
            <v>20</v>
          </cell>
          <cell r="U643">
            <v>35310</v>
          </cell>
        </row>
        <row r="644">
          <cell r="B644" t="str">
            <v xml:space="preserve">PORT AVENTURA/P.ATRAC                                      </v>
          </cell>
          <cell r="C644" t="str">
            <v>ETB2</v>
          </cell>
          <cell r="D644" t="str">
            <v>GENERAL</v>
          </cell>
          <cell r="E644">
            <v>35591</v>
          </cell>
          <cell r="F644" t="str">
            <v>Martes</v>
          </cell>
          <cell r="G644">
            <v>0.9512152777777777</v>
          </cell>
          <cell r="H644" t="str">
            <v>000m30s</v>
          </cell>
          <cell r="I644" t="str">
            <v>[LA NOCHE DE...] {AVANCE PROGRAMACION} * {AVANCE PROGRAMACION}</v>
          </cell>
          <cell r="J644">
            <v>13</v>
          </cell>
          <cell r="K644">
            <v>22</v>
          </cell>
          <cell r="L644" t="str">
            <v>Resto</v>
          </cell>
          <cell r="M644">
            <v>0.5</v>
          </cell>
          <cell r="N644" t="str">
            <v xml:space="preserve">    1468.2</v>
          </cell>
          <cell r="O644">
            <v>165</v>
          </cell>
          <cell r="P644">
            <v>345</v>
          </cell>
          <cell r="Q644" t="str">
            <v xml:space="preserve">      15.2</v>
          </cell>
          <cell r="R644">
            <v>35316</v>
          </cell>
          <cell r="S644" t="str">
            <v xml:space="preserve">      96.3</v>
          </cell>
          <cell r="T644">
            <v>30</v>
          </cell>
          <cell r="U644">
            <v>35316</v>
          </cell>
        </row>
        <row r="645">
          <cell r="B645" t="str">
            <v xml:space="preserve">PORT AVENTURA/P.ATRAC                                      </v>
          </cell>
          <cell r="C645" t="str">
            <v>ETB2</v>
          </cell>
          <cell r="D645" t="str">
            <v>GENERAL</v>
          </cell>
          <cell r="E645">
            <v>35591</v>
          </cell>
          <cell r="F645" t="str">
            <v>Martes</v>
          </cell>
          <cell r="G645">
            <v>0.99402777777777773</v>
          </cell>
          <cell r="H645" t="str">
            <v>000m20s</v>
          </cell>
          <cell r="I645" t="str">
            <v>[LA NOCHE DE...] {AVANCE PROGRAMACION} * {AVANCE PROGRAMACION}</v>
          </cell>
          <cell r="J645">
            <v>17</v>
          </cell>
          <cell r="K645">
            <v>18</v>
          </cell>
          <cell r="L645" t="str">
            <v>Penultima</v>
          </cell>
          <cell r="M645">
            <v>0.3</v>
          </cell>
          <cell r="N645" t="str">
            <v xml:space="preserve">    1468.5</v>
          </cell>
          <cell r="O645">
            <v>124</v>
          </cell>
          <cell r="P645">
            <v>230</v>
          </cell>
          <cell r="Q645" t="str">
            <v xml:space="preserve">      15.2</v>
          </cell>
          <cell r="R645">
            <v>35318</v>
          </cell>
          <cell r="S645" t="str">
            <v xml:space="preserve">      96.3</v>
          </cell>
          <cell r="T645">
            <v>20</v>
          </cell>
          <cell r="U645">
            <v>35318</v>
          </cell>
        </row>
        <row r="646">
          <cell r="B646" t="str">
            <v xml:space="preserve">PORT AVENTURA/P.ATRAC                                      </v>
          </cell>
          <cell r="C646" t="str">
            <v>TVM</v>
          </cell>
          <cell r="D646" t="str">
            <v>GENERAL</v>
          </cell>
          <cell r="E646">
            <v>35591</v>
          </cell>
          <cell r="F646" t="str">
            <v>Martes</v>
          </cell>
          <cell r="G646">
            <v>0.60504629629629625</v>
          </cell>
          <cell r="H646" t="str">
            <v>000m30s</v>
          </cell>
          <cell r="I646" t="str">
            <v>[TELENOTICIAS 1] {TELENOTICIAS 1:MADRID} * {TELENOTICIAS 1:GRAL.}</v>
          </cell>
          <cell r="J646">
            <v>6</v>
          </cell>
          <cell r="K646">
            <v>9</v>
          </cell>
          <cell r="L646" t="str">
            <v>Resto</v>
          </cell>
          <cell r="M646">
            <v>0.8</v>
          </cell>
          <cell r="N646" t="str">
            <v xml:space="preserve">    1469.3</v>
          </cell>
          <cell r="O646">
            <v>283</v>
          </cell>
          <cell r="P646">
            <v>413</v>
          </cell>
          <cell r="Q646" t="str">
            <v xml:space="preserve">      15.3</v>
          </cell>
          <cell r="R646">
            <v>35318</v>
          </cell>
          <cell r="S646" t="str">
            <v xml:space="preserve">      96.3</v>
          </cell>
          <cell r="T646">
            <v>30</v>
          </cell>
          <cell r="U646">
            <v>35318</v>
          </cell>
        </row>
        <row r="647">
          <cell r="B647" t="str">
            <v xml:space="preserve">PORT AVENTURA/P.ATRAC                                      </v>
          </cell>
          <cell r="C647" t="str">
            <v>TVE1</v>
          </cell>
          <cell r="D647" t="str">
            <v>GENERAL</v>
          </cell>
          <cell r="E647">
            <v>35592</v>
          </cell>
          <cell r="F647" t="str">
            <v>Miercoles</v>
          </cell>
          <cell r="G647">
            <v>0.60620370370370369</v>
          </cell>
          <cell r="H647" t="str">
            <v>000m20s</v>
          </cell>
          <cell r="I647" t="str">
            <v>[PROGRAMACION REGIONAL] {AVANCE PROGRAMACION} * {AVANCE PROGRAMACION}</v>
          </cell>
          <cell r="J647">
            <v>10</v>
          </cell>
          <cell r="K647">
            <v>18</v>
          </cell>
          <cell r="L647" t="str">
            <v>Resto</v>
          </cell>
          <cell r="M647">
            <v>4.9000000000000004</v>
          </cell>
          <cell r="N647" t="str">
            <v xml:space="preserve">    1474.2</v>
          </cell>
          <cell r="O647">
            <v>1793</v>
          </cell>
          <cell r="P647">
            <v>1200</v>
          </cell>
          <cell r="Q647" t="str">
            <v xml:space="preserve">      15.3</v>
          </cell>
          <cell r="R647">
            <v>35330</v>
          </cell>
          <cell r="S647" t="str">
            <v xml:space="preserve">      96.4</v>
          </cell>
          <cell r="T647">
            <v>20</v>
          </cell>
          <cell r="U647">
            <v>35330</v>
          </cell>
        </row>
        <row r="648">
          <cell r="B648" t="str">
            <v xml:space="preserve">PORT AVENTURA/P.ATRAC                                      </v>
          </cell>
          <cell r="C648" t="str">
            <v>TVE1</v>
          </cell>
          <cell r="D648" t="str">
            <v>GENERAL</v>
          </cell>
          <cell r="E648">
            <v>35592</v>
          </cell>
          <cell r="F648" t="str">
            <v>Miercoles</v>
          </cell>
          <cell r="G648">
            <v>0.62109953703703702</v>
          </cell>
          <cell r="H648" t="str">
            <v>000m30s</v>
          </cell>
          <cell r="I648" t="str">
            <v>[PROGRAMACION REGIONAL] * [AVANCE PROGRAMACION]</v>
          </cell>
          <cell r="J648">
            <v>4</v>
          </cell>
          <cell r="K648">
            <v>17</v>
          </cell>
          <cell r="L648" t="str">
            <v>Resto</v>
          </cell>
          <cell r="M648">
            <v>4.4000000000000004</v>
          </cell>
          <cell r="N648" t="str">
            <v xml:space="preserve">    1478.6</v>
          </cell>
          <cell r="O648">
            <v>1598</v>
          </cell>
          <cell r="P648">
            <v>1800</v>
          </cell>
          <cell r="Q648" t="str">
            <v xml:space="preserve">      15.3</v>
          </cell>
          <cell r="R648">
            <v>35330</v>
          </cell>
          <cell r="S648" t="str">
            <v xml:space="preserve">      96.4</v>
          </cell>
          <cell r="T648">
            <v>30</v>
          </cell>
          <cell r="U648">
            <v>35330</v>
          </cell>
        </row>
        <row r="649">
          <cell r="B649" t="str">
            <v xml:space="preserve">PORT AVENTURA/P.ATRAC                                      </v>
          </cell>
          <cell r="C649" t="str">
            <v>TVE1</v>
          </cell>
          <cell r="D649" t="str">
            <v>GENERAL</v>
          </cell>
          <cell r="E649">
            <v>35592</v>
          </cell>
          <cell r="F649" t="str">
            <v>Miercoles</v>
          </cell>
          <cell r="G649">
            <v>0.68039351851851848</v>
          </cell>
          <cell r="H649" t="str">
            <v>000m20s</v>
          </cell>
          <cell r="I649" t="str">
            <v>[TODO POR TU AMOR] {AVANCE PROGRAMACION} * {AVANCE PROGRAMACION}</v>
          </cell>
          <cell r="J649">
            <v>9</v>
          </cell>
          <cell r="K649">
            <v>22</v>
          </cell>
          <cell r="L649" t="str">
            <v>Resto</v>
          </cell>
          <cell r="M649">
            <v>5</v>
          </cell>
          <cell r="N649" t="str">
            <v xml:space="preserve">    1483.5</v>
          </cell>
          <cell r="O649">
            <v>1829</v>
          </cell>
          <cell r="P649">
            <v>1000</v>
          </cell>
          <cell r="Q649" t="str">
            <v xml:space="preserve">      15.4</v>
          </cell>
          <cell r="R649">
            <v>35333</v>
          </cell>
          <cell r="S649" t="str">
            <v xml:space="preserve">      96.4</v>
          </cell>
          <cell r="T649">
            <v>20</v>
          </cell>
          <cell r="U649">
            <v>35333</v>
          </cell>
        </row>
        <row r="650">
          <cell r="B650" t="str">
            <v xml:space="preserve">PORT AVENTURA/P.ATRAC                                      </v>
          </cell>
          <cell r="C650" t="str">
            <v>A3</v>
          </cell>
          <cell r="D650" t="str">
            <v>GENERAL</v>
          </cell>
          <cell r="E650">
            <v>35592</v>
          </cell>
          <cell r="F650" t="str">
            <v>Miercoles</v>
          </cell>
          <cell r="G650">
            <v>0.58947916666666667</v>
          </cell>
          <cell r="H650" t="str">
            <v>000m30s</v>
          </cell>
          <cell r="I650" t="str">
            <v>[LA FAMILIA HOGAN]  * {EMISION LOCAL}</v>
          </cell>
          <cell r="J650">
            <v>7</v>
          </cell>
          <cell r="K650">
            <v>19</v>
          </cell>
          <cell r="L650" t="str">
            <v>Resto</v>
          </cell>
          <cell r="M650">
            <v>3.8</v>
          </cell>
          <cell r="N650" t="str">
            <v xml:space="preserve">    1487.3</v>
          </cell>
          <cell r="O650">
            <v>1384</v>
          </cell>
          <cell r="P650">
            <v>3000</v>
          </cell>
          <cell r="Q650" t="str">
            <v xml:space="preserve">      15.4</v>
          </cell>
          <cell r="R650">
            <v>35333</v>
          </cell>
          <cell r="S650" t="str">
            <v xml:space="preserve">      96.4</v>
          </cell>
          <cell r="T650">
            <v>30</v>
          </cell>
          <cell r="U650">
            <v>35333</v>
          </cell>
        </row>
        <row r="651">
          <cell r="B651" t="str">
            <v xml:space="preserve">PORT AVENTURA/P.ATRAC                                      </v>
          </cell>
          <cell r="C651" t="str">
            <v>A3</v>
          </cell>
          <cell r="D651" t="str">
            <v>GENERAL</v>
          </cell>
          <cell r="E651">
            <v>35592</v>
          </cell>
          <cell r="F651" t="str">
            <v>Miercoles</v>
          </cell>
          <cell r="G651">
            <v>0.90144675925925932</v>
          </cell>
          <cell r="H651" t="str">
            <v>000m30s</v>
          </cell>
          <cell r="I651" t="str">
            <v>[ANTENA 3 NOTICIAS 2] * [SORPRESA,SORPRESA]</v>
          </cell>
          <cell r="J651">
            <v>1</v>
          </cell>
          <cell r="K651">
            <v>22</v>
          </cell>
          <cell r="L651" t="str">
            <v>Primera</v>
          </cell>
          <cell r="M651">
            <v>4.5999999999999996</v>
          </cell>
          <cell r="N651" t="str">
            <v xml:space="preserve">    1491.9</v>
          </cell>
          <cell r="O651">
            <v>1684</v>
          </cell>
          <cell r="P651">
            <v>8550</v>
          </cell>
          <cell r="Q651" t="str">
            <v xml:space="preserve">      15.5</v>
          </cell>
          <cell r="R651">
            <v>35334</v>
          </cell>
          <cell r="S651" t="str">
            <v xml:space="preserve">      96.4</v>
          </cell>
          <cell r="T651">
            <v>30</v>
          </cell>
          <cell r="U651">
            <v>35334</v>
          </cell>
        </row>
        <row r="652">
          <cell r="B652" t="str">
            <v xml:space="preserve">PORT AVENTURA/P.ATRAC                                      </v>
          </cell>
          <cell r="C652" t="str">
            <v>TV3</v>
          </cell>
          <cell r="D652" t="str">
            <v>GENERAL</v>
          </cell>
          <cell r="E652">
            <v>35592</v>
          </cell>
          <cell r="F652" t="str">
            <v>Miercoles</v>
          </cell>
          <cell r="G652">
            <v>0.62320601851851853</v>
          </cell>
          <cell r="H652" t="str">
            <v>000m30s</v>
          </cell>
          <cell r="I652" t="str">
            <v>[TELENOTICIES MIGDIA]  * {AVANCE PROGRAMACION}</v>
          </cell>
          <cell r="J652">
            <v>4</v>
          </cell>
          <cell r="K652">
            <v>11</v>
          </cell>
          <cell r="L652" t="str">
            <v>Resto</v>
          </cell>
          <cell r="M652">
            <v>1.5</v>
          </cell>
          <cell r="N652" t="str">
            <v xml:space="preserve">    1493.4</v>
          </cell>
          <cell r="O652">
            <v>533</v>
          </cell>
          <cell r="P652">
            <v>900</v>
          </cell>
          <cell r="Q652" t="str">
            <v xml:space="preserve">      15.5</v>
          </cell>
          <cell r="R652">
            <v>35334</v>
          </cell>
          <cell r="S652" t="str">
            <v xml:space="preserve">      96.4</v>
          </cell>
          <cell r="T652">
            <v>30</v>
          </cell>
          <cell r="U652">
            <v>35334</v>
          </cell>
        </row>
        <row r="653">
          <cell r="B653" t="str">
            <v xml:space="preserve">PORT AVENTURA/P.ATRAC                                      </v>
          </cell>
          <cell r="C653" t="str">
            <v>C9</v>
          </cell>
          <cell r="D653" t="str">
            <v>GENERAL</v>
          </cell>
          <cell r="E653">
            <v>35592</v>
          </cell>
          <cell r="F653" t="str">
            <v>Miercoles</v>
          </cell>
          <cell r="G653">
            <v>0.87314814814814812</v>
          </cell>
          <cell r="H653" t="str">
            <v>000m20s</v>
          </cell>
          <cell r="I653" t="str">
            <v>[INQUILINOS] * [NOTICIES 9:2]</v>
          </cell>
          <cell r="J653">
            <v>8</v>
          </cell>
          <cell r="K653">
            <v>12</v>
          </cell>
          <cell r="L653" t="str">
            <v>Resto</v>
          </cell>
          <cell r="M653">
            <v>0.1</v>
          </cell>
          <cell r="N653" t="str">
            <v xml:space="preserve">    1493.5</v>
          </cell>
          <cell r="O653">
            <v>52</v>
          </cell>
          <cell r="P653">
            <v>300</v>
          </cell>
          <cell r="Q653" t="str">
            <v xml:space="preserve">      15.5</v>
          </cell>
          <cell r="R653">
            <v>35334</v>
          </cell>
          <cell r="S653" t="str">
            <v xml:space="preserve">      96.4</v>
          </cell>
          <cell r="T653">
            <v>20</v>
          </cell>
          <cell r="U653">
            <v>35334</v>
          </cell>
        </row>
        <row r="654">
          <cell r="B654" t="str">
            <v xml:space="preserve">PORT AVENTURA/P.ATRAC                                      </v>
          </cell>
          <cell r="C654" t="str">
            <v>ETB2</v>
          </cell>
          <cell r="D654" t="str">
            <v>GENERAL</v>
          </cell>
          <cell r="E654">
            <v>35592</v>
          </cell>
          <cell r="F654" t="str">
            <v>Miercoles</v>
          </cell>
          <cell r="G654">
            <v>0.85103009259259255</v>
          </cell>
          <cell r="H654" t="str">
            <v>000m20s</v>
          </cell>
          <cell r="I654" t="str">
            <v>[ROMPECABEZOTAS]  * {AVANCE PROGRAMACION}</v>
          </cell>
          <cell r="J654">
            <v>16</v>
          </cell>
          <cell r="K654">
            <v>17</v>
          </cell>
          <cell r="L654" t="str">
            <v>Penultima</v>
          </cell>
          <cell r="M654">
            <v>0.1</v>
          </cell>
          <cell r="N654" t="str">
            <v xml:space="preserve">    1493.6</v>
          </cell>
          <cell r="O654">
            <v>31</v>
          </cell>
          <cell r="P654">
            <v>170</v>
          </cell>
          <cell r="Q654" t="str">
            <v xml:space="preserve">      15.5</v>
          </cell>
          <cell r="R654">
            <v>35334</v>
          </cell>
          <cell r="S654" t="str">
            <v xml:space="preserve">      96.4</v>
          </cell>
          <cell r="T654">
            <v>20</v>
          </cell>
          <cell r="U654">
            <v>35334</v>
          </cell>
        </row>
        <row r="655">
          <cell r="B655" t="str">
            <v xml:space="preserve">PORT AVENTURA/P.ATRAC                                      </v>
          </cell>
          <cell r="C655" t="str">
            <v>TVM</v>
          </cell>
          <cell r="D655" t="str">
            <v>GENERAL</v>
          </cell>
          <cell r="E655">
            <v>35592</v>
          </cell>
          <cell r="F655" t="str">
            <v>Miercoles</v>
          </cell>
          <cell r="G655">
            <v>0.5875231481481481</v>
          </cell>
          <cell r="H655" t="str">
            <v>000m30s</v>
          </cell>
          <cell r="I655" t="str">
            <v>[TELENOTICIAS 1] {TELENOTICIAS 1:MADRID}</v>
          </cell>
          <cell r="J655">
            <v>1</v>
          </cell>
          <cell r="K655">
            <v>8</v>
          </cell>
          <cell r="L655" t="str">
            <v>Primera</v>
          </cell>
          <cell r="M655">
            <v>0.6</v>
          </cell>
          <cell r="N655" t="str">
            <v xml:space="preserve">    1494.2</v>
          </cell>
          <cell r="O655">
            <v>229</v>
          </cell>
          <cell r="P655">
            <v>413</v>
          </cell>
          <cell r="Q655" t="str">
            <v xml:space="preserve">      15.5</v>
          </cell>
          <cell r="R655">
            <v>35334</v>
          </cell>
          <cell r="S655" t="str">
            <v xml:space="preserve">      96.4</v>
          </cell>
          <cell r="T655">
            <v>30</v>
          </cell>
          <cell r="U655">
            <v>35334</v>
          </cell>
        </row>
        <row r="656">
          <cell r="B656" t="str">
            <v xml:space="preserve">PORT AVENTURA/P.ATRAC                                      </v>
          </cell>
          <cell r="C656" t="str">
            <v>TVE1</v>
          </cell>
          <cell r="D656" t="str">
            <v>GENERAL</v>
          </cell>
          <cell r="E656">
            <v>35593</v>
          </cell>
          <cell r="F656" t="str">
            <v>Jueves</v>
          </cell>
          <cell r="G656">
            <v>0.60738425925925921</v>
          </cell>
          <cell r="H656" t="str">
            <v>000m20s</v>
          </cell>
          <cell r="I656" t="str">
            <v>[PROGRAMACION REGIONAL] {(P)TVE HISPAVISION} * {AVANCE PROGRAMACION}</v>
          </cell>
          <cell r="J656">
            <v>15</v>
          </cell>
          <cell r="K656">
            <v>19</v>
          </cell>
          <cell r="L656" t="str">
            <v>Resto</v>
          </cell>
          <cell r="M656">
            <v>4.5</v>
          </cell>
          <cell r="N656" t="str">
            <v xml:space="preserve">    1498.7</v>
          </cell>
          <cell r="O656">
            <v>1637</v>
          </cell>
          <cell r="P656">
            <v>1200</v>
          </cell>
          <cell r="Q656" t="str">
            <v xml:space="preserve">      15.5</v>
          </cell>
          <cell r="R656">
            <v>35333</v>
          </cell>
          <cell r="S656" t="str">
            <v xml:space="preserve">      96.4</v>
          </cell>
          <cell r="T656">
            <v>20</v>
          </cell>
          <cell r="U656">
            <v>35333</v>
          </cell>
        </row>
        <row r="657">
          <cell r="B657" t="str">
            <v xml:space="preserve">PORT AVENTURA/P.ATRAC                                      </v>
          </cell>
          <cell r="C657" t="str">
            <v>TVE1</v>
          </cell>
          <cell r="D657" t="str">
            <v>GENERAL</v>
          </cell>
          <cell r="E657">
            <v>35593</v>
          </cell>
          <cell r="F657" t="str">
            <v>Jueves</v>
          </cell>
          <cell r="G657">
            <v>0.62092592592592599</v>
          </cell>
          <cell r="H657" t="str">
            <v>000m20s</v>
          </cell>
          <cell r="I657" t="str">
            <v>[PROGRAMACION REGIONAL] * [AVANCE PROGRAMACION]</v>
          </cell>
          <cell r="J657">
            <v>3</v>
          </cell>
          <cell r="K657">
            <v>19</v>
          </cell>
          <cell r="L657" t="str">
            <v>Resto</v>
          </cell>
          <cell r="M657">
            <v>4.7</v>
          </cell>
          <cell r="N657" t="str">
            <v xml:space="preserve">    1503.4</v>
          </cell>
          <cell r="O657">
            <v>1718</v>
          </cell>
          <cell r="P657">
            <v>1200</v>
          </cell>
          <cell r="Q657" t="str">
            <v xml:space="preserve">      15.6</v>
          </cell>
          <cell r="R657">
            <v>35333</v>
          </cell>
          <cell r="S657" t="str">
            <v xml:space="preserve">      96.4</v>
          </cell>
          <cell r="T657">
            <v>20</v>
          </cell>
          <cell r="U657">
            <v>35333</v>
          </cell>
        </row>
        <row r="658">
          <cell r="B658" t="str">
            <v xml:space="preserve">PORT AVENTURA/P.ATRAC                                      </v>
          </cell>
          <cell r="C658" t="str">
            <v>TVE1</v>
          </cell>
          <cell r="D658" t="str">
            <v>GENERAL</v>
          </cell>
          <cell r="E658">
            <v>35593</v>
          </cell>
          <cell r="F658" t="str">
            <v>Jueves</v>
          </cell>
          <cell r="G658">
            <v>0.80590277777777775</v>
          </cell>
          <cell r="H658" t="str">
            <v>000m30s</v>
          </cell>
          <cell r="I658" t="str">
            <v>[TENDIDO CERO] {TOROS}</v>
          </cell>
          <cell r="J658">
            <v>3</v>
          </cell>
          <cell r="K658">
            <v>5</v>
          </cell>
          <cell r="L658" t="str">
            <v>Resto</v>
          </cell>
          <cell r="M658">
            <v>4.7</v>
          </cell>
          <cell r="N658" t="str">
            <v xml:space="preserve">    1508.1</v>
          </cell>
          <cell r="O658">
            <v>1731</v>
          </cell>
          <cell r="P658">
            <v>900</v>
          </cell>
          <cell r="Q658" t="str">
            <v xml:space="preserve">      15.6</v>
          </cell>
          <cell r="R658">
            <v>35333</v>
          </cell>
          <cell r="S658" t="str">
            <v xml:space="preserve">      96.4</v>
          </cell>
          <cell r="T658">
            <v>30</v>
          </cell>
          <cell r="U658">
            <v>35333</v>
          </cell>
        </row>
        <row r="659">
          <cell r="B659" t="str">
            <v xml:space="preserve">PORT AVENTURA/P.ATRAC                                      </v>
          </cell>
          <cell r="C659" t="str">
            <v>TVE1</v>
          </cell>
          <cell r="D659" t="str">
            <v>GENERAL</v>
          </cell>
          <cell r="E659">
            <v>35593</v>
          </cell>
          <cell r="F659" t="str">
            <v>Jueves</v>
          </cell>
          <cell r="G659">
            <v>0.97070601851851857</v>
          </cell>
          <cell r="H659" t="str">
            <v>000m20s</v>
          </cell>
          <cell r="I659" t="str">
            <v>[HOSTAL ROYAL MANZANAR] {AVANCE PROGRAMACION} * {AVANCE PROGRAMACION}</v>
          </cell>
          <cell r="J659">
            <v>19</v>
          </cell>
          <cell r="K659">
            <v>25</v>
          </cell>
          <cell r="L659" t="str">
            <v>Resto</v>
          </cell>
          <cell r="M659">
            <v>11.6</v>
          </cell>
          <cell r="N659" t="str">
            <v xml:space="preserve">    1519.7</v>
          </cell>
          <cell r="O659">
            <v>4248</v>
          </cell>
          <cell r="P659">
            <v>6500</v>
          </cell>
          <cell r="Q659" t="str">
            <v xml:space="preserve">      15.8</v>
          </cell>
          <cell r="R659">
            <v>35342</v>
          </cell>
          <cell r="S659" t="str">
            <v xml:space="preserve">      96.4</v>
          </cell>
          <cell r="T659">
            <v>20</v>
          </cell>
          <cell r="U659">
            <v>35342</v>
          </cell>
        </row>
        <row r="660">
          <cell r="B660" t="str">
            <v xml:space="preserve">PORT AVENTURA/P.ATRAC                                      </v>
          </cell>
          <cell r="C660" t="str">
            <v>LA 2</v>
          </cell>
          <cell r="D660" t="str">
            <v>GENERAL</v>
          </cell>
          <cell r="E660">
            <v>35593</v>
          </cell>
          <cell r="F660" t="str">
            <v>Jueves</v>
          </cell>
          <cell r="G660">
            <v>0.65236111111111106</v>
          </cell>
          <cell r="H660" t="str">
            <v>000m20s</v>
          </cell>
          <cell r="I660" t="str">
            <v>[GRANDES DOCUMENTALES]  * {AVANCE PROGRAMACION}</v>
          </cell>
          <cell r="J660">
            <v>9</v>
          </cell>
          <cell r="K660">
            <v>20</v>
          </cell>
          <cell r="L660" t="str">
            <v>Resto</v>
          </cell>
          <cell r="M660">
            <v>2</v>
          </cell>
          <cell r="N660" t="str">
            <v xml:space="preserve">    1521.7</v>
          </cell>
          <cell r="O660">
            <v>722</v>
          </cell>
          <cell r="P660">
            <v>1100</v>
          </cell>
          <cell r="Q660" t="str">
            <v xml:space="preserve">      15.8</v>
          </cell>
          <cell r="R660">
            <v>35345</v>
          </cell>
          <cell r="S660" t="str">
            <v xml:space="preserve">      96.4</v>
          </cell>
          <cell r="T660">
            <v>20</v>
          </cell>
          <cell r="U660">
            <v>35345</v>
          </cell>
        </row>
        <row r="661">
          <cell r="B661" t="str">
            <v xml:space="preserve">PORT AVENTURA/P.ATRAC                                      </v>
          </cell>
          <cell r="C661" t="str">
            <v>A3</v>
          </cell>
          <cell r="D661" t="str">
            <v>GENERAL</v>
          </cell>
          <cell r="E661">
            <v>35593</v>
          </cell>
          <cell r="F661" t="str">
            <v>Jueves</v>
          </cell>
          <cell r="G661">
            <v>0.67902777777777779</v>
          </cell>
          <cell r="H661" t="str">
            <v>000m30s</v>
          </cell>
          <cell r="I661" t="str">
            <v>[TELECINE]  * {AVANCE PROGRAMACION}</v>
          </cell>
          <cell r="J661">
            <v>9</v>
          </cell>
          <cell r="K661">
            <v>24</v>
          </cell>
          <cell r="L661" t="str">
            <v>Resto</v>
          </cell>
          <cell r="M661">
            <v>4.7</v>
          </cell>
          <cell r="N661" t="str">
            <v xml:space="preserve">    1526.3</v>
          </cell>
          <cell r="O661">
            <v>1717</v>
          </cell>
          <cell r="P661">
            <v>2400</v>
          </cell>
          <cell r="Q661" t="str">
            <v xml:space="preserve">      15.8</v>
          </cell>
          <cell r="R661">
            <v>35348</v>
          </cell>
          <cell r="S661" t="str">
            <v xml:space="preserve">      96.4</v>
          </cell>
          <cell r="T661">
            <v>30</v>
          </cell>
          <cell r="U661">
            <v>35348</v>
          </cell>
        </row>
        <row r="662">
          <cell r="B662" t="str">
            <v xml:space="preserve">PORT AVENTURA/P.ATRAC                                      </v>
          </cell>
          <cell r="C662" t="str">
            <v>TV3</v>
          </cell>
          <cell r="D662" t="str">
            <v>GENERAL</v>
          </cell>
          <cell r="E662">
            <v>35593</v>
          </cell>
          <cell r="F662" t="str">
            <v>Jueves</v>
          </cell>
          <cell r="G662">
            <v>0.8930555555555556</v>
          </cell>
          <cell r="H662" t="str">
            <v>000m20s</v>
          </cell>
          <cell r="I662" t="str">
            <v>[TELENOTICIES VESPRE]  * {AVANCE PROGRAMACION}</v>
          </cell>
          <cell r="J662">
            <v>7</v>
          </cell>
          <cell r="K662">
            <v>13</v>
          </cell>
          <cell r="L662" t="str">
            <v>Resto</v>
          </cell>
          <cell r="M662">
            <v>1.5</v>
          </cell>
          <cell r="N662" t="str">
            <v xml:space="preserve">    1527.8</v>
          </cell>
          <cell r="O662">
            <v>540</v>
          </cell>
          <cell r="P662">
            <v>1200</v>
          </cell>
          <cell r="Q662" t="str">
            <v xml:space="preserve">      15.8</v>
          </cell>
          <cell r="R662">
            <v>35349</v>
          </cell>
          <cell r="S662" t="str">
            <v xml:space="preserve">      96.4</v>
          </cell>
          <cell r="T662">
            <v>20</v>
          </cell>
          <cell r="U662">
            <v>35349</v>
          </cell>
        </row>
        <row r="663">
          <cell r="B663" t="str">
            <v xml:space="preserve">PORT AVENTURA/P.ATRAC                                      </v>
          </cell>
          <cell r="C663" t="str">
            <v>TV3</v>
          </cell>
          <cell r="D663" t="str">
            <v>GENERAL</v>
          </cell>
          <cell r="E663">
            <v>35593</v>
          </cell>
          <cell r="F663" t="str">
            <v>Jueves</v>
          </cell>
          <cell r="G663">
            <v>0.91613425925925929</v>
          </cell>
          <cell r="H663" t="str">
            <v>000m20s</v>
          </cell>
          <cell r="I663" t="str">
            <v>[AVANCE PROGRAMACION] * [SENSE TITOL 2 A.BUENA]</v>
          </cell>
          <cell r="J663">
            <v>16</v>
          </cell>
          <cell r="K663">
            <v>19</v>
          </cell>
          <cell r="L663" t="str">
            <v>Resto</v>
          </cell>
          <cell r="M663">
            <v>1.6</v>
          </cell>
          <cell r="N663" t="str">
            <v xml:space="preserve">    1529.4</v>
          </cell>
          <cell r="O663">
            <v>586</v>
          </cell>
          <cell r="P663">
            <v>1100</v>
          </cell>
          <cell r="Q663" t="str">
            <v xml:space="preserve">      15.9</v>
          </cell>
          <cell r="R663">
            <v>35349</v>
          </cell>
          <cell r="S663" t="str">
            <v xml:space="preserve">      96.4</v>
          </cell>
          <cell r="T663">
            <v>20</v>
          </cell>
          <cell r="U663">
            <v>35349</v>
          </cell>
        </row>
        <row r="664">
          <cell r="B664" t="str">
            <v xml:space="preserve">PORT AVENTURA/P.ATRAC                                      </v>
          </cell>
          <cell r="C664" t="str">
            <v>C9</v>
          </cell>
          <cell r="D664" t="str">
            <v>GENERAL</v>
          </cell>
          <cell r="E664">
            <v>35593</v>
          </cell>
          <cell r="F664" t="str">
            <v>Jueves</v>
          </cell>
          <cell r="G664">
            <v>0.87219907407407404</v>
          </cell>
          <cell r="H664" t="str">
            <v>000m20s</v>
          </cell>
          <cell r="I664" t="str">
            <v>[INQUILINOS] * [AVANCE PROGRAMACION]</v>
          </cell>
          <cell r="J664">
            <v>10</v>
          </cell>
          <cell r="K664">
            <v>17</v>
          </cell>
          <cell r="L664" t="str">
            <v>Resto</v>
          </cell>
          <cell r="M664">
            <v>0.2</v>
          </cell>
          <cell r="N664" t="str">
            <v xml:space="preserve">    1529.6</v>
          </cell>
          <cell r="O664">
            <v>59</v>
          </cell>
          <cell r="P664">
            <v>300</v>
          </cell>
          <cell r="Q664" t="str">
            <v xml:space="preserve">      15.9</v>
          </cell>
          <cell r="R664">
            <v>35349</v>
          </cell>
          <cell r="S664" t="str">
            <v xml:space="preserve">      96.4</v>
          </cell>
          <cell r="T664">
            <v>20</v>
          </cell>
          <cell r="U664">
            <v>35349</v>
          </cell>
        </row>
        <row r="665">
          <cell r="B665" t="str">
            <v xml:space="preserve">PORT AVENTURA/P.ATRAC                                      </v>
          </cell>
          <cell r="C665" t="str">
            <v>ETB2</v>
          </cell>
          <cell r="D665" t="str">
            <v>GENERAL</v>
          </cell>
          <cell r="E665">
            <v>35593</v>
          </cell>
          <cell r="F665" t="str">
            <v>Jueves</v>
          </cell>
          <cell r="G665">
            <v>0.6355439814814815</v>
          </cell>
          <cell r="H665" t="str">
            <v>000m30s</v>
          </cell>
          <cell r="I665" t="str">
            <v xml:space="preserve">[TELEBERRI 1] {BOLSA} * </v>
          </cell>
          <cell r="J665">
            <v>8</v>
          </cell>
          <cell r="K665">
            <v>9</v>
          </cell>
          <cell r="L665" t="str">
            <v>Penultima</v>
          </cell>
          <cell r="M665">
            <v>0.3</v>
          </cell>
          <cell r="N665" t="str">
            <v xml:space="preserve">    1529.8</v>
          </cell>
          <cell r="O665">
            <v>98</v>
          </cell>
          <cell r="P665">
            <v>195</v>
          </cell>
          <cell r="Q665" t="str">
            <v xml:space="preserve">      15.9</v>
          </cell>
          <cell r="R665">
            <v>35349</v>
          </cell>
          <cell r="S665" t="str">
            <v xml:space="preserve">      96.4</v>
          </cell>
          <cell r="T665">
            <v>30</v>
          </cell>
          <cell r="U665">
            <v>35349</v>
          </cell>
        </row>
        <row r="666">
          <cell r="B666" t="str">
            <v xml:space="preserve">PORT AVENTURA/P.ATRAC                                      </v>
          </cell>
          <cell r="C666" t="str">
            <v>TVM</v>
          </cell>
          <cell r="D666" t="str">
            <v>GENERAL</v>
          </cell>
          <cell r="E666">
            <v>35593</v>
          </cell>
          <cell r="F666" t="str">
            <v>Jueves</v>
          </cell>
          <cell r="G666">
            <v>1.009675925925926</v>
          </cell>
          <cell r="H666" t="str">
            <v>000m30s</v>
          </cell>
          <cell r="I666" t="str">
            <v>[TOMBOLA]</v>
          </cell>
          <cell r="J666">
            <v>10</v>
          </cell>
          <cell r="K666">
            <v>17</v>
          </cell>
          <cell r="L666" t="str">
            <v>Resto</v>
          </cell>
          <cell r="M666">
            <v>0.9</v>
          </cell>
          <cell r="N666" t="str">
            <v xml:space="preserve">    1530.7</v>
          </cell>
          <cell r="O666">
            <v>316</v>
          </cell>
          <cell r="P666">
            <v>1035</v>
          </cell>
          <cell r="Q666" t="str">
            <v xml:space="preserve">      15.9</v>
          </cell>
          <cell r="R666">
            <v>35349</v>
          </cell>
          <cell r="S666" t="str">
            <v xml:space="preserve">      96.4</v>
          </cell>
          <cell r="T666">
            <v>30</v>
          </cell>
          <cell r="U666">
            <v>35349</v>
          </cell>
        </row>
        <row r="667">
          <cell r="B667" t="str">
            <v xml:space="preserve">PORT AVENTURA/P.ATRAC                                      </v>
          </cell>
          <cell r="C667" t="str">
            <v>TVE1</v>
          </cell>
          <cell r="D667" t="str">
            <v>GENERAL</v>
          </cell>
          <cell r="E667">
            <v>35594</v>
          </cell>
          <cell r="F667" t="str">
            <v>Viernes</v>
          </cell>
          <cell r="G667">
            <v>0.60611111111111116</v>
          </cell>
          <cell r="H667" t="str">
            <v>000m20s</v>
          </cell>
          <cell r="I667" t="str">
            <v>[PROGRAMACION REGIONAL] {AVANCE PROGRAMACION} * {AVANCE PROGRAMACION}</v>
          </cell>
          <cell r="J667">
            <v>11</v>
          </cell>
          <cell r="K667">
            <v>18</v>
          </cell>
          <cell r="L667" t="str">
            <v>Resto</v>
          </cell>
          <cell r="M667">
            <v>4.9000000000000004</v>
          </cell>
          <cell r="N667" t="str">
            <v xml:space="preserve">    1535.6</v>
          </cell>
          <cell r="O667">
            <v>1810</v>
          </cell>
          <cell r="P667">
            <v>1200</v>
          </cell>
          <cell r="Q667" t="str">
            <v xml:space="preserve">      15.9</v>
          </cell>
          <cell r="R667">
            <v>35349</v>
          </cell>
          <cell r="S667" t="str">
            <v xml:space="preserve">      96.4</v>
          </cell>
          <cell r="T667">
            <v>20</v>
          </cell>
          <cell r="U667">
            <v>35349</v>
          </cell>
        </row>
        <row r="668">
          <cell r="B668" t="str">
            <v xml:space="preserve">PORT AVENTURA/P.ATRAC                                      </v>
          </cell>
          <cell r="C668" t="str">
            <v>TVE1</v>
          </cell>
          <cell r="D668" t="str">
            <v>GENERAL</v>
          </cell>
          <cell r="E668">
            <v>35594</v>
          </cell>
          <cell r="F668" t="str">
            <v>Viernes</v>
          </cell>
          <cell r="G668">
            <v>0.62100694444444449</v>
          </cell>
          <cell r="H668" t="str">
            <v>000m20s</v>
          </cell>
          <cell r="I668" t="str">
            <v>[PROGRAMACION REGIONAL] * [AVANCE PROGRAMACION]</v>
          </cell>
          <cell r="J668">
            <v>3</v>
          </cell>
          <cell r="K668">
            <v>17</v>
          </cell>
          <cell r="L668" t="str">
            <v>Resto</v>
          </cell>
          <cell r="M668">
            <v>5.0999999999999996</v>
          </cell>
          <cell r="N668" t="str">
            <v xml:space="preserve">    1540.7</v>
          </cell>
          <cell r="O668">
            <v>1858</v>
          </cell>
          <cell r="P668">
            <v>3100</v>
          </cell>
          <cell r="Q668" t="str">
            <v xml:space="preserve">      16.0</v>
          </cell>
          <cell r="R668">
            <v>35352</v>
          </cell>
          <cell r="S668" t="str">
            <v xml:space="preserve">      96.4</v>
          </cell>
          <cell r="T668">
            <v>20</v>
          </cell>
          <cell r="U668">
            <v>35352</v>
          </cell>
        </row>
        <row r="669">
          <cell r="B669" t="str">
            <v xml:space="preserve">PORT AVENTURA/P.ATRAC                                      </v>
          </cell>
          <cell r="C669" t="str">
            <v>TVE1</v>
          </cell>
          <cell r="D669" t="str">
            <v>GENERAL</v>
          </cell>
          <cell r="E669">
            <v>35594</v>
          </cell>
          <cell r="F669" t="str">
            <v>Viernes</v>
          </cell>
          <cell r="G669">
            <v>0.85478009259259258</v>
          </cell>
          <cell r="H669" t="str">
            <v>000m30s</v>
          </cell>
          <cell r="I669" t="str">
            <v>[GENTE] {AVANCE PROGRAMACION} * {AVANCE PROGRAMACION}</v>
          </cell>
          <cell r="J669">
            <v>11</v>
          </cell>
          <cell r="K669">
            <v>20</v>
          </cell>
          <cell r="L669" t="str">
            <v>Resto</v>
          </cell>
          <cell r="M669">
            <v>3.6</v>
          </cell>
          <cell r="N669" t="str">
            <v xml:space="preserve">    1544.3</v>
          </cell>
          <cell r="O669">
            <v>1319</v>
          </cell>
          <cell r="P669">
            <v>2250</v>
          </cell>
          <cell r="Q669" t="str">
            <v xml:space="preserve">      16.0</v>
          </cell>
          <cell r="R669">
            <v>35356</v>
          </cell>
          <cell r="S669" t="str">
            <v xml:space="preserve">      96.4</v>
          </cell>
          <cell r="T669">
            <v>30</v>
          </cell>
          <cell r="U669">
            <v>35356</v>
          </cell>
        </row>
        <row r="670">
          <cell r="B670" t="str">
            <v xml:space="preserve">PORT AVENTURA/P.ATRAC                                      </v>
          </cell>
          <cell r="C670" t="str">
            <v>LA 2</v>
          </cell>
          <cell r="D670" t="str">
            <v>GENERAL</v>
          </cell>
          <cell r="E670">
            <v>35594</v>
          </cell>
          <cell r="F670" t="str">
            <v>Viernes</v>
          </cell>
          <cell r="G670">
            <v>0.8702199074074074</v>
          </cell>
          <cell r="H670" t="str">
            <v>000m20s</v>
          </cell>
          <cell r="I670" t="str">
            <v>[JOVENES MEDICOS]</v>
          </cell>
          <cell r="J670">
            <v>15</v>
          </cell>
          <cell r="K670">
            <v>19</v>
          </cell>
          <cell r="L670" t="str">
            <v>Resto</v>
          </cell>
          <cell r="M670">
            <v>0.4</v>
          </cell>
          <cell r="N670" t="str">
            <v xml:space="preserve">    1544.7</v>
          </cell>
          <cell r="O670">
            <v>154</v>
          </cell>
          <cell r="P670">
            <v>750</v>
          </cell>
          <cell r="Q670" t="str">
            <v xml:space="preserve">      16.0</v>
          </cell>
          <cell r="R670">
            <v>35365</v>
          </cell>
          <cell r="S670" t="str">
            <v xml:space="preserve">      96.5</v>
          </cell>
          <cell r="T670">
            <v>20</v>
          </cell>
          <cell r="U670">
            <v>35365</v>
          </cell>
        </row>
        <row r="671">
          <cell r="B671" t="str">
            <v xml:space="preserve">PORT AVENTURA/P.ATRAC                                      </v>
          </cell>
          <cell r="C671" t="str">
            <v>LA 2</v>
          </cell>
          <cell r="D671" t="str">
            <v>GENERAL</v>
          </cell>
          <cell r="E671">
            <v>35594</v>
          </cell>
          <cell r="F671" t="str">
            <v>Viernes</v>
          </cell>
          <cell r="G671">
            <v>0.9124537037037036</v>
          </cell>
          <cell r="H671" t="str">
            <v>000m20s</v>
          </cell>
          <cell r="I671" t="str">
            <v>[EL IMPERDIBLE] * [LA 2 NOTICIAS 3]</v>
          </cell>
          <cell r="J671">
            <v>2</v>
          </cell>
          <cell r="K671">
            <v>16</v>
          </cell>
          <cell r="L671" t="str">
            <v>Segunda</v>
          </cell>
          <cell r="M671">
            <v>1.1000000000000001</v>
          </cell>
          <cell r="N671" t="str">
            <v xml:space="preserve">    1545.8</v>
          </cell>
          <cell r="O671">
            <v>410</v>
          </cell>
          <cell r="P671">
            <v>1100</v>
          </cell>
          <cell r="Q671" t="str">
            <v xml:space="preserve">      16.0</v>
          </cell>
          <cell r="R671">
            <v>35365</v>
          </cell>
          <cell r="S671" t="str">
            <v xml:space="preserve">      96.5</v>
          </cell>
          <cell r="T671">
            <v>20</v>
          </cell>
          <cell r="U671">
            <v>35365</v>
          </cell>
        </row>
        <row r="672">
          <cell r="B672" t="str">
            <v xml:space="preserve">PORT AVENTURA/P.ATRAC                                      </v>
          </cell>
          <cell r="C672" t="str">
            <v>T5</v>
          </cell>
          <cell r="D672" t="str">
            <v>GENERAL</v>
          </cell>
          <cell r="E672">
            <v>35594</v>
          </cell>
          <cell r="F672" t="str">
            <v>Viernes</v>
          </cell>
          <cell r="G672">
            <v>0.89857638888888891</v>
          </cell>
          <cell r="H672" t="str">
            <v>000m30s</v>
          </cell>
          <cell r="I672" t="str">
            <v>[EL TIEMPO 2] * [TELECUPON SORTEO]</v>
          </cell>
          <cell r="J672">
            <v>8</v>
          </cell>
          <cell r="K672">
            <v>21</v>
          </cell>
          <cell r="L672" t="str">
            <v>Resto</v>
          </cell>
          <cell r="M672">
            <v>4.5999999999999996</v>
          </cell>
          <cell r="N672" t="str">
            <v xml:space="preserve">    1550.4</v>
          </cell>
          <cell r="O672">
            <v>1677</v>
          </cell>
          <cell r="P672">
            <v>2850</v>
          </cell>
          <cell r="Q672" t="str">
            <v xml:space="preserve">      16.1</v>
          </cell>
          <cell r="R672">
            <v>35365</v>
          </cell>
          <cell r="S672" t="str">
            <v xml:space="preserve">      96.5</v>
          </cell>
          <cell r="T672">
            <v>30</v>
          </cell>
          <cell r="U672">
            <v>35365</v>
          </cell>
        </row>
        <row r="673">
          <cell r="B673" t="str">
            <v xml:space="preserve">PORT AVENTURA/P.ATRAC                                      </v>
          </cell>
          <cell r="C673" t="str">
            <v>A3</v>
          </cell>
          <cell r="D673" t="str">
            <v>GENERAL</v>
          </cell>
          <cell r="E673">
            <v>35594</v>
          </cell>
          <cell r="F673" t="str">
            <v>Viernes</v>
          </cell>
          <cell r="G673">
            <v>0.6466319444444445</v>
          </cell>
          <cell r="H673" t="str">
            <v>000m20s</v>
          </cell>
          <cell r="I673" t="str">
            <v>[ANTENA 3 NOTICIAS 1]</v>
          </cell>
          <cell r="J673">
            <v>5</v>
          </cell>
          <cell r="K673">
            <v>16</v>
          </cell>
          <cell r="L673" t="str">
            <v>Resto</v>
          </cell>
          <cell r="M673">
            <v>7</v>
          </cell>
          <cell r="N673" t="str">
            <v xml:space="preserve">    1557.4</v>
          </cell>
          <cell r="O673">
            <v>2556</v>
          </cell>
          <cell r="P673">
            <v>2700</v>
          </cell>
          <cell r="Q673" t="str">
            <v xml:space="preserve">      16.1</v>
          </cell>
          <cell r="R673">
            <v>35379</v>
          </cell>
          <cell r="S673" t="str">
            <v xml:space="preserve">      96.5</v>
          </cell>
          <cell r="T673">
            <v>20</v>
          </cell>
          <cell r="U673">
            <v>35379</v>
          </cell>
        </row>
        <row r="674">
          <cell r="B674" t="str">
            <v xml:space="preserve">PORT AVENTURA/P.ATRAC                                      </v>
          </cell>
          <cell r="C674" t="str">
            <v>C9</v>
          </cell>
          <cell r="D674" t="str">
            <v>GENERAL</v>
          </cell>
          <cell r="E674">
            <v>35594</v>
          </cell>
          <cell r="F674" t="str">
            <v>Viernes</v>
          </cell>
          <cell r="G674">
            <v>0.85821759259259256</v>
          </cell>
          <cell r="H674" t="str">
            <v>000m30s</v>
          </cell>
          <cell r="I674" t="str">
            <v xml:space="preserve">[INQUILINOS] {AVANCE PROGRAMACION} * </v>
          </cell>
          <cell r="J674">
            <v>3</v>
          </cell>
          <cell r="K674">
            <v>13</v>
          </cell>
          <cell r="L674" t="str">
            <v>Resto</v>
          </cell>
          <cell r="M674">
            <v>0.3</v>
          </cell>
          <cell r="N674" t="str">
            <v xml:space="preserve">    1557.7</v>
          </cell>
          <cell r="O674">
            <v>119</v>
          </cell>
          <cell r="P674">
            <v>450</v>
          </cell>
          <cell r="Q674" t="str">
            <v xml:space="preserve">      16.1</v>
          </cell>
          <cell r="R674">
            <v>35379</v>
          </cell>
          <cell r="S674" t="str">
            <v xml:space="preserve">      96.5</v>
          </cell>
          <cell r="T674">
            <v>30</v>
          </cell>
          <cell r="U674">
            <v>35379</v>
          </cell>
        </row>
        <row r="675">
          <cell r="B675" t="str">
            <v xml:space="preserve">PORT AVENTURA/P.ATRAC                                      </v>
          </cell>
          <cell r="C675" t="str">
            <v>C9</v>
          </cell>
          <cell r="D675" t="str">
            <v>GENERAL</v>
          </cell>
          <cell r="E675">
            <v>35594</v>
          </cell>
          <cell r="F675" t="str">
            <v>Viernes</v>
          </cell>
          <cell r="G675">
            <v>1.0083217592592593</v>
          </cell>
          <cell r="H675" t="str">
            <v>000m20s</v>
          </cell>
          <cell r="I675" t="str">
            <v>[PARLE VOSTE,CALLE VOS] {AVANCE PROGRAMACION} * {AVANCE PROGRAMACION}</v>
          </cell>
          <cell r="J675">
            <v>5</v>
          </cell>
          <cell r="K675">
            <v>15</v>
          </cell>
          <cell r="L675" t="str">
            <v>Resto</v>
          </cell>
          <cell r="M675">
            <v>1.1000000000000001</v>
          </cell>
          <cell r="N675" t="str">
            <v xml:space="preserve">    1558.8</v>
          </cell>
          <cell r="O675">
            <v>392</v>
          </cell>
          <cell r="P675">
            <v>400</v>
          </cell>
          <cell r="Q675" t="str">
            <v xml:space="preserve">      16.2</v>
          </cell>
          <cell r="R675">
            <v>35379</v>
          </cell>
          <cell r="S675" t="str">
            <v xml:space="preserve">      96.5</v>
          </cell>
          <cell r="T675">
            <v>20</v>
          </cell>
          <cell r="U675">
            <v>35379</v>
          </cell>
        </row>
        <row r="676">
          <cell r="B676" t="str">
            <v xml:space="preserve">PORT AVENTURA/P.ATRAC                                      </v>
          </cell>
          <cell r="C676" t="str">
            <v>TVM</v>
          </cell>
          <cell r="D676" t="str">
            <v>GENERAL</v>
          </cell>
          <cell r="E676">
            <v>35594</v>
          </cell>
          <cell r="F676" t="str">
            <v>Viernes</v>
          </cell>
          <cell r="G676">
            <v>1.0280671296296295</v>
          </cell>
          <cell r="H676" t="str">
            <v>000m30s</v>
          </cell>
          <cell r="I676" t="str">
            <v>[SUCEDIO EN MADRID] {TELEPAGINA MADRID} * {AVANCE PROGRAMACION}</v>
          </cell>
          <cell r="J676">
            <v>3</v>
          </cell>
          <cell r="K676">
            <v>15</v>
          </cell>
          <cell r="L676" t="str">
            <v>Resto</v>
          </cell>
          <cell r="M676">
            <v>0.8</v>
          </cell>
          <cell r="N676" t="str">
            <v xml:space="preserve">    1559.6</v>
          </cell>
          <cell r="O676">
            <v>311</v>
          </cell>
          <cell r="P676">
            <v>1035</v>
          </cell>
          <cell r="Q676" t="str">
            <v xml:space="preserve">      16.2</v>
          </cell>
          <cell r="R676">
            <v>35370</v>
          </cell>
          <cell r="S676" t="str">
            <v xml:space="preserve">      96.5</v>
          </cell>
          <cell r="T676">
            <v>30</v>
          </cell>
          <cell r="U676">
            <v>35370</v>
          </cell>
        </row>
        <row r="677">
          <cell r="B677" t="str">
            <v xml:space="preserve">PORT AVENTURA/P.ATRAC                                      </v>
          </cell>
          <cell r="C677" t="str">
            <v>TVE1</v>
          </cell>
          <cell r="D677" t="str">
            <v>GENERAL</v>
          </cell>
          <cell r="E677">
            <v>35595</v>
          </cell>
          <cell r="F677" t="str">
            <v>Sabado</v>
          </cell>
          <cell r="G677">
            <v>0.59964120370370366</v>
          </cell>
          <cell r="H677" t="str">
            <v>000m30s</v>
          </cell>
          <cell r="I677" t="str">
            <v>[CARTELERA] * [AVANCE PROGRAMACION]</v>
          </cell>
          <cell r="J677">
            <v>13</v>
          </cell>
          <cell r="K677">
            <v>21</v>
          </cell>
          <cell r="L677" t="str">
            <v>Resto</v>
          </cell>
          <cell r="M677">
            <v>5.5</v>
          </cell>
          <cell r="N677" t="str">
            <v xml:space="preserve">    1565.2</v>
          </cell>
          <cell r="O677">
            <v>2033</v>
          </cell>
          <cell r="P677">
            <v>1350</v>
          </cell>
          <cell r="Q677" t="str">
            <v xml:space="preserve">      16.2</v>
          </cell>
          <cell r="R677">
            <v>35377</v>
          </cell>
          <cell r="S677" t="str">
            <v xml:space="preserve">      96.5</v>
          </cell>
          <cell r="T677">
            <v>30</v>
          </cell>
          <cell r="U677">
            <v>35377</v>
          </cell>
        </row>
        <row r="678">
          <cell r="B678" t="str">
            <v xml:space="preserve">PORT AVENTURA/P.ATRAC                                      </v>
          </cell>
          <cell r="C678" t="str">
            <v>LA 2</v>
          </cell>
          <cell r="D678" t="str">
            <v>GENERAL</v>
          </cell>
          <cell r="E678">
            <v>35595</v>
          </cell>
          <cell r="F678" t="str">
            <v>Sabado</v>
          </cell>
          <cell r="G678">
            <v>1.0048958333333333</v>
          </cell>
          <cell r="H678" t="str">
            <v>000m20s</v>
          </cell>
          <cell r="I678" t="str">
            <v>[ALUCINE PELICULA] {AVANCE PROGRAMACION} * {AVANCE PROGRAMACION}</v>
          </cell>
          <cell r="J678">
            <v>9</v>
          </cell>
          <cell r="K678">
            <v>16</v>
          </cell>
          <cell r="L678" t="str">
            <v>Resto</v>
          </cell>
          <cell r="M678">
            <v>2.1</v>
          </cell>
          <cell r="N678" t="str">
            <v xml:space="preserve">    1567.3</v>
          </cell>
          <cell r="O678">
            <v>776</v>
          </cell>
          <cell r="P678">
            <v>1500</v>
          </cell>
          <cell r="Q678" t="str">
            <v xml:space="preserve">      16.2</v>
          </cell>
          <cell r="R678">
            <v>35380</v>
          </cell>
          <cell r="S678" t="str">
            <v xml:space="preserve">      96.5</v>
          </cell>
          <cell r="T678">
            <v>20</v>
          </cell>
          <cell r="U678">
            <v>35380</v>
          </cell>
        </row>
        <row r="679">
          <cell r="B679" t="str">
            <v xml:space="preserve">PORT AVENTURA/P.ATRAC                                      </v>
          </cell>
          <cell r="C679" t="str">
            <v>A3</v>
          </cell>
          <cell r="D679" t="str">
            <v>GENERAL</v>
          </cell>
          <cell r="E679">
            <v>35595</v>
          </cell>
          <cell r="F679" t="str">
            <v>Sabado</v>
          </cell>
          <cell r="G679">
            <v>0.95089120370370372</v>
          </cell>
          <cell r="H679" t="str">
            <v>000m30s</v>
          </cell>
          <cell r="I679" t="str">
            <v>[MIRA QUIEN VIENE ESTA]  * {AVANCE PROGRAMACION}</v>
          </cell>
          <cell r="J679">
            <v>7</v>
          </cell>
          <cell r="K679">
            <v>21</v>
          </cell>
          <cell r="L679" t="str">
            <v>Resto</v>
          </cell>
          <cell r="M679">
            <v>5</v>
          </cell>
          <cell r="N679" t="str">
            <v xml:space="preserve">    1572.3</v>
          </cell>
          <cell r="O679">
            <v>1835</v>
          </cell>
          <cell r="P679">
            <v>3750</v>
          </cell>
          <cell r="Q679" t="str">
            <v xml:space="preserve">      16.3</v>
          </cell>
          <cell r="R679">
            <v>35402</v>
          </cell>
          <cell r="S679" t="str">
            <v xml:space="preserve">      96.6</v>
          </cell>
          <cell r="T679">
            <v>30</v>
          </cell>
          <cell r="U679">
            <v>35402</v>
          </cell>
        </row>
        <row r="680">
          <cell r="B680" t="str">
            <v xml:space="preserve">PORT AVENTURA/P.ATRAC                                      </v>
          </cell>
          <cell r="C680" t="str">
            <v>C9</v>
          </cell>
          <cell r="D680" t="str">
            <v>GENERAL</v>
          </cell>
          <cell r="E680">
            <v>35595</v>
          </cell>
          <cell r="F680" t="str">
            <v>Sabado</v>
          </cell>
          <cell r="G680">
            <v>0.70408564814814811</v>
          </cell>
          <cell r="H680" t="str">
            <v>000m20s</v>
          </cell>
          <cell r="I680" t="str">
            <v>[TARDES DE CINE] {AVANCE PROGRAMACION} * {AVANCE PROGRAMACION}</v>
          </cell>
          <cell r="J680">
            <v>5</v>
          </cell>
          <cell r="K680">
            <v>20</v>
          </cell>
          <cell r="L680" t="str">
            <v>Resto</v>
          </cell>
          <cell r="M680">
            <v>0.6</v>
          </cell>
          <cell r="N680" t="str">
            <v xml:space="preserve">    1572.9</v>
          </cell>
          <cell r="O680">
            <v>220</v>
          </cell>
          <cell r="P680">
            <v>250</v>
          </cell>
          <cell r="Q680" t="str">
            <v xml:space="preserve">      16.3</v>
          </cell>
          <cell r="R680">
            <v>35402</v>
          </cell>
          <cell r="S680" t="str">
            <v xml:space="preserve">      96.6</v>
          </cell>
          <cell r="T680">
            <v>20</v>
          </cell>
          <cell r="U680">
            <v>35402</v>
          </cell>
        </row>
        <row r="681">
          <cell r="B681" t="str">
            <v xml:space="preserve">PORT AVENTURA/P.ATRAC                                      </v>
          </cell>
          <cell r="C681" t="str">
            <v>ETB2</v>
          </cell>
          <cell r="D681" t="str">
            <v>GENERAL</v>
          </cell>
          <cell r="E681">
            <v>35595</v>
          </cell>
          <cell r="F681" t="str">
            <v>Sabado</v>
          </cell>
          <cell r="G681">
            <v>0.7052546296296297</v>
          </cell>
          <cell r="H681" t="str">
            <v>000m30s</v>
          </cell>
          <cell r="I681" t="str">
            <v>[CINEAVENTURA] {AVANCE PROGRAMACION} * {AVANCE PROGRAMACION}</v>
          </cell>
          <cell r="J681">
            <v>16</v>
          </cell>
          <cell r="K681">
            <v>17</v>
          </cell>
          <cell r="L681" t="str">
            <v>Penultima</v>
          </cell>
          <cell r="M681">
            <v>0.2</v>
          </cell>
          <cell r="N681" t="str">
            <v xml:space="preserve">    1573.1</v>
          </cell>
          <cell r="O681">
            <v>60</v>
          </cell>
          <cell r="P681">
            <v>180</v>
          </cell>
          <cell r="Q681" t="str">
            <v xml:space="preserve">      16.3</v>
          </cell>
          <cell r="R681">
            <v>35402</v>
          </cell>
          <cell r="S681" t="str">
            <v xml:space="preserve">      96.6</v>
          </cell>
          <cell r="T681">
            <v>30</v>
          </cell>
          <cell r="U681">
            <v>35402</v>
          </cell>
        </row>
        <row r="682">
          <cell r="B682" t="str">
            <v xml:space="preserve">PORT AVENTURA/P.ATRAC                                      </v>
          </cell>
          <cell r="C682" t="str">
            <v>TVE1</v>
          </cell>
          <cell r="D682" t="str">
            <v>GENERAL</v>
          </cell>
          <cell r="E682">
            <v>35596</v>
          </cell>
          <cell r="F682" t="str">
            <v>Domingo</v>
          </cell>
          <cell r="G682">
            <v>0.87240740740740741</v>
          </cell>
          <cell r="H682" t="str">
            <v>000m20s</v>
          </cell>
          <cell r="I682" t="str">
            <v>[MUNDOS APARTE] * [TELED. FIN SEMANA 2]</v>
          </cell>
          <cell r="J682">
            <v>6</v>
          </cell>
          <cell r="K682">
            <v>17</v>
          </cell>
          <cell r="L682" t="str">
            <v>Resto</v>
          </cell>
          <cell r="M682">
            <v>4</v>
          </cell>
          <cell r="N682" t="str">
            <v xml:space="preserve">    1577.1</v>
          </cell>
          <cell r="O682">
            <v>1479</v>
          </cell>
          <cell r="P682">
            <v>2000</v>
          </cell>
          <cell r="Q682" t="str">
            <v xml:space="preserve">      16.3</v>
          </cell>
          <cell r="R682">
            <v>35402</v>
          </cell>
          <cell r="S682" t="str">
            <v xml:space="preserve">      96.6</v>
          </cell>
          <cell r="T682">
            <v>20</v>
          </cell>
          <cell r="U682">
            <v>35402</v>
          </cell>
        </row>
        <row r="683">
          <cell r="B683" t="str">
            <v xml:space="preserve">PORT AVENTURA/P.ATRAC                                      </v>
          </cell>
          <cell r="C683" t="str">
            <v>LA 2</v>
          </cell>
          <cell r="D683" t="str">
            <v>GENERAL</v>
          </cell>
          <cell r="E683">
            <v>35596</v>
          </cell>
          <cell r="F683" t="str">
            <v>Domingo</v>
          </cell>
          <cell r="G683">
            <v>0.8684722222222222</v>
          </cell>
          <cell r="H683" t="str">
            <v>000m20s</v>
          </cell>
          <cell r="I683" t="str">
            <v>[CONCIERTO ESPECIAL] * [AVANCE PROGRAMACION]</v>
          </cell>
          <cell r="J683">
            <v>13</v>
          </cell>
          <cell r="K683">
            <v>17</v>
          </cell>
          <cell r="L683" t="str">
            <v>Resto</v>
          </cell>
          <cell r="M683">
            <v>0.3</v>
          </cell>
          <cell r="N683" t="str">
            <v xml:space="preserve">    1577.4</v>
          </cell>
          <cell r="O683">
            <v>120</v>
          </cell>
          <cell r="P683">
            <v>1000</v>
          </cell>
          <cell r="Q683" t="str">
            <v xml:space="preserve">      16.3</v>
          </cell>
          <cell r="R683">
            <v>35402</v>
          </cell>
          <cell r="S683" t="str">
            <v xml:space="preserve">      96.6</v>
          </cell>
          <cell r="T683">
            <v>20</v>
          </cell>
          <cell r="U683">
            <v>35402</v>
          </cell>
        </row>
        <row r="684">
          <cell r="B684" t="str">
            <v xml:space="preserve">PORT AVENTURA/P.ATRAC                                      </v>
          </cell>
          <cell r="C684" t="str">
            <v>T5</v>
          </cell>
          <cell r="D684" t="str">
            <v>GENERAL</v>
          </cell>
          <cell r="E684">
            <v>35596</v>
          </cell>
          <cell r="F684" t="str">
            <v>Domingo</v>
          </cell>
          <cell r="G684">
            <v>0.64290509259259265</v>
          </cell>
          <cell r="H684" t="str">
            <v>000m30s</v>
          </cell>
          <cell r="I684" t="str">
            <v>[LAS NOTICIAS 1] * [CAIGA QUIEN CAIGA]</v>
          </cell>
          <cell r="J684">
            <v>7</v>
          </cell>
          <cell r="K684">
            <v>14</v>
          </cell>
          <cell r="L684" t="str">
            <v>Resto</v>
          </cell>
          <cell r="M684">
            <v>3.5</v>
          </cell>
          <cell r="N684" t="str">
            <v xml:space="preserve">    1580.9</v>
          </cell>
          <cell r="O684">
            <v>1268</v>
          </cell>
          <cell r="P684">
            <v>1688</v>
          </cell>
          <cell r="Q684" t="str">
            <v xml:space="preserve">      16.4</v>
          </cell>
          <cell r="R684">
            <v>35417</v>
          </cell>
          <cell r="S684" t="str">
            <v xml:space="preserve">      96.6</v>
          </cell>
          <cell r="T684">
            <v>30</v>
          </cell>
          <cell r="U684">
            <v>35417</v>
          </cell>
        </row>
        <row r="685">
          <cell r="B685" t="str">
            <v xml:space="preserve">PORT AVENTURA/P.ATRAC                                      </v>
          </cell>
          <cell r="C685" t="str">
            <v>A3</v>
          </cell>
          <cell r="D685" t="str">
            <v>GENERAL</v>
          </cell>
          <cell r="E685">
            <v>35596</v>
          </cell>
          <cell r="F685" t="str">
            <v>Domingo</v>
          </cell>
          <cell r="G685">
            <v>0.53781250000000003</v>
          </cell>
          <cell r="H685" t="str">
            <v>000m20s</v>
          </cell>
          <cell r="I685" t="str">
            <v>[SORPRESA,SORPRESA(R)] {AVANCE PROGRAMACION} * {AVANCE PROGRAMACION}</v>
          </cell>
          <cell r="J685">
            <v>8</v>
          </cell>
          <cell r="K685">
            <v>21</v>
          </cell>
          <cell r="L685" t="str">
            <v>Resto</v>
          </cell>
          <cell r="M685">
            <v>2.9</v>
          </cell>
          <cell r="N685" t="str">
            <v xml:space="preserve">    1583.7</v>
          </cell>
          <cell r="O685">
            <v>1049</v>
          </cell>
          <cell r="P685">
            <v>500</v>
          </cell>
          <cell r="Q685" t="str">
            <v xml:space="preserve">      16.4</v>
          </cell>
          <cell r="R685">
            <v>35422</v>
          </cell>
          <cell r="S685" t="str">
            <v xml:space="preserve">      96.6</v>
          </cell>
          <cell r="T685">
            <v>20</v>
          </cell>
          <cell r="U685">
            <v>35422</v>
          </cell>
        </row>
        <row r="686">
          <cell r="B686" t="str">
            <v xml:space="preserve">PORT AVENTURA/P.ATRAC                                      </v>
          </cell>
          <cell r="C686" t="str">
            <v>A3</v>
          </cell>
          <cell r="D686" t="str">
            <v>GENERAL</v>
          </cell>
          <cell r="E686">
            <v>35596</v>
          </cell>
          <cell r="F686" t="str">
            <v>Domingo</v>
          </cell>
          <cell r="G686">
            <v>0.57799768518518524</v>
          </cell>
          <cell r="H686" t="str">
            <v>000m30s</v>
          </cell>
          <cell r="I686" t="str">
            <v>[SORPRESA,SORPRESA(R)] {AVANCE PROGRAMACION} * {EMISION LOCAL}</v>
          </cell>
          <cell r="J686">
            <v>12</v>
          </cell>
          <cell r="K686">
            <v>20</v>
          </cell>
          <cell r="L686" t="str">
            <v>Resto</v>
          </cell>
          <cell r="M686">
            <v>4.5999999999999996</v>
          </cell>
          <cell r="N686" t="str">
            <v xml:space="preserve">    1588.3</v>
          </cell>
          <cell r="O686">
            <v>1678</v>
          </cell>
          <cell r="P686">
            <v>2250</v>
          </cell>
          <cell r="Q686" t="str">
            <v xml:space="preserve">      16.4</v>
          </cell>
          <cell r="R686">
            <v>35433</v>
          </cell>
          <cell r="S686" t="str">
            <v xml:space="preserve">      96.7</v>
          </cell>
          <cell r="T686">
            <v>30</v>
          </cell>
          <cell r="U686">
            <v>35433</v>
          </cell>
        </row>
        <row r="687">
          <cell r="B687" t="str">
            <v xml:space="preserve">PORT AVENTURA/P.ATRAC                                      </v>
          </cell>
          <cell r="C687" t="str">
            <v>A3</v>
          </cell>
          <cell r="D687" t="str">
            <v>GENERAL</v>
          </cell>
          <cell r="E687">
            <v>35596</v>
          </cell>
          <cell r="F687" t="str">
            <v>Domingo</v>
          </cell>
          <cell r="G687">
            <v>0.77020833333333327</v>
          </cell>
          <cell r="H687" t="str">
            <v>000m30s</v>
          </cell>
          <cell r="I687" t="str">
            <v>[CANCIONES NUEST.VIDA] {AVANCE PROGRAMACION} * {AVANCE PROGRAMACION}</v>
          </cell>
          <cell r="J687">
            <v>2</v>
          </cell>
          <cell r="K687">
            <v>18</v>
          </cell>
          <cell r="L687" t="str">
            <v>Segunda</v>
          </cell>
          <cell r="M687">
            <v>3.1</v>
          </cell>
          <cell r="N687" t="str">
            <v xml:space="preserve">    1591.4</v>
          </cell>
          <cell r="O687">
            <v>1125</v>
          </cell>
          <cell r="P687">
            <v>2250</v>
          </cell>
          <cell r="Q687" t="str">
            <v xml:space="preserve">      16.5</v>
          </cell>
          <cell r="R687">
            <v>35433</v>
          </cell>
          <cell r="S687" t="str">
            <v xml:space="preserve">      96.7</v>
          </cell>
          <cell r="T687">
            <v>30</v>
          </cell>
          <cell r="U687">
            <v>35433</v>
          </cell>
        </row>
        <row r="688">
          <cell r="B688" t="str">
            <v xml:space="preserve">PORT AVENTURA/P.ATRAC                                      </v>
          </cell>
          <cell r="C688" t="str">
            <v>C9</v>
          </cell>
          <cell r="D688" t="str">
            <v>GENERAL</v>
          </cell>
          <cell r="E688">
            <v>35596</v>
          </cell>
          <cell r="F688" t="str">
            <v>Domingo</v>
          </cell>
          <cell r="G688">
            <v>0.66664351851851855</v>
          </cell>
          <cell r="H688" t="str">
            <v>000m20s</v>
          </cell>
          <cell r="I688" t="str">
            <v>[CINE DE NIT] {AVANCE PROGRAMACION} * {AVANCE PROGRAMACION}</v>
          </cell>
          <cell r="J688">
            <v>18</v>
          </cell>
          <cell r="K688">
            <v>20</v>
          </cell>
          <cell r="L688" t="str">
            <v>Resto</v>
          </cell>
          <cell r="M688">
            <v>0.6</v>
          </cell>
          <cell r="N688" t="str">
            <v xml:space="preserve">    1592.0</v>
          </cell>
          <cell r="O688">
            <v>217</v>
          </cell>
          <cell r="P688">
            <v>250</v>
          </cell>
          <cell r="Q688" t="str">
            <v xml:space="preserve">      16.5</v>
          </cell>
          <cell r="R688">
            <v>35433</v>
          </cell>
          <cell r="S688" t="str">
            <v xml:space="preserve">      96.7</v>
          </cell>
          <cell r="T688">
            <v>20</v>
          </cell>
          <cell r="U688">
            <v>35433</v>
          </cell>
        </row>
        <row r="689">
          <cell r="B689" t="str">
            <v xml:space="preserve">PORT AVENTURA/P.ATRAC                                      </v>
          </cell>
          <cell r="C689" t="str">
            <v>C9</v>
          </cell>
          <cell r="D689" t="str">
            <v>GENERAL</v>
          </cell>
          <cell r="E689">
            <v>35596</v>
          </cell>
          <cell r="F689" t="str">
            <v>Domingo</v>
          </cell>
          <cell r="G689">
            <v>0.89780092592592586</v>
          </cell>
          <cell r="H689" t="str">
            <v>000m20s</v>
          </cell>
          <cell r="I689" t="str">
            <v>[NOTICIES 9:2] * [CINE DE NIT]</v>
          </cell>
          <cell r="J689">
            <v>12</v>
          </cell>
          <cell r="K689">
            <v>16</v>
          </cell>
          <cell r="L689" t="str">
            <v>Resto</v>
          </cell>
          <cell r="M689">
            <v>0.4</v>
          </cell>
          <cell r="N689" t="str">
            <v xml:space="preserve">    1592.4</v>
          </cell>
          <cell r="O689">
            <v>140</v>
          </cell>
          <cell r="P689">
            <v>400</v>
          </cell>
          <cell r="Q689" t="str">
            <v xml:space="preserve">      16.5</v>
          </cell>
          <cell r="R689">
            <v>35433</v>
          </cell>
          <cell r="S689" t="str">
            <v xml:space="preserve">      96.7</v>
          </cell>
          <cell r="T689">
            <v>20</v>
          </cell>
          <cell r="U689">
            <v>35433</v>
          </cell>
        </row>
        <row r="690">
          <cell r="B690" t="str">
            <v xml:space="preserve">PORT AVENTURA/P.ATRAC                                      </v>
          </cell>
          <cell r="C690" t="str">
            <v>C9</v>
          </cell>
          <cell r="D690" t="str">
            <v>GENERAL</v>
          </cell>
          <cell r="E690">
            <v>35596</v>
          </cell>
          <cell r="F690" t="str">
            <v>Domingo</v>
          </cell>
          <cell r="G690">
            <v>0.95445601851851858</v>
          </cell>
          <cell r="H690" t="str">
            <v>000m30s</v>
          </cell>
          <cell r="I690" t="str">
            <v>[CINE DE NIT] {AVANCE PROGRAMACION} * {AVANCE PROGRAMACION}</v>
          </cell>
          <cell r="J690">
            <v>11</v>
          </cell>
          <cell r="K690">
            <v>14</v>
          </cell>
          <cell r="L690" t="str">
            <v>Resto</v>
          </cell>
          <cell r="M690">
            <v>0.8</v>
          </cell>
          <cell r="N690" t="str">
            <v xml:space="preserve">    1593.2</v>
          </cell>
          <cell r="O690">
            <v>296</v>
          </cell>
          <cell r="P690">
            <v>600</v>
          </cell>
          <cell r="Q690" t="str">
            <v xml:space="preserve">      16.5</v>
          </cell>
          <cell r="R690">
            <v>35434</v>
          </cell>
          <cell r="S690" t="str">
            <v xml:space="preserve">      96.7</v>
          </cell>
          <cell r="T690">
            <v>30</v>
          </cell>
          <cell r="U690">
            <v>35434</v>
          </cell>
        </row>
        <row r="691">
          <cell r="B691" t="str">
            <v xml:space="preserve">PORT AVENTURA/P.ATRAC                                      </v>
          </cell>
          <cell r="C691" t="str">
            <v>C9</v>
          </cell>
          <cell r="D691" t="str">
            <v>GENERAL</v>
          </cell>
          <cell r="E691">
            <v>35597</v>
          </cell>
          <cell r="F691" t="str">
            <v>Lunes</v>
          </cell>
          <cell r="G691">
            <v>0.83940972222222221</v>
          </cell>
          <cell r="H691" t="str">
            <v>000m20s</v>
          </cell>
          <cell r="I691" t="str">
            <v>[EL JUI CAS ALCASSER] {AVANCE PROGRAMACION} * {AVANCE PROGRAMACION}</v>
          </cell>
          <cell r="J691">
            <v>13</v>
          </cell>
          <cell r="K691">
            <v>14</v>
          </cell>
          <cell r="L691" t="str">
            <v>Penultima</v>
          </cell>
          <cell r="M691">
            <v>0.8</v>
          </cell>
          <cell r="N691" t="str">
            <v xml:space="preserve">    1594.0</v>
          </cell>
          <cell r="O691">
            <v>299</v>
          </cell>
          <cell r="P691">
            <v>300</v>
          </cell>
          <cell r="Q691" t="str">
            <v xml:space="preserve">      16.5</v>
          </cell>
          <cell r="R691">
            <v>35434</v>
          </cell>
          <cell r="S691" t="str">
            <v xml:space="preserve">      96.7</v>
          </cell>
          <cell r="T691">
            <v>20</v>
          </cell>
          <cell r="U691">
            <v>35434</v>
          </cell>
        </row>
        <row r="692">
          <cell r="B692" t="str">
            <v xml:space="preserve">PORT AVENTURA/P.ATRAC                                      </v>
          </cell>
          <cell r="C692" t="str">
            <v>C9</v>
          </cell>
          <cell r="D692" t="str">
            <v>GENERAL</v>
          </cell>
          <cell r="E692">
            <v>35597</v>
          </cell>
          <cell r="F692" t="str">
            <v>Lunes</v>
          </cell>
          <cell r="G692">
            <v>0.87314814814814812</v>
          </cell>
          <cell r="H692" t="str">
            <v>000m20s</v>
          </cell>
          <cell r="I692" t="str">
            <v>[INQUILINOS] * [AVANCE PROGRAMACION]</v>
          </cell>
          <cell r="J692">
            <v>12</v>
          </cell>
          <cell r="K692">
            <v>17</v>
          </cell>
          <cell r="L692" t="str">
            <v>Resto</v>
          </cell>
          <cell r="M692">
            <v>0.2</v>
          </cell>
          <cell r="N692" t="str">
            <v xml:space="preserve">    1594.2</v>
          </cell>
          <cell r="O692">
            <v>78</v>
          </cell>
          <cell r="P692">
            <v>300</v>
          </cell>
          <cell r="Q692" t="str">
            <v xml:space="preserve">      16.5</v>
          </cell>
          <cell r="R692">
            <v>35434</v>
          </cell>
          <cell r="S692" t="str">
            <v xml:space="preserve">      96.7</v>
          </cell>
          <cell r="T692">
            <v>20</v>
          </cell>
          <cell r="U692">
            <v>35434</v>
          </cell>
        </row>
        <row r="693">
          <cell r="B693" t="str">
            <v xml:space="preserve">PORT AVENTURA/P.ATRAC                                      </v>
          </cell>
          <cell r="C693" t="str">
            <v>C9</v>
          </cell>
          <cell r="D693" t="str">
            <v>GENERAL</v>
          </cell>
          <cell r="E693">
            <v>35597</v>
          </cell>
          <cell r="F693" t="str">
            <v>Lunes</v>
          </cell>
          <cell r="G693">
            <v>0.89495370370370375</v>
          </cell>
          <cell r="H693" t="str">
            <v>000m20s</v>
          </cell>
          <cell r="I693" t="str">
            <v>[NOTICIES 9:2] * [EN EXCLUSIVA]</v>
          </cell>
          <cell r="J693">
            <v>11</v>
          </cell>
          <cell r="K693">
            <v>14</v>
          </cell>
          <cell r="L693" t="str">
            <v>Resto</v>
          </cell>
          <cell r="M693">
            <v>0.7</v>
          </cell>
          <cell r="N693" t="str">
            <v xml:space="preserve">    1594.9</v>
          </cell>
          <cell r="O693">
            <v>244</v>
          </cell>
          <cell r="P693">
            <v>300</v>
          </cell>
          <cell r="Q693" t="str">
            <v xml:space="preserve">      16.5</v>
          </cell>
          <cell r="R693">
            <v>35438</v>
          </cell>
          <cell r="S693" t="str">
            <v xml:space="preserve">      96.7</v>
          </cell>
          <cell r="T693">
            <v>20</v>
          </cell>
          <cell r="U693">
            <v>35438</v>
          </cell>
        </row>
        <row r="694">
          <cell r="B694" t="str">
            <v xml:space="preserve">PORT AVENTURA/P.ATRAC                                      </v>
          </cell>
          <cell r="C694" t="str">
            <v>TVE1</v>
          </cell>
          <cell r="D694" t="str">
            <v>GENERAL</v>
          </cell>
          <cell r="E694">
            <v>35600</v>
          </cell>
          <cell r="F694" t="str">
            <v>Jueves</v>
          </cell>
          <cell r="G694">
            <v>0.9443287037037037</v>
          </cell>
          <cell r="H694" t="str">
            <v>000m20s</v>
          </cell>
          <cell r="I694" t="str">
            <v>[HOSTAL ROYAL MANZANAR] {AVANCE PROGRAMACION} * {EMISION REGIONAL}</v>
          </cell>
          <cell r="J694">
            <v>14</v>
          </cell>
          <cell r="K694">
            <v>20</v>
          </cell>
          <cell r="L694" t="str">
            <v>Resto</v>
          </cell>
          <cell r="M694">
            <v>12.4</v>
          </cell>
          <cell r="N694" t="str">
            <v xml:space="preserve">    1607.3</v>
          </cell>
          <cell r="O694">
            <v>4551</v>
          </cell>
          <cell r="P694">
            <v>6500</v>
          </cell>
          <cell r="Q694" t="str">
            <v xml:space="preserve">      16.6</v>
          </cell>
          <cell r="R694">
            <v>35444</v>
          </cell>
          <cell r="S694" t="str">
            <v xml:space="preserve">      96.7</v>
          </cell>
          <cell r="T694">
            <v>20</v>
          </cell>
          <cell r="U694">
            <v>35444</v>
          </cell>
        </row>
        <row r="695">
          <cell r="B695" t="str">
            <v xml:space="preserve">PORT AVENTURA/P.ATRAC                                      </v>
          </cell>
          <cell r="C695" t="str">
            <v>A3</v>
          </cell>
          <cell r="D695" t="str">
            <v>GENERAL</v>
          </cell>
          <cell r="E695">
            <v>35603</v>
          </cell>
          <cell r="F695" t="str">
            <v>Domingo</v>
          </cell>
          <cell r="G695">
            <v>0.78125</v>
          </cell>
          <cell r="H695" t="str">
            <v>000m20s</v>
          </cell>
          <cell r="I695" t="str">
            <v>[MINI SERIE] {AVANCE PROGRAMACION} * {AVANCE PROGRAMACION}</v>
          </cell>
          <cell r="J695">
            <v>8</v>
          </cell>
          <cell r="K695">
            <v>22</v>
          </cell>
          <cell r="L695" t="str">
            <v>Resto</v>
          </cell>
          <cell r="M695">
            <v>3.5</v>
          </cell>
          <cell r="N695" t="str">
            <v xml:space="preserve">    1610.8</v>
          </cell>
          <cell r="O695">
            <v>1297</v>
          </cell>
          <cell r="P695">
            <v>1500</v>
          </cell>
          <cell r="Q695" t="str">
            <v xml:space="preserve">      16.7</v>
          </cell>
          <cell r="R695">
            <v>35445</v>
          </cell>
          <cell r="S695" t="str">
            <v xml:space="preserve">      96.7</v>
          </cell>
          <cell r="T695">
            <v>20</v>
          </cell>
          <cell r="U695">
            <v>35445</v>
          </cell>
        </row>
        <row r="696">
          <cell r="B696" t="str">
            <v xml:space="preserve">PORT AVENTURA/P.ATRAC                                      </v>
          </cell>
          <cell r="C696" t="str">
            <v>TVE1</v>
          </cell>
          <cell r="D696" t="str">
            <v>GENERAL</v>
          </cell>
          <cell r="E696">
            <v>35604</v>
          </cell>
          <cell r="F696" t="str">
            <v>Lunes</v>
          </cell>
          <cell r="G696">
            <v>0.58047453703703711</v>
          </cell>
          <cell r="H696" t="str">
            <v>000m30s</v>
          </cell>
          <cell r="I696" t="str">
            <v>[AVANCE PROGRAMACION] * [AVANCE PROGRAMACION]</v>
          </cell>
          <cell r="J696">
            <v>4</v>
          </cell>
          <cell r="K696">
            <v>9</v>
          </cell>
          <cell r="L696" t="str">
            <v>Resto</v>
          </cell>
          <cell r="M696">
            <v>2.9</v>
          </cell>
          <cell r="N696" t="str">
            <v xml:space="preserve">    1613.7</v>
          </cell>
          <cell r="O696">
            <v>1053</v>
          </cell>
          <cell r="P696">
            <v>1800</v>
          </cell>
          <cell r="Q696" t="str">
            <v xml:space="preserve">      16.7</v>
          </cell>
          <cell r="R696">
            <v>35448</v>
          </cell>
          <cell r="S696" t="str">
            <v xml:space="preserve">      96.7</v>
          </cell>
          <cell r="T696">
            <v>30</v>
          </cell>
          <cell r="U696">
            <v>35448</v>
          </cell>
        </row>
        <row r="697">
          <cell r="B697" t="str">
            <v xml:space="preserve">PORT AVENTURA/P.ATRAC                                      </v>
          </cell>
          <cell r="C697" t="str">
            <v>TVE1</v>
          </cell>
          <cell r="D697" t="str">
            <v>GENERAL</v>
          </cell>
          <cell r="E697">
            <v>35604</v>
          </cell>
          <cell r="F697" t="str">
            <v>Lunes</v>
          </cell>
          <cell r="G697">
            <v>0.62099537037037034</v>
          </cell>
          <cell r="H697" t="str">
            <v>000m30s</v>
          </cell>
          <cell r="I697" t="str">
            <v>[PROGRAMACION REGIONAL] * [AVANCE PROGRAMACION]</v>
          </cell>
          <cell r="J697">
            <v>4</v>
          </cell>
          <cell r="K697">
            <v>17</v>
          </cell>
          <cell r="L697" t="str">
            <v>Resto</v>
          </cell>
          <cell r="M697">
            <v>5.0999999999999996</v>
          </cell>
          <cell r="N697" t="str">
            <v xml:space="preserve">    1618.8</v>
          </cell>
          <cell r="O697">
            <v>1884</v>
          </cell>
          <cell r="P697">
            <v>4650</v>
          </cell>
          <cell r="Q697" t="str">
            <v xml:space="preserve">      16.7</v>
          </cell>
          <cell r="R697">
            <v>35453</v>
          </cell>
          <cell r="S697" t="str">
            <v xml:space="preserve">      96.7</v>
          </cell>
          <cell r="T697">
            <v>30</v>
          </cell>
          <cell r="U697">
            <v>35453</v>
          </cell>
        </row>
        <row r="698">
          <cell r="B698" t="str">
            <v xml:space="preserve">PORT AVENTURA/P.ATRAC                                      </v>
          </cell>
          <cell r="C698" t="str">
            <v>TVE1</v>
          </cell>
          <cell r="D698" t="str">
            <v>GENERAL</v>
          </cell>
          <cell r="E698">
            <v>35604</v>
          </cell>
          <cell r="F698" t="str">
            <v>Lunes</v>
          </cell>
          <cell r="G698">
            <v>0.95399305555555547</v>
          </cell>
          <cell r="H698" t="str">
            <v>000m30s</v>
          </cell>
          <cell r="I698" t="str">
            <v>[QUIEN SABE DONDE] {AVANCE PROGRAMACION} * {AVANCE PROGRAMACION}</v>
          </cell>
          <cell r="J698">
            <v>6</v>
          </cell>
          <cell r="K698">
            <v>21</v>
          </cell>
          <cell r="L698" t="str">
            <v>Resto</v>
          </cell>
          <cell r="M698">
            <v>6.7</v>
          </cell>
          <cell r="N698" t="str">
            <v xml:space="preserve">    1625.6</v>
          </cell>
          <cell r="O698">
            <v>2464</v>
          </cell>
          <cell r="P698">
            <v>7500</v>
          </cell>
          <cell r="Q698" t="str">
            <v xml:space="preserve">      16.8</v>
          </cell>
          <cell r="R698">
            <v>35465</v>
          </cell>
          <cell r="S698" t="str">
            <v xml:space="preserve">      96.7</v>
          </cell>
          <cell r="T698">
            <v>30</v>
          </cell>
          <cell r="U698">
            <v>35465</v>
          </cell>
        </row>
        <row r="699">
          <cell r="B699" t="str">
            <v xml:space="preserve">PORT AVENTURA/P.ATRAC                                      </v>
          </cell>
          <cell r="C699" t="str">
            <v>TVE1</v>
          </cell>
          <cell r="D699" t="str">
            <v>GENERAL</v>
          </cell>
          <cell r="E699">
            <v>35604</v>
          </cell>
          <cell r="F699" t="str">
            <v>Lunes</v>
          </cell>
          <cell r="G699">
            <v>0.97083333333333333</v>
          </cell>
          <cell r="H699" t="str">
            <v>000m20s</v>
          </cell>
          <cell r="I699" t="str">
            <v>[QUIEN SABE DONDE] {AVANCE PROGRAMACION} * {EMISION REGIONAL}</v>
          </cell>
          <cell r="J699">
            <v>8</v>
          </cell>
          <cell r="K699">
            <v>16</v>
          </cell>
          <cell r="L699" t="str">
            <v>Resto</v>
          </cell>
          <cell r="M699">
            <v>7.2</v>
          </cell>
          <cell r="N699" t="str">
            <v xml:space="preserve">    1632.7</v>
          </cell>
          <cell r="O699">
            <v>2630</v>
          </cell>
          <cell r="P699">
            <v>5000</v>
          </cell>
          <cell r="Q699" t="str">
            <v xml:space="preserve">      16.9</v>
          </cell>
          <cell r="R699">
            <v>35474</v>
          </cell>
          <cell r="S699" t="str">
            <v xml:space="preserve">      96.8</v>
          </cell>
          <cell r="T699">
            <v>20</v>
          </cell>
          <cell r="U699">
            <v>35474</v>
          </cell>
        </row>
        <row r="700">
          <cell r="B700" t="str">
            <v xml:space="preserve">PORT AVENTURA/P.ATRAC                                      </v>
          </cell>
          <cell r="C700" t="str">
            <v>LA 2</v>
          </cell>
          <cell r="D700" t="str">
            <v>GENERAL</v>
          </cell>
          <cell r="E700">
            <v>35604</v>
          </cell>
          <cell r="F700" t="str">
            <v>Lunes</v>
          </cell>
          <cell r="G700">
            <v>0.66068287037037032</v>
          </cell>
          <cell r="H700" t="str">
            <v>000m20s</v>
          </cell>
          <cell r="I700" t="str">
            <v>[GRANDES DOCUMENTALES]  * {AVANCE PROGRAMACION}</v>
          </cell>
          <cell r="J700">
            <v>5</v>
          </cell>
          <cell r="K700">
            <v>15</v>
          </cell>
          <cell r="L700" t="str">
            <v>Resto</v>
          </cell>
          <cell r="M700">
            <v>1.8</v>
          </cell>
          <cell r="N700" t="str">
            <v xml:space="preserve">    1634.5</v>
          </cell>
          <cell r="O700">
            <v>652</v>
          </cell>
          <cell r="P700">
            <v>1100</v>
          </cell>
          <cell r="Q700" t="str">
            <v xml:space="preserve">      16.9</v>
          </cell>
          <cell r="R700">
            <v>35474</v>
          </cell>
          <cell r="S700" t="str">
            <v xml:space="preserve">      96.8</v>
          </cell>
          <cell r="T700">
            <v>20</v>
          </cell>
          <cell r="U700">
            <v>35474</v>
          </cell>
        </row>
        <row r="701">
          <cell r="B701" t="str">
            <v xml:space="preserve">PORT AVENTURA/P.ATRAC                                      </v>
          </cell>
          <cell r="C701" t="str">
            <v>T5</v>
          </cell>
          <cell r="D701" t="str">
            <v>GENERAL</v>
          </cell>
          <cell r="E701">
            <v>35604</v>
          </cell>
          <cell r="F701" t="str">
            <v>Lunes</v>
          </cell>
          <cell r="G701">
            <v>0.6831018518518519</v>
          </cell>
          <cell r="H701" t="str">
            <v>000m30s</v>
          </cell>
          <cell r="I701" t="str">
            <v>[TARDE DE CINE] {LA TIENDA EN CASA} * {AVANCE PROGRAMACION}</v>
          </cell>
          <cell r="J701">
            <v>12</v>
          </cell>
          <cell r="K701">
            <v>18</v>
          </cell>
          <cell r="L701" t="str">
            <v>Resto</v>
          </cell>
          <cell r="M701">
            <v>5.8</v>
          </cell>
          <cell r="N701" t="str">
            <v xml:space="preserve">    1640.3</v>
          </cell>
          <cell r="O701">
            <v>2108</v>
          </cell>
          <cell r="P701">
            <v>1238</v>
          </cell>
          <cell r="Q701" t="str">
            <v xml:space="preserve">      16.9</v>
          </cell>
          <cell r="R701">
            <v>35481</v>
          </cell>
          <cell r="S701" t="str">
            <v xml:space="preserve">      96.8</v>
          </cell>
          <cell r="T701">
            <v>30</v>
          </cell>
          <cell r="U701">
            <v>35481</v>
          </cell>
        </row>
        <row r="702">
          <cell r="B702" t="str">
            <v xml:space="preserve">PORT AVENTURA/P.ATRAC                                      </v>
          </cell>
          <cell r="C702" t="str">
            <v>T5</v>
          </cell>
          <cell r="D702" t="str">
            <v>GENERAL</v>
          </cell>
          <cell r="E702">
            <v>35604</v>
          </cell>
          <cell r="F702" t="str">
            <v>Lunes</v>
          </cell>
          <cell r="G702">
            <v>0.82510416666666664</v>
          </cell>
          <cell r="H702" t="str">
            <v>000m20s</v>
          </cell>
          <cell r="I702" t="str">
            <v xml:space="preserve">[EL SUPER:H.TODOS DIAS] {AVANCE PROGRAMACION} * </v>
          </cell>
          <cell r="J702">
            <v>19</v>
          </cell>
          <cell r="K702">
            <v>22</v>
          </cell>
          <cell r="L702" t="str">
            <v>Resto</v>
          </cell>
          <cell r="M702">
            <v>4.5999999999999996</v>
          </cell>
          <cell r="N702" t="str">
            <v xml:space="preserve">    1644.9</v>
          </cell>
          <cell r="O702">
            <v>1704</v>
          </cell>
          <cell r="P702">
            <v>850</v>
          </cell>
          <cell r="Q702" t="str">
            <v xml:space="preserve">      17.0</v>
          </cell>
          <cell r="R702">
            <v>35481</v>
          </cell>
          <cell r="S702" t="str">
            <v xml:space="preserve">      96.8</v>
          </cell>
          <cell r="T702">
            <v>20</v>
          </cell>
          <cell r="U702">
            <v>35481</v>
          </cell>
        </row>
        <row r="703">
          <cell r="B703" t="str">
            <v xml:space="preserve">PORT AVENTURA/P.ATRAC                                      </v>
          </cell>
          <cell r="C703" t="str">
            <v>A3</v>
          </cell>
          <cell r="D703" t="str">
            <v>GENERAL</v>
          </cell>
          <cell r="E703">
            <v>35604</v>
          </cell>
          <cell r="F703" t="str">
            <v>Lunes</v>
          </cell>
          <cell r="G703">
            <v>0.61295138888888889</v>
          </cell>
          <cell r="H703" t="str">
            <v>000m30s</v>
          </cell>
          <cell r="I703" t="str">
            <v xml:space="preserve">[LOS PROBLEMAS CRECEN] {AVANCE PROGRAMACION} * </v>
          </cell>
          <cell r="J703">
            <v>13</v>
          </cell>
          <cell r="K703">
            <v>30</v>
          </cell>
          <cell r="L703" t="str">
            <v>Resto</v>
          </cell>
          <cell r="M703">
            <v>7.8</v>
          </cell>
          <cell r="N703" t="str">
            <v xml:space="preserve">    1652.7</v>
          </cell>
          <cell r="O703">
            <v>2846</v>
          </cell>
          <cell r="P703">
            <v>3000</v>
          </cell>
          <cell r="Q703" t="str">
            <v xml:space="preserve">      17.1</v>
          </cell>
          <cell r="R703">
            <v>35497</v>
          </cell>
          <cell r="S703" t="str">
            <v xml:space="preserve">      96.8</v>
          </cell>
          <cell r="T703">
            <v>30</v>
          </cell>
          <cell r="U703">
            <v>35497</v>
          </cell>
        </row>
        <row r="704">
          <cell r="B704" t="str">
            <v xml:space="preserve">PORT AVENTURA/P.ATRAC                                      </v>
          </cell>
          <cell r="C704" t="str">
            <v>A3</v>
          </cell>
          <cell r="D704" t="str">
            <v>GENERAL</v>
          </cell>
          <cell r="E704">
            <v>35604</v>
          </cell>
          <cell r="F704" t="str">
            <v>Lunes</v>
          </cell>
          <cell r="G704">
            <v>0.86935185185185182</v>
          </cell>
          <cell r="H704" t="str">
            <v>000m30s</v>
          </cell>
          <cell r="I704" t="str">
            <v>[TOROS] * [ANTENA 3 NOTICIAS 2]</v>
          </cell>
          <cell r="J704">
            <v>8</v>
          </cell>
          <cell r="K704">
            <v>26</v>
          </cell>
          <cell r="L704" t="str">
            <v>Resto</v>
          </cell>
          <cell r="M704">
            <v>2.7</v>
          </cell>
          <cell r="N704" t="str">
            <v xml:space="preserve">    1655.3</v>
          </cell>
          <cell r="O704">
            <v>978</v>
          </cell>
          <cell r="P704">
            <v>2100</v>
          </cell>
          <cell r="Q704" t="str">
            <v xml:space="preserve">      17.1</v>
          </cell>
          <cell r="R704">
            <v>35501</v>
          </cell>
          <cell r="S704" t="str">
            <v xml:space="preserve">      96.8</v>
          </cell>
          <cell r="T704">
            <v>30</v>
          </cell>
          <cell r="U704">
            <v>35501</v>
          </cell>
        </row>
        <row r="705">
          <cell r="B705" t="str">
            <v xml:space="preserve">PORT AVENTURA/P.ATRAC                                      </v>
          </cell>
          <cell r="C705" t="str">
            <v>A3</v>
          </cell>
          <cell r="D705" t="str">
            <v>GENERAL</v>
          </cell>
          <cell r="E705">
            <v>35604</v>
          </cell>
          <cell r="F705" t="str">
            <v>Lunes</v>
          </cell>
          <cell r="G705">
            <v>0.87282407407407403</v>
          </cell>
          <cell r="H705" t="str">
            <v>000m20s</v>
          </cell>
          <cell r="I705" t="str">
            <v>[TOROS] * [ANTENA 3 NOTICIAS 2]</v>
          </cell>
          <cell r="J705">
            <v>22</v>
          </cell>
          <cell r="K705">
            <v>26</v>
          </cell>
          <cell r="L705" t="str">
            <v>Resto</v>
          </cell>
          <cell r="M705">
            <v>2.6</v>
          </cell>
          <cell r="N705" t="str">
            <v xml:space="preserve">    1658.0</v>
          </cell>
          <cell r="O705">
            <v>961</v>
          </cell>
          <cell r="P705">
            <v>1400</v>
          </cell>
          <cell r="Q705" t="str">
            <v xml:space="preserve">      17.1</v>
          </cell>
          <cell r="R705">
            <v>35501</v>
          </cell>
          <cell r="S705" t="str">
            <v xml:space="preserve">      96.8</v>
          </cell>
          <cell r="T705">
            <v>20</v>
          </cell>
          <cell r="U705">
            <v>35501</v>
          </cell>
        </row>
        <row r="706">
          <cell r="B706" t="str">
            <v xml:space="preserve">PORT AVENTURA/P.ATRAC                                      </v>
          </cell>
          <cell r="C706" t="str">
            <v>TV3</v>
          </cell>
          <cell r="D706" t="str">
            <v>GENERAL</v>
          </cell>
          <cell r="E706">
            <v>35604</v>
          </cell>
          <cell r="F706" t="str">
            <v>Lunes</v>
          </cell>
          <cell r="G706">
            <v>0.89039351851851845</v>
          </cell>
          <cell r="H706" t="str">
            <v>000m20s</v>
          </cell>
          <cell r="I706" t="str">
            <v>[TELENOTICIES VESPRE]  * {AVANCE PROGRAMACION}</v>
          </cell>
          <cell r="J706">
            <v>4</v>
          </cell>
          <cell r="K706">
            <v>11</v>
          </cell>
          <cell r="L706" t="str">
            <v>Resto</v>
          </cell>
          <cell r="M706">
            <v>0.9</v>
          </cell>
          <cell r="N706" t="str">
            <v xml:space="preserve">    1658.9</v>
          </cell>
          <cell r="O706">
            <v>325</v>
          </cell>
          <cell r="P706">
            <v>1200</v>
          </cell>
          <cell r="Q706" t="str">
            <v xml:space="preserve">      17.1</v>
          </cell>
          <cell r="R706">
            <v>35509</v>
          </cell>
          <cell r="S706" t="str">
            <v xml:space="preserve">      96.9</v>
          </cell>
          <cell r="T706">
            <v>20</v>
          </cell>
          <cell r="U706">
            <v>35509</v>
          </cell>
        </row>
        <row r="707">
          <cell r="B707" t="str">
            <v xml:space="preserve">PORT AVENTURA/P.ATRAC                                      </v>
          </cell>
          <cell r="C707" t="str">
            <v>C9</v>
          </cell>
          <cell r="D707" t="str">
            <v>GENERAL</v>
          </cell>
          <cell r="E707">
            <v>35604</v>
          </cell>
          <cell r="F707" t="str">
            <v>Lunes</v>
          </cell>
          <cell r="G707">
            <v>0.66275462962962961</v>
          </cell>
          <cell r="H707" t="str">
            <v>000m20s</v>
          </cell>
          <cell r="I707" t="str">
            <v>[NOTICIES 9:1] {EL JUI CAS ALCASSER}</v>
          </cell>
          <cell r="J707">
            <v>11</v>
          </cell>
          <cell r="K707">
            <v>13</v>
          </cell>
          <cell r="L707" t="str">
            <v>Resto</v>
          </cell>
          <cell r="M707">
            <v>0.5</v>
          </cell>
          <cell r="N707" t="str">
            <v xml:space="preserve">    1659.4</v>
          </cell>
          <cell r="O707">
            <v>195</v>
          </cell>
          <cell r="P707">
            <v>350</v>
          </cell>
          <cell r="Q707" t="str">
            <v xml:space="preserve">      17.1</v>
          </cell>
          <cell r="R707">
            <v>35509</v>
          </cell>
          <cell r="S707" t="str">
            <v xml:space="preserve">      96.9</v>
          </cell>
          <cell r="T707">
            <v>20</v>
          </cell>
          <cell r="U707">
            <v>35509</v>
          </cell>
        </row>
        <row r="708">
          <cell r="B708" t="str">
            <v xml:space="preserve">PORT AVENTURA/P.ATRAC                                      </v>
          </cell>
          <cell r="C708" t="str">
            <v>C9</v>
          </cell>
          <cell r="D708" t="str">
            <v>GENERAL</v>
          </cell>
          <cell r="E708">
            <v>35604</v>
          </cell>
          <cell r="F708" t="str">
            <v>Lunes</v>
          </cell>
          <cell r="G708">
            <v>0.9391087962962964</v>
          </cell>
          <cell r="H708" t="str">
            <v>000m20s</v>
          </cell>
          <cell r="I708" t="str">
            <v>[EN EXCLUSIVA]</v>
          </cell>
          <cell r="J708">
            <v>11</v>
          </cell>
          <cell r="K708">
            <v>13</v>
          </cell>
          <cell r="L708" t="str">
            <v>Resto</v>
          </cell>
          <cell r="M708">
            <v>0.8</v>
          </cell>
          <cell r="N708" t="str">
            <v xml:space="preserve">    1660.2</v>
          </cell>
          <cell r="O708">
            <v>287</v>
          </cell>
          <cell r="P708">
            <v>400</v>
          </cell>
          <cell r="Q708" t="str">
            <v xml:space="preserve">      17.1</v>
          </cell>
          <cell r="R708">
            <v>35509</v>
          </cell>
          <cell r="S708" t="str">
            <v xml:space="preserve">      96.9</v>
          </cell>
          <cell r="T708">
            <v>20</v>
          </cell>
          <cell r="U708">
            <v>35509</v>
          </cell>
        </row>
        <row r="709">
          <cell r="B709" t="str">
            <v xml:space="preserve">PORT AVENTURA/P.ATRAC                                      </v>
          </cell>
          <cell r="C709" t="str">
            <v>C9</v>
          </cell>
          <cell r="D709" t="str">
            <v>GENERAL</v>
          </cell>
          <cell r="E709">
            <v>35604</v>
          </cell>
          <cell r="F709" t="str">
            <v>Lunes</v>
          </cell>
          <cell r="G709">
            <v>0.97304398148148152</v>
          </cell>
          <cell r="H709" t="str">
            <v>000m20s</v>
          </cell>
          <cell r="I709" t="str">
            <v>[EN EXCLUSIVA]</v>
          </cell>
          <cell r="J709">
            <v>12</v>
          </cell>
          <cell r="K709">
            <v>12</v>
          </cell>
          <cell r="L709" t="str">
            <v>Ultima</v>
          </cell>
          <cell r="M709">
            <v>0.7</v>
          </cell>
          <cell r="N709" t="str">
            <v xml:space="preserve">    1660.9</v>
          </cell>
          <cell r="O709">
            <v>270</v>
          </cell>
          <cell r="P709">
            <v>400</v>
          </cell>
          <cell r="Q709" t="str">
            <v xml:space="preserve">      17.1</v>
          </cell>
          <cell r="R709">
            <v>35509</v>
          </cell>
          <cell r="S709" t="str">
            <v xml:space="preserve">      96.9</v>
          </cell>
          <cell r="T709">
            <v>20</v>
          </cell>
          <cell r="U709">
            <v>35509</v>
          </cell>
        </row>
        <row r="710">
          <cell r="B710" t="str">
            <v xml:space="preserve">PORT AVENTURA/P.ATRAC                                      </v>
          </cell>
          <cell r="C710" t="str">
            <v>ETB2</v>
          </cell>
          <cell r="D710" t="str">
            <v>GENERAL</v>
          </cell>
          <cell r="E710">
            <v>35604</v>
          </cell>
          <cell r="F710" t="str">
            <v>Lunes</v>
          </cell>
          <cell r="G710">
            <v>0.92618055555555545</v>
          </cell>
          <cell r="H710" t="str">
            <v>000m30s</v>
          </cell>
          <cell r="I710" t="str">
            <v>[VA DE CINE PRESENTACI] {AVANCE PROGRAMACION} * {AVANCE PROGRAMACION}</v>
          </cell>
          <cell r="J710">
            <v>10</v>
          </cell>
          <cell r="K710">
            <v>14</v>
          </cell>
          <cell r="L710" t="str">
            <v>Resto</v>
          </cell>
          <cell r="M710">
            <v>0.4</v>
          </cell>
          <cell r="N710" t="str">
            <v xml:space="preserve">    1661.3</v>
          </cell>
          <cell r="O710">
            <v>134</v>
          </cell>
          <cell r="P710">
            <v>345</v>
          </cell>
          <cell r="Q710" t="str">
            <v xml:space="preserve">      17.2</v>
          </cell>
          <cell r="R710">
            <v>35509</v>
          </cell>
          <cell r="S710" t="str">
            <v xml:space="preserve">      96.9</v>
          </cell>
          <cell r="T710">
            <v>30</v>
          </cell>
          <cell r="U710">
            <v>35509</v>
          </cell>
        </row>
        <row r="711">
          <cell r="B711" t="str">
            <v xml:space="preserve">PORT AVENTURA/P.ATRAC                                      </v>
          </cell>
          <cell r="C711" t="str">
            <v>TVM</v>
          </cell>
          <cell r="D711" t="str">
            <v>GENERAL</v>
          </cell>
          <cell r="E711">
            <v>35604</v>
          </cell>
          <cell r="F711" t="str">
            <v>Lunes</v>
          </cell>
          <cell r="G711">
            <v>0.89407407407407413</v>
          </cell>
          <cell r="H711" t="str">
            <v>000m20s</v>
          </cell>
          <cell r="I711" t="str">
            <v>[TELENOTICIAS 2]</v>
          </cell>
          <cell r="J711">
            <v>7</v>
          </cell>
          <cell r="K711">
            <v>13</v>
          </cell>
          <cell r="L711" t="str">
            <v>Resto</v>
          </cell>
          <cell r="M711">
            <v>0.6</v>
          </cell>
          <cell r="N711" t="str">
            <v xml:space="preserve">    1661.9</v>
          </cell>
          <cell r="O711">
            <v>214</v>
          </cell>
          <cell r="P711">
            <v>450</v>
          </cell>
          <cell r="Q711" t="str">
            <v xml:space="preserve">      17.2</v>
          </cell>
          <cell r="R711">
            <v>35509</v>
          </cell>
          <cell r="S711" t="str">
            <v xml:space="preserve">      96.9</v>
          </cell>
          <cell r="T711">
            <v>20</v>
          </cell>
          <cell r="U711">
            <v>35509</v>
          </cell>
        </row>
        <row r="712">
          <cell r="B712" t="str">
            <v xml:space="preserve">PORT AVENTURA/P.ATRAC                                      </v>
          </cell>
          <cell r="C712" t="str">
            <v>TVE1</v>
          </cell>
          <cell r="D712" t="str">
            <v>GENERAL</v>
          </cell>
          <cell r="E712">
            <v>35605</v>
          </cell>
          <cell r="F712" t="str">
            <v>Martes</v>
          </cell>
          <cell r="G712">
            <v>0.60621527777777773</v>
          </cell>
          <cell r="H712" t="str">
            <v>000m20s</v>
          </cell>
          <cell r="I712" t="str">
            <v xml:space="preserve">[PROGRAMACION REGIONAL] {AVANCE PROGRAMACION} * </v>
          </cell>
          <cell r="J712">
            <v>8</v>
          </cell>
          <cell r="K712">
            <v>14</v>
          </cell>
          <cell r="L712" t="str">
            <v>Resto</v>
          </cell>
          <cell r="M712">
            <v>5</v>
          </cell>
          <cell r="N712" t="str">
            <v xml:space="preserve">    1666.9</v>
          </cell>
          <cell r="O712">
            <v>1843</v>
          </cell>
          <cell r="P712">
            <v>1200</v>
          </cell>
          <cell r="Q712" t="str">
            <v xml:space="preserve">      17.2</v>
          </cell>
          <cell r="R712">
            <v>35509</v>
          </cell>
          <cell r="S712" t="str">
            <v xml:space="preserve">      96.9</v>
          </cell>
          <cell r="T712">
            <v>20</v>
          </cell>
          <cell r="U712">
            <v>35509</v>
          </cell>
        </row>
        <row r="713">
          <cell r="B713" t="str">
            <v xml:space="preserve">PORT AVENTURA/P.ATRAC                                      </v>
          </cell>
          <cell r="C713" t="str">
            <v>TVE1</v>
          </cell>
          <cell r="D713" t="str">
            <v>GENERAL</v>
          </cell>
          <cell r="E713">
            <v>35605</v>
          </cell>
          <cell r="F713" t="str">
            <v>Martes</v>
          </cell>
          <cell r="G713">
            <v>0.62159722222222225</v>
          </cell>
          <cell r="H713" t="str">
            <v>000m20s</v>
          </cell>
          <cell r="I713" t="str">
            <v>[PROGRAMACION REGIONAL] * [AVANCE PROGRAMACION]</v>
          </cell>
          <cell r="J713">
            <v>7</v>
          </cell>
          <cell r="K713">
            <v>16</v>
          </cell>
          <cell r="L713" t="str">
            <v>Resto</v>
          </cell>
          <cell r="M713">
            <v>4.7</v>
          </cell>
          <cell r="N713" t="str">
            <v xml:space="preserve">    1671.6</v>
          </cell>
          <cell r="O713">
            <v>1731</v>
          </cell>
          <cell r="P713">
            <v>3100</v>
          </cell>
          <cell r="Q713" t="str">
            <v xml:space="preserve">      17.3</v>
          </cell>
          <cell r="R713">
            <v>35508</v>
          </cell>
          <cell r="S713" t="str">
            <v xml:space="preserve">      96.9</v>
          </cell>
          <cell r="T713">
            <v>20</v>
          </cell>
          <cell r="U713">
            <v>35508</v>
          </cell>
        </row>
        <row r="714">
          <cell r="B714" t="str">
            <v xml:space="preserve">PORT AVENTURA/P.ATRAC                                      </v>
          </cell>
          <cell r="C714" t="str">
            <v>TVE1</v>
          </cell>
          <cell r="D714" t="str">
            <v>GENERAL</v>
          </cell>
          <cell r="E714">
            <v>35605</v>
          </cell>
          <cell r="F714" t="str">
            <v>Martes</v>
          </cell>
          <cell r="G714">
            <v>0.69881944444444455</v>
          </cell>
          <cell r="H714" t="str">
            <v>000m20s</v>
          </cell>
          <cell r="I714" t="str">
            <v>[TODO POR TU AMOR] {AVANCE PROGRAMACION} * {EMISION REGIONAL}</v>
          </cell>
          <cell r="J714">
            <v>8</v>
          </cell>
          <cell r="K714">
            <v>15</v>
          </cell>
          <cell r="L714" t="str">
            <v>Resto</v>
          </cell>
          <cell r="M714">
            <v>5</v>
          </cell>
          <cell r="N714" t="str">
            <v xml:space="preserve">    1676.6</v>
          </cell>
          <cell r="O714">
            <v>1844</v>
          </cell>
          <cell r="P714">
            <v>1000</v>
          </cell>
          <cell r="Q714" t="str">
            <v xml:space="preserve">      17.3</v>
          </cell>
          <cell r="R714">
            <v>35508</v>
          </cell>
          <cell r="S714" t="str">
            <v xml:space="preserve">      96.9</v>
          </cell>
          <cell r="T714">
            <v>20</v>
          </cell>
          <cell r="U714">
            <v>35508</v>
          </cell>
        </row>
        <row r="715">
          <cell r="B715" t="str">
            <v xml:space="preserve">PORT AVENTURA/P.ATRAC                                      </v>
          </cell>
          <cell r="C715" t="str">
            <v>TVE1</v>
          </cell>
          <cell r="D715" t="str">
            <v>GENERAL</v>
          </cell>
          <cell r="E715">
            <v>35605</v>
          </cell>
          <cell r="F715" t="str">
            <v>Martes</v>
          </cell>
          <cell r="G715">
            <v>0.87277777777777776</v>
          </cell>
          <cell r="H715" t="str">
            <v>000m30s</v>
          </cell>
          <cell r="I715" t="str">
            <v>[TENDIDO CERO] * [TELEDIARIO 2]</v>
          </cell>
          <cell r="J715">
            <v>11</v>
          </cell>
          <cell r="K715">
            <v>20</v>
          </cell>
          <cell r="L715" t="str">
            <v>Resto</v>
          </cell>
          <cell r="M715">
            <v>3.6</v>
          </cell>
          <cell r="N715" t="str">
            <v xml:space="preserve">    1680.3</v>
          </cell>
          <cell r="O715">
            <v>1330</v>
          </cell>
          <cell r="P715">
            <v>5100</v>
          </cell>
          <cell r="Q715" t="str">
            <v xml:space="preserve">      17.3</v>
          </cell>
          <cell r="R715">
            <v>35508</v>
          </cell>
          <cell r="S715" t="str">
            <v xml:space="preserve">      96.9</v>
          </cell>
          <cell r="T715">
            <v>30</v>
          </cell>
          <cell r="U715">
            <v>35508</v>
          </cell>
        </row>
        <row r="716">
          <cell r="B716" t="str">
            <v xml:space="preserve">PORT AVENTURA/P.ATRAC                                      </v>
          </cell>
          <cell r="C716" t="str">
            <v>TVE1</v>
          </cell>
          <cell r="D716" t="str">
            <v>GENERAL</v>
          </cell>
          <cell r="E716">
            <v>35605</v>
          </cell>
          <cell r="F716" t="str">
            <v>Martes</v>
          </cell>
          <cell r="G716">
            <v>0.98273148148148148</v>
          </cell>
          <cell r="H716" t="str">
            <v>000m20s</v>
          </cell>
          <cell r="I716" t="str">
            <v>[HOY ES POSIBLE] {AVANCE PROGRAMACION} * {AVANCE PROGRAMACION}</v>
          </cell>
          <cell r="J716">
            <v>7</v>
          </cell>
          <cell r="K716">
            <v>18</v>
          </cell>
          <cell r="L716" t="str">
            <v>Resto</v>
          </cell>
          <cell r="M716">
            <v>4.4000000000000004</v>
          </cell>
          <cell r="N716" t="str">
            <v xml:space="preserve">    1684.6</v>
          </cell>
          <cell r="O716">
            <v>1602</v>
          </cell>
          <cell r="P716">
            <v>3000</v>
          </cell>
          <cell r="Q716" t="str">
            <v xml:space="preserve">      17.4</v>
          </cell>
          <cell r="R716">
            <v>35509</v>
          </cell>
          <cell r="S716" t="str">
            <v xml:space="preserve">      96.9</v>
          </cell>
          <cell r="T716">
            <v>20</v>
          </cell>
          <cell r="U716">
            <v>35509</v>
          </cell>
        </row>
        <row r="717">
          <cell r="B717" t="str">
            <v xml:space="preserve">PORT AVENTURA/P.ATRAC                                      </v>
          </cell>
          <cell r="C717" t="str">
            <v>TVE1</v>
          </cell>
          <cell r="D717" t="str">
            <v>GENERAL</v>
          </cell>
          <cell r="E717">
            <v>35605</v>
          </cell>
          <cell r="F717" t="str">
            <v>Martes</v>
          </cell>
          <cell r="G717">
            <v>1.0021412037037036</v>
          </cell>
          <cell r="H717" t="str">
            <v>000m20s</v>
          </cell>
          <cell r="I717" t="str">
            <v>[HOY ES POSIBLE] {AVANCE PROGRAMACION} * {EMISION REGIONAL}</v>
          </cell>
          <cell r="J717">
            <v>5</v>
          </cell>
          <cell r="K717">
            <v>18</v>
          </cell>
          <cell r="L717" t="str">
            <v>Resto</v>
          </cell>
          <cell r="M717">
            <v>4.0999999999999996</v>
          </cell>
          <cell r="N717" t="str">
            <v xml:space="preserve">    1688.7</v>
          </cell>
          <cell r="O717">
            <v>1500</v>
          </cell>
          <cell r="P717">
            <v>3000</v>
          </cell>
          <cell r="Q717" t="str">
            <v xml:space="preserve">      17.4</v>
          </cell>
          <cell r="R717">
            <v>35518</v>
          </cell>
          <cell r="S717" t="str">
            <v xml:space="preserve">      96.9</v>
          </cell>
          <cell r="T717">
            <v>20</v>
          </cell>
          <cell r="U717">
            <v>35518</v>
          </cell>
        </row>
        <row r="718">
          <cell r="B718" t="str">
            <v xml:space="preserve">PORT AVENTURA/P.ATRAC                                      </v>
          </cell>
          <cell r="C718" t="str">
            <v>T5</v>
          </cell>
          <cell r="D718" t="str">
            <v>GENERAL</v>
          </cell>
          <cell r="E718">
            <v>35605</v>
          </cell>
          <cell r="F718" t="str">
            <v>Martes</v>
          </cell>
          <cell r="G718">
            <v>0.74526620370370367</v>
          </cell>
          <cell r="H718" t="str">
            <v>000m20s</v>
          </cell>
          <cell r="I718" t="str">
            <v xml:space="preserve">[TARDE DE CINE] {AVANCE PROGRAMACION} * </v>
          </cell>
          <cell r="J718">
            <v>11</v>
          </cell>
          <cell r="K718">
            <v>18</v>
          </cell>
          <cell r="L718" t="str">
            <v>Resto</v>
          </cell>
          <cell r="M718">
            <v>4.2</v>
          </cell>
          <cell r="N718" t="str">
            <v xml:space="preserve">    1692.9</v>
          </cell>
          <cell r="O718">
            <v>1526</v>
          </cell>
          <cell r="P718">
            <v>825</v>
          </cell>
          <cell r="Q718" t="str">
            <v xml:space="preserve">      17.5</v>
          </cell>
          <cell r="R718">
            <v>35529</v>
          </cell>
          <cell r="S718" t="str">
            <v xml:space="preserve">      96.9</v>
          </cell>
          <cell r="T718">
            <v>20</v>
          </cell>
          <cell r="U718">
            <v>35529</v>
          </cell>
        </row>
        <row r="719">
          <cell r="B719" t="str">
            <v xml:space="preserve">PORT AVENTURA/P.ATRAC                                      </v>
          </cell>
          <cell r="C719" t="str">
            <v>T5</v>
          </cell>
          <cell r="D719" t="str">
            <v>GENERAL</v>
          </cell>
          <cell r="E719">
            <v>35605</v>
          </cell>
          <cell r="F719" t="str">
            <v>Martes</v>
          </cell>
          <cell r="G719">
            <v>0.84664351851851849</v>
          </cell>
          <cell r="H719" t="str">
            <v>000m20s</v>
          </cell>
          <cell r="I719" t="str">
            <v xml:space="preserve">[RULETA DE LA FORTUNA] {AVANCE PROGRAMACION} * </v>
          </cell>
          <cell r="J719">
            <v>9</v>
          </cell>
          <cell r="K719">
            <v>21</v>
          </cell>
          <cell r="L719" t="str">
            <v>Resto</v>
          </cell>
          <cell r="M719">
            <v>3.8</v>
          </cell>
          <cell r="N719" t="str">
            <v xml:space="preserve">    1696.7</v>
          </cell>
          <cell r="O719">
            <v>1385</v>
          </cell>
          <cell r="P719">
            <v>850</v>
          </cell>
          <cell r="Q719" t="str">
            <v xml:space="preserve">      17.5</v>
          </cell>
          <cell r="R719">
            <v>35530</v>
          </cell>
          <cell r="S719" t="str">
            <v xml:space="preserve">      96.9</v>
          </cell>
          <cell r="T719">
            <v>20</v>
          </cell>
          <cell r="U719">
            <v>35530</v>
          </cell>
        </row>
        <row r="720">
          <cell r="B720" t="str">
            <v xml:space="preserve">PORT AVENTURA/P.ATRAC                                      </v>
          </cell>
          <cell r="C720" t="str">
            <v>A3</v>
          </cell>
          <cell r="D720" t="str">
            <v>GENERAL</v>
          </cell>
          <cell r="E720">
            <v>35605</v>
          </cell>
          <cell r="F720" t="str">
            <v>Martes</v>
          </cell>
          <cell r="G720">
            <v>0.74353009259259262</v>
          </cell>
          <cell r="H720" t="str">
            <v>000m30s</v>
          </cell>
          <cell r="I720" t="str">
            <v>[TELECINE] {AVANCE PROGRAMACION} * {AVANCE PROGRAMACION}</v>
          </cell>
          <cell r="J720">
            <v>8</v>
          </cell>
          <cell r="K720">
            <v>30</v>
          </cell>
          <cell r="L720" t="str">
            <v>Resto</v>
          </cell>
          <cell r="M720">
            <v>4.2</v>
          </cell>
          <cell r="N720" t="str">
            <v xml:space="preserve">    1700.9</v>
          </cell>
          <cell r="O720">
            <v>1545</v>
          </cell>
          <cell r="P720">
            <v>2400</v>
          </cell>
          <cell r="Q720" t="str">
            <v xml:space="preserve">      17.5</v>
          </cell>
          <cell r="R720">
            <v>35536</v>
          </cell>
          <cell r="S720" t="str">
            <v xml:space="preserve">      96.9</v>
          </cell>
          <cell r="T720">
            <v>30</v>
          </cell>
          <cell r="U720">
            <v>35536</v>
          </cell>
        </row>
        <row r="721">
          <cell r="B721" t="str">
            <v xml:space="preserve">PORT AVENTURA/P.ATRAC                                      </v>
          </cell>
          <cell r="C721" t="str">
            <v>A3</v>
          </cell>
          <cell r="D721" t="str">
            <v>GENERAL</v>
          </cell>
          <cell r="E721">
            <v>35605</v>
          </cell>
          <cell r="F721" t="str">
            <v>Martes</v>
          </cell>
          <cell r="G721">
            <v>0.85761574074074076</v>
          </cell>
          <cell r="H721" t="str">
            <v>000m20s</v>
          </cell>
          <cell r="I721" t="str">
            <v>[IMPACTO TV]  * {AVANCE PROGRAMACION}</v>
          </cell>
          <cell r="J721">
            <v>15</v>
          </cell>
          <cell r="K721">
            <v>26</v>
          </cell>
          <cell r="L721" t="str">
            <v>Resto</v>
          </cell>
          <cell r="M721">
            <v>3.9</v>
          </cell>
          <cell r="N721" t="str">
            <v xml:space="preserve">    1704.8</v>
          </cell>
          <cell r="O721">
            <v>1434</v>
          </cell>
          <cell r="P721">
            <v>1400</v>
          </cell>
          <cell r="Q721" t="str">
            <v xml:space="preserve">      17.6</v>
          </cell>
          <cell r="R721">
            <v>35542</v>
          </cell>
          <cell r="S721" t="str">
            <v xml:space="preserve">      97.0</v>
          </cell>
          <cell r="T721">
            <v>20</v>
          </cell>
          <cell r="U721">
            <v>35542</v>
          </cell>
        </row>
        <row r="722">
          <cell r="B722" t="str">
            <v xml:space="preserve">PORT AVENTURA/P.ATRAC                                      </v>
          </cell>
          <cell r="C722" t="str">
            <v>A3</v>
          </cell>
          <cell r="D722" t="str">
            <v>GENERAL</v>
          </cell>
          <cell r="E722">
            <v>35605</v>
          </cell>
          <cell r="F722" t="str">
            <v>Martes</v>
          </cell>
          <cell r="G722">
            <v>1.0595486111111112</v>
          </cell>
          <cell r="H722" t="str">
            <v>000m20s</v>
          </cell>
          <cell r="I722" t="str">
            <v>[PARODIA NACIONAL] {AVANCE PROGRAMACION} * {AVANCE PROGRAMACION}</v>
          </cell>
          <cell r="J722">
            <v>16</v>
          </cell>
          <cell r="K722">
            <v>24</v>
          </cell>
          <cell r="L722" t="str">
            <v>Resto</v>
          </cell>
          <cell r="M722">
            <v>1.9</v>
          </cell>
          <cell r="N722" t="str">
            <v xml:space="preserve">    1706.7</v>
          </cell>
          <cell r="O722">
            <v>714</v>
          </cell>
          <cell r="P722">
            <v>3500</v>
          </cell>
          <cell r="Q722" t="str">
            <v xml:space="preserve">      17.6</v>
          </cell>
          <cell r="R722">
            <v>35542</v>
          </cell>
          <cell r="S722" t="str">
            <v xml:space="preserve">      97.0</v>
          </cell>
          <cell r="T722">
            <v>20</v>
          </cell>
          <cell r="U722">
            <v>35542</v>
          </cell>
        </row>
        <row r="723">
          <cell r="B723" t="str">
            <v xml:space="preserve">PORT AVENTURA/P.ATRAC                                      </v>
          </cell>
          <cell r="C723" t="str">
            <v>TV3</v>
          </cell>
          <cell r="D723" t="str">
            <v>GENERAL</v>
          </cell>
          <cell r="E723">
            <v>35605</v>
          </cell>
          <cell r="F723" t="str">
            <v>Martes</v>
          </cell>
          <cell r="G723">
            <v>0.95478009259259267</v>
          </cell>
          <cell r="H723" t="str">
            <v>000m20s</v>
          </cell>
          <cell r="I723" t="str">
            <v>[EL MON D'ARIADNA]  * {AVANC INFORMATIU 23H}</v>
          </cell>
          <cell r="J723">
            <v>5</v>
          </cell>
          <cell r="K723">
            <v>16</v>
          </cell>
          <cell r="L723" t="str">
            <v>Resto</v>
          </cell>
          <cell r="M723">
            <v>0.5</v>
          </cell>
          <cell r="N723" t="str">
            <v xml:space="preserve">    1707.2</v>
          </cell>
          <cell r="O723">
            <v>176</v>
          </cell>
          <cell r="P723">
            <v>1100</v>
          </cell>
          <cell r="Q723" t="str">
            <v xml:space="preserve">      17.6</v>
          </cell>
          <cell r="R723">
            <v>35542</v>
          </cell>
          <cell r="S723" t="str">
            <v xml:space="preserve">      97.0</v>
          </cell>
          <cell r="T723">
            <v>20</v>
          </cell>
          <cell r="U723">
            <v>35542</v>
          </cell>
        </row>
        <row r="724">
          <cell r="B724" t="str">
            <v xml:space="preserve">PORT AVENTURA/P.ATRAC                                      </v>
          </cell>
          <cell r="C724" t="str">
            <v>C9</v>
          </cell>
          <cell r="D724" t="str">
            <v>GENERAL</v>
          </cell>
          <cell r="E724">
            <v>35605</v>
          </cell>
          <cell r="F724" t="str">
            <v>Martes</v>
          </cell>
          <cell r="G724">
            <v>0.89306712962962964</v>
          </cell>
          <cell r="H724" t="str">
            <v>000m30s</v>
          </cell>
          <cell r="I724" t="str">
            <v>[NOTICIES 9:2] * [CUENTOS ASOMBROSOS]</v>
          </cell>
          <cell r="J724">
            <v>5</v>
          </cell>
          <cell r="K724">
            <v>13</v>
          </cell>
          <cell r="L724" t="str">
            <v>Resto</v>
          </cell>
          <cell r="M724">
            <v>0.5</v>
          </cell>
          <cell r="N724" t="str">
            <v xml:space="preserve">    1707.8</v>
          </cell>
          <cell r="O724">
            <v>199</v>
          </cell>
          <cell r="P724">
            <v>450</v>
          </cell>
          <cell r="Q724" t="str">
            <v xml:space="preserve">      17.6</v>
          </cell>
          <cell r="R724">
            <v>35542</v>
          </cell>
          <cell r="S724" t="str">
            <v xml:space="preserve">      97.0</v>
          </cell>
          <cell r="T724">
            <v>30</v>
          </cell>
          <cell r="U724">
            <v>35542</v>
          </cell>
        </row>
        <row r="725">
          <cell r="B725" t="str">
            <v xml:space="preserve">PORT AVENTURA/P.ATRAC                                      </v>
          </cell>
          <cell r="C725" t="str">
            <v>ETB2</v>
          </cell>
          <cell r="D725" t="str">
            <v>GENERAL</v>
          </cell>
          <cell r="E725">
            <v>35605</v>
          </cell>
          <cell r="F725" t="str">
            <v>Martes</v>
          </cell>
          <cell r="G725">
            <v>0.63900462962962956</v>
          </cell>
          <cell r="H725" t="str">
            <v>000m20s</v>
          </cell>
          <cell r="I725" t="str">
            <v xml:space="preserve">[TELEBERRI 1] {BOLSA} * </v>
          </cell>
          <cell r="J725">
            <v>5</v>
          </cell>
          <cell r="K725">
            <v>7</v>
          </cell>
          <cell r="L725" t="str">
            <v>Resto</v>
          </cell>
          <cell r="M725">
            <v>0.3</v>
          </cell>
          <cell r="N725" t="str">
            <v xml:space="preserve">    1708.1</v>
          </cell>
          <cell r="O725">
            <v>109</v>
          </cell>
          <cell r="P725">
            <v>130</v>
          </cell>
          <cell r="Q725" t="str">
            <v xml:space="preserve">      17.6</v>
          </cell>
          <cell r="R725">
            <v>35542</v>
          </cell>
          <cell r="S725" t="str">
            <v xml:space="preserve">      97.0</v>
          </cell>
          <cell r="T725">
            <v>20</v>
          </cell>
          <cell r="U725">
            <v>35542</v>
          </cell>
        </row>
        <row r="726">
          <cell r="B726" t="str">
            <v xml:space="preserve">PORT AVENTURA/P.ATRAC                                      </v>
          </cell>
          <cell r="C726" t="str">
            <v>TVM</v>
          </cell>
          <cell r="D726" t="str">
            <v>GENERAL</v>
          </cell>
          <cell r="E726">
            <v>35605</v>
          </cell>
          <cell r="F726" t="str">
            <v>Martes</v>
          </cell>
          <cell r="G726">
            <v>0.58755787037037044</v>
          </cell>
          <cell r="H726" t="str">
            <v>000m20s</v>
          </cell>
          <cell r="I726" t="str">
            <v>[TELENOTICIAS 1] {TELENOTICIAS 1:MADRID}</v>
          </cell>
          <cell r="J726">
            <v>5</v>
          </cell>
          <cell r="K726">
            <v>7</v>
          </cell>
          <cell r="L726" t="str">
            <v>Resto</v>
          </cell>
          <cell r="M726">
            <v>0.7</v>
          </cell>
          <cell r="N726" t="str">
            <v xml:space="preserve">    1708.8</v>
          </cell>
          <cell r="O726">
            <v>258</v>
          </cell>
          <cell r="P726">
            <v>450</v>
          </cell>
          <cell r="Q726" t="str">
            <v xml:space="preserve">      17.6</v>
          </cell>
          <cell r="R726">
            <v>35542</v>
          </cell>
          <cell r="S726" t="str">
            <v xml:space="preserve">      97.0</v>
          </cell>
          <cell r="T726">
            <v>20</v>
          </cell>
          <cell r="U726">
            <v>35542</v>
          </cell>
        </row>
        <row r="727">
          <cell r="B727" t="str">
            <v xml:space="preserve">PORT AVENTURA/P.ATRAC                                      </v>
          </cell>
          <cell r="C727" t="str">
            <v>TVM</v>
          </cell>
          <cell r="D727" t="str">
            <v>GENERAL</v>
          </cell>
          <cell r="E727">
            <v>35605</v>
          </cell>
          <cell r="F727" t="str">
            <v>Martes</v>
          </cell>
          <cell r="G727">
            <v>0.93300925925925926</v>
          </cell>
          <cell r="H727" t="str">
            <v>000m20s</v>
          </cell>
          <cell r="I727" t="str">
            <v>[FUTBOL:AMISTOSO] {AVANCE PROGRAMACION} * {AVANCE PROGRAMACION}</v>
          </cell>
          <cell r="J727">
            <v>16</v>
          </cell>
          <cell r="K727">
            <v>32</v>
          </cell>
          <cell r="L727" t="str">
            <v>Resto</v>
          </cell>
          <cell r="M727">
            <v>0.5</v>
          </cell>
          <cell r="N727" t="str">
            <v xml:space="preserve">    1709.3</v>
          </cell>
          <cell r="O727">
            <v>189</v>
          </cell>
          <cell r="P727">
            <v>700</v>
          </cell>
          <cell r="Q727" t="str">
            <v xml:space="preserve">      17.6</v>
          </cell>
          <cell r="R727">
            <v>35542</v>
          </cell>
          <cell r="S727" t="str">
            <v xml:space="preserve">      97.0</v>
          </cell>
          <cell r="T727">
            <v>20</v>
          </cell>
          <cell r="U727">
            <v>35542</v>
          </cell>
        </row>
        <row r="728">
          <cell r="B728" t="str">
            <v xml:space="preserve">PORT AVENTURA/P.ATRAC                                      </v>
          </cell>
          <cell r="C728" t="str">
            <v>TVM</v>
          </cell>
          <cell r="D728" t="str">
            <v>GENERAL</v>
          </cell>
          <cell r="E728">
            <v>35605</v>
          </cell>
          <cell r="F728" t="str">
            <v>Martes</v>
          </cell>
          <cell r="G728">
            <v>1.0375462962962962</v>
          </cell>
          <cell r="H728" t="str">
            <v>000m20s</v>
          </cell>
          <cell r="I728" t="str">
            <v>[CINE] {AVANCE PROGRAMACION} * {TELEPAGINA MADRID}</v>
          </cell>
          <cell r="J728">
            <v>4</v>
          </cell>
          <cell r="K728">
            <v>9</v>
          </cell>
          <cell r="L728" t="str">
            <v>Resto</v>
          </cell>
          <cell r="M728">
            <v>0.2</v>
          </cell>
          <cell r="N728" t="str">
            <v xml:space="preserve">    1709.5</v>
          </cell>
          <cell r="O728">
            <v>91</v>
          </cell>
          <cell r="P728">
            <v>275</v>
          </cell>
          <cell r="Q728" t="str">
            <v xml:space="preserve">      17.6</v>
          </cell>
          <cell r="R728">
            <v>35542</v>
          </cell>
          <cell r="S728" t="str">
            <v xml:space="preserve">      97.0</v>
          </cell>
          <cell r="T728">
            <v>20</v>
          </cell>
          <cell r="U728">
            <v>35542</v>
          </cell>
        </row>
        <row r="729">
          <cell r="B729" t="str">
            <v xml:space="preserve">PORT AVENTURA/P.ATRAC                                      </v>
          </cell>
          <cell r="C729" t="str">
            <v>TVE1</v>
          </cell>
          <cell r="D729" t="str">
            <v>GENERAL</v>
          </cell>
          <cell r="E729">
            <v>35606</v>
          </cell>
          <cell r="F729" t="str">
            <v>Miercoles</v>
          </cell>
          <cell r="G729">
            <v>0.60648148148148151</v>
          </cell>
          <cell r="H729" t="str">
            <v>000m20s</v>
          </cell>
          <cell r="I729" t="str">
            <v>[PROGRAMACION REGIONAL] {AVANCE PROGRAMACION} * {AVANCE PROGRAMACION}</v>
          </cell>
          <cell r="J729">
            <v>10</v>
          </cell>
          <cell r="K729">
            <v>17</v>
          </cell>
          <cell r="L729" t="str">
            <v>Resto</v>
          </cell>
          <cell r="M729">
            <v>4.5999999999999996</v>
          </cell>
          <cell r="N729" t="str">
            <v xml:space="preserve">    1714.1</v>
          </cell>
          <cell r="O729">
            <v>1675</v>
          </cell>
          <cell r="P729">
            <v>1200</v>
          </cell>
          <cell r="Q729" t="str">
            <v xml:space="preserve">      17.7</v>
          </cell>
          <cell r="R729">
            <v>35548</v>
          </cell>
          <cell r="S729" t="str">
            <v xml:space="preserve">      97.0</v>
          </cell>
          <cell r="T729">
            <v>20</v>
          </cell>
          <cell r="U729">
            <v>35548</v>
          </cell>
        </row>
        <row r="730">
          <cell r="B730" t="str">
            <v xml:space="preserve">PORT AVENTURA/P.ATRAC                                      </v>
          </cell>
          <cell r="C730" t="str">
            <v>TVE1</v>
          </cell>
          <cell r="D730" t="str">
            <v>GENERAL</v>
          </cell>
          <cell r="E730">
            <v>35606</v>
          </cell>
          <cell r="F730" t="str">
            <v>Miercoles</v>
          </cell>
          <cell r="G730">
            <v>0.62112268518518521</v>
          </cell>
          <cell r="H730" t="str">
            <v>000m20s</v>
          </cell>
          <cell r="I730" t="str">
            <v>[PROGRAMACION REGIONAL] * [AVANCE PROGRAMACION]</v>
          </cell>
          <cell r="J730">
            <v>6</v>
          </cell>
          <cell r="K730">
            <v>17</v>
          </cell>
          <cell r="L730" t="str">
            <v>Resto</v>
          </cell>
          <cell r="M730">
            <v>4.3</v>
          </cell>
          <cell r="N730" t="str">
            <v xml:space="preserve">    1718.4</v>
          </cell>
          <cell r="O730">
            <v>1586</v>
          </cell>
          <cell r="P730">
            <v>1200</v>
          </cell>
          <cell r="Q730" t="str">
            <v xml:space="preserve">      17.7</v>
          </cell>
          <cell r="R730">
            <v>35548</v>
          </cell>
          <cell r="S730" t="str">
            <v xml:space="preserve">      97.0</v>
          </cell>
          <cell r="T730">
            <v>20</v>
          </cell>
          <cell r="U730">
            <v>35548</v>
          </cell>
        </row>
        <row r="731">
          <cell r="B731" t="str">
            <v xml:space="preserve">PORT AVENTURA/P.ATRAC                                      </v>
          </cell>
          <cell r="C731" t="str">
            <v>LA 2</v>
          </cell>
          <cell r="D731" t="str">
            <v>GENERAL</v>
          </cell>
          <cell r="E731">
            <v>35606</v>
          </cell>
          <cell r="F731" t="str">
            <v>Miercoles</v>
          </cell>
          <cell r="G731">
            <v>0.65348379629629627</v>
          </cell>
          <cell r="H731" t="str">
            <v>000m30s</v>
          </cell>
          <cell r="I731" t="str">
            <v>[GRANDES DOCUMENTALES] {INTELIGENCIA ANIMAL}</v>
          </cell>
          <cell r="J731">
            <v>5</v>
          </cell>
          <cell r="K731">
            <v>19</v>
          </cell>
          <cell r="L731" t="str">
            <v>Resto</v>
          </cell>
          <cell r="M731">
            <v>2.2999999999999998</v>
          </cell>
          <cell r="N731" t="str">
            <v xml:space="preserve">    1720.7</v>
          </cell>
          <cell r="O731">
            <v>829</v>
          </cell>
          <cell r="P731">
            <v>1650</v>
          </cell>
          <cell r="Q731" t="str">
            <v xml:space="preserve">      17.7</v>
          </cell>
          <cell r="R731">
            <v>35548</v>
          </cell>
          <cell r="S731" t="str">
            <v xml:space="preserve">      97.0</v>
          </cell>
          <cell r="T731">
            <v>30</v>
          </cell>
          <cell r="U731">
            <v>35548</v>
          </cell>
        </row>
        <row r="732">
          <cell r="B732" t="str">
            <v xml:space="preserve">PORT AVENTURA/P.ATRAC                                      </v>
          </cell>
          <cell r="C732" t="str">
            <v>A3</v>
          </cell>
          <cell r="D732" t="str">
            <v>GENERAL</v>
          </cell>
          <cell r="E732">
            <v>35606</v>
          </cell>
          <cell r="F732" t="str">
            <v>Miercoles</v>
          </cell>
          <cell r="G732">
            <v>0.59354166666666663</v>
          </cell>
          <cell r="H732" t="str">
            <v>000m30s</v>
          </cell>
          <cell r="I732" t="str">
            <v xml:space="preserve">[VALERIE] {AVANCE PROGRAMACION} * </v>
          </cell>
          <cell r="J732">
            <v>22</v>
          </cell>
          <cell r="K732">
            <v>22</v>
          </cell>
          <cell r="L732" t="str">
            <v>Ultima</v>
          </cell>
          <cell r="M732">
            <v>5.2</v>
          </cell>
          <cell r="N732" t="str">
            <v xml:space="preserve">    1725.9</v>
          </cell>
          <cell r="O732">
            <v>1911</v>
          </cell>
          <cell r="P732">
            <v>3000</v>
          </cell>
          <cell r="Q732" t="str">
            <v xml:space="preserve">      17.8</v>
          </cell>
          <cell r="R732">
            <v>35552</v>
          </cell>
          <cell r="S732" t="str">
            <v xml:space="preserve">      97.0</v>
          </cell>
          <cell r="T732">
            <v>30</v>
          </cell>
          <cell r="U732">
            <v>35552</v>
          </cell>
        </row>
        <row r="733">
          <cell r="B733" t="str">
            <v xml:space="preserve">PORT AVENTURA/P.ATRAC                                      </v>
          </cell>
          <cell r="C733" t="str">
            <v>A3</v>
          </cell>
          <cell r="D733" t="str">
            <v>GENERAL</v>
          </cell>
          <cell r="E733">
            <v>35606</v>
          </cell>
          <cell r="F733" t="str">
            <v>Miercoles</v>
          </cell>
          <cell r="G733">
            <v>0.82144675925925925</v>
          </cell>
          <cell r="H733" t="str">
            <v>000m20s</v>
          </cell>
          <cell r="I733" t="str">
            <v>[CINE DE TARDE] {A3Z SALUD} * {EMISION LOCAL}</v>
          </cell>
          <cell r="J733">
            <v>5</v>
          </cell>
          <cell r="K733">
            <v>18</v>
          </cell>
          <cell r="L733" t="str">
            <v>Resto</v>
          </cell>
          <cell r="M733">
            <v>2.1</v>
          </cell>
          <cell r="N733" t="str">
            <v xml:space="preserve">    1728.0</v>
          </cell>
          <cell r="O733">
            <v>761</v>
          </cell>
          <cell r="P733">
            <v>800</v>
          </cell>
          <cell r="Q733" t="str">
            <v xml:space="preserve">      17.8</v>
          </cell>
          <cell r="R733">
            <v>35557</v>
          </cell>
          <cell r="S733" t="str">
            <v xml:space="preserve">      97.0</v>
          </cell>
          <cell r="T733">
            <v>20</v>
          </cell>
          <cell r="U733">
            <v>35557</v>
          </cell>
        </row>
        <row r="734">
          <cell r="B734" t="str">
            <v xml:space="preserve">PORT AVENTURA/P.ATRAC                                      </v>
          </cell>
          <cell r="C734" t="str">
            <v>A3</v>
          </cell>
          <cell r="D734" t="str">
            <v>GENERAL</v>
          </cell>
          <cell r="E734">
            <v>35606</v>
          </cell>
          <cell r="F734" t="str">
            <v>Miercoles</v>
          </cell>
          <cell r="G734">
            <v>0.90465277777777775</v>
          </cell>
          <cell r="H734" t="str">
            <v>000m30s</v>
          </cell>
          <cell r="I734" t="str">
            <v>[ANTENA 3 NOTICIAS 2] * [SORPRESA,SORPRESA]</v>
          </cell>
          <cell r="J734">
            <v>13</v>
          </cell>
          <cell r="K734">
            <v>22</v>
          </cell>
          <cell r="L734" t="str">
            <v>Resto</v>
          </cell>
          <cell r="M734">
            <v>4.5</v>
          </cell>
          <cell r="N734" t="str">
            <v xml:space="preserve">    1732.5</v>
          </cell>
          <cell r="O734">
            <v>1657</v>
          </cell>
          <cell r="P734">
            <v>8550</v>
          </cell>
          <cell r="Q734" t="str">
            <v xml:space="preserve">      17.9</v>
          </cell>
          <cell r="R734">
            <v>35557</v>
          </cell>
          <cell r="S734" t="str">
            <v xml:space="preserve">      97.0</v>
          </cell>
          <cell r="T734">
            <v>30</v>
          </cell>
          <cell r="U734">
            <v>35557</v>
          </cell>
        </row>
        <row r="735">
          <cell r="B735" t="str">
            <v xml:space="preserve">PORT AVENTURA/P.ATRAC                                      </v>
          </cell>
          <cell r="C735" t="str">
            <v>TV3</v>
          </cell>
          <cell r="D735" t="str">
            <v>GENERAL</v>
          </cell>
          <cell r="E735">
            <v>35606</v>
          </cell>
          <cell r="F735" t="str">
            <v>Miercoles</v>
          </cell>
          <cell r="G735">
            <v>0.6210416666666666</v>
          </cell>
          <cell r="H735" t="str">
            <v>000m20s</v>
          </cell>
          <cell r="I735" t="str">
            <v>[TELENOTICIES MIGDIA]  * {AVANCE PROGRAMACION}</v>
          </cell>
          <cell r="J735">
            <v>3</v>
          </cell>
          <cell r="K735">
            <v>12</v>
          </cell>
          <cell r="L735" t="str">
            <v>Resto</v>
          </cell>
          <cell r="M735">
            <v>1.1000000000000001</v>
          </cell>
          <cell r="N735" t="str">
            <v xml:space="preserve">    1733.6</v>
          </cell>
          <cell r="O735">
            <v>394</v>
          </cell>
          <cell r="P735">
            <v>600</v>
          </cell>
          <cell r="Q735" t="str">
            <v xml:space="preserve">      17.9</v>
          </cell>
          <cell r="R735">
            <v>35557</v>
          </cell>
          <cell r="S735" t="str">
            <v xml:space="preserve">      97.0</v>
          </cell>
          <cell r="T735">
            <v>20</v>
          </cell>
          <cell r="U735">
            <v>35557</v>
          </cell>
        </row>
        <row r="736">
          <cell r="B736" t="str">
            <v xml:space="preserve">PORT AVENTURA/P.ATRAC                                      </v>
          </cell>
          <cell r="C736" t="str">
            <v>C9</v>
          </cell>
          <cell r="D736" t="str">
            <v>GENERAL</v>
          </cell>
          <cell r="E736">
            <v>35606</v>
          </cell>
          <cell r="F736" t="str">
            <v>Miercoles</v>
          </cell>
          <cell r="G736">
            <v>0.91596064814814815</v>
          </cell>
          <cell r="H736" t="str">
            <v>000m20s</v>
          </cell>
          <cell r="I736" t="str">
            <v>[CINE DE NIT] {AVANCE PROGRAMACION} * {AVANCE PROGRAMACION}</v>
          </cell>
          <cell r="J736">
            <v>18</v>
          </cell>
          <cell r="K736">
            <v>21</v>
          </cell>
          <cell r="L736" t="str">
            <v>Resto</v>
          </cell>
          <cell r="M736">
            <v>0.8</v>
          </cell>
          <cell r="N736" t="str">
            <v xml:space="preserve">    1734.3</v>
          </cell>
          <cell r="O736">
            <v>280</v>
          </cell>
          <cell r="P736">
            <v>400</v>
          </cell>
          <cell r="Q736" t="str">
            <v xml:space="preserve">      17.9</v>
          </cell>
          <cell r="R736">
            <v>35557</v>
          </cell>
          <cell r="S736" t="str">
            <v xml:space="preserve">      97.0</v>
          </cell>
          <cell r="T736">
            <v>20</v>
          </cell>
          <cell r="U736">
            <v>35557</v>
          </cell>
        </row>
        <row r="737">
          <cell r="B737" t="str">
            <v xml:space="preserve">PORT AVENTURA/P.ATRAC                                      </v>
          </cell>
          <cell r="C737" t="str">
            <v>ETB2</v>
          </cell>
          <cell r="D737" t="str">
            <v>GENERAL</v>
          </cell>
          <cell r="E737">
            <v>35606</v>
          </cell>
          <cell r="F737" t="str">
            <v>Miercoles</v>
          </cell>
          <cell r="G737">
            <v>0.93809027777777787</v>
          </cell>
          <cell r="H737" t="str">
            <v>000m20s</v>
          </cell>
          <cell r="I737" t="str">
            <v>[EL TIEMPO LO DIRA] {AVANCE PROGRAMACION} * {AVANCE PROGRAMACION}</v>
          </cell>
          <cell r="J737">
            <v>14</v>
          </cell>
          <cell r="K737">
            <v>22</v>
          </cell>
          <cell r="L737" t="str">
            <v>Resto</v>
          </cell>
          <cell r="M737">
            <v>0.2</v>
          </cell>
          <cell r="N737" t="str">
            <v xml:space="preserve">    1734.5</v>
          </cell>
          <cell r="O737">
            <v>61</v>
          </cell>
          <cell r="P737">
            <v>230</v>
          </cell>
          <cell r="Q737" t="str">
            <v xml:space="preserve">      17.9</v>
          </cell>
          <cell r="R737">
            <v>35557</v>
          </cell>
          <cell r="S737" t="str">
            <v xml:space="preserve">      97.0</v>
          </cell>
          <cell r="T737">
            <v>20</v>
          </cell>
          <cell r="U737">
            <v>35557</v>
          </cell>
        </row>
        <row r="738">
          <cell r="B738" t="str">
            <v xml:space="preserve">PORT AVENTURA/P.ATRAC                                      </v>
          </cell>
          <cell r="C738" t="str">
            <v>TVE1</v>
          </cell>
          <cell r="D738" t="str">
            <v>GENERAL</v>
          </cell>
          <cell r="E738">
            <v>35607</v>
          </cell>
          <cell r="F738" t="str">
            <v>Jueves</v>
          </cell>
          <cell r="G738">
            <v>0.60503472222222221</v>
          </cell>
          <cell r="H738" t="str">
            <v>000m20s</v>
          </cell>
          <cell r="I738" t="str">
            <v>[PROGRAMACION REGIONAL] {AVANCE PROGRAMACION} * {AVANCE PROGRAMACION}</v>
          </cell>
          <cell r="J738">
            <v>4</v>
          </cell>
          <cell r="K738">
            <v>16</v>
          </cell>
          <cell r="L738" t="str">
            <v>Resto</v>
          </cell>
          <cell r="M738">
            <v>4.9000000000000004</v>
          </cell>
          <cell r="N738" t="str">
            <v xml:space="preserve">    1739.4</v>
          </cell>
          <cell r="O738">
            <v>1806</v>
          </cell>
          <cell r="P738">
            <v>1200</v>
          </cell>
          <cell r="Q738" t="str">
            <v xml:space="preserve">      17.9</v>
          </cell>
          <cell r="R738">
            <v>35557</v>
          </cell>
          <cell r="S738" t="str">
            <v xml:space="preserve">      97.0</v>
          </cell>
          <cell r="T738">
            <v>20</v>
          </cell>
          <cell r="U738">
            <v>35557</v>
          </cell>
        </row>
        <row r="739">
          <cell r="B739" t="str">
            <v xml:space="preserve">PORT AVENTURA/P.ATRAC                                      </v>
          </cell>
          <cell r="C739" t="str">
            <v>TVE1</v>
          </cell>
          <cell r="D739" t="str">
            <v>GENERAL</v>
          </cell>
          <cell r="E739">
            <v>35607</v>
          </cell>
          <cell r="F739" t="str">
            <v>Jueves</v>
          </cell>
          <cell r="G739">
            <v>0.62106481481481479</v>
          </cell>
          <cell r="H739" t="str">
            <v>000m20s</v>
          </cell>
          <cell r="I739" t="str">
            <v>[PROGRAMACION REGIONAL] * [AVANCE PROGRAMACION]</v>
          </cell>
          <cell r="J739">
            <v>6</v>
          </cell>
          <cell r="K739">
            <v>18</v>
          </cell>
          <cell r="L739" t="str">
            <v>Resto</v>
          </cell>
          <cell r="M739">
            <v>4.5</v>
          </cell>
          <cell r="N739" t="str">
            <v xml:space="preserve">    1743.9</v>
          </cell>
          <cell r="O739">
            <v>1654</v>
          </cell>
          <cell r="P739">
            <v>1200</v>
          </cell>
          <cell r="Q739" t="str">
            <v xml:space="preserve">      18.0</v>
          </cell>
          <cell r="R739">
            <v>35565</v>
          </cell>
          <cell r="S739" t="str">
            <v xml:space="preserve">      97.0</v>
          </cell>
          <cell r="T739">
            <v>20</v>
          </cell>
          <cell r="U739">
            <v>35565</v>
          </cell>
        </row>
        <row r="740">
          <cell r="B740" t="str">
            <v xml:space="preserve">PORT AVENTURA/P.ATRAC                                      </v>
          </cell>
          <cell r="C740" t="str">
            <v>TVE1</v>
          </cell>
          <cell r="D740" t="str">
            <v>GENERAL</v>
          </cell>
          <cell r="E740">
            <v>35607</v>
          </cell>
          <cell r="F740" t="str">
            <v>Jueves</v>
          </cell>
          <cell r="G740">
            <v>0.87181712962962965</v>
          </cell>
          <cell r="H740" t="str">
            <v>000m30s</v>
          </cell>
          <cell r="I740" t="str">
            <v>[GENTE] * [TELEDIARIO 2]</v>
          </cell>
          <cell r="J740">
            <v>2</v>
          </cell>
          <cell r="K740">
            <v>11</v>
          </cell>
          <cell r="L740" t="str">
            <v>Segunda</v>
          </cell>
          <cell r="M740">
            <v>4.4000000000000004</v>
          </cell>
          <cell r="N740" t="str">
            <v xml:space="preserve">    1748.4</v>
          </cell>
          <cell r="O740">
            <v>1624</v>
          </cell>
          <cell r="P740">
            <v>2250</v>
          </cell>
          <cell r="Q740" t="str">
            <v xml:space="preserve">      18.0</v>
          </cell>
          <cell r="R740">
            <v>35570</v>
          </cell>
          <cell r="S740" t="str">
            <v xml:space="preserve">      97.0</v>
          </cell>
          <cell r="T740">
            <v>30</v>
          </cell>
          <cell r="U740">
            <v>35570</v>
          </cell>
        </row>
        <row r="741">
          <cell r="B741" t="str">
            <v xml:space="preserve">PORT AVENTURA/P.ATRAC                                      </v>
          </cell>
          <cell r="C741" t="str">
            <v>TVE1</v>
          </cell>
          <cell r="D741" t="str">
            <v>GENERAL</v>
          </cell>
          <cell r="E741">
            <v>35607</v>
          </cell>
          <cell r="F741" t="str">
            <v>Jueves</v>
          </cell>
          <cell r="G741">
            <v>0.91188657407407403</v>
          </cell>
          <cell r="H741" t="str">
            <v>000m20s</v>
          </cell>
          <cell r="I741" t="str">
            <v>[EL TIEMPO 2] * [PRIMI JUEGO]</v>
          </cell>
          <cell r="J741">
            <v>10</v>
          </cell>
          <cell r="K741">
            <v>24</v>
          </cell>
          <cell r="L741" t="str">
            <v>Resto</v>
          </cell>
          <cell r="M741">
            <v>8.4</v>
          </cell>
          <cell r="N741" t="str">
            <v xml:space="preserve">    1756.7</v>
          </cell>
          <cell r="O741">
            <v>3063</v>
          </cell>
          <cell r="P741">
            <v>4500</v>
          </cell>
          <cell r="Q741" t="str">
            <v xml:space="preserve">      18.1</v>
          </cell>
          <cell r="R741">
            <v>35576</v>
          </cell>
          <cell r="S741" t="str">
            <v xml:space="preserve">      97.0</v>
          </cell>
          <cell r="T741">
            <v>20</v>
          </cell>
          <cell r="U741">
            <v>35576</v>
          </cell>
        </row>
        <row r="742">
          <cell r="B742" t="str">
            <v xml:space="preserve">PORT AVENTURA/P.ATRAC                                      </v>
          </cell>
          <cell r="C742" t="str">
            <v>TVE1</v>
          </cell>
          <cell r="D742" t="str">
            <v>GENERAL</v>
          </cell>
          <cell r="E742">
            <v>35607</v>
          </cell>
          <cell r="F742" t="str">
            <v>Jueves</v>
          </cell>
          <cell r="G742">
            <v>0.969212962962963</v>
          </cell>
          <cell r="H742" t="str">
            <v>000m20s</v>
          </cell>
          <cell r="I742" t="str">
            <v>[HALE BOPP] {AVANCE PROGRAMACION} * {AVANCE PROGRAMACION}</v>
          </cell>
          <cell r="J742">
            <v>9</v>
          </cell>
          <cell r="K742">
            <v>20</v>
          </cell>
          <cell r="L742" t="str">
            <v>Resto</v>
          </cell>
          <cell r="M742">
            <v>8.1999999999999993</v>
          </cell>
          <cell r="N742" t="str">
            <v xml:space="preserve">    1764.9</v>
          </cell>
          <cell r="O742">
            <v>2991</v>
          </cell>
          <cell r="P742">
            <v>6500</v>
          </cell>
          <cell r="Q742" t="str">
            <v xml:space="preserve">      18.2</v>
          </cell>
          <cell r="R742">
            <v>35576</v>
          </cell>
          <cell r="S742" t="str">
            <v xml:space="preserve">      97.0</v>
          </cell>
          <cell r="T742">
            <v>20</v>
          </cell>
          <cell r="U742">
            <v>35576</v>
          </cell>
        </row>
        <row r="743">
          <cell r="B743" t="str">
            <v xml:space="preserve">PORT AVENTURA/P.ATRAC                                      </v>
          </cell>
          <cell r="C743" t="str">
            <v>T5</v>
          </cell>
          <cell r="D743" t="str">
            <v>GENERAL</v>
          </cell>
          <cell r="E743">
            <v>35607</v>
          </cell>
          <cell r="F743" t="str">
            <v>Jueves</v>
          </cell>
          <cell r="G743">
            <v>0.68077546296296287</v>
          </cell>
          <cell r="H743" t="str">
            <v>000m30s</v>
          </cell>
          <cell r="I743" t="str">
            <v>[TARDE DE CINE]  * {LA TIENDA EN CASA}</v>
          </cell>
          <cell r="J743">
            <v>6</v>
          </cell>
          <cell r="K743">
            <v>19</v>
          </cell>
          <cell r="L743" t="str">
            <v>Resto</v>
          </cell>
          <cell r="M743">
            <v>3.9</v>
          </cell>
          <cell r="N743" t="str">
            <v xml:space="preserve">    1768.8</v>
          </cell>
          <cell r="O743">
            <v>1428</v>
          </cell>
          <cell r="P743">
            <v>1238</v>
          </cell>
          <cell r="Q743" t="str">
            <v xml:space="preserve">      18.2</v>
          </cell>
          <cell r="R743">
            <v>35576</v>
          </cell>
          <cell r="S743" t="str">
            <v xml:space="preserve">      97.0</v>
          </cell>
          <cell r="T743">
            <v>30</v>
          </cell>
          <cell r="U743">
            <v>35576</v>
          </cell>
        </row>
        <row r="744">
          <cell r="B744" t="str">
            <v xml:space="preserve">PORT AVENTURA/P.ATRAC                                      </v>
          </cell>
          <cell r="C744" t="str">
            <v>A3</v>
          </cell>
          <cell r="D744" t="str">
            <v>GENERAL</v>
          </cell>
          <cell r="E744">
            <v>35607</v>
          </cell>
          <cell r="F744" t="str">
            <v>Jueves</v>
          </cell>
          <cell r="G744">
            <v>0.85730324074074071</v>
          </cell>
          <cell r="H744" t="str">
            <v>000m30s</v>
          </cell>
          <cell r="I744" t="str">
            <v>[IMPACTO TV]  * {AVANCE PROGRAMACION}</v>
          </cell>
          <cell r="J744">
            <v>13</v>
          </cell>
          <cell r="K744">
            <v>31</v>
          </cell>
          <cell r="L744" t="str">
            <v>Resto</v>
          </cell>
          <cell r="M744">
            <v>3.7</v>
          </cell>
          <cell r="N744" t="str">
            <v xml:space="preserve">    1772.5</v>
          </cell>
          <cell r="O744">
            <v>1363</v>
          </cell>
          <cell r="P744">
            <v>2100</v>
          </cell>
          <cell r="Q744" t="str">
            <v xml:space="preserve">      18.3</v>
          </cell>
          <cell r="R744">
            <v>35577</v>
          </cell>
          <cell r="S744" t="str">
            <v xml:space="preserve">      97.0</v>
          </cell>
          <cell r="T744">
            <v>30</v>
          </cell>
          <cell r="U744">
            <v>35577</v>
          </cell>
        </row>
        <row r="745">
          <cell r="B745" t="str">
            <v xml:space="preserve">PORT AVENTURA/P.ATRAC                                      </v>
          </cell>
          <cell r="C745" t="str">
            <v>A3</v>
          </cell>
          <cell r="D745" t="str">
            <v>GENERAL</v>
          </cell>
          <cell r="E745">
            <v>35607</v>
          </cell>
          <cell r="F745" t="str">
            <v>Jueves</v>
          </cell>
          <cell r="G745">
            <v>0.9046412037037036</v>
          </cell>
          <cell r="H745" t="str">
            <v>000m20s</v>
          </cell>
          <cell r="I745" t="str">
            <v>[ANTENA 3 NOTICIAS 2] * [MENUDO ES MI PADRE]</v>
          </cell>
          <cell r="J745">
            <v>11</v>
          </cell>
          <cell r="K745">
            <v>25</v>
          </cell>
          <cell r="L745" t="str">
            <v>Resto</v>
          </cell>
          <cell r="M745">
            <v>4.8</v>
          </cell>
          <cell r="N745" t="str">
            <v xml:space="preserve">    1777.3</v>
          </cell>
          <cell r="O745">
            <v>1761</v>
          </cell>
          <cell r="P745">
            <v>3900</v>
          </cell>
          <cell r="Q745" t="str">
            <v xml:space="preserve">      18.3</v>
          </cell>
          <cell r="R745">
            <v>35581</v>
          </cell>
          <cell r="S745" t="str">
            <v xml:space="preserve">      97.1</v>
          </cell>
          <cell r="T745">
            <v>20</v>
          </cell>
          <cell r="U745">
            <v>35581</v>
          </cell>
        </row>
        <row r="746">
          <cell r="B746" t="str">
            <v xml:space="preserve">PORT AVENTURA/P.ATRAC                                      </v>
          </cell>
          <cell r="C746" t="str">
            <v>C9</v>
          </cell>
          <cell r="D746" t="str">
            <v>GENERAL</v>
          </cell>
          <cell r="E746">
            <v>35607</v>
          </cell>
          <cell r="F746" t="str">
            <v>Jueves</v>
          </cell>
          <cell r="G746">
            <v>0.89599537037037036</v>
          </cell>
          <cell r="H746" t="str">
            <v>000m20s</v>
          </cell>
          <cell r="I746" t="str">
            <v>[NOTICIES 9:2] * [TOMBOLA]</v>
          </cell>
          <cell r="J746">
            <v>3</v>
          </cell>
          <cell r="K746">
            <v>16</v>
          </cell>
          <cell r="L746" t="str">
            <v>Resto</v>
          </cell>
          <cell r="M746">
            <v>0.4</v>
          </cell>
          <cell r="N746" t="str">
            <v xml:space="preserve">    1777.7</v>
          </cell>
          <cell r="O746">
            <v>145</v>
          </cell>
          <cell r="P746">
            <v>300</v>
          </cell>
          <cell r="Q746" t="str">
            <v xml:space="preserve">      18.3</v>
          </cell>
          <cell r="R746">
            <v>35581</v>
          </cell>
          <cell r="S746" t="str">
            <v xml:space="preserve">      97.1</v>
          </cell>
          <cell r="T746">
            <v>20</v>
          </cell>
          <cell r="U746">
            <v>35581</v>
          </cell>
        </row>
        <row r="747">
          <cell r="B747" t="str">
            <v xml:space="preserve">PORT AVENTURA/P.ATRAC                                      </v>
          </cell>
          <cell r="C747" t="str">
            <v>C9</v>
          </cell>
          <cell r="D747" t="str">
            <v>GENERAL</v>
          </cell>
          <cell r="E747">
            <v>35607</v>
          </cell>
          <cell r="F747" t="str">
            <v>Jueves</v>
          </cell>
          <cell r="G747">
            <v>0.95193287037037033</v>
          </cell>
          <cell r="H747" t="str">
            <v>000m20s</v>
          </cell>
          <cell r="I747" t="str">
            <v>[TOMBOLA] {AVANCE PROGRAMACION} * {AVANCE PROGRAMACION}</v>
          </cell>
          <cell r="J747">
            <v>5</v>
          </cell>
          <cell r="K747">
            <v>20</v>
          </cell>
          <cell r="L747" t="str">
            <v>Resto</v>
          </cell>
          <cell r="M747">
            <v>1.2</v>
          </cell>
          <cell r="N747" t="str">
            <v xml:space="preserve">    1778.9</v>
          </cell>
          <cell r="O747">
            <v>440</v>
          </cell>
          <cell r="P747">
            <v>400</v>
          </cell>
          <cell r="Q747" t="str">
            <v xml:space="preserve">      18.3</v>
          </cell>
          <cell r="R747">
            <v>35581</v>
          </cell>
          <cell r="S747" t="str">
            <v xml:space="preserve">      97.1</v>
          </cell>
          <cell r="T747">
            <v>20</v>
          </cell>
          <cell r="U747">
            <v>35581</v>
          </cell>
        </row>
        <row r="748">
          <cell r="B748" t="str">
            <v xml:space="preserve">PORT AVENTURA/P.ATRAC                                      </v>
          </cell>
          <cell r="C748" t="str">
            <v>ETB2</v>
          </cell>
          <cell r="D748" t="str">
            <v>GENERAL</v>
          </cell>
          <cell r="E748">
            <v>35607</v>
          </cell>
          <cell r="F748" t="str">
            <v>Jueves</v>
          </cell>
          <cell r="G748">
            <v>0.63974537037037038</v>
          </cell>
          <cell r="H748" t="str">
            <v>000m30s</v>
          </cell>
          <cell r="I748" t="str">
            <v xml:space="preserve">[TELEBERRI 1] {BOLSA} * </v>
          </cell>
          <cell r="J748">
            <v>4</v>
          </cell>
          <cell r="K748">
            <v>6</v>
          </cell>
          <cell r="L748" t="str">
            <v>Resto</v>
          </cell>
          <cell r="M748">
            <v>0.2</v>
          </cell>
          <cell r="N748" t="str">
            <v xml:space="preserve">    1779.1</v>
          </cell>
          <cell r="O748">
            <v>88</v>
          </cell>
          <cell r="P748">
            <v>195</v>
          </cell>
          <cell r="Q748" t="str">
            <v xml:space="preserve">      18.3</v>
          </cell>
          <cell r="R748">
            <v>35575</v>
          </cell>
          <cell r="S748" t="str">
            <v xml:space="preserve">      97.0</v>
          </cell>
          <cell r="T748">
            <v>30</v>
          </cell>
          <cell r="U748">
            <v>35575</v>
          </cell>
        </row>
        <row r="749">
          <cell r="B749" t="str">
            <v xml:space="preserve">PORT AVENTURA/P.ATRAC                                      </v>
          </cell>
          <cell r="C749" t="str">
            <v>TVE1</v>
          </cell>
          <cell r="D749" t="str">
            <v>GENERAL</v>
          </cell>
          <cell r="E749">
            <v>35608</v>
          </cell>
          <cell r="F749" t="str">
            <v>Viernes</v>
          </cell>
          <cell r="G749">
            <v>0.58003472222222219</v>
          </cell>
          <cell r="H749" t="str">
            <v>000m30s</v>
          </cell>
          <cell r="I749" t="str">
            <v>[AVANCE NOTICIAS 13H] * [AVANCE PROGRAMACION]</v>
          </cell>
          <cell r="J749">
            <v>1</v>
          </cell>
          <cell r="K749">
            <v>7</v>
          </cell>
          <cell r="L749" t="str">
            <v>Primera</v>
          </cell>
          <cell r="M749">
            <v>3.1</v>
          </cell>
          <cell r="N749" t="str">
            <v xml:space="preserve">    1782.2</v>
          </cell>
          <cell r="O749">
            <v>1137</v>
          </cell>
          <cell r="P749">
            <v>1800</v>
          </cell>
          <cell r="Q749" t="str">
            <v xml:space="preserve">      18.4</v>
          </cell>
          <cell r="R749">
            <v>35575</v>
          </cell>
          <cell r="S749" t="str">
            <v xml:space="preserve">      97.0</v>
          </cell>
          <cell r="T749">
            <v>30</v>
          </cell>
          <cell r="U749">
            <v>35575</v>
          </cell>
        </row>
        <row r="750">
          <cell r="B750" t="str">
            <v xml:space="preserve">PORT AVENTURA/P.ATRAC                                      </v>
          </cell>
          <cell r="C750" t="str">
            <v>TVE1</v>
          </cell>
          <cell r="D750" t="str">
            <v>GENERAL</v>
          </cell>
          <cell r="E750">
            <v>35608</v>
          </cell>
          <cell r="F750" t="str">
            <v>Viernes</v>
          </cell>
          <cell r="G750">
            <v>0.60645833333333332</v>
          </cell>
          <cell r="H750" t="str">
            <v>000m20s</v>
          </cell>
          <cell r="I750" t="str">
            <v>[PROGRAMACION REGIONAL] {(P)TVE HISPAVISION} * {AVANCE PROGRAMACION}</v>
          </cell>
          <cell r="J750">
            <v>8</v>
          </cell>
          <cell r="K750">
            <v>15</v>
          </cell>
          <cell r="L750" t="str">
            <v>Resto</v>
          </cell>
          <cell r="M750">
            <v>4.4000000000000004</v>
          </cell>
          <cell r="N750" t="str">
            <v xml:space="preserve">    1786.7</v>
          </cell>
          <cell r="O750">
            <v>1624</v>
          </cell>
          <cell r="P750">
            <v>1200</v>
          </cell>
          <cell r="Q750" t="str">
            <v xml:space="preserve">      18.4</v>
          </cell>
          <cell r="R750">
            <v>35575</v>
          </cell>
          <cell r="S750" t="str">
            <v xml:space="preserve">      97.0</v>
          </cell>
          <cell r="T750">
            <v>20</v>
          </cell>
          <cell r="U750">
            <v>35575</v>
          </cell>
        </row>
        <row r="751">
          <cell r="B751" t="str">
            <v xml:space="preserve">PORT AVENTURA/P.ATRAC                                      </v>
          </cell>
          <cell r="C751" t="str">
            <v>TVE1</v>
          </cell>
          <cell r="D751" t="str">
            <v>GENERAL</v>
          </cell>
          <cell r="E751">
            <v>35608</v>
          </cell>
          <cell r="F751" t="str">
            <v>Viernes</v>
          </cell>
          <cell r="G751">
            <v>0.62045138888888884</v>
          </cell>
          <cell r="H751" t="str">
            <v>000m30s</v>
          </cell>
          <cell r="I751" t="str">
            <v>[PROGRAMACION REGIONAL] * [AVANCE PROGRAMACION]</v>
          </cell>
          <cell r="J751">
            <v>4</v>
          </cell>
          <cell r="K751">
            <v>17</v>
          </cell>
          <cell r="L751" t="str">
            <v>Resto</v>
          </cell>
          <cell r="M751">
            <v>4.2</v>
          </cell>
          <cell r="N751" t="str">
            <v xml:space="preserve">    1790.9</v>
          </cell>
          <cell r="O751">
            <v>1539</v>
          </cell>
          <cell r="P751">
            <v>4650</v>
          </cell>
          <cell r="Q751" t="str">
            <v xml:space="preserve">      18.5</v>
          </cell>
          <cell r="R751">
            <v>35575</v>
          </cell>
          <cell r="S751" t="str">
            <v xml:space="preserve">      97.0</v>
          </cell>
          <cell r="T751">
            <v>30</v>
          </cell>
          <cell r="U751">
            <v>35575</v>
          </cell>
        </row>
        <row r="752">
          <cell r="B752" t="str">
            <v xml:space="preserve">PORT AVENTURA/P.ATRAC                                      </v>
          </cell>
          <cell r="C752" t="str">
            <v>TVE1</v>
          </cell>
          <cell r="D752" t="str">
            <v>GENERAL</v>
          </cell>
          <cell r="E752">
            <v>35608</v>
          </cell>
          <cell r="F752" t="str">
            <v>Viernes</v>
          </cell>
          <cell r="G752">
            <v>0.85673611111111114</v>
          </cell>
          <cell r="H752" t="str">
            <v>000m30s</v>
          </cell>
          <cell r="I752" t="str">
            <v>[GENTE] {AVANCE PROGRAMACION} * {AVANCE PROGRAMACION}</v>
          </cell>
          <cell r="J752">
            <v>15</v>
          </cell>
          <cell r="K752">
            <v>21</v>
          </cell>
          <cell r="L752" t="str">
            <v>Resto</v>
          </cell>
          <cell r="M752">
            <v>3.7</v>
          </cell>
          <cell r="N752" t="str">
            <v xml:space="preserve">    1794.5</v>
          </cell>
          <cell r="O752">
            <v>1344</v>
          </cell>
          <cell r="P752">
            <v>2250</v>
          </cell>
          <cell r="Q752" t="str">
            <v xml:space="preserve">      18.5</v>
          </cell>
          <cell r="R752">
            <v>35575</v>
          </cell>
          <cell r="S752" t="str">
            <v xml:space="preserve">      97.0</v>
          </cell>
          <cell r="T752">
            <v>30</v>
          </cell>
          <cell r="U752">
            <v>35575</v>
          </cell>
        </row>
        <row r="753">
          <cell r="B753" t="str">
            <v xml:space="preserve">PORT AVENTURA/P.ATRAC                                      </v>
          </cell>
          <cell r="C753" t="str">
            <v>C9</v>
          </cell>
          <cell r="D753" t="str">
            <v>GENERAL</v>
          </cell>
          <cell r="E753">
            <v>35608</v>
          </cell>
          <cell r="F753" t="str">
            <v>Viernes</v>
          </cell>
          <cell r="G753">
            <v>0.87357638888888889</v>
          </cell>
          <cell r="H753" t="str">
            <v>000m20s</v>
          </cell>
          <cell r="I753" t="str">
            <v>[AVANCE PROGRAMACION] * [AVANCE PROGRAMACION]</v>
          </cell>
          <cell r="J753">
            <v>15</v>
          </cell>
          <cell r="K753">
            <v>18</v>
          </cell>
          <cell r="L753" t="str">
            <v>Resto</v>
          </cell>
          <cell r="M753">
            <v>0.4</v>
          </cell>
          <cell r="N753" t="str">
            <v xml:space="preserve">    1794.9</v>
          </cell>
          <cell r="O753">
            <v>143</v>
          </cell>
          <cell r="P753">
            <v>300</v>
          </cell>
          <cell r="Q753" t="str">
            <v xml:space="preserve">      18.5</v>
          </cell>
          <cell r="R753">
            <v>35575</v>
          </cell>
          <cell r="S753" t="str">
            <v xml:space="preserve">      97.0</v>
          </cell>
          <cell r="T753">
            <v>20</v>
          </cell>
          <cell r="U753">
            <v>35575</v>
          </cell>
        </row>
        <row r="754">
          <cell r="B754" t="str">
            <v xml:space="preserve">PORT AVENTURA/P.ATRAC                                      </v>
          </cell>
          <cell r="C754" t="str">
            <v>C9</v>
          </cell>
          <cell r="D754" t="str">
            <v>GENERAL</v>
          </cell>
          <cell r="E754">
            <v>35608</v>
          </cell>
          <cell r="F754" t="str">
            <v>Viernes</v>
          </cell>
          <cell r="G754">
            <v>0.9402314814814815</v>
          </cell>
          <cell r="H754" t="str">
            <v>000m20s</v>
          </cell>
          <cell r="I754" t="str">
            <v>[PARLE VOSTE,CALLE VOS] {AVANCE PROGRAMACION} * {AVANCE PROGRAMACION}</v>
          </cell>
          <cell r="J754">
            <v>11</v>
          </cell>
          <cell r="K754">
            <v>17</v>
          </cell>
          <cell r="L754" t="str">
            <v>Resto</v>
          </cell>
          <cell r="M754">
            <v>0.7</v>
          </cell>
          <cell r="N754" t="str">
            <v xml:space="preserve">    1795.7</v>
          </cell>
          <cell r="O754">
            <v>265</v>
          </cell>
          <cell r="P754">
            <v>400</v>
          </cell>
          <cell r="Q754" t="str">
            <v xml:space="preserve">      18.5</v>
          </cell>
          <cell r="R754">
            <v>35575</v>
          </cell>
          <cell r="S754" t="str">
            <v xml:space="preserve">      97.0</v>
          </cell>
          <cell r="T754">
            <v>20</v>
          </cell>
          <cell r="U754">
            <v>35575</v>
          </cell>
        </row>
        <row r="755">
          <cell r="B755" t="str">
            <v xml:space="preserve">PORT AVENTURA/P.ATRAC                                      </v>
          </cell>
          <cell r="C755" t="str">
            <v>C9</v>
          </cell>
          <cell r="D755" t="str">
            <v>GENERAL</v>
          </cell>
          <cell r="E755">
            <v>35608</v>
          </cell>
          <cell r="F755" t="str">
            <v>Viernes</v>
          </cell>
          <cell r="G755">
            <v>0.98818287037037045</v>
          </cell>
          <cell r="H755" t="str">
            <v>000m30s</v>
          </cell>
          <cell r="I755" t="str">
            <v>[PARLE VOSTE,CALLE VOS] {AVANCE PROGRAMACION} * {AVANCE PROGRAMACION}</v>
          </cell>
          <cell r="J755">
            <v>4</v>
          </cell>
          <cell r="K755">
            <v>18</v>
          </cell>
          <cell r="L755" t="str">
            <v>Resto</v>
          </cell>
          <cell r="M755">
            <v>0.8</v>
          </cell>
          <cell r="N755" t="str">
            <v xml:space="preserve">    1796.5</v>
          </cell>
          <cell r="O755">
            <v>303</v>
          </cell>
          <cell r="P755">
            <v>600</v>
          </cell>
          <cell r="Q755" t="str">
            <v xml:space="preserve">      18.5</v>
          </cell>
          <cell r="R755">
            <v>35575</v>
          </cell>
          <cell r="S755" t="str">
            <v xml:space="preserve">      97.0</v>
          </cell>
          <cell r="T755">
            <v>30</v>
          </cell>
          <cell r="U755">
            <v>35575</v>
          </cell>
        </row>
        <row r="756">
          <cell r="B756" t="str">
            <v xml:space="preserve">PORT AVENTURA/P.ATRAC                                      </v>
          </cell>
          <cell r="C756" t="str">
            <v>TVM</v>
          </cell>
          <cell r="D756" t="str">
            <v>GENERAL</v>
          </cell>
          <cell r="E756">
            <v>35608</v>
          </cell>
          <cell r="F756" t="str">
            <v>Viernes</v>
          </cell>
          <cell r="G756">
            <v>0.9803587962962963</v>
          </cell>
          <cell r="H756" t="str">
            <v>000m30s</v>
          </cell>
          <cell r="I756" t="str">
            <v>[SUCEDIO EN MADRID] {AVANCE PROGRAMACION} * {AVANCE PROGRAMACION}</v>
          </cell>
          <cell r="J756">
            <v>7</v>
          </cell>
          <cell r="K756">
            <v>19</v>
          </cell>
          <cell r="L756" t="str">
            <v>Resto</v>
          </cell>
          <cell r="M756">
            <v>1</v>
          </cell>
          <cell r="N756" t="str">
            <v xml:space="preserve">    1797.5</v>
          </cell>
          <cell r="O756">
            <v>361</v>
          </cell>
          <cell r="P756">
            <v>1050</v>
          </cell>
          <cell r="Q756" t="str">
            <v xml:space="preserve">      18.5</v>
          </cell>
          <cell r="R756">
            <v>35575</v>
          </cell>
          <cell r="S756" t="str">
            <v xml:space="preserve">      97.0</v>
          </cell>
          <cell r="T756">
            <v>30</v>
          </cell>
          <cell r="U756">
            <v>35575</v>
          </cell>
        </row>
        <row r="757">
          <cell r="B757" t="str">
            <v xml:space="preserve">PORT AVENTURA/P.ATRAC                                      </v>
          </cell>
          <cell r="C757" t="str">
            <v>TVE1</v>
          </cell>
          <cell r="D757" t="str">
            <v>GENERAL</v>
          </cell>
          <cell r="E757">
            <v>35609</v>
          </cell>
          <cell r="F757" t="str">
            <v>Sabado</v>
          </cell>
          <cell r="G757">
            <v>0.59915509259259259</v>
          </cell>
          <cell r="H757" t="str">
            <v>000m20s</v>
          </cell>
          <cell r="I757" t="str">
            <v>[AVANCE PROGRAMACION] * [AVANCE PROGRAMACION]</v>
          </cell>
          <cell r="J757">
            <v>6</v>
          </cell>
          <cell r="K757">
            <v>20</v>
          </cell>
          <cell r="L757" t="str">
            <v>Resto</v>
          </cell>
          <cell r="M757">
            <v>5.3</v>
          </cell>
          <cell r="N757" t="str">
            <v xml:space="preserve">    1802.7</v>
          </cell>
          <cell r="O757">
            <v>1926</v>
          </cell>
          <cell r="P757">
            <v>2500</v>
          </cell>
          <cell r="Q757" t="str">
            <v xml:space="preserve">      18.6</v>
          </cell>
          <cell r="R757">
            <v>35579</v>
          </cell>
          <cell r="S757" t="str">
            <v xml:space="preserve">      97.1</v>
          </cell>
          <cell r="T757">
            <v>20</v>
          </cell>
          <cell r="U757">
            <v>35579</v>
          </cell>
        </row>
        <row r="758">
          <cell r="B758" t="str">
            <v xml:space="preserve">PORT AVENTURA/P.ATRAC                                      </v>
          </cell>
          <cell r="C758" t="str">
            <v>TVE1</v>
          </cell>
          <cell r="D758" t="str">
            <v>GENERAL</v>
          </cell>
          <cell r="E758">
            <v>35609</v>
          </cell>
          <cell r="F758" t="str">
            <v>Sabado</v>
          </cell>
          <cell r="G758">
            <v>0.62168981481481478</v>
          </cell>
          <cell r="H758" t="str">
            <v>000m30s</v>
          </cell>
          <cell r="I758" t="str">
            <v>[AVANCE PROGRAMACION] * [AVANCE PROGRAMACION]</v>
          </cell>
          <cell r="J758">
            <v>7</v>
          </cell>
          <cell r="K758">
            <v>16</v>
          </cell>
          <cell r="L758" t="str">
            <v>Resto</v>
          </cell>
          <cell r="M758">
            <v>7.1</v>
          </cell>
          <cell r="N758" t="str">
            <v xml:space="preserve">    1809.8</v>
          </cell>
          <cell r="O758">
            <v>2603</v>
          </cell>
          <cell r="P758">
            <v>5100</v>
          </cell>
          <cell r="Q758" t="str">
            <v xml:space="preserve">      18.6</v>
          </cell>
          <cell r="R758">
            <v>35586</v>
          </cell>
          <cell r="S758" t="str">
            <v xml:space="preserve">      97.1</v>
          </cell>
          <cell r="T758">
            <v>30</v>
          </cell>
          <cell r="U758">
            <v>35586</v>
          </cell>
        </row>
        <row r="759">
          <cell r="B759" t="str">
            <v xml:space="preserve">PORT AVENTURA/P.ATRAC                                      </v>
          </cell>
          <cell r="C759" t="str">
            <v>A3</v>
          </cell>
          <cell r="D759" t="str">
            <v>GENERAL</v>
          </cell>
          <cell r="E759">
            <v>35609</v>
          </cell>
          <cell r="F759" t="str">
            <v>Sabado</v>
          </cell>
          <cell r="G759">
            <v>0.6477546296296296</v>
          </cell>
          <cell r="H759" t="str">
            <v>000m30s</v>
          </cell>
          <cell r="I759" t="str">
            <v>[ANTENA 3 NOTICIAS 1] * [SUPERCINE DEL SABADO]</v>
          </cell>
          <cell r="J759">
            <v>2</v>
          </cell>
          <cell r="K759">
            <v>27</v>
          </cell>
          <cell r="L759" t="str">
            <v>Segunda</v>
          </cell>
          <cell r="M759">
            <v>4.8</v>
          </cell>
          <cell r="N759" t="str">
            <v xml:space="preserve">    1814.6</v>
          </cell>
          <cell r="O759">
            <v>1742</v>
          </cell>
          <cell r="P759">
            <v>3300</v>
          </cell>
          <cell r="Q759" t="str">
            <v xml:space="preserve">      18.7</v>
          </cell>
          <cell r="R759">
            <v>35587</v>
          </cell>
          <cell r="S759" t="str">
            <v xml:space="preserve">      97.1</v>
          </cell>
          <cell r="T759">
            <v>30</v>
          </cell>
          <cell r="U759">
            <v>35587</v>
          </cell>
        </row>
        <row r="760">
          <cell r="B760" t="str">
            <v xml:space="preserve">PORT AVENTURA/P.ATRAC                                      </v>
          </cell>
          <cell r="C760" t="str">
            <v>A3</v>
          </cell>
          <cell r="D760" t="str">
            <v>GENERAL</v>
          </cell>
          <cell r="E760">
            <v>35609</v>
          </cell>
          <cell r="F760" t="str">
            <v>Sabado</v>
          </cell>
          <cell r="G760">
            <v>0.82225694444444442</v>
          </cell>
          <cell r="H760" t="str">
            <v>000m30s</v>
          </cell>
          <cell r="I760" t="str">
            <v>[MINI SERIE] {AVANCE PROGRAMACION} * {AVANCE PROGRAMACION M}</v>
          </cell>
          <cell r="J760">
            <v>12</v>
          </cell>
          <cell r="K760">
            <v>20</v>
          </cell>
          <cell r="L760" t="str">
            <v>Resto</v>
          </cell>
          <cell r="M760">
            <v>3.4</v>
          </cell>
          <cell r="N760" t="str">
            <v xml:space="preserve">    1818.0</v>
          </cell>
          <cell r="O760">
            <v>1251</v>
          </cell>
          <cell r="P760">
            <v>2250</v>
          </cell>
          <cell r="Q760" t="str">
            <v xml:space="preserve">      18.7</v>
          </cell>
          <cell r="R760">
            <v>35587</v>
          </cell>
          <cell r="S760" t="str">
            <v xml:space="preserve">      97.1</v>
          </cell>
          <cell r="T760">
            <v>30</v>
          </cell>
          <cell r="U760">
            <v>35587</v>
          </cell>
        </row>
        <row r="761">
          <cell r="B761" t="str">
            <v xml:space="preserve">PORT AVENTURA/P.ATRAC                                      </v>
          </cell>
          <cell r="C761" t="str">
            <v>A3</v>
          </cell>
          <cell r="D761" t="str">
            <v>GENERAL</v>
          </cell>
          <cell r="E761">
            <v>35609</v>
          </cell>
          <cell r="F761" t="str">
            <v>Sabado</v>
          </cell>
          <cell r="G761">
            <v>0.89974537037037028</v>
          </cell>
          <cell r="H761" t="str">
            <v>000m30s</v>
          </cell>
          <cell r="I761" t="str">
            <v>[PARODIA NACIONAL(R)] {ANTENA 3 AVANCE 21H} * {AVANCE PROGRAMACION}</v>
          </cell>
          <cell r="J761">
            <v>1</v>
          </cell>
          <cell r="K761">
            <v>19</v>
          </cell>
          <cell r="L761" t="str">
            <v>Primera</v>
          </cell>
          <cell r="M761">
            <v>4.2</v>
          </cell>
          <cell r="N761" t="str">
            <v xml:space="preserve">    1822.2</v>
          </cell>
          <cell r="O761">
            <v>1531</v>
          </cell>
          <cell r="P761">
            <v>3000</v>
          </cell>
          <cell r="Q761" t="str">
            <v xml:space="preserve">      18.8</v>
          </cell>
          <cell r="R761">
            <v>35593</v>
          </cell>
          <cell r="S761" t="str">
            <v xml:space="preserve">      97.1</v>
          </cell>
          <cell r="T761">
            <v>30</v>
          </cell>
          <cell r="U761">
            <v>35593</v>
          </cell>
        </row>
        <row r="762">
          <cell r="B762" t="str">
            <v xml:space="preserve">PORT AVENTURA/P.ATRAC                                      </v>
          </cell>
          <cell r="C762" t="str">
            <v>A3</v>
          </cell>
          <cell r="D762" t="str">
            <v>GENERAL</v>
          </cell>
          <cell r="E762">
            <v>35609</v>
          </cell>
          <cell r="F762" t="str">
            <v>Sabado</v>
          </cell>
          <cell r="G762">
            <v>0.92353009259259267</v>
          </cell>
          <cell r="H762" t="str">
            <v>000m20s</v>
          </cell>
          <cell r="I762" t="str">
            <v>[PARODIA NACIONAL(R)] {AVANCE PROGRAMACION} * {EMISION LOCAL}</v>
          </cell>
          <cell r="J762">
            <v>13</v>
          </cell>
          <cell r="K762">
            <v>20</v>
          </cell>
          <cell r="L762" t="str">
            <v>Resto</v>
          </cell>
          <cell r="M762">
            <v>3.2</v>
          </cell>
          <cell r="N762" t="str">
            <v xml:space="preserve">    1825.4</v>
          </cell>
          <cell r="O762">
            <v>1174</v>
          </cell>
          <cell r="P762">
            <v>2000</v>
          </cell>
          <cell r="Q762" t="str">
            <v xml:space="preserve">      18.8</v>
          </cell>
          <cell r="R762">
            <v>35593</v>
          </cell>
          <cell r="S762" t="str">
            <v xml:space="preserve">      97.1</v>
          </cell>
          <cell r="T762">
            <v>20</v>
          </cell>
          <cell r="U762">
            <v>35593</v>
          </cell>
        </row>
        <row r="763">
          <cell r="B763" t="str">
            <v xml:space="preserve">PORT AVENTURA/P.ATRAC                                      </v>
          </cell>
          <cell r="C763" t="str">
            <v>TV3</v>
          </cell>
          <cell r="D763" t="str">
            <v>GENERAL</v>
          </cell>
          <cell r="E763">
            <v>35609</v>
          </cell>
          <cell r="F763" t="str">
            <v>Sabado</v>
          </cell>
          <cell r="G763">
            <v>0.61875000000000002</v>
          </cell>
          <cell r="H763" t="str">
            <v>000m30s</v>
          </cell>
          <cell r="I763" t="str">
            <v>[TELEN.CAP SETMANA 1]  * {AVANCE PROGRAMACION}</v>
          </cell>
          <cell r="J763">
            <v>2</v>
          </cell>
          <cell r="K763">
            <v>15</v>
          </cell>
          <cell r="L763" t="str">
            <v>Segunda</v>
          </cell>
          <cell r="M763">
            <v>1.5</v>
          </cell>
          <cell r="N763" t="str">
            <v xml:space="preserve">    1826.9</v>
          </cell>
          <cell r="O763">
            <v>552</v>
          </cell>
          <cell r="P763">
            <v>675</v>
          </cell>
          <cell r="Q763" t="str">
            <v xml:space="preserve">      18.8</v>
          </cell>
          <cell r="R763">
            <v>35593</v>
          </cell>
          <cell r="S763" t="str">
            <v xml:space="preserve">      97.1</v>
          </cell>
          <cell r="T763">
            <v>30</v>
          </cell>
          <cell r="U763">
            <v>35593</v>
          </cell>
        </row>
        <row r="764">
          <cell r="B764" t="str">
            <v xml:space="preserve">PORT AVENTURA/P.ATRAC                                      </v>
          </cell>
          <cell r="C764" t="str">
            <v>C9</v>
          </cell>
          <cell r="D764" t="str">
            <v>GENERAL</v>
          </cell>
          <cell r="E764">
            <v>35609</v>
          </cell>
          <cell r="F764" t="str">
            <v>Sabado</v>
          </cell>
          <cell r="G764">
            <v>0.72229166666666667</v>
          </cell>
          <cell r="H764" t="str">
            <v>000m20s</v>
          </cell>
          <cell r="I764" t="str">
            <v>[TARDES DE CINE] {AVANCE PROGRAMACION} * {AVANCE PROGRAMACION}</v>
          </cell>
          <cell r="J764">
            <v>11</v>
          </cell>
          <cell r="K764">
            <v>14</v>
          </cell>
          <cell r="L764" t="str">
            <v>Resto</v>
          </cell>
          <cell r="M764">
            <v>0.9</v>
          </cell>
          <cell r="N764" t="str">
            <v xml:space="preserve">    1827.7</v>
          </cell>
          <cell r="O764">
            <v>317</v>
          </cell>
          <cell r="P764">
            <v>250</v>
          </cell>
          <cell r="Q764" t="str">
            <v xml:space="preserve">      18.8</v>
          </cell>
          <cell r="R764">
            <v>35593</v>
          </cell>
          <cell r="S764" t="str">
            <v xml:space="preserve">      97.1</v>
          </cell>
          <cell r="T764">
            <v>20</v>
          </cell>
          <cell r="U764">
            <v>35593</v>
          </cell>
        </row>
        <row r="765">
          <cell r="B765" t="str">
            <v xml:space="preserve">PORT AVENTURA/P.ATRAC                                      </v>
          </cell>
          <cell r="C765" t="str">
            <v>TVM</v>
          </cell>
          <cell r="D765" t="str">
            <v>GENERAL</v>
          </cell>
          <cell r="E765">
            <v>35609</v>
          </cell>
          <cell r="F765" t="str">
            <v>Sabado</v>
          </cell>
          <cell r="G765">
            <v>0.76752314814814815</v>
          </cell>
          <cell r="H765" t="str">
            <v>000m30s</v>
          </cell>
          <cell r="I765" t="str">
            <v>[CINE 2] {AVANCE PROGRAMACION} * {AVANCE PROGRAMACION}</v>
          </cell>
          <cell r="J765">
            <v>8</v>
          </cell>
          <cell r="K765">
            <v>20</v>
          </cell>
          <cell r="L765" t="str">
            <v>Resto</v>
          </cell>
          <cell r="M765">
            <v>0.4</v>
          </cell>
          <cell r="N765" t="str">
            <v xml:space="preserve">    1828.2</v>
          </cell>
          <cell r="O765">
            <v>156</v>
          </cell>
          <cell r="P765">
            <v>600</v>
          </cell>
          <cell r="Q765" t="str">
            <v xml:space="preserve">      18.8</v>
          </cell>
          <cell r="R765">
            <v>35593</v>
          </cell>
          <cell r="S765" t="str">
            <v xml:space="preserve">      97.1</v>
          </cell>
          <cell r="T765">
            <v>30</v>
          </cell>
          <cell r="U765">
            <v>35593</v>
          </cell>
        </row>
        <row r="766">
          <cell r="B766" t="str">
            <v xml:space="preserve">PORT AVENTURA/P.ATRAC                                      </v>
          </cell>
          <cell r="C766" t="str">
            <v>TVE1</v>
          </cell>
          <cell r="D766" t="str">
            <v>GENERAL</v>
          </cell>
          <cell r="E766">
            <v>35610</v>
          </cell>
          <cell r="F766" t="str">
            <v>Domingo</v>
          </cell>
          <cell r="G766">
            <v>0.5759953703703703</v>
          </cell>
          <cell r="H766" t="str">
            <v>000m20s</v>
          </cell>
          <cell r="I766" t="str">
            <v>[EL SEMAFORO(R)] * [AVANCE PROGRAMACION]</v>
          </cell>
          <cell r="J766">
            <v>6</v>
          </cell>
          <cell r="K766">
            <v>18</v>
          </cell>
          <cell r="L766" t="str">
            <v>Resto</v>
          </cell>
          <cell r="M766">
            <v>2.5</v>
          </cell>
          <cell r="N766" t="str">
            <v xml:space="preserve">    1830.6</v>
          </cell>
          <cell r="O766">
            <v>909</v>
          </cell>
          <cell r="P766">
            <v>900</v>
          </cell>
          <cell r="Q766" t="str">
            <v xml:space="preserve">      18.9</v>
          </cell>
          <cell r="R766">
            <v>35593</v>
          </cell>
          <cell r="S766" t="str">
            <v xml:space="preserve">      97.1</v>
          </cell>
          <cell r="T766">
            <v>20</v>
          </cell>
          <cell r="U766">
            <v>35593</v>
          </cell>
        </row>
        <row r="767">
          <cell r="B767" t="str">
            <v xml:space="preserve">PORT AVENTURA/P.ATRAC                                      </v>
          </cell>
          <cell r="C767" t="str">
            <v>TVE1</v>
          </cell>
          <cell r="D767" t="str">
            <v>GENERAL</v>
          </cell>
          <cell r="E767">
            <v>35610</v>
          </cell>
          <cell r="F767" t="str">
            <v>Domingo</v>
          </cell>
          <cell r="G767">
            <v>0.59986111111111107</v>
          </cell>
          <cell r="H767" t="str">
            <v>000m30s</v>
          </cell>
          <cell r="I767" t="str">
            <v>[CARTELERA TVE] * [AVANCE PROGRAMACION]</v>
          </cell>
          <cell r="J767">
            <v>8</v>
          </cell>
          <cell r="K767">
            <v>22</v>
          </cell>
          <cell r="L767" t="str">
            <v>Resto</v>
          </cell>
          <cell r="M767">
            <v>4.2</v>
          </cell>
          <cell r="N767" t="str">
            <v xml:space="preserve">    1834.9</v>
          </cell>
          <cell r="O767">
            <v>1548</v>
          </cell>
          <cell r="P767">
            <v>3750</v>
          </cell>
          <cell r="Q767" t="str">
            <v xml:space="preserve">      18.9</v>
          </cell>
          <cell r="R767">
            <v>35594</v>
          </cell>
          <cell r="S767" t="str">
            <v xml:space="preserve">      97.1</v>
          </cell>
          <cell r="T767">
            <v>30</v>
          </cell>
          <cell r="U767">
            <v>35594</v>
          </cell>
        </row>
        <row r="768">
          <cell r="B768" t="str">
            <v xml:space="preserve">PORT AVENTURA/P.ATRAC                                      </v>
          </cell>
          <cell r="C768" t="str">
            <v>TVE1</v>
          </cell>
          <cell r="D768" t="str">
            <v>GENERAL</v>
          </cell>
          <cell r="E768">
            <v>35610</v>
          </cell>
          <cell r="F768" t="str">
            <v>Domingo</v>
          </cell>
          <cell r="G768">
            <v>0.67436342592592602</v>
          </cell>
          <cell r="H768" t="str">
            <v>000m20s</v>
          </cell>
          <cell r="I768" t="str">
            <v>[CINE] {AVANCE PROGRAMACION} * {AVANCE PROGRAMACION}</v>
          </cell>
          <cell r="J768">
            <v>14</v>
          </cell>
          <cell r="K768">
            <v>22</v>
          </cell>
          <cell r="L768" t="str">
            <v>Resto</v>
          </cell>
          <cell r="M768">
            <v>6.2</v>
          </cell>
          <cell r="N768" t="str">
            <v xml:space="preserve">    1841.1</v>
          </cell>
          <cell r="O768">
            <v>2270</v>
          </cell>
          <cell r="P768">
            <v>2600</v>
          </cell>
          <cell r="Q768" t="str">
            <v xml:space="preserve">      19.0</v>
          </cell>
          <cell r="R768">
            <v>35602</v>
          </cell>
          <cell r="S768" t="str">
            <v xml:space="preserve">      97.1</v>
          </cell>
          <cell r="T768">
            <v>20</v>
          </cell>
          <cell r="U768">
            <v>35602</v>
          </cell>
        </row>
        <row r="769">
          <cell r="B769" t="str">
            <v xml:space="preserve">PORT AVENTURA/P.ATRAC                                      </v>
          </cell>
          <cell r="C769" t="str">
            <v>TVE1</v>
          </cell>
          <cell r="D769" t="str">
            <v>GENERAL</v>
          </cell>
          <cell r="E769">
            <v>35610</v>
          </cell>
          <cell r="F769" t="str">
            <v>Domingo</v>
          </cell>
          <cell r="G769">
            <v>0.80421296296296296</v>
          </cell>
          <cell r="H769" t="str">
            <v>000m30s</v>
          </cell>
          <cell r="I769" t="str">
            <v>[CINE 2] {AVANCE PROGRAMACION} * {AVANCE PROGRAMACION}</v>
          </cell>
          <cell r="J769">
            <v>6</v>
          </cell>
          <cell r="K769">
            <v>24</v>
          </cell>
          <cell r="L769" t="str">
            <v>Resto</v>
          </cell>
          <cell r="M769">
            <v>3.8</v>
          </cell>
          <cell r="N769" t="str">
            <v xml:space="preserve">    1844.9</v>
          </cell>
          <cell r="O769">
            <v>1399</v>
          </cell>
          <cell r="P769">
            <v>2100</v>
          </cell>
          <cell r="Q769" t="str">
            <v xml:space="preserve">      19.0</v>
          </cell>
          <cell r="R769">
            <v>35607</v>
          </cell>
          <cell r="S769" t="str">
            <v xml:space="preserve">      97.1</v>
          </cell>
          <cell r="T769">
            <v>30</v>
          </cell>
          <cell r="U769">
            <v>35607</v>
          </cell>
        </row>
        <row r="770">
          <cell r="B770" t="str">
            <v xml:space="preserve">PORT AVENTURA/P.ATRAC                                      </v>
          </cell>
          <cell r="C770" t="str">
            <v>A3</v>
          </cell>
          <cell r="D770" t="str">
            <v>GENERAL</v>
          </cell>
          <cell r="E770">
            <v>35610</v>
          </cell>
          <cell r="F770" t="str">
            <v>Domingo</v>
          </cell>
          <cell r="G770">
            <v>1.0672685185185184</v>
          </cell>
          <cell r="H770" t="str">
            <v>000m20s</v>
          </cell>
          <cell r="I770" t="str">
            <v xml:space="preserve">[LO QUE NECESITAS AMOR] {AVANCE PROGRAMACION} * </v>
          </cell>
          <cell r="J770">
            <v>15</v>
          </cell>
          <cell r="K770">
            <v>21</v>
          </cell>
          <cell r="L770" t="str">
            <v>Resto</v>
          </cell>
          <cell r="M770">
            <v>2.8</v>
          </cell>
          <cell r="N770" t="str">
            <v xml:space="preserve">    1847.6</v>
          </cell>
          <cell r="O770">
            <v>1009</v>
          </cell>
          <cell r="P770">
            <v>3700</v>
          </cell>
          <cell r="Q770" t="str">
            <v xml:space="preserve">      19.0</v>
          </cell>
          <cell r="R770">
            <v>35608</v>
          </cell>
          <cell r="S770" t="str">
            <v xml:space="preserve">      97.1</v>
          </cell>
          <cell r="T770">
            <v>20</v>
          </cell>
          <cell r="U770">
            <v>35608</v>
          </cell>
        </row>
        <row r="771">
          <cell r="B771" t="str">
            <v xml:space="preserve">PORT AVENTURA/P.ATRAC                                      </v>
          </cell>
          <cell r="C771" t="str">
            <v>TV3</v>
          </cell>
          <cell r="D771" t="str">
            <v>GENERAL</v>
          </cell>
          <cell r="E771">
            <v>35610</v>
          </cell>
          <cell r="F771" t="str">
            <v>Domingo</v>
          </cell>
          <cell r="G771">
            <v>0.67363425925925924</v>
          </cell>
          <cell r="H771" t="str">
            <v>000m30s</v>
          </cell>
          <cell r="I771" t="str">
            <v>[TARDA DE CINE] {AVANCE PROGRAMACION} * {AVANCE PROGRAMACION}</v>
          </cell>
          <cell r="J771">
            <v>2</v>
          </cell>
          <cell r="K771">
            <v>14</v>
          </cell>
          <cell r="L771" t="str">
            <v>Segunda</v>
          </cell>
          <cell r="M771">
            <v>0.9</v>
          </cell>
          <cell r="N771" t="str">
            <v xml:space="preserve">    1848.5</v>
          </cell>
          <cell r="O771">
            <v>337</v>
          </cell>
          <cell r="P771">
            <v>450</v>
          </cell>
          <cell r="Q771" t="str">
            <v xml:space="preserve">      19.0</v>
          </cell>
          <cell r="R771">
            <v>35613</v>
          </cell>
          <cell r="S771" t="str">
            <v xml:space="preserve">      97.1</v>
          </cell>
          <cell r="T771">
            <v>30</v>
          </cell>
          <cell r="U771">
            <v>35613</v>
          </cell>
        </row>
        <row r="772">
          <cell r="B772" t="str">
            <v xml:space="preserve">PORT AVENTURA/P.ATRAC                                      </v>
          </cell>
          <cell r="C772" t="str">
            <v>ETB2</v>
          </cell>
          <cell r="D772" t="str">
            <v>GENERAL</v>
          </cell>
          <cell r="E772">
            <v>35610</v>
          </cell>
          <cell r="F772" t="str">
            <v>Domingo</v>
          </cell>
          <cell r="G772">
            <v>0.69021990740740735</v>
          </cell>
          <cell r="H772" t="str">
            <v>000m30s</v>
          </cell>
          <cell r="I772" t="str">
            <v>[CINEAVENTURA] {AVANCE PROGRAMACION} * {AVANCE PROGRAMACION}</v>
          </cell>
          <cell r="J772">
            <v>5</v>
          </cell>
          <cell r="K772">
            <v>17</v>
          </cell>
          <cell r="L772" t="str">
            <v>Resto</v>
          </cell>
          <cell r="M772">
            <v>0.2</v>
          </cell>
          <cell r="N772" t="str">
            <v xml:space="preserve">    1848.8</v>
          </cell>
          <cell r="O772">
            <v>83</v>
          </cell>
          <cell r="P772">
            <v>180</v>
          </cell>
          <cell r="Q772" t="str">
            <v xml:space="preserve">      19.0</v>
          </cell>
          <cell r="R772">
            <v>35613</v>
          </cell>
          <cell r="S772" t="str">
            <v xml:space="preserve">      97.1</v>
          </cell>
          <cell r="T772">
            <v>30</v>
          </cell>
          <cell r="U772">
            <v>35613</v>
          </cell>
        </row>
        <row r="773">
          <cell r="B773" t="str">
            <v xml:space="preserve">PORT AVENTURA/P.ATRAC                                      </v>
          </cell>
          <cell r="C773" t="str">
            <v>TVM</v>
          </cell>
          <cell r="D773" t="str">
            <v>GENERAL</v>
          </cell>
          <cell r="E773">
            <v>35610</v>
          </cell>
          <cell r="F773" t="str">
            <v>Domingo</v>
          </cell>
          <cell r="G773">
            <v>0.66210648148148155</v>
          </cell>
          <cell r="H773" t="str">
            <v>000m20s</v>
          </cell>
          <cell r="I773" t="str">
            <v>[CINE] {AVANCE PROGRAMACION} * {AVANCE PROGRAMACION}</v>
          </cell>
          <cell r="J773">
            <v>9</v>
          </cell>
          <cell r="K773">
            <v>19</v>
          </cell>
          <cell r="L773" t="str">
            <v>Resto</v>
          </cell>
          <cell r="M773">
            <v>0.5</v>
          </cell>
          <cell r="N773" t="str">
            <v xml:space="preserve">    1849.3</v>
          </cell>
          <cell r="O773">
            <v>195</v>
          </cell>
          <cell r="P773">
            <v>400</v>
          </cell>
          <cell r="Q773" t="str">
            <v xml:space="preserve">      19.0</v>
          </cell>
          <cell r="R773">
            <v>35613</v>
          </cell>
          <cell r="S773" t="str">
            <v xml:space="preserve">      97.1</v>
          </cell>
          <cell r="T773">
            <v>20</v>
          </cell>
          <cell r="U773">
            <v>35613</v>
          </cell>
        </row>
        <row r="774">
          <cell r="B774" t="str">
            <v xml:space="preserve">PORT AVENTURA/P.ATRAC                                      </v>
          </cell>
          <cell r="C774" t="str">
            <v>TVE1</v>
          </cell>
          <cell r="D774" t="str">
            <v>GENERAL</v>
          </cell>
          <cell r="E774">
            <v>35611</v>
          </cell>
          <cell r="F774" t="str">
            <v>Lunes</v>
          </cell>
          <cell r="G774">
            <v>0.99667824074074074</v>
          </cell>
          <cell r="H774" t="str">
            <v>000m30s</v>
          </cell>
          <cell r="I774" t="str">
            <v>[QUIEN SABE DONDE] {AVANCE PROGRAMACION} * {AVANCE PROGRAMACION}</v>
          </cell>
          <cell r="J774">
            <v>10</v>
          </cell>
          <cell r="K774">
            <v>16</v>
          </cell>
          <cell r="L774" t="str">
            <v>Resto</v>
          </cell>
          <cell r="M774">
            <v>6.7</v>
          </cell>
          <cell r="N774" t="str">
            <v xml:space="preserve">    1856.0</v>
          </cell>
          <cell r="O774">
            <v>2466</v>
          </cell>
          <cell r="P774">
            <v>7500</v>
          </cell>
          <cell r="Q774" t="str">
            <v xml:space="preserve">      19.1</v>
          </cell>
          <cell r="R774">
            <v>35626</v>
          </cell>
          <cell r="S774" t="str">
            <v xml:space="preserve">      97.2</v>
          </cell>
          <cell r="T774">
            <v>30</v>
          </cell>
          <cell r="U774">
            <v>35626</v>
          </cell>
        </row>
        <row r="775">
          <cell r="B775" t="str">
            <v xml:space="preserve">PORT AVENTURA/P.ATRAC                                      </v>
          </cell>
          <cell r="C775" t="str">
            <v>TVE1</v>
          </cell>
          <cell r="D775" t="str">
            <v>GENERAL</v>
          </cell>
          <cell r="E775">
            <v>35612</v>
          </cell>
          <cell r="F775" t="str">
            <v>Martes</v>
          </cell>
          <cell r="G775">
            <v>0.60568287037037039</v>
          </cell>
          <cell r="H775" t="str">
            <v>000m20s</v>
          </cell>
          <cell r="I775" t="str">
            <v>[PROGRAMACION REGIONAL]  * {AVANCE PROGRAMACION}</v>
          </cell>
          <cell r="J775">
            <v>5</v>
          </cell>
          <cell r="K775">
            <v>14</v>
          </cell>
          <cell r="L775" t="str">
            <v>Resto</v>
          </cell>
          <cell r="M775">
            <v>6.4</v>
          </cell>
          <cell r="N775" t="str">
            <v xml:space="preserve">    1862.4</v>
          </cell>
          <cell r="O775">
            <v>2340</v>
          </cell>
          <cell r="P775">
            <v>1500</v>
          </cell>
          <cell r="Q775" t="str">
            <v xml:space="preserve">      19.2</v>
          </cell>
          <cell r="R775">
            <v>35631</v>
          </cell>
          <cell r="S775" t="str">
            <v xml:space="preserve">      97.2</v>
          </cell>
          <cell r="T775">
            <v>20</v>
          </cell>
          <cell r="U775">
            <v>35631</v>
          </cell>
        </row>
        <row r="776">
          <cell r="B776" t="str">
            <v xml:space="preserve">PORT AVENTURA/P.ATRAC                                      </v>
          </cell>
          <cell r="C776" t="str">
            <v>TVE1</v>
          </cell>
          <cell r="D776" t="str">
            <v>GENERAL</v>
          </cell>
          <cell r="E776">
            <v>35612</v>
          </cell>
          <cell r="F776" t="str">
            <v>Martes</v>
          </cell>
          <cell r="G776">
            <v>0.62263888888888885</v>
          </cell>
          <cell r="H776" t="str">
            <v>000m30s</v>
          </cell>
          <cell r="I776" t="str">
            <v>[PROGRAMACION REGIONAL] * [AVANCE PROGRAMACION]</v>
          </cell>
          <cell r="J776">
            <v>8</v>
          </cell>
          <cell r="K776">
            <v>19</v>
          </cell>
          <cell r="L776" t="str">
            <v>Resto</v>
          </cell>
          <cell r="M776">
            <v>5.9</v>
          </cell>
          <cell r="N776" t="str">
            <v xml:space="preserve">    1868.3</v>
          </cell>
          <cell r="O776">
            <v>2146</v>
          </cell>
          <cell r="P776">
            <v>2250</v>
          </cell>
          <cell r="Q776" t="str">
            <v xml:space="preserve">      19.2</v>
          </cell>
          <cell r="R776">
            <v>35634</v>
          </cell>
          <cell r="S776" t="str">
            <v xml:space="preserve">      97.2</v>
          </cell>
          <cell r="T776">
            <v>30</v>
          </cell>
          <cell r="U776">
            <v>35634</v>
          </cell>
        </row>
        <row r="777">
          <cell r="B777" t="str">
            <v xml:space="preserve">PORT AVENTURA/P.ATRAC                                      </v>
          </cell>
          <cell r="C777" t="str">
            <v>TVE1</v>
          </cell>
          <cell r="D777" t="str">
            <v>GENERAL</v>
          </cell>
          <cell r="E777">
            <v>35612</v>
          </cell>
          <cell r="F777" t="str">
            <v>Martes</v>
          </cell>
          <cell r="G777">
            <v>0.95159722222222232</v>
          </cell>
          <cell r="H777" t="str">
            <v>000m30s</v>
          </cell>
          <cell r="I777" t="str">
            <v>[ESPECIAL INFORMATIVO] {(P)TVE LIDERES GENERA} * {EMISION REGIONAL}</v>
          </cell>
          <cell r="J777">
            <v>8</v>
          </cell>
          <cell r="K777">
            <v>18</v>
          </cell>
          <cell r="L777" t="str">
            <v>Resto</v>
          </cell>
          <cell r="M777">
            <v>8.9</v>
          </cell>
          <cell r="N777" t="str">
            <v xml:space="preserve">    1877.1</v>
          </cell>
          <cell r="O777">
            <v>3246</v>
          </cell>
          <cell r="P777">
            <v>4500</v>
          </cell>
          <cell r="Q777" t="str">
            <v xml:space="preserve">      19.3</v>
          </cell>
          <cell r="R777">
            <v>35634</v>
          </cell>
          <cell r="S777" t="str">
            <v xml:space="preserve">      97.2</v>
          </cell>
          <cell r="T777">
            <v>30</v>
          </cell>
          <cell r="U777">
            <v>35634</v>
          </cell>
        </row>
        <row r="778">
          <cell r="B778" t="str">
            <v xml:space="preserve">PORT AVENTURA/P.ATRAC                                      </v>
          </cell>
          <cell r="C778" t="str">
            <v>LA 2</v>
          </cell>
          <cell r="D778" t="str">
            <v>GENERAL</v>
          </cell>
          <cell r="E778">
            <v>35612</v>
          </cell>
          <cell r="F778" t="str">
            <v>Martes</v>
          </cell>
          <cell r="G778">
            <v>0.65359953703703699</v>
          </cell>
          <cell r="H778" t="str">
            <v>000m30s</v>
          </cell>
          <cell r="I778" t="str">
            <v>[GRANDES DOCUMENTALES]  * {AVANCE PROGRAMACION}</v>
          </cell>
          <cell r="J778">
            <v>10</v>
          </cell>
          <cell r="K778">
            <v>16</v>
          </cell>
          <cell r="L778" t="str">
            <v>Resto</v>
          </cell>
          <cell r="M778">
            <v>1.7</v>
          </cell>
          <cell r="N778" t="str">
            <v xml:space="preserve">    1878.9</v>
          </cell>
          <cell r="O778">
            <v>636</v>
          </cell>
          <cell r="P778">
            <v>1650</v>
          </cell>
          <cell r="Q778" t="str">
            <v xml:space="preserve">      19.3</v>
          </cell>
          <cell r="R778">
            <v>35634</v>
          </cell>
          <cell r="S778" t="str">
            <v xml:space="preserve">      97.2</v>
          </cell>
          <cell r="T778">
            <v>30</v>
          </cell>
          <cell r="U778">
            <v>35634</v>
          </cell>
        </row>
        <row r="779">
          <cell r="B779" t="str">
            <v xml:space="preserve">PORT AVENTURA/P.ATRAC                                      </v>
          </cell>
          <cell r="C779" t="str">
            <v>T5</v>
          </cell>
          <cell r="D779" t="str">
            <v>GENERAL</v>
          </cell>
          <cell r="E779">
            <v>35612</v>
          </cell>
          <cell r="F779" t="str">
            <v>Martes</v>
          </cell>
          <cell r="G779">
            <v>0.70271990740740742</v>
          </cell>
          <cell r="H779" t="str">
            <v>000m30s</v>
          </cell>
          <cell r="I779" t="str">
            <v>[TARDE DE CINE] {AVANCE PROGRAMACION} * {AVANCE PROGRAMACION}</v>
          </cell>
          <cell r="J779">
            <v>11</v>
          </cell>
          <cell r="K779">
            <v>19</v>
          </cell>
          <cell r="L779" t="str">
            <v>Resto</v>
          </cell>
          <cell r="M779">
            <v>3.7</v>
          </cell>
          <cell r="N779" t="str">
            <v xml:space="preserve">    1882.6</v>
          </cell>
          <cell r="O779">
            <v>1357</v>
          </cell>
          <cell r="P779">
            <v>1575</v>
          </cell>
          <cell r="Q779" t="str">
            <v xml:space="preserve">      19.4</v>
          </cell>
          <cell r="R779">
            <v>35637</v>
          </cell>
          <cell r="S779" t="str">
            <v xml:space="preserve">      97.2</v>
          </cell>
          <cell r="T779">
            <v>30</v>
          </cell>
          <cell r="U779">
            <v>35637</v>
          </cell>
        </row>
        <row r="780">
          <cell r="B780" t="str">
            <v xml:space="preserve">PORT AVENTURA/P.ATRAC                                      </v>
          </cell>
          <cell r="C780" t="str">
            <v>T5</v>
          </cell>
          <cell r="D780" t="str">
            <v>GENERAL</v>
          </cell>
          <cell r="E780">
            <v>35612</v>
          </cell>
          <cell r="F780" t="str">
            <v>Martes</v>
          </cell>
          <cell r="G780">
            <v>0.91847222222222225</v>
          </cell>
          <cell r="H780" t="str">
            <v>000m30s</v>
          </cell>
          <cell r="I780" t="str">
            <v>[AVANCE PROGRAMACION] * [EL CONCURSAZO]</v>
          </cell>
          <cell r="J780">
            <v>6</v>
          </cell>
          <cell r="K780">
            <v>19</v>
          </cell>
          <cell r="L780" t="str">
            <v>Resto</v>
          </cell>
          <cell r="M780">
            <v>6.5</v>
          </cell>
          <cell r="N780" t="str">
            <v xml:space="preserve">    1889.1</v>
          </cell>
          <cell r="O780">
            <v>2399</v>
          </cell>
          <cell r="P780">
            <v>2850</v>
          </cell>
          <cell r="Q780" t="str">
            <v xml:space="preserve">      19.4</v>
          </cell>
          <cell r="R780">
            <v>35647</v>
          </cell>
          <cell r="S780" t="str">
            <v xml:space="preserve">      97.2</v>
          </cell>
          <cell r="T780">
            <v>30</v>
          </cell>
          <cell r="U780">
            <v>35647</v>
          </cell>
        </row>
        <row r="781">
          <cell r="B781" t="str">
            <v xml:space="preserve">PORT AVENTURA/P.ATRAC                                      </v>
          </cell>
          <cell r="C781" t="str">
            <v>A3</v>
          </cell>
          <cell r="D781" t="str">
            <v>GENERAL</v>
          </cell>
          <cell r="E781">
            <v>35612</v>
          </cell>
          <cell r="F781" t="str">
            <v>Martes</v>
          </cell>
          <cell r="G781">
            <v>0.70734953703703696</v>
          </cell>
          <cell r="H781" t="str">
            <v>000m30s</v>
          </cell>
          <cell r="I781" t="str">
            <v>[TELECINE] {(P)TELETEXTO} * {AVANCE PROGRAMACION}</v>
          </cell>
          <cell r="J781">
            <v>19</v>
          </cell>
          <cell r="K781">
            <v>22</v>
          </cell>
          <cell r="L781" t="str">
            <v>Resto</v>
          </cell>
          <cell r="M781">
            <v>4.7</v>
          </cell>
          <cell r="N781" t="str">
            <v xml:space="preserve">    1893.9</v>
          </cell>
          <cell r="O781">
            <v>1741</v>
          </cell>
          <cell r="P781">
            <v>2400</v>
          </cell>
          <cell r="Q781" t="str">
            <v xml:space="preserve">      19.5</v>
          </cell>
          <cell r="R781">
            <v>35648</v>
          </cell>
          <cell r="S781" t="str">
            <v xml:space="preserve">      97.2</v>
          </cell>
          <cell r="T781">
            <v>30</v>
          </cell>
          <cell r="U781">
            <v>35648</v>
          </cell>
        </row>
        <row r="782">
          <cell r="B782" t="str">
            <v xml:space="preserve">PORT AVENTURA/P.ATRAC                                      </v>
          </cell>
          <cell r="C782" t="str">
            <v>A3</v>
          </cell>
          <cell r="D782" t="str">
            <v>GENERAL</v>
          </cell>
          <cell r="E782">
            <v>35612</v>
          </cell>
          <cell r="F782" t="str">
            <v>Martes</v>
          </cell>
          <cell r="G782">
            <v>0.78297453703703701</v>
          </cell>
          <cell r="H782" t="str">
            <v>000m20s</v>
          </cell>
          <cell r="I782" t="str">
            <v>[EL COCHE FANTASTICO] {AVANCE PROGRAMACION} * {(P)TELETEXTO}</v>
          </cell>
          <cell r="J782">
            <v>5</v>
          </cell>
          <cell r="K782">
            <v>28</v>
          </cell>
          <cell r="L782" t="str">
            <v>Resto</v>
          </cell>
          <cell r="M782">
            <v>3.2</v>
          </cell>
          <cell r="N782" t="str">
            <v xml:space="preserve">    1897.1</v>
          </cell>
          <cell r="O782">
            <v>1173</v>
          </cell>
          <cell r="P782">
            <v>400</v>
          </cell>
          <cell r="Q782" t="str">
            <v xml:space="preserve">      19.5</v>
          </cell>
          <cell r="R782">
            <v>35648</v>
          </cell>
          <cell r="S782" t="str">
            <v xml:space="preserve">      97.2</v>
          </cell>
          <cell r="T782">
            <v>20</v>
          </cell>
          <cell r="U782">
            <v>35648</v>
          </cell>
        </row>
        <row r="783">
          <cell r="B783" t="str">
            <v xml:space="preserve">PORT AVENTURA/P.ATRAC                                      </v>
          </cell>
          <cell r="C783" t="str">
            <v>A3</v>
          </cell>
          <cell r="D783" t="str">
            <v>GENERAL</v>
          </cell>
          <cell r="E783">
            <v>35612</v>
          </cell>
          <cell r="F783" t="str">
            <v>Martes</v>
          </cell>
          <cell r="G783">
            <v>0.90365740740740741</v>
          </cell>
          <cell r="H783" t="str">
            <v>000m20s</v>
          </cell>
          <cell r="I783" t="str">
            <v>[ANTENA 3 NOTICIAS 2] * [MIRA QUIEN VIENE ESTA]</v>
          </cell>
          <cell r="J783">
            <v>16</v>
          </cell>
          <cell r="K783">
            <v>23</v>
          </cell>
          <cell r="L783" t="str">
            <v>Resto</v>
          </cell>
          <cell r="M783">
            <v>3</v>
          </cell>
          <cell r="N783" t="str">
            <v xml:space="preserve">    1900.0</v>
          </cell>
          <cell r="O783">
            <v>1098</v>
          </cell>
          <cell r="P783">
            <v>3500</v>
          </cell>
          <cell r="Q783" t="str">
            <v xml:space="preserve">      19.5</v>
          </cell>
          <cell r="R783">
            <v>35652</v>
          </cell>
          <cell r="S783" t="str">
            <v xml:space="preserve">      97.3</v>
          </cell>
          <cell r="T783">
            <v>20</v>
          </cell>
          <cell r="U783">
            <v>35652</v>
          </cell>
        </row>
        <row r="784">
          <cell r="B784" t="str">
            <v xml:space="preserve">PORT AVENTURA/P.ATRAC                                      </v>
          </cell>
          <cell r="C784" t="str">
            <v>TV3</v>
          </cell>
          <cell r="D784" t="str">
            <v>GENERAL</v>
          </cell>
          <cell r="E784">
            <v>35612</v>
          </cell>
          <cell r="F784" t="str">
            <v>Martes</v>
          </cell>
          <cell r="G784">
            <v>0.65623842592592596</v>
          </cell>
          <cell r="H784" t="str">
            <v>000m20s</v>
          </cell>
          <cell r="I784" t="str">
            <v>[CUINES] * [AVANCE PROGRAMACION]</v>
          </cell>
          <cell r="J784">
            <v>5</v>
          </cell>
          <cell r="K784">
            <v>8</v>
          </cell>
          <cell r="L784" t="str">
            <v>Resto</v>
          </cell>
          <cell r="M784">
            <v>1.8</v>
          </cell>
          <cell r="N784" t="str">
            <v xml:space="preserve">    1901.8</v>
          </cell>
          <cell r="O784">
            <v>642</v>
          </cell>
          <cell r="P784">
            <v>600</v>
          </cell>
          <cell r="Q784" t="str">
            <v xml:space="preserve">      19.6</v>
          </cell>
          <cell r="R784">
            <v>35658</v>
          </cell>
          <cell r="S784" t="str">
            <v xml:space="preserve">      97.3</v>
          </cell>
          <cell r="T784">
            <v>20</v>
          </cell>
          <cell r="U784">
            <v>35658</v>
          </cell>
        </row>
        <row r="785">
          <cell r="B785" t="str">
            <v xml:space="preserve">PORT AVENTURA/P.ATRAC                                      </v>
          </cell>
          <cell r="C785" t="str">
            <v>TV3</v>
          </cell>
          <cell r="D785" t="str">
            <v>GENERAL</v>
          </cell>
          <cell r="E785">
            <v>35612</v>
          </cell>
          <cell r="F785" t="str">
            <v>Martes</v>
          </cell>
          <cell r="G785">
            <v>0.87163194444444436</v>
          </cell>
          <cell r="H785" t="str">
            <v>000m20s</v>
          </cell>
          <cell r="I785" t="str">
            <v>[EL JOC DE VIURE] * [AVANCE PROGRAMACION]</v>
          </cell>
          <cell r="J785">
            <v>2</v>
          </cell>
          <cell r="K785">
            <v>13</v>
          </cell>
          <cell r="L785" t="str">
            <v>Segunda</v>
          </cell>
          <cell r="M785">
            <v>0.7</v>
          </cell>
          <cell r="N785" t="str">
            <v xml:space="preserve">    1902.5</v>
          </cell>
          <cell r="O785">
            <v>249</v>
          </cell>
          <cell r="P785">
            <v>450</v>
          </cell>
          <cell r="Q785" t="str">
            <v xml:space="preserve">      19.6</v>
          </cell>
          <cell r="R785">
            <v>35658</v>
          </cell>
          <cell r="S785" t="str">
            <v xml:space="preserve">      97.3</v>
          </cell>
          <cell r="T785">
            <v>20</v>
          </cell>
          <cell r="U785">
            <v>35658</v>
          </cell>
        </row>
        <row r="786">
          <cell r="B786" t="str">
            <v xml:space="preserve">PORT AVENTURA/P.ATRAC                                      </v>
          </cell>
          <cell r="C786" t="str">
            <v>C9</v>
          </cell>
          <cell r="D786" t="str">
            <v>GENERAL</v>
          </cell>
          <cell r="E786">
            <v>35612</v>
          </cell>
          <cell r="F786" t="str">
            <v>Martes</v>
          </cell>
          <cell r="G786">
            <v>0.66370370370370368</v>
          </cell>
          <cell r="H786" t="str">
            <v>000m30s</v>
          </cell>
          <cell r="I786" t="str">
            <v>[NOTICIES 9:1] {EL JUI CAS ALCASSER}</v>
          </cell>
          <cell r="J786">
            <v>7</v>
          </cell>
          <cell r="K786">
            <v>7</v>
          </cell>
          <cell r="L786" t="str">
            <v>Ultima</v>
          </cell>
          <cell r="M786">
            <v>0.5</v>
          </cell>
          <cell r="N786" t="str">
            <v xml:space="preserve">    1903.0</v>
          </cell>
          <cell r="O786">
            <v>179</v>
          </cell>
          <cell r="P786">
            <v>525</v>
          </cell>
          <cell r="Q786" t="str">
            <v xml:space="preserve">      19.6</v>
          </cell>
          <cell r="R786">
            <v>35658</v>
          </cell>
          <cell r="S786" t="str">
            <v xml:space="preserve">      97.3</v>
          </cell>
          <cell r="T786">
            <v>30</v>
          </cell>
          <cell r="U786">
            <v>35658</v>
          </cell>
        </row>
        <row r="787">
          <cell r="B787" t="str">
            <v xml:space="preserve">PORT AVENTURA/P.ATRAC                                      </v>
          </cell>
          <cell r="C787" t="str">
            <v>ETB2</v>
          </cell>
          <cell r="D787" t="str">
            <v>GENERAL</v>
          </cell>
          <cell r="E787">
            <v>35612</v>
          </cell>
          <cell r="F787" t="str">
            <v>Martes</v>
          </cell>
          <cell r="G787">
            <v>0.73958333333333337</v>
          </cell>
          <cell r="H787" t="str">
            <v>000m30s</v>
          </cell>
          <cell r="I787" t="str">
            <v>[HABLANDO CON GEMMA] {AVANCE PROGRAMACION} * {AVANCE PROGRAMACION}</v>
          </cell>
          <cell r="J787">
            <v>3</v>
          </cell>
          <cell r="K787">
            <v>7</v>
          </cell>
          <cell r="L787" t="str">
            <v>Resto</v>
          </cell>
          <cell r="M787">
            <v>0.1</v>
          </cell>
          <cell r="N787" t="str">
            <v xml:space="preserve">    1903.0</v>
          </cell>
          <cell r="O787">
            <v>20</v>
          </cell>
          <cell r="P787">
            <v>78</v>
          </cell>
          <cell r="Q787" t="str">
            <v xml:space="preserve">      19.6</v>
          </cell>
          <cell r="R787">
            <v>35658</v>
          </cell>
          <cell r="S787" t="str">
            <v xml:space="preserve">      97.3</v>
          </cell>
          <cell r="T787">
            <v>30</v>
          </cell>
          <cell r="U787">
            <v>35658</v>
          </cell>
        </row>
        <row r="788">
          <cell r="B788" t="str">
            <v xml:space="preserve">PORT AVENTURA/P.ATRAC                                      </v>
          </cell>
          <cell r="C788" t="str">
            <v>TVM</v>
          </cell>
          <cell r="D788" t="str">
            <v>GENERAL</v>
          </cell>
          <cell r="E788">
            <v>35612</v>
          </cell>
          <cell r="F788" t="str">
            <v>Martes</v>
          </cell>
          <cell r="G788">
            <v>0.87063657407407413</v>
          </cell>
          <cell r="H788" t="str">
            <v>000m20s</v>
          </cell>
          <cell r="I788" t="str">
            <v>[TELENOTICIAS 2]</v>
          </cell>
          <cell r="J788">
            <v>2</v>
          </cell>
          <cell r="K788">
            <v>10</v>
          </cell>
          <cell r="L788" t="str">
            <v>Segunda</v>
          </cell>
          <cell r="M788">
            <v>0.8</v>
          </cell>
          <cell r="N788" t="str">
            <v xml:space="preserve">    1903.8</v>
          </cell>
          <cell r="O788">
            <v>287</v>
          </cell>
          <cell r="P788">
            <v>450</v>
          </cell>
          <cell r="Q788" t="str">
            <v xml:space="preserve">      19.6</v>
          </cell>
          <cell r="R788">
            <v>35658</v>
          </cell>
          <cell r="S788" t="str">
            <v xml:space="preserve">      97.3</v>
          </cell>
          <cell r="T788">
            <v>20</v>
          </cell>
          <cell r="U788">
            <v>35658</v>
          </cell>
        </row>
        <row r="789">
          <cell r="B789" t="str">
            <v xml:space="preserve">PORT AVENTURA/P.ATRAC                                      </v>
          </cell>
          <cell r="C789" t="str">
            <v>TVM</v>
          </cell>
          <cell r="D789" t="str">
            <v>GENERAL</v>
          </cell>
          <cell r="E789">
            <v>35612</v>
          </cell>
          <cell r="F789" t="str">
            <v>Martes</v>
          </cell>
          <cell r="G789">
            <v>1.0418518518518518</v>
          </cell>
          <cell r="H789" t="str">
            <v>000m30s</v>
          </cell>
          <cell r="I789" t="str">
            <v>[CINE]  * {AVANCE PROGRAMACION}</v>
          </cell>
          <cell r="J789">
            <v>10</v>
          </cell>
          <cell r="K789">
            <v>15</v>
          </cell>
          <cell r="L789" t="str">
            <v>Resto</v>
          </cell>
          <cell r="M789">
            <v>0.2</v>
          </cell>
          <cell r="N789" t="str">
            <v xml:space="preserve">    1904.1</v>
          </cell>
          <cell r="O789">
            <v>91</v>
          </cell>
          <cell r="P789">
            <v>75</v>
          </cell>
          <cell r="Q789" t="str">
            <v xml:space="preserve">      19.6</v>
          </cell>
          <cell r="R789">
            <v>35658</v>
          </cell>
          <cell r="S789" t="str">
            <v xml:space="preserve">      97.3</v>
          </cell>
          <cell r="T789">
            <v>30</v>
          </cell>
          <cell r="U789">
            <v>35658</v>
          </cell>
        </row>
        <row r="790">
          <cell r="B790" t="str">
            <v xml:space="preserve">PORT AVENTURA/P.ATRAC                                      </v>
          </cell>
          <cell r="C790" t="str">
            <v>TVM</v>
          </cell>
          <cell r="D790" t="str">
            <v>GENERAL</v>
          </cell>
          <cell r="E790">
            <v>35612</v>
          </cell>
          <cell r="F790" t="str">
            <v>Martes</v>
          </cell>
          <cell r="G790">
            <v>1.0723611111111111</v>
          </cell>
          <cell r="H790" t="str">
            <v>000m20s</v>
          </cell>
          <cell r="I790" t="str">
            <v>[CINE] {AVANCE PROGRAMACION} * {TELEPAGINA MADRID}</v>
          </cell>
          <cell r="J790">
            <v>9</v>
          </cell>
          <cell r="K790">
            <v>11</v>
          </cell>
          <cell r="L790" t="str">
            <v>Resto</v>
          </cell>
          <cell r="M790">
            <v>0.2</v>
          </cell>
          <cell r="N790" t="str">
            <v xml:space="preserve">    1904.2</v>
          </cell>
          <cell r="O790">
            <v>64</v>
          </cell>
          <cell r="P790">
            <v>50</v>
          </cell>
          <cell r="Q790" t="str">
            <v xml:space="preserve">      19.6</v>
          </cell>
          <cell r="R790">
            <v>35658</v>
          </cell>
          <cell r="S790" t="str">
            <v xml:space="preserve">      97.3</v>
          </cell>
          <cell r="T790">
            <v>20</v>
          </cell>
          <cell r="U790">
            <v>35658</v>
          </cell>
        </row>
        <row r="791">
          <cell r="B791" t="str">
            <v xml:space="preserve">PORT AVENTURA/P.ATRAC                                      </v>
          </cell>
          <cell r="C791" t="str">
            <v>TVE1</v>
          </cell>
          <cell r="D791" t="str">
            <v>GENERAL</v>
          </cell>
          <cell r="E791">
            <v>35613</v>
          </cell>
          <cell r="F791" t="str">
            <v>Miercoles</v>
          </cell>
          <cell r="G791">
            <v>0.60547453703703702</v>
          </cell>
          <cell r="H791" t="str">
            <v>000m30s</v>
          </cell>
          <cell r="I791" t="str">
            <v>[PROGRAMACION REGIONAL]  * {AVANCE PROGRAMACION}</v>
          </cell>
          <cell r="J791">
            <v>5</v>
          </cell>
          <cell r="K791">
            <v>13</v>
          </cell>
          <cell r="L791" t="str">
            <v>Resto</v>
          </cell>
          <cell r="M791">
            <v>4.5</v>
          </cell>
          <cell r="N791" t="str">
            <v xml:space="preserve">    1908.8</v>
          </cell>
          <cell r="O791">
            <v>1663</v>
          </cell>
          <cell r="P791">
            <v>1650</v>
          </cell>
          <cell r="Q791" t="str">
            <v xml:space="preserve">      19.6</v>
          </cell>
          <cell r="R791">
            <v>35658</v>
          </cell>
          <cell r="S791" t="str">
            <v xml:space="preserve">      97.3</v>
          </cell>
          <cell r="T791">
            <v>30</v>
          </cell>
          <cell r="U791">
            <v>35658</v>
          </cell>
        </row>
        <row r="792">
          <cell r="B792" t="str">
            <v xml:space="preserve">PORT AVENTURA/P.ATRAC                                      </v>
          </cell>
          <cell r="C792" t="str">
            <v>TVE1</v>
          </cell>
          <cell r="D792" t="str">
            <v>GENERAL</v>
          </cell>
          <cell r="E792">
            <v>35613</v>
          </cell>
          <cell r="F792" t="str">
            <v>Miercoles</v>
          </cell>
          <cell r="G792">
            <v>0.62268518518518523</v>
          </cell>
          <cell r="H792" t="str">
            <v>000m20s</v>
          </cell>
          <cell r="I792" t="str">
            <v>[PROGRAMACION REGIONAL] * [AVANCE PROGRAMACION]</v>
          </cell>
          <cell r="J792">
            <v>10</v>
          </cell>
          <cell r="K792">
            <v>19</v>
          </cell>
          <cell r="L792" t="str">
            <v>Resto</v>
          </cell>
          <cell r="M792">
            <v>4.4000000000000004</v>
          </cell>
          <cell r="N792" t="str">
            <v xml:space="preserve">    1913.1</v>
          </cell>
          <cell r="O792">
            <v>1596</v>
          </cell>
          <cell r="P792">
            <v>3250</v>
          </cell>
          <cell r="Q792" t="str">
            <v xml:space="preserve">      19.7</v>
          </cell>
          <cell r="R792">
            <v>35659</v>
          </cell>
          <cell r="S792" t="str">
            <v xml:space="preserve">      97.3</v>
          </cell>
          <cell r="T792">
            <v>20</v>
          </cell>
          <cell r="U792">
            <v>35659</v>
          </cell>
        </row>
        <row r="793">
          <cell r="B793" t="str">
            <v xml:space="preserve">PORT AVENTURA/P.ATRAC                                      </v>
          </cell>
          <cell r="C793" t="str">
            <v>LA 2</v>
          </cell>
          <cell r="D793" t="str">
            <v>GENERAL</v>
          </cell>
          <cell r="E793">
            <v>35613</v>
          </cell>
          <cell r="F793" t="str">
            <v>Miercoles</v>
          </cell>
          <cell r="G793">
            <v>0.91409722222222223</v>
          </cell>
          <cell r="H793" t="str">
            <v>000m20s</v>
          </cell>
          <cell r="I793" t="str">
            <v>[JOVENES MEDICOS] * [AVANCE PROGRAMACION]</v>
          </cell>
          <cell r="J793">
            <v>10</v>
          </cell>
          <cell r="K793">
            <v>19</v>
          </cell>
          <cell r="L793" t="str">
            <v>Resto</v>
          </cell>
          <cell r="M793">
            <v>1</v>
          </cell>
          <cell r="N793" t="str">
            <v xml:space="preserve">    1914.1</v>
          </cell>
          <cell r="O793">
            <v>371</v>
          </cell>
          <cell r="P793">
            <v>1000</v>
          </cell>
          <cell r="Q793" t="str">
            <v xml:space="preserve">      19.7</v>
          </cell>
          <cell r="R793">
            <v>35659</v>
          </cell>
          <cell r="S793" t="str">
            <v xml:space="preserve">      97.3</v>
          </cell>
          <cell r="T793">
            <v>20</v>
          </cell>
          <cell r="U793">
            <v>35659</v>
          </cell>
        </row>
        <row r="794">
          <cell r="B794" t="str">
            <v xml:space="preserve">PORT AVENTURA/P.ATRAC                                      </v>
          </cell>
          <cell r="C794" t="str">
            <v>T5</v>
          </cell>
          <cell r="D794" t="str">
            <v>GENERAL</v>
          </cell>
          <cell r="E794">
            <v>35613</v>
          </cell>
          <cell r="F794" t="str">
            <v>Miercoles</v>
          </cell>
          <cell r="G794">
            <v>0.98488425925925915</v>
          </cell>
          <cell r="H794" t="str">
            <v>000m30s</v>
          </cell>
          <cell r="I794" t="str">
            <v>[CINE] * [ESTA NOCHE CRUZAMOS M]</v>
          </cell>
          <cell r="J794">
            <v>14</v>
          </cell>
          <cell r="K794">
            <v>19</v>
          </cell>
          <cell r="L794" t="str">
            <v>Resto</v>
          </cell>
          <cell r="M794">
            <v>3.9</v>
          </cell>
          <cell r="N794" t="str">
            <v xml:space="preserve">    1918.0</v>
          </cell>
          <cell r="O794">
            <v>1431</v>
          </cell>
          <cell r="P794">
            <v>975</v>
          </cell>
          <cell r="Q794" t="str">
            <v xml:space="preserve">      19.7</v>
          </cell>
          <cell r="R794">
            <v>35670</v>
          </cell>
          <cell r="S794" t="str">
            <v xml:space="preserve">      97.3</v>
          </cell>
          <cell r="T794">
            <v>30</v>
          </cell>
          <cell r="U794">
            <v>35670</v>
          </cell>
        </row>
        <row r="795">
          <cell r="B795" t="str">
            <v xml:space="preserve">PORT AVENTURA/P.ATRAC                                      </v>
          </cell>
          <cell r="C795" t="str">
            <v>A3</v>
          </cell>
          <cell r="D795" t="str">
            <v>GENERAL</v>
          </cell>
          <cell r="E795">
            <v>35613</v>
          </cell>
          <cell r="F795" t="str">
            <v>Miercoles</v>
          </cell>
          <cell r="G795">
            <v>0.54781250000000004</v>
          </cell>
          <cell r="H795" t="str">
            <v>000m20s</v>
          </cell>
          <cell r="I795" t="str">
            <v>[EL EQUIPO A]  * {EMISION LOCAL}</v>
          </cell>
          <cell r="J795">
            <v>10</v>
          </cell>
          <cell r="K795">
            <v>19</v>
          </cell>
          <cell r="L795" t="str">
            <v>Resto</v>
          </cell>
          <cell r="M795">
            <v>2.2000000000000002</v>
          </cell>
          <cell r="N795" t="str">
            <v xml:space="preserve">    1920.3</v>
          </cell>
          <cell r="O795">
            <v>822</v>
          </cell>
          <cell r="P795">
            <v>550</v>
          </cell>
          <cell r="Q795" t="str">
            <v xml:space="preserve">      19.7</v>
          </cell>
          <cell r="R795">
            <v>35670</v>
          </cell>
          <cell r="S795" t="str">
            <v xml:space="preserve">      97.3</v>
          </cell>
          <cell r="T795">
            <v>20</v>
          </cell>
          <cell r="U795">
            <v>35670</v>
          </cell>
        </row>
        <row r="796">
          <cell r="B796" t="str">
            <v xml:space="preserve">PORT AVENTURA/P.ATRAC                                      </v>
          </cell>
          <cell r="C796" t="str">
            <v>TV3</v>
          </cell>
          <cell r="D796" t="str">
            <v>GENERAL</v>
          </cell>
          <cell r="E796">
            <v>35613</v>
          </cell>
          <cell r="F796" t="str">
            <v>Miercoles</v>
          </cell>
          <cell r="G796">
            <v>0.95914351851851853</v>
          </cell>
          <cell r="H796" t="str">
            <v>000m20s</v>
          </cell>
          <cell r="I796" t="str">
            <v>[LA GRAN PEL.LICULA]  * {NUMERO SORTEO ONCE}</v>
          </cell>
          <cell r="J796">
            <v>4</v>
          </cell>
          <cell r="K796">
            <v>20</v>
          </cell>
          <cell r="L796" t="str">
            <v>Resto</v>
          </cell>
          <cell r="M796">
            <v>1</v>
          </cell>
          <cell r="N796" t="str">
            <v xml:space="preserve">    1921.3</v>
          </cell>
          <cell r="O796">
            <v>375</v>
          </cell>
          <cell r="P796">
            <v>1100</v>
          </cell>
          <cell r="Q796" t="str">
            <v xml:space="preserve">      19.7</v>
          </cell>
          <cell r="R796">
            <v>35675</v>
          </cell>
          <cell r="S796" t="str">
            <v xml:space="preserve">      97.3</v>
          </cell>
          <cell r="T796">
            <v>20</v>
          </cell>
          <cell r="U796">
            <v>35675</v>
          </cell>
        </row>
        <row r="797">
          <cell r="B797" t="str">
            <v xml:space="preserve">PORT AVENTURA/P.ATRAC                                      </v>
          </cell>
          <cell r="C797" t="str">
            <v>C9</v>
          </cell>
          <cell r="D797" t="str">
            <v>GENERAL</v>
          </cell>
          <cell r="E797">
            <v>35613</v>
          </cell>
          <cell r="F797" t="str">
            <v>Miercoles</v>
          </cell>
          <cell r="G797">
            <v>0.66097222222222218</v>
          </cell>
          <cell r="H797" t="str">
            <v>000m20s</v>
          </cell>
          <cell r="I797" t="str">
            <v>[NOTICIES 9:1] {EL JUI CAS ALCASSER}</v>
          </cell>
          <cell r="J797">
            <v>8</v>
          </cell>
          <cell r="K797">
            <v>10</v>
          </cell>
          <cell r="L797" t="str">
            <v>Resto</v>
          </cell>
          <cell r="M797">
            <v>0.6</v>
          </cell>
          <cell r="N797" t="str">
            <v xml:space="preserve">    1921.9</v>
          </cell>
          <cell r="O797">
            <v>222</v>
          </cell>
          <cell r="P797">
            <v>350</v>
          </cell>
          <cell r="Q797" t="str">
            <v xml:space="preserve">      19.7</v>
          </cell>
          <cell r="R797">
            <v>35675</v>
          </cell>
          <cell r="S797" t="str">
            <v xml:space="preserve">      97.3</v>
          </cell>
          <cell r="T797">
            <v>20</v>
          </cell>
          <cell r="U797">
            <v>35675</v>
          </cell>
        </row>
        <row r="798">
          <cell r="B798" t="str">
            <v xml:space="preserve">PORT AVENTURA/P.ATRAC                                      </v>
          </cell>
          <cell r="C798" t="str">
            <v>C9</v>
          </cell>
          <cell r="D798" t="str">
            <v>GENERAL</v>
          </cell>
          <cell r="E798">
            <v>35613</v>
          </cell>
          <cell r="F798" t="str">
            <v>Miercoles</v>
          </cell>
          <cell r="G798">
            <v>0.91049768518518526</v>
          </cell>
          <cell r="H798" t="str">
            <v>000m20s</v>
          </cell>
          <cell r="I798" t="str">
            <v>[CINE DE NIT] {AVANCE PROGRAMACION} * {(P)LIDER D'AUDIENCIA}</v>
          </cell>
          <cell r="J798">
            <v>11</v>
          </cell>
          <cell r="K798">
            <v>17</v>
          </cell>
          <cell r="L798" t="str">
            <v>Resto</v>
          </cell>
          <cell r="M798">
            <v>0.6</v>
          </cell>
          <cell r="N798" t="str">
            <v xml:space="preserve">    1922.5</v>
          </cell>
          <cell r="O798">
            <v>206</v>
          </cell>
          <cell r="P798">
            <v>400</v>
          </cell>
          <cell r="Q798" t="str">
            <v xml:space="preserve">      19.8</v>
          </cell>
          <cell r="R798">
            <v>35675</v>
          </cell>
          <cell r="S798" t="str">
            <v xml:space="preserve">      97.3</v>
          </cell>
          <cell r="T798">
            <v>20</v>
          </cell>
          <cell r="U798">
            <v>35675</v>
          </cell>
        </row>
        <row r="799">
          <cell r="B799" t="str">
            <v xml:space="preserve">PORT AVENTURA/P.ATRAC                                      </v>
          </cell>
          <cell r="C799" t="str">
            <v>TVM</v>
          </cell>
          <cell r="D799" t="str">
            <v>GENERAL</v>
          </cell>
          <cell r="E799">
            <v>35613</v>
          </cell>
          <cell r="F799" t="str">
            <v>Miercoles</v>
          </cell>
          <cell r="G799">
            <v>0.8946412037037037</v>
          </cell>
          <cell r="H799" t="str">
            <v>000m30s</v>
          </cell>
          <cell r="I799" t="str">
            <v>[TELENOTICIAS 2]</v>
          </cell>
          <cell r="J799">
            <v>10</v>
          </cell>
          <cell r="K799">
            <v>13</v>
          </cell>
          <cell r="L799" t="str">
            <v>Resto</v>
          </cell>
          <cell r="M799">
            <v>0.9</v>
          </cell>
          <cell r="N799" t="str">
            <v xml:space="preserve">    1923.4</v>
          </cell>
          <cell r="O799">
            <v>326</v>
          </cell>
          <cell r="P799">
            <v>675</v>
          </cell>
          <cell r="Q799" t="str">
            <v xml:space="preserve">      19.8</v>
          </cell>
          <cell r="R799">
            <v>35675</v>
          </cell>
          <cell r="S799" t="str">
            <v xml:space="preserve">      97.3</v>
          </cell>
          <cell r="T799">
            <v>30</v>
          </cell>
          <cell r="U799">
            <v>35675</v>
          </cell>
        </row>
        <row r="800">
          <cell r="B800" t="str">
            <v xml:space="preserve">PORT AVENTURA/P.ATRAC                                      </v>
          </cell>
          <cell r="C800" t="str">
            <v>TVM</v>
          </cell>
          <cell r="D800" t="str">
            <v>GENERAL</v>
          </cell>
          <cell r="E800">
            <v>35613</v>
          </cell>
          <cell r="F800" t="str">
            <v>Miercoles</v>
          </cell>
          <cell r="G800">
            <v>0.94776620370370368</v>
          </cell>
          <cell r="H800" t="str">
            <v>000m20s</v>
          </cell>
          <cell r="I800" t="str">
            <v>[CINE] {(P)MUCHO MADRID} * {AVANCE PROGRAMACION}</v>
          </cell>
          <cell r="J800">
            <v>6</v>
          </cell>
          <cell r="K800">
            <v>22</v>
          </cell>
          <cell r="L800" t="str">
            <v>Resto</v>
          </cell>
          <cell r="M800">
            <v>1</v>
          </cell>
          <cell r="N800" t="str">
            <v xml:space="preserve">    1924.3</v>
          </cell>
          <cell r="O800">
            <v>352</v>
          </cell>
          <cell r="P800">
            <v>700</v>
          </cell>
          <cell r="Q800" t="str">
            <v xml:space="preserve">      19.8</v>
          </cell>
          <cell r="R800">
            <v>35679</v>
          </cell>
          <cell r="S800" t="str">
            <v xml:space="preserve">      97.3</v>
          </cell>
          <cell r="T800">
            <v>20</v>
          </cell>
          <cell r="U800">
            <v>35679</v>
          </cell>
        </row>
        <row r="801">
          <cell r="B801" t="str">
            <v xml:space="preserve">PORT AVENTURA/P.ATRAC                                      </v>
          </cell>
          <cell r="C801" t="str">
            <v>TVM</v>
          </cell>
          <cell r="D801" t="str">
            <v>GENERAL</v>
          </cell>
          <cell r="E801">
            <v>35613</v>
          </cell>
          <cell r="F801" t="str">
            <v>Miercoles</v>
          </cell>
          <cell r="G801">
            <v>1.0096527777777777</v>
          </cell>
          <cell r="H801" t="str">
            <v>000m30s</v>
          </cell>
          <cell r="I801" t="str">
            <v>[CINE 2] {AVANCE PROGRAMACION} * {AVANCE PROGRAMACION}</v>
          </cell>
          <cell r="J801">
            <v>2</v>
          </cell>
          <cell r="K801">
            <v>20</v>
          </cell>
          <cell r="L801" t="str">
            <v>Segunda</v>
          </cell>
          <cell r="M801">
            <v>0.7</v>
          </cell>
          <cell r="N801" t="str">
            <v xml:space="preserve">    1925.0</v>
          </cell>
          <cell r="O801">
            <v>257</v>
          </cell>
          <cell r="P801">
            <v>1050</v>
          </cell>
          <cell r="Q801" t="str">
            <v xml:space="preserve">      19.8</v>
          </cell>
          <cell r="R801">
            <v>35679</v>
          </cell>
          <cell r="S801" t="str">
            <v xml:space="preserve">      97.3</v>
          </cell>
          <cell r="T801">
            <v>30</v>
          </cell>
          <cell r="U801">
            <v>35679</v>
          </cell>
        </row>
        <row r="802">
          <cell r="B802" t="str">
            <v xml:space="preserve">PORT AVENTURA/P.ATRAC                                      </v>
          </cell>
          <cell r="C802" t="str">
            <v>TVE1</v>
          </cell>
          <cell r="D802" t="str">
            <v>GENERAL</v>
          </cell>
          <cell r="E802">
            <v>35614</v>
          </cell>
          <cell r="F802" t="str">
            <v>Jueves</v>
          </cell>
          <cell r="G802">
            <v>0.60657407407407404</v>
          </cell>
          <cell r="H802" t="str">
            <v>000m30s</v>
          </cell>
          <cell r="I802" t="str">
            <v>[PROGRAMACION REGIONAL] {AVANCE PROGRAMACION} * {AVANCE PROGRAMACION}</v>
          </cell>
          <cell r="J802">
            <v>10</v>
          </cell>
          <cell r="K802">
            <v>18</v>
          </cell>
          <cell r="L802" t="str">
            <v>Resto</v>
          </cell>
          <cell r="M802">
            <v>4.8</v>
          </cell>
          <cell r="N802" t="str">
            <v xml:space="preserve">    1929.8</v>
          </cell>
          <cell r="O802">
            <v>1746</v>
          </cell>
          <cell r="P802">
            <v>1650</v>
          </cell>
          <cell r="Q802" t="str">
            <v xml:space="preserve">      19.8</v>
          </cell>
          <cell r="R802">
            <v>35680</v>
          </cell>
          <cell r="S802" t="str">
            <v xml:space="preserve">      97.3</v>
          </cell>
          <cell r="T802">
            <v>30</v>
          </cell>
          <cell r="U802">
            <v>35680</v>
          </cell>
        </row>
        <row r="803">
          <cell r="B803" t="str">
            <v xml:space="preserve">PORT AVENTURA/P.ATRAC                                      </v>
          </cell>
          <cell r="C803" t="str">
            <v>TVE1</v>
          </cell>
          <cell r="D803" t="str">
            <v>GENERAL</v>
          </cell>
          <cell r="E803">
            <v>35614</v>
          </cell>
          <cell r="F803" t="str">
            <v>Jueves</v>
          </cell>
          <cell r="G803">
            <v>0.62216435185185182</v>
          </cell>
          <cell r="H803" t="str">
            <v>000m30s</v>
          </cell>
          <cell r="I803" t="str">
            <v>[AVANCE PROGRAMACION] * [(P)TVE LIDERES GENERA]</v>
          </cell>
          <cell r="J803">
            <v>7</v>
          </cell>
          <cell r="K803">
            <v>19</v>
          </cell>
          <cell r="L803" t="str">
            <v>Resto</v>
          </cell>
          <cell r="M803">
            <v>5</v>
          </cell>
          <cell r="N803" t="str">
            <v xml:space="preserve">    1934.8</v>
          </cell>
          <cell r="O803">
            <v>1847</v>
          </cell>
          <cell r="P803">
            <v>4875</v>
          </cell>
          <cell r="Q803" t="str">
            <v xml:space="preserve">      19.9</v>
          </cell>
          <cell r="R803">
            <v>35680</v>
          </cell>
          <cell r="S803" t="str">
            <v xml:space="preserve">      97.3</v>
          </cell>
          <cell r="T803">
            <v>30</v>
          </cell>
          <cell r="U803">
            <v>35680</v>
          </cell>
        </row>
        <row r="804">
          <cell r="B804" t="str">
            <v xml:space="preserve">PORT AVENTURA/P.ATRAC                                      </v>
          </cell>
          <cell r="C804" t="str">
            <v>TVE1</v>
          </cell>
          <cell r="D804" t="str">
            <v>GENERAL</v>
          </cell>
          <cell r="E804">
            <v>35614</v>
          </cell>
          <cell r="F804" t="str">
            <v>Jueves</v>
          </cell>
          <cell r="G804">
            <v>0.87263888888888896</v>
          </cell>
          <cell r="H804" t="str">
            <v>000m30s</v>
          </cell>
          <cell r="I804" t="str">
            <v>[GENTE] * [TELEDIARIO 2]</v>
          </cell>
          <cell r="J804">
            <v>8</v>
          </cell>
          <cell r="K804">
            <v>17</v>
          </cell>
          <cell r="L804" t="str">
            <v>Resto</v>
          </cell>
          <cell r="M804">
            <v>4.3</v>
          </cell>
          <cell r="N804" t="str">
            <v xml:space="preserve">    1939.1</v>
          </cell>
          <cell r="O804">
            <v>1578</v>
          </cell>
          <cell r="P804">
            <v>4875</v>
          </cell>
          <cell r="Q804" t="str">
            <v xml:space="preserve">      19.9</v>
          </cell>
          <cell r="R804">
            <v>35680</v>
          </cell>
          <cell r="S804" t="str">
            <v xml:space="preserve">      97.3</v>
          </cell>
          <cell r="T804">
            <v>30</v>
          </cell>
          <cell r="U804">
            <v>35680</v>
          </cell>
        </row>
        <row r="805">
          <cell r="B805" t="str">
            <v xml:space="preserve">PORT AVENTURA/P.ATRAC                                      </v>
          </cell>
          <cell r="C805" t="str">
            <v>LA 2</v>
          </cell>
          <cell r="D805" t="str">
            <v>GENERAL</v>
          </cell>
          <cell r="E805">
            <v>35614</v>
          </cell>
          <cell r="F805" t="str">
            <v>Jueves</v>
          </cell>
          <cell r="G805">
            <v>0.8167592592592593</v>
          </cell>
          <cell r="H805" t="str">
            <v>000m30s</v>
          </cell>
          <cell r="I805" t="str">
            <v>[YO Y EL MUNDO] * [AVANCE PROGRAMACION]</v>
          </cell>
          <cell r="J805">
            <v>4</v>
          </cell>
          <cell r="K805">
            <v>8</v>
          </cell>
          <cell r="L805" t="str">
            <v>Resto</v>
          </cell>
          <cell r="M805">
            <v>0.7</v>
          </cell>
          <cell r="N805" t="str">
            <v xml:space="preserve">    1939.9</v>
          </cell>
          <cell r="O805">
            <v>270</v>
          </cell>
          <cell r="P805">
            <v>600</v>
          </cell>
          <cell r="Q805" t="str">
            <v xml:space="preserve">      19.9</v>
          </cell>
          <cell r="R805">
            <v>35691</v>
          </cell>
          <cell r="S805" t="str">
            <v xml:space="preserve">      97.4</v>
          </cell>
          <cell r="T805">
            <v>30</v>
          </cell>
          <cell r="U805">
            <v>35691</v>
          </cell>
        </row>
        <row r="806">
          <cell r="B806" t="str">
            <v xml:space="preserve">PORT AVENTURA/P.ATRAC                                      </v>
          </cell>
          <cell r="C806" t="str">
            <v>LA 2</v>
          </cell>
          <cell r="D806" t="str">
            <v>GENERAL</v>
          </cell>
          <cell r="E806">
            <v>35614</v>
          </cell>
          <cell r="F806" t="str">
            <v>Jueves</v>
          </cell>
          <cell r="G806">
            <v>0.91464120370370372</v>
          </cell>
          <cell r="H806" t="str">
            <v>000m20s</v>
          </cell>
          <cell r="I806" t="str">
            <v>[AVANCE PROGRAMACION] * [(P)TVE LIDERES GENERA]</v>
          </cell>
          <cell r="J806">
            <v>10</v>
          </cell>
          <cell r="K806">
            <v>17</v>
          </cell>
          <cell r="L806" t="str">
            <v>Resto</v>
          </cell>
          <cell r="M806">
            <v>1.3</v>
          </cell>
          <cell r="N806" t="str">
            <v xml:space="preserve">    1941.2</v>
          </cell>
          <cell r="O806">
            <v>477</v>
          </cell>
          <cell r="P806">
            <v>1000</v>
          </cell>
          <cell r="Q806" t="str">
            <v xml:space="preserve">      19.9</v>
          </cell>
          <cell r="R806">
            <v>35691</v>
          </cell>
          <cell r="S806" t="str">
            <v xml:space="preserve">      97.4</v>
          </cell>
          <cell r="T806">
            <v>20</v>
          </cell>
          <cell r="U806">
            <v>35691</v>
          </cell>
        </row>
        <row r="807">
          <cell r="B807" t="str">
            <v xml:space="preserve">PORT AVENTURA/P.ATRAC                                      </v>
          </cell>
          <cell r="C807" t="str">
            <v>A3</v>
          </cell>
          <cell r="D807" t="str">
            <v>GENERAL</v>
          </cell>
          <cell r="E807">
            <v>35614</v>
          </cell>
          <cell r="F807" t="str">
            <v>Jueves</v>
          </cell>
          <cell r="G807">
            <v>0.8346527777777778</v>
          </cell>
          <cell r="H807" t="str">
            <v>000m20s</v>
          </cell>
          <cell r="I807" t="str">
            <v>[PRINCIPE DE BEL AIR] {AVANCE PROGRAMACION} * {AVANCE PROGRAMACION}</v>
          </cell>
          <cell r="J807">
            <v>5</v>
          </cell>
          <cell r="K807">
            <v>20</v>
          </cell>
          <cell r="L807" t="str">
            <v>Resto</v>
          </cell>
          <cell r="M807">
            <v>2.8</v>
          </cell>
          <cell r="N807" t="str">
            <v xml:space="preserve">    1944.0</v>
          </cell>
          <cell r="O807">
            <v>1041</v>
          </cell>
          <cell r="P807">
            <v>800</v>
          </cell>
          <cell r="Q807" t="str">
            <v xml:space="preserve">      20.0</v>
          </cell>
          <cell r="R807">
            <v>35691</v>
          </cell>
          <cell r="S807" t="str">
            <v xml:space="preserve">      97.4</v>
          </cell>
          <cell r="T807">
            <v>20</v>
          </cell>
          <cell r="U807">
            <v>35691</v>
          </cell>
        </row>
        <row r="808">
          <cell r="B808" t="str">
            <v xml:space="preserve">PORT AVENTURA/P.ATRAC                                      </v>
          </cell>
          <cell r="C808" t="str">
            <v>TV3</v>
          </cell>
          <cell r="D808" t="str">
            <v>GENERAL</v>
          </cell>
          <cell r="E808">
            <v>35614</v>
          </cell>
          <cell r="F808" t="str">
            <v>Jueves</v>
          </cell>
          <cell r="G808">
            <v>0.95550925925925922</v>
          </cell>
          <cell r="H808" t="str">
            <v>000m20s</v>
          </cell>
          <cell r="I808" t="str">
            <v>[L'ENVELAT] {AVANCE PROGRAMACION} * {AVANC INFORMATIU 23H}</v>
          </cell>
          <cell r="J808">
            <v>13</v>
          </cell>
          <cell r="K808">
            <v>17</v>
          </cell>
          <cell r="L808" t="str">
            <v>Resto</v>
          </cell>
          <cell r="M808">
            <v>1.3</v>
          </cell>
          <cell r="N808" t="str">
            <v xml:space="preserve">    1945.3</v>
          </cell>
          <cell r="O808">
            <v>463</v>
          </cell>
          <cell r="P808">
            <v>1100</v>
          </cell>
          <cell r="Q808" t="str">
            <v xml:space="preserve">      20.0</v>
          </cell>
          <cell r="R808">
            <v>35691</v>
          </cell>
          <cell r="S808" t="str">
            <v xml:space="preserve">      97.4</v>
          </cell>
          <cell r="T808">
            <v>20</v>
          </cell>
          <cell r="U808">
            <v>35691</v>
          </cell>
        </row>
        <row r="809">
          <cell r="B809" t="str">
            <v xml:space="preserve">PORT AVENTURA/P.ATRAC                                      </v>
          </cell>
          <cell r="C809" t="str">
            <v>C9</v>
          </cell>
          <cell r="D809" t="str">
            <v>GENERAL</v>
          </cell>
          <cell r="E809">
            <v>35614</v>
          </cell>
          <cell r="F809" t="str">
            <v>Jueves</v>
          </cell>
          <cell r="G809">
            <v>0.92399305555555555</v>
          </cell>
          <cell r="H809" t="str">
            <v>000m30s</v>
          </cell>
          <cell r="I809" t="str">
            <v>[TOMBOLA] {(P)LIDER D'AUDIENCIA} * {(P)LIDER D'AUDIENCIA}</v>
          </cell>
          <cell r="J809">
            <v>9</v>
          </cell>
          <cell r="K809">
            <v>12</v>
          </cell>
          <cell r="L809" t="str">
            <v>Resto</v>
          </cell>
          <cell r="M809">
            <v>0.6</v>
          </cell>
          <cell r="N809" t="str">
            <v xml:space="preserve">    1945.8</v>
          </cell>
          <cell r="O809">
            <v>212</v>
          </cell>
          <cell r="P809">
            <v>600</v>
          </cell>
          <cell r="Q809" t="str">
            <v xml:space="preserve">      20.0</v>
          </cell>
          <cell r="R809">
            <v>35691</v>
          </cell>
          <cell r="S809" t="str">
            <v xml:space="preserve">      97.4</v>
          </cell>
          <cell r="T809">
            <v>30</v>
          </cell>
          <cell r="U809">
            <v>35691</v>
          </cell>
        </row>
        <row r="810">
          <cell r="B810" t="str">
            <v xml:space="preserve">PORT AVENTURA/P.ATRAC                                      </v>
          </cell>
          <cell r="C810" t="str">
            <v>ETB2</v>
          </cell>
          <cell r="D810" t="str">
            <v>GENERAL</v>
          </cell>
          <cell r="E810">
            <v>35614</v>
          </cell>
          <cell r="F810" t="str">
            <v>Jueves</v>
          </cell>
          <cell r="G810">
            <v>0.86793981481481486</v>
          </cell>
          <cell r="H810" t="str">
            <v>000m30s</v>
          </cell>
          <cell r="I810" t="str">
            <v>[ROMPECABEZOTAS] {AVANCE PROGRAMACION} * {AVANCE PROGRAMACION}</v>
          </cell>
          <cell r="J810">
            <v>15</v>
          </cell>
          <cell r="K810">
            <v>18</v>
          </cell>
          <cell r="L810" t="str">
            <v>Resto</v>
          </cell>
          <cell r="M810">
            <v>0.3</v>
          </cell>
          <cell r="N810" t="str">
            <v xml:space="preserve">    1946.1</v>
          </cell>
          <cell r="O810">
            <v>101</v>
          </cell>
          <cell r="P810">
            <v>204</v>
          </cell>
          <cell r="Q810" t="str">
            <v xml:space="preserve">      20.0</v>
          </cell>
          <cell r="R810">
            <v>35691</v>
          </cell>
          <cell r="S810" t="str">
            <v xml:space="preserve">      97.4</v>
          </cell>
          <cell r="T810">
            <v>30</v>
          </cell>
          <cell r="U810">
            <v>35691</v>
          </cell>
        </row>
        <row r="811">
          <cell r="B811" t="str">
            <v xml:space="preserve">PORT AVENTURA/P.ATRAC                                      </v>
          </cell>
          <cell r="C811" t="str">
            <v>TVM</v>
          </cell>
          <cell r="D811" t="str">
            <v>GENERAL</v>
          </cell>
          <cell r="E811">
            <v>35614</v>
          </cell>
          <cell r="F811" t="str">
            <v>Jueves</v>
          </cell>
          <cell r="G811">
            <v>0.98266203703703703</v>
          </cell>
          <cell r="H811" t="str">
            <v>000m20s</v>
          </cell>
          <cell r="I811" t="str">
            <v>[TOMBOLA]  * {(P)MUCHO MADRID}</v>
          </cell>
          <cell r="J811">
            <v>6</v>
          </cell>
          <cell r="K811">
            <v>16</v>
          </cell>
          <cell r="L811" t="str">
            <v>Resto</v>
          </cell>
          <cell r="M811">
            <v>1.1000000000000001</v>
          </cell>
          <cell r="N811" t="str">
            <v xml:space="preserve">    1947.2</v>
          </cell>
          <cell r="O811">
            <v>412</v>
          </cell>
          <cell r="P811">
            <v>750</v>
          </cell>
          <cell r="Q811" t="str">
            <v xml:space="preserve">      20.0</v>
          </cell>
          <cell r="R811">
            <v>35691</v>
          </cell>
          <cell r="S811" t="str">
            <v xml:space="preserve">      97.4</v>
          </cell>
          <cell r="T811">
            <v>20</v>
          </cell>
          <cell r="U811">
            <v>35691</v>
          </cell>
        </row>
        <row r="812">
          <cell r="B812" t="str">
            <v xml:space="preserve">PORT AVENTURA/P.ATRAC                                      </v>
          </cell>
          <cell r="C812" t="str">
            <v>TVM</v>
          </cell>
          <cell r="D812" t="str">
            <v>GENERAL</v>
          </cell>
          <cell r="E812">
            <v>35614</v>
          </cell>
          <cell r="F812" t="str">
            <v>Jueves</v>
          </cell>
          <cell r="G812">
            <v>1.006724537037037</v>
          </cell>
          <cell r="H812" t="str">
            <v>000m20s</v>
          </cell>
          <cell r="I812" t="str">
            <v>[TOMBOLA]  * {(P)MUCHO MADRID}</v>
          </cell>
          <cell r="J812">
            <v>12</v>
          </cell>
          <cell r="K812">
            <v>23</v>
          </cell>
          <cell r="L812" t="str">
            <v>Resto</v>
          </cell>
          <cell r="M812">
            <v>1</v>
          </cell>
          <cell r="N812" t="str">
            <v xml:space="preserve">    1948.2</v>
          </cell>
          <cell r="O812">
            <v>369</v>
          </cell>
          <cell r="P812">
            <v>750</v>
          </cell>
          <cell r="Q812" t="str">
            <v xml:space="preserve">      20.0</v>
          </cell>
          <cell r="R812">
            <v>35692</v>
          </cell>
          <cell r="S812" t="str">
            <v xml:space="preserve">      97.4</v>
          </cell>
          <cell r="T812">
            <v>20</v>
          </cell>
          <cell r="U812">
            <v>35692</v>
          </cell>
        </row>
        <row r="813">
          <cell r="B813" t="str">
            <v xml:space="preserve">PORT AVENTURA/P.ATRAC                                      </v>
          </cell>
          <cell r="C813" t="str">
            <v>TVM</v>
          </cell>
          <cell r="D813" t="str">
            <v>GENERAL</v>
          </cell>
          <cell r="E813">
            <v>35614</v>
          </cell>
          <cell r="F813" t="str">
            <v>Jueves</v>
          </cell>
          <cell r="G813">
            <v>1.0295370370370371</v>
          </cell>
          <cell r="H813" t="str">
            <v>000m30s</v>
          </cell>
          <cell r="I813" t="str">
            <v xml:space="preserve">[TOMBOLA] {(P)MUCHO MADRID} * </v>
          </cell>
          <cell r="J813">
            <v>17</v>
          </cell>
          <cell r="K813">
            <v>21</v>
          </cell>
          <cell r="L813" t="str">
            <v>Resto</v>
          </cell>
          <cell r="M813">
            <v>0.8</v>
          </cell>
          <cell r="N813" t="str">
            <v xml:space="preserve">    1949.0</v>
          </cell>
          <cell r="O813">
            <v>283</v>
          </cell>
          <cell r="P813">
            <v>1125</v>
          </cell>
          <cell r="Q813" t="str">
            <v xml:space="preserve">      20.0</v>
          </cell>
          <cell r="R813">
            <v>35692</v>
          </cell>
          <cell r="S813" t="str">
            <v xml:space="preserve">      97.4</v>
          </cell>
          <cell r="T813">
            <v>30</v>
          </cell>
          <cell r="U813">
            <v>35692</v>
          </cell>
        </row>
        <row r="814">
          <cell r="B814" t="str">
            <v xml:space="preserve">PORT AVENTURA/P.ATRAC                                      </v>
          </cell>
          <cell r="C814" t="str">
            <v>TVE1</v>
          </cell>
          <cell r="D814" t="str">
            <v>GENERAL</v>
          </cell>
          <cell r="E814">
            <v>35615</v>
          </cell>
          <cell r="F814" t="str">
            <v>Viernes</v>
          </cell>
          <cell r="G814">
            <v>0.57929398148148148</v>
          </cell>
          <cell r="H814" t="str">
            <v>000m20s</v>
          </cell>
          <cell r="I814" t="str">
            <v>[AVANCE NOTICIAS 13H] * [(P)CONTRA VANDALISMO]</v>
          </cell>
          <cell r="J814">
            <v>2</v>
          </cell>
          <cell r="K814">
            <v>13</v>
          </cell>
          <cell r="L814" t="str">
            <v>Segunda</v>
          </cell>
          <cell r="M814">
            <v>2.6</v>
          </cell>
          <cell r="N814" t="str">
            <v xml:space="preserve">    1951.6</v>
          </cell>
          <cell r="O814">
            <v>951</v>
          </cell>
          <cell r="P814">
            <v>500</v>
          </cell>
          <cell r="Q814" t="str">
            <v xml:space="preserve">      20.0</v>
          </cell>
          <cell r="R814">
            <v>35692</v>
          </cell>
          <cell r="S814" t="str">
            <v xml:space="preserve">      97.4</v>
          </cell>
          <cell r="T814">
            <v>20</v>
          </cell>
          <cell r="U814">
            <v>35692</v>
          </cell>
        </row>
        <row r="815">
          <cell r="B815" t="str">
            <v xml:space="preserve">PORT AVENTURA/P.ATRAC                                      </v>
          </cell>
          <cell r="C815" t="str">
            <v>TVE1</v>
          </cell>
          <cell r="D815" t="str">
            <v>GENERAL</v>
          </cell>
          <cell r="E815">
            <v>35615</v>
          </cell>
          <cell r="F815" t="str">
            <v>Viernes</v>
          </cell>
          <cell r="G815">
            <v>0.60499999999999998</v>
          </cell>
          <cell r="H815" t="str">
            <v>000m30s</v>
          </cell>
          <cell r="I815" t="str">
            <v>[PROGRAMACION REGIONAL]  * {AVANCE PROGRAMACION}</v>
          </cell>
          <cell r="J815">
            <v>4</v>
          </cell>
          <cell r="K815">
            <v>18</v>
          </cell>
          <cell r="L815" t="str">
            <v>Resto</v>
          </cell>
          <cell r="M815">
            <v>5.0999999999999996</v>
          </cell>
          <cell r="N815" t="str">
            <v xml:space="preserve">    1956.7</v>
          </cell>
          <cell r="O815">
            <v>1869</v>
          </cell>
          <cell r="P815">
            <v>2250</v>
          </cell>
          <cell r="Q815" t="str">
            <v xml:space="preserve">      20.1</v>
          </cell>
          <cell r="R815">
            <v>35692</v>
          </cell>
          <cell r="S815" t="str">
            <v xml:space="preserve">      97.4</v>
          </cell>
          <cell r="T815">
            <v>30</v>
          </cell>
          <cell r="U815">
            <v>35692</v>
          </cell>
        </row>
        <row r="816">
          <cell r="B816" t="str">
            <v xml:space="preserve">PORT AVENTURA/P.ATRAC                                      </v>
          </cell>
          <cell r="C816" t="str">
            <v>TVE1</v>
          </cell>
          <cell r="D816" t="str">
            <v>GENERAL</v>
          </cell>
          <cell r="E816">
            <v>35615</v>
          </cell>
          <cell r="F816" t="str">
            <v>Viernes</v>
          </cell>
          <cell r="G816">
            <v>0.62276620370370372</v>
          </cell>
          <cell r="H816" t="str">
            <v>000m30s</v>
          </cell>
          <cell r="I816" t="str">
            <v>[PROGRAMACION REGIONAL] * [AVANCE PROGRAMACION]</v>
          </cell>
          <cell r="J816">
            <v>12</v>
          </cell>
          <cell r="K816">
            <v>17</v>
          </cell>
          <cell r="L816" t="str">
            <v>Resto</v>
          </cell>
          <cell r="M816">
            <v>4.5</v>
          </cell>
          <cell r="N816" t="str">
            <v xml:space="preserve">    1961.2</v>
          </cell>
          <cell r="O816">
            <v>1653</v>
          </cell>
          <cell r="P816">
            <v>2250</v>
          </cell>
          <cell r="Q816" t="str">
            <v xml:space="preserve">      20.1</v>
          </cell>
          <cell r="R816">
            <v>35692</v>
          </cell>
          <cell r="S816" t="str">
            <v xml:space="preserve">      97.4</v>
          </cell>
          <cell r="T816">
            <v>30</v>
          </cell>
          <cell r="U816">
            <v>35692</v>
          </cell>
        </row>
        <row r="817">
          <cell r="B817" t="str">
            <v xml:space="preserve">PORT AVENTURA/P.ATRAC                                      </v>
          </cell>
          <cell r="C817" t="str">
            <v>TVE1</v>
          </cell>
          <cell r="D817" t="str">
            <v>GENERAL</v>
          </cell>
          <cell r="E817">
            <v>35615</v>
          </cell>
          <cell r="F817" t="str">
            <v>Viernes</v>
          </cell>
          <cell r="G817">
            <v>0.85708333333333331</v>
          </cell>
          <cell r="H817" t="str">
            <v>000m20s</v>
          </cell>
          <cell r="I817" t="str">
            <v>[GENTE] {AVANCE PROGRAMACION} * {AVANCE PROGRAMACION}</v>
          </cell>
          <cell r="J817">
            <v>17</v>
          </cell>
          <cell r="K817">
            <v>21</v>
          </cell>
          <cell r="L817" t="str">
            <v>Resto</v>
          </cell>
          <cell r="M817">
            <v>4</v>
          </cell>
          <cell r="N817" t="str">
            <v xml:space="preserve">    1965.2</v>
          </cell>
          <cell r="O817">
            <v>1453</v>
          </cell>
          <cell r="P817">
            <v>1200</v>
          </cell>
          <cell r="Q817" t="str">
            <v xml:space="preserve">      20.2</v>
          </cell>
          <cell r="R817">
            <v>35692</v>
          </cell>
          <cell r="S817" t="str">
            <v xml:space="preserve">      97.4</v>
          </cell>
          <cell r="T817">
            <v>20</v>
          </cell>
          <cell r="U817">
            <v>35692</v>
          </cell>
        </row>
        <row r="818">
          <cell r="B818" t="str">
            <v xml:space="preserve">PORT AVENTURA/P.ATRAC                                      </v>
          </cell>
          <cell r="C818" t="str">
            <v>TVE1</v>
          </cell>
          <cell r="D818" t="str">
            <v>GENERAL</v>
          </cell>
          <cell r="E818">
            <v>35615</v>
          </cell>
          <cell r="F818" t="str">
            <v>Viernes</v>
          </cell>
          <cell r="G818">
            <v>0.87282407407407403</v>
          </cell>
          <cell r="H818" t="str">
            <v>000m20s</v>
          </cell>
          <cell r="I818" t="str">
            <v>[GENTE] * [TELEDIARIO 2]</v>
          </cell>
          <cell r="J818">
            <v>7</v>
          </cell>
          <cell r="K818">
            <v>16</v>
          </cell>
          <cell r="L818" t="str">
            <v>Resto</v>
          </cell>
          <cell r="M818">
            <v>4.2</v>
          </cell>
          <cell r="N818" t="str">
            <v xml:space="preserve">    1969.4</v>
          </cell>
          <cell r="O818">
            <v>1539</v>
          </cell>
          <cell r="P818">
            <v>1200</v>
          </cell>
          <cell r="Q818" t="str">
            <v xml:space="preserve">      20.2</v>
          </cell>
          <cell r="R818">
            <v>35697</v>
          </cell>
          <cell r="S818" t="str">
            <v xml:space="preserve">      97.4</v>
          </cell>
          <cell r="T818">
            <v>20</v>
          </cell>
          <cell r="U818">
            <v>35697</v>
          </cell>
        </row>
        <row r="819">
          <cell r="B819" t="str">
            <v xml:space="preserve">PORT AVENTURA/P.ATRAC                                      </v>
          </cell>
          <cell r="C819" t="str">
            <v>LA 2</v>
          </cell>
          <cell r="D819" t="str">
            <v>GENERAL</v>
          </cell>
          <cell r="E819">
            <v>35615</v>
          </cell>
          <cell r="F819" t="str">
            <v>Viernes</v>
          </cell>
          <cell r="G819">
            <v>0.94707175925925924</v>
          </cell>
          <cell r="H819" t="str">
            <v>000m20s</v>
          </cell>
          <cell r="I819" t="str">
            <v>[FUNCION DE NOCHE]  * {EMISION REGIONAL}</v>
          </cell>
          <cell r="J819">
            <v>8</v>
          </cell>
          <cell r="K819">
            <v>13</v>
          </cell>
          <cell r="L819" t="str">
            <v>Resto</v>
          </cell>
          <cell r="M819">
            <v>1.8</v>
          </cell>
          <cell r="N819" t="str">
            <v xml:space="preserve">    1971.2</v>
          </cell>
          <cell r="O819">
            <v>663</v>
          </cell>
          <cell r="P819">
            <v>1000</v>
          </cell>
          <cell r="Q819" t="str">
            <v xml:space="preserve">      20.2</v>
          </cell>
          <cell r="R819">
            <v>35700</v>
          </cell>
          <cell r="S819" t="str">
            <v xml:space="preserve">      97.4</v>
          </cell>
          <cell r="T819">
            <v>20</v>
          </cell>
          <cell r="U819">
            <v>35700</v>
          </cell>
        </row>
        <row r="820">
          <cell r="B820" t="str">
            <v xml:space="preserve">PORT AVENTURA/P.ATRAC                                      </v>
          </cell>
          <cell r="C820" t="str">
            <v>T5</v>
          </cell>
          <cell r="D820" t="str">
            <v>GENERAL</v>
          </cell>
          <cell r="E820">
            <v>35615</v>
          </cell>
          <cell r="F820" t="str">
            <v>Viernes</v>
          </cell>
          <cell r="G820">
            <v>0.97961805555555559</v>
          </cell>
          <cell r="H820" t="str">
            <v>000m20s</v>
          </cell>
          <cell r="I820" t="str">
            <v xml:space="preserve">[CINE 5 ESTRELLAS] {AVANCE PROGRAMACION} * </v>
          </cell>
          <cell r="J820">
            <v>25</v>
          </cell>
          <cell r="K820">
            <v>39</v>
          </cell>
          <cell r="L820" t="str">
            <v>Resto</v>
          </cell>
          <cell r="M820">
            <v>8.3000000000000007</v>
          </cell>
          <cell r="N820" t="str">
            <v xml:space="preserve">    1979.5</v>
          </cell>
          <cell r="O820">
            <v>3037</v>
          </cell>
          <cell r="P820">
            <v>1875</v>
          </cell>
          <cell r="Q820" t="str">
            <v xml:space="preserve">      20.3</v>
          </cell>
          <cell r="R820">
            <v>35712</v>
          </cell>
          <cell r="S820" t="str">
            <v xml:space="preserve">      97.4</v>
          </cell>
          <cell r="T820">
            <v>20</v>
          </cell>
          <cell r="U820">
            <v>35712</v>
          </cell>
        </row>
        <row r="821">
          <cell r="B821" t="str">
            <v xml:space="preserve">PORT AVENTURA/P.ATRAC                                      </v>
          </cell>
          <cell r="C821" t="str">
            <v>A3</v>
          </cell>
          <cell r="D821" t="str">
            <v>GENERAL</v>
          </cell>
          <cell r="E821">
            <v>35615</v>
          </cell>
          <cell r="F821" t="str">
            <v>Viernes</v>
          </cell>
          <cell r="G821">
            <v>0.79778935185185185</v>
          </cell>
          <cell r="H821" t="str">
            <v>000m30s</v>
          </cell>
          <cell r="I821" t="str">
            <v xml:space="preserve">[EL COCHE FANTASTICO] {AVANCE PROGRAMACION} * </v>
          </cell>
          <cell r="J821">
            <v>9</v>
          </cell>
          <cell r="K821">
            <v>25</v>
          </cell>
          <cell r="L821" t="str">
            <v>Resto</v>
          </cell>
          <cell r="M821">
            <v>2.9</v>
          </cell>
          <cell r="N821" t="str">
            <v xml:space="preserve">    1982.4</v>
          </cell>
          <cell r="O821">
            <v>1074</v>
          </cell>
          <cell r="P821">
            <v>600</v>
          </cell>
          <cell r="Q821" t="str">
            <v xml:space="preserve">      20.3</v>
          </cell>
          <cell r="R821">
            <v>35712</v>
          </cell>
          <cell r="S821" t="str">
            <v xml:space="preserve">      97.4</v>
          </cell>
          <cell r="T821">
            <v>30</v>
          </cell>
          <cell r="U821">
            <v>35712</v>
          </cell>
        </row>
        <row r="822">
          <cell r="B822" t="str">
            <v xml:space="preserve">PORT AVENTURA/P.ATRAC                                      </v>
          </cell>
          <cell r="C822" t="str">
            <v>A3</v>
          </cell>
          <cell r="D822" t="str">
            <v>GENERAL</v>
          </cell>
          <cell r="E822">
            <v>35615</v>
          </cell>
          <cell r="F822" t="str">
            <v>Viernes</v>
          </cell>
          <cell r="G822">
            <v>0.90576388888888892</v>
          </cell>
          <cell r="H822" t="str">
            <v>000m20s</v>
          </cell>
          <cell r="I822" t="str">
            <v>[ANTENA 3 NOTICIAS 2] * [CANCIONES NUEST.VIDA]</v>
          </cell>
          <cell r="J822">
            <v>17</v>
          </cell>
          <cell r="K822">
            <v>25</v>
          </cell>
          <cell r="L822" t="str">
            <v>Resto</v>
          </cell>
          <cell r="M822">
            <v>3.5</v>
          </cell>
          <cell r="N822" t="str">
            <v xml:space="preserve">    1985.9</v>
          </cell>
          <cell r="O822">
            <v>1285</v>
          </cell>
          <cell r="P822">
            <v>2800</v>
          </cell>
          <cell r="Q822" t="str">
            <v xml:space="preserve">      20.4</v>
          </cell>
          <cell r="R822">
            <v>35712</v>
          </cell>
          <cell r="S822" t="str">
            <v xml:space="preserve">      97.4</v>
          </cell>
          <cell r="T822">
            <v>20</v>
          </cell>
          <cell r="U822">
            <v>35712</v>
          </cell>
        </row>
        <row r="823">
          <cell r="B823" t="str">
            <v xml:space="preserve">PORT AVENTURA/P.ATRAC                                      </v>
          </cell>
          <cell r="C823" t="str">
            <v>TV3</v>
          </cell>
          <cell r="D823" t="str">
            <v>GENERAL</v>
          </cell>
          <cell r="E823">
            <v>35615</v>
          </cell>
          <cell r="F823" t="str">
            <v>Viernes</v>
          </cell>
          <cell r="G823">
            <v>0.62593750000000004</v>
          </cell>
          <cell r="H823" t="str">
            <v>000m30s</v>
          </cell>
          <cell r="I823" t="str">
            <v>[TELENOTICIES MIGDIA]  * {AVANCE PROGRAMACION}</v>
          </cell>
          <cell r="J823">
            <v>5</v>
          </cell>
          <cell r="K823">
            <v>11</v>
          </cell>
          <cell r="L823" t="str">
            <v>Resto</v>
          </cell>
          <cell r="M823">
            <v>1.4</v>
          </cell>
          <cell r="N823" t="str">
            <v xml:space="preserve">    1987.3</v>
          </cell>
          <cell r="O823">
            <v>519</v>
          </cell>
          <cell r="P823">
            <v>900</v>
          </cell>
          <cell r="Q823" t="str">
            <v xml:space="preserve">      20.4</v>
          </cell>
          <cell r="R823">
            <v>35712</v>
          </cell>
          <cell r="S823" t="str">
            <v xml:space="preserve">      97.4</v>
          </cell>
          <cell r="T823">
            <v>30</v>
          </cell>
          <cell r="U823">
            <v>35712</v>
          </cell>
        </row>
        <row r="824">
          <cell r="B824" t="str">
            <v xml:space="preserve">PORT AVENTURA/P.ATRAC                                      </v>
          </cell>
          <cell r="C824" t="str">
            <v>C9</v>
          </cell>
          <cell r="D824" t="str">
            <v>GENERAL</v>
          </cell>
          <cell r="E824">
            <v>35615</v>
          </cell>
          <cell r="F824" t="str">
            <v>Viernes</v>
          </cell>
          <cell r="G824">
            <v>0.95582175925925927</v>
          </cell>
          <cell r="H824" t="str">
            <v>000m20s</v>
          </cell>
          <cell r="I824" t="str">
            <v>[PARLE VOSTE,CALLE VOS] {(P)LIDER D'AUDIENCIA} * {(P)LIDER D'AUDIENCIA}</v>
          </cell>
          <cell r="J824">
            <v>7</v>
          </cell>
          <cell r="K824">
            <v>17</v>
          </cell>
          <cell r="L824" t="str">
            <v>Resto</v>
          </cell>
          <cell r="M824">
            <v>0.5</v>
          </cell>
          <cell r="N824" t="str">
            <v xml:space="preserve">    1987.8</v>
          </cell>
          <cell r="O824">
            <v>167</v>
          </cell>
          <cell r="P824">
            <v>400</v>
          </cell>
          <cell r="Q824" t="str">
            <v xml:space="preserve">      20.4</v>
          </cell>
          <cell r="R824">
            <v>35712</v>
          </cell>
          <cell r="S824" t="str">
            <v xml:space="preserve">      97.4</v>
          </cell>
          <cell r="T824">
            <v>20</v>
          </cell>
          <cell r="U824">
            <v>35712</v>
          </cell>
        </row>
        <row r="825">
          <cell r="B825" t="str">
            <v xml:space="preserve">PORT AVENTURA/P.ATRAC                                      </v>
          </cell>
          <cell r="C825" t="str">
            <v>ETB2</v>
          </cell>
          <cell r="D825" t="str">
            <v>GENERAL</v>
          </cell>
          <cell r="E825">
            <v>35615</v>
          </cell>
          <cell r="F825" t="str">
            <v>Viernes</v>
          </cell>
          <cell r="G825">
            <v>0.76696759259259262</v>
          </cell>
          <cell r="H825" t="str">
            <v>000m20s</v>
          </cell>
          <cell r="I825" t="str">
            <v>[CINCO EN FAMILIA] {AVANCE PROGRAMACION} * {AVANCE PROGRAMACION}</v>
          </cell>
          <cell r="J825">
            <v>3</v>
          </cell>
          <cell r="K825">
            <v>7</v>
          </cell>
          <cell r="L825" t="str">
            <v>Resto</v>
          </cell>
          <cell r="M825">
            <v>0.2</v>
          </cell>
          <cell r="N825" t="str">
            <v xml:space="preserve">    1988.0</v>
          </cell>
          <cell r="O825">
            <v>76</v>
          </cell>
          <cell r="P825">
            <v>52</v>
          </cell>
          <cell r="Q825" t="str">
            <v xml:space="preserve">      20.4</v>
          </cell>
          <cell r="R825">
            <v>35715</v>
          </cell>
          <cell r="S825" t="str">
            <v xml:space="preserve">      97.4</v>
          </cell>
          <cell r="T825">
            <v>20</v>
          </cell>
          <cell r="U825">
            <v>35715</v>
          </cell>
        </row>
        <row r="826">
          <cell r="B826" t="str">
            <v xml:space="preserve">PORT AVENTURA/P.ATRAC                                      </v>
          </cell>
          <cell r="C826" t="str">
            <v>ETB2</v>
          </cell>
          <cell r="D826" t="str">
            <v>GENERAL</v>
          </cell>
          <cell r="E826">
            <v>35615</v>
          </cell>
          <cell r="F826" t="str">
            <v>Viernes</v>
          </cell>
          <cell r="G826">
            <v>0.92175925925925928</v>
          </cell>
          <cell r="H826" t="str">
            <v>000m20s</v>
          </cell>
          <cell r="I826" t="str">
            <v>[EL DIA D] {AVANCE PROGRAMACION} * {AVANCE PROGRAMACION}</v>
          </cell>
          <cell r="J826">
            <v>15</v>
          </cell>
          <cell r="K826">
            <v>18</v>
          </cell>
          <cell r="L826" t="str">
            <v>Resto</v>
          </cell>
          <cell r="M826">
            <v>0.2</v>
          </cell>
          <cell r="N826" t="str">
            <v xml:space="preserve">    1988.2</v>
          </cell>
          <cell r="O826">
            <v>81</v>
          </cell>
          <cell r="P826">
            <v>184</v>
          </cell>
          <cell r="Q826" t="str">
            <v xml:space="preserve">      20.4</v>
          </cell>
          <cell r="R826">
            <v>35715</v>
          </cell>
          <cell r="S826" t="str">
            <v xml:space="preserve">      97.4</v>
          </cell>
          <cell r="T826">
            <v>20</v>
          </cell>
          <cell r="U826">
            <v>35715</v>
          </cell>
        </row>
        <row r="827">
          <cell r="B827" t="str">
            <v xml:space="preserve">PORT AVENTURA/P.ATRAC                                      </v>
          </cell>
          <cell r="C827" t="str">
            <v>ETB2</v>
          </cell>
          <cell r="D827" t="str">
            <v>GENERAL</v>
          </cell>
          <cell r="E827">
            <v>35615</v>
          </cell>
          <cell r="F827" t="str">
            <v>Viernes</v>
          </cell>
          <cell r="G827">
            <v>0.94657407407407401</v>
          </cell>
          <cell r="H827" t="str">
            <v>000m30s</v>
          </cell>
          <cell r="I827" t="str">
            <v>[TOMA Y DACA] {AVANCE PROGRAMACION} * {(P)DEJA VOLAR IMAGINA}</v>
          </cell>
          <cell r="J827">
            <v>17</v>
          </cell>
          <cell r="K827">
            <v>21</v>
          </cell>
          <cell r="L827" t="str">
            <v>Resto</v>
          </cell>
          <cell r="M827">
            <v>0.2</v>
          </cell>
          <cell r="N827" t="str">
            <v xml:space="preserve">    1988.4</v>
          </cell>
          <cell r="O827">
            <v>73</v>
          </cell>
          <cell r="P827">
            <v>276</v>
          </cell>
          <cell r="Q827" t="str">
            <v xml:space="preserve">      20.4</v>
          </cell>
          <cell r="R827">
            <v>35717</v>
          </cell>
          <cell r="S827" t="str">
            <v xml:space="preserve">      97.4</v>
          </cell>
          <cell r="T827">
            <v>30</v>
          </cell>
          <cell r="U827">
            <v>35717</v>
          </cell>
        </row>
        <row r="828">
          <cell r="B828" t="str">
            <v xml:space="preserve">PORT AVENTURA/P.ATRAC                                      </v>
          </cell>
          <cell r="C828" t="str">
            <v>TVM</v>
          </cell>
          <cell r="D828" t="str">
            <v>GENERAL</v>
          </cell>
          <cell r="E828">
            <v>35615</v>
          </cell>
          <cell r="F828" t="str">
            <v>Viernes</v>
          </cell>
          <cell r="G828">
            <v>0.93587962962962967</v>
          </cell>
          <cell r="H828" t="str">
            <v>000m30s</v>
          </cell>
          <cell r="I828" t="str">
            <v>[SUCEDIO EN MADRID] {AVANCE PROGRAMACION} * {AVANCE PROGRAMACION}</v>
          </cell>
          <cell r="J828">
            <v>13</v>
          </cell>
          <cell r="K828">
            <v>22</v>
          </cell>
          <cell r="L828" t="str">
            <v>Resto</v>
          </cell>
          <cell r="M828">
            <v>0.6</v>
          </cell>
          <cell r="N828" t="str">
            <v xml:space="preserve">    1989.0</v>
          </cell>
          <cell r="O828">
            <v>222</v>
          </cell>
          <cell r="P828">
            <v>1050</v>
          </cell>
          <cell r="Q828" t="str">
            <v xml:space="preserve">      20.4</v>
          </cell>
          <cell r="R828">
            <v>35717</v>
          </cell>
          <cell r="S828" t="str">
            <v xml:space="preserve">      97.4</v>
          </cell>
          <cell r="T828">
            <v>30</v>
          </cell>
          <cell r="U828">
            <v>35717</v>
          </cell>
        </row>
        <row r="829">
          <cell r="B829" t="str">
            <v xml:space="preserve">PORT AVENTURA/P.ATRAC                                      </v>
          </cell>
          <cell r="C829" t="str">
            <v>TVM</v>
          </cell>
          <cell r="D829" t="str">
            <v>GENERAL</v>
          </cell>
          <cell r="E829">
            <v>35615</v>
          </cell>
          <cell r="F829" t="str">
            <v>Viernes</v>
          </cell>
          <cell r="G829">
            <v>0.95777777777777784</v>
          </cell>
          <cell r="H829" t="str">
            <v>000m20s</v>
          </cell>
          <cell r="I829" t="str">
            <v>[SUCEDIO EN MADRID] {AVANCE PROGRAMACION} * {(P)MUCHO MADRID}</v>
          </cell>
          <cell r="J829">
            <v>8</v>
          </cell>
          <cell r="K829">
            <v>19</v>
          </cell>
          <cell r="L829" t="str">
            <v>Resto</v>
          </cell>
          <cell r="M829">
            <v>0.9</v>
          </cell>
          <cell r="N829" t="str">
            <v xml:space="preserve">    1989.9</v>
          </cell>
          <cell r="O829">
            <v>329</v>
          </cell>
          <cell r="P829">
            <v>700</v>
          </cell>
          <cell r="Q829" t="str">
            <v xml:space="preserve">      20.4</v>
          </cell>
          <cell r="R829">
            <v>35717</v>
          </cell>
          <cell r="S829" t="str">
            <v xml:space="preserve">      97.4</v>
          </cell>
          <cell r="T829">
            <v>20</v>
          </cell>
          <cell r="U829">
            <v>35717</v>
          </cell>
        </row>
        <row r="830">
          <cell r="B830" t="str">
            <v xml:space="preserve">PORT AVENTURA/P.ATRAC                                      </v>
          </cell>
          <cell r="C830" t="str">
            <v>TVE1</v>
          </cell>
          <cell r="D830" t="str">
            <v>GENERAL</v>
          </cell>
          <cell r="E830">
            <v>35616</v>
          </cell>
          <cell r="F830" t="str">
            <v>Sabado</v>
          </cell>
          <cell r="G830">
            <v>0.62370370370370376</v>
          </cell>
          <cell r="H830" t="str">
            <v>000m20s</v>
          </cell>
          <cell r="I830" t="str">
            <v>[CORAZON CORAZON] * [AVANCE PROGRAMACION]</v>
          </cell>
          <cell r="J830">
            <v>14</v>
          </cell>
          <cell r="K830">
            <v>18</v>
          </cell>
          <cell r="L830" t="str">
            <v>Resto</v>
          </cell>
          <cell r="M830">
            <v>7</v>
          </cell>
          <cell r="N830" t="str">
            <v xml:space="preserve">    1996.9</v>
          </cell>
          <cell r="O830">
            <v>2563</v>
          </cell>
          <cell r="P830">
            <v>2000</v>
          </cell>
          <cell r="Q830" t="str">
            <v xml:space="preserve">      20.5</v>
          </cell>
          <cell r="R830">
            <v>35718</v>
          </cell>
          <cell r="S830" t="str">
            <v xml:space="preserve">      97.4</v>
          </cell>
          <cell r="T830">
            <v>20</v>
          </cell>
          <cell r="U830">
            <v>35718</v>
          </cell>
        </row>
        <row r="831">
          <cell r="B831" t="str">
            <v xml:space="preserve">PORT AVENTURA/P.ATRAC                                      </v>
          </cell>
          <cell r="C831" t="str">
            <v>TVE1</v>
          </cell>
          <cell r="D831" t="str">
            <v>GENERAL</v>
          </cell>
          <cell r="E831">
            <v>35616</v>
          </cell>
          <cell r="F831" t="str">
            <v>Sabado</v>
          </cell>
          <cell r="G831">
            <v>0.98028935185185195</v>
          </cell>
          <cell r="H831" t="str">
            <v>000m20s</v>
          </cell>
          <cell r="I831" t="str">
            <v>[EL SEMAFORO]  * {AVANCE PROGRAMACION}</v>
          </cell>
          <cell r="J831">
            <v>7</v>
          </cell>
          <cell r="K831">
            <v>32</v>
          </cell>
          <cell r="L831" t="str">
            <v>Resto</v>
          </cell>
          <cell r="M831">
            <v>6.1</v>
          </cell>
          <cell r="N831" t="str">
            <v xml:space="preserve">    2003.0</v>
          </cell>
          <cell r="O831">
            <v>2226</v>
          </cell>
          <cell r="P831">
            <v>3000</v>
          </cell>
          <cell r="Q831" t="str">
            <v xml:space="preserve">      20.6</v>
          </cell>
          <cell r="R831">
            <v>35713</v>
          </cell>
          <cell r="S831" t="str">
            <v xml:space="preserve">      97.4</v>
          </cell>
          <cell r="T831">
            <v>20</v>
          </cell>
          <cell r="U831">
            <v>35713</v>
          </cell>
        </row>
        <row r="832">
          <cell r="B832" t="str">
            <v xml:space="preserve">PORT AVENTURA/P.ATRAC                                      </v>
          </cell>
          <cell r="C832" t="str">
            <v>A3</v>
          </cell>
          <cell r="D832" t="str">
            <v>GENERAL</v>
          </cell>
          <cell r="E832">
            <v>35616</v>
          </cell>
          <cell r="F832" t="str">
            <v>Sabado</v>
          </cell>
          <cell r="G832">
            <v>0.72302083333333333</v>
          </cell>
          <cell r="H832" t="str">
            <v>000m30s</v>
          </cell>
          <cell r="I832" t="str">
            <v>[SUPERCINE DEL SABADO] {(P)TELETEXTO} * {AVANCE PROGRAMACION}</v>
          </cell>
          <cell r="J832">
            <v>17</v>
          </cell>
          <cell r="K832">
            <v>24</v>
          </cell>
          <cell r="L832" t="str">
            <v>Resto</v>
          </cell>
          <cell r="M832">
            <v>3.8</v>
          </cell>
          <cell r="N832" t="str">
            <v xml:space="preserve">    2006.8</v>
          </cell>
          <cell r="O832">
            <v>1409</v>
          </cell>
          <cell r="P832">
            <v>3300</v>
          </cell>
          <cell r="Q832" t="str">
            <v xml:space="preserve">      20.6</v>
          </cell>
          <cell r="R832">
            <v>35713</v>
          </cell>
          <cell r="S832" t="str">
            <v xml:space="preserve">      97.4</v>
          </cell>
          <cell r="T832">
            <v>30</v>
          </cell>
          <cell r="U832">
            <v>35713</v>
          </cell>
        </row>
        <row r="833">
          <cell r="B833" t="str">
            <v xml:space="preserve">PORT AVENTURA/P.ATRAC                                      </v>
          </cell>
          <cell r="C833" t="str">
            <v>A3</v>
          </cell>
          <cell r="D833" t="str">
            <v>GENERAL</v>
          </cell>
          <cell r="E833">
            <v>35616</v>
          </cell>
          <cell r="F833" t="str">
            <v>Sabado</v>
          </cell>
          <cell r="G833">
            <v>0.89104166666666673</v>
          </cell>
          <cell r="H833" t="str">
            <v>000m30s</v>
          </cell>
          <cell r="I833" t="str">
            <v xml:space="preserve">[MENUDO SHOW] {AVANCE PROGRAMACION} * </v>
          </cell>
          <cell r="J833">
            <v>15</v>
          </cell>
          <cell r="K833">
            <v>17</v>
          </cell>
          <cell r="L833" t="str">
            <v>Resto</v>
          </cell>
          <cell r="M833">
            <v>2.9</v>
          </cell>
          <cell r="N833" t="str">
            <v xml:space="preserve">    2009.7</v>
          </cell>
          <cell r="O833">
            <v>1050</v>
          </cell>
          <cell r="P833">
            <v>3000</v>
          </cell>
          <cell r="Q833" t="str">
            <v xml:space="preserve">      20.6</v>
          </cell>
          <cell r="R833">
            <v>35714</v>
          </cell>
          <cell r="S833" t="str">
            <v xml:space="preserve">      97.4</v>
          </cell>
          <cell r="T833">
            <v>30</v>
          </cell>
          <cell r="U833">
            <v>35714</v>
          </cell>
        </row>
        <row r="834">
          <cell r="B834" t="str">
            <v xml:space="preserve">PORT AVENTURA/P.ATRAC                                      </v>
          </cell>
          <cell r="C834" t="str">
            <v>C9</v>
          </cell>
          <cell r="D834" t="str">
            <v>GENERAL</v>
          </cell>
          <cell r="E834">
            <v>35616</v>
          </cell>
          <cell r="F834" t="str">
            <v>Sabado</v>
          </cell>
          <cell r="G834">
            <v>0.6684606481481481</v>
          </cell>
          <cell r="H834" t="str">
            <v>000m30s</v>
          </cell>
          <cell r="I834" t="str">
            <v>[TARDES DE CINE] {AVANCE PROGRAMACION} * {AVANCE PROGRAMACION}</v>
          </cell>
          <cell r="J834">
            <v>9</v>
          </cell>
          <cell r="K834">
            <v>17</v>
          </cell>
          <cell r="L834" t="str">
            <v>Resto</v>
          </cell>
          <cell r="M834">
            <v>0.4</v>
          </cell>
          <cell r="N834" t="str">
            <v xml:space="preserve">    2010.1</v>
          </cell>
          <cell r="O834">
            <v>160</v>
          </cell>
          <cell r="P834">
            <v>375</v>
          </cell>
          <cell r="Q834" t="str">
            <v xml:space="preserve">      20.6</v>
          </cell>
          <cell r="R834">
            <v>35714</v>
          </cell>
          <cell r="S834" t="str">
            <v xml:space="preserve">      97.4</v>
          </cell>
          <cell r="T834">
            <v>30</v>
          </cell>
          <cell r="U834">
            <v>35714</v>
          </cell>
        </row>
        <row r="835">
          <cell r="B835" t="str">
            <v xml:space="preserve">PORT AVENTURA/P.ATRAC                                      </v>
          </cell>
          <cell r="C835" t="str">
            <v>TVM</v>
          </cell>
          <cell r="D835" t="str">
            <v>GENERAL</v>
          </cell>
          <cell r="E835">
            <v>35616</v>
          </cell>
          <cell r="F835" t="str">
            <v>Sabado</v>
          </cell>
          <cell r="G835">
            <v>0.93628472222222225</v>
          </cell>
          <cell r="H835" t="str">
            <v>000m30s</v>
          </cell>
          <cell r="I835" t="str">
            <v>[CINE]  * {AVANCE PROGRAMACION}</v>
          </cell>
          <cell r="J835">
            <v>5</v>
          </cell>
          <cell r="K835">
            <v>18</v>
          </cell>
          <cell r="L835" t="str">
            <v>Resto</v>
          </cell>
          <cell r="M835">
            <v>0.6</v>
          </cell>
          <cell r="N835" t="str">
            <v xml:space="preserve">    2010.7</v>
          </cell>
          <cell r="O835">
            <v>208</v>
          </cell>
          <cell r="P835">
            <v>1050</v>
          </cell>
          <cell r="Q835" t="str">
            <v xml:space="preserve">      20.6</v>
          </cell>
          <cell r="R835">
            <v>35714</v>
          </cell>
          <cell r="S835" t="str">
            <v xml:space="preserve">      97.4</v>
          </cell>
          <cell r="T835">
            <v>30</v>
          </cell>
          <cell r="U835">
            <v>35714</v>
          </cell>
        </row>
        <row r="836">
          <cell r="B836" t="str">
            <v xml:space="preserve">PORT AVENTURA/P.ATRAC                                      </v>
          </cell>
          <cell r="C836" t="str">
            <v>TVE1</v>
          </cell>
          <cell r="D836" t="str">
            <v>GENERAL</v>
          </cell>
          <cell r="E836">
            <v>35617</v>
          </cell>
          <cell r="F836" t="str">
            <v>Domingo</v>
          </cell>
          <cell r="G836">
            <v>0.60081018518518514</v>
          </cell>
          <cell r="H836" t="str">
            <v>000m30s</v>
          </cell>
          <cell r="I836" t="str">
            <v>[CARTELERA TVE] * [AVANCE PROGRAMACION]</v>
          </cell>
          <cell r="J836">
            <v>13</v>
          </cell>
          <cell r="K836">
            <v>23</v>
          </cell>
          <cell r="L836" t="str">
            <v>Resto</v>
          </cell>
          <cell r="M836">
            <v>4.0999999999999996</v>
          </cell>
          <cell r="N836" t="str">
            <v xml:space="preserve">    2014.8</v>
          </cell>
          <cell r="O836">
            <v>1498</v>
          </cell>
          <cell r="P836">
            <v>1350</v>
          </cell>
          <cell r="Q836" t="str">
            <v xml:space="preserve">      20.7</v>
          </cell>
          <cell r="R836">
            <v>35714</v>
          </cell>
          <cell r="S836" t="str">
            <v xml:space="preserve">      97.4</v>
          </cell>
          <cell r="T836">
            <v>30</v>
          </cell>
          <cell r="U836">
            <v>35714</v>
          </cell>
        </row>
        <row r="837">
          <cell r="B837" t="str">
            <v xml:space="preserve">PORT AVENTURA/P.ATRAC                                      </v>
          </cell>
          <cell r="C837" t="str">
            <v>C9</v>
          </cell>
          <cell r="D837" t="str">
            <v>GENERAL</v>
          </cell>
          <cell r="E837">
            <v>35617</v>
          </cell>
          <cell r="F837" t="str">
            <v>Domingo</v>
          </cell>
          <cell r="G837">
            <v>0.66464120370370372</v>
          </cell>
          <cell r="H837" t="str">
            <v>000m20s</v>
          </cell>
          <cell r="I837" t="str">
            <v>[TARDES DE CINE] {(P)LIDER D'AUDIENCIA} * {AVANCE PROGRAMACION}</v>
          </cell>
          <cell r="J837">
            <v>6</v>
          </cell>
          <cell r="K837">
            <v>17</v>
          </cell>
          <cell r="L837" t="str">
            <v>Resto</v>
          </cell>
          <cell r="M837">
            <v>0.5</v>
          </cell>
          <cell r="N837" t="str">
            <v xml:space="preserve">    2015.3</v>
          </cell>
          <cell r="O837">
            <v>182</v>
          </cell>
          <cell r="P837">
            <v>250</v>
          </cell>
          <cell r="Q837" t="str">
            <v xml:space="preserve">      20.7</v>
          </cell>
          <cell r="R837">
            <v>35714</v>
          </cell>
          <cell r="S837" t="str">
            <v xml:space="preserve">      97.4</v>
          </cell>
          <cell r="T837">
            <v>20</v>
          </cell>
          <cell r="U837">
            <v>35714</v>
          </cell>
        </row>
        <row r="838">
          <cell r="B838" t="str">
            <v xml:space="preserve">PORT AVENTURA/P.ATRAC                                      </v>
          </cell>
          <cell r="C838" t="str">
            <v>ETB2</v>
          </cell>
          <cell r="D838" t="str">
            <v>GENERAL</v>
          </cell>
          <cell r="E838">
            <v>35617</v>
          </cell>
          <cell r="F838" t="str">
            <v>Domingo</v>
          </cell>
          <cell r="G838">
            <v>0.75252314814814814</v>
          </cell>
          <cell r="H838" t="str">
            <v>000m20s</v>
          </cell>
          <cell r="I838" t="str">
            <v>[A BUENAS HORAS] * [CINE]</v>
          </cell>
          <cell r="J838">
            <v>10</v>
          </cell>
          <cell r="K838">
            <v>11</v>
          </cell>
          <cell r="L838" t="str">
            <v>Penultima</v>
          </cell>
          <cell r="M838">
            <v>0.1</v>
          </cell>
          <cell r="N838" t="str">
            <v xml:space="preserve">    2015.4</v>
          </cell>
          <cell r="O838">
            <v>54</v>
          </cell>
          <cell r="P838">
            <v>96</v>
          </cell>
          <cell r="Q838" t="str">
            <v xml:space="preserve">      20.7</v>
          </cell>
          <cell r="R838">
            <v>35714</v>
          </cell>
          <cell r="S838" t="str">
            <v xml:space="preserve">      97.4</v>
          </cell>
          <cell r="T838">
            <v>20</v>
          </cell>
          <cell r="U838">
            <v>35714</v>
          </cell>
        </row>
        <row r="839">
          <cell r="B839" t="str">
            <v xml:space="preserve">PORT AVENTURA/P.ATRAC                                      </v>
          </cell>
          <cell r="C839" t="str">
            <v>LA 2</v>
          </cell>
          <cell r="D839" t="str">
            <v>GENERAL</v>
          </cell>
          <cell r="E839">
            <v>35618</v>
          </cell>
          <cell r="F839" t="str">
            <v>Lunes</v>
          </cell>
          <cell r="G839">
            <v>0.68232638888888886</v>
          </cell>
          <cell r="H839" t="str">
            <v>000m30s</v>
          </cell>
          <cell r="I839" t="str">
            <v>[GRANDES DOCUMENTALES]  * {AVANCE PROGRAMACION}</v>
          </cell>
          <cell r="J839">
            <v>8</v>
          </cell>
          <cell r="K839">
            <v>14</v>
          </cell>
          <cell r="L839" t="str">
            <v>Resto</v>
          </cell>
          <cell r="M839">
            <v>3.2</v>
          </cell>
          <cell r="N839" t="str">
            <v xml:space="preserve">    2018.6</v>
          </cell>
          <cell r="O839">
            <v>1174</v>
          </cell>
          <cell r="P839">
            <v>1500</v>
          </cell>
          <cell r="Q839" t="str">
            <v xml:space="preserve">      20.7</v>
          </cell>
          <cell r="R839">
            <v>35714</v>
          </cell>
          <cell r="S839" t="str">
            <v xml:space="preserve">      97.4</v>
          </cell>
          <cell r="T839">
            <v>30</v>
          </cell>
          <cell r="U839">
            <v>35714</v>
          </cell>
        </row>
        <row r="840">
          <cell r="B840" t="str">
            <v xml:space="preserve">PORT AVENTURA/P.ATRAC                                      </v>
          </cell>
          <cell r="C840" t="str">
            <v>T5</v>
          </cell>
          <cell r="D840" t="str">
            <v>GENERAL</v>
          </cell>
          <cell r="E840">
            <v>35618</v>
          </cell>
          <cell r="F840" t="str">
            <v>Lunes</v>
          </cell>
          <cell r="G840">
            <v>0.74296296296296294</v>
          </cell>
          <cell r="H840" t="str">
            <v>000m30s</v>
          </cell>
          <cell r="I840" t="str">
            <v xml:space="preserve">[TARDE DE CINE] {AVANCE PROGRAMACION} * </v>
          </cell>
          <cell r="J840">
            <v>12</v>
          </cell>
          <cell r="K840">
            <v>18</v>
          </cell>
          <cell r="L840" t="str">
            <v>Resto</v>
          </cell>
          <cell r="M840">
            <v>3.6</v>
          </cell>
          <cell r="N840" t="str">
            <v xml:space="preserve">    2022.2</v>
          </cell>
          <cell r="O840">
            <v>1307</v>
          </cell>
          <cell r="P840">
            <v>1575</v>
          </cell>
          <cell r="Q840" t="str">
            <v xml:space="preserve">      20.8</v>
          </cell>
          <cell r="R840">
            <v>35719</v>
          </cell>
          <cell r="S840" t="str">
            <v xml:space="preserve">      97.4</v>
          </cell>
          <cell r="T840">
            <v>30</v>
          </cell>
          <cell r="U840">
            <v>35719</v>
          </cell>
        </row>
        <row r="841">
          <cell r="B841" t="str">
            <v xml:space="preserve">PORT AVENTURA/P.ATRAC                                      </v>
          </cell>
          <cell r="C841" t="str">
            <v>A3</v>
          </cell>
          <cell r="D841" t="str">
            <v>GENERAL</v>
          </cell>
          <cell r="E841">
            <v>35618</v>
          </cell>
          <cell r="F841" t="str">
            <v>Lunes</v>
          </cell>
          <cell r="G841">
            <v>0.74449074074074073</v>
          </cell>
          <cell r="H841" t="str">
            <v>000m30s</v>
          </cell>
          <cell r="I841" t="str">
            <v xml:space="preserve">[TELECINE] {AVANCE PROGRAMACION} * </v>
          </cell>
          <cell r="J841">
            <v>20</v>
          </cell>
          <cell r="K841">
            <v>21</v>
          </cell>
          <cell r="L841" t="str">
            <v>Penultima</v>
          </cell>
          <cell r="M841">
            <v>3.6</v>
          </cell>
          <cell r="N841" t="str">
            <v xml:space="preserve">    2025.8</v>
          </cell>
          <cell r="O841">
            <v>1316</v>
          </cell>
          <cell r="P841">
            <v>2400</v>
          </cell>
          <cell r="Q841" t="str">
            <v xml:space="preserve">      20.8</v>
          </cell>
          <cell r="R841">
            <v>35729</v>
          </cell>
          <cell r="S841" t="str">
            <v xml:space="preserve">      97.5</v>
          </cell>
          <cell r="T841">
            <v>30</v>
          </cell>
          <cell r="U841">
            <v>35729</v>
          </cell>
        </row>
        <row r="842">
          <cell r="B842" t="str">
            <v xml:space="preserve">PORT AVENTURA/P.ATRAC                                      </v>
          </cell>
          <cell r="C842" t="str">
            <v>A3</v>
          </cell>
          <cell r="D842" t="str">
            <v>GENERAL</v>
          </cell>
          <cell r="E842">
            <v>35618</v>
          </cell>
          <cell r="F842" t="str">
            <v>Lunes</v>
          </cell>
          <cell r="G842">
            <v>0.79903935185185182</v>
          </cell>
          <cell r="H842" t="str">
            <v>000m30s</v>
          </cell>
          <cell r="I842" t="str">
            <v>[EL COCHE FANTASTICO] {A3Z SALUD} * {AVANCE PROGRAMACION}</v>
          </cell>
          <cell r="J842">
            <v>15</v>
          </cell>
          <cell r="K842">
            <v>21</v>
          </cell>
          <cell r="L842" t="str">
            <v>Resto</v>
          </cell>
          <cell r="M842">
            <v>2.2999999999999998</v>
          </cell>
          <cell r="N842" t="str">
            <v xml:space="preserve">    2028.0</v>
          </cell>
          <cell r="O842">
            <v>835</v>
          </cell>
          <cell r="P842">
            <v>2100</v>
          </cell>
          <cell r="Q842" t="str">
            <v xml:space="preserve">      20.8</v>
          </cell>
          <cell r="R842">
            <v>35730</v>
          </cell>
          <cell r="S842" t="str">
            <v xml:space="preserve">      97.5</v>
          </cell>
          <cell r="T842">
            <v>30</v>
          </cell>
          <cell r="U842">
            <v>35730</v>
          </cell>
        </row>
        <row r="843">
          <cell r="B843" t="str">
            <v xml:space="preserve">PORT AVENTURA/P.ATRAC                                      </v>
          </cell>
          <cell r="C843" t="str">
            <v>A3</v>
          </cell>
          <cell r="D843" t="str">
            <v>GENERAL</v>
          </cell>
          <cell r="E843">
            <v>35619</v>
          </cell>
          <cell r="F843" t="str">
            <v>Martes</v>
          </cell>
          <cell r="G843">
            <v>0.70313657407407415</v>
          </cell>
          <cell r="H843" t="str">
            <v>000m30s</v>
          </cell>
          <cell r="I843" t="str">
            <v>[TELECINE] {AVANCE PROGRAMACION} * {AVANCE PROGRAMACION}</v>
          </cell>
          <cell r="J843">
            <v>7</v>
          </cell>
          <cell r="K843">
            <v>16</v>
          </cell>
          <cell r="L843" t="str">
            <v>Resto</v>
          </cell>
          <cell r="M843">
            <v>3</v>
          </cell>
          <cell r="N843" t="str">
            <v xml:space="preserve">    2031.0</v>
          </cell>
          <cell r="O843">
            <v>1094</v>
          </cell>
          <cell r="P843">
            <v>2400</v>
          </cell>
          <cell r="Q843" t="str">
            <v xml:space="preserve">      20.8</v>
          </cell>
          <cell r="R843">
            <v>35730</v>
          </cell>
          <cell r="S843" t="str">
            <v xml:space="preserve">      97.5</v>
          </cell>
          <cell r="T843">
            <v>30</v>
          </cell>
          <cell r="U843">
            <v>35730</v>
          </cell>
        </row>
        <row r="844">
          <cell r="B844" t="str">
            <v xml:space="preserve">PORT AVENTURA/P.ATRAC                                      </v>
          </cell>
          <cell r="C844" t="str">
            <v>A3</v>
          </cell>
          <cell r="D844" t="str">
            <v>GENERAL</v>
          </cell>
          <cell r="E844">
            <v>35619</v>
          </cell>
          <cell r="F844" t="str">
            <v>Martes</v>
          </cell>
          <cell r="G844">
            <v>0.94802083333333342</v>
          </cell>
          <cell r="H844" t="str">
            <v>000m30s</v>
          </cell>
          <cell r="I844" t="str">
            <v>[MIRA QUIEN VIENE ESTA] {AVANCE PROGRAMACION} * {AVANCE PROGRAMACION}</v>
          </cell>
          <cell r="J844">
            <v>16</v>
          </cell>
          <cell r="K844">
            <v>21</v>
          </cell>
          <cell r="L844" t="str">
            <v>Resto</v>
          </cell>
          <cell r="M844">
            <v>5.4</v>
          </cell>
          <cell r="N844" t="str">
            <v xml:space="preserve">    2036.4</v>
          </cell>
          <cell r="O844">
            <v>1988</v>
          </cell>
          <cell r="P844">
            <v>5250</v>
          </cell>
          <cell r="Q844" t="str">
            <v xml:space="preserve">      20.9</v>
          </cell>
          <cell r="R844">
            <v>35730</v>
          </cell>
          <cell r="S844" t="str">
            <v xml:space="preserve">      97.5</v>
          </cell>
          <cell r="T844">
            <v>30</v>
          </cell>
          <cell r="U844">
            <v>35730</v>
          </cell>
        </row>
        <row r="845">
          <cell r="B845" t="str">
            <v xml:space="preserve">PORT AVENTURA/P.ATRAC                                      </v>
          </cell>
          <cell r="C845" t="str">
            <v>C9</v>
          </cell>
          <cell r="D845" t="str">
            <v>GENERAL</v>
          </cell>
          <cell r="E845">
            <v>35619</v>
          </cell>
          <cell r="F845" t="str">
            <v>Martes</v>
          </cell>
          <cell r="G845">
            <v>0.7327662037037036</v>
          </cell>
          <cell r="H845" t="str">
            <v>000m30s</v>
          </cell>
          <cell r="I845" t="str">
            <v>[EN PRIMERA PERSONA] {AVANCE PROGRAMACION} * {AVANCE PROGRAMACION}</v>
          </cell>
          <cell r="J845">
            <v>9</v>
          </cell>
          <cell r="K845">
            <v>11</v>
          </cell>
          <cell r="L845" t="str">
            <v>Resto</v>
          </cell>
          <cell r="M845">
            <v>0.5</v>
          </cell>
          <cell r="N845" t="str">
            <v xml:space="preserve">    2037.0</v>
          </cell>
          <cell r="O845">
            <v>187</v>
          </cell>
          <cell r="P845">
            <v>188</v>
          </cell>
          <cell r="Q845" t="str">
            <v xml:space="preserve">      20.9</v>
          </cell>
          <cell r="R845">
            <v>35730</v>
          </cell>
          <cell r="S845" t="str">
            <v xml:space="preserve">      97.5</v>
          </cell>
          <cell r="T845">
            <v>30</v>
          </cell>
          <cell r="U845">
            <v>35730</v>
          </cell>
        </row>
        <row r="846">
          <cell r="B846" t="str">
            <v xml:space="preserve">PORT AVENTURA/P.ATRAC                                      </v>
          </cell>
          <cell r="C846" t="str">
            <v>TVG</v>
          </cell>
          <cell r="D846" t="str">
            <v>GENERAL</v>
          </cell>
          <cell r="E846">
            <v>35619</v>
          </cell>
          <cell r="F846" t="str">
            <v>Martes</v>
          </cell>
          <cell r="G846">
            <v>0.58241898148148141</v>
          </cell>
          <cell r="H846" t="str">
            <v>000m30s</v>
          </cell>
          <cell r="I846" t="str">
            <v>[TELEXORNAL GAL.REVIST] * [TELEXORNAL GALICIA]</v>
          </cell>
          <cell r="J846">
            <v>6</v>
          </cell>
          <cell r="K846">
            <v>17</v>
          </cell>
          <cell r="L846" t="str">
            <v>Resto</v>
          </cell>
          <cell r="M846">
            <v>0.4</v>
          </cell>
          <cell r="N846" t="str">
            <v xml:space="preserve">    2037.3</v>
          </cell>
          <cell r="O846">
            <v>132</v>
          </cell>
          <cell r="P846">
            <v>210</v>
          </cell>
          <cell r="Q846" t="str">
            <v xml:space="preserve">      20.9</v>
          </cell>
          <cell r="R846">
            <v>35730</v>
          </cell>
          <cell r="S846" t="str">
            <v xml:space="preserve">      97.5</v>
          </cell>
          <cell r="T846">
            <v>30</v>
          </cell>
          <cell r="U846">
            <v>35730</v>
          </cell>
        </row>
        <row r="847">
          <cell r="B847" t="str">
            <v xml:space="preserve">PORT AVENTURA/P.ATRAC                                      </v>
          </cell>
          <cell r="C847" t="str">
            <v>TVG</v>
          </cell>
          <cell r="D847" t="str">
            <v>GENERAL</v>
          </cell>
          <cell r="E847">
            <v>35619</v>
          </cell>
          <cell r="F847" t="str">
            <v>Martes</v>
          </cell>
          <cell r="G847">
            <v>0.63538194444444451</v>
          </cell>
          <cell r="H847" t="str">
            <v>000m30s</v>
          </cell>
          <cell r="I847" t="str">
            <v>[O TEMPO] * [TELEXORNAL DEPORTES]</v>
          </cell>
          <cell r="J847">
            <v>7</v>
          </cell>
          <cell r="K847">
            <v>16</v>
          </cell>
          <cell r="L847" t="str">
            <v>Resto</v>
          </cell>
          <cell r="M847">
            <v>0.4</v>
          </cell>
          <cell r="N847" t="str">
            <v xml:space="preserve">    2037.7</v>
          </cell>
          <cell r="O847">
            <v>150</v>
          </cell>
          <cell r="P847">
            <v>240</v>
          </cell>
          <cell r="Q847" t="str">
            <v xml:space="preserve">      20.9</v>
          </cell>
          <cell r="R847">
            <v>35730</v>
          </cell>
          <cell r="S847" t="str">
            <v xml:space="preserve">      97.5</v>
          </cell>
          <cell r="T847">
            <v>30</v>
          </cell>
          <cell r="U847">
            <v>35730</v>
          </cell>
        </row>
        <row r="848">
          <cell r="B848" t="str">
            <v xml:space="preserve">PORT AVENTURA/P.ATRAC                                      </v>
          </cell>
          <cell r="C848" t="str">
            <v>TVG</v>
          </cell>
          <cell r="D848" t="str">
            <v>GENERAL</v>
          </cell>
          <cell r="E848">
            <v>35619</v>
          </cell>
          <cell r="F848" t="str">
            <v>Martes</v>
          </cell>
          <cell r="G848">
            <v>0.6522916666666666</v>
          </cell>
          <cell r="H848" t="str">
            <v>000m30s</v>
          </cell>
          <cell r="I848" t="str">
            <v>[TELEXORNAL DEPORTES] * [COUSA,COUSI#A]</v>
          </cell>
          <cell r="J848">
            <v>12</v>
          </cell>
          <cell r="K848">
            <v>12</v>
          </cell>
          <cell r="L848" t="str">
            <v>Ultima</v>
          </cell>
          <cell r="M848">
            <v>0.2</v>
          </cell>
          <cell r="N848" t="str">
            <v xml:space="preserve">    2038.0</v>
          </cell>
          <cell r="O848">
            <v>83</v>
          </cell>
          <cell r="P848">
            <v>120</v>
          </cell>
          <cell r="Q848" t="str">
            <v xml:space="preserve">      20.9</v>
          </cell>
          <cell r="R848">
            <v>35730</v>
          </cell>
          <cell r="S848" t="str">
            <v xml:space="preserve">      97.5</v>
          </cell>
          <cell r="T848">
            <v>30</v>
          </cell>
          <cell r="U848">
            <v>35730</v>
          </cell>
        </row>
        <row r="849">
          <cell r="B849" t="str">
            <v xml:space="preserve">PORT AVENTURA/P.ATRAC                                      </v>
          </cell>
          <cell r="C849" t="str">
            <v>TVG</v>
          </cell>
          <cell r="D849" t="str">
            <v>GENERAL</v>
          </cell>
          <cell r="E849">
            <v>35619</v>
          </cell>
          <cell r="F849" t="str">
            <v>Martes</v>
          </cell>
          <cell r="G849">
            <v>0.82974537037037033</v>
          </cell>
          <cell r="H849" t="str">
            <v>000m30s</v>
          </cell>
          <cell r="I849" t="str">
            <v xml:space="preserve">[DE TODO CORAZON] {AVANCE PROGRAMACION} * </v>
          </cell>
          <cell r="J849">
            <v>7</v>
          </cell>
          <cell r="K849">
            <v>16</v>
          </cell>
          <cell r="L849" t="str">
            <v>Resto</v>
          </cell>
          <cell r="M849">
            <v>0</v>
          </cell>
          <cell r="N849" t="str">
            <v xml:space="preserve">    2038.0</v>
          </cell>
          <cell r="O849">
            <v>6</v>
          </cell>
          <cell r="P849">
            <v>210</v>
          </cell>
          <cell r="Q849" t="str">
            <v xml:space="preserve">      20.9</v>
          </cell>
          <cell r="R849">
            <v>35730</v>
          </cell>
          <cell r="S849" t="str">
            <v xml:space="preserve">      97.5</v>
          </cell>
          <cell r="T849">
            <v>30</v>
          </cell>
          <cell r="U849">
            <v>35730</v>
          </cell>
        </row>
        <row r="850">
          <cell r="B850" t="str">
            <v xml:space="preserve">PORT AVENTURA/P.ATRAC                                      </v>
          </cell>
          <cell r="C850" t="str">
            <v>TVG</v>
          </cell>
          <cell r="D850" t="str">
            <v>GENERAL</v>
          </cell>
          <cell r="E850">
            <v>35619</v>
          </cell>
          <cell r="F850" t="str">
            <v>Martes</v>
          </cell>
          <cell r="G850">
            <v>0.93761574074074072</v>
          </cell>
          <cell r="H850" t="str">
            <v>000m30s</v>
          </cell>
          <cell r="I850" t="str">
            <v>[SUPERMARTES] {AVANCE PROGRAMACION} * {AVANCE PROGRAMACION}</v>
          </cell>
          <cell r="J850">
            <v>12</v>
          </cell>
          <cell r="K850">
            <v>15</v>
          </cell>
          <cell r="L850" t="str">
            <v>Resto</v>
          </cell>
          <cell r="M850">
            <v>0.4</v>
          </cell>
          <cell r="N850" t="str">
            <v xml:space="preserve">    2038.4</v>
          </cell>
          <cell r="O850">
            <v>152</v>
          </cell>
          <cell r="P850">
            <v>450</v>
          </cell>
          <cell r="Q850" t="str">
            <v xml:space="preserve">      20.9</v>
          </cell>
          <cell r="R850">
            <v>35730</v>
          </cell>
          <cell r="S850" t="str">
            <v xml:space="preserve">      97.5</v>
          </cell>
          <cell r="T850">
            <v>30</v>
          </cell>
          <cell r="U850">
            <v>35730</v>
          </cell>
        </row>
        <row r="851">
          <cell r="B851" t="str">
            <v xml:space="preserve">PORT AVENTURA/P.ATRAC                                      </v>
          </cell>
          <cell r="C851" t="str">
            <v>TVG</v>
          </cell>
          <cell r="D851" t="str">
            <v>GENERAL</v>
          </cell>
          <cell r="E851">
            <v>35619</v>
          </cell>
          <cell r="F851" t="str">
            <v>Martes</v>
          </cell>
          <cell r="G851">
            <v>1.0133333333333334</v>
          </cell>
          <cell r="H851" t="str">
            <v>000m30s</v>
          </cell>
          <cell r="I851" t="str">
            <v xml:space="preserve">[SUPERMARTES] {AVANCE PROGRAMACION} * </v>
          </cell>
          <cell r="J851">
            <v>12</v>
          </cell>
          <cell r="K851">
            <v>15</v>
          </cell>
          <cell r="L851" t="str">
            <v>Resto</v>
          </cell>
          <cell r="M851">
            <v>0.4</v>
          </cell>
          <cell r="N851" t="str">
            <v xml:space="preserve">    2038.8</v>
          </cell>
          <cell r="O851">
            <v>156</v>
          </cell>
          <cell r="P851">
            <v>188</v>
          </cell>
          <cell r="Q851" t="str">
            <v xml:space="preserve">      20.9</v>
          </cell>
          <cell r="R851">
            <v>35730</v>
          </cell>
          <cell r="S851" t="str">
            <v xml:space="preserve">      97.5</v>
          </cell>
          <cell r="T851">
            <v>30</v>
          </cell>
          <cell r="U851">
            <v>35730</v>
          </cell>
        </row>
        <row r="852">
          <cell r="B852" t="str">
            <v xml:space="preserve">PORT AVENTURA/P.ATRAC                                      </v>
          </cell>
          <cell r="C852" t="str">
            <v>TVM</v>
          </cell>
          <cell r="D852" t="str">
            <v>GENERAL</v>
          </cell>
          <cell r="E852">
            <v>35619</v>
          </cell>
          <cell r="F852" t="str">
            <v>Martes</v>
          </cell>
          <cell r="G852">
            <v>0.97364583333333332</v>
          </cell>
          <cell r="H852" t="str">
            <v>000m30s</v>
          </cell>
          <cell r="I852" t="str">
            <v>[LA NOCHE DE...] {AVANCE PROGRAMACION} * {AVANCE PROGRAMACION}</v>
          </cell>
          <cell r="J852">
            <v>7</v>
          </cell>
          <cell r="K852">
            <v>18</v>
          </cell>
          <cell r="L852" t="str">
            <v>Resto</v>
          </cell>
          <cell r="M852">
            <v>1.1000000000000001</v>
          </cell>
          <cell r="N852" t="str">
            <v xml:space="preserve">    2039.9</v>
          </cell>
          <cell r="O852">
            <v>404</v>
          </cell>
          <cell r="P852">
            <v>1050</v>
          </cell>
          <cell r="Q852" t="str">
            <v xml:space="preserve">      20.9</v>
          </cell>
          <cell r="R852">
            <v>35730</v>
          </cell>
          <cell r="S852" t="str">
            <v xml:space="preserve">      97.5</v>
          </cell>
          <cell r="T852">
            <v>30</v>
          </cell>
          <cell r="U852">
            <v>35730</v>
          </cell>
        </row>
      </sheetData>
      <sheetData sheetId="8">
        <row r="2">
          <cell r="B2" t="str">
            <v>CAMPAÑA</v>
          </cell>
        </row>
      </sheetData>
      <sheetData sheetId="9" refreshError="1">
        <row r="2">
          <cell r="B2" t="str">
            <v>CAMPAÑA</v>
          </cell>
          <cell r="C2" t="str">
            <v>CAD.</v>
          </cell>
          <cell r="D2" t="str">
            <v>ÁMBITO</v>
          </cell>
          <cell r="E2" t="str">
            <v>FECHA</v>
          </cell>
          <cell r="F2" t="str">
            <v>DIA</v>
          </cell>
          <cell r="G2" t="str">
            <v>HORA</v>
          </cell>
          <cell r="H2" t="str">
            <v>DUR.</v>
          </cell>
          <cell r="I2" t="str">
            <v>TÍTULO</v>
          </cell>
          <cell r="J2" t="str">
            <v>PB2</v>
          </cell>
          <cell r="K2" t="str">
            <v>NB2</v>
          </cell>
          <cell r="L2" t="str">
            <v>Posición Bloque</v>
          </cell>
          <cell r="M2" t="str">
            <v>GRP</v>
          </cell>
          <cell r="N2" t="str">
            <v>GRP Ac</v>
          </cell>
          <cell r="O2" t="str">
            <v>Cont(000)</v>
          </cell>
          <cell r="P2" t="str">
            <v>Coste</v>
          </cell>
          <cell r="Q2" t="str">
            <v>FMC</v>
          </cell>
          <cell r="R2" t="str">
            <v>Cob(000)</v>
          </cell>
          <cell r="S2" t="str">
            <v>Cob%</v>
          </cell>
          <cell r="T2" t="str">
            <v>Duración</v>
          </cell>
        </row>
        <row r="3">
          <cell r="A3">
            <v>1</v>
          </cell>
          <cell r="B3" t="str">
            <v xml:space="preserve">PORT AVENTURA-H.VIAJE                                      </v>
          </cell>
          <cell r="C3" t="str">
            <v>TVM</v>
          </cell>
          <cell r="D3" t="str">
            <v>GENERAL</v>
          </cell>
          <cell r="E3">
            <v>35541</v>
          </cell>
          <cell r="F3" t="str">
            <v>LUN</v>
          </cell>
          <cell r="G3">
            <v>0.47821759259259261</v>
          </cell>
          <cell r="H3" t="str">
            <v>000:20</v>
          </cell>
          <cell r="I3" t="str">
            <v>[FUTBOL ES FUTBOL RESU] {AVANCE PROGRAMACION} * {AVANCE PROGRAMACION}</v>
          </cell>
          <cell r="J3">
            <v>3</v>
          </cell>
          <cell r="K3">
            <v>4</v>
          </cell>
          <cell r="L3" t="str">
            <v>Penultima</v>
          </cell>
          <cell r="M3">
            <v>0.1</v>
          </cell>
          <cell r="N3">
            <v>0.1</v>
          </cell>
          <cell r="O3">
            <v>28</v>
          </cell>
          <cell r="P3">
            <v>180</v>
          </cell>
          <cell r="Q3">
            <v>1</v>
          </cell>
          <cell r="R3">
            <v>28</v>
          </cell>
          <cell r="S3">
            <v>0.1</v>
          </cell>
          <cell r="T3">
            <v>20</v>
          </cell>
        </row>
        <row r="4">
          <cell r="A4">
            <v>2</v>
          </cell>
          <cell r="B4" t="str">
            <v xml:space="preserve">PORT AVENTURA-H.VIAJE                                      </v>
          </cell>
          <cell r="C4" t="str">
            <v>TVM</v>
          </cell>
          <cell r="D4" t="str">
            <v>GENERAL</v>
          </cell>
          <cell r="E4">
            <v>35541</v>
          </cell>
          <cell r="F4" t="str">
            <v>LUN</v>
          </cell>
          <cell r="G4">
            <v>0.57758101851851851</v>
          </cell>
          <cell r="H4" t="str">
            <v>000:20</v>
          </cell>
          <cell r="I4" t="str">
            <v>[AVANCE PROGRAMACION] * [AVANCE PROGRAMACION]</v>
          </cell>
          <cell r="J4">
            <v>3</v>
          </cell>
          <cell r="K4">
            <v>17</v>
          </cell>
          <cell r="L4" t="str">
            <v>Resto</v>
          </cell>
          <cell r="M4">
            <v>0.6</v>
          </cell>
          <cell r="N4">
            <v>0.7</v>
          </cell>
          <cell r="O4">
            <v>230</v>
          </cell>
          <cell r="P4">
            <v>275</v>
          </cell>
          <cell r="Q4">
            <v>1.1000000000000001</v>
          </cell>
          <cell r="R4">
            <v>245</v>
          </cell>
          <cell r="S4">
            <v>0.7</v>
          </cell>
          <cell r="T4">
            <v>20</v>
          </cell>
        </row>
        <row r="5">
          <cell r="A5">
            <v>3</v>
          </cell>
          <cell r="B5" t="str">
            <v xml:space="preserve">PORT AVENTURA-H.VIAJE                                      </v>
          </cell>
          <cell r="C5" t="str">
            <v>TVM</v>
          </cell>
          <cell r="D5" t="str">
            <v>GENERAL</v>
          </cell>
          <cell r="E5">
            <v>35541</v>
          </cell>
          <cell r="F5" t="str">
            <v>LUN</v>
          </cell>
          <cell r="G5">
            <v>0.76445601851851841</v>
          </cell>
          <cell r="H5" t="str">
            <v>000:20</v>
          </cell>
          <cell r="I5" t="str">
            <v xml:space="preserve">[PREVIO TOROS] {AVANCE PROGRAMACION} * </v>
          </cell>
          <cell r="J5">
            <v>3</v>
          </cell>
          <cell r="K5">
            <v>18</v>
          </cell>
          <cell r="L5" t="str">
            <v>Resto</v>
          </cell>
          <cell r="M5">
            <v>0.4</v>
          </cell>
          <cell r="N5">
            <v>1.1000000000000001</v>
          </cell>
          <cell r="O5">
            <v>154</v>
          </cell>
          <cell r="P5">
            <v>365</v>
          </cell>
          <cell r="Q5">
            <v>1</v>
          </cell>
          <cell r="R5">
            <v>395</v>
          </cell>
          <cell r="S5">
            <v>1.1000000000000001</v>
          </cell>
          <cell r="T5">
            <v>20</v>
          </cell>
        </row>
        <row r="6">
          <cell r="A6">
            <v>4</v>
          </cell>
          <cell r="B6" t="str">
            <v xml:space="preserve">PORT AVENTURA-H.VIAJE                                      </v>
          </cell>
          <cell r="C6" t="str">
            <v>TVM</v>
          </cell>
          <cell r="D6" t="str">
            <v>GENERAL</v>
          </cell>
          <cell r="E6">
            <v>35541</v>
          </cell>
          <cell r="F6" t="str">
            <v>LUN</v>
          </cell>
          <cell r="G6">
            <v>0.943425925925926</v>
          </cell>
          <cell r="H6" t="str">
            <v>000:20</v>
          </cell>
          <cell r="I6" t="str">
            <v>[MAS ALLA DEL LIMITE]  * {AVANCE PROGRAMACION}</v>
          </cell>
          <cell r="J6">
            <v>11</v>
          </cell>
          <cell r="K6">
            <v>21</v>
          </cell>
          <cell r="L6" t="str">
            <v>Resto</v>
          </cell>
          <cell r="M6">
            <v>0.6</v>
          </cell>
          <cell r="N6">
            <v>1.7</v>
          </cell>
          <cell r="O6">
            <v>217</v>
          </cell>
          <cell r="P6">
            <v>690</v>
          </cell>
          <cell r="Q6">
            <v>1.1000000000000001</v>
          </cell>
          <cell r="R6">
            <v>587</v>
          </cell>
          <cell r="S6">
            <v>1.6</v>
          </cell>
          <cell r="T6">
            <v>20</v>
          </cell>
        </row>
        <row r="7">
          <cell r="A7">
            <v>5</v>
          </cell>
          <cell r="B7" t="str">
            <v xml:space="preserve">PORT AVENTURA-H.VIAJE                                      </v>
          </cell>
          <cell r="C7" t="str">
            <v>TVM</v>
          </cell>
          <cell r="D7" t="str">
            <v>GENERAL</v>
          </cell>
          <cell r="E7">
            <v>35542</v>
          </cell>
          <cell r="F7" t="str">
            <v>MAR</v>
          </cell>
          <cell r="G7">
            <v>0.46908564814814818</v>
          </cell>
          <cell r="H7" t="str">
            <v>000:20</v>
          </cell>
          <cell r="I7" t="str">
            <v>[PRORROGA FUTBOL ES(R)] {AVANCE PROGRAMACION} * {AVANCE PROGRAMACION}</v>
          </cell>
          <cell r="J7">
            <v>3</v>
          </cell>
          <cell r="K7">
            <v>5</v>
          </cell>
          <cell r="L7" t="str">
            <v>Resto</v>
          </cell>
          <cell r="M7">
            <v>0.1</v>
          </cell>
          <cell r="N7">
            <v>1.8</v>
          </cell>
          <cell r="O7">
            <v>43</v>
          </cell>
          <cell r="P7">
            <v>180</v>
          </cell>
          <cell r="Q7">
            <v>1.1000000000000001</v>
          </cell>
          <cell r="R7">
            <v>613</v>
          </cell>
          <cell r="S7">
            <v>1.7</v>
          </cell>
          <cell r="T7">
            <v>20</v>
          </cell>
        </row>
        <row r="8">
          <cell r="A8">
            <v>6</v>
          </cell>
          <cell r="B8" t="str">
            <v xml:space="preserve">PORT AVENTURA-H.VIAJE                                      </v>
          </cell>
          <cell r="C8" t="str">
            <v>TVM</v>
          </cell>
          <cell r="D8" t="str">
            <v>GENERAL</v>
          </cell>
          <cell r="E8">
            <v>35542</v>
          </cell>
          <cell r="F8" t="str">
            <v>MAR</v>
          </cell>
          <cell r="G8">
            <v>0.65850694444444446</v>
          </cell>
          <cell r="H8" t="str">
            <v>000:20</v>
          </cell>
          <cell r="I8" t="str">
            <v xml:space="preserve">[ROSEANNE] {AVANCE PROGRAMACION} * </v>
          </cell>
          <cell r="J8">
            <v>13</v>
          </cell>
          <cell r="K8">
            <v>16</v>
          </cell>
          <cell r="L8" t="str">
            <v>Resto</v>
          </cell>
          <cell r="M8">
            <v>0.4</v>
          </cell>
          <cell r="N8">
            <v>2.2000000000000002</v>
          </cell>
          <cell r="O8">
            <v>134</v>
          </cell>
          <cell r="P8">
            <v>365</v>
          </cell>
          <cell r="Q8">
            <v>1.1000000000000001</v>
          </cell>
          <cell r="R8">
            <v>733</v>
          </cell>
          <cell r="S8">
            <v>2</v>
          </cell>
          <cell r="T8">
            <v>20</v>
          </cell>
        </row>
        <row r="9">
          <cell r="A9">
            <v>7</v>
          </cell>
          <cell r="B9" t="str">
            <v xml:space="preserve">PORT AVENTURA-H.VIAJE                                      </v>
          </cell>
          <cell r="C9" t="str">
            <v>TVM</v>
          </cell>
          <cell r="D9" t="str">
            <v>GENERAL</v>
          </cell>
          <cell r="E9">
            <v>35542</v>
          </cell>
          <cell r="F9" t="str">
            <v>MAR</v>
          </cell>
          <cell r="G9">
            <v>0.84388888888888891</v>
          </cell>
          <cell r="H9" t="str">
            <v>000:20</v>
          </cell>
          <cell r="I9" t="str">
            <v>[MADRID DIRECTO]  * {AVANCE PROGRAMACION}</v>
          </cell>
          <cell r="J9">
            <v>3</v>
          </cell>
          <cell r="K9">
            <v>19</v>
          </cell>
          <cell r="L9" t="str">
            <v>Resto</v>
          </cell>
          <cell r="M9">
            <v>0.7</v>
          </cell>
          <cell r="N9">
            <v>2.9</v>
          </cell>
          <cell r="O9">
            <v>261</v>
          </cell>
          <cell r="P9">
            <v>365</v>
          </cell>
          <cell r="Q9">
            <v>1.2</v>
          </cell>
          <cell r="R9">
            <v>914</v>
          </cell>
          <cell r="S9">
            <v>2.5</v>
          </cell>
          <cell r="T9">
            <v>20</v>
          </cell>
        </row>
        <row r="10">
          <cell r="A10">
            <v>8</v>
          </cell>
          <cell r="B10" t="str">
            <v xml:space="preserve">PORT AVENTURA-H.VIAJE                                      </v>
          </cell>
          <cell r="C10" t="str">
            <v>TVM</v>
          </cell>
          <cell r="D10" t="str">
            <v>GENERAL</v>
          </cell>
          <cell r="E10">
            <v>35542</v>
          </cell>
          <cell r="F10" t="str">
            <v>MAR</v>
          </cell>
          <cell r="G10">
            <v>0.99062499999999998</v>
          </cell>
          <cell r="H10" t="str">
            <v>000:20</v>
          </cell>
          <cell r="I10" t="str">
            <v xml:space="preserve">[LA NOCHE DE...] {AVANCE NOTICIAS} * </v>
          </cell>
          <cell r="J10">
            <v>11</v>
          </cell>
          <cell r="K10">
            <v>20</v>
          </cell>
          <cell r="L10" t="str">
            <v>Resto</v>
          </cell>
          <cell r="M10">
            <v>0.7</v>
          </cell>
          <cell r="N10">
            <v>3.6</v>
          </cell>
          <cell r="O10">
            <v>250</v>
          </cell>
          <cell r="P10">
            <v>690</v>
          </cell>
          <cell r="Q10">
            <v>1.2</v>
          </cell>
          <cell r="R10">
            <v>1093</v>
          </cell>
          <cell r="S10">
            <v>3</v>
          </cell>
          <cell r="T10">
            <v>20</v>
          </cell>
        </row>
        <row r="11">
          <cell r="A11">
            <v>9</v>
          </cell>
          <cell r="B11" t="str">
            <v xml:space="preserve">PORT AVENTURA-H.VIAJE                                      </v>
          </cell>
          <cell r="C11" t="str">
            <v>TVM</v>
          </cell>
          <cell r="D11" t="str">
            <v>GENERAL</v>
          </cell>
          <cell r="E11">
            <v>35542</v>
          </cell>
          <cell r="F11" t="str">
            <v>MAR</v>
          </cell>
          <cell r="G11">
            <v>1.052662037037037</v>
          </cell>
          <cell r="H11" t="str">
            <v>000:20</v>
          </cell>
          <cell r="I11" t="str">
            <v>[CINE] {AVANCE NOTICIAS} * {AVANCE PROGRAMACION}</v>
          </cell>
          <cell r="J11">
            <v>7</v>
          </cell>
          <cell r="K11">
            <v>12</v>
          </cell>
          <cell r="L11" t="str">
            <v>Resto</v>
          </cell>
          <cell r="M11">
            <v>0.3</v>
          </cell>
          <cell r="N11">
            <v>3.8</v>
          </cell>
          <cell r="O11">
            <v>93</v>
          </cell>
          <cell r="P11">
            <v>180</v>
          </cell>
          <cell r="Q11">
            <v>1.3</v>
          </cell>
          <cell r="R11">
            <v>1091</v>
          </cell>
          <cell r="S11">
            <v>3</v>
          </cell>
          <cell r="T11">
            <v>20</v>
          </cell>
        </row>
        <row r="12">
          <cell r="A12">
            <v>10</v>
          </cell>
          <cell r="B12" t="str">
            <v xml:space="preserve">PORT AVENTURA-H.VIAJE                                      </v>
          </cell>
          <cell r="C12" t="str">
            <v>C.SUR</v>
          </cell>
          <cell r="D12" t="str">
            <v>GENERAL</v>
          </cell>
          <cell r="E12">
            <v>35543</v>
          </cell>
          <cell r="F12" t="str">
            <v>MIÉ</v>
          </cell>
          <cell r="G12">
            <v>0.57983796296296297</v>
          </cell>
          <cell r="H12" t="str">
            <v>000:20</v>
          </cell>
          <cell r="I12" t="str">
            <v>[AVANCE PROGRAMACION] * [LA TIENDA EN CASA]</v>
          </cell>
          <cell r="J12">
            <v>2</v>
          </cell>
          <cell r="K12">
            <v>6</v>
          </cell>
          <cell r="L12" t="str">
            <v>Segunda</v>
          </cell>
          <cell r="M12">
            <v>0.3</v>
          </cell>
          <cell r="N12">
            <v>4.0999999999999996</v>
          </cell>
          <cell r="O12">
            <v>97</v>
          </cell>
          <cell r="P12">
            <v>50</v>
          </cell>
          <cell r="Q12">
            <v>1.3</v>
          </cell>
          <cell r="R12">
            <v>1184</v>
          </cell>
          <cell r="S12">
            <v>3.2</v>
          </cell>
          <cell r="T12">
            <v>20</v>
          </cell>
        </row>
        <row r="13">
          <cell r="A13">
            <v>11</v>
          </cell>
          <cell r="B13" t="str">
            <v xml:space="preserve">PORT AVENTURA-H.VIAJE                                      </v>
          </cell>
          <cell r="C13" t="str">
            <v>C.SUR</v>
          </cell>
          <cell r="D13" t="str">
            <v>GENERAL</v>
          </cell>
          <cell r="E13">
            <v>35543</v>
          </cell>
          <cell r="F13" t="str">
            <v>MIÉ</v>
          </cell>
          <cell r="G13">
            <v>0.96752314814814822</v>
          </cell>
          <cell r="H13" t="str">
            <v>000:20</v>
          </cell>
          <cell r="I13" t="str">
            <v>[POR QUE?] {AVANCE PROGRAMACION} * {AVANCE PROGRAMACION}</v>
          </cell>
          <cell r="J13">
            <v>8</v>
          </cell>
          <cell r="K13">
            <v>15</v>
          </cell>
          <cell r="L13" t="str">
            <v>Resto</v>
          </cell>
          <cell r="M13">
            <v>0.7</v>
          </cell>
          <cell r="N13">
            <v>4.8</v>
          </cell>
          <cell r="O13">
            <v>242</v>
          </cell>
          <cell r="P13">
            <v>450</v>
          </cell>
          <cell r="Q13">
            <v>1.3</v>
          </cell>
          <cell r="R13">
            <v>1392</v>
          </cell>
          <cell r="S13">
            <v>3.8</v>
          </cell>
          <cell r="T13">
            <v>20</v>
          </cell>
        </row>
        <row r="14">
          <cell r="A14">
            <v>12</v>
          </cell>
          <cell r="B14" t="str">
            <v xml:space="preserve">PORT AVENTURA-H.VIAJE                                      </v>
          </cell>
          <cell r="C14" t="str">
            <v>C.SUR</v>
          </cell>
          <cell r="D14" t="str">
            <v>GENERAL</v>
          </cell>
          <cell r="E14">
            <v>35543</v>
          </cell>
          <cell r="F14" t="str">
            <v>MIÉ</v>
          </cell>
          <cell r="G14">
            <v>1.0376157407407407</v>
          </cell>
          <cell r="H14" t="str">
            <v>000:20</v>
          </cell>
          <cell r="I14" t="str">
            <v>[MEDIAS DE SEDA]  * {AVANCE PROGRAMACION}</v>
          </cell>
          <cell r="J14">
            <v>2</v>
          </cell>
          <cell r="K14">
            <v>7</v>
          </cell>
          <cell r="L14" t="str">
            <v>Segunda</v>
          </cell>
          <cell r="M14">
            <v>0.1</v>
          </cell>
          <cell r="N14">
            <v>4.9000000000000004</v>
          </cell>
          <cell r="O14">
            <v>31</v>
          </cell>
          <cell r="P14">
            <v>125</v>
          </cell>
          <cell r="Q14">
            <v>1.3</v>
          </cell>
          <cell r="R14">
            <v>1419</v>
          </cell>
          <cell r="S14">
            <v>3.9</v>
          </cell>
          <cell r="T14">
            <v>20</v>
          </cell>
        </row>
        <row r="15">
          <cell r="A15">
            <v>13</v>
          </cell>
          <cell r="B15" t="str">
            <v xml:space="preserve">PORT AVENTURA-H.VIAJE                                      </v>
          </cell>
          <cell r="C15" t="str">
            <v>TVM</v>
          </cell>
          <cell r="D15" t="str">
            <v>GENERAL</v>
          </cell>
          <cell r="E15">
            <v>35543</v>
          </cell>
          <cell r="F15" t="str">
            <v>MIÉ</v>
          </cell>
          <cell r="G15">
            <v>0.78423611111111102</v>
          </cell>
          <cell r="H15" t="str">
            <v>000:20</v>
          </cell>
          <cell r="I15" t="str">
            <v xml:space="preserve">[HABLANDO CON GEMMA] {AVANCE PROGRAMACION} * </v>
          </cell>
          <cell r="J15">
            <v>12</v>
          </cell>
          <cell r="K15">
            <v>16</v>
          </cell>
          <cell r="L15" t="str">
            <v>Resto</v>
          </cell>
          <cell r="M15">
            <v>0.4</v>
          </cell>
          <cell r="N15">
            <v>5.2</v>
          </cell>
          <cell r="O15">
            <v>130</v>
          </cell>
          <cell r="P15">
            <v>365</v>
          </cell>
          <cell r="Q15">
            <v>1.3</v>
          </cell>
          <cell r="R15">
            <v>1488</v>
          </cell>
          <cell r="S15">
            <v>4.0999999999999996</v>
          </cell>
          <cell r="T15">
            <v>20</v>
          </cell>
        </row>
        <row r="16">
          <cell r="A16">
            <v>14</v>
          </cell>
          <cell r="B16" t="str">
            <v xml:space="preserve">PORT AVENTURA-H.VIAJE                                      </v>
          </cell>
          <cell r="C16" t="str">
            <v>TVM</v>
          </cell>
          <cell r="D16" t="str">
            <v>GENERAL</v>
          </cell>
          <cell r="E16">
            <v>35543</v>
          </cell>
          <cell r="F16" t="str">
            <v>MIÉ</v>
          </cell>
          <cell r="G16">
            <v>0.90894675925925927</v>
          </cell>
          <cell r="H16" t="str">
            <v>000:20</v>
          </cell>
          <cell r="I16" t="str">
            <v>[TELENOTICIAS 2] * [AVANCE PROGRAMACION]</v>
          </cell>
          <cell r="J16">
            <v>13</v>
          </cell>
          <cell r="K16">
            <v>25</v>
          </cell>
          <cell r="L16" t="str">
            <v>Resto</v>
          </cell>
          <cell r="M16">
            <v>0.6</v>
          </cell>
          <cell r="N16">
            <v>5.8</v>
          </cell>
          <cell r="O16">
            <v>226</v>
          </cell>
          <cell r="P16">
            <v>690</v>
          </cell>
          <cell r="Q16">
            <v>1.3</v>
          </cell>
          <cell r="R16">
            <v>1626</v>
          </cell>
          <cell r="S16">
            <v>4.4000000000000004</v>
          </cell>
          <cell r="T16">
            <v>20</v>
          </cell>
        </row>
        <row r="17">
          <cell r="A17">
            <v>15</v>
          </cell>
          <cell r="B17" t="str">
            <v xml:space="preserve">PORT AVENTURA-H.VIAJE                                      </v>
          </cell>
          <cell r="C17" t="str">
            <v>C.SUR</v>
          </cell>
          <cell r="D17" t="str">
            <v>GENERAL</v>
          </cell>
          <cell r="E17">
            <v>35544</v>
          </cell>
          <cell r="F17" t="str">
            <v>JUE</v>
          </cell>
          <cell r="G17">
            <v>0.79432870370370379</v>
          </cell>
          <cell r="H17" t="str">
            <v>000:20</v>
          </cell>
          <cell r="I17" t="str">
            <v>[TOROS] {AVANCE PROGRAMACION} * {AVANCE PROGRAMACION}</v>
          </cell>
          <cell r="J17">
            <v>6</v>
          </cell>
          <cell r="K17">
            <v>10</v>
          </cell>
          <cell r="L17" t="str">
            <v>Resto</v>
          </cell>
          <cell r="M17">
            <v>0.8</v>
          </cell>
          <cell r="N17">
            <v>6.6</v>
          </cell>
          <cell r="O17">
            <v>285</v>
          </cell>
          <cell r="P17">
            <v>300</v>
          </cell>
          <cell r="Q17">
            <v>1.3</v>
          </cell>
          <cell r="R17">
            <v>1843</v>
          </cell>
          <cell r="S17">
            <v>5</v>
          </cell>
          <cell r="T17">
            <v>20</v>
          </cell>
        </row>
        <row r="18">
          <cell r="A18">
            <v>16</v>
          </cell>
          <cell r="B18" t="str">
            <v xml:space="preserve">PORT AVENTURA-H.VIAJE                                      </v>
          </cell>
          <cell r="C18" t="str">
            <v>C.SUR</v>
          </cell>
          <cell r="D18" t="str">
            <v>GENERAL</v>
          </cell>
          <cell r="E18">
            <v>35544</v>
          </cell>
          <cell r="F18" t="str">
            <v>JUE</v>
          </cell>
          <cell r="G18">
            <v>0.86851851851851858</v>
          </cell>
          <cell r="H18" t="str">
            <v>000:20</v>
          </cell>
          <cell r="I18" t="str">
            <v>[AVANCE PROGRAMACION] * [AVANCE PROGRAMACION]</v>
          </cell>
          <cell r="J18">
            <v>6</v>
          </cell>
          <cell r="K18">
            <v>21</v>
          </cell>
          <cell r="L18" t="str">
            <v>Resto</v>
          </cell>
          <cell r="M18">
            <v>0.7</v>
          </cell>
          <cell r="N18">
            <v>7.3</v>
          </cell>
          <cell r="O18">
            <v>251</v>
          </cell>
          <cell r="P18">
            <v>300</v>
          </cell>
          <cell r="Q18">
            <v>1.3</v>
          </cell>
          <cell r="R18">
            <v>2020</v>
          </cell>
          <cell r="S18">
            <v>5.5</v>
          </cell>
          <cell r="T18">
            <v>20</v>
          </cell>
        </row>
        <row r="19">
          <cell r="A19">
            <v>17</v>
          </cell>
          <cell r="B19" t="str">
            <v xml:space="preserve">PORT AVENTURA-H.VIAJE                                      </v>
          </cell>
          <cell r="C19" t="str">
            <v>C.SUR</v>
          </cell>
          <cell r="D19" t="str">
            <v>GENERAL</v>
          </cell>
          <cell r="E19">
            <v>35544</v>
          </cell>
          <cell r="F19" t="str">
            <v>JUE</v>
          </cell>
          <cell r="G19">
            <v>0.99195601851851845</v>
          </cell>
          <cell r="H19" t="str">
            <v>000:20</v>
          </cell>
          <cell r="I19" t="str">
            <v>[TOMBOLA]</v>
          </cell>
          <cell r="J19">
            <v>9</v>
          </cell>
          <cell r="K19">
            <v>12</v>
          </cell>
          <cell r="L19" t="str">
            <v>Resto</v>
          </cell>
          <cell r="M19">
            <v>1.1000000000000001</v>
          </cell>
          <cell r="N19">
            <v>8.4</v>
          </cell>
          <cell r="O19">
            <v>415</v>
          </cell>
          <cell r="P19">
            <v>450</v>
          </cell>
          <cell r="Q19">
            <v>1.3</v>
          </cell>
          <cell r="R19">
            <v>2321</v>
          </cell>
          <cell r="S19">
            <v>6.3</v>
          </cell>
          <cell r="T19">
            <v>20</v>
          </cell>
        </row>
        <row r="20">
          <cell r="A20">
            <v>18</v>
          </cell>
          <cell r="B20" t="str">
            <v xml:space="preserve">PORT AVENTURA-H.VIAJE                                      </v>
          </cell>
          <cell r="C20" t="str">
            <v>C9</v>
          </cell>
          <cell r="D20" t="str">
            <v>GENERAL</v>
          </cell>
          <cell r="E20">
            <v>35544</v>
          </cell>
          <cell r="F20" t="str">
            <v>JUE</v>
          </cell>
          <cell r="G20">
            <v>0.68740740740740736</v>
          </cell>
          <cell r="H20" t="str">
            <v>000:20</v>
          </cell>
          <cell r="I20" t="str">
            <v xml:space="preserve">[EN PRIMERA PERSONA] {AVANCE PROGRAMACION} * </v>
          </cell>
          <cell r="J20">
            <v>2</v>
          </cell>
          <cell r="K20">
            <v>13</v>
          </cell>
          <cell r="L20" t="str">
            <v>Segunda</v>
          </cell>
          <cell r="M20">
            <v>0.5</v>
          </cell>
          <cell r="N20">
            <v>8.9</v>
          </cell>
          <cell r="O20">
            <v>171</v>
          </cell>
          <cell r="P20">
            <v>125</v>
          </cell>
          <cell r="Q20">
            <v>1.3</v>
          </cell>
          <cell r="R20">
            <v>2484</v>
          </cell>
          <cell r="S20">
            <v>6.8</v>
          </cell>
          <cell r="T20">
            <v>20</v>
          </cell>
        </row>
        <row r="21">
          <cell r="A21">
            <v>19</v>
          </cell>
          <cell r="B21" t="str">
            <v xml:space="preserve">PORT AVENTURA-H.VIAJE                                      </v>
          </cell>
          <cell r="C21" t="str">
            <v>C9</v>
          </cell>
          <cell r="D21" t="str">
            <v>GENERAL</v>
          </cell>
          <cell r="E21">
            <v>35544</v>
          </cell>
          <cell r="F21" t="str">
            <v>JUE</v>
          </cell>
          <cell r="G21">
            <v>0.78738425925925926</v>
          </cell>
          <cell r="H21" t="str">
            <v>000:20</v>
          </cell>
          <cell r="I21" t="str">
            <v xml:space="preserve">[CINE] {AVANCE PROGRAMACION} * </v>
          </cell>
          <cell r="J21">
            <v>2</v>
          </cell>
          <cell r="K21">
            <v>13</v>
          </cell>
          <cell r="L21" t="str">
            <v>Segunda</v>
          </cell>
          <cell r="M21">
            <v>0.3</v>
          </cell>
          <cell r="N21">
            <v>9.1</v>
          </cell>
          <cell r="O21">
            <v>97</v>
          </cell>
          <cell r="P21">
            <v>125</v>
          </cell>
          <cell r="Q21">
            <v>1.3</v>
          </cell>
          <cell r="R21">
            <v>2545</v>
          </cell>
          <cell r="S21">
            <v>6.9</v>
          </cell>
          <cell r="T21">
            <v>20</v>
          </cell>
        </row>
        <row r="22">
          <cell r="A22">
            <v>20</v>
          </cell>
          <cell r="B22" t="str">
            <v xml:space="preserve">PORT AVENTURA-H.VIAJE                                      </v>
          </cell>
          <cell r="C22" t="str">
            <v>ETB2</v>
          </cell>
          <cell r="D22" t="str">
            <v>GENERAL</v>
          </cell>
          <cell r="E22">
            <v>35544</v>
          </cell>
          <cell r="F22" t="str">
            <v>JUE</v>
          </cell>
          <cell r="G22">
            <v>0.52755787037037039</v>
          </cell>
          <cell r="H22" t="str">
            <v>000:20</v>
          </cell>
          <cell r="I22" t="str">
            <v>[AVANCE PROGRAMACION] * [A MEDIODIA]</v>
          </cell>
          <cell r="J22">
            <v>3</v>
          </cell>
          <cell r="K22">
            <v>3</v>
          </cell>
          <cell r="L22" t="str">
            <v>Ultima</v>
          </cell>
          <cell r="M22">
            <v>0</v>
          </cell>
          <cell r="N22">
            <v>9.1999999999999993</v>
          </cell>
          <cell r="O22">
            <v>7</v>
          </cell>
          <cell r="P22">
            <v>50</v>
          </cell>
          <cell r="Q22">
            <v>1.3</v>
          </cell>
          <cell r="R22">
            <v>2552</v>
          </cell>
          <cell r="S22">
            <v>7</v>
          </cell>
          <cell r="T22">
            <v>20</v>
          </cell>
        </row>
        <row r="23">
          <cell r="A23">
            <v>21</v>
          </cell>
          <cell r="B23" t="str">
            <v xml:space="preserve">PORT AVENTURA-H.VIAJE                                      </v>
          </cell>
          <cell r="C23" t="str">
            <v>ETB2</v>
          </cell>
          <cell r="D23" t="str">
            <v>GENERAL</v>
          </cell>
          <cell r="E23">
            <v>35544</v>
          </cell>
          <cell r="F23" t="str">
            <v>JUE</v>
          </cell>
          <cell r="G23">
            <v>0.58241898148148141</v>
          </cell>
          <cell r="H23" t="str">
            <v>000:20</v>
          </cell>
          <cell r="I23" t="str">
            <v>[AVANCE PROGRAMACION] * [AVANCE PROGRAMACION]</v>
          </cell>
          <cell r="J23">
            <v>10</v>
          </cell>
          <cell r="K23">
            <v>11</v>
          </cell>
          <cell r="L23" t="str">
            <v>Penultima</v>
          </cell>
          <cell r="M23">
            <v>0.1</v>
          </cell>
          <cell r="N23">
            <v>9.3000000000000007</v>
          </cell>
          <cell r="O23">
            <v>33</v>
          </cell>
          <cell r="P23">
            <v>70</v>
          </cell>
          <cell r="Q23">
            <v>1.3</v>
          </cell>
          <cell r="R23">
            <v>2584</v>
          </cell>
          <cell r="S23">
            <v>7</v>
          </cell>
          <cell r="T23">
            <v>20</v>
          </cell>
        </row>
        <row r="24">
          <cell r="A24">
            <v>22</v>
          </cell>
          <cell r="B24" t="str">
            <v xml:space="preserve">PORT AVENTURA-H.VIAJE                                      </v>
          </cell>
          <cell r="C24" t="str">
            <v>ETB2</v>
          </cell>
          <cell r="D24" t="str">
            <v>GENERAL</v>
          </cell>
          <cell r="E24">
            <v>35544</v>
          </cell>
          <cell r="F24" t="str">
            <v>JUE</v>
          </cell>
          <cell r="G24">
            <v>0.85310185185185183</v>
          </cell>
          <cell r="H24" t="str">
            <v>000:20</v>
          </cell>
          <cell r="I24" t="str">
            <v>[ROMPECABEZOTAS] {AVANCE PROGRAMACION} * {AVANCE PROGRAMACION}</v>
          </cell>
          <cell r="J24">
            <v>11</v>
          </cell>
          <cell r="K24">
            <v>14</v>
          </cell>
          <cell r="L24" t="str">
            <v>Resto</v>
          </cell>
          <cell r="M24">
            <v>0.2</v>
          </cell>
          <cell r="N24">
            <v>9.4</v>
          </cell>
          <cell r="O24">
            <v>70</v>
          </cell>
          <cell r="P24">
            <v>170</v>
          </cell>
          <cell r="Q24">
            <v>1.3</v>
          </cell>
          <cell r="R24">
            <v>2653</v>
          </cell>
          <cell r="S24">
            <v>7.2</v>
          </cell>
          <cell r="T24">
            <v>20</v>
          </cell>
        </row>
        <row r="25">
          <cell r="A25">
            <v>23</v>
          </cell>
          <cell r="B25" t="str">
            <v xml:space="preserve">PORT AVENTURA-H.VIAJE                                      </v>
          </cell>
          <cell r="C25" t="str">
            <v>ETB2</v>
          </cell>
          <cell r="D25" t="str">
            <v>GENERAL</v>
          </cell>
          <cell r="E25">
            <v>35544</v>
          </cell>
          <cell r="F25" t="str">
            <v>JUE</v>
          </cell>
          <cell r="G25">
            <v>0.92677083333333332</v>
          </cell>
          <cell r="H25" t="str">
            <v>000:20</v>
          </cell>
          <cell r="I25" t="str">
            <v>[NUESTRA NOCHE HUMOR] {QUE PASA PUES}</v>
          </cell>
          <cell r="J25">
            <v>8</v>
          </cell>
          <cell r="K25">
            <v>10</v>
          </cell>
          <cell r="L25" t="str">
            <v>Resto</v>
          </cell>
          <cell r="M25">
            <v>0.3</v>
          </cell>
          <cell r="N25">
            <v>9.8000000000000007</v>
          </cell>
          <cell r="O25">
            <v>114</v>
          </cell>
          <cell r="P25">
            <v>230</v>
          </cell>
          <cell r="Q25">
            <v>1.3</v>
          </cell>
          <cell r="R25">
            <v>2752</v>
          </cell>
          <cell r="S25">
            <v>7.5</v>
          </cell>
          <cell r="T25">
            <v>20</v>
          </cell>
        </row>
        <row r="26">
          <cell r="A26">
            <v>24</v>
          </cell>
          <cell r="B26" t="str">
            <v xml:space="preserve">PORT AVENTURA-H.VIAJE                                      </v>
          </cell>
          <cell r="C26" t="str">
            <v>TVG</v>
          </cell>
          <cell r="D26" t="str">
            <v>GENERAL</v>
          </cell>
          <cell r="E26">
            <v>35544</v>
          </cell>
          <cell r="F26" t="str">
            <v>JUE</v>
          </cell>
          <cell r="G26">
            <v>0.4548726851851852</v>
          </cell>
          <cell r="H26" t="str">
            <v>000:20</v>
          </cell>
          <cell r="I26" t="str">
            <v>[GALICIA ENTEIRA]  * {(P)OES ABRE OS OLLOS}</v>
          </cell>
          <cell r="J26">
            <v>1</v>
          </cell>
          <cell r="K26">
            <v>5</v>
          </cell>
          <cell r="L26" t="str">
            <v>Primera</v>
          </cell>
          <cell r="M26">
            <v>0</v>
          </cell>
          <cell r="N26">
            <v>9.8000000000000007</v>
          </cell>
          <cell r="O26">
            <v>0</v>
          </cell>
          <cell r="P26">
            <v>40</v>
          </cell>
          <cell r="Q26">
            <v>1.3</v>
          </cell>
          <cell r="R26">
            <v>2752</v>
          </cell>
          <cell r="S26">
            <v>7.5</v>
          </cell>
          <cell r="T26">
            <v>20</v>
          </cell>
        </row>
        <row r="27">
          <cell r="A27">
            <v>25</v>
          </cell>
          <cell r="B27" t="str">
            <v xml:space="preserve">PORT AVENTURA-H.VIAJE                                      </v>
          </cell>
          <cell r="C27" t="str">
            <v>TVG</v>
          </cell>
          <cell r="D27" t="str">
            <v>GENERAL</v>
          </cell>
          <cell r="E27">
            <v>35544</v>
          </cell>
          <cell r="F27" t="str">
            <v>JUE</v>
          </cell>
          <cell r="G27">
            <v>0.63347222222222221</v>
          </cell>
          <cell r="H27" t="str">
            <v>000:20</v>
          </cell>
          <cell r="I27" t="str">
            <v>[O TEMPO] * [(P)OES ABRE OS OLLOS]</v>
          </cell>
          <cell r="J27">
            <v>3</v>
          </cell>
          <cell r="K27">
            <v>14</v>
          </cell>
          <cell r="L27" t="str">
            <v>Resto</v>
          </cell>
          <cell r="M27">
            <v>0.3</v>
          </cell>
          <cell r="N27">
            <v>10</v>
          </cell>
          <cell r="O27">
            <v>94</v>
          </cell>
          <cell r="P27">
            <v>160</v>
          </cell>
          <cell r="Q27">
            <v>1.3</v>
          </cell>
          <cell r="R27">
            <v>2831</v>
          </cell>
          <cell r="S27">
            <v>7.7</v>
          </cell>
          <cell r="T27">
            <v>20</v>
          </cell>
        </row>
        <row r="28">
          <cell r="A28">
            <v>26</v>
          </cell>
          <cell r="B28" t="str">
            <v xml:space="preserve">PORT AVENTURA-H.VIAJE                                      </v>
          </cell>
          <cell r="C28" t="str">
            <v>TVG</v>
          </cell>
          <cell r="D28" t="str">
            <v>GENERAL</v>
          </cell>
          <cell r="E28">
            <v>35544</v>
          </cell>
          <cell r="F28" t="str">
            <v>JUE</v>
          </cell>
          <cell r="G28">
            <v>1.0047685185185184</v>
          </cell>
          <cell r="H28" t="str">
            <v>000:20</v>
          </cell>
          <cell r="I28" t="str">
            <v xml:space="preserve">[FUTBOL:RECOPA] {AVANCE PROGRAMACION} * </v>
          </cell>
          <cell r="J28">
            <v>17</v>
          </cell>
          <cell r="K28">
            <v>17</v>
          </cell>
          <cell r="L28" t="str">
            <v>Ultima</v>
          </cell>
          <cell r="M28">
            <v>0.1</v>
          </cell>
          <cell r="N28">
            <v>10.1</v>
          </cell>
          <cell r="O28">
            <v>31</v>
          </cell>
          <cell r="P28">
            <v>125</v>
          </cell>
          <cell r="Q28">
            <v>1.3</v>
          </cell>
          <cell r="R28">
            <v>2861</v>
          </cell>
          <cell r="S28">
            <v>7.8</v>
          </cell>
          <cell r="T28">
            <v>20</v>
          </cell>
        </row>
        <row r="29">
          <cell r="A29">
            <v>27</v>
          </cell>
          <cell r="B29" t="str">
            <v xml:space="preserve">PORT AVENTURA-H.VIAJE                                      </v>
          </cell>
          <cell r="C29" t="str">
            <v>TVM</v>
          </cell>
          <cell r="D29" t="str">
            <v>GENERAL</v>
          </cell>
          <cell r="E29">
            <v>35544</v>
          </cell>
          <cell r="F29" t="str">
            <v>JUE</v>
          </cell>
          <cell r="G29">
            <v>0.3492939814814815</v>
          </cell>
          <cell r="H29" t="str">
            <v>000:20</v>
          </cell>
          <cell r="I29" t="str">
            <v>[BUENOS DIAS MADRID] {AVANCE PROGRAMACION} * {AVANCE PROGRAMACION}</v>
          </cell>
          <cell r="J29">
            <v>5</v>
          </cell>
          <cell r="K29">
            <v>7</v>
          </cell>
          <cell r="L29" t="str">
            <v>Resto</v>
          </cell>
          <cell r="M29">
            <v>0.1</v>
          </cell>
          <cell r="N29">
            <v>10.199999999999999</v>
          </cell>
          <cell r="O29">
            <v>21</v>
          </cell>
          <cell r="P29">
            <v>180</v>
          </cell>
          <cell r="Q29">
            <v>1.3</v>
          </cell>
          <cell r="R29">
            <v>2882</v>
          </cell>
          <cell r="S29">
            <v>7.9</v>
          </cell>
          <cell r="T29">
            <v>20</v>
          </cell>
        </row>
        <row r="30">
          <cell r="A30">
            <v>28</v>
          </cell>
          <cell r="B30" t="str">
            <v xml:space="preserve">PORT AVENTURA-H.VIAJE                                      </v>
          </cell>
          <cell r="C30" t="str">
            <v>TVM</v>
          </cell>
          <cell r="D30" t="str">
            <v>GENERAL</v>
          </cell>
          <cell r="E30">
            <v>35544</v>
          </cell>
          <cell r="F30" t="str">
            <v>JUE</v>
          </cell>
          <cell r="G30">
            <v>0.81373842592592593</v>
          </cell>
          <cell r="H30" t="str">
            <v>000:20</v>
          </cell>
          <cell r="I30" t="str">
            <v>[MADRID DIRECTO]  * {AVANCE PROGRAMACION}</v>
          </cell>
          <cell r="J30">
            <v>14</v>
          </cell>
          <cell r="K30">
            <v>18</v>
          </cell>
          <cell r="L30" t="str">
            <v>Resto</v>
          </cell>
          <cell r="M30">
            <v>0.5</v>
          </cell>
          <cell r="N30">
            <v>10.6</v>
          </cell>
          <cell r="O30">
            <v>166</v>
          </cell>
          <cell r="P30">
            <v>365</v>
          </cell>
          <cell r="Q30">
            <v>1.3</v>
          </cell>
          <cell r="R30">
            <v>2945</v>
          </cell>
          <cell r="S30">
            <v>8</v>
          </cell>
          <cell r="T30">
            <v>20</v>
          </cell>
        </row>
        <row r="31">
          <cell r="A31">
            <v>29</v>
          </cell>
          <cell r="B31" t="str">
            <v xml:space="preserve">PORT AVENTURA-H.VIAJE                                      </v>
          </cell>
          <cell r="C31" t="str">
            <v>TVM</v>
          </cell>
          <cell r="D31" t="str">
            <v>GENERAL</v>
          </cell>
          <cell r="E31">
            <v>35544</v>
          </cell>
          <cell r="F31" t="str">
            <v>JUE</v>
          </cell>
          <cell r="G31">
            <v>0.90495370370370365</v>
          </cell>
          <cell r="H31" t="str">
            <v>000:20</v>
          </cell>
          <cell r="I31" t="str">
            <v>[MR.BEAN]  * {AVANCE PROGRAMACION}</v>
          </cell>
          <cell r="J31">
            <v>16</v>
          </cell>
          <cell r="K31">
            <v>25</v>
          </cell>
          <cell r="L31" t="str">
            <v>Resto</v>
          </cell>
          <cell r="M31">
            <v>0.7</v>
          </cell>
          <cell r="N31">
            <v>11.4</v>
          </cell>
          <cell r="O31">
            <v>271</v>
          </cell>
          <cell r="P31">
            <v>690</v>
          </cell>
          <cell r="Q31">
            <v>1.4</v>
          </cell>
          <cell r="R31">
            <v>3062</v>
          </cell>
          <cell r="S31">
            <v>8.4</v>
          </cell>
          <cell r="T31">
            <v>20</v>
          </cell>
        </row>
        <row r="32">
          <cell r="A32">
            <v>30</v>
          </cell>
          <cell r="B32" t="str">
            <v xml:space="preserve">PORT AVENTURA-H.VIAJE                                      </v>
          </cell>
          <cell r="C32" t="str">
            <v>TVM</v>
          </cell>
          <cell r="D32" t="str">
            <v>GENERAL</v>
          </cell>
          <cell r="E32">
            <v>35544</v>
          </cell>
          <cell r="F32" t="str">
            <v>JUE</v>
          </cell>
          <cell r="G32">
            <v>0.99211805555555566</v>
          </cell>
          <cell r="H32" t="str">
            <v>000:20</v>
          </cell>
          <cell r="I32" t="str">
            <v>[TOMBOLA]  * {TELEPAGINA MADRID}</v>
          </cell>
          <cell r="J32">
            <v>10</v>
          </cell>
          <cell r="K32">
            <v>16</v>
          </cell>
          <cell r="L32" t="str">
            <v>Resto</v>
          </cell>
          <cell r="M32">
            <v>0.8</v>
          </cell>
          <cell r="N32">
            <v>12.1</v>
          </cell>
          <cell r="O32">
            <v>278</v>
          </cell>
          <cell r="P32">
            <v>690</v>
          </cell>
          <cell r="Q32">
            <v>1.4</v>
          </cell>
          <cell r="R32">
            <v>3231</v>
          </cell>
          <cell r="S32">
            <v>8.8000000000000007</v>
          </cell>
          <cell r="T32">
            <v>20</v>
          </cell>
        </row>
        <row r="33">
          <cell r="A33">
            <v>31</v>
          </cell>
          <cell r="B33" t="str">
            <v xml:space="preserve">PORT AVENTURA-H.VIAJE                                      </v>
          </cell>
          <cell r="C33" t="str">
            <v>C9</v>
          </cell>
          <cell r="D33" t="str">
            <v>GENERAL</v>
          </cell>
          <cell r="E33">
            <v>35545</v>
          </cell>
          <cell r="F33" t="str">
            <v>VIE</v>
          </cell>
          <cell r="G33">
            <v>0.50658564814814822</v>
          </cell>
          <cell r="H33" t="str">
            <v>000:20</v>
          </cell>
          <cell r="I33" t="str">
            <v>[AVANCE PROGRAMACION] * [A FLOR DE PELL]</v>
          </cell>
          <cell r="J33">
            <v>2</v>
          </cell>
          <cell r="K33">
            <v>3</v>
          </cell>
          <cell r="L33" t="str">
            <v>Segunda</v>
          </cell>
          <cell r="M33">
            <v>0</v>
          </cell>
          <cell r="N33">
            <v>12.1</v>
          </cell>
          <cell r="O33">
            <v>8</v>
          </cell>
          <cell r="P33">
            <v>30</v>
          </cell>
          <cell r="Q33">
            <v>1.4</v>
          </cell>
          <cell r="R33">
            <v>3239</v>
          </cell>
          <cell r="S33">
            <v>8.8000000000000007</v>
          </cell>
          <cell r="T33">
            <v>20</v>
          </cell>
        </row>
        <row r="34">
          <cell r="A34">
            <v>32</v>
          </cell>
          <cell r="B34" t="str">
            <v xml:space="preserve">PORT AVENTURA-H.VIAJE                                      </v>
          </cell>
          <cell r="C34" t="str">
            <v>C9</v>
          </cell>
          <cell r="D34" t="str">
            <v>GENERAL</v>
          </cell>
          <cell r="E34">
            <v>35545</v>
          </cell>
          <cell r="F34" t="str">
            <v>VIE</v>
          </cell>
          <cell r="G34">
            <v>0.69244212962962959</v>
          </cell>
          <cell r="H34" t="str">
            <v>000:20</v>
          </cell>
          <cell r="I34" t="str">
            <v>[EN PRIMERA PERSONA] {AVANCE PROGRAMACION} * {AVANCE PROGRAMACION}</v>
          </cell>
          <cell r="J34">
            <v>11</v>
          </cell>
          <cell r="K34">
            <v>11</v>
          </cell>
          <cell r="L34" t="str">
            <v>Ultima</v>
          </cell>
          <cell r="M34">
            <v>0.4</v>
          </cell>
          <cell r="N34">
            <v>12.5</v>
          </cell>
          <cell r="O34">
            <v>147</v>
          </cell>
          <cell r="P34">
            <v>125</v>
          </cell>
          <cell r="Q34">
            <v>1.4</v>
          </cell>
          <cell r="R34">
            <v>3327</v>
          </cell>
          <cell r="S34">
            <v>9.1</v>
          </cell>
          <cell r="T34">
            <v>20</v>
          </cell>
        </row>
        <row r="35">
          <cell r="A35">
            <v>33</v>
          </cell>
          <cell r="B35" t="str">
            <v xml:space="preserve">PORT AVENTURA-H.VIAJE                                      </v>
          </cell>
          <cell r="C35" t="str">
            <v>C9</v>
          </cell>
          <cell r="D35" t="str">
            <v>GENERAL</v>
          </cell>
          <cell r="E35">
            <v>35545</v>
          </cell>
          <cell r="F35" t="str">
            <v>VIE</v>
          </cell>
          <cell r="G35">
            <v>0.85636574074074068</v>
          </cell>
          <cell r="H35" t="str">
            <v>000:20</v>
          </cell>
          <cell r="I35" t="str">
            <v>[AVANCE PROGRAMACION] * [AVANCE PROGRAMACION]</v>
          </cell>
          <cell r="J35">
            <v>19</v>
          </cell>
          <cell r="K35">
            <v>21</v>
          </cell>
          <cell r="L35" t="str">
            <v>Resto</v>
          </cell>
          <cell r="M35">
            <v>0.1</v>
          </cell>
          <cell r="N35">
            <v>12.6</v>
          </cell>
          <cell r="O35">
            <v>35</v>
          </cell>
          <cell r="P35">
            <v>300</v>
          </cell>
          <cell r="Q35">
            <v>1.4</v>
          </cell>
          <cell r="R35">
            <v>3357</v>
          </cell>
          <cell r="S35">
            <v>9.1999999999999993</v>
          </cell>
          <cell r="T35">
            <v>20</v>
          </cell>
        </row>
        <row r="36">
          <cell r="A36">
            <v>34</v>
          </cell>
          <cell r="B36" t="str">
            <v xml:space="preserve">PORT AVENTURA-H.VIAJE                                      </v>
          </cell>
          <cell r="C36" t="str">
            <v>C9</v>
          </cell>
          <cell r="D36" t="str">
            <v>GENERAL</v>
          </cell>
          <cell r="E36">
            <v>35545</v>
          </cell>
          <cell r="F36" t="str">
            <v>VIE</v>
          </cell>
          <cell r="G36">
            <v>0.99993055555555566</v>
          </cell>
          <cell r="H36" t="str">
            <v>000:20</v>
          </cell>
          <cell r="I36" t="str">
            <v>[PARLE VOSTE,CALLE VOS] {AVANCE PROGRAMACION} * {AVANCE PROGRAMACION}</v>
          </cell>
          <cell r="J36">
            <v>4</v>
          </cell>
          <cell r="K36">
            <v>15</v>
          </cell>
          <cell r="L36" t="str">
            <v>Resto</v>
          </cell>
          <cell r="M36">
            <v>0.7</v>
          </cell>
          <cell r="N36">
            <v>13.3</v>
          </cell>
          <cell r="O36">
            <v>253</v>
          </cell>
          <cell r="P36">
            <v>75</v>
          </cell>
          <cell r="Q36">
            <v>1.4</v>
          </cell>
          <cell r="R36">
            <v>3543</v>
          </cell>
          <cell r="S36">
            <v>9.6999999999999993</v>
          </cell>
          <cell r="T36">
            <v>20</v>
          </cell>
        </row>
        <row r="37">
          <cell r="A37">
            <v>35</v>
          </cell>
          <cell r="B37" t="str">
            <v xml:space="preserve">PORT AVENTURA-H.VIAJE                                      </v>
          </cell>
          <cell r="C37" t="str">
            <v>ETB2</v>
          </cell>
          <cell r="D37" t="str">
            <v>GENERAL</v>
          </cell>
          <cell r="E37">
            <v>35545</v>
          </cell>
          <cell r="F37" t="str">
            <v>VIE</v>
          </cell>
          <cell r="G37">
            <v>0.52879629629629632</v>
          </cell>
          <cell r="H37" t="str">
            <v>000:20</v>
          </cell>
          <cell r="I37" t="str">
            <v>[AVANCE PROGRAMACION] * [AVANCE PROGRAMACION]</v>
          </cell>
          <cell r="J37">
            <v>2</v>
          </cell>
          <cell r="K37">
            <v>4</v>
          </cell>
          <cell r="L37" t="str">
            <v>Segunda</v>
          </cell>
          <cell r="M37">
            <v>0</v>
          </cell>
          <cell r="N37">
            <v>13.4</v>
          </cell>
          <cell r="O37">
            <v>14</v>
          </cell>
          <cell r="P37">
            <v>50</v>
          </cell>
          <cell r="Q37">
            <v>1.4</v>
          </cell>
          <cell r="R37">
            <v>3558</v>
          </cell>
          <cell r="S37">
            <v>9.6999999999999993</v>
          </cell>
          <cell r="T37">
            <v>20</v>
          </cell>
        </row>
        <row r="38">
          <cell r="A38">
            <v>36</v>
          </cell>
          <cell r="B38" t="str">
            <v xml:space="preserve">PORT AVENTURA-H.VIAJE                                      </v>
          </cell>
          <cell r="C38" t="str">
            <v>ETB2</v>
          </cell>
          <cell r="D38" t="str">
            <v>GENERAL</v>
          </cell>
          <cell r="E38">
            <v>35545</v>
          </cell>
          <cell r="F38" t="str">
            <v>VIE</v>
          </cell>
          <cell r="G38">
            <v>0.92258101851851848</v>
          </cell>
          <cell r="H38" t="str">
            <v>000:20</v>
          </cell>
          <cell r="I38" t="str">
            <v>[TOMA Y DACA] {AVANCE PROGRAMACION} * {AVANCE PROGRAMACION}</v>
          </cell>
          <cell r="J38">
            <v>11</v>
          </cell>
          <cell r="K38">
            <v>15</v>
          </cell>
          <cell r="L38" t="str">
            <v>Resto</v>
          </cell>
          <cell r="M38">
            <v>0.4</v>
          </cell>
          <cell r="N38">
            <v>13.8</v>
          </cell>
          <cell r="O38">
            <v>146</v>
          </cell>
          <cell r="P38">
            <v>230</v>
          </cell>
          <cell r="Q38">
            <v>1.4</v>
          </cell>
          <cell r="R38">
            <v>3680</v>
          </cell>
          <cell r="S38">
            <v>10</v>
          </cell>
          <cell r="T38">
            <v>20</v>
          </cell>
        </row>
        <row r="39">
          <cell r="A39">
            <v>37</v>
          </cell>
          <cell r="B39" t="str">
            <v xml:space="preserve">PORT AVENTURA-H.VIAJE                                      </v>
          </cell>
          <cell r="C39" t="str">
            <v>TVG</v>
          </cell>
          <cell r="D39" t="str">
            <v>GENERAL</v>
          </cell>
          <cell r="E39">
            <v>35545</v>
          </cell>
          <cell r="F39" t="str">
            <v>VIE</v>
          </cell>
          <cell r="G39">
            <v>0.8522453703703704</v>
          </cell>
          <cell r="H39" t="str">
            <v>000:20</v>
          </cell>
          <cell r="I39" t="str">
            <v>[MEDIAS DE SEDA] {AVANCE PROGRAMACION} * {(P)OES ABRE OS OLLOS}</v>
          </cell>
          <cell r="J39">
            <v>3</v>
          </cell>
          <cell r="K39">
            <v>13</v>
          </cell>
          <cell r="L39" t="str">
            <v>Resto</v>
          </cell>
          <cell r="M39">
            <v>0.1</v>
          </cell>
          <cell r="N39">
            <v>13.8</v>
          </cell>
          <cell r="O39">
            <v>33</v>
          </cell>
          <cell r="P39">
            <v>250</v>
          </cell>
          <cell r="Q39">
            <v>1.4</v>
          </cell>
          <cell r="R39">
            <v>3709</v>
          </cell>
          <cell r="S39">
            <v>10.1</v>
          </cell>
          <cell r="T39">
            <v>20</v>
          </cell>
        </row>
        <row r="40">
          <cell r="A40">
            <v>38</v>
          </cell>
          <cell r="B40" t="str">
            <v xml:space="preserve">PORT AVENTURA-H.VIAJE                                      </v>
          </cell>
          <cell r="C40" t="str">
            <v>TVG</v>
          </cell>
          <cell r="D40" t="str">
            <v>GENERAL</v>
          </cell>
          <cell r="E40">
            <v>35545</v>
          </cell>
          <cell r="F40" t="str">
            <v>VIE</v>
          </cell>
          <cell r="G40">
            <v>1.0023611111111113</v>
          </cell>
          <cell r="H40" t="str">
            <v>000:20</v>
          </cell>
          <cell r="I40" t="str">
            <v>[LUAR] {AVANCE PROGRAMACION} * {AVANCE PROGRAMACION}</v>
          </cell>
          <cell r="J40">
            <v>12</v>
          </cell>
          <cell r="K40">
            <v>17</v>
          </cell>
          <cell r="L40" t="str">
            <v>Resto</v>
          </cell>
          <cell r="M40">
            <v>0.9</v>
          </cell>
          <cell r="N40">
            <v>14.7</v>
          </cell>
          <cell r="O40">
            <v>315</v>
          </cell>
          <cell r="P40">
            <v>400</v>
          </cell>
          <cell r="Q40">
            <v>1.4</v>
          </cell>
          <cell r="R40">
            <v>3942</v>
          </cell>
          <cell r="S40">
            <v>10.8</v>
          </cell>
          <cell r="T40">
            <v>20</v>
          </cell>
        </row>
        <row r="41">
          <cell r="A41">
            <v>39</v>
          </cell>
          <cell r="B41" t="str">
            <v xml:space="preserve">PORT AVENTURA-H.VIAJE                                      </v>
          </cell>
          <cell r="C41" t="str">
            <v>TVG</v>
          </cell>
          <cell r="D41" t="str">
            <v>GENERAL</v>
          </cell>
          <cell r="E41">
            <v>35545</v>
          </cell>
          <cell r="F41" t="str">
            <v>VIE</v>
          </cell>
          <cell r="G41">
            <v>1.0869907407407406</v>
          </cell>
          <cell r="H41" t="str">
            <v>000:20</v>
          </cell>
          <cell r="I41" t="str">
            <v xml:space="preserve">[A CHAVE] {AVANCE PROGRAMACION} * </v>
          </cell>
          <cell r="J41">
            <v>3</v>
          </cell>
          <cell r="K41">
            <v>3</v>
          </cell>
          <cell r="L41" t="str">
            <v>Ultima</v>
          </cell>
          <cell r="M41">
            <v>0.1</v>
          </cell>
          <cell r="N41">
            <v>14.8</v>
          </cell>
          <cell r="O41">
            <v>28</v>
          </cell>
          <cell r="P41">
            <v>60</v>
          </cell>
          <cell r="Q41">
            <v>1.4</v>
          </cell>
          <cell r="R41">
            <v>3953</v>
          </cell>
          <cell r="S41">
            <v>10.8</v>
          </cell>
          <cell r="T41">
            <v>20</v>
          </cell>
        </row>
        <row r="42">
          <cell r="A42">
            <v>40</v>
          </cell>
          <cell r="B42" t="str">
            <v xml:space="preserve">PORT AVENTURA-H.VIAJE                                      </v>
          </cell>
          <cell r="C42" t="str">
            <v>TVM</v>
          </cell>
          <cell r="D42" t="str">
            <v>GENERAL</v>
          </cell>
          <cell r="E42">
            <v>35545</v>
          </cell>
          <cell r="F42" t="str">
            <v>VIE</v>
          </cell>
          <cell r="G42">
            <v>0.34576388888888893</v>
          </cell>
          <cell r="H42" t="str">
            <v>000:20</v>
          </cell>
          <cell r="I42" t="str">
            <v>[BUENOS DIAS MADRID] {AVANCE PROGRAMACION} * {AVANCE PROGRAMACION}</v>
          </cell>
          <cell r="J42">
            <v>2</v>
          </cell>
          <cell r="K42">
            <v>4</v>
          </cell>
          <cell r="L42" t="str">
            <v>Segunda</v>
          </cell>
          <cell r="M42">
            <v>0</v>
          </cell>
          <cell r="N42">
            <v>14.8</v>
          </cell>
          <cell r="O42">
            <v>13</v>
          </cell>
          <cell r="P42">
            <v>180</v>
          </cell>
          <cell r="Q42">
            <v>1.4</v>
          </cell>
          <cell r="R42">
            <v>3956</v>
          </cell>
          <cell r="S42">
            <v>10.8</v>
          </cell>
          <cell r="T42">
            <v>20</v>
          </cell>
        </row>
        <row r="43">
          <cell r="A43">
            <v>41</v>
          </cell>
          <cell r="B43" t="str">
            <v xml:space="preserve">PORT AVENTURA-H.VIAJE                                      </v>
          </cell>
          <cell r="C43" t="str">
            <v>TVM</v>
          </cell>
          <cell r="D43" t="str">
            <v>GENERAL</v>
          </cell>
          <cell r="E43">
            <v>35545</v>
          </cell>
          <cell r="F43" t="str">
            <v>VIE</v>
          </cell>
          <cell r="G43">
            <v>0.8122800925925926</v>
          </cell>
          <cell r="H43" t="str">
            <v>000:20</v>
          </cell>
          <cell r="I43" t="str">
            <v>[MADRID DIRECTO]  * {AVANCE PROGRAMACION}</v>
          </cell>
          <cell r="J43">
            <v>6</v>
          </cell>
          <cell r="K43">
            <v>15</v>
          </cell>
          <cell r="L43" t="str">
            <v>Resto</v>
          </cell>
          <cell r="M43">
            <v>0.5</v>
          </cell>
          <cell r="N43">
            <v>15.4</v>
          </cell>
          <cell r="O43">
            <v>198</v>
          </cell>
          <cell r="P43">
            <v>365</v>
          </cell>
          <cell r="Q43">
            <v>1.4</v>
          </cell>
          <cell r="R43">
            <v>4011</v>
          </cell>
          <cell r="S43">
            <v>10.9</v>
          </cell>
          <cell r="T43">
            <v>20</v>
          </cell>
        </row>
        <row r="44">
          <cell r="A44">
            <v>42</v>
          </cell>
          <cell r="B44" t="str">
            <v xml:space="preserve">PORT AVENTURA-H.VIAJE                                      </v>
          </cell>
          <cell r="C44" t="str">
            <v>TVM</v>
          </cell>
          <cell r="D44" t="str">
            <v>GENERAL</v>
          </cell>
          <cell r="E44">
            <v>35545</v>
          </cell>
          <cell r="F44" t="str">
            <v>VIE</v>
          </cell>
          <cell r="G44">
            <v>0.98141203703703705</v>
          </cell>
          <cell r="H44" t="str">
            <v>000:20</v>
          </cell>
          <cell r="I44" t="str">
            <v>[SUCEDIO EN MADRID] {AVANCE PROGRAMACION} * {AVANCE PROGRAMACION}</v>
          </cell>
          <cell r="J44">
            <v>15</v>
          </cell>
          <cell r="K44">
            <v>18</v>
          </cell>
          <cell r="L44" t="str">
            <v>Resto</v>
          </cell>
          <cell r="M44">
            <v>0.7</v>
          </cell>
          <cell r="N44">
            <v>16.100000000000001</v>
          </cell>
          <cell r="O44">
            <v>262</v>
          </cell>
          <cell r="P44">
            <v>690</v>
          </cell>
          <cell r="Q44">
            <v>1.4</v>
          </cell>
          <cell r="R44">
            <v>4193</v>
          </cell>
          <cell r="S44">
            <v>11.4</v>
          </cell>
          <cell r="T44">
            <v>20</v>
          </cell>
        </row>
        <row r="45">
          <cell r="A45">
            <v>43</v>
          </cell>
          <cell r="B45" t="str">
            <v xml:space="preserve">PORT AVENTURA-H.VIAJE                                      </v>
          </cell>
          <cell r="C45" t="str">
            <v>C9</v>
          </cell>
          <cell r="D45" t="str">
            <v>GENERAL</v>
          </cell>
          <cell r="E45">
            <v>35546</v>
          </cell>
          <cell r="F45" t="str">
            <v>SÁB</v>
          </cell>
          <cell r="G45">
            <v>0.86113425925925924</v>
          </cell>
          <cell r="H45" t="str">
            <v>000:20</v>
          </cell>
          <cell r="I45" t="str">
            <v>[NOTICIES 9:2] {AVANCE PROGRAMACION} * {AVANCE PROGRAMACION}</v>
          </cell>
          <cell r="J45">
            <v>4</v>
          </cell>
          <cell r="K45">
            <v>9</v>
          </cell>
          <cell r="L45" t="str">
            <v>Resto</v>
          </cell>
          <cell r="M45">
            <v>0.3</v>
          </cell>
          <cell r="N45">
            <v>16.399999999999999</v>
          </cell>
          <cell r="O45">
            <v>112</v>
          </cell>
          <cell r="P45">
            <v>250</v>
          </cell>
          <cell r="Q45">
            <v>1.4</v>
          </cell>
          <cell r="R45">
            <v>4260</v>
          </cell>
          <cell r="S45">
            <v>11.6</v>
          </cell>
          <cell r="T45">
            <v>20</v>
          </cell>
        </row>
        <row r="46">
          <cell r="A46">
            <v>44</v>
          </cell>
          <cell r="B46" t="str">
            <v xml:space="preserve">PORT AVENTURA-H.VIAJE                                      </v>
          </cell>
          <cell r="C46" t="str">
            <v>ETB2</v>
          </cell>
          <cell r="D46" t="str">
            <v>GENERAL</v>
          </cell>
          <cell r="E46">
            <v>35546</v>
          </cell>
          <cell r="F46" t="str">
            <v>SÁB</v>
          </cell>
          <cell r="G46">
            <v>0.51048611111111108</v>
          </cell>
          <cell r="H46" t="str">
            <v>000:20</v>
          </cell>
          <cell r="I46" t="str">
            <v>[AVANCE PROGRAMACION] * [COCINA PEDRO SUBIJ(R)]</v>
          </cell>
          <cell r="J46">
            <v>2</v>
          </cell>
          <cell r="K46">
            <v>2</v>
          </cell>
          <cell r="L46" t="str">
            <v>Ultima</v>
          </cell>
          <cell r="M46">
            <v>0.1</v>
          </cell>
          <cell r="N46">
            <v>16.5</v>
          </cell>
          <cell r="O46">
            <v>31</v>
          </cell>
          <cell r="P46">
            <v>50</v>
          </cell>
          <cell r="Q46">
            <v>1.4</v>
          </cell>
          <cell r="R46">
            <v>4283</v>
          </cell>
          <cell r="S46">
            <v>11.7</v>
          </cell>
          <cell r="T46">
            <v>20</v>
          </cell>
        </row>
        <row r="47">
          <cell r="A47">
            <v>45</v>
          </cell>
          <cell r="B47" t="str">
            <v xml:space="preserve">PORT AVENTURA-H.VIAJE                                      </v>
          </cell>
          <cell r="C47" t="str">
            <v>ETB2</v>
          </cell>
          <cell r="D47" t="str">
            <v>GENERAL</v>
          </cell>
          <cell r="E47">
            <v>35546</v>
          </cell>
          <cell r="F47" t="str">
            <v>SÁB</v>
          </cell>
          <cell r="G47">
            <v>0.58292824074074068</v>
          </cell>
          <cell r="H47" t="str">
            <v>000:20</v>
          </cell>
          <cell r="I47" t="str">
            <v>[AVANCE PROGRAMACION] * [LO QUE FALTABA]</v>
          </cell>
          <cell r="J47">
            <v>7</v>
          </cell>
          <cell r="K47">
            <v>7</v>
          </cell>
          <cell r="L47" t="str">
            <v>Ultima</v>
          </cell>
          <cell r="M47">
            <v>0</v>
          </cell>
          <cell r="N47">
            <v>16.5</v>
          </cell>
          <cell r="O47">
            <v>13</v>
          </cell>
          <cell r="P47">
            <v>70</v>
          </cell>
          <cell r="Q47">
            <v>1.4</v>
          </cell>
          <cell r="R47">
            <v>4294</v>
          </cell>
          <cell r="S47">
            <v>11.7</v>
          </cell>
          <cell r="T47">
            <v>20</v>
          </cell>
        </row>
        <row r="48">
          <cell r="A48">
            <v>46</v>
          </cell>
          <cell r="B48" t="str">
            <v xml:space="preserve">PORT AVENTURA-H.VIAJE                                      </v>
          </cell>
          <cell r="C48" t="str">
            <v>ETB2</v>
          </cell>
          <cell r="D48" t="str">
            <v>GENERAL</v>
          </cell>
          <cell r="E48">
            <v>35546</v>
          </cell>
          <cell r="F48" t="str">
            <v>SÁB</v>
          </cell>
          <cell r="G48">
            <v>0.84687500000000004</v>
          </cell>
          <cell r="H48" t="str">
            <v>000:20</v>
          </cell>
          <cell r="I48" t="str">
            <v>[INOCENTE INOCENTE(R)] {AVANCE PROGRAMACION} * {AVANCE PROGRAMACION}</v>
          </cell>
          <cell r="J48">
            <v>4</v>
          </cell>
          <cell r="K48">
            <v>5</v>
          </cell>
          <cell r="L48" t="str">
            <v>Penultima</v>
          </cell>
          <cell r="M48">
            <v>0.2</v>
          </cell>
          <cell r="N48">
            <v>16.600000000000001</v>
          </cell>
          <cell r="O48">
            <v>57</v>
          </cell>
          <cell r="P48">
            <v>120</v>
          </cell>
          <cell r="Q48">
            <v>1.4</v>
          </cell>
          <cell r="R48">
            <v>4336</v>
          </cell>
          <cell r="S48">
            <v>11.8</v>
          </cell>
          <cell r="T48">
            <v>20</v>
          </cell>
        </row>
        <row r="49">
          <cell r="A49">
            <v>47</v>
          </cell>
          <cell r="B49" t="str">
            <v xml:space="preserve">PORT AVENTURA-H.VIAJE                                      </v>
          </cell>
          <cell r="C49" t="str">
            <v>ETB2</v>
          </cell>
          <cell r="D49" t="str">
            <v>GENERAL</v>
          </cell>
          <cell r="E49">
            <v>35546</v>
          </cell>
          <cell r="F49" t="str">
            <v>SÁB</v>
          </cell>
          <cell r="G49">
            <v>0.9211111111111111</v>
          </cell>
          <cell r="H49" t="str">
            <v>000:20</v>
          </cell>
          <cell r="I49" t="str">
            <v>[ASTEBERRI] {AVANCE PROGRAMACION} * {AVANCE PROGRAMACION}</v>
          </cell>
          <cell r="J49">
            <v>10</v>
          </cell>
          <cell r="K49">
            <v>12</v>
          </cell>
          <cell r="L49" t="str">
            <v>Resto</v>
          </cell>
          <cell r="M49">
            <v>0.2</v>
          </cell>
          <cell r="N49">
            <v>16.8</v>
          </cell>
          <cell r="O49">
            <v>69</v>
          </cell>
          <cell r="P49">
            <v>230</v>
          </cell>
          <cell r="Q49">
            <v>1.4</v>
          </cell>
          <cell r="R49">
            <v>4380</v>
          </cell>
          <cell r="S49">
            <v>11.9</v>
          </cell>
          <cell r="T49">
            <v>20</v>
          </cell>
        </row>
        <row r="50">
          <cell r="A50">
            <v>48</v>
          </cell>
          <cell r="B50" t="str">
            <v xml:space="preserve">PORT AVENTURA-H.VIAJE                                      </v>
          </cell>
          <cell r="C50" t="str">
            <v>TVG</v>
          </cell>
          <cell r="D50" t="str">
            <v>GENERAL</v>
          </cell>
          <cell r="E50">
            <v>35546</v>
          </cell>
          <cell r="F50" t="str">
            <v>SÁB</v>
          </cell>
          <cell r="G50">
            <v>1.0121180555555556</v>
          </cell>
          <cell r="H50" t="str">
            <v>000:20</v>
          </cell>
          <cell r="I50" t="str">
            <v>[CINE] {(P)OES ABRE OS OLLOS} * {AVANCE PROGRAMACION}</v>
          </cell>
          <cell r="J50">
            <v>12</v>
          </cell>
          <cell r="K50">
            <v>22</v>
          </cell>
          <cell r="L50" t="str">
            <v>Resto</v>
          </cell>
          <cell r="M50">
            <v>0.1</v>
          </cell>
          <cell r="N50">
            <v>17</v>
          </cell>
          <cell r="O50">
            <v>43</v>
          </cell>
          <cell r="P50">
            <v>300</v>
          </cell>
          <cell r="Q50">
            <v>1.4</v>
          </cell>
          <cell r="R50">
            <v>4415</v>
          </cell>
          <cell r="S50">
            <v>12</v>
          </cell>
          <cell r="T50">
            <v>20</v>
          </cell>
        </row>
        <row r="51">
          <cell r="A51">
            <v>49</v>
          </cell>
          <cell r="B51" t="str">
            <v xml:space="preserve">PORT AVENTURA-H.VIAJE                                      </v>
          </cell>
          <cell r="C51" t="str">
            <v>TVM</v>
          </cell>
          <cell r="D51" t="str">
            <v>GENERAL</v>
          </cell>
          <cell r="E51">
            <v>35546</v>
          </cell>
          <cell r="F51" t="str">
            <v>SÁB</v>
          </cell>
          <cell r="G51">
            <v>0.44851851851851854</v>
          </cell>
          <cell r="H51" t="str">
            <v>000:20</v>
          </cell>
          <cell r="I51" t="str">
            <v>[AVANCE PROGRAMACION] * [VICKIE EL VIKINGO]</v>
          </cell>
          <cell r="J51">
            <v>2</v>
          </cell>
          <cell r="K51">
            <v>3</v>
          </cell>
          <cell r="L51" t="str">
            <v>Segunda</v>
          </cell>
          <cell r="M51">
            <v>0.1</v>
          </cell>
          <cell r="N51">
            <v>17.100000000000001</v>
          </cell>
          <cell r="O51">
            <v>45</v>
          </cell>
          <cell r="P51">
            <v>180</v>
          </cell>
          <cell r="Q51">
            <v>1.4</v>
          </cell>
          <cell r="R51">
            <v>4444</v>
          </cell>
          <cell r="S51">
            <v>12.1</v>
          </cell>
          <cell r="T51">
            <v>20</v>
          </cell>
        </row>
        <row r="52">
          <cell r="A52">
            <v>50</v>
          </cell>
          <cell r="B52" t="str">
            <v xml:space="preserve">PORT AVENTURA-H.VIAJE                                      </v>
          </cell>
          <cell r="C52" t="str">
            <v>TVM</v>
          </cell>
          <cell r="D52" t="str">
            <v>GENERAL</v>
          </cell>
          <cell r="E52">
            <v>35546</v>
          </cell>
          <cell r="F52" t="str">
            <v>SÁB</v>
          </cell>
          <cell r="G52">
            <v>0.6618518518518518</v>
          </cell>
          <cell r="H52" t="str">
            <v>000:20</v>
          </cell>
          <cell r="I52" t="str">
            <v>[CINE]  * {AVANCE PROGRAMACION}</v>
          </cell>
          <cell r="J52">
            <v>16</v>
          </cell>
          <cell r="K52">
            <v>20</v>
          </cell>
          <cell r="L52" t="str">
            <v>Resto</v>
          </cell>
          <cell r="M52">
            <v>0.9</v>
          </cell>
          <cell r="N52">
            <v>17.899999999999999</v>
          </cell>
          <cell r="O52">
            <v>316</v>
          </cell>
          <cell r="P52">
            <v>365</v>
          </cell>
          <cell r="Q52">
            <v>1.4</v>
          </cell>
          <cell r="R52">
            <v>4601</v>
          </cell>
          <cell r="S52">
            <v>12.6</v>
          </cell>
          <cell r="T52">
            <v>20</v>
          </cell>
        </row>
        <row r="53">
          <cell r="A53">
            <v>51</v>
          </cell>
          <cell r="B53" t="str">
            <v xml:space="preserve">PORT AVENTURA-H.VIAJE                                      </v>
          </cell>
          <cell r="C53" t="str">
            <v>TVM</v>
          </cell>
          <cell r="D53" t="str">
            <v>GENERAL</v>
          </cell>
          <cell r="E53">
            <v>35546</v>
          </cell>
          <cell r="F53" t="str">
            <v>SÁB</v>
          </cell>
          <cell r="G53">
            <v>0.94842592592592589</v>
          </cell>
          <cell r="H53" t="str">
            <v>000:20</v>
          </cell>
          <cell r="I53" t="str">
            <v>[CINE 2]  * {AVANCE PROGRAMACION}</v>
          </cell>
          <cell r="J53">
            <v>13</v>
          </cell>
          <cell r="K53">
            <v>17</v>
          </cell>
          <cell r="L53" t="str">
            <v>Resto</v>
          </cell>
          <cell r="M53">
            <v>1.4</v>
          </cell>
          <cell r="N53">
            <v>19.399999999999999</v>
          </cell>
          <cell r="O53">
            <v>520</v>
          </cell>
          <cell r="P53">
            <v>690</v>
          </cell>
          <cell r="Q53">
            <v>1.4</v>
          </cell>
          <cell r="R53">
            <v>4903</v>
          </cell>
          <cell r="S53">
            <v>13.4</v>
          </cell>
          <cell r="T53">
            <v>20</v>
          </cell>
        </row>
        <row r="54">
          <cell r="A54">
            <v>52</v>
          </cell>
          <cell r="B54" t="str">
            <v xml:space="preserve">PORT AVENTURA-H.VIAJE                                      </v>
          </cell>
          <cell r="C54" t="str">
            <v>TVM</v>
          </cell>
          <cell r="D54" t="str">
            <v>GENERAL</v>
          </cell>
          <cell r="E54">
            <v>35546</v>
          </cell>
          <cell r="F54" t="str">
            <v>SÁB</v>
          </cell>
          <cell r="G54">
            <v>1.0761921296296297</v>
          </cell>
          <cell r="H54" t="str">
            <v>000:20</v>
          </cell>
          <cell r="I54" t="str">
            <v xml:space="preserve">[CINE 4] {AVANCE PROGRAMACION} * </v>
          </cell>
          <cell r="J54">
            <v>7</v>
          </cell>
          <cell r="K54">
            <v>18</v>
          </cell>
          <cell r="L54" t="str">
            <v>Resto</v>
          </cell>
          <cell r="M54">
            <v>0.1</v>
          </cell>
          <cell r="N54">
            <v>19.5</v>
          </cell>
          <cell r="O54">
            <v>36</v>
          </cell>
          <cell r="P54">
            <v>180</v>
          </cell>
          <cell r="Q54">
            <v>1.4</v>
          </cell>
          <cell r="R54">
            <v>4925</v>
          </cell>
          <cell r="S54">
            <v>13.4</v>
          </cell>
          <cell r="T54">
            <v>20</v>
          </cell>
        </row>
        <row r="55">
          <cell r="A55">
            <v>53</v>
          </cell>
          <cell r="B55" t="str">
            <v xml:space="preserve">PORT AVENTURA-H.VIAJE                                      </v>
          </cell>
          <cell r="C55" t="str">
            <v>C9</v>
          </cell>
          <cell r="D55" t="str">
            <v>GENERAL</v>
          </cell>
          <cell r="E55">
            <v>35547</v>
          </cell>
          <cell r="F55" t="str">
            <v>DOM</v>
          </cell>
          <cell r="G55">
            <v>0.86452546296296295</v>
          </cell>
          <cell r="H55" t="str">
            <v>000:20</v>
          </cell>
          <cell r="I55" t="str">
            <v>[NOTICIES 9:2] {AVANCE PROGRAMACION} * {AVANCE PROGRAMACION}</v>
          </cell>
          <cell r="J55">
            <v>12</v>
          </cell>
          <cell r="K55">
            <v>15</v>
          </cell>
          <cell r="L55" t="str">
            <v>Resto</v>
          </cell>
          <cell r="M55">
            <v>0.5</v>
          </cell>
          <cell r="N55">
            <v>20</v>
          </cell>
          <cell r="O55">
            <v>193</v>
          </cell>
          <cell r="P55">
            <v>300</v>
          </cell>
          <cell r="Q55">
            <v>1.4</v>
          </cell>
          <cell r="R55">
            <v>5061</v>
          </cell>
          <cell r="S55">
            <v>13.8</v>
          </cell>
          <cell r="T55">
            <v>20</v>
          </cell>
        </row>
        <row r="56">
          <cell r="A56">
            <v>54</v>
          </cell>
          <cell r="B56" t="str">
            <v xml:space="preserve">PORT AVENTURA-H.VIAJE                                      </v>
          </cell>
          <cell r="C56" t="str">
            <v>C9</v>
          </cell>
          <cell r="D56" t="str">
            <v>GENERAL</v>
          </cell>
          <cell r="E56">
            <v>35547</v>
          </cell>
          <cell r="F56" t="str">
            <v>DOM</v>
          </cell>
          <cell r="G56">
            <v>0.98324074074074075</v>
          </cell>
          <cell r="H56" t="str">
            <v>000:20</v>
          </cell>
          <cell r="I56" t="str">
            <v>[CINE] {AVANCE PROGRAMACION} * {AVANCE PROGRAMACION}</v>
          </cell>
          <cell r="J56">
            <v>3</v>
          </cell>
          <cell r="K56">
            <v>8</v>
          </cell>
          <cell r="L56" t="str">
            <v>Resto</v>
          </cell>
          <cell r="M56">
            <v>0.9</v>
          </cell>
          <cell r="N56">
            <v>20.9</v>
          </cell>
          <cell r="O56">
            <v>321</v>
          </cell>
          <cell r="P56">
            <v>400</v>
          </cell>
          <cell r="Q56">
            <v>1.4</v>
          </cell>
          <cell r="R56">
            <v>5296</v>
          </cell>
          <cell r="S56">
            <v>14.4</v>
          </cell>
          <cell r="T56">
            <v>20</v>
          </cell>
        </row>
        <row r="57">
          <cell r="A57">
            <v>55</v>
          </cell>
          <cell r="B57" t="str">
            <v xml:space="preserve">PORT AVENTURA-H.VIAJE                                      </v>
          </cell>
          <cell r="C57" t="str">
            <v>C9</v>
          </cell>
          <cell r="D57" t="str">
            <v>GENERAL</v>
          </cell>
          <cell r="E57">
            <v>35547</v>
          </cell>
          <cell r="F57" t="str">
            <v>DOM</v>
          </cell>
          <cell r="G57">
            <v>1.0529629629629629</v>
          </cell>
          <cell r="H57" t="str">
            <v>000:20</v>
          </cell>
          <cell r="I57" t="str">
            <v>[CINE DE MITJANIT] {AVANCE PROGRAMACION} * {AVANCE PROGRAMACION}</v>
          </cell>
          <cell r="J57">
            <v>2</v>
          </cell>
          <cell r="K57">
            <v>8</v>
          </cell>
          <cell r="L57" t="str">
            <v>Segunda</v>
          </cell>
          <cell r="M57">
            <v>0.2</v>
          </cell>
          <cell r="N57">
            <v>21</v>
          </cell>
          <cell r="O57">
            <v>71</v>
          </cell>
          <cell r="P57">
            <v>50</v>
          </cell>
          <cell r="Q57">
            <v>1.4</v>
          </cell>
          <cell r="R57">
            <v>5339</v>
          </cell>
          <cell r="S57">
            <v>14.6</v>
          </cell>
          <cell r="T57">
            <v>20</v>
          </cell>
        </row>
        <row r="58">
          <cell r="A58">
            <v>56</v>
          </cell>
          <cell r="B58" t="str">
            <v xml:space="preserve">PORT AVENTURA-H.VIAJE                                      </v>
          </cell>
          <cell r="C58" t="str">
            <v>ETB2</v>
          </cell>
          <cell r="D58" t="str">
            <v>GENERAL</v>
          </cell>
          <cell r="E58">
            <v>35547</v>
          </cell>
          <cell r="F58" t="str">
            <v>DOM</v>
          </cell>
          <cell r="G58">
            <v>0.516087962962963</v>
          </cell>
          <cell r="H58" t="str">
            <v>000:20</v>
          </cell>
          <cell r="I58" t="str">
            <v xml:space="preserve">[EUROPA,EUROPA] {AVANCE PROGRAMACION} * </v>
          </cell>
          <cell r="J58">
            <v>2</v>
          </cell>
          <cell r="K58">
            <v>2</v>
          </cell>
          <cell r="L58" t="str">
            <v>Ultima</v>
          </cell>
          <cell r="M58">
            <v>0.1</v>
          </cell>
          <cell r="N58">
            <v>21.1</v>
          </cell>
          <cell r="O58">
            <v>23</v>
          </cell>
          <cell r="P58">
            <v>50</v>
          </cell>
          <cell r="Q58">
            <v>1.4</v>
          </cell>
          <cell r="R58">
            <v>5355</v>
          </cell>
          <cell r="S58">
            <v>14.6</v>
          </cell>
          <cell r="T58">
            <v>20</v>
          </cell>
        </row>
        <row r="59">
          <cell r="A59">
            <v>57</v>
          </cell>
          <cell r="B59" t="str">
            <v xml:space="preserve">PORT AVENTURA-H.VIAJE                                      </v>
          </cell>
          <cell r="C59" t="str">
            <v>ETB2</v>
          </cell>
          <cell r="D59" t="str">
            <v>GENERAL</v>
          </cell>
          <cell r="E59">
            <v>35547</v>
          </cell>
          <cell r="F59" t="str">
            <v>DOM</v>
          </cell>
          <cell r="G59">
            <v>0.84834490740740742</v>
          </cell>
          <cell r="H59" t="str">
            <v>000:20</v>
          </cell>
          <cell r="I59" t="str">
            <v>[GUERRA CIVIL EUSKADI] {AVANCE PROGRAMACION} * {AVANCE PROGRAMACION}</v>
          </cell>
          <cell r="J59">
            <v>6</v>
          </cell>
          <cell r="K59">
            <v>7</v>
          </cell>
          <cell r="L59" t="str">
            <v>Penultima</v>
          </cell>
          <cell r="M59">
            <v>0.5</v>
          </cell>
          <cell r="N59">
            <v>21.6</v>
          </cell>
          <cell r="O59">
            <v>169</v>
          </cell>
          <cell r="P59">
            <v>120</v>
          </cell>
          <cell r="Q59">
            <v>1.4</v>
          </cell>
          <cell r="R59">
            <v>5473</v>
          </cell>
          <cell r="S59">
            <v>14.9</v>
          </cell>
          <cell r="T59">
            <v>20</v>
          </cell>
        </row>
        <row r="60">
          <cell r="A60">
            <v>58</v>
          </cell>
          <cell r="B60" t="str">
            <v xml:space="preserve">PORT AVENTURA-H.VIAJE                                      </v>
          </cell>
          <cell r="C60" t="str">
            <v>ETB2</v>
          </cell>
          <cell r="D60" t="str">
            <v>GENERAL</v>
          </cell>
          <cell r="E60">
            <v>35547</v>
          </cell>
          <cell r="F60" t="str">
            <v>DOM</v>
          </cell>
          <cell r="G60">
            <v>0.93263888888888891</v>
          </cell>
          <cell r="H60" t="str">
            <v>000:20</v>
          </cell>
          <cell r="I60" t="str">
            <v>[CINE 2] {AVANCE PROGRAMACION} * {AVANCE PROGRAMACION}</v>
          </cell>
          <cell r="J60">
            <v>13</v>
          </cell>
          <cell r="K60">
            <v>15</v>
          </cell>
          <cell r="L60" t="str">
            <v>Resto</v>
          </cell>
          <cell r="M60">
            <v>0.3</v>
          </cell>
          <cell r="N60">
            <v>21.9</v>
          </cell>
          <cell r="O60">
            <v>107</v>
          </cell>
          <cell r="P60">
            <v>230</v>
          </cell>
          <cell r="Q60">
            <v>1.4</v>
          </cell>
          <cell r="R60">
            <v>5540</v>
          </cell>
          <cell r="S60">
            <v>15.1</v>
          </cell>
          <cell r="T60">
            <v>20</v>
          </cell>
        </row>
        <row r="61">
          <cell r="A61">
            <v>59</v>
          </cell>
          <cell r="B61" t="str">
            <v xml:space="preserve">PORT AVENTURA-H.VIAJE                                      </v>
          </cell>
          <cell r="C61" t="str">
            <v>TVG</v>
          </cell>
          <cell r="D61" t="str">
            <v>GENERAL</v>
          </cell>
          <cell r="E61">
            <v>35547</v>
          </cell>
          <cell r="F61" t="str">
            <v>DOM</v>
          </cell>
          <cell r="G61">
            <v>0.46082175925925922</v>
          </cell>
          <cell r="H61" t="str">
            <v>000:20</v>
          </cell>
          <cell r="I61" t="str">
            <v>[SANTA MISA] * [AVANCE PROGRAMACION]</v>
          </cell>
          <cell r="J61">
            <v>1</v>
          </cell>
          <cell r="K61">
            <v>2</v>
          </cell>
          <cell r="L61" t="str">
            <v>Primera</v>
          </cell>
          <cell r="M61">
            <v>0.1</v>
          </cell>
          <cell r="N61">
            <v>21.9</v>
          </cell>
          <cell r="O61">
            <v>24</v>
          </cell>
          <cell r="P61">
            <v>40</v>
          </cell>
          <cell r="Q61">
            <v>1.5</v>
          </cell>
          <cell r="R61">
            <v>5543</v>
          </cell>
          <cell r="S61">
            <v>15.1</v>
          </cell>
          <cell r="T61">
            <v>20</v>
          </cell>
        </row>
        <row r="62">
          <cell r="A62">
            <v>60</v>
          </cell>
          <cell r="B62" t="str">
            <v xml:space="preserve">PORT AVENTURA-H.VIAJE                                      </v>
          </cell>
          <cell r="C62" t="str">
            <v>TVG</v>
          </cell>
          <cell r="D62" t="str">
            <v>GENERAL</v>
          </cell>
          <cell r="E62">
            <v>35547</v>
          </cell>
          <cell r="F62" t="str">
            <v>DOM</v>
          </cell>
          <cell r="G62">
            <v>0.62763888888888886</v>
          </cell>
          <cell r="H62" t="str">
            <v>000:20</v>
          </cell>
          <cell r="I62" t="str">
            <v>[O TEMPO] * [(P)OES ABRE OS OLLOS]</v>
          </cell>
          <cell r="J62">
            <v>6</v>
          </cell>
          <cell r="K62">
            <v>13</v>
          </cell>
          <cell r="L62" t="str">
            <v>Resto</v>
          </cell>
          <cell r="M62">
            <v>0.4</v>
          </cell>
          <cell r="N62">
            <v>22.3</v>
          </cell>
          <cell r="O62">
            <v>146</v>
          </cell>
          <cell r="P62">
            <v>160</v>
          </cell>
          <cell r="Q62">
            <v>1.4</v>
          </cell>
          <cell r="R62">
            <v>5647</v>
          </cell>
          <cell r="S62">
            <v>15.4</v>
          </cell>
          <cell r="T62">
            <v>20</v>
          </cell>
        </row>
        <row r="63">
          <cell r="A63">
            <v>61</v>
          </cell>
          <cell r="B63" t="str">
            <v xml:space="preserve">PORT AVENTURA-H.VIAJE                                      </v>
          </cell>
          <cell r="C63" t="str">
            <v>TVG</v>
          </cell>
          <cell r="D63" t="str">
            <v>GENERAL</v>
          </cell>
          <cell r="E63">
            <v>35547</v>
          </cell>
          <cell r="F63" t="str">
            <v>DOM</v>
          </cell>
          <cell r="G63">
            <v>0.96414351851851843</v>
          </cell>
          <cell r="H63" t="str">
            <v>000:20</v>
          </cell>
          <cell r="I63" t="str">
            <v>[CINE] {(P)OES ABRE OS OLLOS} * {AVANCE PROGRAMACION}</v>
          </cell>
          <cell r="J63">
            <v>12</v>
          </cell>
          <cell r="K63">
            <v>12</v>
          </cell>
          <cell r="L63" t="str">
            <v>Ultima</v>
          </cell>
          <cell r="M63">
            <v>0.4</v>
          </cell>
          <cell r="N63">
            <v>22.7</v>
          </cell>
          <cell r="O63">
            <v>137</v>
          </cell>
          <cell r="P63">
            <v>300</v>
          </cell>
          <cell r="Q63">
            <v>1.5</v>
          </cell>
          <cell r="R63">
            <v>5718</v>
          </cell>
          <cell r="S63">
            <v>15.6</v>
          </cell>
          <cell r="T63">
            <v>20</v>
          </cell>
        </row>
        <row r="64">
          <cell r="A64">
            <v>62</v>
          </cell>
          <cell r="B64" t="str">
            <v xml:space="preserve">PORT AVENTURA-H.VIAJE                                      </v>
          </cell>
          <cell r="C64" t="str">
            <v>TVM</v>
          </cell>
          <cell r="D64" t="str">
            <v>GENERAL</v>
          </cell>
          <cell r="E64">
            <v>35547</v>
          </cell>
          <cell r="F64" t="str">
            <v>DOM</v>
          </cell>
          <cell r="G64">
            <v>0.57902777777777781</v>
          </cell>
          <cell r="H64" t="str">
            <v>000:20</v>
          </cell>
          <cell r="I64" t="str">
            <v>[AVANCE PROGRAMACION] * [AVANCE PROGRAMACION]</v>
          </cell>
          <cell r="J64">
            <v>5</v>
          </cell>
          <cell r="K64">
            <v>13</v>
          </cell>
          <cell r="L64" t="str">
            <v>Resto</v>
          </cell>
          <cell r="M64">
            <v>0.3</v>
          </cell>
          <cell r="N64">
            <v>23</v>
          </cell>
          <cell r="O64">
            <v>92</v>
          </cell>
          <cell r="P64">
            <v>275</v>
          </cell>
          <cell r="Q64">
            <v>1.5</v>
          </cell>
          <cell r="R64">
            <v>5751</v>
          </cell>
          <cell r="S64">
            <v>15.7</v>
          </cell>
          <cell r="T64">
            <v>20</v>
          </cell>
        </row>
        <row r="65">
          <cell r="A65">
            <v>63</v>
          </cell>
          <cell r="B65" t="str">
            <v xml:space="preserve">PORT AVENTURA-H.VIAJE                                      </v>
          </cell>
          <cell r="C65" t="str">
            <v>TVM</v>
          </cell>
          <cell r="D65" t="str">
            <v>GENERAL</v>
          </cell>
          <cell r="E65">
            <v>35547</v>
          </cell>
          <cell r="F65" t="str">
            <v>DOM</v>
          </cell>
          <cell r="G65">
            <v>0.96744212962962972</v>
          </cell>
          <cell r="H65" t="str">
            <v>000:20</v>
          </cell>
          <cell r="I65" t="str">
            <v>[CINE] {AVANCE PROGRAMACION} * {AVANCE PROGRAMACION}</v>
          </cell>
          <cell r="J65">
            <v>4</v>
          </cell>
          <cell r="K65">
            <v>18</v>
          </cell>
          <cell r="L65" t="str">
            <v>Resto</v>
          </cell>
          <cell r="M65">
            <v>0.9</v>
          </cell>
          <cell r="N65">
            <v>23.9</v>
          </cell>
          <cell r="O65">
            <v>330</v>
          </cell>
          <cell r="P65">
            <v>690</v>
          </cell>
          <cell r="Q65">
            <v>1.5</v>
          </cell>
          <cell r="R65">
            <v>5947</v>
          </cell>
          <cell r="S65">
            <v>16.2</v>
          </cell>
          <cell r="T65">
            <v>20</v>
          </cell>
        </row>
        <row r="66">
          <cell r="A66">
            <v>64</v>
          </cell>
          <cell r="B66" t="str">
            <v xml:space="preserve">PORT AVENTURA-H.VIAJE                                      </v>
          </cell>
          <cell r="C66" t="str">
            <v>TVM</v>
          </cell>
          <cell r="D66" t="str">
            <v>GENERAL</v>
          </cell>
          <cell r="E66">
            <v>35547</v>
          </cell>
          <cell r="F66" t="str">
            <v>DOM</v>
          </cell>
          <cell r="G66">
            <v>1.0309375000000001</v>
          </cell>
          <cell r="H66" t="str">
            <v>000:20</v>
          </cell>
          <cell r="I66" t="str">
            <v>[CINE 2]</v>
          </cell>
          <cell r="J66">
            <v>10</v>
          </cell>
          <cell r="K66">
            <v>17</v>
          </cell>
          <cell r="L66" t="str">
            <v>Resto</v>
          </cell>
          <cell r="M66">
            <v>0.1</v>
          </cell>
          <cell r="N66">
            <v>24</v>
          </cell>
          <cell r="O66">
            <v>37</v>
          </cell>
          <cell r="P66">
            <v>690</v>
          </cell>
          <cell r="Q66">
            <v>1.5</v>
          </cell>
          <cell r="R66">
            <v>5972</v>
          </cell>
          <cell r="S66">
            <v>16.3</v>
          </cell>
          <cell r="T66">
            <v>20</v>
          </cell>
        </row>
        <row r="67">
          <cell r="A67">
            <v>65</v>
          </cell>
          <cell r="B67" t="str">
            <v xml:space="preserve">PORT AVENTURA-H.VIAJE                                      </v>
          </cell>
          <cell r="C67" t="str">
            <v>C.SUR</v>
          </cell>
          <cell r="D67" t="str">
            <v>GENERAL</v>
          </cell>
          <cell r="E67">
            <v>35548</v>
          </cell>
          <cell r="F67" t="str">
            <v>LUN</v>
          </cell>
          <cell r="G67">
            <v>0.80548611111111112</v>
          </cell>
          <cell r="H67" t="str">
            <v>000:20</v>
          </cell>
          <cell r="I67" t="str">
            <v>[HABLANDO CON GEMMA] {AVANCE NOTICIAS 19H} * {AVANCE PROGRAMACION}</v>
          </cell>
          <cell r="J67">
            <v>4</v>
          </cell>
          <cell r="K67">
            <v>8</v>
          </cell>
          <cell r="L67" t="str">
            <v>Resto</v>
          </cell>
          <cell r="M67">
            <v>0.4</v>
          </cell>
          <cell r="N67">
            <v>24.4</v>
          </cell>
          <cell r="O67">
            <v>160</v>
          </cell>
          <cell r="P67">
            <v>300</v>
          </cell>
          <cell r="Q67">
            <v>1.5</v>
          </cell>
          <cell r="R67">
            <v>6060</v>
          </cell>
          <cell r="S67">
            <v>16.5</v>
          </cell>
          <cell r="T67">
            <v>20</v>
          </cell>
        </row>
        <row r="68">
          <cell r="A68">
            <v>66</v>
          </cell>
          <cell r="B68" t="str">
            <v xml:space="preserve">PORT AVENTURA-H.VIAJE                                      </v>
          </cell>
          <cell r="C68" t="str">
            <v>C.SUR</v>
          </cell>
          <cell r="D68" t="str">
            <v>GENERAL</v>
          </cell>
          <cell r="E68">
            <v>35548</v>
          </cell>
          <cell r="F68" t="str">
            <v>LUN</v>
          </cell>
          <cell r="G68">
            <v>0.87129629629629635</v>
          </cell>
          <cell r="H68" t="str">
            <v>000:20</v>
          </cell>
          <cell r="I68" t="str">
            <v>[AVANCE PROGRAMACION] * [AVANCE PROGRAMACION]</v>
          </cell>
          <cell r="J68">
            <v>5</v>
          </cell>
          <cell r="K68">
            <v>10</v>
          </cell>
          <cell r="L68" t="str">
            <v>Resto</v>
          </cell>
          <cell r="M68">
            <v>0.2</v>
          </cell>
          <cell r="N68">
            <v>24.6</v>
          </cell>
          <cell r="O68">
            <v>78</v>
          </cell>
          <cell r="P68">
            <v>300</v>
          </cell>
          <cell r="Q68">
            <v>1.5</v>
          </cell>
          <cell r="R68">
            <v>6077</v>
          </cell>
          <cell r="S68">
            <v>16.600000000000001</v>
          </cell>
          <cell r="T68">
            <v>20</v>
          </cell>
        </row>
        <row r="69">
          <cell r="A69">
            <v>67</v>
          </cell>
          <cell r="B69" t="str">
            <v xml:space="preserve">PORT AVENTURA-H.VIAJE                                      </v>
          </cell>
          <cell r="C69" t="str">
            <v>C.SUR</v>
          </cell>
          <cell r="D69" t="str">
            <v>GENERAL</v>
          </cell>
          <cell r="E69">
            <v>35548</v>
          </cell>
          <cell r="F69" t="str">
            <v>LUN</v>
          </cell>
          <cell r="G69">
            <v>1.0280671296296295</v>
          </cell>
          <cell r="H69" t="str">
            <v>000:20</v>
          </cell>
          <cell r="I69" t="str">
            <v>[CINE] * [AVANCE PROGRAMACION]</v>
          </cell>
          <cell r="J69">
            <v>2</v>
          </cell>
          <cell r="K69">
            <v>5</v>
          </cell>
          <cell r="L69" t="str">
            <v>Segunda</v>
          </cell>
          <cell r="M69">
            <v>0.2</v>
          </cell>
          <cell r="N69">
            <v>24.8</v>
          </cell>
          <cell r="O69">
            <v>75</v>
          </cell>
          <cell r="P69">
            <v>125</v>
          </cell>
          <cell r="Q69">
            <v>1.5</v>
          </cell>
          <cell r="R69">
            <v>6150</v>
          </cell>
          <cell r="S69">
            <v>16.8</v>
          </cell>
          <cell r="T69">
            <v>20</v>
          </cell>
        </row>
        <row r="70">
          <cell r="A70">
            <v>68</v>
          </cell>
          <cell r="B70" t="str">
            <v xml:space="preserve">PORT AVENTURA-H.VIAJE                                      </v>
          </cell>
          <cell r="C70" t="str">
            <v>C9</v>
          </cell>
          <cell r="D70" t="str">
            <v>GENERAL</v>
          </cell>
          <cell r="E70">
            <v>35548</v>
          </cell>
          <cell r="F70" t="str">
            <v>LUN</v>
          </cell>
          <cell r="G70">
            <v>0.68785879629629632</v>
          </cell>
          <cell r="H70" t="str">
            <v>000:20</v>
          </cell>
          <cell r="I70" t="str">
            <v>[EN PRIMERA PERSONA] {AVANCE PROGRAMACION} * {AVANCE PROGRAMACION}</v>
          </cell>
          <cell r="J70">
            <v>14</v>
          </cell>
          <cell r="K70">
            <v>14</v>
          </cell>
          <cell r="L70" t="str">
            <v>Ultima</v>
          </cell>
          <cell r="M70">
            <v>0.4</v>
          </cell>
          <cell r="N70">
            <v>25.2</v>
          </cell>
          <cell r="O70">
            <v>140</v>
          </cell>
          <cell r="P70">
            <v>125</v>
          </cell>
          <cell r="Q70">
            <v>1.5</v>
          </cell>
          <cell r="R70">
            <v>6191</v>
          </cell>
          <cell r="S70">
            <v>16.899999999999999</v>
          </cell>
          <cell r="T70">
            <v>20</v>
          </cell>
        </row>
        <row r="71">
          <cell r="A71">
            <v>69</v>
          </cell>
          <cell r="B71" t="str">
            <v xml:space="preserve">PORT AVENTURA-H.VIAJE                                      </v>
          </cell>
          <cell r="C71" t="str">
            <v>C9</v>
          </cell>
          <cell r="D71" t="str">
            <v>GENERAL</v>
          </cell>
          <cell r="E71">
            <v>35548</v>
          </cell>
          <cell r="F71" t="str">
            <v>LUN</v>
          </cell>
          <cell r="G71">
            <v>0.78153935185185175</v>
          </cell>
          <cell r="H71" t="str">
            <v>000:20</v>
          </cell>
          <cell r="I71" t="str">
            <v>[CINE] {AVANCE PROGRAMACION} * {AVANCE PROGRAMACION}</v>
          </cell>
          <cell r="J71">
            <v>10</v>
          </cell>
          <cell r="K71">
            <v>11</v>
          </cell>
          <cell r="L71" t="str">
            <v>Penultima</v>
          </cell>
          <cell r="M71">
            <v>0.2</v>
          </cell>
          <cell r="N71">
            <v>25.4</v>
          </cell>
          <cell r="O71">
            <v>74</v>
          </cell>
          <cell r="P71">
            <v>125</v>
          </cell>
          <cell r="Q71">
            <v>1.5</v>
          </cell>
          <cell r="R71">
            <v>6219</v>
          </cell>
          <cell r="S71">
            <v>17</v>
          </cell>
          <cell r="T71">
            <v>20</v>
          </cell>
        </row>
        <row r="72">
          <cell r="A72">
            <v>70</v>
          </cell>
          <cell r="B72" t="str">
            <v xml:space="preserve">PORT AVENTURA-H.VIAJE                                      </v>
          </cell>
          <cell r="C72" t="str">
            <v>C9</v>
          </cell>
          <cell r="D72" t="str">
            <v>GENERAL</v>
          </cell>
          <cell r="E72">
            <v>35548</v>
          </cell>
          <cell r="F72" t="str">
            <v>LUN</v>
          </cell>
          <cell r="G72">
            <v>0.98600694444444448</v>
          </cell>
          <cell r="H72" t="str">
            <v>000:20</v>
          </cell>
          <cell r="I72" t="str">
            <v>[CINE] {AVANCE PROGRAMACION} * {AVANCE PROGRAMACION}</v>
          </cell>
          <cell r="J72">
            <v>10</v>
          </cell>
          <cell r="K72">
            <v>11</v>
          </cell>
          <cell r="L72" t="str">
            <v>Penultima</v>
          </cell>
          <cell r="M72">
            <v>1.2</v>
          </cell>
          <cell r="N72">
            <v>26.6</v>
          </cell>
          <cell r="O72">
            <v>433</v>
          </cell>
          <cell r="P72">
            <v>400</v>
          </cell>
          <cell r="Q72">
            <v>1.5</v>
          </cell>
          <cell r="R72">
            <v>6536</v>
          </cell>
          <cell r="S72">
            <v>17.8</v>
          </cell>
          <cell r="T72">
            <v>20</v>
          </cell>
        </row>
        <row r="73">
          <cell r="A73">
            <v>71</v>
          </cell>
          <cell r="B73" t="str">
            <v xml:space="preserve">PORT AVENTURA-H.VIAJE                                      </v>
          </cell>
          <cell r="C73" t="str">
            <v>ETB2</v>
          </cell>
          <cell r="D73" t="str">
            <v>GENERAL</v>
          </cell>
          <cell r="E73">
            <v>35548</v>
          </cell>
          <cell r="F73" t="str">
            <v>LUN</v>
          </cell>
          <cell r="G73">
            <v>0.52733796296296298</v>
          </cell>
          <cell r="H73" t="str">
            <v>000:20</v>
          </cell>
          <cell r="I73" t="str">
            <v>[AVANCE PROGRAMACION] * [A MEDIODIA]</v>
          </cell>
          <cell r="J73">
            <v>3</v>
          </cell>
          <cell r="K73">
            <v>3</v>
          </cell>
          <cell r="L73" t="str">
            <v>Ultima</v>
          </cell>
          <cell r="M73">
            <v>0</v>
          </cell>
          <cell r="N73">
            <v>26.6</v>
          </cell>
          <cell r="O73">
            <v>10</v>
          </cell>
          <cell r="P73">
            <v>50</v>
          </cell>
          <cell r="Q73">
            <v>1.5</v>
          </cell>
          <cell r="R73">
            <v>6546</v>
          </cell>
          <cell r="S73">
            <v>17.899999999999999</v>
          </cell>
          <cell r="T73">
            <v>20</v>
          </cell>
        </row>
        <row r="74">
          <cell r="A74">
            <v>72</v>
          </cell>
          <cell r="B74" t="str">
            <v xml:space="preserve">PORT AVENTURA-H.VIAJE                                      </v>
          </cell>
          <cell r="C74" t="str">
            <v>ETB2</v>
          </cell>
          <cell r="D74" t="str">
            <v>GENERAL</v>
          </cell>
          <cell r="E74">
            <v>35548</v>
          </cell>
          <cell r="F74" t="str">
            <v>LUN</v>
          </cell>
          <cell r="G74">
            <v>0.58284722222222218</v>
          </cell>
          <cell r="H74" t="str">
            <v>000:20</v>
          </cell>
          <cell r="I74" t="str">
            <v>[AVANCE PROGRAMACION] * [AVANCE PROGRAMACION]</v>
          </cell>
          <cell r="J74">
            <v>5</v>
          </cell>
          <cell r="K74">
            <v>6</v>
          </cell>
          <cell r="L74" t="str">
            <v>Penultima</v>
          </cell>
          <cell r="M74">
            <v>0.1</v>
          </cell>
          <cell r="N74">
            <v>26.7</v>
          </cell>
          <cell r="O74">
            <v>36</v>
          </cell>
          <cell r="P74">
            <v>70</v>
          </cell>
          <cell r="Q74">
            <v>1.5</v>
          </cell>
          <cell r="R74">
            <v>6553</v>
          </cell>
          <cell r="S74">
            <v>17.899999999999999</v>
          </cell>
          <cell r="T74">
            <v>20</v>
          </cell>
        </row>
        <row r="75">
          <cell r="A75">
            <v>73</v>
          </cell>
          <cell r="B75" t="str">
            <v xml:space="preserve">PORT AVENTURA-H.VIAJE                                      </v>
          </cell>
          <cell r="C75" t="str">
            <v>ETB2</v>
          </cell>
          <cell r="D75" t="str">
            <v>GENERAL</v>
          </cell>
          <cell r="E75">
            <v>35548</v>
          </cell>
          <cell r="F75" t="str">
            <v>LUN</v>
          </cell>
          <cell r="G75">
            <v>0.91310185185185189</v>
          </cell>
          <cell r="H75" t="str">
            <v>000:20</v>
          </cell>
          <cell r="I75" t="str">
            <v>[AVANCE PROGRAMACION] * [AVANCE PROGRAMACION]</v>
          </cell>
          <cell r="J75">
            <v>13</v>
          </cell>
          <cell r="K75">
            <v>16</v>
          </cell>
          <cell r="L75" t="str">
            <v>Resto</v>
          </cell>
          <cell r="M75">
            <v>0.4</v>
          </cell>
          <cell r="N75">
            <v>27.1</v>
          </cell>
          <cell r="O75">
            <v>130</v>
          </cell>
          <cell r="P75">
            <v>230</v>
          </cell>
          <cell r="Q75">
            <v>1.5</v>
          </cell>
          <cell r="R75">
            <v>6635</v>
          </cell>
          <cell r="S75">
            <v>18.100000000000001</v>
          </cell>
          <cell r="T75">
            <v>20</v>
          </cell>
        </row>
        <row r="76">
          <cell r="A76">
            <v>74</v>
          </cell>
          <cell r="B76" t="str">
            <v xml:space="preserve">PORT AVENTURA-H.VIAJE                                      </v>
          </cell>
          <cell r="C76" t="str">
            <v>TVG</v>
          </cell>
          <cell r="D76" t="str">
            <v>GENERAL</v>
          </cell>
          <cell r="E76">
            <v>35548</v>
          </cell>
          <cell r="F76" t="str">
            <v>LUN</v>
          </cell>
          <cell r="G76">
            <v>0.85159722222222223</v>
          </cell>
          <cell r="H76" t="str">
            <v>000:20</v>
          </cell>
          <cell r="I76" t="str">
            <v>[AVANCE PROGRAMACION] * [(P)OES ABRE OS OLLOS]</v>
          </cell>
          <cell r="J76">
            <v>3</v>
          </cell>
          <cell r="K76">
            <v>8</v>
          </cell>
          <cell r="L76" t="str">
            <v>Resto</v>
          </cell>
          <cell r="M76">
            <v>0.1</v>
          </cell>
          <cell r="N76">
            <v>27.2</v>
          </cell>
          <cell r="O76">
            <v>48</v>
          </cell>
          <cell r="P76">
            <v>250</v>
          </cell>
          <cell r="Q76">
            <v>1.5</v>
          </cell>
          <cell r="R76">
            <v>6647</v>
          </cell>
          <cell r="S76">
            <v>18.100000000000001</v>
          </cell>
          <cell r="T76">
            <v>20</v>
          </cell>
        </row>
        <row r="77">
          <cell r="A77">
            <v>75</v>
          </cell>
          <cell r="B77" t="str">
            <v xml:space="preserve">PORT AVENTURA-H.VIAJE                                      </v>
          </cell>
          <cell r="C77" t="str">
            <v>TVG</v>
          </cell>
          <cell r="D77" t="str">
            <v>GENERAL</v>
          </cell>
          <cell r="E77">
            <v>35548</v>
          </cell>
          <cell r="F77" t="str">
            <v>LUN</v>
          </cell>
          <cell r="G77">
            <v>0.9974884259259259</v>
          </cell>
          <cell r="H77" t="str">
            <v>000:20</v>
          </cell>
          <cell r="I77" t="str">
            <v>[CINE] {ADIANTO INFORMAT. 23H} * {(P)OES ABRE OS OLLOS}</v>
          </cell>
          <cell r="J77">
            <v>3</v>
          </cell>
          <cell r="K77">
            <v>11</v>
          </cell>
          <cell r="L77" t="str">
            <v>Resto</v>
          </cell>
          <cell r="M77">
            <v>0.2</v>
          </cell>
          <cell r="N77">
            <v>27.3</v>
          </cell>
          <cell r="O77">
            <v>56</v>
          </cell>
          <cell r="P77">
            <v>125</v>
          </cell>
          <cell r="Q77">
            <v>1.5</v>
          </cell>
          <cell r="R77">
            <v>6671</v>
          </cell>
          <cell r="S77">
            <v>18.2</v>
          </cell>
          <cell r="T77">
            <v>20</v>
          </cell>
        </row>
        <row r="78">
          <cell r="A78">
            <v>76</v>
          </cell>
          <cell r="B78" t="str">
            <v xml:space="preserve">PORT AVENTURA-H.VIAJE                                      </v>
          </cell>
          <cell r="C78" t="str">
            <v>TVG</v>
          </cell>
          <cell r="D78" t="str">
            <v>GENERAL</v>
          </cell>
          <cell r="E78">
            <v>35548</v>
          </cell>
          <cell r="F78" t="str">
            <v>LUN</v>
          </cell>
          <cell r="G78">
            <v>1.0650347222222223</v>
          </cell>
          <cell r="H78" t="str">
            <v>000:20</v>
          </cell>
          <cell r="I78" t="str">
            <v xml:space="preserve">[CINE] {AVANCE PROGRAMACION} * </v>
          </cell>
          <cell r="J78">
            <v>2</v>
          </cell>
          <cell r="K78">
            <v>2</v>
          </cell>
          <cell r="L78" t="str">
            <v>Ultima</v>
          </cell>
          <cell r="M78">
            <v>0.1</v>
          </cell>
          <cell r="N78">
            <v>27.5</v>
          </cell>
          <cell r="O78">
            <v>45</v>
          </cell>
          <cell r="P78">
            <v>60</v>
          </cell>
          <cell r="Q78">
            <v>1.5</v>
          </cell>
          <cell r="R78">
            <v>6695</v>
          </cell>
          <cell r="S78">
            <v>18.3</v>
          </cell>
          <cell r="T78">
            <v>20</v>
          </cell>
        </row>
        <row r="79">
          <cell r="A79">
            <v>77</v>
          </cell>
          <cell r="B79" t="str">
            <v xml:space="preserve">PORT AVENTURA-H.VIAJE                                      </v>
          </cell>
          <cell r="C79" t="str">
            <v>TVM</v>
          </cell>
          <cell r="D79" t="str">
            <v>GENERAL</v>
          </cell>
          <cell r="E79">
            <v>35548</v>
          </cell>
          <cell r="F79" t="str">
            <v>LUN</v>
          </cell>
          <cell r="G79">
            <v>0.54355324074074074</v>
          </cell>
          <cell r="H79" t="str">
            <v>000:20</v>
          </cell>
          <cell r="I79" t="str">
            <v>[SHOW DE REN Y STIMPY] * [RICOS Y MOCOSOS]</v>
          </cell>
          <cell r="J79">
            <v>5</v>
          </cell>
          <cell r="K79">
            <v>7</v>
          </cell>
          <cell r="L79" t="str">
            <v>Resto</v>
          </cell>
          <cell r="M79">
            <v>0.2</v>
          </cell>
          <cell r="N79">
            <v>27.7</v>
          </cell>
          <cell r="O79">
            <v>70</v>
          </cell>
          <cell r="P79">
            <v>275</v>
          </cell>
          <cell r="Q79">
            <v>1.5</v>
          </cell>
          <cell r="R79">
            <v>6712</v>
          </cell>
          <cell r="S79">
            <v>18.3</v>
          </cell>
          <cell r="T79">
            <v>20</v>
          </cell>
        </row>
        <row r="80">
          <cell r="A80">
            <v>78</v>
          </cell>
          <cell r="B80" t="str">
            <v xml:space="preserve">PORT AVENTURA-H.VIAJE                                      </v>
          </cell>
          <cell r="C80" t="str">
            <v>TVM</v>
          </cell>
          <cell r="D80" t="str">
            <v>GENERAL</v>
          </cell>
          <cell r="E80">
            <v>35548</v>
          </cell>
          <cell r="F80" t="str">
            <v>LUN</v>
          </cell>
          <cell r="G80">
            <v>0.5800925925925926</v>
          </cell>
          <cell r="H80" t="str">
            <v>000:20</v>
          </cell>
          <cell r="I80" t="str">
            <v>[LOS PITUFOS] * [AVANCE PROGRAMACION]</v>
          </cell>
          <cell r="J80">
            <v>4</v>
          </cell>
          <cell r="K80">
            <v>8</v>
          </cell>
          <cell r="L80" t="str">
            <v>Resto</v>
          </cell>
          <cell r="M80">
            <v>0.3</v>
          </cell>
          <cell r="N80">
            <v>27.9</v>
          </cell>
          <cell r="O80">
            <v>104</v>
          </cell>
          <cell r="P80">
            <v>275</v>
          </cell>
          <cell r="Q80">
            <v>1.5</v>
          </cell>
          <cell r="R80">
            <v>6744</v>
          </cell>
          <cell r="S80">
            <v>18.399999999999999</v>
          </cell>
          <cell r="T80">
            <v>20</v>
          </cell>
        </row>
        <row r="81">
          <cell r="A81">
            <v>79</v>
          </cell>
          <cell r="B81" t="str">
            <v xml:space="preserve">PORT AVENTURA-H.VIAJE                                      </v>
          </cell>
          <cell r="C81" t="str">
            <v>TVM</v>
          </cell>
          <cell r="D81" t="str">
            <v>GENERAL</v>
          </cell>
          <cell r="E81">
            <v>35548</v>
          </cell>
          <cell r="F81" t="str">
            <v>LUN</v>
          </cell>
          <cell r="G81">
            <v>0.80846064814814822</v>
          </cell>
          <cell r="H81" t="str">
            <v>000:20</v>
          </cell>
          <cell r="I81" t="str">
            <v>[MADRID DIRECTO] {AVANCE PROGRAMACION} * {TELEPAGINA MADRID}</v>
          </cell>
          <cell r="J81">
            <v>10</v>
          </cell>
          <cell r="K81">
            <v>17</v>
          </cell>
          <cell r="L81" t="str">
            <v>Resto</v>
          </cell>
          <cell r="M81">
            <v>0.5</v>
          </cell>
          <cell r="N81">
            <v>28.4</v>
          </cell>
          <cell r="O81">
            <v>187</v>
          </cell>
          <cell r="P81">
            <v>365</v>
          </cell>
          <cell r="Q81">
            <v>1.5</v>
          </cell>
          <cell r="R81">
            <v>6794</v>
          </cell>
          <cell r="S81">
            <v>18.5</v>
          </cell>
          <cell r="T81">
            <v>20</v>
          </cell>
        </row>
        <row r="82">
          <cell r="A82">
            <v>80</v>
          </cell>
          <cell r="B82" t="str">
            <v xml:space="preserve">PORT AVENTURA-H.VIAJE                                      </v>
          </cell>
          <cell r="C82" t="str">
            <v>TVM</v>
          </cell>
          <cell r="D82" t="str">
            <v>GENERAL</v>
          </cell>
          <cell r="E82">
            <v>35548</v>
          </cell>
          <cell r="F82" t="str">
            <v>LUN</v>
          </cell>
          <cell r="G82">
            <v>0.95391203703703698</v>
          </cell>
          <cell r="H82" t="str">
            <v>000:20</v>
          </cell>
          <cell r="I82" t="str">
            <v>[MAS ALLA DEL LIMITE]  * {AVANCE PROGRAMACION}</v>
          </cell>
          <cell r="J82">
            <v>13</v>
          </cell>
          <cell r="K82">
            <v>17</v>
          </cell>
          <cell r="L82" t="str">
            <v>Resto</v>
          </cell>
          <cell r="M82">
            <v>0.5</v>
          </cell>
          <cell r="N82">
            <v>28.9</v>
          </cell>
          <cell r="O82">
            <v>177</v>
          </cell>
          <cell r="P82">
            <v>690</v>
          </cell>
          <cell r="Q82">
            <v>1.5</v>
          </cell>
          <cell r="R82">
            <v>6854</v>
          </cell>
          <cell r="S82">
            <v>18.7</v>
          </cell>
          <cell r="T82">
            <v>20</v>
          </cell>
        </row>
        <row r="83">
          <cell r="A83">
            <v>81</v>
          </cell>
          <cell r="B83" t="str">
            <v xml:space="preserve">PORT AVENTURA-H.VIAJE                                      </v>
          </cell>
          <cell r="C83" t="str">
            <v>C.SUR</v>
          </cell>
          <cell r="D83" t="str">
            <v>GENERAL</v>
          </cell>
          <cell r="E83">
            <v>35549</v>
          </cell>
          <cell r="F83" t="str">
            <v>MAR</v>
          </cell>
          <cell r="G83">
            <v>0.58079861111111108</v>
          </cell>
          <cell r="H83" t="str">
            <v>000:20</v>
          </cell>
          <cell r="I83" t="str">
            <v>[LA TIENDA EN CASA] * [AVANCE PROGRAMACION]</v>
          </cell>
          <cell r="J83">
            <v>3</v>
          </cell>
          <cell r="K83">
            <v>7</v>
          </cell>
          <cell r="L83" t="str">
            <v>Resto</v>
          </cell>
          <cell r="M83">
            <v>0.3</v>
          </cell>
          <cell r="N83">
            <v>29.2</v>
          </cell>
          <cell r="O83">
            <v>93</v>
          </cell>
          <cell r="P83">
            <v>50</v>
          </cell>
          <cell r="Q83">
            <v>1.5</v>
          </cell>
          <cell r="R83">
            <v>6915</v>
          </cell>
          <cell r="S83">
            <v>18.899999999999999</v>
          </cell>
          <cell r="T83">
            <v>20</v>
          </cell>
        </row>
        <row r="84">
          <cell r="A84">
            <v>82</v>
          </cell>
          <cell r="B84" t="str">
            <v xml:space="preserve">PORT AVENTURA-H.VIAJE                                      </v>
          </cell>
          <cell r="C84" t="str">
            <v>C.SUR</v>
          </cell>
          <cell r="D84" t="str">
            <v>GENERAL</v>
          </cell>
          <cell r="E84">
            <v>35549</v>
          </cell>
          <cell r="F84" t="str">
            <v>MAR</v>
          </cell>
          <cell r="G84">
            <v>0.95628472222222216</v>
          </cell>
          <cell r="H84" t="str">
            <v>000:20</v>
          </cell>
          <cell r="I84" t="str">
            <v>[CINE] {AVANCE PROGRAMACION} * {AVANCE PROGRAMACION}</v>
          </cell>
          <cell r="J84">
            <v>11</v>
          </cell>
          <cell r="K84">
            <v>15</v>
          </cell>
          <cell r="L84" t="str">
            <v>Resto</v>
          </cell>
          <cell r="M84">
            <v>1.3</v>
          </cell>
          <cell r="N84">
            <v>30.5</v>
          </cell>
          <cell r="O84">
            <v>467</v>
          </cell>
          <cell r="P84">
            <v>450</v>
          </cell>
          <cell r="Q84">
            <v>1.5</v>
          </cell>
          <cell r="R84">
            <v>7294</v>
          </cell>
          <cell r="S84">
            <v>19.899999999999999</v>
          </cell>
          <cell r="T84">
            <v>20</v>
          </cell>
        </row>
        <row r="85">
          <cell r="A85">
            <v>83</v>
          </cell>
          <cell r="B85" t="str">
            <v xml:space="preserve">PORT AVENTURA-H.VIAJE                                      </v>
          </cell>
          <cell r="C85" t="str">
            <v>C.SUR</v>
          </cell>
          <cell r="D85" t="str">
            <v>GENERAL</v>
          </cell>
          <cell r="E85">
            <v>35549</v>
          </cell>
          <cell r="F85" t="str">
            <v>MAR</v>
          </cell>
          <cell r="G85">
            <v>1.0344097222222222</v>
          </cell>
          <cell r="H85" t="str">
            <v>000:20</v>
          </cell>
          <cell r="I85" t="str">
            <v>[EL TOREO] * [NOTICIAS 3]</v>
          </cell>
          <cell r="J85">
            <v>4</v>
          </cell>
          <cell r="K85">
            <v>5</v>
          </cell>
          <cell r="L85" t="str">
            <v>Penultima</v>
          </cell>
          <cell r="M85">
            <v>0.2</v>
          </cell>
          <cell r="N85">
            <v>30.6</v>
          </cell>
          <cell r="O85">
            <v>71</v>
          </cell>
          <cell r="P85">
            <v>125</v>
          </cell>
          <cell r="Q85">
            <v>1.5</v>
          </cell>
          <cell r="R85">
            <v>7320</v>
          </cell>
          <cell r="S85">
            <v>20</v>
          </cell>
          <cell r="T85">
            <v>20</v>
          </cell>
        </row>
        <row r="86">
          <cell r="A86">
            <v>84</v>
          </cell>
          <cell r="B86" t="str">
            <v xml:space="preserve">PORT AVENTURA-H.VIAJE                                      </v>
          </cell>
          <cell r="C86" t="str">
            <v>C9</v>
          </cell>
          <cell r="D86" t="str">
            <v>GENERAL</v>
          </cell>
          <cell r="E86">
            <v>35549</v>
          </cell>
          <cell r="F86" t="str">
            <v>MAR</v>
          </cell>
          <cell r="G86">
            <v>0.50696759259259261</v>
          </cell>
          <cell r="H86" t="str">
            <v>000:20</v>
          </cell>
          <cell r="I86" t="str">
            <v>[AVANCE PROGRAMACION] * [A FLOR DE PELL]</v>
          </cell>
          <cell r="J86">
            <v>2</v>
          </cell>
          <cell r="K86">
            <v>3</v>
          </cell>
          <cell r="L86" t="str">
            <v>Segunda</v>
          </cell>
          <cell r="M86">
            <v>0.1</v>
          </cell>
          <cell r="N86">
            <v>30.7</v>
          </cell>
          <cell r="O86">
            <v>32</v>
          </cell>
          <cell r="P86">
            <v>30</v>
          </cell>
          <cell r="Q86">
            <v>1.5</v>
          </cell>
          <cell r="R86">
            <v>7324</v>
          </cell>
          <cell r="S86">
            <v>20</v>
          </cell>
          <cell r="T86">
            <v>20</v>
          </cell>
        </row>
        <row r="87">
          <cell r="A87">
            <v>85</v>
          </cell>
          <cell r="B87" t="str">
            <v xml:space="preserve">PORT AVENTURA-H.VIAJE                                      </v>
          </cell>
          <cell r="C87" t="str">
            <v>C9</v>
          </cell>
          <cell r="D87" t="str">
            <v>GENERAL</v>
          </cell>
          <cell r="E87">
            <v>35549</v>
          </cell>
          <cell r="F87" t="str">
            <v>MAR</v>
          </cell>
          <cell r="G87">
            <v>0.69011574074074078</v>
          </cell>
          <cell r="H87" t="str">
            <v>000:20</v>
          </cell>
          <cell r="I87" t="str">
            <v>[EN PRIMERA PERSONA] {AVANCE PROGRAMACION} * {AVANCE PROGRAMACION}</v>
          </cell>
          <cell r="J87">
            <v>7</v>
          </cell>
          <cell r="K87">
            <v>12</v>
          </cell>
          <cell r="L87" t="str">
            <v>Resto</v>
          </cell>
          <cell r="M87">
            <v>0.4</v>
          </cell>
          <cell r="N87">
            <v>31.1</v>
          </cell>
          <cell r="O87">
            <v>150</v>
          </cell>
          <cell r="P87">
            <v>125</v>
          </cell>
          <cell r="Q87">
            <v>1.6</v>
          </cell>
          <cell r="R87">
            <v>7355</v>
          </cell>
          <cell r="S87">
            <v>20.100000000000001</v>
          </cell>
          <cell r="T87">
            <v>20</v>
          </cell>
        </row>
        <row r="88">
          <cell r="A88">
            <v>86</v>
          </cell>
          <cell r="B88" t="str">
            <v xml:space="preserve">PORT AVENTURA-H.VIAJE                                      </v>
          </cell>
          <cell r="C88" t="str">
            <v>C9</v>
          </cell>
          <cell r="D88" t="str">
            <v>GENERAL</v>
          </cell>
          <cell r="E88">
            <v>35549</v>
          </cell>
          <cell r="F88" t="str">
            <v>MAR</v>
          </cell>
          <cell r="G88">
            <v>0.78819444444444453</v>
          </cell>
          <cell r="H88" t="str">
            <v>000:20</v>
          </cell>
          <cell r="I88" t="str">
            <v>[CINE] {AVANCE PROGRAMACION} * {AVANCE PROGRAMACION}</v>
          </cell>
          <cell r="J88">
            <v>2</v>
          </cell>
          <cell r="K88">
            <v>7</v>
          </cell>
          <cell r="L88" t="str">
            <v>Segunda</v>
          </cell>
          <cell r="M88">
            <v>0.1</v>
          </cell>
          <cell r="N88">
            <v>31.2</v>
          </cell>
          <cell r="O88">
            <v>33</v>
          </cell>
          <cell r="P88">
            <v>125</v>
          </cell>
          <cell r="Q88">
            <v>1.6</v>
          </cell>
          <cell r="R88">
            <v>7360</v>
          </cell>
          <cell r="S88">
            <v>20.100000000000001</v>
          </cell>
          <cell r="T88">
            <v>20</v>
          </cell>
        </row>
        <row r="89">
          <cell r="A89">
            <v>87</v>
          </cell>
          <cell r="B89" t="str">
            <v xml:space="preserve">PORT AVENTURA-H.VIAJE                                      </v>
          </cell>
          <cell r="C89" t="str">
            <v>C9</v>
          </cell>
          <cell r="D89" t="str">
            <v>GENERAL</v>
          </cell>
          <cell r="E89">
            <v>35549</v>
          </cell>
          <cell r="F89" t="str">
            <v>MAR</v>
          </cell>
          <cell r="G89">
            <v>0.97474537037037035</v>
          </cell>
          <cell r="H89" t="str">
            <v>000:20</v>
          </cell>
          <cell r="I89" t="str">
            <v>[MAS ALLA DEL LIMITE] {AVANCE PROGRAMACION} * {AVANCE PROGRAMACION}</v>
          </cell>
          <cell r="J89">
            <v>2</v>
          </cell>
          <cell r="K89">
            <v>10</v>
          </cell>
          <cell r="L89" t="str">
            <v>Segunda</v>
          </cell>
          <cell r="M89">
            <v>0.8</v>
          </cell>
          <cell r="N89">
            <v>32</v>
          </cell>
          <cell r="O89">
            <v>287</v>
          </cell>
          <cell r="P89">
            <v>400</v>
          </cell>
          <cell r="Q89">
            <v>1.6</v>
          </cell>
          <cell r="R89">
            <v>7543</v>
          </cell>
          <cell r="S89">
            <v>20.6</v>
          </cell>
          <cell r="T89">
            <v>20</v>
          </cell>
        </row>
        <row r="90">
          <cell r="A90">
            <v>88</v>
          </cell>
          <cell r="B90" t="str">
            <v xml:space="preserve">PORT AVENTURA-H.VIAJE                                      </v>
          </cell>
          <cell r="C90" t="str">
            <v>ETB2</v>
          </cell>
          <cell r="D90" t="str">
            <v>GENERAL</v>
          </cell>
          <cell r="E90">
            <v>35549</v>
          </cell>
          <cell r="F90" t="str">
            <v>MAR</v>
          </cell>
          <cell r="G90">
            <v>0.5287384259259259</v>
          </cell>
          <cell r="H90" t="str">
            <v>000:20</v>
          </cell>
          <cell r="I90" t="str">
            <v>[AVANCE PROGRAMACION] * [AVANCE PROGRAMACION]</v>
          </cell>
          <cell r="J90">
            <v>2</v>
          </cell>
          <cell r="K90">
            <v>4</v>
          </cell>
          <cell r="L90" t="str">
            <v>Segunda</v>
          </cell>
          <cell r="M90">
            <v>0</v>
          </cell>
          <cell r="N90">
            <v>32.1</v>
          </cell>
          <cell r="O90">
            <v>16</v>
          </cell>
          <cell r="P90">
            <v>50</v>
          </cell>
          <cell r="Q90">
            <v>1.6</v>
          </cell>
          <cell r="R90">
            <v>7551</v>
          </cell>
          <cell r="S90">
            <v>20.6</v>
          </cell>
          <cell r="T90">
            <v>20</v>
          </cell>
        </row>
        <row r="91">
          <cell r="A91">
            <v>89</v>
          </cell>
          <cell r="B91" t="str">
            <v xml:space="preserve">PORT AVENTURA-H.VIAJE                                      </v>
          </cell>
          <cell r="C91" t="str">
            <v>ETB2</v>
          </cell>
          <cell r="D91" t="str">
            <v>GENERAL</v>
          </cell>
          <cell r="E91">
            <v>35549</v>
          </cell>
          <cell r="F91" t="str">
            <v>MAR</v>
          </cell>
          <cell r="G91">
            <v>0.85334490740740743</v>
          </cell>
          <cell r="H91" t="str">
            <v>000:20</v>
          </cell>
          <cell r="I91" t="str">
            <v>[ROMPECABEZOTAS] {AVANCE PROGRAMACION} * {AVANCE PROGRAMACION}</v>
          </cell>
          <cell r="J91">
            <v>10</v>
          </cell>
          <cell r="K91">
            <v>13</v>
          </cell>
          <cell r="L91" t="str">
            <v>Resto</v>
          </cell>
          <cell r="M91">
            <v>0.2</v>
          </cell>
          <cell r="N91">
            <v>32.200000000000003</v>
          </cell>
          <cell r="O91">
            <v>60</v>
          </cell>
          <cell r="P91">
            <v>170</v>
          </cell>
          <cell r="Q91">
            <v>1.6</v>
          </cell>
          <cell r="R91">
            <v>7574</v>
          </cell>
          <cell r="S91">
            <v>20.7</v>
          </cell>
          <cell r="T91">
            <v>20</v>
          </cell>
        </row>
        <row r="92">
          <cell r="A92">
            <v>90</v>
          </cell>
          <cell r="B92" t="str">
            <v xml:space="preserve">PORT AVENTURA-H.VIAJE                                      </v>
          </cell>
          <cell r="C92" t="str">
            <v>ETB2</v>
          </cell>
          <cell r="D92" t="str">
            <v>GENERAL</v>
          </cell>
          <cell r="E92">
            <v>35549</v>
          </cell>
          <cell r="F92" t="str">
            <v>MAR</v>
          </cell>
          <cell r="G92">
            <v>0.91489583333333335</v>
          </cell>
          <cell r="H92" t="str">
            <v>000:20</v>
          </cell>
          <cell r="I92" t="str">
            <v>[AVANCE PROGRAMACION] * [AVANCE PROGRAMACION]</v>
          </cell>
          <cell r="J92">
            <v>11</v>
          </cell>
          <cell r="K92">
            <v>16</v>
          </cell>
          <cell r="L92" t="str">
            <v>Resto</v>
          </cell>
          <cell r="M92">
            <v>0.5</v>
          </cell>
          <cell r="N92">
            <v>32.700000000000003</v>
          </cell>
          <cell r="O92">
            <v>166</v>
          </cell>
          <cell r="P92">
            <v>230</v>
          </cell>
          <cell r="Q92">
            <v>1.6</v>
          </cell>
          <cell r="R92">
            <v>7651</v>
          </cell>
          <cell r="S92">
            <v>20.9</v>
          </cell>
          <cell r="T92">
            <v>20</v>
          </cell>
        </row>
        <row r="93">
          <cell r="A93">
            <v>91</v>
          </cell>
          <cell r="B93" t="str">
            <v xml:space="preserve">PORT AVENTURA-H.VIAJE                                      </v>
          </cell>
          <cell r="C93" t="str">
            <v>TVG</v>
          </cell>
          <cell r="D93" t="str">
            <v>GENERAL</v>
          </cell>
          <cell r="E93">
            <v>35549</v>
          </cell>
          <cell r="F93" t="str">
            <v>MAR</v>
          </cell>
          <cell r="G93">
            <v>0.63262731481481482</v>
          </cell>
          <cell r="H93" t="str">
            <v>000:20</v>
          </cell>
          <cell r="I93" t="str">
            <v>[O TEMPO] * [AVANCE PROGRAMACION]</v>
          </cell>
          <cell r="J93">
            <v>3</v>
          </cell>
          <cell r="K93">
            <v>9</v>
          </cell>
          <cell r="L93" t="str">
            <v>Resto</v>
          </cell>
          <cell r="M93">
            <v>0.3</v>
          </cell>
          <cell r="N93">
            <v>33</v>
          </cell>
          <cell r="O93">
            <v>125</v>
          </cell>
          <cell r="P93">
            <v>160</v>
          </cell>
          <cell r="Q93">
            <v>1.6</v>
          </cell>
          <cell r="R93">
            <v>7706</v>
          </cell>
          <cell r="S93">
            <v>21</v>
          </cell>
          <cell r="T93">
            <v>20</v>
          </cell>
        </row>
        <row r="94">
          <cell r="A94">
            <v>92</v>
          </cell>
          <cell r="B94" t="str">
            <v xml:space="preserve">PORT AVENTURA-H.VIAJE                                      </v>
          </cell>
          <cell r="C94" t="str">
            <v>TVG</v>
          </cell>
          <cell r="D94" t="str">
            <v>GENERAL</v>
          </cell>
          <cell r="E94">
            <v>35549</v>
          </cell>
          <cell r="F94" t="str">
            <v>MAR</v>
          </cell>
          <cell r="G94">
            <v>0.9781481481481481</v>
          </cell>
          <cell r="H94" t="str">
            <v>000:20</v>
          </cell>
          <cell r="I94" t="str">
            <v xml:space="preserve">[SUPERMARTES] {AVANCE PROGRAMACION} * </v>
          </cell>
          <cell r="J94">
            <v>3</v>
          </cell>
          <cell r="K94">
            <v>8</v>
          </cell>
          <cell r="L94" t="str">
            <v>Resto</v>
          </cell>
          <cell r="M94">
            <v>0.7</v>
          </cell>
          <cell r="N94">
            <v>33.700000000000003</v>
          </cell>
          <cell r="O94">
            <v>258</v>
          </cell>
          <cell r="P94">
            <v>300</v>
          </cell>
          <cell r="Q94">
            <v>1.6</v>
          </cell>
          <cell r="R94">
            <v>7818</v>
          </cell>
          <cell r="S94">
            <v>21.3</v>
          </cell>
          <cell r="T94">
            <v>20</v>
          </cell>
        </row>
        <row r="95">
          <cell r="A95">
            <v>93</v>
          </cell>
          <cell r="B95" t="str">
            <v xml:space="preserve">PORT AVENTURA-H.VIAJE                                      </v>
          </cell>
          <cell r="C95" t="str">
            <v>TVM</v>
          </cell>
          <cell r="D95" t="str">
            <v>GENERAL</v>
          </cell>
          <cell r="E95">
            <v>35549</v>
          </cell>
          <cell r="F95" t="str">
            <v>MAR</v>
          </cell>
          <cell r="G95">
            <v>0.41625000000000001</v>
          </cell>
          <cell r="H95" t="str">
            <v>000:20</v>
          </cell>
          <cell r="I95" t="str">
            <v>[SOLTERO] * [AVANCE PROGRAMACION]</v>
          </cell>
          <cell r="J95">
            <v>2</v>
          </cell>
          <cell r="K95">
            <v>3</v>
          </cell>
          <cell r="L95" t="str">
            <v>Segunda</v>
          </cell>
          <cell r="M95">
            <v>0.1</v>
          </cell>
          <cell r="N95">
            <v>33.799999999999997</v>
          </cell>
          <cell r="O95">
            <v>44</v>
          </cell>
          <cell r="P95">
            <v>180</v>
          </cell>
          <cell r="Q95">
            <v>1.6</v>
          </cell>
          <cell r="R95">
            <v>7858</v>
          </cell>
          <cell r="S95">
            <v>21.4</v>
          </cell>
          <cell r="T95">
            <v>20</v>
          </cell>
        </row>
        <row r="96">
          <cell r="A96">
            <v>94</v>
          </cell>
          <cell r="B96" t="str">
            <v xml:space="preserve">PORT AVENTURA-H.VIAJE                                      </v>
          </cell>
          <cell r="C96" t="str">
            <v>TVM</v>
          </cell>
          <cell r="D96" t="str">
            <v>GENERAL</v>
          </cell>
          <cell r="E96">
            <v>35549</v>
          </cell>
          <cell r="F96" t="str">
            <v>MAR</v>
          </cell>
          <cell r="G96">
            <v>0.81</v>
          </cell>
          <cell r="H96" t="str">
            <v>000:20</v>
          </cell>
          <cell r="I96" t="str">
            <v>[MADRID DIRECTO] {(P)TE LO DA TODO} * {TELEPAGINA MADRID}</v>
          </cell>
          <cell r="J96">
            <v>6</v>
          </cell>
          <cell r="K96">
            <v>17</v>
          </cell>
          <cell r="L96" t="str">
            <v>Resto</v>
          </cell>
          <cell r="M96">
            <v>0.6</v>
          </cell>
          <cell r="N96">
            <v>34.4</v>
          </cell>
          <cell r="O96">
            <v>207</v>
          </cell>
          <cell r="P96">
            <v>365</v>
          </cell>
          <cell r="Q96">
            <v>1.6</v>
          </cell>
          <cell r="R96">
            <v>7906</v>
          </cell>
          <cell r="S96">
            <v>21.6</v>
          </cell>
          <cell r="T96">
            <v>20</v>
          </cell>
        </row>
        <row r="97">
          <cell r="A97">
            <v>95</v>
          </cell>
          <cell r="B97" t="str">
            <v xml:space="preserve">PORT AVENTURA-H.VIAJE                                      </v>
          </cell>
          <cell r="C97" t="str">
            <v>TVM</v>
          </cell>
          <cell r="D97" t="str">
            <v>GENERAL</v>
          </cell>
          <cell r="E97">
            <v>35549</v>
          </cell>
          <cell r="F97" t="str">
            <v>MAR</v>
          </cell>
          <cell r="G97">
            <v>0.93317129629629625</v>
          </cell>
          <cell r="H97" t="str">
            <v>000:20</v>
          </cell>
          <cell r="I97" t="str">
            <v>[LA NOCHE DE...]  * {AVANCE PROGRAMACION}</v>
          </cell>
          <cell r="J97">
            <v>12</v>
          </cell>
          <cell r="K97">
            <v>20</v>
          </cell>
          <cell r="L97" t="str">
            <v>Resto</v>
          </cell>
          <cell r="M97">
            <v>0.5</v>
          </cell>
          <cell r="N97">
            <v>34.9</v>
          </cell>
          <cell r="O97">
            <v>179</v>
          </cell>
          <cell r="P97">
            <v>690</v>
          </cell>
          <cell r="Q97">
            <v>1.6</v>
          </cell>
          <cell r="R97">
            <v>7959</v>
          </cell>
          <cell r="S97">
            <v>21.7</v>
          </cell>
          <cell r="T97">
            <v>20</v>
          </cell>
        </row>
        <row r="98">
          <cell r="A98">
            <v>96</v>
          </cell>
          <cell r="B98" t="str">
            <v xml:space="preserve">PORT AVENTURA-H.VIAJE                                      </v>
          </cell>
          <cell r="C98" t="str">
            <v>TVM</v>
          </cell>
          <cell r="D98" t="str">
            <v>GENERAL</v>
          </cell>
          <cell r="E98">
            <v>35549</v>
          </cell>
          <cell r="F98" t="str">
            <v>MAR</v>
          </cell>
          <cell r="G98">
            <v>1.057025462962963</v>
          </cell>
          <cell r="H98" t="str">
            <v>000:20</v>
          </cell>
          <cell r="I98" t="str">
            <v>[CINE] {AVANCE PROGRAMACION} * {(P)TE LO DA TODO}</v>
          </cell>
          <cell r="J98">
            <v>9</v>
          </cell>
          <cell r="K98">
            <v>15</v>
          </cell>
          <cell r="L98" t="str">
            <v>Resto</v>
          </cell>
          <cell r="M98">
            <v>0.2</v>
          </cell>
          <cell r="N98">
            <v>35.1</v>
          </cell>
          <cell r="O98">
            <v>67</v>
          </cell>
          <cell r="P98">
            <v>180</v>
          </cell>
          <cell r="Q98">
            <v>1.6</v>
          </cell>
          <cell r="R98">
            <v>7973</v>
          </cell>
          <cell r="S98">
            <v>21.8</v>
          </cell>
          <cell r="T98">
            <v>20</v>
          </cell>
        </row>
        <row r="99">
          <cell r="A99">
            <v>97</v>
          </cell>
          <cell r="B99" t="str">
            <v xml:space="preserve">PORT AVENTURA-H.VIAJE                                      </v>
          </cell>
          <cell r="C99" t="str">
            <v>C.SUR</v>
          </cell>
          <cell r="D99" t="str">
            <v>GENERAL</v>
          </cell>
          <cell r="E99">
            <v>35550</v>
          </cell>
          <cell r="F99" t="str">
            <v>MIÉ</v>
          </cell>
          <cell r="G99">
            <v>0.80534722222222221</v>
          </cell>
          <cell r="H99" t="str">
            <v>000:20</v>
          </cell>
          <cell r="I99" t="str">
            <v>[HABLANDO CON GEMMA] {AVANCE NOTICIAS 19H} * {AVANCE PROGRAMACION}</v>
          </cell>
          <cell r="J99">
            <v>3</v>
          </cell>
          <cell r="K99">
            <v>6</v>
          </cell>
          <cell r="L99" t="str">
            <v>Resto</v>
          </cell>
          <cell r="M99">
            <v>0.1</v>
          </cell>
          <cell r="N99">
            <v>35.200000000000003</v>
          </cell>
          <cell r="O99">
            <v>29</v>
          </cell>
          <cell r="P99">
            <v>300</v>
          </cell>
          <cell r="Q99">
            <v>1.6</v>
          </cell>
          <cell r="R99">
            <v>7997</v>
          </cell>
          <cell r="S99">
            <v>21.8</v>
          </cell>
          <cell r="T99">
            <v>20</v>
          </cell>
        </row>
        <row r="100">
          <cell r="A100">
            <v>98</v>
          </cell>
          <cell r="B100" t="str">
            <v xml:space="preserve">PORT AVENTURA-H.VIAJE                                      </v>
          </cell>
          <cell r="C100" t="str">
            <v>C.SUR</v>
          </cell>
          <cell r="D100" t="str">
            <v>GENERAL</v>
          </cell>
          <cell r="E100">
            <v>35550</v>
          </cell>
          <cell r="F100" t="str">
            <v>MIÉ</v>
          </cell>
          <cell r="G100">
            <v>0.87008101851851849</v>
          </cell>
          <cell r="H100" t="str">
            <v>000:20</v>
          </cell>
          <cell r="I100" t="str">
            <v>[AVANCE PROGRAMACION] * [AVANCE PROGRAMACION]</v>
          </cell>
          <cell r="J100">
            <v>5</v>
          </cell>
          <cell r="K100">
            <v>11</v>
          </cell>
          <cell r="L100" t="str">
            <v>Resto</v>
          </cell>
          <cell r="M100">
            <v>0.4</v>
          </cell>
          <cell r="N100">
            <v>35.5</v>
          </cell>
          <cell r="O100">
            <v>143</v>
          </cell>
          <cell r="P100">
            <v>300</v>
          </cell>
          <cell r="Q100">
            <v>1.6</v>
          </cell>
          <cell r="R100">
            <v>8054</v>
          </cell>
          <cell r="S100">
            <v>22</v>
          </cell>
          <cell r="T100">
            <v>20</v>
          </cell>
        </row>
        <row r="101">
          <cell r="A101">
            <v>99</v>
          </cell>
          <cell r="B101" t="str">
            <v xml:space="preserve">PORT AVENTURA-H.VIAJE                                      </v>
          </cell>
          <cell r="C101" t="str">
            <v>C.SUR</v>
          </cell>
          <cell r="D101" t="str">
            <v>GENERAL</v>
          </cell>
          <cell r="E101">
            <v>35550</v>
          </cell>
          <cell r="F101" t="str">
            <v>MIÉ</v>
          </cell>
          <cell r="G101">
            <v>0.99490740740740735</v>
          </cell>
          <cell r="H101" t="str">
            <v>000:20</v>
          </cell>
          <cell r="I101" t="str">
            <v xml:space="preserve">[POR QUE?] {AVANCE PROGRAMACION} * </v>
          </cell>
          <cell r="J101">
            <v>12</v>
          </cell>
          <cell r="K101">
            <v>14</v>
          </cell>
          <cell r="L101" t="str">
            <v>Resto</v>
          </cell>
          <cell r="M101">
            <v>0.9</v>
          </cell>
          <cell r="N101">
            <v>36.4</v>
          </cell>
          <cell r="O101">
            <v>314</v>
          </cell>
          <cell r="P101">
            <v>450</v>
          </cell>
          <cell r="Q101">
            <v>1.6</v>
          </cell>
          <cell r="R101">
            <v>8256</v>
          </cell>
          <cell r="S101">
            <v>22.5</v>
          </cell>
          <cell r="T101">
            <v>20</v>
          </cell>
        </row>
        <row r="102">
          <cell r="A102">
            <v>100</v>
          </cell>
          <cell r="B102" t="str">
            <v xml:space="preserve">PORT AVENTURA-H.VIAJE                                      </v>
          </cell>
          <cell r="C102" t="str">
            <v>C9</v>
          </cell>
          <cell r="D102" t="str">
            <v>GENERAL</v>
          </cell>
          <cell r="E102">
            <v>35550</v>
          </cell>
          <cell r="F102" t="str">
            <v>MIÉ</v>
          </cell>
          <cell r="G102">
            <v>0.78432870370370367</v>
          </cell>
          <cell r="H102" t="str">
            <v>000:20</v>
          </cell>
          <cell r="I102" t="str">
            <v>[CINE] {AVANCE PROGRAMACION} * {AVANCE PROGRAMACION}</v>
          </cell>
          <cell r="J102">
            <v>2</v>
          </cell>
          <cell r="K102">
            <v>9</v>
          </cell>
          <cell r="L102" t="str">
            <v>Segunda</v>
          </cell>
          <cell r="M102">
            <v>0.3</v>
          </cell>
          <cell r="N102">
            <v>36.700000000000003</v>
          </cell>
          <cell r="O102">
            <v>101</v>
          </cell>
          <cell r="P102">
            <v>125</v>
          </cell>
          <cell r="Q102">
            <v>1.6</v>
          </cell>
          <cell r="R102">
            <v>8302</v>
          </cell>
          <cell r="S102">
            <v>22.6</v>
          </cell>
          <cell r="T102">
            <v>20</v>
          </cell>
        </row>
        <row r="103">
          <cell r="A103">
            <v>101</v>
          </cell>
          <cell r="B103" t="str">
            <v xml:space="preserve">PORT AVENTURA-H.VIAJE                                      </v>
          </cell>
          <cell r="C103" t="str">
            <v>C9</v>
          </cell>
          <cell r="D103" t="str">
            <v>GENERAL</v>
          </cell>
          <cell r="E103">
            <v>35550</v>
          </cell>
          <cell r="F103" t="str">
            <v>MIÉ</v>
          </cell>
          <cell r="G103">
            <v>0.86185185185185187</v>
          </cell>
          <cell r="H103" t="str">
            <v>000:20</v>
          </cell>
          <cell r="I103" t="str">
            <v>[NOTICIES 9:2] {AVANCE PROGRAMACION} * {AVANCE PROGRAMACION}</v>
          </cell>
          <cell r="J103">
            <v>13</v>
          </cell>
          <cell r="K103">
            <v>16</v>
          </cell>
          <cell r="L103" t="str">
            <v>Resto</v>
          </cell>
          <cell r="M103">
            <v>0.1</v>
          </cell>
          <cell r="N103">
            <v>36.799999999999997</v>
          </cell>
          <cell r="O103">
            <v>52</v>
          </cell>
          <cell r="P103">
            <v>300</v>
          </cell>
          <cell r="Q103">
            <v>1.6</v>
          </cell>
          <cell r="R103">
            <v>8326</v>
          </cell>
          <cell r="S103">
            <v>22.7</v>
          </cell>
          <cell r="T103">
            <v>20</v>
          </cell>
        </row>
        <row r="104">
          <cell r="A104">
            <v>102</v>
          </cell>
          <cell r="B104" t="str">
            <v xml:space="preserve">PORT AVENTURA-H.VIAJE                                      </v>
          </cell>
          <cell r="C104" t="str">
            <v>C9</v>
          </cell>
          <cell r="D104" t="str">
            <v>GENERAL</v>
          </cell>
          <cell r="E104">
            <v>35550</v>
          </cell>
          <cell r="F104" t="str">
            <v>MIÉ</v>
          </cell>
          <cell r="G104">
            <v>0.98307870370370365</v>
          </cell>
          <cell r="H104" t="str">
            <v>000:20</v>
          </cell>
          <cell r="I104" t="str">
            <v>[CINE] {AVANCE PROGRAMACION} * {AVANCE PROGRAMACION}</v>
          </cell>
          <cell r="J104">
            <v>10</v>
          </cell>
          <cell r="K104">
            <v>11</v>
          </cell>
          <cell r="L104" t="str">
            <v>Penultima</v>
          </cell>
          <cell r="M104">
            <v>1</v>
          </cell>
          <cell r="N104">
            <v>37.9</v>
          </cell>
          <cell r="O104">
            <v>384</v>
          </cell>
          <cell r="P104">
            <v>400</v>
          </cell>
          <cell r="Q104">
            <v>1.6</v>
          </cell>
          <cell r="R104">
            <v>8518</v>
          </cell>
          <cell r="S104">
            <v>23.2</v>
          </cell>
          <cell r="T104">
            <v>20</v>
          </cell>
        </row>
        <row r="105">
          <cell r="A105">
            <v>103</v>
          </cell>
          <cell r="B105" t="str">
            <v xml:space="preserve">PORT AVENTURA-H.VIAJE                                      </v>
          </cell>
          <cell r="C105" t="str">
            <v>ETB2</v>
          </cell>
          <cell r="D105" t="str">
            <v>GENERAL</v>
          </cell>
          <cell r="E105">
            <v>35550</v>
          </cell>
          <cell r="F105" t="str">
            <v>MIÉ</v>
          </cell>
          <cell r="G105">
            <v>0.52719907407407407</v>
          </cell>
          <cell r="H105" t="str">
            <v>000:20</v>
          </cell>
          <cell r="I105" t="str">
            <v>[AVANCE PROGRAMACION] * [A MEDIODIA]</v>
          </cell>
          <cell r="J105">
            <v>2</v>
          </cell>
          <cell r="K105">
            <v>2</v>
          </cell>
          <cell r="L105" t="str">
            <v>Ultima</v>
          </cell>
          <cell r="M105">
            <v>0</v>
          </cell>
          <cell r="N105">
            <v>37.9</v>
          </cell>
          <cell r="O105">
            <v>4</v>
          </cell>
          <cell r="P105">
            <v>50</v>
          </cell>
          <cell r="Q105">
            <v>1.6</v>
          </cell>
          <cell r="R105">
            <v>8520</v>
          </cell>
          <cell r="S105">
            <v>23.2</v>
          </cell>
          <cell r="T105">
            <v>20</v>
          </cell>
        </row>
        <row r="106">
          <cell r="A106">
            <v>104</v>
          </cell>
          <cell r="B106" t="str">
            <v xml:space="preserve">PORT AVENTURA-H.VIAJE                                      </v>
          </cell>
          <cell r="C106" t="str">
            <v>ETB2</v>
          </cell>
          <cell r="D106" t="str">
            <v>GENERAL</v>
          </cell>
          <cell r="E106">
            <v>35550</v>
          </cell>
          <cell r="F106" t="str">
            <v>MIÉ</v>
          </cell>
          <cell r="G106">
            <v>0.5824421296296296</v>
          </cell>
          <cell r="H106" t="str">
            <v>000:20</v>
          </cell>
          <cell r="I106" t="str">
            <v>[AVANCE PROGRAMACION] * [AVANCE PROGRAMACION]</v>
          </cell>
          <cell r="J106">
            <v>6</v>
          </cell>
          <cell r="K106">
            <v>7</v>
          </cell>
          <cell r="L106" t="str">
            <v>Penultima</v>
          </cell>
          <cell r="M106">
            <v>0.1</v>
          </cell>
          <cell r="N106">
            <v>38</v>
          </cell>
          <cell r="O106">
            <v>32</v>
          </cell>
          <cell r="P106">
            <v>70</v>
          </cell>
          <cell r="Q106">
            <v>1.6</v>
          </cell>
          <cell r="R106">
            <v>8529</v>
          </cell>
          <cell r="S106">
            <v>23.3</v>
          </cell>
          <cell r="T106">
            <v>20</v>
          </cell>
        </row>
        <row r="107">
          <cell r="A107">
            <v>105</v>
          </cell>
          <cell r="B107" t="str">
            <v xml:space="preserve">PORT AVENTURA-H.VIAJE                                      </v>
          </cell>
          <cell r="C107" t="str">
            <v>ETB2</v>
          </cell>
          <cell r="D107" t="str">
            <v>GENERAL</v>
          </cell>
          <cell r="E107">
            <v>35550</v>
          </cell>
          <cell r="F107" t="str">
            <v>MIÉ</v>
          </cell>
          <cell r="G107">
            <v>0.85383101851851861</v>
          </cell>
          <cell r="H107" t="str">
            <v>000:20</v>
          </cell>
          <cell r="I107" t="str">
            <v>[ROMPECABEZOTAS] {AVANCE PROGRAMACION} * {AVANCE PROGRAMACION}</v>
          </cell>
          <cell r="J107">
            <v>2</v>
          </cell>
          <cell r="K107">
            <v>9</v>
          </cell>
          <cell r="L107" t="str">
            <v>Segunda</v>
          </cell>
          <cell r="M107">
            <v>0.1</v>
          </cell>
          <cell r="N107">
            <v>38.1</v>
          </cell>
          <cell r="O107">
            <v>47</v>
          </cell>
          <cell r="P107">
            <v>170</v>
          </cell>
          <cell r="Q107">
            <v>1.6</v>
          </cell>
          <cell r="R107">
            <v>8544</v>
          </cell>
          <cell r="S107">
            <v>23.3</v>
          </cell>
          <cell r="T107">
            <v>20</v>
          </cell>
        </row>
        <row r="108">
          <cell r="A108">
            <v>106</v>
          </cell>
          <cell r="B108" t="str">
            <v xml:space="preserve">PORT AVENTURA-H.VIAJE                                      </v>
          </cell>
          <cell r="C108" t="str">
            <v>ETB2</v>
          </cell>
          <cell r="D108" t="str">
            <v>GENERAL</v>
          </cell>
          <cell r="E108">
            <v>35550</v>
          </cell>
          <cell r="F108" t="str">
            <v>MIÉ</v>
          </cell>
          <cell r="G108">
            <v>0.92959490740740736</v>
          </cell>
          <cell r="H108" t="str">
            <v>000:20</v>
          </cell>
          <cell r="I108" t="str">
            <v>[EL TIEMPO LO DIRA] {AVANCE PROGRAMACION} * {AVANCE PROGRAMACION}</v>
          </cell>
          <cell r="J108">
            <v>6</v>
          </cell>
          <cell r="K108">
            <v>9</v>
          </cell>
          <cell r="L108" t="str">
            <v>Resto</v>
          </cell>
          <cell r="M108">
            <v>0.4</v>
          </cell>
          <cell r="N108">
            <v>38.5</v>
          </cell>
          <cell r="O108">
            <v>130</v>
          </cell>
          <cell r="P108">
            <v>230</v>
          </cell>
          <cell r="Q108">
            <v>1.6</v>
          </cell>
          <cell r="R108">
            <v>8582</v>
          </cell>
          <cell r="S108">
            <v>23.4</v>
          </cell>
          <cell r="T108">
            <v>20</v>
          </cell>
        </row>
        <row r="109">
          <cell r="A109">
            <v>107</v>
          </cell>
          <cell r="B109" t="str">
            <v xml:space="preserve">PORT AVENTURA-H.VIAJE                                      </v>
          </cell>
          <cell r="C109" t="str">
            <v>TVM</v>
          </cell>
          <cell r="D109" t="str">
            <v>GENERAL</v>
          </cell>
          <cell r="E109">
            <v>35550</v>
          </cell>
          <cell r="F109" t="str">
            <v>MIÉ</v>
          </cell>
          <cell r="G109">
            <v>0.41994212962962968</v>
          </cell>
          <cell r="H109" t="str">
            <v>000:20</v>
          </cell>
          <cell r="I109" t="str">
            <v>[SOLTERO] * [TELENOTICIAS 10H]</v>
          </cell>
          <cell r="J109">
            <v>1</v>
          </cell>
          <cell r="K109">
            <v>1</v>
          </cell>
          <cell r="L109" t="str">
            <v>Primera</v>
          </cell>
          <cell r="M109">
            <v>0.1</v>
          </cell>
          <cell r="N109">
            <v>38.6</v>
          </cell>
          <cell r="O109">
            <v>38</v>
          </cell>
          <cell r="P109">
            <v>180</v>
          </cell>
          <cell r="Q109">
            <v>1.6</v>
          </cell>
          <cell r="R109">
            <v>8585</v>
          </cell>
          <cell r="S109">
            <v>23.4</v>
          </cell>
          <cell r="T109">
            <v>20</v>
          </cell>
        </row>
        <row r="110">
          <cell r="A110">
            <v>108</v>
          </cell>
          <cell r="B110" t="str">
            <v xml:space="preserve">PORT AVENTURA-H.VIAJE                                      </v>
          </cell>
          <cell r="C110" t="str">
            <v>TVM</v>
          </cell>
          <cell r="D110" t="str">
            <v>GENERAL</v>
          </cell>
          <cell r="E110">
            <v>35550</v>
          </cell>
          <cell r="F110" t="str">
            <v>MIÉ</v>
          </cell>
          <cell r="G110">
            <v>0.45953703703703702</v>
          </cell>
          <cell r="H110" t="str">
            <v>000:20</v>
          </cell>
          <cell r="I110" t="str">
            <v>[MADRID DIRECTO RESUME] {AVANCE PROGRAMACION} * {AVANCE PROGRAMACION}</v>
          </cell>
          <cell r="J110">
            <v>2</v>
          </cell>
          <cell r="K110">
            <v>2</v>
          </cell>
          <cell r="L110" t="str">
            <v>Ultima</v>
          </cell>
          <cell r="M110">
            <v>0.1</v>
          </cell>
          <cell r="N110">
            <v>38.6</v>
          </cell>
          <cell r="O110">
            <v>29</v>
          </cell>
          <cell r="P110">
            <v>180</v>
          </cell>
          <cell r="Q110">
            <v>1.6</v>
          </cell>
          <cell r="R110">
            <v>8604</v>
          </cell>
          <cell r="S110">
            <v>23.5</v>
          </cell>
          <cell r="T110">
            <v>20</v>
          </cell>
        </row>
        <row r="111">
          <cell r="A111">
            <v>109</v>
          </cell>
          <cell r="B111" t="str">
            <v xml:space="preserve">PORT AVENTURA-H.VIAJE                                      </v>
          </cell>
          <cell r="C111" t="str">
            <v>TVM</v>
          </cell>
          <cell r="D111" t="str">
            <v>GENERAL</v>
          </cell>
          <cell r="E111">
            <v>35550</v>
          </cell>
          <cell r="F111" t="str">
            <v>MIÉ</v>
          </cell>
          <cell r="G111">
            <v>0.84337962962962953</v>
          </cell>
          <cell r="H111" t="str">
            <v>000:20</v>
          </cell>
          <cell r="I111" t="str">
            <v>[MADRID DIRECTO] {TELEPAGINA MADRID} * {(P)TE LO DA TODO}</v>
          </cell>
          <cell r="J111">
            <v>6</v>
          </cell>
          <cell r="K111">
            <v>9</v>
          </cell>
          <cell r="L111" t="str">
            <v>Resto</v>
          </cell>
          <cell r="M111">
            <v>0.3</v>
          </cell>
          <cell r="N111">
            <v>38.9</v>
          </cell>
          <cell r="O111">
            <v>100</v>
          </cell>
          <cell r="P111">
            <v>365</v>
          </cell>
          <cell r="Q111">
            <v>1.7</v>
          </cell>
          <cell r="R111">
            <v>8621</v>
          </cell>
          <cell r="S111">
            <v>23.5</v>
          </cell>
          <cell r="T111">
            <v>20</v>
          </cell>
        </row>
        <row r="112">
          <cell r="A112">
            <v>110</v>
          </cell>
          <cell r="B112" t="str">
            <v xml:space="preserve">PORT AVENTURA-H.VIAJE                                      </v>
          </cell>
          <cell r="C112" t="str">
            <v>TVM</v>
          </cell>
          <cell r="D112" t="str">
            <v>GENERAL</v>
          </cell>
          <cell r="E112">
            <v>35550</v>
          </cell>
          <cell r="F112" t="str">
            <v>MIÉ</v>
          </cell>
          <cell r="G112">
            <v>1.0357638888888889</v>
          </cell>
          <cell r="H112" t="str">
            <v>000:20</v>
          </cell>
          <cell r="I112" t="str">
            <v>[CINE] {(P)TE LO DA TODO} * {AVANCE PROGRAMACION}</v>
          </cell>
          <cell r="J112">
            <v>3</v>
          </cell>
          <cell r="K112">
            <v>15</v>
          </cell>
          <cell r="L112" t="str">
            <v>Resto</v>
          </cell>
          <cell r="M112">
            <v>0.3</v>
          </cell>
          <cell r="N112">
            <v>39.200000000000003</v>
          </cell>
          <cell r="O112">
            <v>107</v>
          </cell>
          <cell r="P112">
            <v>180</v>
          </cell>
          <cell r="Q112">
            <v>1.7</v>
          </cell>
          <cell r="R112">
            <v>8643</v>
          </cell>
          <cell r="S112">
            <v>23.6</v>
          </cell>
          <cell r="T112">
            <v>20</v>
          </cell>
        </row>
        <row r="113">
          <cell r="A113">
            <v>111</v>
          </cell>
          <cell r="B113" t="str">
            <v xml:space="preserve">PORT AVENTURA-H.VIAJE                                      </v>
          </cell>
          <cell r="C113" t="str">
            <v>C.SUR</v>
          </cell>
          <cell r="D113" t="str">
            <v>GENERAL</v>
          </cell>
          <cell r="E113">
            <v>35551</v>
          </cell>
          <cell r="F113" t="str">
            <v>JUE</v>
          </cell>
          <cell r="G113">
            <v>0.58127314814814812</v>
          </cell>
          <cell r="H113" t="str">
            <v>000:20</v>
          </cell>
          <cell r="I113" t="str">
            <v>[AVANCE PROGRAMACION] * [AVANCE PROGRAMACION]</v>
          </cell>
          <cell r="J113">
            <v>5</v>
          </cell>
          <cell r="K113">
            <v>12</v>
          </cell>
          <cell r="L113" t="str">
            <v>Resto</v>
          </cell>
          <cell r="M113">
            <v>0.5</v>
          </cell>
          <cell r="N113">
            <v>39.700000000000003</v>
          </cell>
          <cell r="O113">
            <v>198</v>
          </cell>
          <cell r="P113">
            <v>50</v>
          </cell>
          <cell r="Q113">
            <v>1.7</v>
          </cell>
          <cell r="R113">
            <v>8762</v>
          </cell>
          <cell r="S113">
            <v>23.9</v>
          </cell>
          <cell r="T113">
            <v>20</v>
          </cell>
        </row>
        <row r="114">
          <cell r="A114">
            <v>112</v>
          </cell>
          <cell r="B114" t="str">
            <v xml:space="preserve">PORT AVENTURA-H.VIAJE                                      </v>
          </cell>
          <cell r="C114" t="str">
            <v>C.SUR</v>
          </cell>
          <cell r="D114" t="str">
            <v>GENERAL</v>
          </cell>
          <cell r="E114">
            <v>35551</v>
          </cell>
          <cell r="F114" t="str">
            <v>JUE</v>
          </cell>
          <cell r="G114">
            <v>0.97332175925925923</v>
          </cell>
          <cell r="H114" t="str">
            <v>000:20</v>
          </cell>
          <cell r="I114" t="str">
            <v>[TOMBOLA] {AVANCE PROGRAMACION} * {AVANCE PROGRAMACION}</v>
          </cell>
          <cell r="J114">
            <v>3</v>
          </cell>
          <cell r="K114">
            <v>9</v>
          </cell>
          <cell r="L114" t="str">
            <v>Resto</v>
          </cell>
          <cell r="M114">
            <v>1.3</v>
          </cell>
          <cell r="N114">
            <v>41.1</v>
          </cell>
          <cell r="O114">
            <v>481</v>
          </cell>
          <cell r="P114">
            <v>450</v>
          </cell>
          <cell r="Q114">
            <v>1.7</v>
          </cell>
          <cell r="R114">
            <v>8980</v>
          </cell>
          <cell r="S114">
            <v>24.5</v>
          </cell>
          <cell r="T114">
            <v>20</v>
          </cell>
        </row>
        <row r="115">
          <cell r="A115">
            <v>113</v>
          </cell>
          <cell r="B115" t="str">
            <v xml:space="preserve">PORT AVENTURA-H.VIAJE                                      </v>
          </cell>
          <cell r="C115" t="str">
            <v>C.SUR</v>
          </cell>
          <cell r="D115" t="str">
            <v>GENERAL</v>
          </cell>
          <cell r="E115">
            <v>35551</v>
          </cell>
          <cell r="F115" t="str">
            <v>JUE</v>
          </cell>
          <cell r="G115">
            <v>1.007974537037037</v>
          </cell>
          <cell r="H115" t="str">
            <v>000:20</v>
          </cell>
          <cell r="I115" t="str">
            <v>[TOMBOLA] {AVANCE NOTICIAS 23H} * {AVANCE PROGRAMACION}</v>
          </cell>
          <cell r="J115">
            <v>4</v>
          </cell>
          <cell r="K115">
            <v>9</v>
          </cell>
          <cell r="L115" t="str">
            <v>Resto</v>
          </cell>
          <cell r="M115">
            <v>1.3</v>
          </cell>
          <cell r="N115">
            <v>42.4</v>
          </cell>
          <cell r="O115">
            <v>480</v>
          </cell>
          <cell r="P115">
            <v>125</v>
          </cell>
          <cell r="Q115">
            <v>1.7</v>
          </cell>
          <cell r="R115">
            <v>9187</v>
          </cell>
          <cell r="S115">
            <v>25.1</v>
          </cell>
          <cell r="T115">
            <v>20</v>
          </cell>
        </row>
        <row r="116">
          <cell r="A116">
            <v>114</v>
          </cell>
          <cell r="B116" t="str">
            <v xml:space="preserve">PORT AVENTURA-H.VIAJE                                      </v>
          </cell>
          <cell r="C116" t="str">
            <v>C9</v>
          </cell>
          <cell r="D116" t="str">
            <v>GENERAL</v>
          </cell>
          <cell r="E116">
            <v>35551</v>
          </cell>
          <cell r="F116" t="str">
            <v>JUE</v>
          </cell>
          <cell r="G116">
            <v>0.52615740740740746</v>
          </cell>
          <cell r="H116" t="str">
            <v>000:20</v>
          </cell>
          <cell r="I116" t="str">
            <v>[BABALA] {AVANCE PROGRAMACION} * {AVANCE PROGRAMACION}</v>
          </cell>
          <cell r="J116">
            <v>2</v>
          </cell>
          <cell r="K116">
            <v>5</v>
          </cell>
          <cell r="L116" t="str">
            <v>Segunda</v>
          </cell>
          <cell r="M116">
            <v>0.2</v>
          </cell>
          <cell r="N116">
            <v>42.6</v>
          </cell>
          <cell r="O116">
            <v>84</v>
          </cell>
          <cell r="P116">
            <v>30</v>
          </cell>
          <cell r="Q116">
            <v>1.7</v>
          </cell>
          <cell r="R116">
            <v>9226</v>
          </cell>
          <cell r="S116">
            <v>25.2</v>
          </cell>
          <cell r="T116">
            <v>20</v>
          </cell>
        </row>
        <row r="117">
          <cell r="A117">
            <v>115</v>
          </cell>
          <cell r="B117" t="str">
            <v xml:space="preserve">PORT AVENTURA-H.VIAJE                                      </v>
          </cell>
          <cell r="C117" t="str">
            <v>C9</v>
          </cell>
          <cell r="D117" t="str">
            <v>GENERAL</v>
          </cell>
          <cell r="E117">
            <v>35551</v>
          </cell>
          <cell r="F117" t="str">
            <v>JUE</v>
          </cell>
          <cell r="G117">
            <v>0.68762731481481476</v>
          </cell>
          <cell r="H117" t="str">
            <v>000:20</v>
          </cell>
          <cell r="I117" t="str">
            <v>[CINE] {AVANCE PROGRAMACION} * {AVANCE PROGRAMACION}</v>
          </cell>
          <cell r="J117">
            <v>11</v>
          </cell>
          <cell r="K117">
            <v>13</v>
          </cell>
          <cell r="L117" t="str">
            <v>Resto</v>
          </cell>
          <cell r="M117">
            <v>0.3</v>
          </cell>
          <cell r="N117">
            <v>42.9</v>
          </cell>
          <cell r="O117">
            <v>119</v>
          </cell>
          <cell r="P117">
            <v>125</v>
          </cell>
          <cell r="Q117">
            <v>1.7</v>
          </cell>
          <cell r="R117">
            <v>9268</v>
          </cell>
          <cell r="S117">
            <v>25.3</v>
          </cell>
          <cell r="T117">
            <v>20</v>
          </cell>
        </row>
        <row r="118">
          <cell r="A118">
            <v>116</v>
          </cell>
          <cell r="B118" t="str">
            <v xml:space="preserve">PORT AVENTURA-H.VIAJE                                      </v>
          </cell>
          <cell r="C118" t="str">
            <v>ETB2</v>
          </cell>
          <cell r="D118" t="str">
            <v>GENERAL</v>
          </cell>
          <cell r="E118">
            <v>35551</v>
          </cell>
          <cell r="F118" t="str">
            <v>JUE</v>
          </cell>
          <cell r="G118">
            <v>0.51363425925925921</v>
          </cell>
          <cell r="H118" t="str">
            <v>000:20</v>
          </cell>
          <cell r="I118" t="str">
            <v>[EL TIEMPO LO DIRA(R)] {AVANCE PROGRAMACION} * {AVANCE PROGRAMACION}</v>
          </cell>
          <cell r="J118">
            <v>2</v>
          </cell>
          <cell r="K118">
            <v>2</v>
          </cell>
          <cell r="L118" t="str">
            <v>Ultima</v>
          </cell>
          <cell r="M118">
            <v>0.1</v>
          </cell>
          <cell r="N118">
            <v>43</v>
          </cell>
          <cell r="O118">
            <v>46</v>
          </cell>
          <cell r="P118">
            <v>50</v>
          </cell>
          <cell r="Q118">
            <v>1.7</v>
          </cell>
          <cell r="R118">
            <v>9293</v>
          </cell>
          <cell r="S118">
            <v>25.3</v>
          </cell>
          <cell r="T118">
            <v>20</v>
          </cell>
        </row>
        <row r="119">
          <cell r="A119">
            <v>117</v>
          </cell>
          <cell r="B119" t="str">
            <v xml:space="preserve">PORT AVENTURA-H.VIAJE                                      </v>
          </cell>
          <cell r="C119" t="str">
            <v>ETB2</v>
          </cell>
          <cell r="D119" t="str">
            <v>GENERAL</v>
          </cell>
          <cell r="E119">
            <v>35551</v>
          </cell>
          <cell r="F119" t="str">
            <v>JUE</v>
          </cell>
          <cell r="G119">
            <v>0.57431712962962966</v>
          </cell>
          <cell r="H119" t="str">
            <v>000:20</v>
          </cell>
          <cell r="I119" t="str">
            <v>[EL TIEMPO LO DIRA(R)] {AVANCE PROGRAMACION} * {AVANCE PROGRAMACION}</v>
          </cell>
          <cell r="J119">
            <v>5</v>
          </cell>
          <cell r="K119">
            <v>10</v>
          </cell>
          <cell r="L119" t="str">
            <v>Resto</v>
          </cell>
          <cell r="M119">
            <v>0.2</v>
          </cell>
          <cell r="N119">
            <v>43.2</v>
          </cell>
          <cell r="O119">
            <v>57</v>
          </cell>
          <cell r="P119">
            <v>70</v>
          </cell>
          <cell r="Q119">
            <v>1.7</v>
          </cell>
          <cell r="R119">
            <v>9308</v>
          </cell>
          <cell r="S119">
            <v>25.4</v>
          </cell>
          <cell r="T119">
            <v>20</v>
          </cell>
        </row>
        <row r="120">
          <cell r="A120">
            <v>118</v>
          </cell>
          <cell r="B120" t="str">
            <v xml:space="preserve">PORT AVENTURA-H.VIAJE                                      </v>
          </cell>
          <cell r="C120" t="str">
            <v>ETB2</v>
          </cell>
          <cell r="D120" t="str">
            <v>GENERAL</v>
          </cell>
          <cell r="E120">
            <v>35551</v>
          </cell>
          <cell r="F120" t="str">
            <v>JUE</v>
          </cell>
          <cell r="G120">
            <v>0.90653935185185175</v>
          </cell>
          <cell r="H120" t="str">
            <v>000:20</v>
          </cell>
          <cell r="I120" t="str">
            <v>[NUESTRA NOCHE HUMOR] {QUE PASA PUES}</v>
          </cell>
          <cell r="J120">
            <v>9</v>
          </cell>
          <cell r="K120">
            <v>12</v>
          </cell>
          <cell r="L120" t="str">
            <v>Resto</v>
          </cell>
          <cell r="M120">
            <v>0.1</v>
          </cell>
          <cell r="N120">
            <v>43.3</v>
          </cell>
          <cell r="O120">
            <v>40</v>
          </cell>
          <cell r="P120">
            <v>230</v>
          </cell>
          <cell r="Q120">
            <v>1.7</v>
          </cell>
          <cell r="R120">
            <v>9311</v>
          </cell>
          <cell r="S120">
            <v>25.4</v>
          </cell>
          <cell r="T120">
            <v>20</v>
          </cell>
        </row>
        <row r="121">
          <cell r="A121">
            <v>119</v>
          </cell>
          <cell r="B121" t="str">
            <v xml:space="preserve">PORT AVENTURA-H.VIAJE                                      </v>
          </cell>
          <cell r="C121" t="str">
            <v>TVG</v>
          </cell>
          <cell r="D121" t="str">
            <v>GENERAL</v>
          </cell>
          <cell r="E121">
            <v>35551</v>
          </cell>
          <cell r="F121" t="str">
            <v>JUE</v>
          </cell>
          <cell r="G121">
            <v>1.0085648148148147</v>
          </cell>
          <cell r="H121" t="str">
            <v>000:20</v>
          </cell>
          <cell r="I121" t="str">
            <v>[OS LIMITES REALIDADE] {(P)CINE DE MAIO} * {AVANCE PROGRAMACION}</v>
          </cell>
          <cell r="J121">
            <v>4</v>
          </cell>
          <cell r="K121">
            <v>13</v>
          </cell>
          <cell r="L121" t="str">
            <v>Resto</v>
          </cell>
          <cell r="M121">
            <v>0.1</v>
          </cell>
          <cell r="N121">
            <v>43.4</v>
          </cell>
          <cell r="O121">
            <v>43</v>
          </cell>
          <cell r="P121">
            <v>125</v>
          </cell>
          <cell r="Q121">
            <v>1.7</v>
          </cell>
          <cell r="R121">
            <v>9330</v>
          </cell>
          <cell r="S121">
            <v>25.5</v>
          </cell>
          <cell r="T121">
            <v>20</v>
          </cell>
        </row>
        <row r="122">
          <cell r="A122">
            <v>120</v>
          </cell>
          <cell r="B122" t="str">
            <v xml:space="preserve">PORT AVENTURA-H.VIAJE                                      </v>
          </cell>
          <cell r="C122" t="str">
            <v>TVM</v>
          </cell>
          <cell r="D122" t="str">
            <v>GENERAL</v>
          </cell>
          <cell r="E122">
            <v>35551</v>
          </cell>
          <cell r="F122" t="str">
            <v>JUE</v>
          </cell>
          <cell r="G122">
            <v>0.57966435185185183</v>
          </cell>
          <cell r="H122" t="str">
            <v>000:20</v>
          </cell>
          <cell r="I122" t="str">
            <v>[LOS PITUFOS] * [AVANCE PROGRAMACION]</v>
          </cell>
          <cell r="J122">
            <v>3</v>
          </cell>
          <cell r="K122">
            <v>8</v>
          </cell>
          <cell r="L122" t="str">
            <v>Resto</v>
          </cell>
          <cell r="M122">
            <v>0.2</v>
          </cell>
          <cell r="N122">
            <v>43.7</v>
          </cell>
          <cell r="O122">
            <v>89</v>
          </cell>
          <cell r="P122">
            <v>275</v>
          </cell>
          <cell r="Q122">
            <v>1.7</v>
          </cell>
          <cell r="R122">
            <v>9370</v>
          </cell>
          <cell r="S122">
            <v>25.6</v>
          </cell>
          <cell r="T122">
            <v>20</v>
          </cell>
        </row>
        <row r="123">
          <cell r="A123">
            <v>121</v>
          </cell>
          <cell r="B123" t="str">
            <v xml:space="preserve">PORT AVENTURA-H.VIAJE                                      </v>
          </cell>
          <cell r="C123" t="str">
            <v>TVM</v>
          </cell>
          <cell r="D123" t="str">
            <v>GENERAL</v>
          </cell>
          <cell r="E123">
            <v>35551</v>
          </cell>
          <cell r="F123" t="str">
            <v>JUE</v>
          </cell>
          <cell r="G123">
            <v>0.95319444444444434</v>
          </cell>
          <cell r="H123" t="str">
            <v>000:20</v>
          </cell>
          <cell r="I123" t="str">
            <v>[TOMBOLA] {(P)TE LO DA TODO} * {AVANCE PROGRAMACION}</v>
          </cell>
          <cell r="J123">
            <v>19</v>
          </cell>
          <cell r="K123">
            <v>21</v>
          </cell>
          <cell r="L123" t="str">
            <v>Resto</v>
          </cell>
          <cell r="M123">
            <v>0.5</v>
          </cell>
          <cell r="N123">
            <v>44.2</v>
          </cell>
          <cell r="O123">
            <v>189</v>
          </cell>
          <cell r="P123">
            <v>690</v>
          </cell>
          <cell r="Q123">
            <v>1.7</v>
          </cell>
          <cell r="R123">
            <v>9398</v>
          </cell>
          <cell r="S123">
            <v>25.6</v>
          </cell>
          <cell r="T123">
            <v>20</v>
          </cell>
        </row>
        <row r="124">
          <cell r="A124">
            <v>122</v>
          </cell>
          <cell r="B124" t="str">
            <v xml:space="preserve">PORT AVENTURA-H.VIAJE                                      </v>
          </cell>
          <cell r="C124" t="str">
            <v>C.SUR</v>
          </cell>
          <cell r="D124" t="str">
            <v>GENERAL</v>
          </cell>
          <cell r="E124">
            <v>35552</v>
          </cell>
          <cell r="F124" t="str">
            <v>VIE</v>
          </cell>
          <cell r="G124">
            <v>0.7876967592592593</v>
          </cell>
          <cell r="H124" t="str">
            <v>000:20</v>
          </cell>
          <cell r="I124" t="str">
            <v>[AVANCE PROGRAMACION] * [TOROS]</v>
          </cell>
          <cell r="J124">
            <v>3</v>
          </cell>
          <cell r="K124">
            <v>5</v>
          </cell>
          <cell r="L124" t="str">
            <v>Resto</v>
          </cell>
          <cell r="M124">
            <v>0.4</v>
          </cell>
          <cell r="N124">
            <v>44.6</v>
          </cell>
          <cell r="O124">
            <v>153</v>
          </cell>
          <cell r="P124">
            <v>300</v>
          </cell>
          <cell r="Q124">
            <v>1.7</v>
          </cell>
          <cell r="R124">
            <v>9480</v>
          </cell>
          <cell r="S124">
            <v>25.9</v>
          </cell>
          <cell r="T124">
            <v>20</v>
          </cell>
        </row>
        <row r="125">
          <cell r="A125">
            <v>123</v>
          </cell>
          <cell r="B125" t="str">
            <v xml:space="preserve">PORT AVENTURA-H.VIAJE                                      </v>
          </cell>
          <cell r="C125" t="str">
            <v>C.SUR</v>
          </cell>
          <cell r="D125" t="str">
            <v>GENERAL</v>
          </cell>
          <cell r="E125">
            <v>35552</v>
          </cell>
          <cell r="F125" t="str">
            <v>VIE</v>
          </cell>
          <cell r="G125">
            <v>0.88921296296296293</v>
          </cell>
          <cell r="H125" t="str">
            <v>000:20</v>
          </cell>
          <cell r="I125" t="str">
            <v>[AVANCE PROGRAMACION] * [AVANCE PROGRAMACION]</v>
          </cell>
          <cell r="J125">
            <v>6</v>
          </cell>
          <cell r="K125">
            <v>11</v>
          </cell>
          <cell r="L125" t="str">
            <v>Resto</v>
          </cell>
          <cell r="M125">
            <v>0.6</v>
          </cell>
          <cell r="N125">
            <v>45.2</v>
          </cell>
          <cell r="O125">
            <v>203</v>
          </cell>
          <cell r="P125">
            <v>400</v>
          </cell>
          <cell r="Q125">
            <v>1.7</v>
          </cell>
          <cell r="R125">
            <v>9528</v>
          </cell>
          <cell r="S125">
            <v>26</v>
          </cell>
          <cell r="T125">
            <v>20</v>
          </cell>
        </row>
        <row r="126">
          <cell r="A126">
            <v>124</v>
          </cell>
          <cell r="B126" t="str">
            <v xml:space="preserve">PORT AVENTURA-H.VIAJE                                      </v>
          </cell>
          <cell r="C126" t="str">
            <v>C.SUR</v>
          </cell>
          <cell r="D126" t="str">
            <v>GENERAL</v>
          </cell>
          <cell r="E126">
            <v>35552</v>
          </cell>
          <cell r="F126" t="str">
            <v>VIE</v>
          </cell>
          <cell r="G126">
            <v>1.0292361111111112</v>
          </cell>
          <cell r="H126" t="str">
            <v>000:20</v>
          </cell>
          <cell r="I126" t="str">
            <v>[AQUI SE DISCUTE] {AVANCE PROGRAMACION} * {AVANCE PROGRAMACION}</v>
          </cell>
          <cell r="J126">
            <v>6</v>
          </cell>
          <cell r="K126">
            <v>14</v>
          </cell>
          <cell r="L126" t="str">
            <v>Resto</v>
          </cell>
          <cell r="M126">
            <v>0.6</v>
          </cell>
          <cell r="N126">
            <v>45.7</v>
          </cell>
          <cell r="O126">
            <v>206</v>
          </cell>
          <cell r="P126">
            <v>125</v>
          </cell>
          <cell r="Q126">
            <v>1.7</v>
          </cell>
          <cell r="R126">
            <v>9639</v>
          </cell>
          <cell r="S126">
            <v>26.3</v>
          </cell>
          <cell r="T126">
            <v>20</v>
          </cell>
        </row>
        <row r="127">
          <cell r="A127">
            <v>125</v>
          </cell>
          <cell r="B127" t="str">
            <v xml:space="preserve">PORT AVENTURA-H.VIAJE                                      </v>
          </cell>
          <cell r="C127" t="str">
            <v>C9</v>
          </cell>
          <cell r="D127" t="str">
            <v>GENERAL</v>
          </cell>
          <cell r="E127">
            <v>35552</v>
          </cell>
          <cell r="F127" t="str">
            <v>VIE</v>
          </cell>
          <cell r="G127">
            <v>0.85612268518518519</v>
          </cell>
          <cell r="H127" t="str">
            <v>000:20</v>
          </cell>
          <cell r="I127" t="str">
            <v>[BOUS] {AVANCE PROGRAMACION} * {AVANCE PROGRAMACION}</v>
          </cell>
          <cell r="J127">
            <v>2</v>
          </cell>
          <cell r="K127">
            <v>7</v>
          </cell>
          <cell r="L127" t="str">
            <v>Segunda</v>
          </cell>
          <cell r="M127">
            <v>0.6</v>
          </cell>
          <cell r="N127">
            <v>46.3</v>
          </cell>
          <cell r="O127">
            <v>206</v>
          </cell>
          <cell r="P127">
            <v>350</v>
          </cell>
          <cell r="Q127">
            <v>1.7</v>
          </cell>
          <cell r="R127">
            <v>9731</v>
          </cell>
          <cell r="S127">
            <v>26.5</v>
          </cell>
          <cell r="T127">
            <v>20</v>
          </cell>
        </row>
        <row r="128">
          <cell r="A128">
            <v>126</v>
          </cell>
          <cell r="B128" t="str">
            <v xml:space="preserve">PORT AVENTURA-H.VIAJE                                      </v>
          </cell>
          <cell r="C128" t="str">
            <v>ETB2</v>
          </cell>
          <cell r="D128" t="str">
            <v>GENERAL</v>
          </cell>
          <cell r="E128">
            <v>35552</v>
          </cell>
          <cell r="F128" t="str">
            <v>VIE</v>
          </cell>
          <cell r="G128">
            <v>0.52805555555555561</v>
          </cell>
          <cell r="H128" t="str">
            <v>000:20</v>
          </cell>
          <cell r="I128" t="str">
            <v>[AVANCE PROGRAMACION] * [A MEDIODIA]</v>
          </cell>
          <cell r="J128">
            <v>2</v>
          </cell>
          <cell r="K128">
            <v>2</v>
          </cell>
          <cell r="L128" t="str">
            <v>Ultima</v>
          </cell>
          <cell r="M128">
            <v>0</v>
          </cell>
          <cell r="N128">
            <v>46.3</v>
          </cell>
          <cell r="O128">
            <v>9</v>
          </cell>
          <cell r="P128">
            <v>50</v>
          </cell>
          <cell r="Q128">
            <v>1.7</v>
          </cell>
          <cell r="R128">
            <v>9733</v>
          </cell>
          <cell r="S128">
            <v>26.6</v>
          </cell>
          <cell r="T128">
            <v>20</v>
          </cell>
        </row>
        <row r="129">
          <cell r="A129">
            <v>127</v>
          </cell>
          <cell r="B129" t="str">
            <v xml:space="preserve">PORT AVENTURA-H.VIAJE                                      </v>
          </cell>
          <cell r="C129" t="str">
            <v>ETB2</v>
          </cell>
          <cell r="D129" t="str">
            <v>GENERAL</v>
          </cell>
          <cell r="E129">
            <v>35552</v>
          </cell>
          <cell r="F129" t="str">
            <v>VIE</v>
          </cell>
          <cell r="G129">
            <v>0.86203703703703705</v>
          </cell>
          <cell r="H129" t="str">
            <v>000:20</v>
          </cell>
          <cell r="I129" t="str">
            <v>[MEDIAS DE SEDA] {AVANCE PROGRAMACION} * {AVANCE PROGRAMACION}</v>
          </cell>
          <cell r="J129">
            <v>6</v>
          </cell>
          <cell r="K129">
            <v>8</v>
          </cell>
          <cell r="L129" t="str">
            <v>Resto</v>
          </cell>
          <cell r="M129">
            <v>0.3</v>
          </cell>
          <cell r="N129">
            <v>46.6</v>
          </cell>
          <cell r="O129">
            <v>105</v>
          </cell>
          <cell r="P129">
            <v>170</v>
          </cell>
          <cell r="Q129">
            <v>1.7</v>
          </cell>
          <cell r="R129">
            <v>9760</v>
          </cell>
          <cell r="S129">
            <v>26.6</v>
          </cell>
          <cell r="T129">
            <v>20</v>
          </cell>
        </row>
        <row r="130">
          <cell r="A130">
            <v>128</v>
          </cell>
          <cell r="B130" t="str">
            <v xml:space="preserve">PORT AVENTURA-H.VIAJE                                      </v>
          </cell>
          <cell r="C130" t="str">
            <v>ETB2</v>
          </cell>
          <cell r="D130" t="str">
            <v>GENERAL</v>
          </cell>
          <cell r="E130">
            <v>35552</v>
          </cell>
          <cell r="F130" t="str">
            <v>VIE</v>
          </cell>
          <cell r="G130">
            <v>0.92170138888888886</v>
          </cell>
          <cell r="H130" t="str">
            <v>000:20</v>
          </cell>
          <cell r="I130" t="str">
            <v>[TOMA Y DACA] {(P)PARA LIDERES INFOR} * {AVANCE PROGRAMACION}</v>
          </cell>
          <cell r="J130">
            <v>8</v>
          </cell>
          <cell r="K130">
            <v>10</v>
          </cell>
          <cell r="L130" t="str">
            <v>Resto</v>
          </cell>
          <cell r="M130">
            <v>0.4</v>
          </cell>
          <cell r="N130">
            <v>47</v>
          </cell>
          <cell r="O130">
            <v>136</v>
          </cell>
          <cell r="P130">
            <v>230</v>
          </cell>
          <cell r="Q130">
            <v>1.8</v>
          </cell>
          <cell r="R130">
            <v>9787</v>
          </cell>
          <cell r="S130">
            <v>26.7</v>
          </cell>
          <cell r="T130">
            <v>20</v>
          </cell>
        </row>
        <row r="131">
          <cell r="A131">
            <v>129</v>
          </cell>
          <cell r="B131" t="str">
            <v xml:space="preserve">PORT AVENTURA-H.VIAJE                                      </v>
          </cell>
          <cell r="C131" t="str">
            <v>TVG</v>
          </cell>
          <cell r="D131" t="str">
            <v>GENERAL</v>
          </cell>
          <cell r="E131">
            <v>35552</v>
          </cell>
          <cell r="F131" t="str">
            <v>VIE</v>
          </cell>
          <cell r="G131">
            <v>0.46076388888888892</v>
          </cell>
          <cell r="H131" t="str">
            <v>000:20</v>
          </cell>
          <cell r="I131" t="str">
            <v>[AVANCE PROGRAMACION] * [(P)OES ABRE OS OLLOS]</v>
          </cell>
          <cell r="J131">
            <v>2</v>
          </cell>
          <cell r="K131">
            <v>4</v>
          </cell>
          <cell r="L131" t="str">
            <v>Segunda</v>
          </cell>
          <cell r="M131">
            <v>0.1</v>
          </cell>
          <cell r="N131">
            <v>47</v>
          </cell>
          <cell r="O131">
            <v>26</v>
          </cell>
          <cell r="P131">
            <v>40</v>
          </cell>
          <cell r="Q131">
            <v>1.8</v>
          </cell>
          <cell r="R131">
            <v>9804</v>
          </cell>
          <cell r="S131">
            <v>26.7</v>
          </cell>
          <cell r="T131">
            <v>20</v>
          </cell>
        </row>
        <row r="132">
          <cell r="A132">
            <v>130</v>
          </cell>
          <cell r="B132" t="str">
            <v xml:space="preserve">PORT AVENTURA-H.VIAJE                                      </v>
          </cell>
          <cell r="C132" t="str">
            <v>TVG</v>
          </cell>
          <cell r="D132" t="str">
            <v>GENERAL</v>
          </cell>
          <cell r="E132">
            <v>35552</v>
          </cell>
          <cell r="F132" t="str">
            <v>VIE</v>
          </cell>
          <cell r="G132">
            <v>0.63209490740740748</v>
          </cell>
          <cell r="H132" t="str">
            <v>000:20</v>
          </cell>
          <cell r="I132" t="str">
            <v>[O TEMPO] * [TELEXORNAL DEPORTES]</v>
          </cell>
          <cell r="J132">
            <v>4</v>
          </cell>
          <cell r="K132">
            <v>11</v>
          </cell>
          <cell r="L132" t="str">
            <v>Resto</v>
          </cell>
          <cell r="M132">
            <v>0.3</v>
          </cell>
          <cell r="N132">
            <v>47.3</v>
          </cell>
          <cell r="O132">
            <v>92</v>
          </cell>
          <cell r="P132">
            <v>160</v>
          </cell>
          <cell r="Q132">
            <v>1.8</v>
          </cell>
          <cell r="R132">
            <v>9831</v>
          </cell>
          <cell r="S132">
            <v>26.8</v>
          </cell>
          <cell r="T132">
            <v>20</v>
          </cell>
        </row>
        <row r="133">
          <cell r="A133">
            <v>131</v>
          </cell>
          <cell r="B133" t="str">
            <v xml:space="preserve">PORT AVENTURA-H.VIAJE                                      </v>
          </cell>
          <cell r="C133" t="str">
            <v>TVG</v>
          </cell>
          <cell r="D133" t="str">
            <v>GENERAL</v>
          </cell>
          <cell r="E133">
            <v>35552</v>
          </cell>
          <cell r="F133" t="str">
            <v>VIE</v>
          </cell>
          <cell r="G133">
            <v>1.0000694444444445</v>
          </cell>
          <cell r="H133" t="str">
            <v>000:20</v>
          </cell>
          <cell r="I133" t="str">
            <v>[LUAR] {AVANCE PROGRAMACION} * {(P)OES ABRE OS OLLOS}</v>
          </cell>
          <cell r="J133">
            <v>7</v>
          </cell>
          <cell r="K133">
            <v>14</v>
          </cell>
          <cell r="L133" t="str">
            <v>Resto</v>
          </cell>
          <cell r="M133">
            <v>0.7</v>
          </cell>
          <cell r="N133">
            <v>48</v>
          </cell>
          <cell r="O133">
            <v>262</v>
          </cell>
          <cell r="P133">
            <v>400</v>
          </cell>
          <cell r="Q133">
            <v>1.8</v>
          </cell>
          <cell r="R133">
            <v>9933</v>
          </cell>
          <cell r="S133">
            <v>27.1</v>
          </cell>
          <cell r="T133">
            <v>20</v>
          </cell>
        </row>
        <row r="134">
          <cell r="A134">
            <v>132</v>
          </cell>
          <cell r="B134" t="str">
            <v xml:space="preserve">PORT AVENTURA-H.VIAJE                                      </v>
          </cell>
          <cell r="C134" t="str">
            <v>TVM</v>
          </cell>
          <cell r="D134" t="str">
            <v>GENERAL</v>
          </cell>
          <cell r="E134">
            <v>35552</v>
          </cell>
          <cell r="F134" t="str">
            <v>VIE</v>
          </cell>
          <cell r="G134">
            <v>0.39282407407407405</v>
          </cell>
          <cell r="H134" t="str">
            <v>000:20</v>
          </cell>
          <cell r="I134" t="str">
            <v>[METEORO] * [EL GATO COSMICO]</v>
          </cell>
          <cell r="J134">
            <v>1</v>
          </cell>
          <cell r="K134">
            <v>1</v>
          </cell>
          <cell r="L134" t="str">
            <v>Primera</v>
          </cell>
          <cell r="M134">
            <v>0.1</v>
          </cell>
          <cell r="N134">
            <v>48.1</v>
          </cell>
          <cell r="O134">
            <v>48</v>
          </cell>
          <cell r="P134">
            <v>180</v>
          </cell>
          <cell r="Q134">
            <v>1.8</v>
          </cell>
          <cell r="R134">
            <v>9952</v>
          </cell>
          <cell r="S134">
            <v>27.1</v>
          </cell>
          <cell r="T134">
            <v>20</v>
          </cell>
        </row>
        <row r="135">
          <cell r="A135">
            <v>133</v>
          </cell>
          <cell r="B135" t="str">
            <v xml:space="preserve">PORT AVENTURA-H.VIAJE                                      </v>
          </cell>
          <cell r="C135" t="str">
            <v>TVM</v>
          </cell>
          <cell r="D135" t="str">
            <v>GENERAL</v>
          </cell>
          <cell r="E135">
            <v>35552</v>
          </cell>
          <cell r="F135" t="str">
            <v>VIE</v>
          </cell>
          <cell r="G135">
            <v>0.92929398148148146</v>
          </cell>
          <cell r="H135" t="str">
            <v>000:20</v>
          </cell>
          <cell r="I135" t="str">
            <v>[SUCEDIO EN MADRID] {(P)TE LO DA TODO} * {AVANCE PROGRAMACION}</v>
          </cell>
          <cell r="J135">
            <v>6</v>
          </cell>
          <cell r="K135">
            <v>20</v>
          </cell>
          <cell r="L135" t="str">
            <v>Resto</v>
          </cell>
          <cell r="M135">
            <v>0.5</v>
          </cell>
          <cell r="N135">
            <v>48.7</v>
          </cell>
          <cell r="O135">
            <v>194</v>
          </cell>
          <cell r="P135">
            <v>690</v>
          </cell>
          <cell r="Q135">
            <v>1.8</v>
          </cell>
          <cell r="R135">
            <v>10007</v>
          </cell>
          <cell r="S135">
            <v>27.3</v>
          </cell>
          <cell r="T135">
            <v>20</v>
          </cell>
        </row>
        <row r="136">
          <cell r="A136">
            <v>134</v>
          </cell>
          <cell r="B136" t="str">
            <v xml:space="preserve">PORT AVENTURA-H.VIAJE                                      </v>
          </cell>
          <cell r="C136" t="str">
            <v>C.SUR</v>
          </cell>
          <cell r="D136" t="str">
            <v>GENERAL</v>
          </cell>
          <cell r="E136">
            <v>35553</v>
          </cell>
          <cell r="F136" t="str">
            <v>SÁB</v>
          </cell>
          <cell r="G136">
            <v>0.5774421296296296</v>
          </cell>
          <cell r="H136" t="str">
            <v>000:20</v>
          </cell>
          <cell r="I136" t="str">
            <v>[AVANCE PROGRAMACION] * [AVANCE PROGRAMACION]</v>
          </cell>
          <cell r="J136">
            <v>2</v>
          </cell>
          <cell r="K136">
            <v>6</v>
          </cell>
          <cell r="L136" t="str">
            <v>Segunda</v>
          </cell>
          <cell r="M136">
            <v>0.3</v>
          </cell>
          <cell r="N136">
            <v>48.9</v>
          </cell>
          <cell r="O136">
            <v>97</v>
          </cell>
          <cell r="P136">
            <v>65</v>
          </cell>
          <cell r="Q136">
            <v>1.8</v>
          </cell>
          <cell r="R136">
            <v>10037</v>
          </cell>
          <cell r="S136">
            <v>27.4</v>
          </cell>
          <cell r="T136">
            <v>20</v>
          </cell>
        </row>
        <row r="137">
          <cell r="A137">
            <v>135</v>
          </cell>
          <cell r="B137" t="str">
            <v xml:space="preserve">PORT AVENTURA-H.VIAJE                                      </v>
          </cell>
          <cell r="C137" t="str">
            <v>C.SUR</v>
          </cell>
          <cell r="D137" t="str">
            <v>GENERAL</v>
          </cell>
          <cell r="E137">
            <v>35553</v>
          </cell>
          <cell r="F137" t="str">
            <v>SÁB</v>
          </cell>
          <cell r="G137">
            <v>0.95844907407407398</v>
          </cell>
          <cell r="H137" t="str">
            <v>000:20</v>
          </cell>
          <cell r="I137" t="str">
            <v>[CINE]  * {AVANCE PROGRAMACION}</v>
          </cell>
          <cell r="J137">
            <v>4</v>
          </cell>
          <cell r="K137">
            <v>14</v>
          </cell>
          <cell r="L137" t="str">
            <v>Resto</v>
          </cell>
          <cell r="M137">
            <v>1</v>
          </cell>
          <cell r="N137">
            <v>49.9</v>
          </cell>
          <cell r="O137">
            <v>354</v>
          </cell>
          <cell r="P137">
            <v>450</v>
          </cell>
          <cell r="Q137">
            <v>1.8</v>
          </cell>
          <cell r="R137">
            <v>10181</v>
          </cell>
          <cell r="S137">
            <v>27.8</v>
          </cell>
          <cell r="T137">
            <v>20</v>
          </cell>
        </row>
        <row r="138">
          <cell r="A138">
            <v>136</v>
          </cell>
          <cell r="B138" t="str">
            <v xml:space="preserve">PORT AVENTURA-H.VIAJE                                      </v>
          </cell>
          <cell r="C138" t="str">
            <v>C.SUR</v>
          </cell>
          <cell r="D138" t="str">
            <v>GENERAL</v>
          </cell>
          <cell r="E138">
            <v>35553</v>
          </cell>
          <cell r="F138" t="str">
            <v>SÁB</v>
          </cell>
          <cell r="G138">
            <v>1.0234606481481481</v>
          </cell>
          <cell r="H138" t="str">
            <v>000:20</v>
          </cell>
          <cell r="I138" t="str">
            <v>[AVANCE PROGRAMACION] * [CINE EROTICO]</v>
          </cell>
          <cell r="J138">
            <v>5</v>
          </cell>
          <cell r="K138">
            <v>10</v>
          </cell>
          <cell r="L138" t="str">
            <v>Resto</v>
          </cell>
          <cell r="M138">
            <v>0.5</v>
          </cell>
          <cell r="N138">
            <v>50.4</v>
          </cell>
          <cell r="O138">
            <v>170</v>
          </cell>
          <cell r="P138">
            <v>150</v>
          </cell>
          <cell r="Q138">
            <v>1.8</v>
          </cell>
          <cell r="R138">
            <v>10224</v>
          </cell>
          <cell r="S138">
            <v>27.9</v>
          </cell>
          <cell r="T138">
            <v>20</v>
          </cell>
        </row>
        <row r="139">
          <cell r="A139">
            <v>137</v>
          </cell>
          <cell r="B139" t="str">
            <v xml:space="preserve">PORT AVENTURA-H.VIAJE                                      </v>
          </cell>
          <cell r="C139" t="str">
            <v>C9</v>
          </cell>
          <cell r="D139" t="str">
            <v>GENERAL</v>
          </cell>
          <cell r="E139">
            <v>35553</v>
          </cell>
          <cell r="F139" t="str">
            <v>SÁB</v>
          </cell>
          <cell r="G139">
            <v>0.69982638888888893</v>
          </cell>
          <cell r="H139" t="str">
            <v>000:20</v>
          </cell>
          <cell r="I139" t="str">
            <v>[CINE] {AVANCE PROGRAMACION} * {AVANCE PROGRAMACION}</v>
          </cell>
          <cell r="J139">
            <v>4</v>
          </cell>
          <cell r="K139">
            <v>13</v>
          </cell>
          <cell r="L139" t="str">
            <v>Resto</v>
          </cell>
          <cell r="M139">
            <v>0.7</v>
          </cell>
          <cell r="N139">
            <v>51.1</v>
          </cell>
          <cell r="O139">
            <v>259</v>
          </cell>
          <cell r="P139">
            <v>250</v>
          </cell>
          <cell r="Q139">
            <v>1.8</v>
          </cell>
          <cell r="R139">
            <v>10353</v>
          </cell>
          <cell r="S139">
            <v>28.2</v>
          </cell>
          <cell r="T139">
            <v>20</v>
          </cell>
        </row>
        <row r="140">
          <cell r="A140">
            <v>138</v>
          </cell>
          <cell r="B140" t="str">
            <v xml:space="preserve">PORT AVENTURA-H.VIAJE                                      </v>
          </cell>
          <cell r="C140" t="str">
            <v>C9</v>
          </cell>
          <cell r="D140" t="str">
            <v>GENERAL</v>
          </cell>
          <cell r="E140">
            <v>35553</v>
          </cell>
          <cell r="F140" t="str">
            <v>SÁB</v>
          </cell>
          <cell r="G140">
            <v>0.98001157407407413</v>
          </cell>
          <cell r="H140" t="str">
            <v>000:20</v>
          </cell>
          <cell r="I140" t="str">
            <v>[CINE] {AVANCE PROGRAMACION} * {AVANCE PROGRAMACION}</v>
          </cell>
          <cell r="J140">
            <v>2</v>
          </cell>
          <cell r="K140">
            <v>16</v>
          </cell>
          <cell r="L140" t="str">
            <v>Segunda</v>
          </cell>
          <cell r="M140">
            <v>0.6</v>
          </cell>
          <cell r="N140">
            <v>51.6</v>
          </cell>
          <cell r="O140">
            <v>211</v>
          </cell>
          <cell r="P140">
            <v>400</v>
          </cell>
          <cell r="Q140">
            <v>1.8</v>
          </cell>
          <cell r="R140">
            <v>10396</v>
          </cell>
          <cell r="S140">
            <v>28.4</v>
          </cell>
          <cell r="T140">
            <v>20</v>
          </cell>
        </row>
        <row r="141">
          <cell r="A141">
            <v>139</v>
          </cell>
          <cell r="B141" t="str">
            <v xml:space="preserve">PORT AVENTURA-H.VIAJE                                      </v>
          </cell>
          <cell r="C141" t="str">
            <v>C9</v>
          </cell>
          <cell r="D141" t="str">
            <v>GENERAL</v>
          </cell>
          <cell r="E141">
            <v>35553</v>
          </cell>
          <cell r="F141" t="str">
            <v>SÁB</v>
          </cell>
          <cell r="G141">
            <v>1.0580555555555555</v>
          </cell>
          <cell r="H141" t="str">
            <v>000:20</v>
          </cell>
          <cell r="I141" t="str">
            <v>[CINE DE MITJANIT] {AVANCE PROGRAMACION} * {AVANCE PROGRAMACION}</v>
          </cell>
          <cell r="J141">
            <v>2</v>
          </cell>
          <cell r="K141">
            <v>4</v>
          </cell>
          <cell r="L141" t="str">
            <v>Segunda</v>
          </cell>
          <cell r="M141">
            <v>0.1</v>
          </cell>
          <cell r="N141">
            <v>51.8</v>
          </cell>
          <cell r="O141">
            <v>45</v>
          </cell>
          <cell r="P141">
            <v>50</v>
          </cell>
          <cell r="Q141">
            <v>1.8</v>
          </cell>
          <cell r="R141">
            <v>10398</v>
          </cell>
          <cell r="S141">
            <v>28.4</v>
          </cell>
          <cell r="T141">
            <v>20</v>
          </cell>
        </row>
        <row r="142">
          <cell r="A142">
            <v>140</v>
          </cell>
          <cell r="B142" t="str">
            <v xml:space="preserve">PORT AVENTURA-H.VIAJE                                      </v>
          </cell>
          <cell r="C142" t="str">
            <v>ETB2</v>
          </cell>
          <cell r="D142" t="str">
            <v>GENERAL</v>
          </cell>
          <cell r="E142">
            <v>35553</v>
          </cell>
          <cell r="F142" t="str">
            <v>SÁB</v>
          </cell>
          <cell r="G142">
            <v>0.91128472222222223</v>
          </cell>
          <cell r="H142" t="str">
            <v>000:20</v>
          </cell>
          <cell r="I142" t="str">
            <v>[DEBATE PARLAMENTARIO] {AVANCE PROGRAMACION} * {AVANCE PROGRAMACION}</v>
          </cell>
          <cell r="J142">
            <v>10</v>
          </cell>
          <cell r="K142">
            <v>11</v>
          </cell>
          <cell r="L142" t="str">
            <v>Penultima</v>
          </cell>
          <cell r="M142">
            <v>0.1</v>
          </cell>
          <cell r="N142">
            <v>51.8</v>
          </cell>
          <cell r="O142">
            <v>32</v>
          </cell>
          <cell r="P142">
            <v>230</v>
          </cell>
          <cell r="Q142">
            <v>1.8</v>
          </cell>
          <cell r="R142">
            <v>10404</v>
          </cell>
          <cell r="S142">
            <v>28.4</v>
          </cell>
          <cell r="T142">
            <v>20</v>
          </cell>
        </row>
        <row r="143">
          <cell r="A143">
            <v>141</v>
          </cell>
          <cell r="B143" t="str">
            <v xml:space="preserve">PORT AVENTURA-H.VIAJE                                      </v>
          </cell>
          <cell r="C143" t="str">
            <v>TVG</v>
          </cell>
          <cell r="D143" t="str">
            <v>GENERAL</v>
          </cell>
          <cell r="E143">
            <v>35553</v>
          </cell>
          <cell r="F143" t="str">
            <v>SÁB</v>
          </cell>
          <cell r="G143">
            <v>0.84777777777777785</v>
          </cell>
          <cell r="H143" t="str">
            <v>000:20</v>
          </cell>
          <cell r="I143" t="str">
            <v>[A XORNADA EN XOGO] {(P)CINE DE MAIO} * {(P)OES ABRE OS OLLOS}</v>
          </cell>
          <cell r="J143">
            <v>9</v>
          </cell>
          <cell r="K143">
            <v>17</v>
          </cell>
          <cell r="L143" t="str">
            <v>Resto</v>
          </cell>
          <cell r="M143">
            <v>0.2</v>
          </cell>
          <cell r="N143">
            <v>52</v>
          </cell>
          <cell r="O143">
            <v>72</v>
          </cell>
          <cell r="P143">
            <v>280</v>
          </cell>
          <cell r="Q143">
            <v>1.8</v>
          </cell>
          <cell r="R143">
            <v>10437</v>
          </cell>
          <cell r="S143">
            <v>28.5</v>
          </cell>
          <cell r="T143">
            <v>20</v>
          </cell>
        </row>
        <row r="144">
          <cell r="A144">
            <v>142</v>
          </cell>
          <cell r="B144" t="str">
            <v xml:space="preserve">PORT AVENTURA-H.VIAJE                                      </v>
          </cell>
          <cell r="C144" t="str">
            <v>TVG</v>
          </cell>
          <cell r="D144" t="str">
            <v>GENERAL</v>
          </cell>
          <cell r="E144">
            <v>35553</v>
          </cell>
          <cell r="F144" t="str">
            <v>SÁB</v>
          </cell>
          <cell r="G144">
            <v>1.0094675925925927</v>
          </cell>
          <cell r="H144" t="str">
            <v>000:20</v>
          </cell>
          <cell r="I144" t="str">
            <v>[CINE] {(P)CINE DE MAIO} * {(P)OES ABRE OS OLLOS}</v>
          </cell>
          <cell r="J144">
            <v>3</v>
          </cell>
          <cell r="K144">
            <v>14</v>
          </cell>
          <cell r="L144" t="str">
            <v>Resto</v>
          </cell>
          <cell r="M144">
            <v>0.2</v>
          </cell>
          <cell r="N144">
            <v>52.2</v>
          </cell>
          <cell r="O144">
            <v>60</v>
          </cell>
          <cell r="P144">
            <v>300</v>
          </cell>
          <cell r="Q144">
            <v>1.8</v>
          </cell>
          <cell r="R144">
            <v>10479</v>
          </cell>
          <cell r="S144">
            <v>28.6</v>
          </cell>
          <cell r="T144">
            <v>20</v>
          </cell>
        </row>
        <row r="145">
          <cell r="A145">
            <v>143</v>
          </cell>
          <cell r="B145" t="str">
            <v xml:space="preserve">PORT AVENTURA-H.VIAJE                                      </v>
          </cell>
          <cell r="C145" t="str">
            <v>TVG</v>
          </cell>
          <cell r="D145" t="str">
            <v>GENERAL</v>
          </cell>
          <cell r="E145">
            <v>35553</v>
          </cell>
          <cell r="F145" t="str">
            <v>SÁB</v>
          </cell>
          <cell r="G145">
            <v>1.0761805555555555</v>
          </cell>
          <cell r="H145" t="str">
            <v>000:20</v>
          </cell>
          <cell r="I145" t="str">
            <v xml:space="preserve">[CINE] {AVANCE PROGRAMACION} * </v>
          </cell>
          <cell r="J145">
            <v>3</v>
          </cell>
          <cell r="K145">
            <v>5</v>
          </cell>
          <cell r="L145" t="str">
            <v>Resto</v>
          </cell>
          <cell r="M145">
            <v>0.1</v>
          </cell>
          <cell r="N145">
            <v>52.3</v>
          </cell>
          <cell r="O145">
            <v>19</v>
          </cell>
          <cell r="P145">
            <v>60</v>
          </cell>
          <cell r="Q145">
            <v>1.8</v>
          </cell>
          <cell r="R145">
            <v>10484</v>
          </cell>
          <cell r="S145">
            <v>28.6</v>
          </cell>
          <cell r="T145">
            <v>20</v>
          </cell>
        </row>
        <row r="146">
          <cell r="A146">
            <v>144</v>
          </cell>
          <cell r="B146" t="str">
            <v xml:space="preserve">PORT AVENTURA-H.VIAJE                                      </v>
          </cell>
          <cell r="C146" t="str">
            <v>TVM</v>
          </cell>
          <cell r="D146" t="str">
            <v>GENERAL</v>
          </cell>
          <cell r="E146">
            <v>35553</v>
          </cell>
          <cell r="F146" t="str">
            <v>SÁB</v>
          </cell>
          <cell r="G146">
            <v>0.66239583333333341</v>
          </cell>
          <cell r="H146" t="str">
            <v>000:20</v>
          </cell>
          <cell r="I146" t="str">
            <v>[CINE]  * {AVANCE PROGRAMACION}</v>
          </cell>
          <cell r="J146">
            <v>16</v>
          </cell>
          <cell r="K146">
            <v>20</v>
          </cell>
          <cell r="L146" t="str">
            <v>Resto</v>
          </cell>
          <cell r="M146">
            <v>0.5</v>
          </cell>
          <cell r="N146">
            <v>52.8</v>
          </cell>
          <cell r="O146">
            <v>196</v>
          </cell>
          <cell r="P146">
            <v>365</v>
          </cell>
          <cell r="Q146">
            <v>1.8</v>
          </cell>
          <cell r="R146">
            <v>10546</v>
          </cell>
          <cell r="S146">
            <v>28.8</v>
          </cell>
          <cell r="T146">
            <v>20</v>
          </cell>
        </row>
        <row r="147">
          <cell r="A147">
            <v>145</v>
          </cell>
          <cell r="B147" t="str">
            <v xml:space="preserve">PORT AVENTURA-H.VIAJE                                      </v>
          </cell>
          <cell r="C147" t="str">
            <v>TVM</v>
          </cell>
          <cell r="D147" t="str">
            <v>GENERAL</v>
          </cell>
          <cell r="E147">
            <v>35553</v>
          </cell>
          <cell r="F147" t="str">
            <v>SÁB</v>
          </cell>
          <cell r="G147">
            <v>0.98554398148148137</v>
          </cell>
          <cell r="H147" t="str">
            <v>000:20</v>
          </cell>
          <cell r="I147" t="str">
            <v>[CINE] {AVANCE PROGRAMACION} * {AVANCE PROGRAMACION}</v>
          </cell>
          <cell r="J147">
            <v>15</v>
          </cell>
          <cell r="K147">
            <v>21</v>
          </cell>
          <cell r="L147" t="str">
            <v>Resto</v>
          </cell>
          <cell r="M147">
            <v>0.4</v>
          </cell>
          <cell r="N147">
            <v>53.2</v>
          </cell>
          <cell r="O147">
            <v>135</v>
          </cell>
          <cell r="P147">
            <v>690</v>
          </cell>
          <cell r="Q147">
            <v>1.8</v>
          </cell>
          <cell r="R147">
            <v>10608</v>
          </cell>
          <cell r="S147">
            <v>28.9</v>
          </cell>
          <cell r="T147">
            <v>20</v>
          </cell>
        </row>
        <row r="148">
          <cell r="A148">
            <v>146</v>
          </cell>
          <cell r="B148" t="str">
            <v xml:space="preserve">PORT AVENTURA-H.VIAJE                                      </v>
          </cell>
          <cell r="C148" t="str">
            <v>TVM</v>
          </cell>
          <cell r="D148" t="str">
            <v>GENERAL</v>
          </cell>
          <cell r="E148">
            <v>35553</v>
          </cell>
          <cell r="F148" t="str">
            <v>SÁB</v>
          </cell>
          <cell r="G148">
            <v>1.0398611111111111</v>
          </cell>
          <cell r="H148" t="str">
            <v>000:20</v>
          </cell>
          <cell r="I148" t="str">
            <v>[CINE 2]  * {AVANCE PROGRAMACION}</v>
          </cell>
          <cell r="J148">
            <v>2</v>
          </cell>
          <cell r="K148">
            <v>13</v>
          </cell>
          <cell r="L148" t="str">
            <v>Segunda</v>
          </cell>
          <cell r="M148">
            <v>0.2</v>
          </cell>
          <cell r="N148">
            <v>53.3</v>
          </cell>
          <cell r="O148">
            <v>66</v>
          </cell>
          <cell r="P148">
            <v>180</v>
          </cell>
          <cell r="Q148">
            <v>1.8</v>
          </cell>
          <cell r="R148">
            <v>10620</v>
          </cell>
          <cell r="S148">
            <v>29</v>
          </cell>
          <cell r="T148">
            <v>20</v>
          </cell>
        </row>
        <row r="149">
          <cell r="A149">
            <v>147</v>
          </cell>
          <cell r="B149" t="str">
            <v xml:space="preserve">PORT AVENTURA-H.VIAJE                                      </v>
          </cell>
          <cell r="C149" t="str">
            <v>C.SUR</v>
          </cell>
          <cell r="D149" t="str">
            <v>GENERAL</v>
          </cell>
          <cell r="E149">
            <v>35554</v>
          </cell>
          <cell r="F149" t="str">
            <v>DOM</v>
          </cell>
          <cell r="G149">
            <v>0.78280092592592598</v>
          </cell>
          <cell r="H149" t="str">
            <v>000:20</v>
          </cell>
          <cell r="I149" t="str">
            <v>[TOMBOLA(R)] {AVANCE PROGRAMACION} * {AVANCE NOTICIAS 19H}</v>
          </cell>
          <cell r="J149">
            <v>1</v>
          </cell>
          <cell r="K149">
            <v>4</v>
          </cell>
          <cell r="L149" t="str">
            <v>Primera</v>
          </cell>
          <cell r="M149">
            <v>0.8</v>
          </cell>
          <cell r="N149">
            <v>54.1</v>
          </cell>
          <cell r="O149">
            <v>276</v>
          </cell>
          <cell r="P149">
            <v>250</v>
          </cell>
          <cell r="Q149">
            <v>1.8</v>
          </cell>
          <cell r="R149">
            <v>10748</v>
          </cell>
          <cell r="S149">
            <v>29.3</v>
          </cell>
          <cell r="T149">
            <v>20</v>
          </cell>
        </row>
        <row r="150">
          <cell r="A150">
            <v>148</v>
          </cell>
          <cell r="B150" t="str">
            <v xml:space="preserve">PORT AVENTURA-H.VIAJE                                      </v>
          </cell>
          <cell r="C150" t="str">
            <v>C.SUR</v>
          </cell>
          <cell r="D150" t="str">
            <v>GENERAL</v>
          </cell>
          <cell r="E150">
            <v>35554</v>
          </cell>
          <cell r="F150" t="str">
            <v>DOM</v>
          </cell>
          <cell r="G150">
            <v>0.87199074074074068</v>
          </cell>
          <cell r="H150" t="str">
            <v>000:20</v>
          </cell>
          <cell r="I150" t="str">
            <v>[AVANCE PROGRAMACION] * [AVANCE PROGRAMACION]</v>
          </cell>
          <cell r="J150">
            <v>8</v>
          </cell>
          <cell r="K150">
            <v>11</v>
          </cell>
          <cell r="L150" t="str">
            <v>Resto</v>
          </cell>
          <cell r="M150">
            <v>0.5</v>
          </cell>
          <cell r="N150">
            <v>54.6</v>
          </cell>
          <cell r="O150">
            <v>177</v>
          </cell>
          <cell r="P150">
            <v>400</v>
          </cell>
          <cell r="Q150">
            <v>1.8</v>
          </cell>
          <cell r="R150">
            <v>10816</v>
          </cell>
          <cell r="S150">
            <v>29.5</v>
          </cell>
          <cell r="T150">
            <v>20</v>
          </cell>
        </row>
        <row r="151">
          <cell r="A151">
            <v>149</v>
          </cell>
          <cell r="B151" t="str">
            <v xml:space="preserve">PORT AVENTURA-H.VIAJE                                      </v>
          </cell>
          <cell r="C151" t="str">
            <v>C.SUR</v>
          </cell>
          <cell r="D151" t="str">
            <v>GENERAL</v>
          </cell>
          <cell r="E151">
            <v>35554</v>
          </cell>
          <cell r="F151" t="str">
            <v>DOM</v>
          </cell>
          <cell r="G151">
            <v>1.0314930555555557</v>
          </cell>
          <cell r="H151" t="str">
            <v>000:20</v>
          </cell>
          <cell r="I151" t="str">
            <v>[AVANCE PROGRAMACION] * [CINE 2]</v>
          </cell>
          <cell r="J151">
            <v>3</v>
          </cell>
          <cell r="K151">
            <v>4</v>
          </cell>
          <cell r="L151" t="str">
            <v>Penultima</v>
          </cell>
          <cell r="M151">
            <v>0.3</v>
          </cell>
          <cell r="N151">
            <v>54.9</v>
          </cell>
          <cell r="O151">
            <v>123</v>
          </cell>
          <cell r="P151">
            <v>150</v>
          </cell>
          <cell r="Q151">
            <v>1.9</v>
          </cell>
          <cell r="R151">
            <v>10864</v>
          </cell>
          <cell r="S151">
            <v>29.6</v>
          </cell>
          <cell r="T151">
            <v>20</v>
          </cell>
        </row>
        <row r="152">
          <cell r="A152">
            <v>150</v>
          </cell>
          <cell r="B152" t="str">
            <v xml:space="preserve">PORT AVENTURA-H.VIAJE                                      </v>
          </cell>
          <cell r="C152" t="str">
            <v>C9</v>
          </cell>
          <cell r="D152" t="str">
            <v>GENERAL</v>
          </cell>
          <cell r="E152">
            <v>35554</v>
          </cell>
          <cell r="F152" t="str">
            <v>DOM</v>
          </cell>
          <cell r="G152">
            <v>0.86159722222222224</v>
          </cell>
          <cell r="H152" t="str">
            <v>000:20</v>
          </cell>
          <cell r="I152" t="str">
            <v>[NOTICIES 9:2] {AVANCE PROGRAMACION} * {AVANCE PROGRAMACION}</v>
          </cell>
          <cell r="J152">
            <v>6</v>
          </cell>
          <cell r="K152">
            <v>11</v>
          </cell>
          <cell r="L152" t="str">
            <v>Resto</v>
          </cell>
          <cell r="M152">
            <v>0.5</v>
          </cell>
          <cell r="N152">
            <v>55.4</v>
          </cell>
          <cell r="O152">
            <v>188</v>
          </cell>
          <cell r="P152">
            <v>300</v>
          </cell>
          <cell r="Q152">
            <v>1.9</v>
          </cell>
          <cell r="R152">
            <v>10888</v>
          </cell>
          <cell r="S152">
            <v>29.7</v>
          </cell>
          <cell r="T152">
            <v>20</v>
          </cell>
        </row>
        <row r="153">
          <cell r="A153">
            <v>151</v>
          </cell>
          <cell r="B153" t="str">
            <v xml:space="preserve">PORT AVENTURA-H.VIAJE                                      </v>
          </cell>
          <cell r="C153" t="str">
            <v>ETB2</v>
          </cell>
          <cell r="D153" t="str">
            <v>GENERAL</v>
          </cell>
          <cell r="E153">
            <v>35554</v>
          </cell>
          <cell r="F153" t="str">
            <v>DOM</v>
          </cell>
          <cell r="G153">
            <v>0.58618055555555559</v>
          </cell>
          <cell r="H153" t="str">
            <v>000:20</v>
          </cell>
          <cell r="I153" t="str">
            <v>[NUESTRA NOCHE HUMO(R)] {QUE PASA PUES(R)}</v>
          </cell>
          <cell r="J153">
            <v>2</v>
          </cell>
          <cell r="K153">
            <v>3</v>
          </cell>
          <cell r="L153" t="str">
            <v>Segunda</v>
          </cell>
          <cell r="M153">
            <v>0.1</v>
          </cell>
          <cell r="N153">
            <v>55.5</v>
          </cell>
          <cell r="O153">
            <v>28</v>
          </cell>
          <cell r="P153">
            <v>70</v>
          </cell>
          <cell r="Q153">
            <v>1.9</v>
          </cell>
          <cell r="R153">
            <v>10901</v>
          </cell>
          <cell r="S153">
            <v>29.7</v>
          </cell>
          <cell r="T153">
            <v>20</v>
          </cell>
        </row>
        <row r="154">
          <cell r="A154">
            <v>152</v>
          </cell>
          <cell r="B154" t="str">
            <v xml:space="preserve">PORT AVENTURA-H.VIAJE                                      </v>
          </cell>
          <cell r="C154" t="str">
            <v>ETB2</v>
          </cell>
          <cell r="D154" t="str">
            <v>GENERAL</v>
          </cell>
          <cell r="E154">
            <v>35554</v>
          </cell>
          <cell r="F154" t="str">
            <v>DOM</v>
          </cell>
          <cell r="G154">
            <v>0.9417592592592593</v>
          </cell>
          <cell r="H154" t="str">
            <v>000:20</v>
          </cell>
          <cell r="I154" t="str">
            <v>[EL DERBY] {AVANCE PROGRAMACION} * {AVANCE PROGRAMACION}</v>
          </cell>
          <cell r="J154">
            <v>10</v>
          </cell>
          <cell r="K154">
            <v>13</v>
          </cell>
          <cell r="L154" t="str">
            <v>Resto</v>
          </cell>
          <cell r="M154">
            <v>0.2</v>
          </cell>
          <cell r="N154">
            <v>55.7</v>
          </cell>
          <cell r="O154">
            <v>63</v>
          </cell>
          <cell r="P154">
            <v>230</v>
          </cell>
          <cell r="Q154">
            <v>1.9</v>
          </cell>
          <cell r="R154">
            <v>10936</v>
          </cell>
          <cell r="S154">
            <v>29.8</v>
          </cell>
          <cell r="T154">
            <v>20</v>
          </cell>
        </row>
        <row r="155">
          <cell r="A155">
            <v>153</v>
          </cell>
          <cell r="B155" t="str">
            <v xml:space="preserve">PORT AVENTURA-H.VIAJE                                      </v>
          </cell>
          <cell r="C155" t="str">
            <v>TVG</v>
          </cell>
          <cell r="D155" t="str">
            <v>GENERAL</v>
          </cell>
          <cell r="E155">
            <v>35554</v>
          </cell>
          <cell r="F155" t="str">
            <v>DOM</v>
          </cell>
          <cell r="G155">
            <v>0.99306712962962962</v>
          </cell>
          <cell r="H155" t="str">
            <v>000:20</v>
          </cell>
          <cell r="I155" t="str">
            <v>[CINE] {AVANCE PROGRAMACION} * {AVANCE PROGRAMACION}</v>
          </cell>
          <cell r="J155">
            <v>5</v>
          </cell>
          <cell r="K155">
            <v>13</v>
          </cell>
          <cell r="L155" t="str">
            <v>Resto</v>
          </cell>
          <cell r="M155">
            <v>0.3</v>
          </cell>
          <cell r="N155">
            <v>55.9</v>
          </cell>
          <cell r="O155">
            <v>96</v>
          </cell>
          <cell r="P155">
            <v>300</v>
          </cell>
          <cell r="Q155">
            <v>1.9</v>
          </cell>
          <cell r="R155">
            <v>10965</v>
          </cell>
          <cell r="S155">
            <v>29.9</v>
          </cell>
          <cell r="T155">
            <v>20</v>
          </cell>
        </row>
        <row r="156">
          <cell r="A156">
            <v>154</v>
          </cell>
          <cell r="B156" t="str">
            <v xml:space="preserve">PORT AVENTURA-H.VIAJE                                      </v>
          </cell>
          <cell r="C156" t="str">
            <v>TVM</v>
          </cell>
          <cell r="D156" t="str">
            <v>GENERAL</v>
          </cell>
          <cell r="E156">
            <v>35554</v>
          </cell>
          <cell r="F156" t="str">
            <v>DOM</v>
          </cell>
          <cell r="G156">
            <v>0.45392361111111112</v>
          </cell>
          <cell r="H156" t="str">
            <v>000:20</v>
          </cell>
          <cell r="I156" t="str">
            <v>[AVANCE PROGRAMACION] * [VICKIE EL VIKINGO]</v>
          </cell>
          <cell r="J156">
            <v>2</v>
          </cell>
          <cell r="K156">
            <v>3</v>
          </cell>
          <cell r="L156" t="str">
            <v>Segunda</v>
          </cell>
          <cell r="M156">
            <v>0.2</v>
          </cell>
          <cell r="N156">
            <v>56.1</v>
          </cell>
          <cell r="O156">
            <v>57</v>
          </cell>
          <cell r="P156">
            <v>180</v>
          </cell>
          <cell r="Q156">
            <v>1.9</v>
          </cell>
          <cell r="R156">
            <v>10979</v>
          </cell>
          <cell r="S156">
            <v>29.9</v>
          </cell>
          <cell r="T156">
            <v>20</v>
          </cell>
        </row>
        <row r="157">
          <cell r="A157">
            <v>155</v>
          </cell>
          <cell r="B157" t="str">
            <v xml:space="preserve">PORT AVENTURA-H.VIAJE                                      </v>
          </cell>
          <cell r="C157" t="str">
            <v>TVM</v>
          </cell>
          <cell r="D157" t="str">
            <v>GENERAL</v>
          </cell>
          <cell r="E157">
            <v>35554</v>
          </cell>
          <cell r="F157" t="str">
            <v>DOM</v>
          </cell>
          <cell r="G157">
            <v>0.89500000000000002</v>
          </cell>
          <cell r="H157" t="str">
            <v>000:20</v>
          </cell>
          <cell r="I157" t="str">
            <v>[FUTBOL ES FUTBOL]  * {AVANCE PROGRAMACION}</v>
          </cell>
          <cell r="J157">
            <v>10</v>
          </cell>
          <cell r="K157">
            <v>20</v>
          </cell>
          <cell r="L157" t="str">
            <v>Resto</v>
          </cell>
          <cell r="M157">
            <v>1.1000000000000001</v>
          </cell>
          <cell r="N157">
            <v>57.2</v>
          </cell>
          <cell r="O157">
            <v>408</v>
          </cell>
          <cell r="P157">
            <v>690</v>
          </cell>
          <cell r="Q157">
            <v>1.9</v>
          </cell>
          <cell r="R157">
            <v>11113</v>
          </cell>
          <cell r="S157">
            <v>30.3</v>
          </cell>
          <cell r="T157">
            <v>20</v>
          </cell>
        </row>
        <row r="158">
          <cell r="A158">
            <v>156</v>
          </cell>
          <cell r="B158" t="str">
            <v xml:space="preserve">PORT AVENTURA-H.VIAJE                                      </v>
          </cell>
          <cell r="C158" t="str">
            <v>C.SUR</v>
          </cell>
          <cell r="D158" t="str">
            <v>GENERAL</v>
          </cell>
          <cell r="E158">
            <v>35555</v>
          </cell>
          <cell r="F158" t="str">
            <v>LUN</v>
          </cell>
          <cell r="G158">
            <v>0.58075231481481482</v>
          </cell>
          <cell r="H158" t="str">
            <v>000:20</v>
          </cell>
          <cell r="I158" t="str">
            <v>[LA TIENDA EN CASA] * [AVANCE PROGRAMACION]</v>
          </cell>
          <cell r="J158">
            <v>3</v>
          </cell>
          <cell r="K158">
            <v>9</v>
          </cell>
          <cell r="L158" t="str">
            <v>Resto</v>
          </cell>
          <cell r="M158">
            <v>0.3</v>
          </cell>
          <cell r="N158">
            <v>57.5</v>
          </cell>
          <cell r="O158">
            <v>118</v>
          </cell>
          <cell r="P158">
            <v>50</v>
          </cell>
          <cell r="Q158">
            <v>1.9</v>
          </cell>
          <cell r="R158">
            <v>11147</v>
          </cell>
          <cell r="S158">
            <v>30.4</v>
          </cell>
          <cell r="T158">
            <v>20</v>
          </cell>
        </row>
        <row r="159">
          <cell r="A159">
            <v>157</v>
          </cell>
          <cell r="B159" t="str">
            <v xml:space="preserve">PORT AVENTURA-H.VIAJE                                      </v>
          </cell>
          <cell r="C159" t="str">
            <v>C.SUR</v>
          </cell>
          <cell r="D159" t="str">
            <v>GENERAL</v>
          </cell>
          <cell r="E159">
            <v>35555</v>
          </cell>
          <cell r="F159" t="str">
            <v>LUN</v>
          </cell>
          <cell r="G159">
            <v>0.97074074074074079</v>
          </cell>
          <cell r="H159" t="str">
            <v>000:20</v>
          </cell>
          <cell r="I159" t="str">
            <v>[FERIA JEREZ FRONTERA] {AVANCE PROGRAMACION} * {AVANCE PROGRAMACION}</v>
          </cell>
          <cell r="J159">
            <v>14</v>
          </cell>
          <cell r="K159">
            <v>18</v>
          </cell>
          <cell r="L159" t="str">
            <v>Resto</v>
          </cell>
          <cell r="M159">
            <v>0.9</v>
          </cell>
          <cell r="N159">
            <v>58.5</v>
          </cell>
          <cell r="O159">
            <v>343</v>
          </cell>
          <cell r="P159">
            <v>450</v>
          </cell>
          <cell r="Q159">
            <v>1.9</v>
          </cell>
          <cell r="R159">
            <v>11257</v>
          </cell>
          <cell r="S159">
            <v>30.7</v>
          </cell>
          <cell r="T159">
            <v>20</v>
          </cell>
        </row>
        <row r="160">
          <cell r="A160">
            <v>158</v>
          </cell>
          <cell r="B160" t="str">
            <v xml:space="preserve">PORT AVENTURA-H.VIAJE                                      </v>
          </cell>
          <cell r="C160" t="str">
            <v>C.SUR</v>
          </cell>
          <cell r="D160" t="str">
            <v>GENERAL</v>
          </cell>
          <cell r="E160">
            <v>35555</v>
          </cell>
          <cell r="F160" t="str">
            <v>LUN</v>
          </cell>
          <cell r="G160">
            <v>1.0333217592592592</v>
          </cell>
          <cell r="H160" t="str">
            <v>000:20</v>
          </cell>
          <cell r="I160" t="str">
            <v>[AVANCE PROGRAMACION] * [AL SUR]</v>
          </cell>
          <cell r="J160">
            <v>6</v>
          </cell>
          <cell r="K160">
            <v>6</v>
          </cell>
          <cell r="L160" t="str">
            <v>Ultima</v>
          </cell>
          <cell r="M160">
            <v>0.4</v>
          </cell>
          <cell r="N160">
            <v>58.9</v>
          </cell>
          <cell r="O160">
            <v>144</v>
          </cell>
          <cell r="P160">
            <v>125</v>
          </cell>
          <cell r="Q160">
            <v>1.9</v>
          </cell>
          <cell r="R160">
            <v>11281</v>
          </cell>
          <cell r="S160">
            <v>30.8</v>
          </cell>
          <cell r="T160">
            <v>20</v>
          </cell>
        </row>
        <row r="161">
          <cell r="A161">
            <v>159</v>
          </cell>
          <cell r="B161" t="str">
            <v xml:space="preserve">PORT AVENTURA-H.VIAJE                                      </v>
          </cell>
          <cell r="C161" t="str">
            <v>C9</v>
          </cell>
          <cell r="D161" t="str">
            <v>GENERAL</v>
          </cell>
          <cell r="E161">
            <v>35555</v>
          </cell>
          <cell r="F161" t="str">
            <v>LUN</v>
          </cell>
          <cell r="G161">
            <v>0.50924768518518515</v>
          </cell>
          <cell r="H161" t="str">
            <v>000:20</v>
          </cell>
          <cell r="I161" t="str">
            <v>[AVANCE PROGRAMACION] * [A FLOR DE PELL]</v>
          </cell>
          <cell r="J161">
            <v>2</v>
          </cell>
          <cell r="K161">
            <v>2</v>
          </cell>
          <cell r="L161" t="str">
            <v>Ultima</v>
          </cell>
          <cell r="M161">
            <v>0.1</v>
          </cell>
          <cell r="N161">
            <v>59</v>
          </cell>
          <cell r="O161">
            <v>40</v>
          </cell>
          <cell r="P161">
            <v>30</v>
          </cell>
          <cell r="Q161">
            <v>1.9</v>
          </cell>
          <cell r="R161">
            <v>11290</v>
          </cell>
          <cell r="S161">
            <v>30.8</v>
          </cell>
          <cell r="T161">
            <v>20</v>
          </cell>
        </row>
        <row r="162">
          <cell r="A162">
            <v>160</v>
          </cell>
          <cell r="B162" t="str">
            <v xml:space="preserve">PORT AVENTURA-H.VIAJE                                      </v>
          </cell>
          <cell r="C162" t="str">
            <v>C9</v>
          </cell>
          <cell r="D162" t="str">
            <v>GENERAL</v>
          </cell>
          <cell r="E162">
            <v>35555</v>
          </cell>
          <cell r="F162" t="str">
            <v>LUN</v>
          </cell>
          <cell r="G162">
            <v>0.78290509259259267</v>
          </cell>
          <cell r="H162" t="str">
            <v>000:20</v>
          </cell>
          <cell r="I162" t="str">
            <v>[CINE] {AVANCE PROGRAMACION} * {AVANCE PROGRAMACION}</v>
          </cell>
          <cell r="J162">
            <v>2</v>
          </cell>
          <cell r="K162">
            <v>9</v>
          </cell>
          <cell r="L162" t="str">
            <v>Segunda</v>
          </cell>
          <cell r="M162">
            <v>0.3</v>
          </cell>
          <cell r="N162">
            <v>59.3</v>
          </cell>
          <cell r="O162">
            <v>114</v>
          </cell>
          <cell r="P162">
            <v>125</v>
          </cell>
          <cell r="Q162">
            <v>1.9</v>
          </cell>
          <cell r="R162">
            <v>11296</v>
          </cell>
          <cell r="S162">
            <v>30.8</v>
          </cell>
          <cell r="T162">
            <v>20</v>
          </cell>
        </row>
        <row r="163">
          <cell r="A163">
            <v>161</v>
          </cell>
          <cell r="B163" t="str">
            <v xml:space="preserve">PORT AVENTURA-H.VIAJE                                      </v>
          </cell>
          <cell r="C163" t="str">
            <v>C9</v>
          </cell>
          <cell r="D163" t="str">
            <v>GENERAL</v>
          </cell>
          <cell r="E163">
            <v>35555</v>
          </cell>
          <cell r="F163" t="str">
            <v>LUN</v>
          </cell>
          <cell r="G163">
            <v>0.86103009259259267</v>
          </cell>
          <cell r="H163" t="str">
            <v>000:20</v>
          </cell>
          <cell r="I163" t="str">
            <v>[NOTICIES 9:2] {AVANCE PROGRAMACION} * {AVANCE PROGRAMACION}</v>
          </cell>
          <cell r="J163">
            <v>8</v>
          </cell>
          <cell r="K163">
            <v>15</v>
          </cell>
          <cell r="L163" t="str">
            <v>Resto</v>
          </cell>
          <cell r="M163">
            <v>0.3</v>
          </cell>
          <cell r="N163">
            <v>59.5</v>
          </cell>
          <cell r="O163">
            <v>96</v>
          </cell>
          <cell r="P163">
            <v>300</v>
          </cell>
          <cell r="Q163">
            <v>1.9</v>
          </cell>
          <cell r="R163">
            <v>11321</v>
          </cell>
          <cell r="S163">
            <v>30.9</v>
          </cell>
          <cell r="T163">
            <v>20</v>
          </cell>
        </row>
        <row r="164">
          <cell r="A164">
            <v>162</v>
          </cell>
          <cell r="B164" t="str">
            <v xml:space="preserve">PORT AVENTURA-H.VIAJE                                      </v>
          </cell>
          <cell r="C164" t="str">
            <v>C9</v>
          </cell>
          <cell r="D164" t="str">
            <v>GENERAL</v>
          </cell>
          <cell r="E164">
            <v>35555</v>
          </cell>
          <cell r="F164" t="str">
            <v>LUN</v>
          </cell>
          <cell r="G164">
            <v>0.97893518518518519</v>
          </cell>
          <cell r="H164" t="str">
            <v>000:20</v>
          </cell>
          <cell r="I164" t="str">
            <v>[CINE] {AVANCE PROGRAMACION} * {AVANCE PROGRAMACION}</v>
          </cell>
          <cell r="J164">
            <v>4</v>
          </cell>
          <cell r="K164">
            <v>13</v>
          </cell>
          <cell r="L164" t="str">
            <v>Resto</v>
          </cell>
          <cell r="M164">
            <v>0.9</v>
          </cell>
          <cell r="N164">
            <v>60.4</v>
          </cell>
          <cell r="O164">
            <v>316</v>
          </cell>
          <cell r="P164">
            <v>400</v>
          </cell>
          <cell r="Q164">
            <v>1.9</v>
          </cell>
          <cell r="R164">
            <v>11429</v>
          </cell>
          <cell r="S164">
            <v>31.2</v>
          </cell>
          <cell r="T164">
            <v>20</v>
          </cell>
        </row>
        <row r="165">
          <cell r="A165">
            <v>163</v>
          </cell>
          <cell r="B165" t="str">
            <v xml:space="preserve">PORT AVENTURA-H.VIAJE                                      </v>
          </cell>
          <cell r="C165" t="str">
            <v>ETB2</v>
          </cell>
          <cell r="D165" t="str">
            <v>GENERAL</v>
          </cell>
          <cell r="E165">
            <v>35555</v>
          </cell>
          <cell r="F165" t="str">
            <v>LUN</v>
          </cell>
          <cell r="G165">
            <v>0.8536689814814814</v>
          </cell>
          <cell r="H165" t="str">
            <v>000:20</v>
          </cell>
          <cell r="I165" t="str">
            <v>[ROMPECABEZOTAS] {AVANCE PROGRAMACION} * {AVANCE PROGRAMACION}</v>
          </cell>
          <cell r="J165">
            <v>7</v>
          </cell>
          <cell r="K165">
            <v>8</v>
          </cell>
          <cell r="L165" t="str">
            <v>Penultima</v>
          </cell>
          <cell r="M165">
            <v>0.3</v>
          </cell>
          <cell r="N165">
            <v>60.7</v>
          </cell>
          <cell r="O165">
            <v>121</v>
          </cell>
          <cell r="P165">
            <v>170</v>
          </cell>
          <cell r="Q165">
            <v>1.9</v>
          </cell>
          <cell r="R165">
            <v>11465</v>
          </cell>
          <cell r="S165">
            <v>31.3</v>
          </cell>
          <cell r="T165">
            <v>20</v>
          </cell>
        </row>
        <row r="166">
          <cell r="A166">
            <v>164</v>
          </cell>
          <cell r="B166" t="str">
            <v xml:space="preserve">PORT AVENTURA-H.VIAJE                                      </v>
          </cell>
          <cell r="C166" t="str">
            <v>ETB2</v>
          </cell>
          <cell r="D166" t="str">
            <v>GENERAL</v>
          </cell>
          <cell r="E166">
            <v>35555</v>
          </cell>
          <cell r="F166" t="str">
            <v>LUN</v>
          </cell>
          <cell r="G166">
            <v>0.91579861111111116</v>
          </cell>
          <cell r="H166" t="str">
            <v>000:20</v>
          </cell>
          <cell r="I166" t="str">
            <v>[AVANCE PROGRAMACION] * [AVANCE PROGRAMACION]</v>
          </cell>
          <cell r="J166">
            <v>16</v>
          </cell>
          <cell r="K166">
            <v>20</v>
          </cell>
          <cell r="L166" t="str">
            <v>Resto</v>
          </cell>
          <cell r="M166">
            <v>0.5</v>
          </cell>
          <cell r="N166">
            <v>61.2</v>
          </cell>
          <cell r="O166">
            <v>174</v>
          </cell>
          <cell r="P166">
            <v>230</v>
          </cell>
          <cell r="Q166">
            <v>1.9</v>
          </cell>
          <cell r="R166">
            <v>11511</v>
          </cell>
          <cell r="S166">
            <v>31.4</v>
          </cell>
          <cell r="T166">
            <v>20</v>
          </cell>
        </row>
        <row r="167">
          <cell r="A167">
            <v>165</v>
          </cell>
          <cell r="B167" t="str">
            <v xml:space="preserve">PORT AVENTURA-H.VIAJE                                      </v>
          </cell>
          <cell r="C167" t="str">
            <v>TVG</v>
          </cell>
          <cell r="D167" t="str">
            <v>GENERAL</v>
          </cell>
          <cell r="E167">
            <v>35555</v>
          </cell>
          <cell r="F167" t="str">
            <v>LUN</v>
          </cell>
          <cell r="G167">
            <v>0.45703703703703707</v>
          </cell>
          <cell r="H167" t="str">
            <v>000:20</v>
          </cell>
          <cell r="I167" t="str">
            <v xml:space="preserve">[GALICIA ENTEIRA] {AVANCE PROGRAMACION} * </v>
          </cell>
          <cell r="J167">
            <v>2</v>
          </cell>
          <cell r="K167">
            <v>4</v>
          </cell>
          <cell r="L167" t="str">
            <v>Segunda</v>
          </cell>
          <cell r="M167">
            <v>0</v>
          </cell>
          <cell r="N167">
            <v>61.2</v>
          </cell>
          <cell r="O167">
            <v>15</v>
          </cell>
          <cell r="P167">
            <v>40</v>
          </cell>
          <cell r="Q167">
            <v>1.9</v>
          </cell>
          <cell r="R167">
            <v>11521</v>
          </cell>
          <cell r="S167">
            <v>31.4</v>
          </cell>
          <cell r="T167">
            <v>20</v>
          </cell>
        </row>
        <row r="168">
          <cell r="A168">
            <v>166</v>
          </cell>
          <cell r="B168" t="str">
            <v xml:space="preserve">PORT AVENTURA-H.VIAJE                                      </v>
          </cell>
          <cell r="C168" t="str">
            <v>TVG</v>
          </cell>
          <cell r="D168" t="str">
            <v>GENERAL</v>
          </cell>
          <cell r="E168">
            <v>35555</v>
          </cell>
          <cell r="F168" t="str">
            <v>LUN</v>
          </cell>
          <cell r="G168">
            <v>0.63300925925925922</v>
          </cell>
          <cell r="H168" t="str">
            <v>000:20</v>
          </cell>
          <cell r="I168" t="str">
            <v>[O TEMPO] * [(P)OES ABRE OS OLLOS]</v>
          </cell>
          <cell r="J168">
            <v>4</v>
          </cell>
          <cell r="K168">
            <v>12</v>
          </cell>
          <cell r="L168" t="str">
            <v>Resto</v>
          </cell>
          <cell r="M168">
            <v>0.3</v>
          </cell>
          <cell r="N168">
            <v>61.6</v>
          </cell>
          <cell r="O168">
            <v>121</v>
          </cell>
          <cell r="P168">
            <v>160</v>
          </cell>
          <cell r="Q168">
            <v>2</v>
          </cell>
          <cell r="R168">
            <v>11546</v>
          </cell>
          <cell r="S168">
            <v>31.5</v>
          </cell>
          <cell r="T168">
            <v>20</v>
          </cell>
        </row>
        <row r="169">
          <cell r="A169">
            <v>167</v>
          </cell>
          <cell r="B169" t="str">
            <v xml:space="preserve">PORT AVENTURA-H.VIAJE                                      </v>
          </cell>
          <cell r="C169" t="str">
            <v>TVG</v>
          </cell>
          <cell r="D169" t="str">
            <v>GENERAL</v>
          </cell>
          <cell r="E169">
            <v>35555</v>
          </cell>
          <cell r="F169" t="str">
            <v>LUN</v>
          </cell>
          <cell r="G169">
            <v>0.85100694444444447</v>
          </cell>
          <cell r="H169" t="str">
            <v>000:20</v>
          </cell>
          <cell r="I169" t="str">
            <v>[AVANCE PROGRAMACION] * [MR.BEAN]</v>
          </cell>
          <cell r="J169">
            <v>5</v>
          </cell>
          <cell r="K169">
            <v>11</v>
          </cell>
          <cell r="L169" t="str">
            <v>Resto</v>
          </cell>
          <cell r="M169">
            <v>0.2</v>
          </cell>
          <cell r="N169">
            <v>61.7</v>
          </cell>
          <cell r="O169">
            <v>57</v>
          </cell>
          <cell r="P169">
            <v>250</v>
          </cell>
          <cell r="Q169">
            <v>2</v>
          </cell>
          <cell r="R169">
            <v>11577</v>
          </cell>
          <cell r="S169">
            <v>31.6</v>
          </cell>
          <cell r="T169">
            <v>20</v>
          </cell>
        </row>
        <row r="170">
          <cell r="A170">
            <v>168</v>
          </cell>
          <cell r="B170" t="str">
            <v xml:space="preserve">PORT AVENTURA-H.VIAJE                                      </v>
          </cell>
          <cell r="C170" t="str">
            <v>TVG</v>
          </cell>
          <cell r="D170" t="str">
            <v>GENERAL</v>
          </cell>
          <cell r="E170">
            <v>35555</v>
          </cell>
          <cell r="F170" t="str">
            <v>LUN</v>
          </cell>
          <cell r="G170">
            <v>1.0039814814814816</v>
          </cell>
          <cell r="H170" t="str">
            <v>000:20</v>
          </cell>
          <cell r="I170" t="str">
            <v>[CINE] {ADIANTO INFORMAT. 24H} * {(P)OES ABRE OS OLLOS}</v>
          </cell>
          <cell r="J170">
            <v>2</v>
          </cell>
          <cell r="K170">
            <v>12</v>
          </cell>
          <cell r="L170" t="str">
            <v>Segunda</v>
          </cell>
          <cell r="M170">
            <v>0.2</v>
          </cell>
          <cell r="N170">
            <v>61.9</v>
          </cell>
          <cell r="O170">
            <v>69</v>
          </cell>
          <cell r="P170">
            <v>125</v>
          </cell>
          <cell r="Q170">
            <v>2</v>
          </cell>
          <cell r="R170">
            <v>11593</v>
          </cell>
          <cell r="S170">
            <v>31.6</v>
          </cell>
          <cell r="T170">
            <v>20</v>
          </cell>
        </row>
        <row r="171">
          <cell r="A171">
            <v>169</v>
          </cell>
          <cell r="B171" t="str">
            <v xml:space="preserve">PORT AVENTURA-H.VIAJE                                      </v>
          </cell>
          <cell r="C171" t="str">
            <v>TVM</v>
          </cell>
          <cell r="D171" t="str">
            <v>GENERAL</v>
          </cell>
          <cell r="E171">
            <v>35555</v>
          </cell>
          <cell r="F171" t="str">
            <v>LUN</v>
          </cell>
          <cell r="G171">
            <v>0.45232638888888888</v>
          </cell>
          <cell r="H171" t="str">
            <v>000:20</v>
          </cell>
          <cell r="I171" t="str">
            <v>[MAS QUE PALABRAS] * [FUTBOL ES FUTBOL RESU]</v>
          </cell>
          <cell r="J171">
            <v>1</v>
          </cell>
          <cell r="K171">
            <v>2</v>
          </cell>
          <cell r="L171" t="str">
            <v>Primera</v>
          </cell>
          <cell r="M171">
            <v>0</v>
          </cell>
          <cell r="N171">
            <v>61.9</v>
          </cell>
          <cell r="O171">
            <v>7</v>
          </cell>
          <cell r="P171">
            <v>180</v>
          </cell>
          <cell r="Q171">
            <v>2</v>
          </cell>
          <cell r="R171">
            <v>11592</v>
          </cell>
          <cell r="S171">
            <v>31.6</v>
          </cell>
          <cell r="T171">
            <v>20</v>
          </cell>
        </row>
        <row r="172">
          <cell r="A172">
            <v>170</v>
          </cell>
          <cell r="B172" t="str">
            <v xml:space="preserve">PORT AVENTURA-H.VIAJE                                      </v>
          </cell>
          <cell r="C172" t="str">
            <v>TVM</v>
          </cell>
          <cell r="D172" t="str">
            <v>GENERAL</v>
          </cell>
          <cell r="E172">
            <v>35555</v>
          </cell>
          <cell r="F172" t="str">
            <v>LUN</v>
          </cell>
          <cell r="G172">
            <v>0.57942129629629624</v>
          </cell>
          <cell r="H172" t="str">
            <v>000:20</v>
          </cell>
          <cell r="I172" t="str">
            <v>[AVANCE PROGRAMACION] * [AVANCE PROGRAMACION]</v>
          </cell>
          <cell r="J172">
            <v>4</v>
          </cell>
          <cell r="K172">
            <v>11</v>
          </cell>
          <cell r="L172" t="str">
            <v>Resto</v>
          </cell>
          <cell r="M172">
            <v>0.5</v>
          </cell>
          <cell r="N172">
            <v>62.4</v>
          </cell>
          <cell r="O172">
            <v>181</v>
          </cell>
          <cell r="P172">
            <v>275</v>
          </cell>
          <cell r="Q172">
            <v>2</v>
          </cell>
          <cell r="R172">
            <v>11612</v>
          </cell>
          <cell r="S172">
            <v>31.7</v>
          </cell>
          <cell r="T172">
            <v>20</v>
          </cell>
        </row>
        <row r="173">
          <cell r="A173">
            <v>171</v>
          </cell>
          <cell r="B173" t="str">
            <v xml:space="preserve">PORT AVENTURA-H.VIAJE                                      </v>
          </cell>
          <cell r="C173" t="str">
            <v>TVM</v>
          </cell>
          <cell r="D173" t="str">
            <v>GENERAL</v>
          </cell>
          <cell r="E173">
            <v>35555</v>
          </cell>
          <cell r="F173" t="str">
            <v>LUN</v>
          </cell>
          <cell r="G173">
            <v>0.7799652777777778</v>
          </cell>
          <cell r="H173" t="str">
            <v>000:20</v>
          </cell>
          <cell r="I173" t="str">
            <v xml:space="preserve">[HABLANDO CON GEMMA] {AVANCE PROGRAMACION} * </v>
          </cell>
          <cell r="J173">
            <v>2</v>
          </cell>
          <cell r="K173">
            <v>7</v>
          </cell>
          <cell r="L173" t="str">
            <v>Segunda</v>
          </cell>
          <cell r="M173">
            <v>0.6</v>
          </cell>
          <cell r="N173">
            <v>63</v>
          </cell>
          <cell r="O173">
            <v>220</v>
          </cell>
          <cell r="P173">
            <v>365</v>
          </cell>
          <cell r="Q173">
            <v>2</v>
          </cell>
          <cell r="R173">
            <v>11638</v>
          </cell>
          <cell r="S173">
            <v>31.7</v>
          </cell>
          <cell r="T173">
            <v>20</v>
          </cell>
        </row>
        <row r="174">
          <cell r="A174">
            <v>172</v>
          </cell>
          <cell r="B174" t="str">
            <v xml:space="preserve">PORT AVENTURA-H.VIAJE                                      </v>
          </cell>
          <cell r="C174" t="str">
            <v>TVM</v>
          </cell>
          <cell r="D174" t="str">
            <v>GENERAL</v>
          </cell>
          <cell r="E174">
            <v>35555</v>
          </cell>
          <cell r="F174" t="str">
            <v>LUN</v>
          </cell>
          <cell r="G174">
            <v>0.80608796296296292</v>
          </cell>
          <cell r="H174" t="str">
            <v>000:20</v>
          </cell>
          <cell r="I174" t="str">
            <v>[MADRID DIRECTO]  * {AVANCE PROGRAMACION}</v>
          </cell>
          <cell r="J174">
            <v>5</v>
          </cell>
          <cell r="K174">
            <v>14</v>
          </cell>
          <cell r="L174" t="str">
            <v>Resto</v>
          </cell>
          <cell r="M174">
            <v>0.6</v>
          </cell>
          <cell r="N174">
            <v>63.6</v>
          </cell>
          <cell r="O174">
            <v>209</v>
          </cell>
          <cell r="P174">
            <v>365</v>
          </cell>
          <cell r="Q174">
            <v>2</v>
          </cell>
          <cell r="R174">
            <v>11652</v>
          </cell>
          <cell r="S174">
            <v>31.8</v>
          </cell>
          <cell r="T174">
            <v>20</v>
          </cell>
        </row>
        <row r="175">
          <cell r="A175">
            <v>173</v>
          </cell>
          <cell r="B175" t="str">
            <v xml:space="preserve">PORT AVENTURA-H.VIAJE                                      </v>
          </cell>
          <cell r="C175" t="str">
            <v>C.SUR</v>
          </cell>
          <cell r="D175" t="str">
            <v>GENERAL</v>
          </cell>
          <cell r="E175">
            <v>35556</v>
          </cell>
          <cell r="F175" t="str">
            <v>MAR</v>
          </cell>
          <cell r="G175">
            <v>0.8070949074074073</v>
          </cell>
          <cell r="H175" t="str">
            <v>000:20</v>
          </cell>
          <cell r="I175" t="str">
            <v>[HABLANDO CON GEMMA] {AVANCE NOTICIAS 19H} * {AVANCE PROGRAMACION}</v>
          </cell>
          <cell r="J175">
            <v>3</v>
          </cell>
          <cell r="K175">
            <v>6</v>
          </cell>
          <cell r="L175" t="str">
            <v>Resto</v>
          </cell>
          <cell r="M175">
            <v>0.5</v>
          </cell>
          <cell r="N175">
            <v>64.099999999999994</v>
          </cell>
          <cell r="O175">
            <v>179</v>
          </cell>
          <cell r="P175">
            <v>300</v>
          </cell>
          <cell r="Q175">
            <v>2</v>
          </cell>
          <cell r="R175">
            <v>11689</v>
          </cell>
          <cell r="S175">
            <v>31.9</v>
          </cell>
          <cell r="T175">
            <v>20</v>
          </cell>
        </row>
        <row r="176">
          <cell r="A176">
            <v>174</v>
          </cell>
          <cell r="B176" t="str">
            <v xml:space="preserve">PORT AVENTURA-H.VIAJE                                      </v>
          </cell>
          <cell r="C176" t="str">
            <v>C.SUR</v>
          </cell>
          <cell r="D176" t="str">
            <v>GENERAL</v>
          </cell>
          <cell r="E176">
            <v>35556</v>
          </cell>
          <cell r="F176" t="str">
            <v>MAR</v>
          </cell>
          <cell r="G176">
            <v>0.87050925925925926</v>
          </cell>
          <cell r="H176" t="str">
            <v>000:20</v>
          </cell>
          <cell r="I176" t="str">
            <v>[AVANCE PROGRAMACION] * [AVANCE PROGRAMACION]</v>
          </cell>
          <cell r="J176">
            <v>6</v>
          </cell>
          <cell r="K176">
            <v>15</v>
          </cell>
          <cell r="L176" t="str">
            <v>Resto</v>
          </cell>
          <cell r="M176">
            <v>0.6</v>
          </cell>
          <cell r="N176">
            <v>64.7</v>
          </cell>
          <cell r="O176">
            <v>205</v>
          </cell>
          <cell r="P176">
            <v>300</v>
          </cell>
          <cell r="Q176">
            <v>2</v>
          </cell>
          <cell r="R176">
            <v>11708</v>
          </cell>
          <cell r="S176">
            <v>31.9</v>
          </cell>
          <cell r="T176">
            <v>20</v>
          </cell>
        </row>
        <row r="177">
          <cell r="A177">
            <v>175</v>
          </cell>
          <cell r="B177" t="str">
            <v xml:space="preserve">PORT AVENTURA-H.VIAJE                                      </v>
          </cell>
          <cell r="C177" t="str">
            <v>C.SUR</v>
          </cell>
          <cell r="D177" t="str">
            <v>GENERAL</v>
          </cell>
          <cell r="E177">
            <v>35556</v>
          </cell>
          <cell r="F177" t="str">
            <v>MAR</v>
          </cell>
          <cell r="G177">
            <v>1.0234606481481481</v>
          </cell>
          <cell r="H177" t="str">
            <v>000:20</v>
          </cell>
          <cell r="I177" t="str">
            <v>[FERIA JEREZ FRONTERA] {AVANCE PROGRAMACION} * {AVANCE PROGRAMACION}</v>
          </cell>
          <cell r="J177">
            <v>5</v>
          </cell>
          <cell r="K177">
            <v>7</v>
          </cell>
          <cell r="L177" t="str">
            <v>Resto</v>
          </cell>
          <cell r="M177">
            <v>0.3</v>
          </cell>
          <cell r="N177">
            <v>64.900000000000006</v>
          </cell>
          <cell r="O177">
            <v>96</v>
          </cell>
          <cell r="P177">
            <v>125</v>
          </cell>
          <cell r="Q177">
            <v>2</v>
          </cell>
          <cell r="R177">
            <v>11731</v>
          </cell>
          <cell r="S177">
            <v>32</v>
          </cell>
          <cell r="T177">
            <v>20</v>
          </cell>
        </row>
        <row r="178">
          <cell r="A178">
            <v>176</v>
          </cell>
          <cell r="B178" t="str">
            <v xml:space="preserve">PORT AVENTURA-H.VIAJE                                      </v>
          </cell>
          <cell r="C178" t="str">
            <v>C9</v>
          </cell>
          <cell r="D178" t="str">
            <v>GENERAL</v>
          </cell>
          <cell r="E178">
            <v>35556</v>
          </cell>
          <cell r="F178" t="str">
            <v>MAR</v>
          </cell>
          <cell r="G178">
            <v>0.68925925925925924</v>
          </cell>
          <cell r="H178" t="str">
            <v>000:20</v>
          </cell>
          <cell r="I178" t="str">
            <v>[EN PRIMERA PERSONA] {AVANCE PROGRAMACION} * {AVANCE PROGRAMACION}</v>
          </cell>
          <cell r="J178">
            <v>11</v>
          </cell>
          <cell r="K178">
            <v>11</v>
          </cell>
          <cell r="L178" t="str">
            <v>Ultima</v>
          </cell>
          <cell r="M178">
            <v>0.4</v>
          </cell>
          <cell r="N178">
            <v>65.3</v>
          </cell>
          <cell r="O178">
            <v>150</v>
          </cell>
          <cell r="P178">
            <v>125</v>
          </cell>
          <cell r="Q178">
            <v>2</v>
          </cell>
          <cell r="R178">
            <v>11755</v>
          </cell>
          <cell r="S178">
            <v>32.1</v>
          </cell>
          <cell r="T178">
            <v>20</v>
          </cell>
        </row>
        <row r="179">
          <cell r="A179">
            <v>177</v>
          </cell>
          <cell r="B179" t="str">
            <v xml:space="preserve">PORT AVENTURA-H.VIAJE                                      </v>
          </cell>
          <cell r="C179" t="str">
            <v>C9</v>
          </cell>
          <cell r="D179" t="str">
            <v>GENERAL</v>
          </cell>
          <cell r="E179">
            <v>35556</v>
          </cell>
          <cell r="F179" t="str">
            <v>MAR</v>
          </cell>
          <cell r="G179">
            <v>0.78087962962962953</v>
          </cell>
          <cell r="H179" t="str">
            <v>000:20</v>
          </cell>
          <cell r="I179" t="str">
            <v>[CINE] {AVANCE PROGRAMACION} * {AVANCE PROGRAMACION}</v>
          </cell>
          <cell r="J179">
            <v>6</v>
          </cell>
          <cell r="K179">
            <v>7</v>
          </cell>
          <cell r="L179" t="str">
            <v>Penultima</v>
          </cell>
          <cell r="M179">
            <v>0.4</v>
          </cell>
          <cell r="N179">
            <v>65.7</v>
          </cell>
          <cell r="O179">
            <v>130</v>
          </cell>
          <cell r="P179">
            <v>125</v>
          </cell>
          <cell r="Q179">
            <v>2</v>
          </cell>
          <cell r="R179">
            <v>11763</v>
          </cell>
          <cell r="S179">
            <v>32.1</v>
          </cell>
          <cell r="T179">
            <v>20</v>
          </cell>
        </row>
        <row r="180">
          <cell r="A180">
            <v>178</v>
          </cell>
          <cell r="B180" t="str">
            <v xml:space="preserve">PORT AVENTURA-H.VIAJE                                      </v>
          </cell>
          <cell r="C180" t="str">
            <v>C9</v>
          </cell>
          <cell r="D180" t="str">
            <v>GENERAL</v>
          </cell>
          <cell r="E180">
            <v>35556</v>
          </cell>
          <cell r="F180" t="str">
            <v>MAR</v>
          </cell>
          <cell r="G180">
            <v>0.98025462962962961</v>
          </cell>
          <cell r="H180" t="str">
            <v>000:20</v>
          </cell>
          <cell r="I180" t="str">
            <v>[MAS ALLA DEL LIMITE] {AVANCE PROGRAMACION} * {AVANCE PROGRAMACION}</v>
          </cell>
          <cell r="J180">
            <v>15</v>
          </cell>
          <cell r="K180">
            <v>17</v>
          </cell>
          <cell r="L180" t="str">
            <v>Resto</v>
          </cell>
          <cell r="M180">
            <v>0.5</v>
          </cell>
          <cell r="N180">
            <v>66.2</v>
          </cell>
          <cell r="O180">
            <v>198</v>
          </cell>
          <cell r="P180">
            <v>400</v>
          </cell>
          <cell r="Q180">
            <v>2.1</v>
          </cell>
          <cell r="R180">
            <v>11820</v>
          </cell>
          <cell r="S180">
            <v>32.200000000000003</v>
          </cell>
          <cell r="T180">
            <v>20</v>
          </cell>
        </row>
        <row r="181">
          <cell r="A181">
            <v>179</v>
          </cell>
          <cell r="B181" t="str">
            <v xml:space="preserve">PORT AVENTURA-H.VIAJE                                      </v>
          </cell>
          <cell r="C181" t="str">
            <v>ETB2</v>
          </cell>
          <cell r="D181" t="str">
            <v>GENERAL</v>
          </cell>
          <cell r="E181">
            <v>35556</v>
          </cell>
          <cell r="F181" t="str">
            <v>MAR</v>
          </cell>
          <cell r="G181">
            <v>0.5272916666666666</v>
          </cell>
          <cell r="H181" t="str">
            <v>000:20</v>
          </cell>
          <cell r="I181" t="str">
            <v>[AVANCE PROGRAMACION] * [A MEDIODIA]</v>
          </cell>
          <cell r="J181">
            <v>2</v>
          </cell>
          <cell r="K181">
            <v>3</v>
          </cell>
          <cell r="L181" t="str">
            <v>Segunda</v>
          </cell>
          <cell r="M181">
            <v>0</v>
          </cell>
          <cell r="N181">
            <v>66.2</v>
          </cell>
          <cell r="O181">
            <v>4</v>
          </cell>
          <cell r="P181">
            <v>50</v>
          </cell>
          <cell r="Q181">
            <v>2.1</v>
          </cell>
          <cell r="R181">
            <v>11820</v>
          </cell>
          <cell r="S181">
            <v>32.200000000000003</v>
          </cell>
          <cell r="T181">
            <v>20</v>
          </cell>
        </row>
        <row r="182">
          <cell r="A182">
            <v>180</v>
          </cell>
          <cell r="B182" t="str">
            <v xml:space="preserve">PORT AVENTURA-H.VIAJE                                      </v>
          </cell>
          <cell r="C182" t="str">
            <v>ETB2</v>
          </cell>
          <cell r="D182" t="str">
            <v>GENERAL</v>
          </cell>
          <cell r="E182">
            <v>35556</v>
          </cell>
          <cell r="F182" t="str">
            <v>MAR</v>
          </cell>
          <cell r="G182">
            <v>0.9138425925925926</v>
          </cell>
          <cell r="H182" t="str">
            <v>000:20</v>
          </cell>
          <cell r="I182" t="str">
            <v>[AVANCE PROGRAMACION] * [AVANCE PROGRAMACION]</v>
          </cell>
          <cell r="J182">
            <v>17</v>
          </cell>
          <cell r="K182">
            <v>21</v>
          </cell>
          <cell r="L182" t="str">
            <v>Resto</v>
          </cell>
          <cell r="M182">
            <v>0.4</v>
          </cell>
          <cell r="N182">
            <v>66.599999999999994</v>
          </cell>
          <cell r="O182">
            <v>140</v>
          </cell>
          <cell r="P182">
            <v>230</v>
          </cell>
          <cell r="Q182">
            <v>2.1</v>
          </cell>
          <cell r="R182">
            <v>11846</v>
          </cell>
          <cell r="S182">
            <v>32.299999999999997</v>
          </cell>
          <cell r="T182">
            <v>20</v>
          </cell>
        </row>
        <row r="183">
          <cell r="A183">
            <v>181</v>
          </cell>
          <cell r="B183" t="str">
            <v xml:space="preserve">PORT AVENTURA-H.VIAJE                                      </v>
          </cell>
          <cell r="C183" t="str">
            <v>TVG</v>
          </cell>
          <cell r="D183" t="str">
            <v>GENERAL</v>
          </cell>
          <cell r="E183">
            <v>35556</v>
          </cell>
          <cell r="F183" t="str">
            <v>MAR</v>
          </cell>
          <cell r="G183">
            <v>0.98811342592592588</v>
          </cell>
          <cell r="H183" t="str">
            <v>000:20</v>
          </cell>
          <cell r="I183" t="str">
            <v>[SUPERMARTES] {(P)CINE DE MAIO} * {(P)OES ABRE OS OLLOS}</v>
          </cell>
          <cell r="J183">
            <v>2</v>
          </cell>
          <cell r="K183">
            <v>10</v>
          </cell>
          <cell r="L183" t="str">
            <v>Segunda</v>
          </cell>
          <cell r="M183">
            <v>0.6</v>
          </cell>
          <cell r="N183">
            <v>67.2</v>
          </cell>
          <cell r="O183">
            <v>207</v>
          </cell>
          <cell r="P183">
            <v>300</v>
          </cell>
          <cell r="Q183">
            <v>2.1</v>
          </cell>
          <cell r="R183">
            <v>11726</v>
          </cell>
          <cell r="S183">
            <v>32</v>
          </cell>
          <cell r="T183">
            <v>20</v>
          </cell>
        </row>
        <row r="184">
          <cell r="A184">
            <v>182</v>
          </cell>
          <cell r="B184" t="str">
            <v xml:space="preserve">PORT AVENTURA-H.VIAJE                                      </v>
          </cell>
          <cell r="C184" t="str">
            <v>TVG</v>
          </cell>
          <cell r="D184" t="str">
            <v>GENERAL</v>
          </cell>
          <cell r="E184">
            <v>35556</v>
          </cell>
          <cell r="F184" t="str">
            <v>MAR</v>
          </cell>
          <cell r="G184">
            <v>1.0432870370370371</v>
          </cell>
          <cell r="H184" t="str">
            <v>000:20</v>
          </cell>
          <cell r="I184" t="str">
            <v>[CINE] {AVANCE PROGRAMACION} * {(P)OES ABRE OS OLLOS}</v>
          </cell>
          <cell r="J184">
            <v>3</v>
          </cell>
          <cell r="K184">
            <v>8</v>
          </cell>
          <cell r="L184" t="str">
            <v>Resto</v>
          </cell>
          <cell r="M184">
            <v>0.1</v>
          </cell>
          <cell r="N184">
            <v>67.2</v>
          </cell>
          <cell r="O184">
            <v>26</v>
          </cell>
          <cell r="P184">
            <v>60</v>
          </cell>
          <cell r="Q184">
            <v>2.1</v>
          </cell>
          <cell r="R184">
            <v>11735</v>
          </cell>
          <cell r="S184">
            <v>32</v>
          </cell>
          <cell r="T184">
            <v>20</v>
          </cell>
        </row>
        <row r="185">
          <cell r="A185">
            <v>183</v>
          </cell>
          <cell r="B185" t="str">
            <v xml:space="preserve">PORT AVENTURA-H.VIAJE                                      </v>
          </cell>
          <cell r="C185" t="str">
            <v>TVM</v>
          </cell>
          <cell r="D185" t="str">
            <v>GENERAL</v>
          </cell>
          <cell r="E185">
            <v>35556</v>
          </cell>
          <cell r="F185" t="str">
            <v>MAR</v>
          </cell>
          <cell r="G185">
            <v>0.47688657407407403</v>
          </cell>
          <cell r="H185" t="str">
            <v>000:20</v>
          </cell>
          <cell r="I185" t="str">
            <v xml:space="preserve">[PRORROGA FUTBOL ES(R)] {AVANCE PROGRAMACION} * </v>
          </cell>
          <cell r="J185">
            <v>3</v>
          </cell>
          <cell r="K185">
            <v>7</v>
          </cell>
          <cell r="L185" t="str">
            <v>Resto</v>
          </cell>
          <cell r="M185">
            <v>0.1</v>
          </cell>
          <cell r="N185">
            <v>67.3</v>
          </cell>
          <cell r="O185">
            <v>21</v>
          </cell>
          <cell r="P185">
            <v>180</v>
          </cell>
          <cell r="Q185">
            <v>2.1</v>
          </cell>
          <cell r="R185">
            <v>11742</v>
          </cell>
          <cell r="S185">
            <v>32</v>
          </cell>
          <cell r="T185">
            <v>20</v>
          </cell>
        </row>
        <row r="186">
          <cell r="A186">
            <v>184</v>
          </cell>
          <cell r="B186" t="str">
            <v xml:space="preserve">PORT AVENTURA-H.VIAJE                                      </v>
          </cell>
          <cell r="C186" t="str">
            <v>TVM</v>
          </cell>
          <cell r="D186" t="str">
            <v>GENERAL</v>
          </cell>
          <cell r="E186">
            <v>35556</v>
          </cell>
          <cell r="F186" t="str">
            <v>MAR</v>
          </cell>
          <cell r="G186">
            <v>0.65797453703703701</v>
          </cell>
          <cell r="H186" t="str">
            <v>000:20</v>
          </cell>
          <cell r="I186" t="str">
            <v xml:space="preserve">[ROSEANNE] {AVANCE PROGRAMACION} * </v>
          </cell>
          <cell r="J186">
            <v>15</v>
          </cell>
          <cell r="K186">
            <v>17</v>
          </cell>
          <cell r="L186" t="str">
            <v>Resto</v>
          </cell>
          <cell r="M186">
            <v>0.5</v>
          </cell>
          <cell r="N186">
            <v>67.8</v>
          </cell>
          <cell r="O186">
            <v>184</v>
          </cell>
          <cell r="P186">
            <v>365</v>
          </cell>
          <cell r="Q186">
            <v>2.1</v>
          </cell>
          <cell r="R186">
            <v>11784</v>
          </cell>
          <cell r="S186">
            <v>32.1</v>
          </cell>
          <cell r="T186">
            <v>20</v>
          </cell>
        </row>
        <row r="187">
          <cell r="A187">
            <v>185</v>
          </cell>
          <cell r="B187" t="str">
            <v xml:space="preserve">PORT AVENTURA-H.VIAJE                                      </v>
          </cell>
          <cell r="C187" t="str">
            <v>TVM</v>
          </cell>
          <cell r="D187" t="str">
            <v>GENERAL</v>
          </cell>
          <cell r="E187">
            <v>35556</v>
          </cell>
          <cell r="F187" t="str">
            <v>MAR</v>
          </cell>
          <cell r="G187">
            <v>0.81216435185185187</v>
          </cell>
          <cell r="H187" t="str">
            <v>000:20</v>
          </cell>
          <cell r="I187" t="str">
            <v>[MADRID DIRECTO] {AVANCE PROGRAMACION} * {TELEPAGINA MADRID}</v>
          </cell>
          <cell r="J187">
            <v>10</v>
          </cell>
          <cell r="K187">
            <v>16</v>
          </cell>
          <cell r="L187" t="str">
            <v>Resto</v>
          </cell>
          <cell r="M187">
            <v>0.7</v>
          </cell>
          <cell r="N187">
            <v>68.5</v>
          </cell>
          <cell r="O187">
            <v>266</v>
          </cell>
          <cell r="P187">
            <v>365</v>
          </cell>
          <cell r="Q187">
            <v>2.1</v>
          </cell>
          <cell r="R187">
            <v>11839</v>
          </cell>
          <cell r="S187">
            <v>32.299999999999997</v>
          </cell>
          <cell r="T187">
            <v>20</v>
          </cell>
        </row>
        <row r="188">
          <cell r="A188">
            <v>186</v>
          </cell>
          <cell r="B188" t="str">
            <v xml:space="preserve">PORT AVENTURA-H.VIAJE                                      </v>
          </cell>
          <cell r="C188" t="str">
            <v>TVM</v>
          </cell>
          <cell r="D188" t="str">
            <v>GENERAL</v>
          </cell>
          <cell r="E188">
            <v>35556</v>
          </cell>
          <cell r="F188" t="str">
            <v>MAR</v>
          </cell>
          <cell r="G188">
            <v>1.0200462962962964</v>
          </cell>
          <cell r="H188" t="str">
            <v>000:20</v>
          </cell>
          <cell r="I188" t="str">
            <v>[CINE]  * {AVANCE PROGRAMACION}</v>
          </cell>
          <cell r="J188">
            <v>16</v>
          </cell>
          <cell r="K188">
            <v>20</v>
          </cell>
          <cell r="L188" t="str">
            <v>Resto</v>
          </cell>
          <cell r="M188">
            <v>0.4</v>
          </cell>
          <cell r="N188">
            <v>68.900000000000006</v>
          </cell>
          <cell r="O188">
            <v>147</v>
          </cell>
          <cell r="P188">
            <v>690</v>
          </cell>
          <cell r="Q188">
            <v>2.1</v>
          </cell>
          <cell r="R188">
            <v>11865</v>
          </cell>
          <cell r="S188">
            <v>32.4</v>
          </cell>
          <cell r="T188">
            <v>20</v>
          </cell>
        </row>
        <row r="189">
          <cell r="A189">
            <v>187</v>
          </cell>
          <cell r="B189" t="str">
            <v xml:space="preserve">PORT AVENTURA-H.VIAJE                                      </v>
          </cell>
          <cell r="C189" t="str">
            <v>TVM</v>
          </cell>
          <cell r="D189" t="str">
            <v>GENERAL</v>
          </cell>
          <cell r="E189">
            <v>35556</v>
          </cell>
          <cell r="F189" t="str">
            <v>MAR</v>
          </cell>
          <cell r="G189">
            <v>1.0472337962962963</v>
          </cell>
          <cell r="H189" t="str">
            <v>000:20</v>
          </cell>
          <cell r="I189" t="str">
            <v>[CINE] {(P)MUCHO MADRID} * {(P)MUCHO MADRID}</v>
          </cell>
          <cell r="J189">
            <v>2</v>
          </cell>
          <cell r="K189">
            <v>13</v>
          </cell>
          <cell r="L189" t="str">
            <v>Segunda</v>
          </cell>
          <cell r="M189">
            <v>0.3</v>
          </cell>
          <cell r="N189">
            <v>69.2</v>
          </cell>
          <cell r="O189">
            <v>113</v>
          </cell>
          <cell r="P189">
            <v>180</v>
          </cell>
          <cell r="Q189">
            <v>2.1</v>
          </cell>
          <cell r="R189">
            <v>11880</v>
          </cell>
          <cell r="S189">
            <v>32.4</v>
          </cell>
          <cell r="T189">
            <v>20</v>
          </cell>
        </row>
        <row r="190">
          <cell r="A190">
            <v>188</v>
          </cell>
          <cell r="B190" t="str">
            <v xml:space="preserve">PORT AVENTURA-H.VIAJE                                      </v>
          </cell>
          <cell r="C190" t="str">
            <v>C.SUR</v>
          </cell>
          <cell r="D190" t="str">
            <v>GENERAL</v>
          </cell>
          <cell r="E190">
            <v>35557</v>
          </cell>
          <cell r="F190" t="str">
            <v>MIÉ</v>
          </cell>
          <cell r="G190">
            <v>0.58138888888888884</v>
          </cell>
          <cell r="H190" t="str">
            <v>000:20</v>
          </cell>
          <cell r="I190" t="str">
            <v>[LA TIENDA EN CASA] * [NOTICIAS 1]</v>
          </cell>
          <cell r="J190">
            <v>6</v>
          </cell>
          <cell r="K190">
            <v>10</v>
          </cell>
          <cell r="L190" t="str">
            <v>Resto</v>
          </cell>
          <cell r="M190">
            <v>0.3</v>
          </cell>
          <cell r="N190">
            <v>69.5</v>
          </cell>
          <cell r="O190">
            <v>112</v>
          </cell>
          <cell r="P190">
            <v>50</v>
          </cell>
          <cell r="Q190">
            <v>2.1</v>
          </cell>
          <cell r="R190">
            <v>11921</v>
          </cell>
          <cell r="S190">
            <v>32.5</v>
          </cell>
          <cell r="T190">
            <v>20</v>
          </cell>
        </row>
        <row r="191">
          <cell r="A191">
            <v>189</v>
          </cell>
          <cell r="B191" t="str">
            <v xml:space="preserve">PORT AVENTURA-H.VIAJE                                      </v>
          </cell>
          <cell r="C191" t="str">
            <v>C.SUR</v>
          </cell>
          <cell r="D191" t="str">
            <v>GENERAL</v>
          </cell>
          <cell r="E191">
            <v>35557</v>
          </cell>
          <cell r="F191" t="str">
            <v>MIÉ</v>
          </cell>
          <cell r="G191">
            <v>0.96909722222222217</v>
          </cell>
          <cell r="H191" t="str">
            <v>000:20</v>
          </cell>
          <cell r="I191" t="str">
            <v>[POR QUE?] {AVANCE PROGRAMACION} * {AVANCE PROGRAMACION}</v>
          </cell>
          <cell r="J191">
            <v>9</v>
          </cell>
          <cell r="K191">
            <v>16</v>
          </cell>
          <cell r="L191" t="str">
            <v>Resto</v>
          </cell>
          <cell r="M191">
            <v>1</v>
          </cell>
          <cell r="N191">
            <v>70.599999999999994</v>
          </cell>
          <cell r="O191">
            <v>368</v>
          </cell>
          <cell r="P191">
            <v>450</v>
          </cell>
          <cell r="Q191">
            <v>2.2000000000000002</v>
          </cell>
          <cell r="R191">
            <v>12010</v>
          </cell>
          <cell r="S191">
            <v>32.799999999999997</v>
          </cell>
          <cell r="T191">
            <v>20</v>
          </cell>
        </row>
        <row r="192">
          <cell r="A192">
            <v>190</v>
          </cell>
          <cell r="B192" t="str">
            <v xml:space="preserve">PORT AVENTURA-H.VIAJE                                      </v>
          </cell>
          <cell r="C192" t="str">
            <v>C.SUR</v>
          </cell>
          <cell r="D192" t="str">
            <v>GENERAL</v>
          </cell>
          <cell r="E192">
            <v>35557</v>
          </cell>
          <cell r="F192" t="str">
            <v>MIÉ</v>
          </cell>
          <cell r="G192">
            <v>1.0329629629629629</v>
          </cell>
          <cell r="H192" t="str">
            <v>000:20</v>
          </cell>
          <cell r="I192" t="str">
            <v>[FERIA JEREZ FRONTERA] {AVANCE PROGRAMACION} * {AVANCE PROGRAMACION}</v>
          </cell>
          <cell r="J192">
            <v>4</v>
          </cell>
          <cell r="K192">
            <v>6</v>
          </cell>
          <cell r="L192" t="str">
            <v>Resto</v>
          </cell>
          <cell r="M192">
            <v>0.2</v>
          </cell>
          <cell r="N192">
            <v>70.8</v>
          </cell>
          <cell r="O192">
            <v>85</v>
          </cell>
          <cell r="P192">
            <v>125</v>
          </cell>
          <cell r="Q192">
            <v>2.2000000000000002</v>
          </cell>
          <cell r="R192">
            <v>12038</v>
          </cell>
          <cell r="S192">
            <v>32.799999999999997</v>
          </cell>
          <cell r="T192">
            <v>20</v>
          </cell>
        </row>
        <row r="193">
          <cell r="A193">
            <v>191</v>
          </cell>
          <cell r="B193" t="str">
            <v xml:space="preserve">PORT AVENTURA-H.VIAJE                                      </v>
          </cell>
          <cell r="C193" t="str">
            <v>C9</v>
          </cell>
          <cell r="D193" t="str">
            <v>GENERAL</v>
          </cell>
          <cell r="E193">
            <v>35557</v>
          </cell>
          <cell r="F193" t="str">
            <v>MIÉ</v>
          </cell>
          <cell r="G193">
            <v>0.84274305555555562</v>
          </cell>
          <cell r="H193" t="str">
            <v>000:20</v>
          </cell>
          <cell r="I193" t="str">
            <v>[AVANCE PROGRAMACION] * [AVANCE PROGRAMACION]</v>
          </cell>
          <cell r="J193">
            <v>2</v>
          </cell>
          <cell r="K193">
            <v>18</v>
          </cell>
          <cell r="L193" t="str">
            <v>Segunda</v>
          </cell>
          <cell r="M193">
            <v>0.3</v>
          </cell>
          <cell r="N193">
            <v>71</v>
          </cell>
          <cell r="O193">
            <v>96</v>
          </cell>
          <cell r="P193">
            <v>300</v>
          </cell>
          <cell r="Q193">
            <v>2.2000000000000002</v>
          </cell>
          <cell r="R193">
            <v>12072</v>
          </cell>
          <cell r="S193">
            <v>32.9</v>
          </cell>
          <cell r="T193">
            <v>20</v>
          </cell>
        </row>
        <row r="194">
          <cell r="A194">
            <v>192</v>
          </cell>
          <cell r="B194" t="str">
            <v xml:space="preserve">PORT AVENTURA-H.VIAJE                                      </v>
          </cell>
          <cell r="C194" t="str">
            <v>C9</v>
          </cell>
          <cell r="D194" t="str">
            <v>GENERAL</v>
          </cell>
          <cell r="E194">
            <v>35557</v>
          </cell>
          <cell r="F194" t="str">
            <v>MIÉ</v>
          </cell>
          <cell r="G194">
            <v>0.98423611111111109</v>
          </cell>
          <cell r="H194" t="str">
            <v>000:20</v>
          </cell>
          <cell r="I194" t="str">
            <v>[CINE] {AVANCE PROGRAMACION} * {AVANCE PROGRAMACION}</v>
          </cell>
          <cell r="J194">
            <v>12</v>
          </cell>
          <cell r="K194">
            <v>16</v>
          </cell>
          <cell r="L194" t="str">
            <v>Resto</v>
          </cell>
          <cell r="M194">
            <v>0.2</v>
          </cell>
          <cell r="N194">
            <v>71.3</v>
          </cell>
          <cell r="O194">
            <v>83</v>
          </cell>
          <cell r="P194">
            <v>400</v>
          </cell>
          <cell r="Q194">
            <v>2.2000000000000002</v>
          </cell>
          <cell r="R194">
            <v>12091</v>
          </cell>
          <cell r="S194">
            <v>33</v>
          </cell>
          <cell r="T194">
            <v>20</v>
          </cell>
        </row>
        <row r="195">
          <cell r="A195">
            <v>193</v>
          </cell>
          <cell r="B195" t="str">
            <v xml:space="preserve">PORT AVENTURA-H.VIAJE                                      </v>
          </cell>
          <cell r="C195" t="str">
            <v>C9</v>
          </cell>
          <cell r="D195" t="str">
            <v>GENERAL</v>
          </cell>
          <cell r="E195">
            <v>35557</v>
          </cell>
          <cell r="F195" t="str">
            <v>MIÉ</v>
          </cell>
          <cell r="G195">
            <v>1.0541203703703703</v>
          </cell>
          <cell r="H195" t="str">
            <v>000:20</v>
          </cell>
          <cell r="I195" t="str">
            <v>[CINE DE MITJANIT] {AVANCE PROGRAMACION} * {AVANCE PROGRAMACION}</v>
          </cell>
          <cell r="J195">
            <v>2</v>
          </cell>
          <cell r="K195">
            <v>6</v>
          </cell>
          <cell r="L195" t="str">
            <v>Segunda</v>
          </cell>
          <cell r="M195">
            <v>0.1</v>
          </cell>
          <cell r="N195">
            <v>71.400000000000006</v>
          </cell>
          <cell r="O195">
            <v>34</v>
          </cell>
          <cell r="P195">
            <v>25</v>
          </cell>
          <cell r="Q195">
            <v>2.2000000000000002</v>
          </cell>
          <cell r="R195">
            <v>12097</v>
          </cell>
          <cell r="S195">
            <v>33</v>
          </cell>
          <cell r="T195">
            <v>20</v>
          </cell>
        </row>
        <row r="196">
          <cell r="A196">
            <v>194</v>
          </cell>
          <cell r="B196" t="str">
            <v xml:space="preserve">PORT AVENTURA-H.VIAJE                                      </v>
          </cell>
          <cell r="C196" t="str">
            <v>ETB2</v>
          </cell>
          <cell r="D196" t="str">
            <v>GENERAL</v>
          </cell>
          <cell r="E196">
            <v>35557</v>
          </cell>
          <cell r="F196" t="str">
            <v>MIÉ</v>
          </cell>
          <cell r="G196">
            <v>0.52590277777777772</v>
          </cell>
          <cell r="H196" t="str">
            <v>000:20</v>
          </cell>
          <cell r="I196" t="str">
            <v>[AVANCE PROGRAMACION] * [A MEDIODIA]</v>
          </cell>
          <cell r="J196">
            <v>2</v>
          </cell>
          <cell r="K196">
            <v>2</v>
          </cell>
          <cell r="L196" t="str">
            <v>Ultima</v>
          </cell>
          <cell r="M196">
            <v>0</v>
          </cell>
          <cell r="N196">
            <v>71.400000000000006</v>
          </cell>
          <cell r="O196">
            <v>11</v>
          </cell>
          <cell r="P196">
            <v>50</v>
          </cell>
          <cell r="Q196">
            <v>2.2000000000000002</v>
          </cell>
          <cell r="R196">
            <v>12099</v>
          </cell>
          <cell r="S196">
            <v>33</v>
          </cell>
          <cell r="T196">
            <v>20</v>
          </cell>
        </row>
        <row r="197">
          <cell r="A197">
            <v>195</v>
          </cell>
          <cell r="B197" t="str">
            <v xml:space="preserve">PORT AVENTURA-H.VIAJE                                      </v>
          </cell>
          <cell r="C197" t="str">
            <v>ETB2</v>
          </cell>
          <cell r="D197" t="str">
            <v>GENERAL</v>
          </cell>
          <cell r="E197">
            <v>35557</v>
          </cell>
          <cell r="F197" t="str">
            <v>MIÉ</v>
          </cell>
          <cell r="G197">
            <v>0.58239583333333333</v>
          </cell>
          <cell r="H197" t="str">
            <v>000:20</v>
          </cell>
          <cell r="I197" t="str">
            <v>[AVANCE PROGRAMACION] * [LO QUE FALTABA]</v>
          </cell>
          <cell r="J197">
            <v>6</v>
          </cell>
          <cell r="K197">
            <v>11</v>
          </cell>
          <cell r="L197" t="str">
            <v>Resto</v>
          </cell>
          <cell r="M197">
            <v>0.1</v>
          </cell>
          <cell r="N197">
            <v>71.5</v>
          </cell>
          <cell r="O197">
            <v>47</v>
          </cell>
          <cell r="P197">
            <v>70</v>
          </cell>
          <cell r="Q197">
            <v>2.2000000000000002</v>
          </cell>
          <cell r="R197">
            <v>12103</v>
          </cell>
          <cell r="S197">
            <v>33</v>
          </cell>
          <cell r="T197">
            <v>20</v>
          </cell>
        </row>
        <row r="198">
          <cell r="A198">
            <v>196</v>
          </cell>
          <cell r="B198" t="str">
            <v xml:space="preserve">PORT AVENTURA-H.VIAJE                                      </v>
          </cell>
          <cell r="C198" t="str">
            <v>ETB2</v>
          </cell>
          <cell r="D198" t="str">
            <v>GENERAL</v>
          </cell>
          <cell r="E198">
            <v>35557</v>
          </cell>
          <cell r="F198" t="str">
            <v>MIÉ</v>
          </cell>
          <cell r="G198">
            <v>0.92276620370370377</v>
          </cell>
          <cell r="H198" t="str">
            <v>000:20</v>
          </cell>
          <cell r="I198" t="str">
            <v>[LA MONDA]  * {AVANCE PROGRAMACION}</v>
          </cell>
          <cell r="J198">
            <v>11</v>
          </cell>
          <cell r="K198">
            <v>14</v>
          </cell>
          <cell r="L198" t="str">
            <v>Resto</v>
          </cell>
          <cell r="M198">
            <v>0.4</v>
          </cell>
          <cell r="N198">
            <v>71.900000000000006</v>
          </cell>
          <cell r="O198">
            <v>155</v>
          </cell>
          <cell r="P198">
            <v>230</v>
          </cell>
          <cell r="Q198">
            <v>2.2000000000000002</v>
          </cell>
          <cell r="R198">
            <v>12141</v>
          </cell>
          <cell r="S198">
            <v>33.1</v>
          </cell>
          <cell r="T198">
            <v>20</v>
          </cell>
        </row>
        <row r="199">
          <cell r="A199">
            <v>197</v>
          </cell>
          <cell r="B199" t="str">
            <v xml:space="preserve">PORT AVENTURA-H.VIAJE                                      </v>
          </cell>
          <cell r="C199" t="str">
            <v>TVG</v>
          </cell>
          <cell r="D199" t="str">
            <v>GENERAL</v>
          </cell>
          <cell r="E199">
            <v>35557</v>
          </cell>
          <cell r="F199" t="str">
            <v>MIÉ</v>
          </cell>
          <cell r="G199">
            <v>0.63290509259259264</v>
          </cell>
          <cell r="H199" t="str">
            <v>000:20</v>
          </cell>
          <cell r="I199" t="str">
            <v>[O TEMPO] * [TELEXORNAL DEPORTES]</v>
          </cell>
          <cell r="J199">
            <v>10</v>
          </cell>
          <cell r="K199">
            <v>12</v>
          </cell>
          <cell r="L199" t="str">
            <v>Resto</v>
          </cell>
          <cell r="M199">
            <v>0.4</v>
          </cell>
          <cell r="N199">
            <v>72.3</v>
          </cell>
          <cell r="O199">
            <v>136</v>
          </cell>
          <cell r="P199">
            <v>160</v>
          </cell>
          <cell r="Q199">
            <v>2.2000000000000002</v>
          </cell>
          <cell r="R199">
            <v>12165</v>
          </cell>
          <cell r="S199">
            <v>33.200000000000003</v>
          </cell>
          <cell r="T199">
            <v>20</v>
          </cell>
        </row>
        <row r="200">
          <cell r="A200">
            <v>198</v>
          </cell>
          <cell r="B200" t="str">
            <v xml:space="preserve">PORT AVENTURA-H.VIAJE                                      </v>
          </cell>
          <cell r="C200" t="str">
            <v>TVG</v>
          </cell>
          <cell r="D200" t="str">
            <v>GENERAL</v>
          </cell>
          <cell r="E200">
            <v>35557</v>
          </cell>
          <cell r="F200" t="str">
            <v>MIÉ</v>
          </cell>
          <cell r="G200">
            <v>0.98821759259259256</v>
          </cell>
          <cell r="H200" t="str">
            <v>000:20</v>
          </cell>
          <cell r="I200" t="str">
            <v>[TODA UNHA VIDA] {AVANCE PROGRAMACION} * {AVANCE PROGRAMACION}</v>
          </cell>
          <cell r="J200">
            <v>4</v>
          </cell>
          <cell r="K200">
            <v>12</v>
          </cell>
          <cell r="L200" t="str">
            <v>Resto</v>
          </cell>
          <cell r="M200">
            <v>0.2</v>
          </cell>
          <cell r="N200">
            <v>72.5</v>
          </cell>
          <cell r="O200">
            <v>69</v>
          </cell>
          <cell r="P200">
            <v>300</v>
          </cell>
          <cell r="Q200">
            <v>2.2000000000000002</v>
          </cell>
          <cell r="R200">
            <v>12184</v>
          </cell>
          <cell r="S200">
            <v>33.200000000000003</v>
          </cell>
          <cell r="T200">
            <v>20</v>
          </cell>
        </row>
        <row r="201">
          <cell r="A201">
            <v>199</v>
          </cell>
          <cell r="B201" t="str">
            <v xml:space="preserve">PORT AVENTURA-H.VIAJE                                      </v>
          </cell>
          <cell r="C201" t="str">
            <v>TVM</v>
          </cell>
          <cell r="D201" t="str">
            <v>GENERAL</v>
          </cell>
          <cell r="E201">
            <v>35557</v>
          </cell>
          <cell r="F201" t="str">
            <v>MIÉ</v>
          </cell>
          <cell r="G201">
            <v>0.52333333333333332</v>
          </cell>
          <cell r="H201" t="str">
            <v>000:20</v>
          </cell>
          <cell r="I201" t="str">
            <v>[PROTECCION ESPECIAL] * [(P)MUCHO MADRID]</v>
          </cell>
          <cell r="J201">
            <v>4</v>
          </cell>
          <cell r="K201">
            <v>10</v>
          </cell>
          <cell r="L201" t="str">
            <v>Resto</v>
          </cell>
          <cell r="M201">
            <v>0.1</v>
          </cell>
          <cell r="N201">
            <v>72.599999999999994</v>
          </cell>
          <cell r="O201">
            <v>41</v>
          </cell>
          <cell r="P201">
            <v>275</v>
          </cell>
          <cell r="Q201">
            <v>2.2000000000000002</v>
          </cell>
          <cell r="R201">
            <v>12191</v>
          </cell>
          <cell r="S201">
            <v>33.299999999999997</v>
          </cell>
          <cell r="T201">
            <v>20</v>
          </cell>
        </row>
        <row r="202">
          <cell r="A202">
            <v>200</v>
          </cell>
          <cell r="B202" t="str">
            <v xml:space="preserve">PORT AVENTURA-H.VIAJE                                      </v>
          </cell>
          <cell r="C202" t="str">
            <v>TVM</v>
          </cell>
          <cell r="D202" t="str">
            <v>GENERAL</v>
          </cell>
          <cell r="E202">
            <v>35557</v>
          </cell>
          <cell r="F202" t="str">
            <v>MIÉ</v>
          </cell>
          <cell r="G202">
            <v>0.7737384259259259</v>
          </cell>
          <cell r="H202" t="str">
            <v>000:20</v>
          </cell>
          <cell r="I202" t="str">
            <v>[HABLANDO CON GEMMA] {(P)TE LO DA TODO} * {AVANCE PROGRAMACION}</v>
          </cell>
          <cell r="J202">
            <v>8</v>
          </cell>
          <cell r="K202">
            <v>19</v>
          </cell>
          <cell r="L202" t="str">
            <v>Resto</v>
          </cell>
          <cell r="M202">
            <v>0.6</v>
          </cell>
          <cell r="N202">
            <v>73.2</v>
          </cell>
          <cell r="O202">
            <v>212</v>
          </cell>
          <cell r="P202">
            <v>365</v>
          </cell>
          <cell r="Q202">
            <v>2.2000000000000002</v>
          </cell>
          <cell r="R202">
            <v>12211</v>
          </cell>
          <cell r="S202">
            <v>33.299999999999997</v>
          </cell>
          <cell r="T202">
            <v>20</v>
          </cell>
        </row>
        <row r="203">
          <cell r="A203">
            <v>201</v>
          </cell>
          <cell r="B203" t="str">
            <v xml:space="preserve">PORT AVENTURA-H.VIAJE                                      </v>
          </cell>
          <cell r="C203" t="str">
            <v>TVM</v>
          </cell>
          <cell r="D203" t="str">
            <v>GENERAL</v>
          </cell>
          <cell r="E203">
            <v>35557</v>
          </cell>
          <cell r="F203" t="str">
            <v>MIÉ</v>
          </cell>
          <cell r="G203">
            <v>0.9421180555555555</v>
          </cell>
          <cell r="H203" t="str">
            <v>000:20</v>
          </cell>
          <cell r="I203" t="str">
            <v>[FUTBOL:C.UEFA]  * {AVANCE PROGRAMACION}</v>
          </cell>
          <cell r="J203">
            <v>17</v>
          </cell>
          <cell r="K203">
            <v>35</v>
          </cell>
          <cell r="L203" t="str">
            <v>Resto</v>
          </cell>
          <cell r="M203">
            <v>0.8</v>
          </cell>
          <cell r="N203">
            <v>74</v>
          </cell>
          <cell r="O203">
            <v>291</v>
          </cell>
          <cell r="P203">
            <v>690</v>
          </cell>
          <cell r="Q203">
            <v>2.2000000000000002</v>
          </cell>
          <cell r="R203">
            <v>12281</v>
          </cell>
          <cell r="S203">
            <v>33.5</v>
          </cell>
          <cell r="T203">
            <v>20</v>
          </cell>
        </row>
        <row r="204">
          <cell r="A204">
            <v>202</v>
          </cell>
          <cell r="B204" t="str">
            <v xml:space="preserve">PORT AVENTURA-H.VIAJE                                      </v>
          </cell>
          <cell r="C204" t="str">
            <v>TVM</v>
          </cell>
          <cell r="D204" t="str">
            <v>GENERAL</v>
          </cell>
          <cell r="E204">
            <v>35557</v>
          </cell>
          <cell r="F204" t="str">
            <v>MIÉ</v>
          </cell>
          <cell r="G204">
            <v>1.0496412037037037</v>
          </cell>
          <cell r="H204" t="str">
            <v>000:20</v>
          </cell>
          <cell r="I204" t="str">
            <v>[CINE] {AVANCE PROGRAMACION} * {(P)MUCHO MADRID}</v>
          </cell>
          <cell r="J204">
            <v>4</v>
          </cell>
          <cell r="K204">
            <v>18</v>
          </cell>
          <cell r="L204" t="str">
            <v>Resto</v>
          </cell>
          <cell r="M204">
            <v>0.1</v>
          </cell>
          <cell r="N204">
            <v>74.099999999999994</v>
          </cell>
          <cell r="O204">
            <v>49</v>
          </cell>
          <cell r="P204">
            <v>180</v>
          </cell>
          <cell r="Q204">
            <v>2.2000000000000002</v>
          </cell>
          <cell r="R204">
            <v>12281</v>
          </cell>
          <cell r="S204">
            <v>33.5</v>
          </cell>
          <cell r="T204">
            <v>20</v>
          </cell>
        </row>
        <row r="205">
          <cell r="A205">
            <v>203</v>
          </cell>
          <cell r="B205" t="str">
            <v xml:space="preserve">PORT AVENTURA-H.VIAJE                                      </v>
          </cell>
          <cell r="C205" t="str">
            <v>C.SUR</v>
          </cell>
          <cell r="D205" t="str">
            <v>GENERAL</v>
          </cell>
          <cell r="E205">
            <v>35558</v>
          </cell>
          <cell r="F205" t="str">
            <v>JUE</v>
          </cell>
          <cell r="G205">
            <v>0.78929398148148155</v>
          </cell>
          <cell r="H205" t="str">
            <v>000:20</v>
          </cell>
          <cell r="I205" t="str">
            <v>[DEBATE ESTADO COMUNID] * [AVANCE PROGRAMACION]</v>
          </cell>
          <cell r="J205">
            <v>6</v>
          </cell>
          <cell r="K205">
            <v>19</v>
          </cell>
          <cell r="L205" t="str">
            <v>Resto</v>
          </cell>
          <cell r="M205">
            <v>0.3</v>
          </cell>
          <cell r="N205">
            <v>74.400000000000006</v>
          </cell>
          <cell r="O205">
            <v>104</v>
          </cell>
          <cell r="P205">
            <v>300</v>
          </cell>
          <cell r="Q205">
            <v>2.2000000000000002</v>
          </cell>
          <cell r="R205">
            <v>12305</v>
          </cell>
          <cell r="S205">
            <v>33.6</v>
          </cell>
          <cell r="T205">
            <v>20</v>
          </cell>
        </row>
        <row r="206">
          <cell r="A206">
            <v>204</v>
          </cell>
          <cell r="B206" t="str">
            <v xml:space="preserve">PORT AVENTURA-H.VIAJE                                      </v>
          </cell>
          <cell r="C206" t="str">
            <v>C.SUR</v>
          </cell>
          <cell r="D206" t="str">
            <v>GENERAL</v>
          </cell>
          <cell r="E206">
            <v>35558</v>
          </cell>
          <cell r="F206" t="str">
            <v>JUE</v>
          </cell>
          <cell r="G206">
            <v>0.87065972222222221</v>
          </cell>
          <cell r="H206" t="str">
            <v>000:20</v>
          </cell>
          <cell r="I206" t="str">
            <v>[VIDAS CRUZADAS] * [AVANCE PROGRAMACION]</v>
          </cell>
          <cell r="J206">
            <v>8</v>
          </cell>
          <cell r="K206">
            <v>16</v>
          </cell>
          <cell r="L206" t="str">
            <v>Resto</v>
          </cell>
          <cell r="M206">
            <v>0.4</v>
          </cell>
          <cell r="N206">
            <v>74.8</v>
          </cell>
          <cell r="O206">
            <v>136</v>
          </cell>
          <cell r="P206">
            <v>300</v>
          </cell>
          <cell r="Q206">
            <v>2.2000000000000002</v>
          </cell>
          <cell r="R206">
            <v>12313</v>
          </cell>
          <cell r="S206">
            <v>33.6</v>
          </cell>
          <cell r="T206">
            <v>20</v>
          </cell>
        </row>
        <row r="207">
          <cell r="A207">
            <v>205</v>
          </cell>
          <cell r="B207" t="str">
            <v xml:space="preserve">PORT AVENTURA-H.VIAJE                                      </v>
          </cell>
          <cell r="C207" t="str">
            <v>C.SUR</v>
          </cell>
          <cell r="D207" t="str">
            <v>GENERAL</v>
          </cell>
          <cell r="E207">
            <v>35558</v>
          </cell>
          <cell r="F207" t="str">
            <v>JUE</v>
          </cell>
          <cell r="G207">
            <v>1.0629629629629631</v>
          </cell>
          <cell r="H207" t="str">
            <v>000:20</v>
          </cell>
          <cell r="I207" t="str">
            <v>[AVANCE PROGRAMACION] * [NOTICIAS 3]</v>
          </cell>
          <cell r="J207">
            <v>4</v>
          </cell>
          <cell r="K207">
            <v>4</v>
          </cell>
          <cell r="L207" t="str">
            <v>Ultima</v>
          </cell>
          <cell r="M207">
            <v>0.5</v>
          </cell>
          <cell r="N207">
            <v>75.3</v>
          </cell>
          <cell r="O207">
            <v>181</v>
          </cell>
          <cell r="P207">
            <v>50</v>
          </cell>
          <cell r="Q207">
            <v>2.2000000000000002</v>
          </cell>
          <cell r="R207">
            <v>12399</v>
          </cell>
          <cell r="S207">
            <v>33.799999999999997</v>
          </cell>
          <cell r="T207">
            <v>20</v>
          </cell>
        </row>
        <row r="208">
          <cell r="A208">
            <v>206</v>
          </cell>
          <cell r="B208" t="str">
            <v xml:space="preserve">PORT AVENTURA-H.VIAJE                                      </v>
          </cell>
          <cell r="C208" t="str">
            <v>C9</v>
          </cell>
          <cell r="D208" t="str">
            <v>GENERAL</v>
          </cell>
          <cell r="E208">
            <v>35558</v>
          </cell>
          <cell r="F208" t="str">
            <v>JUE</v>
          </cell>
          <cell r="G208">
            <v>0.70664351851851848</v>
          </cell>
          <cell r="H208" t="str">
            <v>000:20</v>
          </cell>
          <cell r="I208" t="str">
            <v xml:space="preserve">[EN PRIMERA PERSONA] {AVANCE PROGRAMACION} * </v>
          </cell>
          <cell r="J208">
            <v>2</v>
          </cell>
          <cell r="K208">
            <v>11</v>
          </cell>
          <cell r="L208" t="str">
            <v>Segunda</v>
          </cell>
          <cell r="M208">
            <v>0.4</v>
          </cell>
          <cell r="N208">
            <v>75.7</v>
          </cell>
          <cell r="O208">
            <v>152</v>
          </cell>
          <cell r="P208">
            <v>125</v>
          </cell>
          <cell r="Q208">
            <v>2.2000000000000002</v>
          </cell>
          <cell r="R208">
            <v>12432</v>
          </cell>
          <cell r="S208">
            <v>33.9</v>
          </cell>
          <cell r="T208">
            <v>20</v>
          </cell>
        </row>
        <row r="209">
          <cell r="A209">
            <v>207</v>
          </cell>
          <cell r="B209" t="str">
            <v xml:space="preserve">PORT AVENTURA-H.VIAJE                                      </v>
          </cell>
          <cell r="C209" t="str">
            <v>ETB2</v>
          </cell>
          <cell r="D209" t="str">
            <v>GENERAL</v>
          </cell>
          <cell r="E209">
            <v>35558</v>
          </cell>
          <cell r="F209" t="str">
            <v>JUE</v>
          </cell>
          <cell r="G209">
            <v>0.5277546296296296</v>
          </cell>
          <cell r="H209" t="str">
            <v>000:20</v>
          </cell>
          <cell r="I209" t="str">
            <v>[AVANCE PROGRAMACION] * [AVANCE PROGRAMACION]</v>
          </cell>
          <cell r="J209">
            <v>2</v>
          </cell>
          <cell r="K209">
            <v>3</v>
          </cell>
          <cell r="L209" t="str">
            <v>Segunda</v>
          </cell>
          <cell r="M209">
            <v>0</v>
          </cell>
          <cell r="N209">
            <v>75.7</v>
          </cell>
          <cell r="O209">
            <v>7</v>
          </cell>
          <cell r="P209">
            <v>50</v>
          </cell>
          <cell r="Q209">
            <v>2.2000000000000002</v>
          </cell>
          <cell r="R209">
            <v>12432</v>
          </cell>
          <cell r="S209">
            <v>33.9</v>
          </cell>
          <cell r="T209">
            <v>20</v>
          </cell>
        </row>
        <row r="210">
          <cell r="A210">
            <v>208</v>
          </cell>
          <cell r="B210" t="str">
            <v xml:space="preserve">PORT AVENTURA-H.VIAJE                                      </v>
          </cell>
          <cell r="C210" t="str">
            <v>ETB2</v>
          </cell>
          <cell r="D210" t="str">
            <v>GENERAL</v>
          </cell>
          <cell r="E210">
            <v>35558</v>
          </cell>
          <cell r="F210" t="str">
            <v>JUE</v>
          </cell>
          <cell r="G210">
            <v>0.85484953703703714</v>
          </cell>
          <cell r="H210" t="str">
            <v>000:20</v>
          </cell>
          <cell r="I210" t="str">
            <v>[ROMPECABEZOTAS]  * {AVANCE PROGRAMACION}</v>
          </cell>
          <cell r="J210">
            <v>6</v>
          </cell>
          <cell r="K210">
            <v>9</v>
          </cell>
          <cell r="L210" t="str">
            <v>Resto</v>
          </cell>
          <cell r="M210">
            <v>0.3</v>
          </cell>
          <cell r="N210">
            <v>76</v>
          </cell>
          <cell r="O210">
            <v>103</v>
          </cell>
          <cell r="P210">
            <v>170</v>
          </cell>
          <cell r="Q210">
            <v>2.2000000000000002</v>
          </cell>
          <cell r="R210">
            <v>12443</v>
          </cell>
          <cell r="S210">
            <v>33.9</v>
          </cell>
          <cell r="T210">
            <v>20</v>
          </cell>
        </row>
        <row r="211">
          <cell r="A211">
            <v>209</v>
          </cell>
          <cell r="B211" t="str">
            <v xml:space="preserve">PORT AVENTURA-H.VIAJE                                      </v>
          </cell>
          <cell r="C211" t="str">
            <v>ETB2</v>
          </cell>
          <cell r="D211" t="str">
            <v>GENERAL</v>
          </cell>
          <cell r="E211">
            <v>35558</v>
          </cell>
          <cell r="F211" t="str">
            <v>JUE</v>
          </cell>
          <cell r="G211">
            <v>0.92181712962962958</v>
          </cell>
          <cell r="H211" t="str">
            <v>000:20</v>
          </cell>
          <cell r="I211" t="str">
            <v>[NUESTRA NOCHE HUMOR] {QUE PASA PUES}</v>
          </cell>
          <cell r="J211">
            <v>9</v>
          </cell>
          <cell r="K211">
            <v>17</v>
          </cell>
          <cell r="L211" t="str">
            <v>Resto</v>
          </cell>
          <cell r="M211">
            <v>0.4</v>
          </cell>
          <cell r="N211">
            <v>76.400000000000006</v>
          </cell>
          <cell r="O211">
            <v>162</v>
          </cell>
          <cell r="P211">
            <v>230</v>
          </cell>
          <cell r="Q211">
            <v>2.2000000000000002</v>
          </cell>
          <cell r="R211">
            <v>12477</v>
          </cell>
          <cell r="S211">
            <v>34</v>
          </cell>
          <cell r="T211">
            <v>20</v>
          </cell>
        </row>
        <row r="212">
          <cell r="A212">
            <v>210</v>
          </cell>
          <cell r="B212" t="str">
            <v xml:space="preserve">PORT AVENTURA-H.VIAJE                                      </v>
          </cell>
          <cell r="C212" t="str">
            <v>TVG</v>
          </cell>
          <cell r="D212" t="str">
            <v>GENERAL</v>
          </cell>
          <cell r="E212">
            <v>35558</v>
          </cell>
          <cell r="F212" t="str">
            <v>JUE</v>
          </cell>
          <cell r="G212">
            <v>0.46870370370370368</v>
          </cell>
          <cell r="H212" t="str">
            <v>000:20</v>
          </cell>
          <cell r="I212" t="str">
            <v>[GALICIA ENTEIRA] {AVANCE PROGRAMACION} * {AVANCE PROGRAMACION}</v>
          </cell>
          <cell r="J212">
            <v>2</v>
          </cell>
          <cell r="K212">
            <v>5</v>
          </cell>
          <cell r="L212" t="str">
            <v>Segunda</v>
          </cell>
          <cell r="M212">
            <v>0.1</v>
          </cell>
          <cell r="N212">
            <v>76.5</v>
          </cell>
          <cell r="O212">
            <v>19</v>
          </cell>
          <cell r="P212">
            <v>40</v>
          </cell>
          <cell r="Q212">
            <v>2.2000000000000002</v>
          </cell>
          <cell r="R212">
            <v>12486</v>
          </cell>
          <cell r="S212">
            <v>34.1</v>
          </cell>
          <cell r="T212">
            <v>20</v>
          </cell>
        </row>
        <row r="213">
          <cell r="A213">
            <v>211</v>
          </cell>
          <cell r="B213" t="str">
            <v xml:space="preserve">PORT AVENTURA-H.VIAJE                                      </v>
          </cell>
          <cell r="C213" t="str">
            <v>TVG</v>
          </cell>
          <cell r="D213" t="str">
            <v>GENERAL</v>
          </cell>
          <cell r="E213">
            <v>35558</v>
          </cell>
          <cell r="F213" t="str">
            <v>JUE</v>
          </cell>
          <cell r="G213">
            <v>0.85092592592592586</v>
          </cell>
          <cell r="H213" t="str">
            <v>000:20</v>
          </cell>
          <cell r="I213" t="str">
            <v>[(P)OES ABRE OS OLLOS] * [AVANCE PROGRAMACION]</v>
          </cell>
          <cell r="J213">
            <v>6</v>
          </cell>
          <cell r="K213">
            <v>8</v>
          </cell>
          <cell r="L213" t="str">
            <v>Resto</v>
          </cell>
          <cell r="M213">
            <v>0.1</v>
          </cell>
          <cell r="N213">
            <v>76.599999999999994</v>
          </cell>
          <cell r="O213">
            <v>31</v>
          </cell>
          <cell r="P213">
            <v>250</v>
          </cell>
          <cell r="Q213">
            <v>2.2000000000000002</v>
          </cell>
          <cell r="R213">
            <v>12488</v>
          </cell>
          <cell r="S213">
            <v>34.1</v>
          </cell>
          <cell r="T213">
            <v>20</v>
          </cell>
        </row>
        <row r="214">
          <cell r="A214">
            <v>212</v>
          </cell>
          <cell r="B214" t="str">
            <v xml:space="preserve">PORT AVENTURA-H.VIAJE                                      </v>
          </cell>
          <cell r="C214" t="str">
            <v>TVG</v>
          </cell>
          <cell r="D214" t="str">
            <v>GENERAL</v>
          </cell>
          <cell r="E214">
            <v>35558</v>
          </cell>
          <cell r="F214" t="str">
            <v>JUE</v>
          </cell>
          <cell r="G214">
            <v>0.99484953703703705</v>
          </cell>
          <cell r="H214" t="str">
            <v>000:20</v>
          </cell>
          <cell r="I214" t="str">
            <v>[CON PERDON] * [(P)OES ABRE OS OLLOS]</v>
          </cell>
          <cell r="J214">
            <v>4</v>
          </cell>
          <cell r="K214">
            <v>11</v>
          </cell>
          <cell r="L214" t="str">
            <v>Resto</v>
          </cell>
          <cell r="M214">
            <v>0.3</v>
          </cell>
          <cell r="N214">
            <v>76.900000000000006</v>
          </cell>
          <cell r="O214">
            <v>105</v>
          </cell>
          <cell r="P214">
            <v>300</v>
          </cell>
          <cell r="Q214">
            <v>2.2000000000000002</v>
          </cell>
          <cell r="R214">
            <v>12524</v>
          </cell>
          <cell r="S214">
            <v>34.200000000000003</v>
          </cell>
          <cell r="T214">
            <v>20</v>
          </cell>
        </row>
        <row r="215">
          <cell r="A215">
            <v>213</v>
          </cell>
          <cell r="B215" t="str">
            <v xml:space="preserve">PORT AVENTURA-H.VIAJE                                      </v>
          </cell>
          <cell r="C215" t="str">
            <v>TVM</v>
          </cell>
          <cell r="D215" t="str">
            <v>GENERAL</v>
          </cell>
          <cell r="E215">
            <v>35558</v>
          </cell>
          <cell r="F215" t="str">
            <v>JUE</v>
          </cell>
          <cell r="G215">
            <v>0.10828703703703703</v>
          </cell>
          <cell r="H215" t="str">
            <v>000:20</v>
          </cell>
          <cell r="I215" t="str">
            <v>[CINE] {AVANCE PROGRAMACION} * {(P)MUCHO MADRID}</v>
          </cell>
          <cell r="J215">
            <v>2</v>
          </cell>
          <cell r="K215">
            <v>5</v>
          </cell>
          <cell r="L215" t="str">
            <v>Segunda</v>
          </cell>
          <cell r="M215">
            <v>0.1</v>
          </cell>
          <cell r="N215">
            <v>76.900000000000006</v>
          </cell>
          <cell r="O215">
            <v>35</v>
          </cell>
          <cell r="P215">
            <v>180</v>
          </cell>
          <cell r="Q215">
            <v>2.2999999999999998</v>
          </cell>
          <cell r="R215">
            <v>12524</v>
          </cell>
          <cell r="S215">
            <v>34.200000000000003</v>
          </cell>
          <cell r="T215">
            <v>20</v>
          </cell>
        </row>
        <row r="216">
          <cell r="A216">
            <v>214</v>
          </cell>
          <cell r="B216" t="str">
            <v xml:space="preserve">PORT AVENTURA-H.VIAJE                                      </v>
          </cell>
          <cell r="C216" t="str">
            <v>TVM</v>
          </cell>
          <cell r="D216" t="str">
            <v>GENERAL</v>
          </cell>
          <cell r="E216">
            <v>35558</v>
          </cell>
          <cell r="F216" t="str">
            <v>JUE</v>
          </cell>
          <cell r="G216">
            <v>0.76528935185185187</v>
          </cell>
          <cell r="H216" t="str">
            <v>000:20</v>
          </cell>
          <cell r="I216" t="str">
            <v>[HABLANDO CON GEMMA] {AVANCE PROGRAMACION} * {AVANCE PROGRAMACION}</v>
          </cell>
          <cell r="J216">
            <v>8</v>
          </cell>
          <cell r="K216">
            <v>16</v>
          </cell>
          <cell r="L216" t="str">
            <v>Resto</v>
          </cell>
          <cell r="M216">
            <v>0.6</v>
          </cell>
          <cell r="N216">
            <v>77.5</v>
          </cell>
          <cell r="O216">
            <v>207</v>
          </cell>
          <cell r="P216">
            <v>365</v>
          </cell>
          <cell r="Q216">
            <v>2.2999999999999998</v>
          </cell>
          <cell r="R216">
            <v>12557</v>
          </cell>
          <cell r="S216">
            <v>34.299999999999997</v>
          </cell>
          <cell r="T216">
            <v>20</v>
          </cell>
        </row>
        <row r="217">
          <cell r="A217">
            <v>215</v>
          </cell>
          <cell r="B217" t="str">
            <v xml:space="preserve">PORT AVENTURA-H.VIAJE                                      </v>
          </cell>
          <cell r="C217" t="str">
            <v>TVM</v>
          </cell>
          <cell r="D217" t="str">
            <v>GENERAL</v>
          </cell>
          <cell r="E217">
            <v>35558</v>
          </cell>
          <cell r="F217" t="str">
            <v>JUE</v>
          </cell>
          <cell r="G217">
            <v>1.0775810185185184</v>
          </cell>
          <cell r="H217" t="str">
            <v>000:20</v>
          </cell>
          <cell r="I217" t="str">
            <v>[EN TELA DE JUICIO]  * {AVANCE PROGRAMACION}</v>
          </cell>
          <cell r="J217">
            <v>9</v>
          </cell>
          <cell r="K217">
            <v>15</v>
          </cell>
          <cell r="L217" t="str">
            <v>Resto</v>
          </cell>
          <cell r="M217">
            <v>0.2</v>
          </cell>
          <cell r="N217">
            <v>77.7</v>
          </cell>
          <cell r="O217">
            <v>83</v>
          </cell>
          <cell r="P217">
            <v>180</v>
          </cell>
          <cell r="Q217">
            <v>2.2999999999999998</v>
          </cell>
          <cell r="R217">
            <v>12556</v>
          </cell>
          <cell r="S217">
            <v>34.299999999999997</v>
          </cell>
          <cell r="T217">
            <v>20</v>
          </cell>
        </row>
        <row r="218">
          <cell r="A218">
            <v>216</v>
          </cell>
          <cell r="B218" t="str">
            <v xml:space="preserve">PORT AVENTURA-H.VIAJE                                      </v>
          </cell>
          <cell r="C218" t="str">
            <v>TVM</v>
          </cell>
          <cell r="D218" t="str">
            <v>GENERAL</v>
          </cell>
          <cell r="E218">
            <v>35558</v>
          </cell>
          <cell r="F218" t="str">
            <v>JUE</v>
          </cell>
          <cell r="G218">
            <v>1.092650462962963</v>
          </cell>
          <cell r="H218" t="str">
            <v>000:20</v>
          </cell>
          <cell r="I218" t="str">
            <v xml:space="preserve">[EN TELA DE JUICIO] {AVANCE PROGRAMACION} * </v>
          </cell>
          <cell r="J218">
            <v>9</v>
          </cell>
          <cell r="K218">
            <v>12</v>
          </cell>
          <cell r="L218" t="str">
            <v>Resto</v>
          </cell>
          <cell r="M218">
            <v>0.2</v>
          </cell>
          <cell r="N218">
            <v>77.900000000000006</v>
          </cell>
          <cell r="O218">
            <v>70</v>
          </cell>
          <cell r="P218">
            <v>180</v>
          </cell>
          <cell r="Q218">
            <v>2.2999999999999998</v>
          </cell>
          <cell r="R218">
            <v>12559</v>
          </cell>
          <cell r="S218">
            <v>34.299999999999997</v>
          </cell>
          <cell r="T218">
            <v>20</v>
          </cell>
        </row>
        <row r="219">
          <cell r="A219">
            <v>217</v>
          </cell>
          <cell r="B219" t="str">
            <v xml:space="preserve">PORT AVENTURA-H.VIAJE                                      </v>
          </cell>
          <cell r="C219" t="str">
            <v>C.SUR</v>
          </cell>
          <cell r="D219" t="str">
            <v>GENERAL</v>
          </cell>
          <cell r="E219">
            <v>35559</v>
          </cell>
          <cell r="F219" t="str">
            <v>VIE</v>
          </cell>
          <cell r="G219">
            <v>0.57952546296296303</v>
          </cell>
          <cell r="H219" t="str">
            <v>000:20</v>
          </cell>
          <cell r="I219" t="str">
            <v>[LA TIENDA EN CASA] * [AVANCE PROGRAMACION]</v>
          </cell>
          <cell r="J219">
            <v>2</v>
          </cell>
          <cell r="K219">
            <v>9</v>
          </cell>
          <cell r="L219" t="str">
            <v>Segunda</v>
          </cell>
          <cell r="M219">
            <v>0.1</v>
          </cell>
          <cell r="N219">
            <v>78.099999999999994</v>
          </cell>
          <cell r="O219">
            <v>52</v>
          </cell>
          <cell r="P219">
            <v>50</v>
          </cell>
          <cell r="Q219">
            <v>2.2999999999999998</v>
          </cell>
          <cell r="R219">
            <v>12569</v>
          </cell>
          <cell r="S219">
            <v>34.299999999999997</v>
          </cell>
          <cell r="T219">
            <v>20</v>
          </cell>
        </row>
        <row r="220">
          <cell r="A220">
            <v>218</v>
          </cell>
          <cell r="B220" t="str">
            <v xml:space="preserve">PORT AVENTURA-H.VIAJE                                      </v>
          </cell>
          <cell r="C220" t="str">
            <v>C.SUR</v>
          </cell>
          <cell r="D220" t="str">
            <v>GENERAL</v>
          </cell>
          <cell r="E220">
            <v>35559</v>
          </cell>
          <cell r="F220" t="str">
            <v>VIE</v>
          </cell>
          <cell r="G220">
            <v>0.96493055555555562</v>
          </cell>
          <cell r="H220" t="str">
            <v>000:20</v>
          </cell>
          <cell r="I220" t="str">
            <v>[AQUI SE DISCUTE] {AVANCE PROGRAMACION} * {AVANCE PROGRAMACION}</v>
          </cell>
          <cell r="J220">
            <v>9</v>
          </cell>
          <cell r="K220">
            <v>14</v>
          </cell>
          <cell r="L220" t="str">
            <v>Resto</v>
          </cell>
          <cell r="M220">
            <v>1.3</v>
          </cell>
          <cell r="N220">
            <v>79.400000000000006</v>
          </cell>
          <cell r="O220">
            <v>474</v>
          </cell>
          <cell r="P220">
            <v>450</v>
          </cell>
          <cell r="Q220">
            <v>2.2999999999999998</v>
          </cell>
          <cell r="R220">
            <v>12662</v>
          </cell>
          <cell r="S220">
            <v>34.5</v>
          </cell>
          <cell r="T220">
            <v>20</v>
          </cell>
        </row>
        <row r="221">
          <cell r="A221">
            <v>219</v>
          </cell>
          <cell r="B221" t="str">
            <v xml:space="preserve">PORT AVENTURA-H.VIAJE                                      </v>
          </cell>
          <cell r="C221" t="str">
            <v>C.SUR</v>
          </cell>
          <cell r="D221" t="str">
            <v>GENERAL</v>
          </cell>
          <cell r="E221">
            <v>35559</v>
          </cell>
          <cell r="F221" t="str">
            <v>VIE</v>
          </cell>
          <cell r="G221">
            <v>1.0239699074074073</v>
          </cell>
          <cell r="H221" t="str">
            <v>000:20</v>
          </cell>
          <cell r="I221" t="str">
            <v>[AQUI SE DISCUTE] {AVANCE PROGRAMACION} * {AVANCE PROGRAMACION}</v>
          </cell>
          <cell r="J221">
            <v>4</v>
          </cell>
          <cell r="K221">
            <v>7</v>
          </cell>
          <cell r="L221" t="str">
            <v>Resto</v>
          </cell>
          <cell r="M221">
            <v>1.6</v>
          </cell>
          <cell r="N221">
            <v>80.900000000000006</v>
          </cell>
          <cell r="O221">
            <v>572</v>
          </cell>
          <cell r="P221">
            <v>125</v>
          </cell>
          <cell r="Q221">
            <v>2.2999999999999998</v>
          </cell>
          <cell r="R221">
            <v>12796</v>
          </cell>
          <cell r="S221">
            <v>34.9</v>
          </cell>
          <cell r="T221">
            <v>20</v>
          </cell>
        </row>
        <row r="222">
          <cell r="A222">
            <v>220</v>
          </cell>
          <cell r="B222" t="str">
            <v xml:space="preserve">PORT AVENTURA-H.VIAJE                                      </v>
          </cell>
          <cell r="C222" t="str">
            <v>C9</v>
          </cell>
          <cell r="D222" t="str">
            <v>GENERAL</v>
          </cell>
          <cell r="E222">
            <v>35559</v>
          </cell>
          <cell r="F222" t="str">
            <v>VIE</v>
          </cell>
          <cell r="G222">
            <v>0.50821759259259258</v>
          </cell>
          <cell r="H222" t="str">
            <v>000:20</v>
          </cell>
          <cell r="I222" t="str">
            <v>[AVANCE PROGRAMACION] * [AVANC.INFOR.PER.SORDS]</v>
          </cell>
          <cell r="J222">
            <v>3</v>
          </cell>
          <cell r="K222">
            <v>3</v>
          </cell>
          <cell r="L222" t="str">
            <v>Ultima</v>
          </cell>
          <cell r="M222">
            <v>0.1</v>
          </cell>
          <cell r="N222">
            <v>81</v>
          </cell>
          <cell r="O222">
            <v>24</v>
          </cell>
          <cell r="P222">
            <v>30</v>
          </cell>
          <cell r="Q222">
            <v>2.2999999999999998</v>
          </cell>
          <cell r="R222">
            <v>12796</v>
          </cell>
          <cell r="S222">
            <v>34.9</v>
          </cell>
          <cell r="T222">
            <v>20</v>
          </cell>
        </row>
        <row r="223">
          <cell r="A223">
            <v>221</v>
          </cell>
          <cell r="B223" t="str">
            <v xml:space="preserve">PORT AVENTURA-H.VIAJE                                      </v>
          </cell>
          <cell r="C223" t="str">
            <v>C9</v>
          </cell>
          <cell r="D223" t="str">
            <v>GENERAL</v>
          </cell>
          <cell r="E223">
            <v>35559</v>
          </cell>
          <cell r="F223" t="str">
            <v>VIE</v>
          </cell>
          <cell r="G223">
            <v>0.85554398148148147</v>
          </cell>
          <cell r="H223" t="str">
            <v>000:20</v>
          </cell>
          <cell r="I223" t="str">
            <v>[AVANCE PROGRAMACION] * [AVANCE PROGRAMACION]</v>
          </cell>
          <cell r="J223">
            <v>14</v>
          </cell>
          <cell r="K223">
            <v>21</v>
          </cell>
          <cell r="L223" t="str">
            <v>Resto</v>
          </cell>
          <cell r="M223">
            <v>0.2</v>
          </cell>
          <cell r="N223">
            <v>81.2</v>
          </cell>
          <cell r="O223">
            <v>82</v>
          </cell>
          <cell r="P223">
            <v>300</v>
          </cell>
          <cell r="Q223">
            <v>2.2999999999999998</v>
          </cell>
          <cell r="R223">
            <v>12805</v>
          </cell>
          <cell r="S223">
            <v>34.9</v>
          </cell>
          <cell r="T223">
            <v>20</v>
          </cell>
        </row>
        <row r="224">
          <cell r="A224">
            <v>222</v>
          </cell>
          <cell r="B224" t="str">
            <v xml:space="preserve">PORT AVENTURA-H.VIAJE                                      </v>
          </cell>
          <cell r="C224" t="str">
            <v>C9</v>
          </cell>
          <cell r="D224" t="str">
            <v>GENERAL</v>
          </cell>
          <cell r="E224">
            <v>35559</v>
          </cell>
          <cell r="F224" t="str">
            <v>VIE</v>
          </cell>
          <cell r="G224">
            <v>1.0083333333333333</v>
          </cell>
          <cell r="H224" t="str">
            <v>000:20</v>
          </cell>
          <cell r="I224" t="str">
            <v>[PARLE VOSTE,CALLE VOS] {AVANCE PROGRAMACION} * {AVANCE PROGRAMACION}</v>
          </cell>
          <cell r="J224">
            <v>7</v>
          </cell>
          <cell r="K224">
            <v>14</v>
          </cell>
          <cell r="L224" t="str">
            <v>Resto</v>
          </cell>
          <cell r="M224">
            <v>0.8</v>
          </cell>
          <cell r="N224">
            <v>82.1</v>
          </cell>
          <cell r="O224">
            <v>308</v>
          </cell>
          <cell r="P224">
            <v>400</v>
          </cell>
          <cell r="Q224">
            <v>2.2999999999999998</v>
          </cell>
          <cell r="R224">
            <v>12877</v>
          </cell>
          <cell r="S224">
            <v>35.1</v>
          </cell>
          <cell r="T224">
            <v>20</v>
          </cell>
        </row>
        <row r="225">
          <cell r="A225">
            <v>223</v>
          </cell>
          <cell r="B225" t="str">
            <v xml:space="preserve">PORT AVENTURA-H.VIAJE                                      </v>
          </cell>
          <cell r="C225" t="str">
            <v>ETB2</v>
          </cell>
          <cell r="D225" t="str">
            <v>GENERAL</v>
          </cell>
          <cell r="E225">
            <v>35559</v>
          </cell>
          <cell r="F225" t="str">
            <v>VIE</v>
          </cell>
          <cell r="G225">
            <v>0.5220717592592593</v>
          </cell>
          <cell r="H225" t="str">
            <v>000:20</v>
          </cell>
          <cell r="I225" t="str">
            <v>[AVANCE PROGRAMACION] * [AVANCE PROGRAMACION]</v>
          </cell>
          <cell r="J225">
            <v>3</v>
          </cell>
          <cell r="K225">
            <v>4</v>
          </cell>
          <cell r="L225" t="str">
            <v>Penultima</v>
          </cell>
          <cell r="M225">
            <v>0</v>
          </cell>
          <cell r="N225">
            <v>82.1</v>
          </cell>
          <cell r="O225">
            <v>15</v>
          </cell>
          <cell r="P225">
            <v>50</v>
          </cell>
          <cell r="Q225">
            <v>2.2999999999999998</v>
          </cell>
          <cell r="R225">
            <v>12886</v>
          </cell>
          <cell r="S225">
            <v>35.200000000000003</v>
          </cell>
          <cell r="T225">
            <v>20</v>
          </cell>
        </row>
        <row r="226">
          <cell r="A226">
            <v>224</v>
          </cell>
          <cell r="B226" t="str">
            <v xml:space="preserve">PORT AVENTURA-H.VIAJE                                      </v>
          </cell>
          <cell r="C226" t="str">
            <v>ETB2</v>
          </cell>
          <cell r="D226" t="str">
            <v>GENERAL</v>
          </cell>
          <cell r="E226">
            <v>35559</v>
          </cell>
          <cell r="F226" t="str">
            <v>VIE</v>
          </cell>
          <cell r="G226">
            <v>0.92385416666666664</v>
          </cell>
          <cell r="H226" t="str">
            <v>000:20</v>
          </cell>
          <cell r="I226" t="str">
            <v>[TOMA Y DACA] {AVANCE PROGRAMACION} * {AVANCE PROGRAMACION}</v>
          </cell>
          <cell r="J226">
            <v>14</v>
          </cell>
          <cell r="K226">
            <v>16</v>
          </cell>
          <cell r="L226" t="str">
            <v>Resto</v>
          </cell>
          <cell r="M226">
            <v>0.5</v>
          </cell>
          <cell r="N226">
            <v>82.6</v>
          </cell>
          <cell r="O226">
            <v>197</v>
          </cell>
          <cell r="P226">
            <v>230</v>
          </cell>
          <cell r="Q226">
            <v>2.2999999999999998</v>
          </cell>
          <cell r="R226">
            <v>12935</v>
          </cell>
          <cell r="S226">
            <v>35.299999999999997</v>
          </cell>
          <cell r="T226">
            <v>20</v>
          </cell>
        </row>
        <row r="227">
          <cell r="A227">
            <v>225</v>
          </cell>
          <cell r="B227" t="str">
            <v xml:space="preserve">PORT AVENTURA-H.VIAJE                                      </v>
          </cell>
          <cell r="C227" t="str">
            <v>TVG</v>
          </cell>
          <cell r="D227" t="str">
            <v>GENERAL</v>
          </cell>
          <cell r="E227">
            <v>35559</v>
          </cell>
          <cell r="F227" t="str">
            <v>VIE</v>
          </cell>
          <cell r="G227">
            <v>0.98150462962962959</v>
          </cell>
          <cell r="H227" t="str">
            <v>000:20</v>
          </cell>
          <cell r="I227" t="str">
            <v>[LUAR] {AVANCE PROGRAMACION} * {AVANCE PROGRAMACION}</v>
          </cell>
          <cell r="J227">
            <v>3</v>
          </cell>
          <cell r="K227">
            <v>11</v>
          </cell>
          <cell r="L227" t="str">
            <v>Resto</v>
          </cell>
          <cell r="M227">
            <v>0.9</v>
          </cell>
          <cell r="N227">
            <v>83.6</v>
          </cell>
          <cell r="O227">
            <v>343</v>
          </cell>
          <cell r="P227">
            <v>400</v>
          </cell>
          <cell r="Q227">
            <v>2.4</v>
          </cell>
          <cell r="R227">
            <v>13022</v>
          </cell>
          <cell r="S227">
            <v>35.5</v>
          </cell>
          <cell r="T227">
            <v>20</v>
          </cell>
        </row>
        <row r="228">
          <cell r="A228">
            <v>226</v>
          </cell>
          <cell r="B228" t="str">
            <v xml:space="preserve">PORT AVENTURA-H.VIAJE                                      </v>
          </cell>
          <cell r="C228" t="str">
            <v>TVG</v>
          </cell>
          <cell r="D228" t="str">
            <v>GENERAL</v>
          </cell>
          <cell r="E228">
            <v>35559</v>
          </cell>
          <cell r="F228" t="str">
            <v>VIE</v>
          </cell>
          <cell r="G228">
            <v>1.0869907407407406</v>
          </cell>
          <cell r="H228" t="str">
            <v>000:20</v>
          </cell>
          <cell r="I228" t="str">
            <v>[A CHAVE]</v>
          </cell>
          <cell r="J228">
            <v>1</v>
          </cell>
          <cell r="K228">
            <v>4</v>
          </cell>
          <cell r="L228" t="str">
            <v>Primera</v>
          </cell>
          <cell r="M228">
            <v>0.1</v>
          </cell>
          <cell r="N228">
            <v>83.6</v>
          </cell>
          <cell r="O228">
            <v>21</v>
          </cell>
          <cell r="P228">
            <v>40</v>
          </cell>
          <cell r="Q228">
            <v>2.4</v>
          </cell>
          <cell r="R228">
            <v>13034</v>
          </cell>
          <cell r="S228">
            <v>35.6</v>
          </cell>
          <cell r="T228">
            <v>20</v>
          </cell>
        </row>
        <row r="229">
          <cell r="A229">
            <v>227</v>
          </cell>
          <cell r="B229" t="str">
            <v xml:space="preserve">PORT AVENTURA-H.VIAJE                                      </v>
          </cell>
          <cell r="C229" t="str">
            <v>TVM</v>
          </cell>
          <cell r="D229" t="str">
            <v>GENERAL</v>
          </cell>
          <cell r="E229">
            <v>35559</v>
          </cell>
          <cell r="F229" t="str">
            <v>VIE</v>
          </cell>
          <cell r="G229">
            <v>0.34532407407407412</v>
          </cell>
          <cell r="H229" t="str">
            <v>000:20</v>
          </cell>
          <cell r="I229" t="str">
            <v>[BUENOS DIAS MADRID] {AVANCE PROGRAMACION} * {(P)MUCHO MADRID}</v>
          </cell>
          <cell r="J229">
            <v>2</v>
          </cell>
          <cell r="K229">
            <v>5</v>
          </cell>
          <cell r="L229" t="str">
            <v>Segunda</v>
          </cell>
          <cell r="M229">
            <v>0</v>
          </cell>
          <cell r="N229">
            <v>83.7</v>
          </cell>
          <cell r="O229">
            <v>13</v>
          </cell>
          <cell r="P229">
            <v>180</v>
          </cell>
          <cell r="Q229">
            <v>2.4</v>
          </cell>
          <cell r="R229">
            <v>13040</v>
          </cell>
          <cell r="S229">
            <v>35.6</v>
          </cell>
          <cell r="T229">
            <v>20</v>
          </cell>
        </row>
        <row r="230">
          <cell r="A230">
            <v>228</v>
          </cell>
          <cell r="B230" t="str">
            <v xml:space="preserve">PORT AVENTURA-H.VIAJE                                      </v>
          </cell>
          <cell r="C230" t="str">
            <v>TVM</v>
          </cell>
          <cell r="D230" t="str">
            <v>GENERAL</v>
          </cell>
          <cell r="E230">
            <v>35559</v>
          </cell>
          <cell r="F230" t="str">
            <v>VIE</v>
          </cell>
          <cell r="G230">
            <v>0.66063657407407406</v>
          </cell>
          <cell r="H230" t="str">
            <v>000:20</v>
          </cell>
          <cell r="I230" t="str">
            <v>[ROSEANNE] {AVANCE PROGRAMACION} * {(P)MUCHO MADRID}</v>
          </cell>
          <cell r="J230">
            <v>14</v>
          </cell>
          <cell r="K230">
            <v>21</v>
          </cell>
          <cell r="L230" t="str">
            <v>Resto</v>
          </cell>
          <cell r="M230">
            <v>0.5</v>
          </cell>
          <cell r="N230">
            <v>84.1</v>
          </cell>
          <cell r="O230">
            <v>172</v>
          </cell>
          <cell r="P230">
            <v>365</v>
          </cell>
          <cell r="Q230">
            <v>2.4</v>
          </cell>
          <cell r="R230">
            <v>13079</v>
          </cell>
          <cell r="S230">
            <v>35.700000000000003</v>
          </cell>
          <cell r="T230">
            <v>20</v>
          </cell>
        </row>
        <row r="231">
          <cell r="A231">
            <v>229</v>
          </cell>
          <cell r="B231" t="str">
            <v xml:space="preserve">PORT AVENTURA-H.VIAJE                                      </v>
          </cell>
          <cell r="C231" t="str">
            <v>C.SUR</v>
          </cell>
          <cell r="D231" t="str">
            <v>GENERAL</v>
          </cell>
          <cell r="E231">
            <v>35560</v>
          </cell>
          <cell r="F231" t="str">
            <v>SÁB</v>
          </cell>
          <cell r="G231">
            <v>0.77868055555555549</v>
          </cell>
          <cell r="H231" t="str">
            <v>000:20</v>
          </cell>
          <cell r="I231" t="str">
            <v>[CLUB DEPORTIVO] {FUTBOL:L.ESPA#OLA O}</v>
          </cell>
          <cell r="J231">
            <v>7</v>
          </cell>
          <cell r="K231">
            <v>10</v>
          </cell>
          <cell r="L231" t="str">
            <v>Resto</v>
          </cell>
          <cell r="M231">
            <v>0.6</v>
          </cell>
          <cell r="N231">
            <v>84.7</v>
          </cell>
          <cell r="O231">
            <v>217</v>
          </cell>
          <cell r="P231">
            <v>250</v>
          </cell>
          <cell r="Q231">
            <v>2.4</v>
          </cell>
          <cell r="R231">
            <v>13178</v>
          </cell>
          <cell r="S231">
            <v>35.9</v>
          </cell>
          <cell r="T231">
            <v>20</v>
          </cell>
        </row>
        <row r="232">
          <cell r="A232">
            <v>230</v>
          </cell>
          <cell r="B232" t="str">
            <v xml:space="preserve">PORT AVENTURA-H.VIAJE                                      </v>
          </cell>
          <cell r="C232" t="str">
            <v>C.SUR</v>
          </cell>
          <cell r="D232" t="str">
            <v>GENERAL</v>
          </cell>
          <cell r="E232">
            <v>35560</v>
          </cell>
          <cell r="F232" t="str">
            <v>SÁB</v>
          </cell>
          <cell r="G232">
            <v>0.89594907407407398</v>
          </cell>
          <cell r="H232" t="str">
            <v>000:20</v>
          </cell>
          <cell r="I232" t="str">
            <v>[CLUB DEPORTIVO] {FUTBOL:L.ESPA#OLA}</v>
          </cell>
          <cell r="J232">
            <v>11</v>
          </cell>
          <cell r="K232">
            <v>17</v>
          </cell>
          <cell r="L232" t="str">
            <v>Resto</v>
          </cell>
          <cell r="M232">
            <v>3.8</v>
          </cell>
          <cell r="N232">
            <v>88.5</v>
          </cell>
          <cell r="O232">
            <v>1375</v>
          </cell>
          <cell r="P232">
            <v>800</v>
          </cell>
          <cell r="Q232">
            <v>2.4</v>
          </cell>
          <cell r="R232">
            <v>13662</v>
          </cell>
          <cell r="S232">
            <v>37.299999999999997</v>
          </cell>
          <cell r="T232">
            <v>20</v>
          </cell>
        </row>
        <row r="233">
          <cell r="A233">
            <v>231</v>
          </cell>
          <cell r="B233" t="str">
            <v xml:space="preserve">PORT AVENTURA-H.VIAJE                                      </v>
          </cell>
          <cell r="C233" t="str">
            <v>C.SUR</v>
          </cell>
          <cell r="D233" t="str">
            <v>GENERAL</v>
          </cell>
          <cell r="E233">
            <v>35560</v>
          </cell>
          <cell r="F233" t="str">
            <v>SÁB</v>
          </cell>
          <cell r="G233">
            <v>1.0369907407407408</v>
          </cell>
          <cell r="H233" t="str">
            <v>000:20</v>
          </cell>
          <cell r="I233" t="str">
            <v>[AVANCE PROGRAMACION] * [CINE EROTICO]</v>
          </cell>
          <cell r="J233">
            <v>11</v>
          </cell>
          <cell r="K233">
            <v>11</v>
          </cell>
          <cell r="L233" t="str">
            <v>Ultima</v>
          </cell>
          <cell r="M233">
            <v>1</v>
          </cell>
          <cell r="N233">
            <v>89.5</v>
          </cell>
          <cell r="O233">
            <v>364</v>
          </cell>
          <cell r="P233">
            <v>150</v>
          </cell>
          <cell r="Q233">
            <v>2.4</v>
          </cell>
          <cell r="R233">
            <v>13741</v>
          </cell>
          <cell r="S233">
            <v>37.5</v>
          </cell>
          <cell r="T233">
            <v>20</v>
          </cell>
        </row>
        <row r="234">
          <cell r="A234">
            <v>232</v>
          </cell>
          <cell r="B234" t="str">
            <v xml:space="preserve">PORT AVENTURA-H.VIAJE                                      </v>
          </cell>
          <cell r="C234" t="str">
            <v>C9</v>
          </cell>
          <cell r="D234" t="str">
            <v>GENERAL</v>
          </cell>
          <cell r="E234">
            <v>35560</v>
          </cell>
          <cell r="F234" t="str">
            <v>SÁB</v>
          </cell>
          <cell r="G234">
            <v>0.82909722222222226</v>
          </cell>
          <cell r="H234" t="str">
            <v>000:20</v>
          </cell>
          <cell r="I234" t="str">
            <v>[AVANCE PROGRAMACION] * [AVANCE PROGRAMACION]</v>
          </cell>
          <cell r="J234">
            <v>4</v>
          </cell>
          <cell r="K234">
            <v>16</v>
          </cell>
          <cell r="L234" t="str">
            <v>Resto</v>
          </cell>
          <cell r="M234">
            <v>0.3</v>
          </cell>
          <cell r="N234">
            <v>89.8</v>
          </cell>
          <cell r="O234">
            <v>116</v>
          </cell>
          <cell r="P234">
            <v>250</v>
          </cell>
          <cell r="Q234">
            <v>2.4</v>
          </cell>
          <cell r="R234">
            <v>13774</v>
          </cell>
          <cell r="S234">
            <v>37.6</v>
          </cell>
          <cell r="T234">
            <v>20</v>
          </cell>
        </row>
        <row r="235">
          <cell r="A235">
            <v>233</v>
          </cell>
          <cell r="B235" t="str">
            <v xml:space="preserve">PORT AVENTURA-H.VIAJE                                      </v>
          </cell>
          <cell r="C235" t="str">
            <v>ETB2</v>
          </cell>
          <cell r="D235" t="str">
            <v>GENERAL</v>
          </cell>
          <cell r="E235">
            <v>35560</v>
          </cell>
          <cell r="F235" t="str">
            <v>SÁB</v>
          </cell>
          <cell r="G235">
            <v>0.58082175925925927</v>
          </cell>
          <cell r="H235" t="str">
            <v>000:20</v>
          </cell>
          <cell r="I235" t="str">
            <v>[AVANCE PROGRAMACION] * [LO QUE FALTABA]</v>
          </cell>
          <cell r="J235">
            <v>5</v>
          </cell>
          <cell r="K235">
            <v>6</v>
          </cell>
          <cell r="L235" t="str">
            <v>Penultima</v>
          </cell>
          <cell r="M235">
            <v>0</v>
          </cell>
          <cell r="N235">
            <v>89.8</v>
          </cell>
          <cell r="O235">
            <v>6</v>
          </cell>
          <cell r="P235">
            <v>70</v>
          </cell>
          <cell r="Q235">
            <v>2.4</v>
          </cell>
          <cell r="R235">
            <v>13774</v>
          </cell>
          <cell r="S235">
            <v>37.6</v>
          </cell>
          <cell r="T235">
            <v>20</v>
          </cell>
        </row>
        <row r="236">
          <cell r="A236">
            <v>234</v>
          </cell>
          <cell r="B236" t="str">
            <v xml:space="preserve">PORT AVENTURA-H.VIAJE                                      </v>
          </cell>
          <cell r="C236" t="str">
            <v>TVG</v>
          </cell>
          <cell r="D236" t="str">
            <v>GENERAL</v>
          </cell>
          <cell r="E236">
            <v>35560</v>
          </cell>
          <cell r="F236" t="str">
            <v>SÁB</v>
          </cell>
          <cell r="G236">
            <v>0.63537037037037036</v>
          </cell>
          <cell r="H236" t="str">
            <v>000:20</v>
          </cell>
          <cell r="I236" t="str">
            <v>[(P)OES ABRE OS OLLOS] * [AVANCE PROGRAMACION]</v>
          </cell>
          <cell r="J236">
            <v>7</v>
          </cell>
          <cell r="K236">
            <v>12</v>
          </cell>
          <cell r="L236" t="str">
            <v>Resto</v>
          </cell>
          <cell r="M236">
            <v>0.4</v>
          </cell>
          <cell r="N236">
            <v>90.2</v>
          </cell>
          <cell r="O236">
            <v>161</v>
          </cell>
          <cell r="P236">
            <v>160</v>
          </cell>
          <cell r="Q236">
            <v>2.4</v>
          </cell>
          <cell r="R236">
            <v>13831</v>
          </cell>
          <cell r="S236">
            <v>37.700000000000003</v>
          </cell>
          <cell r="T236">
            <v>20</v>
          </cell>
        </row>
        <row r="237">
          <cell r="A237">
            <v>235</v>
          </cell>
          <cell r="B237" t="str">
            <v xml:space="preserve">PORT AVENTURA-H.VIAJE                                      </v>
          </cell>
          <cell r="C237" t="str">
            <v>TVG</v>
          </cell>
          <cell r="D237" t="str">
            <v>GENERAL</v>
          </cell>
          <cell r="E237">
            <v>35560</v>
          </cell>
          <cell r="F237" t="str">
            <v>SÁB</v>
          </cell>
          <cell r="G237">
            <v>0.83333333333333337</v>
          </cell>
          <cell r="H237" t="str">
            <v>000:20</v>
          </cell>
          <cell r="I237" t="str">
            <v>[A XORNADA EN XOGO] {(P)OUTUBRO DE CINE} * {TELEXORNAL 2}</v>
          </cell>
          <cell r="J237">
            <v>6</v>
          </cell>
          <cell r="K237">
            <v>9</v>
          </cell>
          <cell r="L237" t="str">
            <v>Resto</v>
          </cell>
          <cell r="M237">
            <v>0.3</v>
          </cell>
          <cell r="N237">
            <v>90.6</v>
          </cell>
          <cell r="O237">
            <v>116</v>
          </cell>
          <cell r="P237">
            <v>280</v>
          </cell>
          <cell r="Q237">
            <v>2.4</v>
          </cell>
          <cell r="R237">
            <v>13871</v>
          </cell>
          <cell r="S237">
            <v>37.799999999999997</v>
          </cell>
          <cell r="T237">
            <v>20</v>
          </cell>
        </row>
        <row r="238">
          <cell r="A238">
            <v>236</v>
          </cell>
          <cell r="B238" t="str">
            <v xml:space="preserve">PORT AVENTURA-H.VIAJE                                      </v>
          </cell>
          <cell r="C238" t="str">
            <v>TVG</v>
          </cell>
          <cell r="D238" t="str">
            <v>GENERAL</v>
          </cell>
          <cell r="E238">
            <v>35560</v>
          </cell>
          <cell r="F238" t="str">
            <v>SÁB</v>
          </cell>
          <cell r="G238">
            <v>0.98859953703703696</v>
          </cell>
          <cell r="H238" t="str">
            <v>000:20</v>
          </cell>
          <cell r="I238" t="str">
            <v>[CINE] {AVANCE PROGRAMACION} * {AVANCE PROGRAMACION}</v>
          </cell>
          <cell r="J238">
            <v>9</v>
          </cell>
          <cell r="K238">
            <v>21</v>
          </cell>
          <cell r="L238" t="str">
            <v>Resto</v>
          </cell>
          <cell r="M238">
            <v>0.2</v>
          </cell>
          <cell r="N238">
            <v>90.7</v>
          </cell>
          <cell r="O238">
            <v>58</v>
          </cell>
          <cell r="P238">
            <v>300</v>
          </cell>
          <cell r="Q238">
            <v>2.4</v>
          </cell>
          <cell r="R238">
            <v>13890</v>
          </cell>
          <cell r="S238">
            <v>37.9</v>
          </cell>
          <cell r="T238">
            <v>20</v>
          </cell>
        </row>
        <row r="239">
          <cell r="A239">
            <v>237</v>
          </cell>
          <cell r="B239" t="str">
            <v xml:space="preserve">PORT AVENTURA-H.VIAJE                                      </v>
          </cell>
          <cell r="C239" t="str">
            <v>TVM</v>
          </cell>
          <cell r="D239" t="str">
            <v>GENERAL</v>
          </cell>
          <cell r="E239">
            <v>35560</v>
          </cell>
          <cell r="F239" t="str">
            <v>SÁB</v>
          </cell>
          <cell r="G239">
            <v>0.57789351851851845</v>
          </cell>
          <cell r="H239" t="str">
            <v>000:20</v>
          </cell>
          <cell r="I239" t="str">
            <v>[VIDA SALVAJE] * [AVANCE PROGRAMACION]</v>
          </cell>
          <cell r="J239">
            <v>5</v>
          </cell>
          <cell r="K239">
            <v>19</v>
          </cell>
          <cell r="L239" t="str">
            <v>Resto</v>
          </cell>
          <cell r="M239">
            <v>0.3</v>
          </cell>
          <cell r="N239">
            <v>91.1</v>
          </cell>
          <cell r="O239">
            <v>126</v>
          </cell>
          <cell r="P239">
            <v>275</v>
          </cell>
          <cell r="Q239">
            <v>2.4</v>
          </cell>
          <cell r="R239">
            <v>13905</v>
          </cell>
          <cell r="S239">
            <v>37.9</v>
          </cell>
          <cell r="T239">
            <v>20</v>
          </cell>
        </row>
        <row r="240">
          <cell r="A240">
            <v>238</v>
          </cell>
          <cell r="B240" t="str">
            <v xml:space="preserve">PORT AVENTURA-H.VIAJE                                      </v>
          </cell>
          <cell r="C240" t="str">
            <v>TVM</v>
          </cell>
          <cell r="D240" t="str">
            <v>GENERAL</v>
          </cell>
          <cell r="E240">
            <v>35560</v>
          </cell>
          <cell r="F240" t="str">
            <v>SÁB</v>
          </cell>
          <cell r="G240">
            <v>0.98884259259259266</v>
          </cell>
          <cell r="H240" t="str">
            <v>000:20</v>
          </cell>
          <cell r="I240" t="str">
            <v>[CINE] {(P)MUCHO MADRID} * {AVANCE PROGRAMACION}</v>
          </cell>
          <cell r="J240">
            <v>5</v>
          </cell>
          <cell r="K240">
            <v>18</v>
          </cell>
          <cell r="L240" t="str">
            <v>Resto</v>
          </cell>
          <cell r="M240">
            <v>1.8</v>
          </cell>
          <cell r="N240">
            <v>92.8</v>
          </cell>
          <cell r="O240">
            <v>652</v>
          </cell>
          <cell r="P240">
            <v>690</v>
          </cell>
          <cell r="Q240">
            <v>2.4</v>
          </cell>
          <cell r="R240">
            <v>14036</v>
          </cell>
          <cell r="S240">
            <v>38.299999999999997</v>
          </cell>
          <cell r="T240">
            <v>20</v>
          </cell>
        </row>
        <row r="241">
          <cell r="A241">
            <v>239</v>
          </cell>
          <cell r="B241" t="str">
            <v xml:space="preserve">PORT AVENTURA-H.VIAJE                                      </v>
          </cell>
          <cell r="C241" t="str">
            <v>TVM</v>
          </cell>
          <cell r="D241" t="str">
            <v>GENERAL</v>
          </cell>
          <cell r="E241">
            <v>35560</v>
          </cell>
          <cell r="F241" t="str">
            <v>SÁB</v>
          </cell>
          <cell r="G241">
            <v>1.089201388888889</v>
          </cell>
          <cell r="H241" t="str">
            <v>000:20</v>
          </cell>
          <cell r="I241" t="str">
            <v>[CINE 2] {AVANCE PROGRAMACION} * {(P)MUCHO MADRID}</v>
          </cell>
          <cell r="J241">
            <v>2</v>
          </cell>
          <cell r="K241">
            <v>9</v>
          </cell>
          <cell r="L241" t="str">
            <v>Segunda</v>
          </cell>
          <cell r="M241">
            <v>0.2</v>
          </cell>
          <cell r="N241">
            <v>93</v>
          </cell>
          <cell r="O241">
            <v>73</v>
          </cell>
          <cell r="P241">
            <v>180</v>
          </cell>
          <cell r="Q241">
            <v>2.4</v>
          </cell>
          <cell r="R241">
            <v>14040</v>
          </cell>
          <cell r="S241">
            <v>38.299999999999997</v>
          </cell>
          <cell r="T241">
            <v>20</v>
          </cell>
        </row>
        <row r="242">
          <cell r="A242">
            <v>240</v>
          </cell>
          <cell r="B242" t="str">
            <v xml:space="preserve">PORT AVENTURA-H.VIAJE                                      </v>
          </cell>
          <cell r="C242" t="str">
            <v>C.SUR</v>
          </cell>
          <cell r="D242" t="str">
            <v>GENERAL</v>
          </cell>
          <cell r="E242">
            <v>35561</v>
          </cell>
          <cell r="F242" t="str">
            <v>DOM</v>
          </cell>
          <cell r="G242">
            <v>0.57564814814814813</v>
          </cell>
          <cell r="H242" t="str">
            <v>000:20</v>
          </cell>
          <cell r="I242" t="str">
            <v>[AVANCE PROGRAMACION] * [AVANCE PROGRAMACION]</v>
          </cell>
          <cell r="J242">
            <v>3</v>
          </cell>
          <cell r="K242">
            <v>8</v>
          </cell>
          <cell r="L242" t="str">
            <v>Resto</v>
          </cell>
          <cell r="M242">
            <v>0.2</v>
          </cell>
          <cell r="N242">
            <v>93.2</v>
          </cell>
          <cell r="O242">
            <v>78</v>
          </cell>
          <cell r="P242">
            <v>65</v>
          </cell>
          <cell r="Q242">
            <v>2.4</v>
          </cell>
          <cell r="R242">
            <v>14043</v>
          </cell>
          <cell r="S242">
            <v>38.299999999999997</v>
          </cell>
          <cell r="T242">
            <v>20</v>
          </cell>
        </row>
        <row r="243">
          <cell r="A243">
            <v>241</v>
          </cell>
          <cell r="B243" t="str">
            <v xml:space="preserve">PORT AVENTURA-H.VIAJE                                      </v>
          </cell>
          <cell r="C243" t="str">
            <v>C.SUR</v>
          </cell>
          <cell r="D243" t="str">
            <v>GENERAL</v>
          </cell>
          <cell r="E243">
            <v>35561</v>
          </cell>
          <cell r="F243" t="str">
            <v>DOM</v>
          </cell>
          <cell r="G243">
            <v>0.9744328703703703</v>
          </cell>
          <cell r="H243" t="str">
            <v>000:20</v>
          </cell>
          <cell r="I243" t="str">
            <v>[CINE] {AVANCE PROGRAMACION} * {AVANCE PROGRAMACION}</v>
          </cell>
          <cell r="J243">
            <v>11</v>
          </cell>
          <cell r="K243">
            <v>15</v>
          </cell>
          <cell r="L243" t="str">
            <v>Resto</v>
          </cell>
          <cell r="M243">
            <v>0.5</v>
          </cell>
          <cell r="N243">
            <v>93.8</v>
          </cell>
          <cell r="O243">
            <v>200</v>
          </cell>
          <cell r="P243">
            <v>400</v>
          </cell>
          <cell r="Q243">
            <v>2.4</v>
          </cell>
          <cell r="R243">
            <v>14088</v>
          </cell>
          <cell r="S243">
            <v>38.4</v>
          </cell>
          <cell r="T243">
            <v>20</v>
          </cell>
        </row>
        <row r="244">
          <cell r="A244">
            <v>242</v>
          </cell>
          <cell r="B244" t="str">
            <v xml:space="preserve">PORT AVENTURA-H.VIAJE                                      </v>
          </cell>
          <cell r="C244" t="str">
            <v>C.SUR</v>
          </cell>
          <cell r="D244" t="str">
            <v>GENERAL</v>
          </cell>
          <cell r="E244">
            <v>35561</v>
          </cell>
          <cell r="F244" t="str">
            <v>DOM</v>
          </cell>
          <cell r="G244">
            <v>1.0451388888888888</v>
          </cell>
          <cell r="H244" t="str">
            <v>000:20</v>
          </cell>
          <cell r="I244" t="str">
            <v xml:space="preserve">[CINE] {AVANCE PROGRAMACION} * </v>
          </cell>
          <cell r="J244">
            <v>5</v>
          </cell>
          <cell r="K244">
            <v>7</v>
          </cell>
          <cell r="L244" t="str">
            <v>Resto</v>
          </cell>
          <cell r="M244">
            <v>0.2</v>
          </cell>
          <cell r="N244">
            <v>94</v>
          </cell>
          <cell r="O244">
            <v>77</v>
          </cell>
          <cell r="P244">
            <v>50</v>
          </cell>
          <cell r="Q244">
            <v>2.4</v>
          </cell>
          <cell r="R244">
            <v>14088</v>
          </cell>
          <cell r="S244">
            <v>38.4</v>
          </cell>
          <cell r="T244">
            <v>20</v>
          </cell>
        </row>
        <row r="245">
          <cell r="A245">
            <v>243</v>
          </cell>
          <cell r="B245" t="str">
            <v xml:space="preserve">PORT AVENTURA-H.VIAJE                                      </v>
          </cell>
          <cell r="C245" t="str">
            <v>C9</v>
          </cell>
          <cell r="D245" t="str">
            <v>GENERAL</v>
          </cell>
          <cell r="E245">
            <v>35561</v>
          </cell>
          <cell r="F245" t="str">
            <v>DOM</v>
          </cell>
          <cell r="G245">
            <v>0.68929398148148147</v>
          </cell>
          <cell r="H245" t="str">
            <v>000:20</v>
          </cell>
          <cell r="I245" t="str">
            <v>[CINE] {AVANCE PROGRAMACION} * {AVANCE PROGRAMACION}</v>
          </cell>
          <cell r="J245">
            <v>6</v>
          </cell>
          <cell r="K245">
            <v>16</v>
          </cell>
          <cell r="L245" t="str">
            <v>Resto</v>
          </cell>
          <cell r="M245">
            <v>0.5</v>
          </cell>
          <cell r="N245">
            <v>94.5</v>
          </cell>
          <cell r="O245">
            <v>197</v>
          </cell>
          <cell r="P245">
            <v>250</v>
          </cell>
          <cell r="Q245">
            <v>2.4</v>
          </cell>
          <cell r="R245">
            <v>14167</v>
          </cell>
          <cell r="S245">
            <v>38.6</v>
          </cell>
          <cell r="T245">
            <v>20</v>
          </cell>
        </row>
        <row r="246">
          <cell r="A246">
            <v>244</v>
          </cell>
          <cell r="B246" t="str">
            <v xml:space="preserve">PORT AVENTURA-H.VIAJE                                      </v>
          </cell>
          <cell r="C246" t="str">
            <v>C9</v>
          </cell>
          <cell r="D246" t="str">
            <v>GENERAL</v>
          </cell>
          <cell r="E246">
            <v>35561</v>
          </cell>
          <cell r="F246" t="str">
            <v>DOM</v>
          </cell>
          <cell r="G246">
            <v>0.98824074074074064</v>
          </cell>
          <cell r="H246" t="str">
            <v>000:20</v>
          </cell>
          <cell r="I246" t="str">
            <v>[AVANCE PROGRAMACION] * [AVANCE PROGRAMACION]</v>
          </cell>
          <cell r="J246">
            <v>3</v>
          </cell>
          <cell r="K246">
            <v>13</v>
          </cell>
          <cell r="L246" t="str">
            <v>Resto</v>
          </cell>
          <cell r="M246">
            <v>0.4</v>
          </cell>
          <cell r="N246">
            <v>94.9</v>
          </cell>
          <cell r="O246">
            <v>134</v>
          </cell>
          <cell r="P246">
            <v>400</v>
          </cell>
          <cell r="Q246">
            <v>2.4</v>
          </cell>
          <cell r="R246">
            <v>14200</v>
          </cell>
          <cell r="S246">
            <v>38.700000000000003</v>
          </cell>
          <cell r="T246">
            <v>20</v>
          </cell>
        </row>
        <row r="247">
          <cell r="A247">
            <v>245</v>
          </cell>
          <cell r="B247" t="str">
            <v xml:space="preserve">PORT AVENTURA-H.VIAJE                                      </v>
          </cell>
          <cell r="C247" t="str">
            <v>C9</v>
          </cell>
          <cell r="D247" t="str">
            <v>GENERAL</v>
          </cell>
          <cell r="E247">
            <v>35561</v>
          </cell>
          <cell r="F247" t="str">
            <v>DOM</v>
          </cell>
          <cell r="G247">
            <v>1.0626041666666668</v>
          </cell>
          <cell r="H247" t="str">
            <v>000:20</v>
          </cell>
          <cell r="I247" t="str">
            <v>[CINE DE MITJANIT] {AVANCE PROGRAMACION} * {AVANCE PROGRAMACION}</v>
          </cell>
          <cell r="J247">
            <v>2</v>
          </cell>
          <cell r="K247">
            <v>4</v>
          </cell>
          <cell r="L247" t="str">
            <v>Segunda</v>
          </cell>
          <cell r="M247">
            <v>0.1</v>
          </cell>
          <cell r="N247">
            <v>95</v>
          </cell>
          <cell r="O247">
            <v>48</v>
          </cell>
          <cell r="P247">
            <v>50</v>
          </cell>
          <cell r="Q247">
            <v>2.5</v>
          </cell>
          <cell r="R247">
            <v>14210</v>
          </cell>
          <cell r="S247">
            <v>38.799999999999997</v>
          </cell>
          <cell r="T247">
            <v>20</v>
          </cell>
        </row>
        <row r="248">
          <cell r="A248">
            <v>246</v>
          </cell>
          <cell r="B248" t="str">
            <v xml:space="preserve">PORT AVENTURA-H.VIAJE                                      </v>
          </cell>
          <cell r="C248" t="str">
            <v>ETB2</v>
          </cell>
          <cell r="D248" t="str">
            <v>GENERAL</v>
          </cell>
          <cell r="E248">
            <v>35561</v>
          </cell>
          <cell r="F248" t="str">
            <v>DOM</v>
          </cell>
          <cell r="G248">
            <v>0.85209490740740745</v>
          </cell>
          <cell r="H248" t="str">
            <v>000:20</v>
          </cell>
          <cell r="I248" t="str">
            <v xml:space="preserve">[ASTEBERRI] {AVANCE PROGRAMACION} * </v>
          </cell>
          <cell r="J248">
            <v>3</v>
          </cell>
          <cell r="K248">
            <v>3</v>
          </cell>
          <cell r="L248" t="str">
            <v>Ultima</v>
          </cell>
          <cell r="M248">
            <v>0.2</v>
          </cell>
          <cell r="N248">
            <v>95.2</v>
          </cell>
          <cell r="O248">
            <v>78</v>
          </cell>
          <cell r="P248">
            <v>120</v>
          </cell>
          <cell r="Q248">
            <v>2.4</v>
          </cell>
          <cell r="R248">
            <v>14257</v>
          </cell>
          <cell r="S248">
            <v>38.9</v>
          </cell>
          <cell r="T248">
            <v>20</v>
          </cell>
        </row>
        <row r="249">
          <cell r="A249">
            <v>247</v>
          </cell>
          <cell r="B249" t="str">
            <v xml:space="preserve">PORT AVENTURA-H.VIAJE                                      </v>
          </cell>
          <cell r="C249" t="str">
            <v>ETB2</v>
          </cell>
          <cell r="D249" t="str">
            <v>GENERAL</v>
          </cell>
          <cell r="E249">
            <v>35561</v>
          </cell>
          <cell r="F249" t="str">
            <v>DOM</v>
          </cell>
          <cell r="G249">
            <v>0.9327199074074074</v>
          </cell>
          <cell r="H249" t="str">
            <v>000:20</v>
          </cell>
          <cell r="I249" t="str">
            <v>[EL DERBY] {AVANCE PROGRAMACION} * {AVANCE PROGRAMACION}</v>
          </cell>
          <cell r="J249">
            <v>9</v>
          </cell>
          <cell r="K249">
            <v>13</v>
          </cell>
          <cell r="L249" t="str">
            <v>Resto</v>
          </cell>
          <cell r="M249">
            <v>0.4</v>
          </cell>
          <cell r="N249">
            <v>95.7</v>
          </cell>
          <cell r="O249">
            <v>155</v>
          </cell>
          <cell r="P249">
            <v>230</v>
          </cell>
          <cell r="Q249">
            <v>2.4</v>
          </cell>
          <cell r="R249">
            <v>14329</v>
          </cell>
          <cell r="S249">
            <v>39.1</v>
          </cell>
          <cell r="T249">
            <v>20</v>
          </cell>
        </row>
        <row r="250">
          <cell r="A250">
            <v>248</v>
          </cell>
          <cell r="B250" t="str">
            <v xml:space="preserve">PORT AVENTURA-H.VIAJE                                      </v>
          </cell>
          <cell r="C250" t="str">
            <v>TVG</v>
          </cell>
          <cell r="D250" t="str">
            <v>GENERAL</v>
          </cell>
          <cell r="E250">
            <v>35561</v>
          </cell>
          <cell r="F250" t="str">
            <v>DOM</v>
          </cell>
          <cell r="G250">
            <v>0.46031250000000001</v>
          </cell>
          <cell r="H250" t="str">
            <v>000:20</v>
          </cell>
          <cell r="I250" t="str">
            <v>[(P)OES ABRE OS OLLOS] * [PRIMERA HORA TELEXORN]</v>
          </cell>
          <cell r="J250">
            <v>4</v>
          </cell>
          <cell r="K250">
            <v>4</v>
          </cell>
          <cell r="L250" t="str">
            <v>Ultima</v>
          </cell>
          <cell r="M250">
            <v>0</v>
          </cell>
          <cell r="N250">
            <v>95.7</v>
          </cell>
          <cell r="O250">
            <v>10</v>
          </cell>
          <cell r="P250">
            <v>40</v>
          </cell>
          <cell r="Q250">
            <v>2.4</v>
          </cell>
          <cell r="R250">
            <v>14334</v>
          </cell>
          <cell r="S250">
            <v>39.1</v>
          </cell>
          <cell r="T250">
            <v>20</v>
          </cell>
        </row>
        <row r="251">
          <cell r="A251">
            <v>249</v>
          </cell>
          <cell r="B251" t="str">
            <v xml:space="preserve">PORT AVENTURA-H.VIAJE                                      </v>
          </cell>
          <cell r="C251" t="str">
            <v>TVG</v>
          </cell>
          <cell r="D251" t="str">
            <v>GENERAL</v>
          </cell>
          <cell r="E251">
            <v>35561</v>
          </cell>
          <cell r="F251" t="str">
            <v>DOM</v>
          </cell>
          <cell r="G251">
            <v>1.0079282407407406</v>
          </cell>
          <cell r="H251" t="str">
            <v>000:20</v>
          </cell>
          <cell r="I251" t="str">
            <v>[CINE] {AVANCE PROGRAMACION} * {AVANCE PROGRAMACION}</v>
          </cell>
          <cell r="J251">
            <v>2</v>
          </cell>
          <cell r="K251">
            <v>12</v>
          </cell>
          <cell r="L251" t="str">
            <v>Segunda</v>
          </cell>
          <cell r="M251">
            <v>0.4</v>
          </cell>
          <cell r="N251">
            <v>96.1</v>
          </cell>
          <cell r="O251">
            <v>129</v>
          </cell>
          <cell r="P251">
            <v>300</v>
          </cell>
          <cell r="Q251">
            <v>2.4</v>
          </cell>
          <cell r="R251">
            <v>14379</v>
          </cell>
          <cell r="S251">
            <v>39.200000000000003</v>
          </cell>
          <cell r="T251">
            <v>20</v>
          </cell>
        </row>
        <row r="252">
          <cell r="A252">
            <v>250</v>
          </cell>
          <cell r="B252" t="str">
            <v xml:space="preserve">PORT AVENTURA-H.VIAJE                                      </v>
          </cell>
          <cell r="C252" t="str">
            <v>TVM</v>
          </cell>
          <cell r="D252" t="str">
            <v>GENERAL</v>
          </cell>
          <cell r="E252">
            <v>35561</v>
          </cell>
          <cell r="F252" t="str">
            <v>DOM</v>
          </cell>
          <cell r="G252">
            <v>0.68896990740740749</v>
          </cell>
          <cell r="H252" t="str">
            <v>000:20</v>
          </cell>
          <cell r="I252" t="str">
            <v>[TOMBOLA] {AVANCE PROGRAMACION} * {(P)MUCHO MADRID}</v>
          </cell>
          <cell r="J252">
            <v>16</v>
          </cell>
          <cell r="K252">
            <v>17</v>
          </cell>
          <cell r="L252" t="str">
            <v>Penultima</v>
          </cell>
          <cell r="M252">
            <v>0.6</v>
          </cell>
          <cell r="N252">
            <v>96.6</v>
          </cell>
          <cell r="O252">
            <v>209</v>
          </cell>
          <cell r="P252">
            <v>365</v>
          </cell>
          <cell r="Q252">
            <v>2.5</v>
          </cell>
          <cell r="R252">
            <v>14430</v>
          </cell>
          <cell r="S252">
            <v>39.4</v>
          </cell>
          <cell r="T252">
            <v>20</v>
          </cell>
        </row>
        <row r="253">
          <cell r="A253">
            <v>251</v>
          </cell>
          <cell r="B253" t="str">
            <v xml:space="preserve">PORT AVENTURA-H.VIAJE                                      </v>
          </cell>
          <cell r="C253" t="str">
            <v>TVM</v>
          </cell>
          <cell r="D253" t="str">
            <v>GENERAL</v>
          </cell>
          <cell r="E253">
            <v>35561</v>
          </cell>
          <cell r="F253" t="str">
            <v>DOM</v>
          </cell>
          <cell r="G253">
            <v>1.0705671296296295</v>
          </cell>
          <cell r="H253" t="str">
            <v>000:20</v>
          </cell>
          <cell r="I253" t="str">
            <v>[PRORROGA FUTBOL ES FU]  * {AVANCE PROGRAMACION}</v>
          </cell>
          <cell r="J253">
            <v>7</v>
          </cell>
          <cell r="K253">
            <v>19</v>
          </cell>
          <cell r="L253" t="str">
            <v>Resto</v>
          </cell>
          <cell r="M253">
            <v>0.1</v>
          </cell>
          <cell r="N253">
            <v>96.7</v>
          </cell>
          <cell r="O253">
            <v>42</v>
          </cell>
          <cell r="P253">
            <v>180</v>
          </cell>
          <cell r="Q253">
            <v>2.5</v>
          </cell>
          <cell r="R253">
            <v>14431</v>
          </cell>
          <cell r="S253">
            <v>39.4</v>
          </cell>
          <cell r="T253">
            <v>20</v>
          </cell>
        </row>
        <row r="254">
          <cell r="A254">
            <v>252</v>
          </cell>
          <cell r="B254" t="str">
            <v xml:space="preserve">PORT AVENTURA-H.VIAJE                                      </v>
          </cell>
          <cell r="C254" t="str">
            <v>TVM</v>
          </cell>
          <cell r="D254" t="str">
            <v>GENERAL</v>
          </cell>
          <cell r="E254">
            <v>35561</v>
          </cell>
          <cell r="F254" t="str">
            <v>DOM</v>
          </cell>
          <cell r="G254">
            <v>1.1020601851851852</v>
          </cell>
          <cell r="H254" t="str">
            <v>000:20</v>
          </cell>
          <cell r="I254" t="str">
            <v xml:space="preserve">[PRORROGA FUTBOL ES FU] {AVANCE PROGRAMACION} * </v>
          </cell>
          <cell r="J254">
            <v>2</v>
          </cell>
          <cell r="K254">
            <v>7</v>
          </cell>
          <cell r="L254" t="str">
            <v>Segunda</v>
          </cell>
          <cell r="M254">
            <v>0.1</v>
          </cell>
          <cell r="N254">
            <v>96.8</v>
          </cell>
          <cell r="O254">
            <v>34</v>
          </cell>
          <cell r="P254">
            <v>180</v>
          </cell>
          <cell r="Q254">
            <v>2.5</v>
          </cell>
          <cell r="R254">
            <v>14434</v>
          </cell>
          <cell r="S254">
            <v>39.4</v>
          </cell>
          <cell r="T254">
            <v>20</v>
          </cell>
        </row>
        <row r="255">
          <cell r="A255">
            <v>253</v>
          </cell>
          <cell r="B255" t="str">
            <v xml:space="preserve">PORT AVENTURA-H.VIAJE                                      </v>
          </cell>
          <cell r="C255" t="str">
            <v>C.SUR</v>
          </cell>
          <cell r="D255" t="str">
            <v>GENERAL</v>
          </cell>
          <cell r="E255">
            <v>35562</v>
          </cell>
          <cell r="F255" t="str">
            <v>LUN</v>
          </cell>
          <cell r="G255">
            <v>0.79770833333333335</v>
          </cell>
          <cell r="H255" t="str">
            <v>000:20</v>
          </cell>
          <cell r="I255" t="str">
            <v>[TOROS] {AVANCE PROGRAMACION} * {AVANCE PROGRAMACION}</v>
          </cell>
          <cell r="J255">
            <v>3</v>
          </cell>
          <cell r="K255">
            <v>7</v>
          </cell>
          <cell r="L255" t="str">
            <v>Resto</v>
          </cell>
          <cell r="M255">
            <v>1</v>
          </cell>
          <cell r="N255">
            <v>97.9</v>
          </cell>
          <cell r="O255">
            <v>380</v>
          </cell>
          <cell r="P255">
            <v>300</v>
          </cell>
          <cell r="Q255">
            <v>2.5</v>
          </cell>
          <cell r="R255">
            <v>14475</v>
          </cell>
          <cell r="S255">
            <v>39.5</v>
          </cell>
          <cell r="T255">
            <v>20</v>
          </cell>
        </row>
        <row r="256">
          <cell r="A256">
            <v>254</v>
          </cell>
          <cell r="B256" t="str">
            <v xml:space="preserve">PORT AVENTURA-H.VIAJE                                      </v>
          </cell>
          <cell r="C256" t="str">
            <v>C.SUR</v>
          </cell>
          <cell r="D256" t="str">
            <v>GENERAL</v>
          </cell>
          <cell r="E256">
            <v>35562</v>
          </cell>
          <cell r="F256" t="str">
            <v>LUN</v>
          </cell>
          <cell r="G256">
            <v>0.87103009259259256</v>
          </cell>
          <cell r="H256" t="str">
            <v>000:20</v>
          </cell>
          <cell r="I256" t="str">
            <v>[AVANCE PROGRAMACION] * [AVANCE PROGRAMACION]</v>
          </cell>
          <cell r="J256">
            <v>4</v>
          </cell>
          <cell r="K256">
            <v>14</v>
          </cell>
          <cell r="L256" t="str">
            <v>Resto</v>
          </cell>
          <cell r="M256">
            <v>0.9</v>
          </cell>
          <cell r="N256">
            <v>98.8</v>
          </cell>
          <cell r="O256">
            <v>335</v>
          </cell>
          <cell r="P256">
            <v>300</v>
          </cell>
          <cell r="Q256">
            <v>2.5</v>
          </cell>
          <cell r="R256">
            <v>14512</v>
          </cell>
          <cell r="S256">
            <v>39.6</v>
          </cell>
          <cell r="T256">
            <v>20</v>
          </cell>
        </row>
        <row r="257">
          <cell r="A257">
            <v>255</v>
          </cell>
          <cell r="B257" t="str">
            <v xml:space="preserve">PORT AVENTURA-H.VIAJE                                      </v>
          </cell>
          <cell r="C257" t="str">
            <v>C.SUR</v>
          </cell>
          <cell r="D257" t="str">
            <v>GENERAL</v>
          </cell>
          <cell r="E257">
            <v>35562</v>
          </cell>
          <cell r="F257" t="str">
            <v>LUN</v>
          </cell>
          <cell r="G257">
            <v>1.0207986111111111</v>
          </cell>
          <cell r="H257" t="str">
            <v>000:20</v>
          </cell>
          <cell r="I257" t="str">
            <v>[AVANCE PROGRAMACION] * [AL SUR]</v>
          </cell>
          <cell r="J257">
            <v>4</v>
          </cell>
          <cell r="K257">
            <v>5</v>
          </cell>
          <cell r="L257" t="str">
            <v>Penultima</v>
          </cell>
          <cell r="M257">
            <v>0.4</v>
          </cell>
          <cell r="N257">
            <v>99.1</v>
          </cell>
          <cell r="O257">
            <v>129</v>
          </cell>
          <cell r="P257">
            <v>125</v>
          </cell>
          <cell r="Q257">
            <v>2.5</v>
          </cell>
          <cell r="R257">
            <v>14524</v>
          </cell>
          <cell r="S257">
            <v>39.6</v>
          </cell>
          <cell r="T257">
            <v>20</v>
          </cell>
        </row>
        <row r="258">
          <cell r="A258">
            <v>256</v>
          </cell>
          <cell r="B258" t="str">
            <v xml:space="preserve">PORT AVENTURA-H.VIAJE                                      </v>
          </cell>
          <cell r="C258" t="str">
            <v>C9</v>
          </cell>
          <cell r="D258" t="str">
            <v>GENERAL</v>
          </cell>
          <cell r="E258">
            <v>35562</v>
          </cell>
          <cell r="F258" t="str">
            <v>LUN</v>
          </cell>
          <cell r="G258">
            <v>0.71174768518518527</v>
          </cell>
          <cell r="H258" t="str">
            <v>000:20</v>
          </cell>
          <cell r="I258" t="str">
            <v>[EN PRIMERA PERSONA] {AVANCE PROGRAMACION} * {AVANCE PROGRAMACION}</v>
          </cell>
          <cell r="J258">
            <v>3</v>
          </cell>
          <cell r="K258">
            <v>10</v>
          </cell>
          <cell r="L258" t="str">
            <v>Resto</v>
          </cell>
          <cell r="M258">
            <v>0.6</v>
          </cell>
          <cell r="N258">
            <v>99.7</v>
          </cell>
          <cell r="O258">
            <v>223</v>
          </cell>
          <cell r="P258">
            <v>125</v>
          </cell>
          <cell r="Q258">
            <v>2.5</v>
          </cell>
          <cell r="R258">
            <v>14557</v>
          </cell>
          <cell r="S258">
            <v>39.700000000000003</v>
          </cell>
          <cell r="T258">
            <v>20</v>
          </cell>
        </row>
        <row r="259">
          <cell r="A259">
            <v>257</v>
          </cell>
          <cell r="B259" t="str">
            <v xml:space="preserve">PORT AVENTURA-H.VIAJE                                      </v>
          </cell>
          <cell r="C259" t="str">
            <v>C9</v>
          </cell>
          <cell r="D259" t="str">
            <v>GENERAL</v>
          </cell>
          <cell r="E259">
            <v>35562</v>
          </cell>
          <cell r="F259" t="str">
            <v>LUN</v>
          </cell>
          <cell r="G259">
            <v>0.78802083333333339</v>
          </cell>
          <cell r="H259" t="str">
            <v>000:20</v>
          </cell>
          <cell r="I259" t="str">
            <v>[EL JUI CAS ALCASSER] {AVANCE PROGRAMACION} * {AVANCE PROGRAMACION}</v>
          </cell>
          <cell r="J259">
            <v>5</v>
          </cell>
          <cell r="K259">
            <v>6</v>
          </cell>
          <cell r="L259" t="str">
            <v>Penultima</v>
          </cell>
          <cell r="M259">
            <v>0.3</v>
          </cell>
          <cell r="N259">
            <v>100.1</v>
          </cell>
          <cell r="O259">
            <v>126</v>
          </cell>
          <cell r="P259">
            <v>125</v>
          </cell>
          <cell r="Q259">
            <v>2.5</v>
          </cell>
          <cell r="R259">
            <v>14566</v>
          </cell>
          <cell r="S259">
            <v>39.700000000000003</v>
          </cell>
          <cell r="T259">
            <v>20</v>
          </cell>
        </row>
        <row r="260">
          <cell r="A260">
            <v>258</v>
          </cell>
          <cell r="B260" t="str">
            <v xml:space="preserve">PORT AVENTURA-H.VIAJE                                      </v>
          </cell>
          <cell r="C260" t="str">
            <v>C9</v>
          </cell>
          <cell r="D260" t="str">
            <v>GENERAL</v>
          </cell>
          <cell r="E260">
            <v>35562</v>
          </cell>
          <cell r="F260" t="str">
            <v>LUN</v>
          </cell>
          <cell r="G260">
            <v>0.9919675925925926</v>
          </cell>
          <cell r="H260" t="str">
            <v>000:20</v>
          </cell>
          <cell r="I260" t="str">
            <v>[PARLE VOSTE,CALLE VOS] {AVANCE PROGRAMACION} * {AVANCE PROGRAMACION}</v>
          </cell>
          <cell r="J260">
            <v>8</v>
          </cell>
          <cell r="K260">
            <v>11</v>
          </cell>
          <cell r="L260" t="str">
            <v>Resto</v>
          </cell>
          <cell r="M260">
            <v>0.6</v>
          </cell>
          <cell r="N260">
            <v>100.6</v>
          </cell>
          <cell r="O260">
            <v>206</v>
          </cell>
          <cell r="P260">
            <v>75</v>
          </cell>
          <cell r="Q260">
            <v>2.5</v>
          </cell>
          <cell r="R260">
            <v>14602</v>
          </cell>
          <cell r="S260">
            <v>39.799999999999997</v>
          </cell>
          <cell r="T260">
            <v>20</v>
          </cell>
        </row>
        <row r="261">
          <cell r="A261">
            <v>259</v>
          </cell>
          <cell r="B261" t="str">
            <v xml:space="preserve">PORT AVENTURA-H.VIAJE                                      </v>
          </cell>
          <cell r="C261" t="str">
            <v>ETB2</v>
          </cell>
          <cell r="D261" t="str">
            <v>GENERAL</v>
          </cell>
          <cell r="E261">
            <v>35562</v>
          </cell>
          <cell r="F261" t="str">
            <v>LUN</v>
          </cell>
          <cell r="G261">
            <v>0.52767361111111111</v>
          </cell>
          <cell r="H261" t="str">
            <v>000:20</v>
          </cell>
          <cell r="I261" t="str">
            <v>[AVANCE PROGRAMACION] * [A MEDIODIA]</v>
          </cell>
          <cell r="J261">
            <v>3</v>
          </cell>
          <cell r="K261">
            <v>4</v>
          </cell>
          <cell r="L261" t="str">
            <v>Penultima</v>
          </cell>
          <cell r="M261">
            <v>0.1</v>
          </cell>
          <cell r="N261">
            <v>100.7</v>
          </cell>
          <cell r="O261">
            <v>22</v>
          </cell>
          <cell r="P261">
            <v>50</v>
          </cell>
          <cell r="Q261">
            <v>2.5</v>
          </cell>
          <cell r="R261">
            <v>14603</v>
          </cell>
          <cell r="S261">
            <v>39.799999999999997</v>
          </cell>
          <cell r="T261">
            <v>20</v>
          </cell>
        </row>
        <row r="262">
          <cell r="A262">
            <v>260</v>
          </cell>
          <cell r="B262" t="str">
            <v xml:space="preserve">PORT AVENTURA-H.VIAJE                                      </v>
          </cell>
          <cell r="C262" t="str">
            <v>ETB2</v>
          </cell>
          <cell r="D262" t="str">
            <v>GENERAL</v>
          </cell>
          <cell r="E262">
            <v>35562</v>
          </cell>
          <cell r="F262" t="str">
            <v>LUN</v>
          </cell>
          <cell r="G262">
            <v>0.91386574074074067</v>
          </cell>
          <cell r="H262" t="str">
            <v>000:20</v>
          </cell>
          <cell r="I262" t="str">
            <v>[AVANCE PROGRAMACION] * [AVANCE PROGRAMACION]</v>
          </cell>
          <cell r="J262">
            <v>12</v>
          </cell>
          <cell r="K262">
            <v>21</v>
          </cell>
          <cell r="L262" t="str">
            <v>Resto</v>
          </cell>
          <cell r="M262">
            <v>0.4</v>
          </cell>
          <cell r="N262">
            <v>101.1</v>
          </cell>
          <cell r="O262">
            <v>135</v>
          </cell>
          <cell r="P262">
            <v>230</v>
          </cell>
          <cell r="Q262">
            <v>2.5</v>
          </cell>
          <cell r="R262">
            <v>14632</v>
          </cell>
          <cell r="S262">
            <v>39.9</v>
          </cell>
          <cell r="T262">
            <v>20</v>
          </cell>
        </row>
        <row r="263">
          <cell r="A263">
            <v>261</v>
          </cell>
          <cell r="B263" t="str">
            <v xml:space="preserve">PORT AVENTURA-H.VIAJE                                      </v>
          </cell>
          <cell r="C263" t="str">
            <v>TVG</v>
          </cell>
          <cell r="D263" t="str">
            <v>GENERAL</v>
          </cell>
          <cell r="E263">
            <v>35562</v>
          </cell>
          <cell r="F263" t="str">
            <v>LUN</v>
          </cell>
          <cell r="G263">
            <v>0.64101851851851854</v>
          </cell>
          <cell r="H263" t="str">
            <v>000:20</v>
          </cell>
          <cell r="I263" t="str">
            <v>[O TEMPO] * [AVANCE PROGRAMACION]</v>
          </cell>
          <cell r="J263">
            <v>9</v>
          </cell>
          <cell r="K263">
            <v>10</v>
          </cell>
          <cell r="L263" t="str">
            <v>Penultima</v>
          </cell>
          <cell r="M263">
            <v>0.4</v>
          </cell>
          <cell r="N263">
            <v>101.4</v>
          </cell>
          <cell r="O263">
            <v>136</v>
          </cell>
          <cell r="P263">
            <v>160</v>
          </cell>
          <cell r="Q263">
            <v>2.5</v>
          </cell>
          <cell r="R263">
            <v>14664</v>
          </cell>
          <cell r="S263">
            <v>40</v>
          </cell>
          <cell r="T263">
            <v>20</v>
          </cell>
        </row>
        <row r="264">
          <cell r="A264">
            <v>262</v>
          </cell>
          <cell r="B264" t="str">
            <v xml:space="preserve">PORT AVENTURA-H.VIAJE                                      </v>
          </cell>
          <cell r="C264" t="str">
            <v>TVG</v>
          </cell>
          <cell r="D264" t="str">
            <v>GENERAL</v>
          </cell>
          <cell r="E264">
            <v>35562</v>
          </cell>
          <cell r="F264" t="str">
            <v>LUN</v>
          </cell>
          <cell r="G264">
            <v>0.99548611111111107</v>
          </cell>
          <cell r="H264" t="str">
            <v>000:20</v>
          </cell>
          <cell r="I264" t="str">
            <v>[CINE] {AVANCE PROGRAMACION} * {ADIANTO INFORMAT. 24H}</v>
          </cell>
          <cell r="J264">
            <v>3</v>
          </cell>
          <cell r="K264">
            <v>17</v>
          </cell>
          <cell r="L264" t="str">
            <v>Resto</v>
          </cell>
          <cell r="M264">
            <v>0.4</v>
          </cell>
          <cell r="N264">
            <v>101.8</v>
          </cell>
          <cell r="O264">
            <v>136</v>
          </cell>
          <cell r="P264">
            <v>125</v>
          </cell>
          <cell r="Q264">
            <v>2.5</v>
          </cell>
          <cell r="R264">
            <v>14696</v>
          </cell>
          <cell r="S264">
            <v>40.1</v>
          </cell>
          <cell r="T264">
            <v>20</v>
          </cell>
        </row>
        <row r="265">
          <cell r="A265">
            <v>263</v>
          </cell>
          <cell r="B265" t="str">
            <v xml:space="preserve">PORT AVENTURA-H.VIAJE                                      </v>
          </cell>
          <cell r="C265" t="str">
            <v>TVG</v>
          </cell>
          <cell r="D265" t="str">
            <v>GENERAL</v>
          </cell>
          <cell r="E265">
            <v>35562</v>
          </cell>
          <cell r="F265" t="str">
            <v>LUN</v>
          </cell>
          <cell r="G265">
            <v>1.0527199074074074</v>
          </cell>
          <cell r="H265" t="str">
            <v>000:20</v>
          </cell>
          <cell r="I265" t="str">
            <v>[CINE] {AVANCE PROGRAMACION} * {AVANCE PROGRAMACION}</v>
          </cell>
          <cell r="J265">
            <v>2</v>
          </cell>
          <cell r="K265">
            <v>6</v>
          </cell>
          <cell r="L265" t="str">
            <v>Segunda</v>
          </cell>
          <cell r="M265">
            <v>0.2</v>
          </cell>
          <cell r="N265">
            <v>102</v>
          </cell>
          <cell r="O265">
            <v>71</v>
          </cell>
          <cell r="P265">
            <v>60</v>
          </cell>
          <cell r="Q265">
            <v>2.5</v>
          </cell>
          <cell r="R265">
            <v>14709</v>
          </cell>
          <cell r="S265">
            <v>40.1</v>
          </cell>
          <cell r="T265">
            <v>20</v>
          </cell>
        </row>
        <row r="266">
          <cell r="A266">
            <v>264</v>
          </cell>
          <cell r="B266" t="str">
            <v xml:space="preserve">PORT AVENTURA-H.VIAJE                                      </v>
          </cell>
          <cell r="C266" t="str">
            <v>TVM</v>
          </cell>
          <cell r="D266" t="str">
            <v>GENERAL</v>
          </cell>
          <cell r="E266">
            <v>35562</v>
          </cell>
          <cell r="F266" t="str">
            <v>LUN</v>
          </cell>
          <cell r="G266">
            <v>0.53135416666666668</v>
          </cell>
          <cell r="H266" t="str">
            <v>000:20</v>
          </cell>
          <cell r="I266" t="str">
            <v>[(P)MUCHO MADRID] * [AVANCE PROGRAMACION]</v>
          </cell>
          <cell r="J266">
            <v>5</v>
          </cell>
          <cell r="K266">
            <v>8</v>
          </cell>
          <cell r="L266" t="str">
            <v>Resto</v>
          </cell>
          <cell r="M266">
            <v>0.1</v>
          </cell>
          <cell r="N266">
            <v>102.1</v>
          </cell>
          <cell r="O266">
            <v>47</v>
          </cell>
          <cell r="P266">
            <v>275</v>
          </cell>
          <cell r="Q266">
            <v>2.5</v>
          </cell>
          <cell r="R266">
            <v>14708</v>
          </cell>
          <cell r="S266">
            <v>40.1</v>
          </cell>
          <cell r="T266">
            <v>20</v>
          </cell>
        </row>
        <row r="267">
          <cell r="A267">
            <v>265</v>
          </cell>
          <cell r="B267" t="str">
            <v xml:space="preserve">PORT AVENTURA-H.VIAJE                                      </v>
          </cell>
          <cell r="C267" t="str">
            <v>TVM</v>
          </cell>
          <cell r="D267" t="str">
            <v>GENERAL</v>
          </cell>
          <cell r="E267">
            <v>35562</v>
          </cell>
          <cell r="F267" t="str">
            <v>LUN</v>
          </cell>
          <cell r="G267">
            <v>0.66555555555555557</v>
          </cell>
          <cell r="H267" t="str">
            <v>000:20</v>
          </cell>
          <cell r="I267" t="str">
            <v>[ROSEANNE]</v>
          </cell>
          <cell r="J267">
            <v>15</v>
          </cell>
          <cell r="K267">
            <v>18</v>
          </cell>
          <cell r="L267" t="str">
            <v>Resto</v>
          </cell>
          <cell r="M267">
            <v>0.6</v>
          </cell>
          <cell r="N267">
            <v>102.7</v>
          </cell>
          <cell r="O267">
            <v>208</v>
          </cell>
          <cell r="P267">
            <v>365</v>
          </cell>
          <cell r="Q267">
            <v>2.6</v>
          </cell>
          <cell r="R267">
            <v>14718</v>
          </cell>
          <cell r="S267">
            <v>40.1</v>
          </cell>
          <cell r="T267">
            <v>20</v>
          </cell>
        </row>
        <row r="268">
          <cell r="A268">
            <v>266</v>
          </cell>
          <cell r="B268" t="str">
            <v xml:space="preserve">PORT AVENTURA-H.VIAJE                                      </v>
          </cell>
          <cell r="C268" t="str">
            <v>TVM</v>
          </cell>
          <cell r="D268" t="str">
            <v>GENERAL</v>
          </cell>
          <cell r="E268">
            <v>35562</v>
          </cell>
          <cell r="F268" t="str">
            <v>LUN</v>
          </cell>
          <cell r="G268">
            <v>0.96388888888888891</v>
          </cell>
          <cell r="H268" t="str">
            <v>000:20</v>
          </cell>
          <cell r="I268" t="str">
            <v>[MAS ALLA DEL LIMITE] {AVANCE PROGRAMACION} * {(P)MUCHO MADRID}</v>
          </cell>
          <cell r="J268">
            <v>14</v>
          </cell>
          <cell r="K268">
            <v>20</v>
          </cell>
          <cell r="L268" t="str">
            <v>Resto</v>
          </cell>
          <cell r="M268">
            <v>0.7</v>
          </cell>
          <cell r="N268">
            <v>103.4</v>
          </cell>
          <cell r="O268">
            <v>271</v>
          </cell>
          <cell r="P268">
            <v>690</v>
          </cell>
          <cell r="Q268">
            <v>2.6</v>
          </cell>
          <cell r="R268">
            <v>14811</v>
          </cell>
          <cell r="S268">
            <v>40.4</v>
          </cell>
          <cell r="T268">
            <v>20</v>
          </cell>
        </row>
        <row r="269">
          <cell r="A269">
            <v>267</v>
          </cell>
          <cell r="B269" t="str">
            <v xml:space="preserve">PORT AVENTURA-H.VIAJE                                      </v>
          </cell>
          <cell r="C269" t="str">
            <v>C.SUR</v>
          </cell>
          <cell r="D269" t="str">
            <v>GENERAL</v>
          </cell>
          <cell r="E269">
            <v>35563</v>
          </cell>
          <cell r="F269" t="str">
            <v>MAR</v>
          </cell>
          <cell r="G269">
            <v>0.58003472222222219</v>
          </cell>
          <cell r="H269" t="str">
            <v>000:20</v>
          </cell>
          <cell r="I269" t="str">
            <v>[LA TIENDA EN CASA] * [AVANCE PROGRAMACION]</v>
          </cell>
          <cell r="J269">
            <v>3</v>
          </cell>
          <cell r="K269">
            <v>9</v>
          </cell>
          <cell r="L269" t="str">
            <v>Resto</v>
          </cell>
          <cell r="M269">
            <v>0.3</v>
          </cell>
          <cell r="N269">
            <v>103.7</v>
          </cell>
          <cell r="O269">
            <v>97</v>
          </cell>
          <cell r="P269">
            <v>50</v>
          </cell>
          <cell r="Q269">
            <v>2.6</v>
          </cell>
          <cell r="R269">
            <v>14821</v>
          </cell>
          <cell r="S269">
            <v>40.4</v>
          </cell>
          <cell r="T269">
            <v>20</v>
          </cell>
        </row>
        <row r="270">
          <cell r="A270">
            <v>268</v>
          </cell>
          <cell r="B270" t="str">
            <v xml:space="preserve">PORT AVENTURA-H.VIAJE                                      </v>
          </cell>
          <cell r="C270" t="str">
            <v>C.SUR</v>
          </cell>
          <cell r="D270" t="str">
            <v>GENERAL</v>
          </cell>
          <cell r="E270">
            <v>35563</v>
          </cell>
          <cell r="F270" t="str">
            <v>MAR</v>
          </cell>
          <cell r="G270">
            <v>0.98081018518518526</v>
          </cell>
          <cell r="H270" t="str">
            <v>000:20</v>
          </cell>
          <cell r="I270" t="str">
            <v>[CINE] {AVANCE PROGRAMACION} * {AVANCE PROGRAMACION}</v>
          </cell>
          <cell r="J270">
            <v>13</v>
          </cell>
          <cell r="K270">
            <v>17</v>
          </cell>
          <cell r="L270" t="str">
            <v>Resto</v>
          </cell>
          <cell r="M270">
            <v>0.4</v>
          </cell>
          <cell r="N270">
            <v>104.1</v>
          </cell>
          <cell r="O270">
            <v>143</v>
          </cell>
          <cell r="P270">
            <v>450</v>
          </cell>
          <cell r="Q270">
            <v>2.6</v>
          </cell>
          <cell r="R270">
            <v>14846</v>
          </cell>
          <cell r="S270">
            <v>40.5</v>
          </cell>
          <cell r="T270">
            <v>20</v>
          </cell>
        </row>
        <row r="271">
          <cell r="A271">
            <v>269</v>
          </cell>
          <cell r="B271" t="str">
            <v xml:space="preserve">PORT AVENTURA-H.VIAJE                                      </v>
          </cell>
          <cell r="C271" t="str">
            <v>C.SUR</v>
          </cell>
          <cell r="D271" t="str">
            <v>GENERAL</v>
          </cell>
          <cell r="E271">
            <v>35563</v>
          </cell>
          <cell r="F271" t="str">
            <v>MAR</v>
          </cell>
          <cell r="G271">
            <v>1.0276041666666667</v>
          </cell>
          <cell r="H271" t="str">
            <v>000:20</v>
          </cell>
          <cell r="I271" t="str">
            <v>[AVANCE PROGRAMACION] * [TELEPAGINA]</v>
          </cell>
          <cell r="J271">
            <v>8</v>
          </cell>
          <cell r="K271">
            <v>11</v>
          </cell>
          <cell r="L271" t="str">
            <v>Resto</v>
          </cell>
          <cell r="M271">
            <v>0.1</v>
          </cell>
          <cell r="N271">
            <v>104.2</v>
          </cell>
          <cell r="O271">
            <v>46</v>
          </cell>
          <cell r="P271">
            <v>125</v>
          </cell>
          <cell r="Q271">
            <v>2.6</v>
          </cell>
          <cell r="R271">
            <v>14847</v>
          </cell>
          <cell r="S271">
            <v>40.5</v>
          </cell>
          <cell r="T271">
            <v>20</v>
          </cell>
        </row>
        <row r="272">
          <cell r="A272">
            <v>270</v>
          </cell>
          <cell r="B272" t="str">
            <v xml:space="preserve">PORT AVENTURA-H.VIAJE                                      </v>
          </cell>
          <cell r="C272" t="str">
            <v>C9</v>
          </cell>
          <cell r="D272" t="str">
            <v>GENERAL</v>
          </cell>
          <cell r="E272">
            <v>35563</v>
          </cell>
          <cell r="F272" t="str">
            <v>MAR</v>
          </cell>
          <cell r="G272">
            <v>0.50881944444444438</v>
          </cell>
          <cell r="H272" t="str">
            <v>000:20</v>
          </cell>
          <cell r="I272" t="str">
            <v>[AVANCE PROGRAMACION] * [A FLOR DE PELL]</v>
          </cell>
          <cell r="J272">
            <v>2</v>
          </cell>
          <cell r="K272">
            <v>3</v>
          </cell>
          <cell r="L272" t="str">
            <v>Segunda</v>
          </cell>
          <cell r="M272">
            <v>0.1</v>
          </cell>
          <cell r="N272">
            <v>104.3</v>
          </cell>
          <cell r="O272">
            <v>38</v>
          </cell>
          <cell r="P272">
            <v>30</v>
          </cell>
          <cell r="Q272">
            <v>2.6</v>
          </cell>
          <cell r="R272">
            <v>14846</v>
          </cell>
          <cell r="S272">
            <v>40.5</v>
          </cell>
          <cell r="T272">
            <v>20</v>
          </cell>
        </row>
        <row r="273">
          <cell r="A273">
            <v>271</v>
          </cell>
          <cell r="B273" t="str">
            <v xml:space="preserve">PORT AVENTURA-H.VIAJE                                      </v>
          </cell>
          <cell r="C273" t="str">
            <v>C9</v>
          </cell>
          <cell r="D273" t="str">
            <v>GENERAL</v>
          </cell>
          <cell r="E273">
            <v>35563</v>
          </cell>
          <cell r="F273" t="str">
            <v>MAR</v>
          </cell>
          <cell r="G273">
            <v>0.73247685185185185</v>
          </cell>
          <cell r="H273" t="str">
            <v>000:20</v>
          </cell>
          <cell r="I273" t="str">
            <v>[EN PRIMERA PERSONA] {AVANCE PROGRAMACION} * {AVANCE PROGRAMACION}</v>
          </cell>
          <cell r="J273">
            <v>3</v>
          </cell>
          <cell r="K273">
            <v>14</v>
          </cell>
          <cell r="L273" t="str">
            <v>Resto</v>
          </cell>
          <cell r="M273">
            <v>0.4</v>
          </cell>
          <cell r="N273">
            <v>104.7</v>
          </cell>
          <cell r="O273">
            <v>140</v>
          </cell>
          <cell r="P273">
            <v>125</v>
          </cell>
          <cell r="Q273">
            <v>2.6</v>
          </cell>
          <cell r="R273">
            <v>14867</v>
          </cell>
          <cell r="S273">
            <v>40.6</v>
          </cell>
          <cell r="T273">
            <v>20</v>
          </cell>
        </row>
        <row r="274">
          <cell r="A274">
            <v>272</v>
          </cell>
          <cell r="B274" t="str">
            <v xml:space="preserve">PORT AVENTURA-H.VIAJE                                      </v>
          </cell>
          <cell r="C274" t="str">
            <v>C9</v>
          </cell>
          <cell r="D274" t="str">
            <v>GENERAL</v>
          </cell>
          <cell r="E274">
            <v>35563</v>
          </cell>
          <cell r="F274" t="str">
            <v>MAR</v>
          </cell>
          <cell r="G274">
            <v>0.80391203703703706</v>
          </cell>
          <cell r="H274" t="str">
            <v>000:20</v>
          </cell>
          <cell r="I274" t="str">
            <v>[EL JUI CAS ALCASSER] {AVANCE PROGRAMACION} * {AVANCE PROGRAMACION}</v>
          </cell>
          <cell r="J274">
            <v>2</v>
          </cell>
          <cell r="K274">
            <v>11</v>
          </cell>
          <cell r="L274" t="str">
            <v>Segunda</v>
          </cell>
          <cell r="M274">
            <v>0.4</v>
          </cell>
          <cell r="N274">
            <v>105.1</v>
          </cell>
          <cell r="O274">
            <v>142</v>
          </cell>
          <cell r="P274">
            <v>125</v>
          </cell>
          <cell r="Q274">
            <v>2.6</v>
          </cell>
          <cell r="R274">
            <v>14884</v>
          </cell>
          <cell r="S274">
            <v>40.6</v>
          </cell>
          <cell r="T274">
            <v>20</v>
          </cell>
        </row>
        <row r="275">
          <cell r="A275">
            <v>273</v>
          </cell>
          <cell r="B275" t="str">
            <v xml:space="preserve">PORT AVENTURA-H.VIAJE                                      </v>
          </cell>
          <cell r="C275" t="str">
            <v>C9</v>
          </cell>
          <cell r="D275" t="str">
            <v>GENERAL</v>
          </cell>
          <cell r="E275">
            <v>35563</v>
          </cell>
          <cell r="F275" t="str">
            <v>MAR</v>
          </cell>
          <cell r="G275">
            <v>0.97429398148148139</v>
          </cell>
          <cell r="H275" t="str">
            <v>000:20</v>
          </cell>
          <cell r="I275" t="str">
            <v>[MAS ALLA DEL LIMITE] {AVANCE PROGRAMACION} * {AVANCE PROGRAMACION}</v>
          </cell>
          <cell r="J275">
            <v>13</v>
          </cell>
          <cell r="K275">
            <v>16</v>
          </cell>
          <cell r="L275" t="str">
            <v>Resto</v>
          </cell>
          <cell r="M275">
            <v>0.9</v>
          </cell>
          <cell r="N275">
            <v>105.9</v>
          </cell>
          <cell r="O275">
            <v>313</v>
          </cell>
          <cell r="P275">
            <v>400</v>
          </cell>
          <cell r="Q275">
            <v>2.6</v>
          </cell>
          <cell r="R275">
            <v>14921</v>
          </cell>
          <cell r="S275">
            <v>40.700000000000003</v>
          </cell>
          <cell r="T275">
            <v>20</v>
          </cell>
        </row>
        <row r="276">
          <cell r="A276">
            <v>274</v>
          </cell>
          <cell r="B276" t="str">
            <v xml:space="preserve">PORT AVENTURA-H.VIAJE                                      </v>
          </cell>
          <cell r="C276" t="str">
            <v>ETB2</v>
          </cell>
          <cell r="D276" t="str">
            <v>GENERAL</v>
          </cell>
          <cell r="E276">
            <v>35563</v>
          </cell>
          <cell r="F276" t="str">
            <v>MAR</v>
          </cell>
          <cell r="G276">
            <v>0.5204050925925926</v>
          </cell>
          <cell r="H276" t="str">
            <v>000:20</v>
          </cell>
          <cell r="I276" t="str">
            <v xml:space="preserve">[ANIMALES DEPREDADORES] {AVANCE PROGRAMACION} * </v>
          </cell>
          <cell r="J276">
            <v>2</v>
          </cell>
          <cell r="K276">
            <v>2</v>
          </cell>
          <cell r="L276" t="str">
            <v>Ultima</v>
          </cell>
          <cell r="M276">
            <v>0</v>
          </cell>
          <cell r="N276">
            <v>106</v>
          </cell>
          <cell r="O276">
            <v>7</v>
          </cell>
          <cell r="P276">
            <v>50</v>
          </cell>
          <cell r="Q276">
            <v>2.6</v>
          </cell>
          <cell r="R276">
            <v>14923</v>
          </cell>
          <cell r="S276">
            <v>40.700000000000003</v>
          </cell>
          <cell r="T276">
            <v>20</v>
          </cell>
        </row>
        <row r="277">
          <cell r="A277">
            <v>275</v>
          </cell>
          <cell r="B277" t="str">
            <v xml:space="preserve">PORT AVENTURA-H.VIAJE                                      </v>
          </cell>
          <cell r="C277" t="str">
            <v>ETB2</v>
          </cell>
          <cell r="D277" t="str">
            <v>GENERAL</v>
          </cell>
          <cell r="E277">
            <v>35563</v>
          </cell>
          <cell r="F277" t="str">
            <v>MAR</v>
          </cell>
          <cell r="G277">
            <v>0.58275462962962965</v>
          </cell>
          <cell r="H277" t="str">
            <v>000:20</v>
          </cell>
          <cell r="I277" t="str">
            <v>[AVANCE PROGRAMACION] * [AVANCE PROGRAMACION]</v>
          </cell>
          <cell r="J277">
            <v>8</v>
          </cell>
          <cell r="K277">
            <v>9</v>
          </cell>
          <cell r="L277" t="str">
            <v>Penultima</v>
          </cell>
          <cell r="M277">
            <v>0.1</v>
          </cell>
          <cell r="N277">
            <v>106.1</v>
          </cell>
          <cell r="O277">
            <v>38</v>
          </cell>
          <cell r="P277">
            <v>70</v>
          </cell>
          <cell r="Q277">
            <v>2.6</v>
          </cell>
          <cell r="R277">
            <v>14934</v>
          </cell>
          <cell r="S277">
            <v>40.700000000000003</v>
          </cell>
          <cell r="T277">
            <v>20</v>
          </cell>
        </row>
        <row r="278">
          <cell r="A278">
            <v>276</v>
          </cell>
          <cell r="B278" t="str">
            <v xml:space="preserve">PORT AVENTURA-H.VIAJE                                      </v>
          </cell>
          <cell r="C278" t="str">
            <v>ETB2</v>
          </cell>
          <cell r="D278" t="str">
            <v>GENERAL</v>
          </cell>
          <cell r="E278">
            <v>35563</v>
          </cell>
          <cell r="F278" t="str">
            <v>MAR</v>
          </cell>
          <cell r="G278">
            <v>0.91680555555555554</v>
          </cell>
          <cell r="H278" t="str">
            <v>000:20</v>
          </cell>
          <cell r="I278" t="str">
            <v>[AVANCE PROGRAMACION] * [LA NOCHE DE PRESENTAC]</v>
          </cell>
          <cell r="J278">
            <v>19</v>
          </cell>
          <cell r="K278">
            <v>22</v>
          </cell>
          <cell r="L278" t="str">
            <v>Resto</v>
          </cell>
          <cell r="M278">
            <v>0.4</v>
          </cell>
          <cell r="N278">
            <v>106.4</v>
          </cell>
          <cell r="O278">
            <v>137</v>
          </cell>
          <cell r="P278">
            <v>230</v>
          </cell>
          <cell r="Q278">
            <v>2.6</v>
          </cell>
          <cell r="R278">
            <v>14970</v>
          </cell>
          <cell r="S278">
            <v>40.799999999999997</v>
          </cell>
          <cell r="T278">
            <v>20</v>
          </cell>
        </row>
        <row r="279">
          <cell r="A279">
            <v>277</v>
          </cell>
          <cell r="B279" t="str">
            <v xml:space="preserve">PORT AVENTURA-H.VIAJE                                      </v>
          </cell>
          <cell r="C279" t="str">
            <v>TVG</v>
          </cell>
          <cell r="D279" t="str">
            <v>GENERAL</v>
          </cell>
          <cell r="E279">
            <v>35563</v>
          </cell>
          <cell r="F279" t="str">
            <v>MAR</v>
          </cell>
          <cell r="G279">
            <v>0.84431712962962957</v>
          </cell>
          <cell r="H279" t="str">
            <v>000:20</v>
          </cell>
          <cell r="I279" t="str">
            <v>[(P)OES ABRE OS OLLOS] * [AVANCE PROGRAMACION]</v>
          </cell>
          <cell r="J279">
            <v>6</v>
          </cell>
          <cell r="K279">
            <v>8</v>
          </cell>
          <cell r="L279" t="str">
            <v>Resto</v>
          </cell>
          <cell r="M279">
            <v>0.1</v>
          </cell>
          <cell r="N279">
            <v>106.5</v>
          </cell>
          <cell r="O279">
            <v>30</v>
          </cell>
          <cell r="P279">
            <v>100</v>
          </cell>
          <cell r="Q279">
            <v>2.6</v>
          </cell>
          <cell r="R279">
            <v>14979</v>
          </cell>
          <cell r="S279">
            <v>40.9</v>
          </cell>
          <cell r="T279">
            <v>20</v>
          </cell>
        </row>
        <row r="280">
          <cell r="A280">
            <v>278</v>
          </cell>
          <cell r="B280" t="str">
            <v xml:space="preserve">PORT AVENTURA-H.VIAJE                                      </v>
          </cell>
          <cell r="C280" t="str">
            <v>TVG</v>
          </cell>
          <cell r="D280" t="str">
            <v>GENERAL</v>
          </cell>
          <cell r="E280">
            <v>35563</v>
          </cell>
          <cell r="F280" t="str">
            <v>MAR</v>
          </cell>
          <cell r="G280">
            <v>0.99086805555555557</v>
          </cell>
          <cell r="H280" t="str">
            <v>000:20</v>
          </cell>
          <cell r="I280" t="str">
            <v>[SUPERMARTES] {AVANCE PROGRAMACION} * {(P)OES ABRE OS OLLOS}</v>
          </cell>
          <cell r="J280">
            <v>2</v>
          </cell>
          <cell r="K280">
            <v>10</v>
          </cell>
          <cell r="L280" t="str">
            <v>Segunda</v>
          </cell>
          <cell r="M280">
            <v>0.6</v>
          </cell>
          <cell r="N280">
            <v>107.1</v>
          </cell>
          <cell r="O280">
            <v>210</v>
          </cell>
          <cell r="P280">
            <v>300</v>
          </cell>
          <cell r="Q280">
            <v>2.6</v>
          </cell>
          <cell r="R280">
            <v>14990</v>
          </cell>
          <cell r="S280">
            <v>40.9</v>
          </cell>
          <cell r="T280">
            <v>20</v>
          </cell>
        </row>
        <row r="281">
          <cell r="A281">
            <v>279</v>
          </cell>
          <cell r="B281" t="str">
            <v xml:space="preserve">PORT AVENTURA-H.VIAJE                                      </v>
          </cell>
          <cell r="C281" t="str">
            <v>TVM</v>
          </cell>
          <cell r="D281" t="str">
            <v>GENERAL</v>
          </cell>
          <cell r="E281">
            <v>35563</v>
          </cell>
          <cell r="F281" t="str">
            <v>MAR</v>
          </cell>
          <cell r="G281">
            <v>0.47869212962962965</v>
          </cell>
          <cell r="H281" t="str">
            <v>000:20</v>
          </cell>
          <cell r="I281" t="str">
            <v>[PRORROGA FUTBOL ES(R)] {AVANCE PROGRAMACION} * {(P)TE LO DA TODO}</v>
          </cell>
          <cell r="J281">
            <v>2</v>
          </cell>
          <cell r="K281">
            <v>3</v>
          </cell>
          <cell r="L281" t="str">
            <v>Segunda</v>
          </cell>
          <cell r="M281">
            <v>0.2</v>
          </cell>
          <cell r="N281">
            <v>107.3</v>
          </cell>
          <cell r="O281">
            <v>78</v>
          </cell>
          <cell r="P281">
            <v>180</v>
          </cell>
          <cell r="Q281">
            <v>2.6</v>
          </cell>
          <cell r="R281">
            <v>15002</v>
          </cell>
          <cell r="S281">
            <v>40.9</v>
          </cell>
          <cell r="T281">
            <v>20</v>
          </cell>
        </row>
        <row r="282">
          <cell r="A282">
            <v>280</v>
          </cell>
          <cell r="B282" t="str">
            <v xml:space="preserve">PORT AVENTURA-H.VIAJE                                      </v>
          </cell>
          <cell r="C282" t="str">
            <v>TVM</v>
          </cell>
          <cell r="D282" t="str">
            <v>GENERAL</v>
          </cell>
          <cell r="E282">
            <v>35563</v>
          </cell>
          <cell r="F282" t="str">
            <v>MAR</v>
          </cell>
          <cell r="G282">
            <v>0.78280092592592598</v>
          </cell>
          <cell r="H282" t="str">
            <v>000:20</v>
          </cell>
          <cell r="I282" t="str">
            <v>[HABLANDO CON GEMMA] {(P)MUCHO MADRID} * {AVANCE PROGRAMACION}</v>
          </cell>
          <cell r="J282">
            <v>7</v>
          </cell>
          <cell r="K282">
            <v>14</v>
          </cell>
          <cell r="L282" t="str">
            <v>Resto</v>
          </cell>
          <cell r="M282">
            <v>0.4</v>
          </cell>
          <cell r="N282">
            <v>107.7</v>
          </cell>
          <cell r="O282">
            <v>149</v>
          </cell>
          <cell r="P282">
            <v>365</v>
          </cell>
          <cell r="Q282">
            <v>2.6</v>
          </cell>
          <cell r="R282">
            <v>15013</v>
          </cell>
          <cell r="S282">
            <v>41</v>
          </cell>
          <cell r="T282">
            <v>20</v>
          </cell>
        </row>
        <row r="283">
          <cell r="A283">
            <v>281</v>
          </cell>
          <cell r="B283" t="str">
            <v xml:space="preserve">PORT AVENTURA-H.VIAJE                                      </v>
          </cell>
          <cell r="C283" t="str">
            <v>TVM</v>
          </cell>
          <cell r="D283" t="str">
            <v>GENERAL</v>
          </cell>
          <cell r="E283">
            <v>35563</v>
          </cell>
          <cell r="F283" t="str">
            <v>MAR</v>
          </cell>
          <cell r="G283">
            <v>1.0321064814814815</v>
          </cell>
          <cell r="H283" t="str">
            <v>000:30</v>
          </cell>
          <cell r="I283" t="str">
            <v>[SAN ISIDRO,50 A#OS]  * {AVANCE PROGRAMACION}</v>
          </cell>
          <cell r="J283">
            <v>7</v>
          </cell>
          <cell r="K283">
            <v>19</v>
          </cell>
          <cell r="L283" t="str">
            <v>Resto</v>
          </cell>
          <cell r="M283">
            <v>0.2</v>
          </cell>
          <cell r="N283">
            <v>107.9</v>
          </cell>
          <cell r="O283">
            <v>72</v>
          </cell>
          <cell r="P283">
            <v>270</v>
          </cell>
          <cell r="Q283">
            <v>2.6</v>
          </cell>
          <cell r="R283">
            <v>15025</v>
          </cell>
          <cell r="S283">
            <v>41</v>
          </cell>
          <cell r="T283">
            <v>30</v>
          </cell>
        </row>
        <row r="284">
          <cell r="A284">
            <v>282</v>
          </cell>
          <cell r="B284" t="str">
            <v xml:space="preserve">PORT AVENTURA-H.VIAJE                                      </v>
          </cell>
          <cell r="C284" t="str">
            <v>TVM</v>
          </cell>
          <cell r="D284" t="str">
            <v>GENERAL</v>
          </cell>
          <cell r="E284">
            <v>35563</v>
          </cell>
          <cell r="F284" t="str">
            <v>MAR</v>
          </cell>
          <cell r="G284">
            <v>1.0693518518518519</v>
          </cell>
          <cell r="H284" t="str">
            <v>000:20</v>
          </cell>
          <cell r="I284" t="str">
            <v>[SAN ISIDRO,50 A#OS] {AVANCE PROGRAMACION} * {TELEPAGINA MADRID}</v>
          </cell>
          <cell r="J284">
            <v>9</v>
          </cell>
          <cell r="K284">
            <v>14</v>
          </cell>
          <cell r="L284" t="str">
            <v>Resto</v>
          </cell>
          <cell r="M284">
            <v>0.1</v>
          </cell>
          <cell r="N284">
            <v>108</v>
          </cell>
          <cell r="O284">
            <v>34</v>
          </cell>
          <cell r="P284">
            <v>180</v>
          </cell>
          <cell r="Q284">
            <v>2.6</v>
          </cell>
          <cell r="R284">
            <v>15024</v>
          </cell>
          <cell r="S284">
            <v>41</v>
          </cell>
          <cell r="T284">
            <v>20</v>
          </cell>
        </row>
        <row r="285">
          <cell r="A285">
            <v>283</v>
          </cell>
          <cell r="B285" t="str">
            <v xml:space="preserve">PORT AVENTURA-H.VIAJE                                      </v>
          </cell>
          <cell r="C285" t="str">
            <v>TVM</v>
          </cell>
          <cell r="D285" t="str">
            <v>GENERAL</v>
          </cell>
          <cell r="E285">
            <v>35563</v>
          </cell>
          <cell r="F285" t="str">
            <v>MAR</v>
          </cell>
          <cell r="G285">
            <v>1.083761574074074</v>
          </cell>
          <cell r="H285" t="str">
            <v>000:20</v>
          </cell>
          <cell r="I285" t="str">
            <v>[SAN ISIDRO,50 A#OS] {AVANCE PROGRAMACION} * {(P)MUCHO MADRID}</v>
          </cell>
          <cell r="J285">
            <v>2</v>
          </cell>
          <cell r="K285">
            <v>9</v>
          </cell>
          <cell r="L285" t="str">
            <v>Segunda</v>
          </cell>
          <cell r="M285">
            <v>0.1</v>
          </cell>
          <cell r="N285">
            <v>108.1</v>
          </cell>
          <cell r="O285">
            <v>24</v>
          </cell>
          <cell r="P285">
            <v>180</v>
          </cell>
          <cell r="Q285">
            <v>2.6</v>
          </cell>
          <cell r="R285">
            <v>15024</v>
          </cell>
          <cell r="S285">
            <v>41</v>
          </cell>
          <cell r="T285">
            <v>20</v>
          </cell>
        </row>
        <row r="286">
          <cell r="A286">
            <v>284</v>
          </cell>
          <cell r="B286" t="str">
            <v xml:space="preserve">PORT AVENTURA-H.VIAJE                                      </v>
          </cell>
          <cell r="C286" t="str">
            <v>C.SUR</v>
          </cell>
          <cell r="D286" t="str">
            <v>GENERAL</v>
          </cell>
          <cell r="E286">
            <v>35564</v>
          </cell>
          <cell r="F286" t="str">
            <v>MIÉ</v>
          </cell>
          <cell r="G286">
            <v>0.80120370370370375</v>
          </cell>
          <cell r="H286" t="str">
            <v>000:20</v>
          </cell>
          <cell r="I286" t="str">
            <v>[HABLANDO CON GEMMA] {AVANCE NOTICIAS 19H} * {AVANCE PROGRAMACION}</v>
          </cell>
          <cell r="J286">
            <v>6</v>
          </cell>
          <cell r="K286">
            <v>10</v>
          </cell>
          <cell r="L286" t="str">
            <v>Resto</v>
          </cell>
          <cell r="M286">
            <v>0.5</v>
          </cell>
          <cell r="N286">
            <v>108.6</v>
          </cell>
          <cell r="O286">
            <v>177</v>
          </cell>
          <cell r="P286">
            <v>300</v>
          </cell>
          <cell r="Q286">
            <v>2.6</v>
          </cell>
          <cell r="R286">
            <v>15034</v>
          </cell>
          <cell r="S286">
            <v>41</v>
          </cell>
          <cell r="T286">
            <v>20</v>
          </cell>
        </row>
        <row r="287">
          <cell r="A287">
            <v>285</v>
          </cell>
          <cell r="B287" t="str">
            <v xml:space="preserve">PORT AVENTURA-H.VIAJE                                      </v>
          </cell>
          <cell r="C287" t="str">
            <v>C.SUR</v>
          </cell>
          <cell r="D287" t="str">
            <v>GENERAL</v>
          </cell>
          <cell r="E287">
            <v>35564</v>
          </cell>
          <cell r="F287" t="str">
            <v>MIÉ</v>
          </cell>
          <cell r="G287">
            <v>0.87077546296296304</v>
          </cell>
          <cell r="H287" t="str">
            <v>000:20</v>
          </cell>
          <cell r="I287" t="str">
            <v>[AVANCE PROGRAMACION] * [AVANCE PROGRAMACION]</v>
          </cell>
          <cell r="J287">
            <v>10</v>
          </cell>
          <cell r="K287">
            <v>16</v>
          </cell>
          <cell r="L287" t="str">
            <v>Resto</v>
          </cell>
          <cell r="M287">
            <v>0.6</v>
          </cell>
          <cell r="N287">
            <v>109.2</v>
          </cell>
          <cell r="O287">
            <v>222</v>
          </cell>
          <cell r="P287">
            <v>300</v>
          </cell>
          <cell r="Q287">
            <v>2.7</v>
          </cell>
          <cell r="R287">
            <v>15075</v>
          </cell>
          <cell r="S287">
            <v>41.1</v>
          </cell>
          <cell r="T287">
            <v>20</v>
          </cell>
        </row>
        <row r="288">
          <cell r="A288">
            <v>286</v>
          </cell>
          <cell r="B288" t="str">
            <v xml:space="preserve">PORT AVENTURA-H.VIAJE                                      </v>
          </cell>
          <cell r="C288" t="str">
            <v>C.SUR</v>
          </cell>
          <cell r="D288" t="str">
            <v>GENERAL</v>
          </cell>
          <cell r="E288">
            <v>35564</v>
          </cell>
          <cell r="F288" t="str">
            <v>MIÉ</v>
          </cell>
          <cell r="G288">
            <v>1.0308101851851852</v>
          </cell>
          <cell r="H288" t="str">
            <v>000:20</v>
          </cell>
          <cell r="I288" t="str">
            <v>[AVANCE PROGRAMACION] * [NOCHE FLAMENCA]</v>
          </cell>
          <cell r="J288">
            <v>10</v>
          </cell>
          <cell r="K288">
            <v>12</v>
          </cell>
          <cell r="L288" t="str">
            <v>Resto</v>
          </cell>
          <cell r="M288">
            <v>0.3</v>
          </cell>
          <cell r="N288">
            <v>109.4</v>
          </cell>
          <cell r="O288">
            <v>94</v>
          </cell>
          <cell r="P288">
            <v>125</v>
          </cell>
          <cell r="Q288">
            <v>2.7</v>
          </cell>
          <cell r="R288">
            <v>15081</v>
          </cell>
          <cell r="S288">
            <v>41.1</v>
          </cell>
          <cell r="T288">
            <v>20</v>
          </cell>
        </row>
        <row r="289">
          <cell r="A289">
            <v>287</v>
          </cell>
          <cell r="B289" t="str">
            <v xml:space="preserve">PORT AVENTURA-H.VIAJE                                      </v>
          </cell>
          <cell r="C289" t="str">
            <v>C9</v>
          </cell>
          <cell r="D289" t="str">
            <v>GENERAL</v>
          </cell>
          <cell r="E289">
            <v>35564</v>
          </cell>
          <cell r="F289" t="str">
            <v>MIÉ</v>
          </cell>
          <cell r="G289">
            <v>0.8324421296296296</v>
          </cell>
          <cell r="H289" t="str">
            <v>000:20</v>
          </cell>
          <cell r="I289" t="str">
            <v>[AVANCE PROGRAMACION] * [AVANCE PROGRAMACION]</v>
          </cell>
          <cell r="J289">
            <v>10</v>
          </cell>
          <cell r="K289">
            <v>11</v>
          </cell>
          <cell r="L289" t="str">
            <v>Penultima</v>
          </cell>
          <cell r="M289">
            <v>0.5</v>
          </cell>
          <cell r="N289">
            <v>110</v>
          </cell>
          <cell r="O289">
            <v>201</v>
          </cell>
          <cell r="P289">
            <v>300</v>
          </cell>
          <cell r="Q289">
            <v>2.7</v>
          </cell>
          <cell r="R289">
            <v>15122</v>
          </cell>
          <cell r="S289">
            <v>41.3</v>
          </cell>
          <cell r="T289">
            <v>20</v>
          </cell>
        </row>
        <row r="290">
          <cell r="A290">
            <v>288</v>
          </cell>
          <cell r="B290" t="str">
            <v xml:space="preserve">PORT AVENTURA-H.VIAJE                                      </v>
          </cell>
          <cell r="C290" t="str">
            <v>C9</v>
          </cell>
          <cell r="D290" t="str">
            <v>GENERAL</v>
          </cell>
          <cell r="E290">
            <v>35564</v>
          </cell>
          <cell r="F290" t="str">
            <v>MIÉ</v>
          </cell>
          <cell r="G290">
            <v>0.97406250000000005</v>
          </cell>
          <cell r="H290" t="str">
            <v>000:20</v>
          </cell>
          <cell r="I290" t="str">
            <v>[CINE] {AVANCE PROGRAMACION} * {AVANCE PROGRAMACION}</v>
          </cell>
          <cell r="J290">
            <v>4</v>
          </cell>
          <cell r="K290">
            <v>15</v>
          </cell>
          <cell r="L290" t="str">
            <v>Resto</v>
          </cell>
          <cell r="M290">
            <v>0.8</v>
          </cell>
          <cell r="N290">
            <v>110.7</v>
          </cell>
          <cell r="O290">
            <v>284</v>
          </cell>
          <cell r="P290">
            <v>400</v>
          </cell>
          <cell r="Q290">
            <v>2.7</v>
          </cell>
          <cell r="R290">
            <v>15158</v>
          </cell>
          <cell r="S290">
            <v>41.3</v>
          </cell>
          <cell r="T290">
            <v>20</v>
          </cell>
        </row>
        <row r="291">
          <cell r="A291">
            <v>289</v>
          </cell>
          <cell r="B291" t="str">
            <v xml:space="preserve">PORT AVENTURA-H.VIAJE                                      </v>
          </cell>
          <cell r="C291" t="str">
            <v>ETB2</v>
          </cell>
          <cell r="D291" t="str">
            <v>GENERAL</v>
          </cell>
          <cell r="E291">
            <v>35564</v>
          </cell>
          <cell r="F291" t="str">
            <v>MIÉ</v>
          </cell>
          <cell r="G291">
            <v>0.52542824074074079</v>
          </cell>
          <cell r="H291" t="str">
            <v>000:20</v>
          </cell>
          <cell r="I291" t="str">
            <v>[AVANCE PROGRAMACION] * [A MEDIODIA]</v>
          </cell>
          <cell r="J291">
            <v>2</v>
          </cell>
          <cell r="K291">
            <v>3</v>
          </cell>
          <cell r="L291" t="str">
            <v>Segunda</v>
          </cell>
          <cell r="M291">
            <v>0</v>
          </cell>
          <cell r="N291">
            <v>110.7</v>
          </cell>
          <cell r="O291">
            <v>2</v>
          </cell>
          <cell r="P291">
            <v>50</v>
          </cell>
          <cell r="Q291">
            <v>2.7</v>
          </cell>
          <cell r="R291">
            <v>15158</v>
          </cell>
          <cell r="S291">
            <v>41.3</v>
          </cell>
          <cell r="T291">
            <v>20</v>
          </cell>
        </row>
        <row r="292">
          <cell r="A292">
            <v>290</v>
          </cell>
          <cell r="B292" t="str">
            <v xml:space="preserve">PORT AVENTURA-H.VIAJE                                      </v>
          </cell>
          <cell r="C292" t="str">
            <v>ETB2</v>
          </cell>
          <cell r="D292" t="str">
            <v>GENERAL</v>
          </cell>
          <cell r="E292">
            <v>35564</v>
          </cell>
          <cell r="F292" t="str">
            <v>MIÉ</v>
          </cell>
          <cell r="G292">
            <v>0.85138888888888886</v>
          </cell>
          <cell r="H292" t="str">
            <v>000:20</v>
          </cell>
          <cell r="I292" t="str">
            <v>[ROMPECABEZOTAS] {AVANCE PROGRAMACION} * {AVANCE PROGRAMACION}</v>
          </cell>
          <cell r="J292">
            <v>10</v>
          </cell>
          <cell r="K292">
            <v>13</v>
          </cell>
          <cell r="L292" t="str">
            <v>Resto</v>
          </cell>
          <cell r="M292">
            <v>0.1</v>
          </cell>
          <cell r="N292">
            <v>110.9</v>
          </cell>
          <cell r="O292">
            <v>43</v>
          </cell>
          <cell r="P292">
            <v>170</v>
          </cell>
          <cell r="Q292">
            <v>2.7</v>
          </cell>
          <cell r="R292">
            <v>15158</v>
          </cell>
          <cell r="S292">
            <v>41.3</v>
          </cell>
          <cell r="T292">
            <v>20</v>
          </cell>
        </row>
        <row r="293">
          <cell r="A293">
            <v>291</v>
          </cell>
          <cell r="B293" t="str">
            <v xml:space="preserve">PORT AVENTURA-H.VIAJE                                      </v>
          </cell>
          <cell r="C293" t="str">
            <v>ETB2</v>
          </cell>
          <cell r="D293" t="str">
            <v>GENERAL</v>
          </cell>
          <cell r="E293">
            <v>35564</v>
          </cell>
          <cell r="F293" t="str">
            <v>MIÉ</v>
          </cell>
          <cell r="G293">
            <v>0.92356481481481489</v>
          </cell>
          <cell r="H293" t="str">
            <v>000:20</v>
          </cell>
          <cell r="I293" t="str">
            <v>[EL TIEMPO LO DIRA] {AVANCE PROGRAMACION} * {AVANCE PROGRAMACION}</v>
          </cell>
          <cell r="J293">
            <v>14</v>
          </cell>
          <cell r="K293">
            <v>19</v>
          </cell>
          <cell r="L293" t="str">
            <v>Resto</v>
          </cell>
          <cell r="M293">
            <v>0.1</v>
          </cell>
          <cell r="N293">
            <v>111</v>
          </cell>
          <cell r="O293">
            <v>52</v>
          </cell>
          <cell r="P293">
            <v>230</v>
          </cell>
          <cell r="Q293">
            <v>2.7</v>
          </cell>
          <cell r="R293">
            <v>15163</v>
          </cell>
          <cell r="S293">
            <v>41.4</v>
          </cell>
          <cell r="T293">
            <v>20</v>
          </cell>
        </row>
        <row r="294">
          <cell r="A294">
            <v>292</v>
          </cell>
          <cell r="B294" t="str">
            <v xml:space="preserve">PORT AVENTURA-H.VIAJE                                      </v>
          </cell>
          <cell r="C294" t="str">
            <v>TVG</v>
          </cell>
          <cell r="D294" t="str">
            <v>GENERAL</v>
          </cell>
          <cell r="E294">
            <v>35564</v>
          </cell>
          <cell r="F294" t="str">
            <v>MIÉ</v>
          </cell>
          <cell r="G294">
            <v>0.45476851851851857</v>
          </cell>
          <cell r="H294" t="str">
            <v>000:20</v>
          </cell>
          <cell r="I294" t="str">
            <v>[GALICIA ENTEIRA] {AVANCE PROGRAMACION} * {AVANCE PROGRAMACION}</v>
          </cell>
          <cell r="J294">
            <v>2</v>
          </cell>
          <cell r="K294">
            <v>3</v>
          </cell>
          <cell r="L294" t="str">
            <v>Segunda</v>
          </cell>
          <cell r="M294">
            <v>0.1</v>
          </cell>
          <cell r="N294">
            <v>111.1</v>
          </cell>
          <cell r="O294">
            <v>18</v>
          </cell>
          <cell r="P294">
            <v>40</v>
          </cell>
          <cell r="Q294">
            <v>2.7</v>
          </cell>
          <cell r="R294">
            <v>15163</v>
          </cell>
          <cell r="S294">
            <v>41.4</v>
          </cell>
          <cell r="T294">
            <v>20</v>
          </cell>
        </row>
        <row r="295">
          <cell r="A295">
            <v>293</v>
          </cell>
          <cell r="B295" t="str">
            <v xml:space="preserve">PORT AVENTURA-H.VIAJE                                      </v>
          </cell>
          <cell r="C295" t="str">
            <v>TVG</v>
          </cell>
          <cell r="D295" t="str">
            <v>GENERAL</v>
          </cell>
          <cell r="E295">
            <v>35564</v>
          </cell>
          <cell r="F295" t="str">
            <v>MIÉ</v>
          </cell>
          <cell r="G295">
            <v>0.64086805555555559</v>
          </cell>
          <cell r="H295" t="str">
            <v>000:20</v>
          </cell>
          <cell r="I295" t="str">
            <v>[O TEMPO] * [TELEXORNAL DEPORTES]</v>
          </cell>
          <cell r="J295">
            <v>8</v>
          </cell>
          <cell r="K295">
            <v>14</v>
          </cell>
          <cell r="L295" t="str">
            <v>Resto</v>
          </cell>
          <cell r="M295">
            <v>0.2</v>
          </cell>
          <cell r="N295">
            <v>111.3</v>
          </cell>
          <cell r="O295">
            <v>80</v>
          </cell>
          <cell r="P295">
            <v>160</v>
          </cell>
          <cell r="Q295">
            <v>2.7</v>
          </cell>
          <cell r="R295">
            <v>15178</v>
          </cell>
          <cell r="S295">
            <v>41.4</v>
          </cell>
          <cell r="T295">
            <v>20</v>
          </cell>
        </row>
        <row r="296">
          <cell r="A296">
            <v>294</v>
          </cell>
          <cell r="B296" t="str">
            <v xml:space="preserve">PORT AVENTURA-H.VIAJE                                      </v>
          </cell>
          <cell r="C296" t="str">
            <v>TVG</v>
          </cell>
          <cell r="D296" t="str">
            <v>GENERAL</v>
          </cell>
          <cell r="E296">
            <v>35564</v>
          </cell>
          <cell r="F296" t="str">
            <v>MIÉ</v>
          </cell>
          <cell r="G296">
            <v>0.97680555555555559</v>
          </cell>
          <cell r="H296" t="str">
            <v>000:20</v>
          </cell>
          <cell r="I296" t="str">
            <v>[GALEGUIDADE] {AVANCE PROGRAMACION} * {(P)OES ABRE OS OLLOS}</v>
          </cell>
          <cell r="J296">
            <v>4</v>
          </cell>
          <cell r="K296">
            <v>14</v>
          </cell>
          <cell r="L296" t="str">
            <v>Resto</v>
          </cell>
          <cell r="M296">
            <v>0.3</v>
          </cell>
          <cell r="N296">
            <v>111.6</v>
          </cell>
          <cell r="O296">
            <v>113</v>
          </cell>
          <cell r="P296">
            <v>300</v>
          </cell>
          <cell r="Q296">
            <v>2.7</v>
          </cell>
          <cell r="R296">
            <v>15196</v>
          </cell>
          <cell r="S296">
            <v>41.5</v>
          </cell>
          <cell r="T296">
            <v>20</v>
          </cell>
        </row>
        <row r="297">
          <cell r="A297">
            <v>295</v>
          </cell>
          <cell r="B297" t="str">
            <v xml:space="preserve">PORT AVENTURA-H.VIAJE                                      </v>
          </cell>
          <cell r="C297" t="str">
            <v>TVM</v>
          </cell>
          <cell r="D297" t="str">
            <v>GENERAL</v>
          </cell>
          <cell r="E297">
            <v>35564</v>
          </cell>
          <cell r="F297" t="str">
            <v>MIÉ</v>
          </cell>
          <cell r="G297">
            <v>0.41763888888888889</v>
          </cell>
          <cell r="H297" t="str">
            <v>000:20</v>
          </cell>
          <cell r="I297" t="str">
            <v>[A SABER] * [TELENOTICIAS 10H]</v>
          </cell>
          <cell r="J297">
            <v>1</v>
          </cell>
          <cell r="K297">
            <v>3</v>
          </cell>
          <cell r="L297" t="str">
            <v>Primera</v>
          </cell>
          <cell r="M297">
            <v>0.1</v>
          </cell>
          <cell r="N297">
            <v>111.7</v>
          </cell>
          <cell r="O297">
            <v>29</v>
          </cell>
          <cell r="P297">
            <v>180</v>
          </cell>
          <cell r="Q297">
            <v>2.7</v>
          </cell>
          <cell r="R297">
            <v>15196</v>
          </cell>
          <cell r="S297">
            <v>41.5</v>
          </cell>
          <cell r="T297">
            <v>20</v>
          </cell>
        </row>
        <row r="298">
          <cell r="A298">
            <v>296</v>
          </cell>
          <cell r="B298" t="str">
            <v xml:space="preserve">PORT AVENTURA-H.VIAJE                                      </v>
          </cell>
          <cell r="C298" t="str">
            <v>TVM</v>
          </cell>
          <cell r="D298" t="str">
            <v>GENERAL</v>
          </cell>
          <cell r="E298">
            <v>35564</v>
          </cell>
          <cell r="F298" t="str">
            <v>MIÉ</v>
          </cell>
          <cell r="G298">
            <v>0.8206134259259259</v>
          </cell>
          <cell r="H298" t="str">
            <v>000:20</v>
          </cell>
          <cell r="I298" t="str">
            <v>[MADRID DIRECTO] {TELE EMPLEO} * {TELEPAGINA MADRID}</v>
          </cell>
          <cell r="J298">
            <v>7</v>
          </cell>
          <cell r="K298">
            <v>11</v>
          </cell>
          <cell r="L298" t="str">
            <v>Resto</v>
          </cell>
          <cell r="M298">
            <v>0.7</v>
          </cell>
          <cell r="N298">
            <v>112.4</v>
          </cell>
          <cell r="O298">
            <v>258</v>
          </cell>
          <cell r="P298">
            <v>365</v>
          </cell>
          <cell r="Q298">
            <v>2.7</v>
          </cell>
          <cell r="R298">
            <v>15221</v>
          </cell>
          <cell r="S298">
            <v>41.5</v>
          </cell>
          <cell r="T298">
            <v>20</v>
          </cell>
        </row>
        <row r="299">
          <cell r="A299">
            <v>297</v>
          </cell>
          <cell r="B299" t="str">
            <v xml:space="preserve">PORT AVENTURA-H.VIAJE                                      </v>
          </cell>
          <cell r="C299" t="str">
            <v>TVM</v>
          </cell>
          <cell r="D299" t="str">
            <v>GENERAL</v>
          </cell>
          <cell r="E299">
            <v>35564</v>
          </cell>
          <cell r="F299" t="str">
            <v>MIÉ</v>
          </cell>
          <cell r="G299">
            <v>1.0241087962962963</v>
          </cell>
          <cell r="H299" t="str">
            <v>000:20</v>
          </cell>
          <cell r="I299" t="str">
            <v>[CINE 2] {AVANCE PROGRAMACION} * {AVANCE PROGRAMACION}</v>
          </cell>
          <cell r="J299">
            <v>10</v>
          </cell>
          <cell r="K299">
            <v>23</v>
          </cell>
          <cell r="L299" t="str">
            <v>Resto</v>
          </cell>
          <cell r="M299">
            <v>0.3</v>
          </cell>
          <cell r="N299">
            <v>112.6</v>
          </cell>
          <cell r="O299">
            <v>103</v>
          </cell>
          <cell r="P299">
            <v>690</v>
          </cell>
          <cell r="Q299">
            <v>2.7</v>
          </cell>
          <cell r="R299">
            <v>15240</v>
          </cell>
          <cell r="S299">
            <v>41.6</v>
          </cell>
          <cell r="T299">
            <v>20</v>
          </cell>
        </row>
        <row r="300">
          <cell r="A300">
            <v>298</v>
          </cell>
          <cell r="B300" t="str">
            <v xml:space="preserve">PORT AVENTURA-H.VIAJE                                      </v>
          </cell>
          <cell r="C300" t="str">
            <v>C.SUR</v>
          </cell>
          <cell r="D300" t="str">
            <v>GENERAL</v>
          </cell>
          <cell r="E300">
            <v>35565</v>
          </cell>
          <cell r="F300" t="str">
            <v>JUE</v>
          </cell>
          <cell r="G300">
            <v>0.58090277777777777</v>
          </cell>
          <cell r="H300" t="str">
            <v>000:20</v>
          </cell>
          <cell r="I300" t="str">
            <v>[LA TIENDA EN CASA] * [AVANCE PROGRAMACION]</v>
          </cell>
          <cell r="J300">
            <v>3</v>
          </cell>
          <cell r="K300">
            <v>7</v>
          </cell>
          <cell r="L300" t="str">
            <v>Resto</v>
          </cell>
          <cell r="M300">
            <v>0.4</v>
          </cell>
          <cell r="N300">
            <v>113.1</v>
          </cell>
          <cell r="O300">
            <v>156</v>
          </cell>
          <cell r="P300">
            <v>50</v>
          </cell>
          <cell r="Q300">
            <v>2.7</v>
          </cell>
          <cell r="R300">
            <v>15267</v>
          </cell>
          <cell r="S300">
            <v>41.6</v>
          </cell>
          <cell r="T300">
            <v>20</v>
          </cell>
        </row>
        <row r="301">
          <cell r="A301">
            <v>299</v>
          </cell>
          <cell r="B301" t="str">
            <v xml:space="preserve">PORT AVENTURA-H.VIAJE                                      </v>
          </cell>
          <cell r="C301" t="str">
            <v>C.SUR</v>
          </cell>
          <cell r="D301" t="str">
            <v>GENERAL</v>
          </cell>
          <cell r="E301">
            <v>35565</v>
          </cell>
          <cell r="F301" t="str">
            <v>JUE</v>
          </cell>
          <cell r="G301">
            <v>0.9563194444444445</v>
          </cell>
          <cell r="H301" t="str">
            <v>000:20</v>
          </cell>
          <cell r="I301" t="str">
            <v>[FUTBOL:L.ESPA#OLA] {AVANCE PROGRAMACION} * {AVANCE PROGRAMACION}</v>
          </cell>
          <cell r="J301">
            <v>25</v>
          </cell>
          <cell r="K301">
            <v>33</v>
          </cell>
          <cell r="L301" t="str">
            <v>Resto</v>
          </cell>
          <cell r="M301">
            <v>1.1000000000000001</v>
          </cell>
          <cell r="N301">
            <v>114.2</v>
          </cell>
          <cell r="O301">
            <v>419</v>
          </cell>
          <cell r="P301">
            <v>450</v>
          </cell>
          <cell r="Q301">
            <v>2.7</v>
          </cell>
          <cell r="R301">
            <v>15340</v>
          </cell>
          <cell r="S301">
            <v>41.8</v>
          </cell>
          <cell r="T301">
            <v>20</v>
          </cell>
        </row>
        <row r="302">
          <cell r="A302">
            <v>300</v>
          </cell>
          <cell r="B302" t="str">
            <v xml:space="preserve">PORT AVENTURA-H.VIAJE                                      </v>
          </cell>
          <cell r="C302" t="str">
            <v>C.SUR</v>
          </cell>
          <cell r="D302" t="str">
            <v>GENERAL</v>
          </cell>
          <cell r="E302">
            <v>35565</v>
          </cell>
          <cell r="F302" t="str">
            <v>JUE</v>
          </cell>
          <cell r="G302">
            <v>1.0224768518518519</v>
          </cell>
          <cell r="H302" t="str">
            <v>000:20</v>
          </cell>
          <cell r="I302" t="str">
            <v>[CINE] {AVANCE PROGRAMACION} * {TELEPAGINA}</v>
          </cell>
          <cell r="J302">
            <v>9</v>
          </cell>
          <cell r="K302">
            <v>10</v>
          </cell>
          <cell r="L302" t="str">
            <v>Penultima</v>
          </cell>
          <cell r="M302">
            <v>0.2</v>
          </cell>
          <cell r="N302">
            <v>114.4</v>
          </cell>
          <cell r="O302">
            <v>87</v>
          </cell>
          <cell r="P302">
            <v>125</v>
          </cell>
          <cell r="Q302">
            <v>2.7</v>
          </cell>
          <cell r="R302">
            <v>15350</v>
          </cell>
          <cell r="S302">
            <v>41.9</v>
          </cell>
          <cell r="T302">
            <v>20</v>
          </cell>
        </row>
        <row r="303">
          <cell r="A303">
            <v>301</v>
          </cell>
          <cell r="B303" t="str">
            <v xml:space="preserve">PORT AVENTURA-H.VIAJE                                      </v>
          </cell>
          <cell r="C303" t="str">
            <v>C9</v>
          </cell>
          <cell r="D303" t="str">
            <v>GENERAL</v>
          </cell>
          <cell r="E303">
            <v>35565</v>
          </cell>
          <cell r="F303" t="str">
            <v>JUE</v>
          </cell>
          <cell r="G303">
            <v>0.71369212962962969</v>
          </cell>
          <cell r="H303" t="str">
            <v>000:20</v>
          </cell>
          <cell r="I303" t="str">
            <v>[EN PRIMERA PERSONA] {AVANCE PROGRAMACION} * {AVANCE PROGRAMACION}</v>
          </cell>
          <cell r="J303">
            <v>7</v>
          </cell>
          <cell r="K303">
            <v>12</v>
          </cell>
          <cell r="L303" t="str">
            <v>Resto</v>
          </cell>
          <cell r="M303">
            <v>0.6</v>
          </cell>
          <cell r="N303">
            <v>115</v>
          </cell>
          <cell r="O303">
            <v>211</v>
          </cell>
          <cell r="P303">
            <v>125</v>
          </cell>
          <cell r="Q303">
            <v>2.7</v>
          </cell>
          <cell r="R303">
            <v>15370</v>
          </cell>
          <cell r="S303">
            <v>41.9</v>
          </cell>
          <cell r="T303">
            <v>20</v>
          </cell>
        </row>
        <row r="304">
          <cell r="A304">
            <v>302</v>
          </cell>
          <cell r="B304" t="str">
            <v xml:space="preserve">PORT AVENTURA-H.VIAJE                                      </v>
          </cell>
          <cell r="C304" t="str">
            <v>C9</v>
          </cell>
          <cell r="D304" t="str">
            <v>GENERAL</v>
          </cell>
          <cell r="E304">
            <v>35565</v>
          </cell>
          <cell r="F304" t="str">
            <v>JUE</v>
          </cell>
          <cell r="G304">
            <v>1.0819791666666667</v>
          </cell>
          <cell r="H304" t="str">
            <v>000:20</v>
          </cell>
          <cell r="I304" t="str">
            <v>[COLP D'ULL] {AVANCE PROGRAMACION} * {AVANCE PROGRAMACION}</v>
          </cell>
          <cell r="J304">
            <v>3</v>
          </cell>
          <cell r="K304">
            <v>5</v>
          </cell>
          <cell r="L304" t="str">
            <v>Resto</v>
          </cell>
          <cell r="M304">
            <v>0.1</v>
          </cell>
          <cell r="N304">
            <v>115.1</v>
          </cell>
          <cell r="O304">
            <v>25</v>
          </cell>
          <cell r="P304">
            <v>25</v>
          </cell>
          <cell r="Q304">
            <v>2.7</v>
          </cell>
          <cell r="R304">
            <v>15378</v>
          </cell>
          <cell r="S304">
            <v>41.9</v>
          </cell>
          <cell r="T304">
            <v>20</v>
          </cell>
        </row>
        <row r="305">
          <cell r="A305">
            <v>303</v>
          </cell>
          <cell r="B305" t="str">
            <v xml:space="preserve">PORT AVENTURA-H.VIAJE                                      </v>
          </cell>
          <cell r="C305" t="str">
            <v>ETB2</v>
          </cell>
          <cell r="D305" t="str">
            <v>GENERAL</v>
          </cell>
          <cell r="E305">
            <v>35565</v>
          </cell>
          <cell r="F305" t="str">
            <v>JUE</v>
          </cell>
          <cell r="G305">
            <v>0.52650462962962963</v>
          </cell>
          <cell r="H305" t="str">
            <v>000:20</v>
          </cell>
          <cell r="I305" t="str">
            <v>[AVANCE PROGRAMACION] * [AVANCE PROGRAMACION]</v>
          </cell>
          <cell r="J305">
            <v>3</v>
          </cell>
          <cell r="K305">
            <v>4</v>
          </cell>
          <cell r="L305" t="str">
            <v>Penultima</v>
          </cell>
          <cell r="M305">
            <v>0</v>
          </cell>
          <cell r="N305">
            <v>115.1</v>
          </cell>
          <cell r="O305">
            <v>6</v>
          </cell>
          <cell r="P305">
            <v>50</v>
          </cell>
          <cell r="Q305">
            <v>2.7</v>
          </cell>
          <cell r="R305">
            <v>15380</v>
          </cell>
          <cell r="S305">
            <v>42</v>
          </cell>
          <cell r="T305">
            <v>20</v>
          </cell>
        </row>
        <row r="306">
          <cell r="A306">
            <v>304</v>
          </cell>
          <cell r="B306" t="str">
            <v xml:space="preserve">PORT AVENTURA-H.VIAJE                                      </v>
          </cell>
          <cell r="C306" t="str">
            <v>ETB2</v>
          </cell>
          <cell r="D306" t="str">
            <v>GENERAL</v>
          </cell>
          <cell r="E306">
            <v>35565</v>
          </cell>
          <cell r="F306" t="str">
            <v>JUE</v>
          </cell>
          <cell r="G306">
            <v>0.91959490740740746</v>
          </cell>
          <cell r="H306" t="str">
            <v>000:20</v>
          </cell>
          <cell r="I306" t="str">
            <v>[NUESTRA NOCHE HUMOR] {QUE PASA PUES}</v>
          </cell>
          <cell r="J306">
            <v>9</v>
          </cell>
          <cell r="K306">
            <v>19</v>
          </cell>
          <cell r="L306" t="str">
            <v>Resto</v>
          </cell>
          <cell r="M306">
            <v>0.3</v>
          </cell>
          <cell r="N306">
            <v>115.4</v>
          </cell>
          <cell r="O306">
            <v>96</v>
          </cell>
          <cell r="P306">
            <v>230</v>
          </cell>
          <cell r="Q306">
            <v>2.7</v>
          </cell>
          <cell r="R306">
            <v>15398</v>
          </cell>
          <cell r="S306">
            <v>42</v>
          </cell>
          <cell r="T306">
            <v>20</v>
          </cell>
        </row>
        <row r="307">
          <cell r="A307">
            <v>305</v>
          </cell>
          <cell r="B307" t="str">
            <v xml:space="preserve">PORT AVENTURA-H.VIAJE                                      </v>
          </cell>
          <cell r="C307" t="str">
            <v>TVG</v>
          </cell>
          <cell r="D307" t="str">
            <v>GENERAL</v>
          </cell>
          <cell r="E307">
            <v>35565</v>
          </cell>
          <cell r="F307" t="str">
            <v>JUE</v>
          </cell>
          <cell r="G307">
            <v>0.84988425925925926</v>
          </cell>
          <cell r="H307" t="str">
            <v>000:20</v>
          </cell>
          <cell r="I307" t="str">
            <v>[AVANCE PROGRAMACION] * [(P)OES ABRE OS OLLOS]</v>
          </cell>
          <cell r="J307">
            <v>4</v>
          </cell>
          <cell r="K307">
            <v>9</v>
          </cell>
          <cell r="L307" t="str">
            <v>Resto</v>
          </cell>
          <cell r="M307">
            <v>0.1</v>
          </cell>
          <cell r="N307">
            <v>115.5</v>
          </cell>
          <cell r="O307">
            <v>52</v>
          </cell>
          <cell r="P307">
            <v>140</v>
          </cell>
          <cell r="Q307">
            <v>2.7</v>
          </cell>
          <cell r="R307">
            <v>15411</v>
          </cell>
          <cell r="S307">
            <v>42</v>
          </cell>
          <cell r="T307">
            <v>20</v>
          </cell>
        </row>
        <row r="308">
          <cell r="A308">
            <v>306</v>
          </cell>
          <cell r="B308" t="str">
            <v xml:space="preserve">PORT AVENTURA-H.VIAJE                                      </v>
          </cell>
          <cell r="C308" t="str">
            <v>TVG</v>
          </cell>
          <cell r="D308" t="str">
            <v>GENERAL</v>
          </cell>
          <cell r="E308">
            <v>35565</v>
          </cell>
          <cell r="F308" t="str">
            <v>JUE</v>
          </cell>
          <cell r="G308">
            <v>0.99783564814814818</v>
          </cell>
          <cell r="H308" t="str">
            <v>000:20</v>
          </cell>
          <cell r="I308" t="str">
            <v>[AVANCE PROGRAMACION] * [OS LIMITES REALIDADE]</v>
          </cell>
          <cell r="J308">
            <v>7</v>
          </cell>
          <cell r="K308">
            <v>8</v>
          </cell>
          <cell r="L308" t="str">
            <v>Penultima</v>
          </cell>
          <cell r="M308">
            <v>0.2</v>
          </cell>
          <cell r="N308">
            <v>115.7</v>
          </cell>
          <cell r="O308">
            <v>71</v>
          </cell>
          <cell r="P308">
            <v>575</v>
          </cell>
          <cell r="Q308">
            <v>2.7</v>
          </cell>
          <cell r="R308">
            <v>15429</v>
          </cell>
          <cell r="S308">
            <v>42.1</v>
          </cell>
          <cell r="T308">
            <v>20</v>
          </cell>
        </row>
        <row r="309">
          <cell r="A309">
            <v>307</v>
          </cell>
          <cell r="B309" t="str">
            <v xml:space="preserve">PORT AVENTURA-H.VIAJE                                      </v>
          </cell>
          <cell r="C309" t="str">
            <v>TVG</v>
          </cell>
          <cell r="D309" t="str">
            <v>GENERAL</v>
          </cell>
          <cell r="E309">
            <v>35565</v>
          </cell>
          <cell r="F309" t="str">
            <v>JUE</v>
          </cell>
          <cell r="G309">
            <v>1.0582291666666668</v>
          </cell>
          <cell r="H309" t="str">
            <v>000:20</v>
          </cell>
          <cell r="I309" t="str">
            <v>[REPORTEIROS] {AVANCE PROGRAMACION} * {AVANCE PROGRAMACION}</v>
          </cell>
          <cell r="J309">
            <v>2</v>
          </cell>
          <cell r="K309">
            <v>7</v>
          </cell>
          <cell r="L309" t="str">
            <v>Segunda</v>
          </cell>
          <cell r="M309">
            <v>0</v>
          </cell>
          <cell r="N309">
            <v>115.8</v>
          </cell>
          <cell r="O309">
            <v>17</v>
          </cell>
          <cell r="P309">
            <v>60</v>
          </cell>
          <cell r="Q309">
            <v>2.8</v>
          </cell>
          <cell r="R309">
            <v>15429</v>
          </cell>
          <cell r="S309">
            <v>42.1</v>
          </cell>
          <cell r="T309">
            <v>20</v>
          </cell>
        </row>
        <row r="310">
          <cell r="A310">
            <v>308</v>
          </cell>
          <cell r="B310" t="str">
            <v xml:space="preserve">PORT AVENTURA-H.VIAJE                                      </v>
          </cell>
          <cell r="C310" t="str">
            <v>TVM</v>
          </cell>
          <cell r="D310" t="str">
            <v>GENERAL</v>
          </cell>
          <cell r="E310">
            <v>35565</v>
          </cell>
          <cell r="F310" t="str">
            <v>JUE</v>
          </cell>
          <cell r="G310">
            <v>0.39532407407407405</v>
          </cell>
          <cell r="H310" t="str">
            <v>000:20</v>
          </cell>
          <cell r="I310" t="str">
            <v>[AVANCE PROGRAMACION] * [A SABER]</v>
          </cell>
          <cell r="J310">
            <v>2</v>
          </cell>
          <cell r="K310">
            <v>2</v>
          </cell>
          <cell r="L310" t="str">
            <v>Ultima</v>
          </cell>
          <cell r="M310">
            <v>0</v>
          </cell>
          <cell r="N310">
            <v>115.8</v>
          </cell>
          <cell r="O310">
            <v>18</v>
          </cell>
          <cell r="P310">
            <v>180</v>
          </cell>
          <cell r="Q310">
            <v>2.8</v>
          </cell>
          <cell r="R310">
            <v>15429</v>
          </cell>
          <cell r="S310">
            <v>42.1</v>
          </cell>
          <cell r="T310">
            <v>20</v>
          </cell>
        </row>
        <row r="311">
          <cell r="A311">
            <v>309</v>
          </cell>
          <cell r="B311" t="str">
            <v xml:space="preserve">PORT AVENTURA-H.VIAJE                                      </v>
          </cell>
          <cell r="C311" t="str">
            <v>TVM</v>
          </cell>
          <cell r="D311" t="str">
            <v>GENERAL</v>
          </cell>
          <cell r="E311">
            <v>35565</v>
          </cell>
          <cell r="F311" t="str">
            <v>JUE</v>
          </cell>
          <cell r="G311">
            <v>0.49510416666666668</v>
          </cell>
          <cell r="H311" t="str">
            <v>000:20</v>
          </cell>
          <cell r="I311" t="str">
            <v>[SAN ISIDRO] {AVANCE PROGRAMACION} * {SANTA MISA}</v>
          </cell>
          <cell r="J311">
            <v>10</v>
          </cell>
          <cell r="K311">
            <v>11</v>
          </cell>
          <cell r="L311" t="str">
            <v>Penultima</v>
          </cell>
          <cell r="M311">
            <v>0.2</v>
          </cell>
          <cell r="N311">
            <v>116</v>
          </cell>
          <cell r="O311">
            <v>61</v>
          </cell>
          <cell r="P311">
            <v>180</v>
          </cell>
          <cell r="Q311">
            <v>2.8</v>
          </cell>
          <cell r="R311">
            <v>15441</v>
          </cell>
          <cell r="S311">
            <v>42.1</v>
          </cell>
          <cell r="T311">
            <v>20</v>
          </cell>
        </row>
        <row r="312">
          <cell r="A312">
            <v>310</v>
          </cell>
          <cell r="B312" t="str">
            <v xml:space="preserve">PORT AVENTURA-H.VIAJE                                      </v>
          </cell>
          <cell r="C312" t="str">
            <v>TVM</v>
          </cell>
          <cell r="D312" t="str">
            <v>GENERAL</v>
          </cell>
          <cell r="E312">
            <v>35565</v>
          </cell>
          <cell r="F312" t="str">
            <v>JUE</v>
          </cell>
          <cell r="G312">
            <v>0.72089120370370363</v>
          </cell>
          <cell r="H312" t="str">
            <v>000:20</v>
          </cell>
          <cell r="I312" t="str">
            <v>[CINE] {(P)MUCHO MADRID} * {AVANCE PROGRAMACION}</v>
          </cell>
          <cell r="J312">
            <v>2</v>
          </cell>
          <cell r="K312">
            <v>18</v>
          </cell>
          <cell r="L312" t="str">
            <v>Segunda</v>
          </cell>
          <cell r="M312">
            <v>1</v>
          </cell>
          <cell r="N312">
            <v>117</v>
          </cell>
          <cell r="O312">
            <v>368</v>
          </cell>
          <cell r="P312">
            <v>365</v>
          </cell>
          <cell r="Q312">
            <v>2.8</v>
          </cell>
          <cell r="R312">
            <v>15490</v>
          </cell>
          <cell r="S312">
            <v>42.3</v>
          </cell>
          <cell r="T312">
            <v>20</v>
          </cell>
        </row>
        <row r="313">
          <cell r="A313">
            <v>311</v>
          </cell>
          <cell r="B313" t="str">
            <v xml:space="preserve">PORT AVENTURA-H.VIAJE                                      </v>
          </cell>
          <cell r="C313" t="str">
            <v>TVM</v>
          </cell>
          <cell r="D313" t="str">
            <v>GENERAL</v>
          </cell>
          <cell r="E313">
            <v>35565</v>
          </cell>
          <cell r="F313" t="str">
            <v>JUE</v>
          </cell>
          <cell r="G313">
            <v>0.95675925925925931</v>
          </cell>
          <cell r="H313" t="str">
            <v>000:20</v>
          </cell>
          <cell r="I313" t="str">
            <v>[NOCHE DE FUTBOL] {FUTBOL:L.ESPA#OLA}</v>
          </cell>
          <cell r="J313">
            <v>30</v>
          </cell>
          <cell r="K313">
            <v>32</v>
          </cell>
          <cell r="L313" t="str">
            <v>Resto</v>
          </cell>
          <cell r="M313">
            <v>0.7</v>
          </cell>
          <cell r="N313">
            <v>117.7</v>
          </cell>
          <cell r="O313">
            <v>259</v>
          </cell>
          <cell r="P313">
            <v>800</v>
          </cell>
          <cell r="Q313">
            <v>2.8</v>
          </cell>
          <cell r="R313">
            <v>15512</v>
          </cell>
          <cell r="S313">
            <v>42.3</v>
          </cell>
          <cell r="T313">
            <v>20</v>
          </cell>
        </row>
        <row r="314">
          <cell r="A314">
            <v>312</v>
          </cell>
          <cell r="B314" t="str">
            <v xml:space="preserve">PORT AVENTURA-H.VIAJE                                      </v>
          </cell>
          <cell r="C314" t="str">
            <v>TVM</v>
          </cell>
          <cell r="D314" t="str">
            <v>GENERAL</v>
          </cell>
          <cell r="E314">
            <v>35565</v>
          </cell>
          <cell r="F314" t="str">
            <v>JUE</v>
          </cell>
          <cell r="G314">
            <v>1.0689236111111111</v>
          </cell>
          <cell r="H314" t="str">
            <v>000:20</v>
          </cell>
          <cell r="I314" t="str">
            <v>[CINE] {AVANCE PROGRAMACION} * {(P)MUCHO MADRID}</v>
          </cell>
          <cell r="J314">
            <v>9</v>
          </cell>
          <cell r="K314">
            <v>11</v>
          </cell>
          <cell r="L314" t="str">
            <v>Resto</v>
          </cell>
          <cell r="M314">
            <v>0.3</v>
          </cell>
          <cell r="N314">
            <v>117.9</v>
          </cell>
          <cell r="O314">
            <v>95</v>
          </cell>
          <cell r="P314">
            <v>180</v>
          </cell>
          <cell r="Q314">
            <v>2.8</v>
          </cell>
          <cell r="R314">
            <v>15517</v>
          </cell>
          <cell r="S314">
            <v>42.3</v>
          </cell>
          <cell r="T314">
            <v>20</v>
          </cell>
        </row>
        <row r="315">
          <cell r="A315">
            <v>313</v>
          </cell>
          <cell r="B315" t="str">
            <v xml:space="preserve">PORT AVENTURA-H.VIAJE                                      </v>
          </cell>
          <cell r="C315" t="str">
            <v>C.SUR</v>
          </cell>
          <cell r="D315" t="str">
            <v>GENERAL</v>
          </cell>
          <cell r="E315">
            <v>35566</v>
          </cell>
          <cell r="F315" t="str">
            <v>VIE</v>
          </cell>
          <cell r="G315">
            <v>0.78560185185185183</v>
          </cell>
          <cell r="H315" t="str">
            <v>000:20</v>
          </cell>
          <cell r="I315" t="str">
            <v>[HABLANDO CON GEMMA] {AVANCE PROGRAMACION} * {AVANCE PROGRAMACION}</v>
          </cell>
          <cell r="J315">
            <v>15</v>
          </cell>
          <cell r="K315">
            <v>20</v>
          </cell>
          <cell r="L315" t="str">
            <v>Resto</v>
          </cell>
          <cell r="M315">
            <v>0.4</v>
          </cell>
          <cell r="N315">
            <v>118.3</v>
          </cell>
          <cell r="O315">
            <v>142</v>
          </cell>
          <cell r="P315">
            <v>300</v>
          </cell>
          <cell r="Q315">
            <v>2.8</v>
          </cell>
          <cell r="R315">
            <v>15538</v>
          </cell>
          <cell r="S315">
            <v>42.4</v>
          </cell>
          <cell r="T315">
            <v>20</v>
          </cell>
        </row>
        <row r="316">
          <cell r="A316">
            <v>314</v>
          </cell>
          <cell r="B316" t="str">
            <v xml:space="preserve">PORT AVENTURA-H.VIAJE                                      </v>
          </cell>
          <cell r="C316" t="str">
            <v>C.SUR</v>
          </cell>
          <cell r="D316" t="str">
            <v>GENERAL</v>
          </cell>
          <cell r="E316">
            <v>35566</v>
          </cell>
          <cell r="F316" t="str">
            <v>VIE</v>
          </cell>
          <cell r="G316">
            <v>0.87087962962962961</v>
          </cell>
          <cell r="H316" t="str">
            <v>000:20</v>
          </cell>
          <cell r="I316" t="str">
            <v>[AVANCE PROGRAMACION] * [AVANCE PROGRAMACION]</v>
          </cell>
          <cell r="J316">
            <v>5</v>
          </cell>
          <cell r="K316">
            <v>13</v>
          </cell>
          <cell r="L316" t="str">
            <v>Resto</v>
          </cell>
          <cell r="M316">
            <v>0.7</v>
          </cell>
          <cell r="N316">
            <v>119.1</v>
          </cell>
          <cell r="O316">
            <v>267</v>
          </cell>
          <cell r="P316">
            <v>300</v>
          </cell>
          <cell r="Q316">
            <v>2.8</v>
          </cell>
          <cell r="R316">
            <v>15574</v>
          </cell>
          <cell r="S316">
            <v>42.5</v>
          </cell>
          <cell r="T316">
            <v>20</v>
          </cell>
        </row>
        <row r="317">
          <cell r="A317">
            <v>315</v>
          </cell>
          <cell r="B317" t="str">
            <v xml:space="preserve">PORT AVENTURA-H.VIAJE                                      </v>
          </cell>
          <cell r="C317" t="str">
            <v>C.SUR</v>
          </cell>
          <cell r="D317" t="str">
            <v>GENERAL</v>
          </cell>
          <cell r="E317">
            <v>35566</v>
          </cell>
          <cell r="F317" t="str">
            <v>VIE</v>
          </cell>
          <cell r="G317">
            <v>1.0297222222222222</v>
          </cell>
          <cell r="H317" t="str">
            <v>000:20</v>
          </cell>
          <cell r="I317" t="str">
            <v>[AQUI SE DISCUTE] {AVANCE PROGRAMACION} * {AVANCE PROGRAMACION}</v>
          </cell>
          <cell r="J317">
            <v>4</v>
          </cell>
          <cell r="K317">
            <v>15</v>
          </cell>
          <cell r="L317" t="str">
            <v>Resto</v>
          </cell>
          <cell r="M317">
            <v>1.3</v>
          </cell>
          <cell r="N317">
            <v>120.3</v>
          </cell>
          <cell r="O317">
            <v>470</v>
          </cell>
          <cell r="P317">
            <v>125</v>
          </cell>
          <cell r="Q317">
            <v>2.8</v>
          </cell>
          <cell r="R317">
            <v>15627</v>
          </cell>
          <cell r="S317">
            <v>42.6</v>
          </cell>
          <cell r="T317">
            <v>20</v>
          </cell>
        </row>
        <row r="318">
          <cell r="A318">
            <v>316</v>
          </cell>
          <cell r="B318" t="str">
            <v xml:space="preserve">PORT AVENTURA-H.VIAJE                                      </v>
          </cell>
          <cell r="C318" t="str">
            <v>C9</v>
          </cell>
          <cell r="D318" t="str">
            <v>GENERAL</v>
          </cell>
          <cell r="E318">
            <v>35566</v>
          </cell>
          <cell r="F318" t="str">
            <v>VIE</v>
          </cell>
          <cell r="G318">
            <v>0.84657407407407403</v>
          </cell>
          <cell r="H318" t="str">
            <v>000:20</v>
          </cell>
          <cell r="I318" t="str">
            <v>[AVANCE PROGRAMACION] * [AVANCE PROGRAMACION]</v>
          </cell>
          <cell r="J318">
            <v>13</v>
          </cell>
          <cell r="K318">
            <v>20</v>
          </cell>
          <cell r="L318" t="str">
            <v>Resto</v>
          </cell>
          <cell r="M318">
            <v>0.3</v>
          </cell>
          <cell r="N318">
            <v>120.7</v>
          </cell>
          <cell r="O318">
            <v>125</v>
          </cell>
          <cell r="P318">
            <v>300</v>
          </cell>
          <cell r="Q318">
            <v>2.8</v>
          </cell>
          <cell r="R318">
            <v>15636</v>
          </cell>
          <cell r="S318">
            <v>42.7</v>
          </cell>
          <cell r="T318">
            <v>20</v>
          </cell>
        </row>
        <row r="319">
          <cell r="A319">
            <v>317</v>
          </cell>
          <cell r="B319" t="str">
            <v xml:space="preserve">PORT AVENTURA-H.VIAJE                                      </v>
          </cell>
          <cell r="C319" t="str">
            <v>ETB2</v>
          </cell>
          <cell r="D319" t="str">
            <v>GENERAL</v>
          </cell>
          <cell r="E319">
            <v>35566</v>
          </cell>
          <cell r="F319" t="str">
            <v>VIE</v>
          </cell>
          <cell r="G319">
            <v>0.52606481481481482</v>
          </cell>
          <cell r="H319" t="str">
            <v>000:20</v>
          </cell>
          <cell r="I319" t="str">
            <v>[AVANCE PROGRAMACION] * [AVANCE PROGRAMACION]</v>
          </cell>
          <cell r="J319">
            <v>4</v>
          </cell>
          <cell r="K319">
            <v>5</v>
          </cell>
          <cell r="L319" t="str">
            <v>Penultima</v>
          </cell>
          <cell r="M319">
            <v>0</v>
          </cell>
          <cell r="N319">
            <v>120.7</v>
          </cell>
          <cell r="O319">
            <v>8</v>
          </cell>
          <cell r="P319">
            <v>50</v>
          </cell>
          <cell r="Q319">
            <v>2.8</v>
          </cell>
          <cell r="R319">
            <v>15641</v>
          </cell>
          <cell r="S319">
            <v>42.7</v>
          </cell>
          <cell r="T319">
            <v>20</v>
          </cell>
        </row>
        <row r="320">
          <cell r="A320">
            <v>318</v>
          </cell>
          <cell r="B320" t="str">
            <v xml:space="preserve">PORT AVENTURA-H.VIAJE                                      </v>
          </cell>
          <cell r="C320" t="str">
            <v>ETB2</v>
          </cell>
          <cell r="D320" t="str">
            <v>GENERAL</v>
          </cell>
          <cell r="E320">
            <v>35566</v>
          </cell>
          <cell r="F320" t="str">
            <v>VIE</v>
          </cell>
          <cell r="G320">
            <v>0.58280092592592592</v>
          </cell>
          <cell r="H320" t="str">
            <v>000:20</v>
          </cell>
          <cell r="I320" t="str">
            <v>[AVANCE PROGRAMACION] * [AVANCE PROGRAMACION]</v>
          </cell>
          <cell r="J320">
            <v>7</v>
          </cell>
          <cell r="K320">
            <v>12</v>
          </cell>
          <cell r="L320" t="str">
            <v>Resto</v>
          </cell>
          <cell r="M320">
            <v>0.2</v>
          </cell>
          <cell r="N320">
            <v>120.9</v>
          </cell>
          <cell r="O320">
            <v>57</v>
          </cell>
          <cell r="P320">
            <v>70</v>
          </cell>
          <cell r="Q320">
            <v>2.8</v>
          </cell>
          <cell r="R320">
            <v>15646</v>
          </cell>
          <cell r="S320">
            <v>42.7</v>
          </cell>
          <cell r="T320">
            <v>20</v>
          </cell>
        </row>
        <row r="321">
          <cell r="A321">
            <v>319</v>
          </cell>
          <cell r="B321" t="str">
            <v xml:space="preserve">PORT AVENTURA-H.VIAJE                                      </v>
          </cell>
          <cell r="C321" t="str">
            <v>ETB2</v>
          </cell>
          <cell r="D321" t="str">
            <v>GENERAL</v>
          </cell>
          <cell r="E321">
            <v>35566</v>
          </cell>
          <cell r="F321" t="str">
            <v>VIE</v>
          </cell>
          <cell r="G321">
            <v>0.92434027777777772</v>
          </cell>
          <cell r="H321" t="str">
            <v>000:20</v>
          </cell>
          <cell r="I321" t="str">
            <v>[TOMA Y DACA] {AVANCE PROGRAMACION} * {AVANCE PROGRAMACION}</v>
          </cell>
          <cell r="J321">
            <v>17</v>
          </cell>
          <cell r="K321">
            <v>20</v>
          </cell>
          <cell r="L321" t="str">
            <v>Resto</v>
          </cell>
          <cell r="M321">
            <v>0.5</v>
          </cell>
          <cell r="N321">
            <v>121.3</v>
          </cell>
          <cell r="O321">
            <v>167</v>
          </cell>
          <cell r="P321">
            <v>230</v>
          </cell>
          <cell r="Q321">
            <v>2.8</v>
          </cell>
          <cell r="R321">
            <v>15684</v>
          </cell>
          <cell r="S321">
            <v>42.8</v>
          </cell>
          <cell r="T321">
            <v>20</v>
          </cell>
        </row>
        <row r="322">
          <cell r="A322">
            <v>320</v>
          </cell>
          <cell r="B322" t="str">
            <v xml:space="preserve">PORT AVENTURA-H.VIAJE                                      </v>
          </cell>
          <cell r="C322" t="str">
            <v>TVG</v>
          </cell>
          <cell r="D322" t="str">
            <v>GENERAL</v>
          </cell>
          <cell r="E322">
            <v>35566</v>
          </cell>
          <cell r="F322" t="str">
            <v>VIE</v>
          </cell>
          <cell r="G322">
            <v>0.99143518518518514</v>
          </cell>
          <cell r="H322" t="str">
            <v>000:20</v>
          </cell>
          <cell r="I322" t="str">
            <v>[LUAR] {AVANCE PROGRAMACION} * {AVANCE PROGRAMACION}</v>
          </cell>
          <cell r="J322">
            <v>9</v>
          </cell>
          <cell r="K322">
            <v>16</v>
          </cell>
          <cell r="L322" t="str">
            <v>Resto</v>
          </cell>
          <cell r="M322">
            <v>0.9</v>
          </cell>
          <cell r="N322">
            <v>122.2</v>
          </cell>
          <cell r="O322">
            <v>324</v>
          </cell>
          <cell r="P322">
            <v>400</v>
          </cell>
          <cell r="Q322">
            <v>2.9</v>
          </cell>
          <cell r="R322">
            <v>15706</v>
          </cell>
          <cell r="S322">
            <v>42.8</v>
          </cell>
          <cell r="T322">
            <v>20</v>
          </cell>
        </row>
        <row r="323">
          <cell r="A323">
            <v>321</v>
          </cell>
          <cell r="B323" t="str">
            <v xml:space="preserve">PORT AVENTURA-H.VIAJE                                      </v>
          </cell>
          <cell r="C323" t="str">
            <v>TVM</v>
          </cell>
          <cell r="D323" t="str">
            <v>GENERAL</v>
          </cell>
          <cell r="E323">
            <v>35566</v>
          </cell>
          <cell r="F323" t="str">
            <v>VIE</v>
          </cell>
          <cell r="G323">
            <v>0.34488425925925931</v>
          </cell>
          <cell r="H323" t="str">
            <v>000:20</v>
          </cell>
          <cell r="I323" t="str">
            <v>[BUENOS DIAS MADRID] {AVANCE PROGRAMACION} * {(P)MUCHO MADRID}</v>
          </cell>
          <cell r="J323">
            <v>2</v>
          </cell>
          <cell r="K323">
            <v>3</v>
          </cell>
          <cell r="L323" t="str">
            <v>Segunda</v>
          </cell>
          <cell r="M323">
            <v>0</v>
          </cell>
          <cell r="N323">
            <v>122.2</v>
          </cell>
          <cell r="O323">
            <v>17</v>
          </cell>
          <cell r="P323">
            <v>180</v>
          </cell>
          <cell r="Q323">
            <v>2.9</v>
          </cell>
          <cell r="R323">
            <v>15706</v>
          </cell>
          <cell r="S323">
            <v>42.8</v>
          </cell>
          <cell r="T323">
            <v>20</v>
          </cell>
        </row>
        <row r="324">
          <cell r="A324">
            <v>322</v>
          </cell>
          <cell r="B324" t="str">
            <v xml:space="preserve">PORT AVENTURA-H.VIAJE                                      </v>
          </cell>
          <cell r="C324" t="str">
            <v>TVM</v>
          </cell>
          <cell r="D324" t="str">
            <v>GENERAL</v>
          </cell>
          <cell r="E324">
            <v>35566</v>
          </cell>
          <cell r="F324" t="str">
            <v>VIE</v>
          </cell>
          <cell r="G324">
            <v>0.52394675925925926</v>
          </cell>
          <cell r="H324" t="str">
            <v>000:20</v>
          </cell>
          <cell r="I324" t="str">
            <v>[AVANCE PROGRAMACION] * [DOUG]</v>
          </cell>
          <cell r="J324">
            <v>2</v>
          </cell>
          <cell r="K324">
            <v>2</v>
          </cell>
          <cell r="L324" t="str">
            <v>Ultima</v>
          </cell>
          <cell r="M324">
            <v>0.1</v>
          </cell>
          <cell r="N324">
            <v>122.4</v>
          </cell>
          <cell r="O324">
            <v>50</v>
          </cell>
          <cell r="P324">
            <v>275</v>
          </cell>
          <cell r="Q324">
            <v>2.9</v>
          </cell>
          <cell r="R324">
            <v>15705</v>
          </cell>
          <cell r="S324">
            <v>42.8</v>
          </cell>
          <cell r="T324">
            <v>20</v>
          </cell>
        </row>
        <row r="325">
          <cell r="A325">
            <v>323</v>
          </cell>
          <cell r="B325" t="str">
            <v xml:space="preserve">PORT AVENTURA-H.VIAJE                                      </v>
          </cell>
          <cell r="C325" t="str">
            <v>TVM</v>
          </cell>
          <cell r="D325" t="str">
            <v>GENERAL</v>
          </cell>
          <cell r="E325">
            <v>35566</v>
          </cell>
          <cell r="F325" t="str">
            <v>VIE</v>
          </cell>
          <cell r="G325">
            <v>1.0209953703703702</v>
          </cell>
          <cell r="H325" t="str">
            <v>000:20</v>
          </cell>
          <cell r="I325" t="str">
            <v>[SUCEDIO EN MADRID] {AVANCE PROGRAMACION} * {AVANCE PROGRAMACION}</v>
          </cell>
          <cell r="J325">
            <v>9</v>
          </cell>
          <cell r="K325">
            <v>18</v>
          </cell>
          <cell r="L325" t="str">
            <v>Resto</v>
          </cell>
          <cell r="M325">
            <v>1</v>
          </cell>
          <cell r="N325">
            <v>123.4</v>
          </cell>
          <cell r="O325">
            <v>363</v>
          </cell>
          <cell r="P325">
            <v>690</v>
          </cell>
          <cell r="Q325">
            <v>2.9</v>
          </cell>
          <cell r="R325">
            <v>15736</v>
          </cell>
          <cell r="S325">
            <v>42.9</v>
          </cell>
          <cell r="T325">
            <v>20</v>
          </cell>
        </row>
        <row r="326">
          <cell r="A326">
            <v>324</v>
          </cell>
          <cell r="B326" t="str">
            <v xml:space="preserve">PORT AVENTURA-H.VIAJE                                      </v>
          </cell>
          <cell r="C326" t="str">
            <v>C.SUR</v>
          </cell>
          <cell r="D326" t="str">
            <v>GENERAL</v>
          </cell>
          <cell r="E326">
            <v>35567</v>
          </cell>
          <cell r="F326" t="str">
            <v>SÁB</v>
          </cell>
          <cell r="G326">
            <v>0.57928240740740744</v>
          </cell>
          <cell r="H326" t="str">
            <v>000:20</v>
          </cell>
          <cell r="I326" t="str">
            <v>[AVANCE PROGRAMACION] * [AVANCE PROGRAMACION]</v>
          </cell>
          <cell r="J326">
            <v>8</v>
          </cell>
          <cell r="K326">
            <v>11</v>
          </cell>
          <cell r="L326" t="str">
            <v>Resto</v>
          </cell>
          <cell r="M326">
            <v>0.3</v>
          </cell>
          <cell r="N326">
            <v>123.6</v>
          </cell>
          <cell r="O326">
            <v>94</v>
          </cell>
          <cell r="P326">
            <v>65</v>
          </cell>
          <cell r="Q326">
            <v>2.9</v>
          </cell>
          <cell r="R326">
            <v>15752</v>
          </cell>
          <cell r="S326">
            <v>43</v>
          </cell>
          <cell r="T326">
            <v>20</v>
          </cell>
        </row>
        <row r="327">
          <cell r="A327">
            <v>325</v>
          </cell>
          <cell r="B327" t="str">
            <v xml:space="preserve">PORT AVENTURA-H.VIAJE                                      </v>
          </cell>
          <cell r="C327" t="str">
            <v>C.SUR</v>
          </cell>
          <cell r="D327" t="str">
            <v>GENERAL</v>
          </cell>
          <cell r="E327">
            <v>35567</v>
          </cell>
          <cell r="F327" t="str">
            <v>SÁB</v>
          </cell>
          <cell r="G327">
            <v>0.97379629629629638</v>
          </cell>
          <cell r="H327" t="str">
            <v>000:20</v>
          </cell>
          <cell r="I327" t="str">
            <v>[TOMBOLA] {AVANCE PROGRAMACION} * {AVANCE PROGRAMACION}</v>
          </cell>
          <cell r="J327">
            <v>13</v>
          </cell>
          <cell r="K327">
            <v>18</v>
          </cell>
          <cell r="L327" t="str">
            <v>Resto</v>
          </cell>
          <cell r="M327">
            <v>0.9</v>
          </cell>
          <cell r="N327">
            <v>124.6</v>
          </cell>
          <cell r="O327">
            <v>344</v>
          </cell>
          <cell r="P327">
            <v>450</v>
          </cell>
          <cell r="Q327">
            <v>2.9</v>
          </cell>
          <cell r="R327">
            <v>15780</v>
          </cell>
          <cell r="S327">
            <v>43</v>
          </cell>
          <cell r="T327">
            <v>20</v>
          </cell>
        </row>
        <row r="328">
          <cell r="A328">
            <v>326</v>
          </cell>
          <cell r="B328" t="str">
            <v xml:space="preserve">PORT AVENTURA-H.VIAJE                                      </v>
          </cell>
          <cell r="C328" t="str">
            <v>C.SUR</v>
          </cell>
          <cell r="D328" t="str">
            <v>GENERAL</v>
          </cell>
          <cell r="E328">
            <v>35567</v>
          </cell>
          <cell r="F328" t="str">
            <v>SÁB</v>
          </cell>
          <cell r="G328">
            <v>1.0407638888888888</v>
          </cell>
          <cell r="H328" t="str">
            <v>000:20</v>
          </cell>
          <cell r="I328" t="str">
            <v>[TOMBOLA] {AVANCE PROGRAMACION} * {AVANCE PROGRAMACION}</v>
          </cell>
          <cell r="J328">
            <v>10</v>
          </cell>
          <cell r="K328">
            <v>14</v>
          </cell>
          <cell r="L328" t="str">
            <v>Resto</v>
          </cell>
          <cell r="M328">
            <v>0.8</v>
          </cell>
          <cell r="N328">
            <v>125.4</v>
          </cell>
          <cell r="O328">
            <v>289</v>
          </cell>
          <cell r="P328">
            <v>150</v>
          </cell>
          <cell r="Q328">
            <v>2.9</v>
          </cell>
          <cell r="R328">
            <v>15810</v>
          </cell>
          <cell r="S328">
            <v>43.1</v>
          </cell>
          <cell r="T328">
            <v>20</v>
          </cell>
        </row>
        <row r="329">
          <cell r="A329">
            <v>327</v>
          </cell>
          <cell r="B329" t="str">
            <v xml:space="preserve">PORT AVENTURA-H.VIAJE                                      </v>
          </cell>
          <cell r="C329" t="str">
            <v>C9</v>
          </cell>
          <cell r="D329" t="str">
            <v>GENERAL</v>
          </cell>
          <cell r="E329">
            <v>35567</v>
          </cell>
          <cell r="F329" t="str">
            <v>SÁB</v>
          </cell>
          <cell r="G329">
            <v>0.70201388888888883</v>
          </cell>
          <cell r="H329" t="str">
            <v>000:20</v>
          </cell>
          <cell r="I329" t="str">
            <v xml:space="preserve">[CINE] {AVANCE PROGRAMACION} * </v>
          </cell>
          <cell r="J329">
            <v>6</v>
          </cell>
          <cell r="K329">
            <v>18</v>
          </cell>
          <cell r="L329" t="str">
            <v>Resto</v>
          </cell>
          <cell r="M329">
            <v>0.5</v>
          </cell>
          <cell r="N329">
            <v>125.9</v>
          </cell>
          <cell r="O329">
            <v>197</v>
          </cell>
          <cell r="P329">
            <v>250</v>
          </cell>
          <cell r="Q329">
            <v>2.9</v>
          </cell>
          <cell r="R329">
            <v>15858</v>
          </cell>
          <cell r="S329">
            <v>43.3</v>
          </cell>
          <cell r="T329">
            <v>20</v>
          </cell>
        </row>
        <row r="330">
          <cell r="A330">
            <v>328</v>
          </cell>
          <cell r="B330" t="str">
            <v xml:space="preserve">PORT AVENTURA-H.VIAJE                                      </v>
          </cell>
          <cell r="C330" t="str">
            <v>C9</v>
          </cell>
          <cell r="D330" t="str">
            <v>GENERAL</v>
          </cell>
          <cell r="E330">
            <v>35567</v>
          </cell>
          <cell r="F330" t="str">
            <v>SÁB</v>
          </cell>
          <cell r="G330">
            <v>0.98137731481481483</v>
          </cell>
          <cell r="H330" t="str">
            <v>000:20</v>
          </cell>
          <cell r="I330" t="str">
            <v>[CINE] {AVANCE PROGRAMACION} * {AVANCE PROGRAMACION}</v>
          </cell>
          <cell r="J330">
            <v>15</v>
          </cell>
          <cell r="K330">
            <v>16</v>
          </cell>
          <cell r="L330" t="str">
            <v>Penultima</v>
          </cell>
          <cell r="M330">
            <v>0.6</v>
          </cell>
          <cell r="N330">
            <v>126.5</v>
          </cell>
          <cell r="O330">
            <v>237</v>
          </cell>
          <cell r="P330">
            <v>400</v>
          </cell>
          <cell r="Q330">
            <v>2.9</v>
          </cell>
          <cell r="R330">
            <v>15923</v>
          </cell>
          <cell r="S330">
            <v>43.4</v>
          </cell>
          <cell r="T330">
            <v>20</v>
          </cell>
        </row>
        <row r="331">
          <cell r="A331">
            <v>329</v>
          </cell>
          <cell r="B331" t="str">
            <v xml:space="preserve">PORT AVENTURA-H.VIAJE                                      </v>
          </cell>
          <cell r="C331" t="str">
            <v>C9</v>
          </cell>
          <cell r="D331" t="str">
            <v>GENERAL</v>
          </cell>
          <cell r="E331">
            <v>35567</v>
          </cell>
          <cell r="F331" t="str">
            <v>SÁB</v>
          </cell>
          <cell r="G331">
            <v>1.0369907407407408</v>
          </cell>
          <cell r="H331" t="str">
            <v>000:20</v>
          </cell>
          <cell r="I331" t="str">
            <v>[BELLEA DEL FOC]  * {AVANCE PROGRAMACION}</v>
          </cell>
          <cell r="J331">
            <v>2</v>
          </cell>
          <cell r="K331">
            <v>9</v>
          </cell>
          <cell r="L331" t="str">
            <v>Segunda</v>
          </cell>
          <cell r="M331">
            <v>0.1</v>
          </cell>
          <cell r="N331">
            <v>126.7</v>
          </cell>
          <cell r="O331">
            <v>49</v>
          </cell>
          <cell r="P331">
            <v>100</v>
          </cell>
          <cell r="Q331">
            <v>2.9</v>
          </cell>
          <cell r="R331">
            <v>15927</v>
          </cell>
          <cell r="S331">
            <v>43.4</v>
          </cell>
          <cell r="T331">
            <v>20</v>
          </cell>
        </row>
        <row r="332">
          <cell r="A332">
            <v>330</v>
          </cell>
          <cell r="B332" t="str">
            <v xml:space="preserve">PORT AVENTURA-H.VIAJE                                      </v>
          </cell>
          <cell r="C332" t="str">
            <v>ETB2</v>
          </cell>
          <cell r="D332" t="str">
            <v>GENERAL</v>
          </cell>
          <cell r="E332">
            <v>35567</v>
          </cell>
          <cell r="F332" t="str">
            <v>SÁB</v>
          </cell>
          <cell r="G332">
            <v>0.85532407407407407</v>
          </cell>
          <cell r="H332" t="str">
            <v>000:20</v>
          </cell>
          <cell r="I332" t="str">
            <v>[INOCENTE INOCENTE] {AVANCE PROGRAMACION} * {AVANCE PROGRAMACION}</v>
          </cell>
          <cell r="J332">
            <v>4</v>
          </cell>
          <cell r="K332">
            <v>6</v>
          </cell>
          <cell r="L332" t="str">
            <v>Resto</v>
          </cell>
          <cell r="M332">
            <v>0.1</v>
          </cell>
          <cell r="N332">
            <v>126.8</v>
          </cell>
          <cell r="O332">
            <v>45</v>
          </cell>
          <cell r="P332">
            <v>120</v>
          </cell>
          <cell r="Q332">
            <v>2.9</v>
          </cell>
          <cell r="R332">
            <v>15939</v>
          </cell>
          <cell r="S332">
            <v>43.5</v>
          </cell>
          <cell r="T332">
            <v>20</v>
          </cell>
        </row>
        <row r="333">
          <cell r="A333">
            <v>331</v>
          </cell>
          <cell r="B333" t="str">
            <v xml:space="preserve">PORT AVENTURA-H.VIAJE                                      </v>
          </cell>
          <cell r="C333" t="str">
            <v>ETB2</v>
          </cell>
          <cell r="D333" t="str">
            <v>GENERAL</v>
          </cell>
          <cell r="E333">
            <v>35567</v>
          </cell>
          <cell r="F333" t="str">
            <v>SÁB</v>
          </cell>
          <cell r="G333">
            <v>0.90854166666666669</v>
          </cell>
          <cell r="H333" t="str">
            <v>000:20</v>
          </cell>
          <cell r="I333" t="str">
            <v>[ASTEBERRI] {AVANCE PROGRAMACION} * {(P)PARA LIDERES INFOR}</v>
          </cell>
          <cell r="J333">
            <v>3</v>
          </cell>
          <cell r="K333">
            <v>12</v>
          </cell>
          <cell r="L333" t="str">
            <v>Resto</v>
          </cell>
          <cell r="M333">
            <v>0.2</v>
          </cell>
          <cell r="N333">
            <v>127</v>
          </cell>
          <cell r="O333">
            <v>77</v>
          </cell>
          <cell r="P333">
            <v>230</v>
          </cell>
          <cell r="Q333">
            <v>2.9</v>
          </cell>
          <cell r="R333">
            <v>15944</v>
          </cell>
          <cell r="S333">
            <v>43.5</v>
          </cell>
          <cell r="T333">
            <v>20</v>
          </cell>
        </row>
        <row r="334">
          <cell r="A334">
            <v>332</v>
          </cell>
          <cell r="B334" t="str">
            <v xml:space="preserve">PORT AVENTURA-H.VIAJE                                      </v>
          </cell>
          <cell r="C334" t="str">
            <v>TVG</v>
          </cell>
          <cell r="D334" t="str">
            <v>GENERAL</v>
          </cell>
          <cell r="E334">
            <v>35567</v>
          </cell>
          <cell r="F334" t="str">
            <v>SÁB</v>
          </cell>
          <cell r="G334">
            <v>0.45548611111111109</v>
          </cell>
          <cell r="H334" t="str">
            <v>000:20</v>
          </cell>
          <cell r="I334" t="str">
            <v>[PREESCOLAR NA CASA] * [O NOSO MAR]</v>
          </cell>
          <cell r="J334">
            <v>2</v>
          </cell>
          <cell r="K334">
            <v>5</v>
          </cell>
          <cell r="L334" t="str">
            <v>Segunda</v>
          </cell>
          <cell r="M334">
            <v>0</v>
          </cell>
          <cell r="N334">
            <v>127</v>
          </cell>
          <cell r="O334">
            <v>0</v>
          </cell>
          <cell r="P334">
            <v>40</v>
          </cell>
          <cell r="Q334">
            <v>2.9</v>
          </cell>
          <cell r="R334">
            <v>15944</v>
          </cell>
          <cell r="S334">
            <v>43.5</v>
          </cell>
          <cell r="T334">
            <v>20</v>
          </cell>
        </row>
        <row r="335">
          <cell r="A335">
            <v>333</v>
          </cell>
          <cell r="B335" t="str">
            <v xml:space="preserve">PORT AVENTURA-H.VIAJE                                      </v>
          </cell>
          <cell r="C335" t="str">
            <v>TVG</v>
          </cell>
          <cell r="D335" t="str">
            <v>GENERAL</v>
          </cell>
          <cell r="E335">
            <v>35567</v>
          </cell>
          <cell r="F335" t="str">
            <v>SÁB</v>
          </cell>
          <cell r="G335">
            <v>0.6253009259259259</v>
          </cell>
          <cell r="H335" t="str">
            <v>000:20</v>
          </cell>
          <cell r="I335" t="str">
            <v>[O TEMPO] * [TELEXORNAL DEPORTES]</v>
          </cell>
          <cell r="J335">
            <v>5</v>
          </cell>
          <cell r="K335">
            <v>16</v>
          </cell>
          <cell r="L335" t="str">
            <v>Resto</v>
          </cell>
          <cell r="M335">
            <v>0.5</v>
          </cell>
          <cell r="N335">
            <v>127.5</v>
          </cell>
          <cell r="O335">
            <v>195</v>
          </cell>
          <cell r="P335">
            <v>250</v>
          </cell>
          <cell r="Q335">
            <v>2.9</v>
          </cell>
          <cell r="R335">
            <v>15971</v>
          </cell>
          <cell r="S335">
            <v>43.6</v>
          </cell>
          <cell r="T335">
            <v>20</v>
          </cell>
        </row>
        <row r="336">
          <cell r="A336">
            <v>334</v>
          </cell>
          <cell r="B336" t="str">
            <v xml:space="preserve">PORT AVENTURA-H.VIAJE                                      </v>
          </cell>
          <cell r="C336" t="str">
            <v>TVM</v>
          </cell>
          <cell r="D336" t="str">
            <v>GENERAL</v>
          </cell>
          <cell r="E336">
            <v>35567</v>
          </cell>
          <cell r="F336" t="str">
            <v>SÁB</v>
          </cell>
          <cell r="G336">
            <v>0.35114583333333332</v>
          </cell>
          <cell r="H336" t="str">
            <v>000:20</v>
          </cell>
          <cell r="I336" t="str">
            <v>[CINE] {AVANCE PROGRAMACION} * {AVANCE PROGRAMACION}</v>
          </cell>
          <cell r="J336">
            <v>3</v>
          </cell>
          <cell r="K336">
            <v>5</v>
          </cell>
          <cell r="L336" t="str">
            <v>Resto</v>
          </cell>
          <cell r="M336">
            <v>0.1</v>
          </cell>
          <cell r="N336">
            <v>127.6</v>
          </cell>
          <cell r="O336">
            <v>23</v>
          </cell>
          <cell r="P336">
            <v>180</v>
          </cell>
          <cell r="Q336">
            <v>2.9</v>
          </cell>
          <cell r="R336">
            <v>15972</v>
          </cell>
          <cell r="S336">
            <v>43.6</v>
          </cell>
          <cell r="T336">
            <v>20</v>
          </cell>
        </row>
        <row r="337">
          <cell r="A337">
            <v>335</v>
          </cell>
          <cell r="B337" t="str">
            <v xml:space="preserve">PORT AVENTURA-H.VIAJE                                      </v>
          </cell>
          <cell r="C337" t="str">
            <v>TVM</v>
          </cell>
          <cell r="D337" t="str">
            <v>GENERAL</v>
          </cell>
          <cell r="E337">
            <v>35567</v>
          </cell>
          <cell r="F337" t="str">
            <v>SÁB</v>
          </cell>
          <cell r="G337">
            <v>0.66091435185185188</v>
          </cell>
          <cell r="H337" t="str">
            <v>000:20</v>
          </cell>
          <cell r="I337" t="str">
            <v>[CINE]  * {AVANCE PROGRAMACION}</v>
          </cell>
          <cell r="J337">
            <v>4</v>
          </cell>
          <cell r="K337">
            <v>20</v>
          </cell>
          <cell r="L337" t="str">
            <v>Resto</v>
          </cell>
          <cell r="M337">
            <v>1</v>
          </cell>
          <cell r="N337">
            <v>128.6</v>
          </cell>
          <cell r="O337">
            <v>357</v>
          </cell>
          <cell r="P337">
            <v>365</v>
          </cell>
          <cell r="Q337">
            <v>2.9</v>
          </cell>
          <cell r="R337">
            <v>16039</v>
          </cell>
          <cell r="S337">
            <v>43.8</v>
          </cell>
          <cell r="T337">
            <v>20</v>
          </cell>
        </row>
        <row r="338">
          <cell r="A338">
            <v>336</v>
          </cell>
          <cell r="B338" t="str">
            <v xml:space="preserve">PORT AVENTURA-H.VIAJE                                      </v>
          </cell>
          <cell r="C338" t="str">
            <v>TVM</v>
          </cell>
          <cell r="D338" t="str">
            <v>GENERAL</v>
          </cell>
          <cell r="E338">
            <v>35567</v>
          </cell>
          <cell r="F338" t="str">
            <v>SÁB</v>
          </cell>
          <cell r="G338">
            <v>0.98685185185185187</v>
          </cell>
          <cell r="H338" t="str">
            <v>000:20</v>
          </cell>
          <cell r="I338" t="str">
            <v>[CINE] {AVANCE PROGRAMACION} * {AVANCE PROGRAMACION}</v>
          </cell>
          <cell r="J338">
            <v>4</v>
          </cell>
          <cell r="K338">
            <v>22</v>
          </cell>
          <cell r="L338" t="str">
            <v>Resto</v>
          </cell>
          <cell r="M338">
            <v>1.6</v>
          </cell>
          <cell r="N338">
            <v>130.1</v>
          </cell>
          <cell r="O338">
            <v>574</v>
          </cell>
          <cell r="P338">
            <v>690</v>
          </cell>
          <cell r="Q338">
            <v>3</v>
          </cell>
          <cell r="R338">
            <v>16090</v>
          </cell>
          <cell r="S338">
            <v>43.9</v>
          </cell>
          <cell r="T338">
            <v>20</v>
          </cell>
        </row>
        <row r="339">
          <cell r="A339">
            <v>337</v>
          </cell>
          <cell r="B339" t="str">
            <v xml:space="preserve">PORT AVENTURA-H.VIAJE                                      </v>
          </cell>
          <cell r="C339" t="str">
            <v>TVM</v>
          </cell>
          <cell r="D339" t="str">
            <v>GENERAL</v>
          </cell>
          <cell r="E339">
            <v>35567</v>
          </cell>
          <cell r="F339" t="str">
            <v>SÁB</v>
          </cell>
          <cell r="G339">
            <v>1.0541435185185184</v>
          </cell>
          <cell r="H339" t="str">
            <v>000:20</v>
          </cell>
          <cell r="I339" t="str">
            <v>[CINE 2] {(P)MUCHO MADRID} * {AVANCE PROGRAMACION}</v>
          </cell>
          <cell r="J339">
            <v>7</v>
          </cell>
          <cell r="K339">
            <v>17</v>
          </cell>
          <cell r="L339" t="str">
            <v>Resto</v>
          </cell>
          <cell r="M339">
            <v>0.5</v>
          </cell>
          <cell r="N339">
            <v>130.6</v>
          </cell>
          <cell r="O339">
            <v>168</v>
          </cell>
          <cell r="P339">
            <v>180</v>
          </cell>
          <cell r="Q339">
            <v>3</v>
          </cell>
          <cell r="R339">
            <v>16091</v>
          </cell>
          <cell r="S339">
            <v>43.9</v>
          </cell>
          <cell r="T339">
            <v>20</v>
          </cell>
        </row>
        <row r="340">
          <cell r="A340">
            <v>338</v>
          </cell>
          <cell r="B340" t="str">
            <v xml:space="preserve">PORT AVENTURA-H.VIAJE                                      </v>
          </cell>
          <cell r="C340" t="str">
            <v>TVM</v>
          </cell>
          <cell r="D340" t="str">
            <v>GENERAL</v>
          </cell>
          <cell r="E340">
            <v>35567</v>
          </cell>
          <cell r="F340" t="str">
            <v>SÁB</v>
          </cell>
          <cell r="G340">
            <v>1.0952083333333333</v>
          </cell>
          <cell r="H340" t="str">
            <v>000:20</v>
          </cell>
          <cell r="I340" t="str">
            <v>[CINE 3] {AVANCE PROGRAMACION} * {(P)MUCHO MADRID}</v>
          </cell>
          <cell r="J340">
            <v>11</v>
          </cell>
          <cell r="K340">
            <v>13</v>
          </cell>
          <cell r="L340" t="str">
            <v>Resto</v>
          </cell>
          <cell r="M340">
            <v>0.1</v>
          </cell>
          <cell r="N340">
            <v>130.69999999999999</v>
          </cell>
          <cell r="O340">
            <v>50</v>
          </cell>
          <cell r="P340">
            <v>180</v>
          </cell>
          <cell r="Q340">
            <v>3</v>
          </cell>
          <cell r="R340">
            <v>16112</v>
          </cell>
          <cell r="S340">
            <v>44</v>
          </cell>
          <cell r="T340">
            <v>20</v>
          </cell>
        </row>
        <row r="341">
          <cell r="A341">
            <v>339</v>
          </cell>
          <cell r="B341" t="str">
            <v xml:space="preserve">PORT AVENTURA-H.VIAJE                                      </v>
          </cell>
          <cell r="C341" t="str">
            <v>C.SUR</v>
          </cell>
          <cell r="D341" t="str">
            <v>GENERAL</v>
          </cell>
          <cell r="E341">
            <v>35568</v>
          </cell>
          <cell r="F341" t="str">
            <v>DOM</v>
          </cell>
          <cell r="G341">
            <v>0.78925925925925933</v>
          </cell>
          <cell r="H341" t="str">
            <v>000:20</v>
          </cell>
          <cell r="I341" t="str">
            <v>[TOMBOLA(R)]  * {AVANCE NOTICIAS 19H}</v>
          </cell>
          <cell r="J341">
            <v>3</v>
          </cell>
          <cell r="K341">
            <v>7</v>
          </cell>
          <cell r="L341" t="str">
            <v>Resto</v>
          </cell>
          <cell r="M341">
            <v>0.5</v>
          </cell>
          <cell r="N341">
            <v>131.19999999999999</v>
          </cell>
          <cell r="O341">
            <v>174</v>
          </cell>
          <cell r="P341">
            <v>250</v>
          </cell>
          <cell r="Q341">
            <v>3</v>
          </cell>
          <cell r="R341">
            <v>16159</v>
          </cell>
          <cell r="S341">
            <v>44.1</v>
          </cell>
          <cell r="T341">
            <v>20</v>
          </cell>
        </row>
        <row r="342">
          <cell r="A342">
            <v>340</v>
          </cell>
          <cell r="B342" t="str">
            <v xml:space="preserve">PORT AVENTURA-H.VIAJE                                      </v>
          </cell>
          <cell r="C342" t="str">
            <v>C.SUR</v>
          </cell>
          <cell r="D342" t="str">
            <v>GENERAL</v>
          </cell>
          <cell r="E342">
            <v>35568</v>
          </cell>
          <cell r="F342" t="str">
            <v>DOM</v>
          </cell>
          <cell r="G342">
            <v>0.87255787037037036</v>
          </cell>
          <cell r="H342" t="str">
            <v>000:20</v>
          </cell>
          <cell r="I342" t="str">
            <v>[AVANCE PROGRAMACION] * [NOTICIAS 2]</v>
          </cell>
          <cell r="J342">
            <v>10</v>
          </cell>
          <cell r="K342">
            <v>12</v>
          </cell>
          <cell r="L342" t="str">
            <v>Resto</v>
          </cell>
          <cell r="M342">
            <v>0.6</v>
          </cell>
          <cell r="N342">
            <v>131.80000000000001</v>
          </cell>
          <cell r="O342">
            <v>215</v>
          </cell>
          <cell r="P342">
            <v>400</v>
          </cell>
          <cell r="Q342">
            <v>3</v>
          </cell>
          <cell r="R342">
            <v>16176</v>
          </cell>
          <cell r="S342">
            <v>44.1</v>
          </cell>
          <cell r="T342">
            <v>20</v>
          </cell>
        </row>
        <row r="343">
          <cell r="A343">
            <v>341</v>
          </cell>
          <cell r="B343" t="str">
            <v xml:space="preserve">PORT AVENTURA-H.VIAJE                                      </v>
          </cell>
          <cell r="C343" t="str">
            <v>C.SUR</v>
          </cell>
          <cell r="D343" t="str">
            <v>GENERAL</v>
          </cell>
          <cell r="E343">
            <v>35568</v>
          </cell>
          <cell r="F343" t="str">
            <v>DOM</v>
          </cell>
          <cell r="G343">
            <v>1.0508449074074073</v>
          </cell>
          <cell r="H343" t="str">
            <v>000:20</v>
          </cell>
          <cell r="I343" t="str">
            <v>[AVANCE PROGRAMACION] * [ROMERIA DEL ROCIO]</v>
          </cell>
          <cell r="J343">
            <v>14</v>
          </cell>
          <cell r="K343">
            <v>17</v>
          </cell>
          <cell r="L343" t="str">
            <v>Resto</v>
          </cell>
          <cell r="M343">
            <v>0.3</v>
          </cell>
          <cell r="N343">
            <v>132.1</v>
          </cell>
          <cell r="O343">
            <v>112</v>
          </cell>
          <cell r="P343">
            <v>50</v>
          </cell>
          <cell r="Q343">
            <v>3</v>
          </cell>
          <cell r="R343">
            <v>16194</v>
          </cell>
          <cell r="S343">
            <v>44.2</v>
          </cell>
          <cell r="T343">
            <v>20</v>
          </cell>
        </row>
        <row r="344">
          <cell r="A344">
            <v>342</v>
          </cell>
          <cell r="B344" t="str">
            <v xml:space="preserve">PORT AVENTURA-H.VIAJE                                      </v>
          </cell>
          <cell r="C344" t="str">
            <v>C9</v>
          </cell>
          <cell r="D344" t="str">
            <v>GENERAL</v>
          </cell>
          <cell r="E344">
            <v>35568</v>
          </cell>
          <cell r="F344" t="str">
            <v>DOM</v>
          </cell>
          <cell r="G344">
            <v>0.84508101851851858</v>
          </cell>
          <cell r="H344" t="str">
            <v>000:20</v>
          </cell>
          <cell r="I344" t="str">
            <v>[NOTICIES 9:2] {AVANCE PROGRAMACION} * {ELS GOLS D.LA JORNADA}</v>
          </cell>
          <cell r="J344">
            <v>9</v>
          </cell>
          <cell r="K344">
            <v>14</v>
          </cell>
          <cell r="L344" t="str">
            <v>Resto</v>
          </cell>
          <cell r="M344">
            <v>0.3</v>
          </cell>
          <cell r="N344">
            <v>132.4</v>
          </cell>
          <cell r="O344">
            <v>120</v>
          </cell>
          <cell r="P344">
            <v>300</v>
          </cell>
          <cell r="Q344">
            <v>3</v>
          </cell>
          <cell r="R344">
            <v>16219</v>
          </cell>
          <cell r="S344">
            <v>44.2</v>
          </cell>
          <cell r="T344">
            <v>20</v>
          </cell>
        </row>
        <row r="345">
          <cell r="A345">
            <v>343</v>
          </cell>
          <cell r="B345" t="str">
            <v xml:space="preserve">PORT AVENTURA-H.VIAJE                                      </v>
          </cell>
          <cell r="C345" t="str">
            <v>ETB2</v>
          </cell>
          <cell r="D345" t="str">
            <v>GENERAL</v>
          </cell>
          <cell r="E345">
            <v>35568</v>
          </cell>
          <cell r="F345" t="str">
            <v>DOM</v>
          </cell>
          <cell r="G345">
            <v>0.96379629629629626</v>
          </cell>
          <cell r="H345" t="str">
            <v>000:20</v>
          </cell>
          <cell r="I345" t="str">
            <v>[EL DERBY] {AVANCE PROGRAMACION} * {AVANCE PROGRAMACION}</v>
          </cell>
          <cell r="J345">
            <v>10</v>
          </cell>
          <cell r="K345">
            <v>11</v>
          </cell>
          <cell r="L345" t="str">
            <v>Penultima</v>
          </cell>
          <cell r="M345">
            <v>0.1</v>
          </cell>
          <cell r="N345">
            <v>132.5</v>
          </cell>
          <cell r="O345">
            <v>33</v>
          </cell>
          <cell r="P345">
            <v>230</v>
          </cell>
          <cell r="Q345">
            <v>3</v>
          </cell>
          <cell r="R345">
            <v>16224</v>
          </cell>
          <cell r="S345">
            <v>44.3</v>
          </cell>
          <cell r="T345">
            <v>20</v>
          </cell>
        </row>
        <row r="346">
          <cell r="A346">
            <v>344</v>
          </cell>
          <cell r="B346" t="str">
            <v xml:space="preserve">PORT AVENTURA-H.VIAJE                                      </v>
          </cell>
          <cell r="C346" t="str">
            <v>TVG</v>
          </cell>
          <cell r="D346" t="str">
            <v>GENERAL</v>
          </cell>
          <cell r="E346">
            <v>35568</v>
          </cell>
          <cell r="F346" t="str">
            <v>DOM</v>
          </cell>
          <cell r="G346">
            <v>0.85648148148148151</v>
          </cell>
          <cell r="H346" t="str">
            <v>000:20</v>
          </cell>
          <cell r="I346" t="str">
            <v xml:space="preserve">[EN XOGO] {AVANCE PROGRAMACION} * </v>
          </cell>
          <cell r="J346">
            <v>7</v>
          </cell>
          <cell r="K346">
            <v>12</v>
          </cell>
          <cell r="L346" t="str">
            <v>Resto</v>
          </cell>
          <cell r="M346">
            <v>0.3</v>
          </cell>
          <cell r="N346">
            <v>132.80000000000001</v>
          </cell>
          <cell r="O346">
            <v>92</v>
          </cell>
          <cell r="P346">
            <v>300</v>
          </cell>
          <cell r="Q346">
            <v>3</v>
          </cell>
          <cell r="R346">
            <v>16242</v>
          </cell>
          <cell r="S346">
            <v>44.3</v>
          </cell>
          <cell r="T346">
            <v>20</v>
          </cell>
        </row>
        <row r="347">
          <cell r="A347">
            <v>345</v>
          </cell>
          <cell r="B347" t="str">
            <v xml:space="preserve">PORT AVENTURA-H.VIAJE                                      </v>
          </cell>
          <cell r="C347" t="str">
            <v>TVG</v>
          </cell>
          <cell r="D347" t="str">
            <v>GENERAL</v>
          </cell>
          <cell r="E347">
            <v>35568</v>
          </cell>
          <cell r="F347" t="str">
            <v>DOM</v>
          </cell>
          <cell r="G347">
            <v>1.0077199074074075</v>
          </cell>
          <cell r="H347" t="str">
            <v>000:20</v>
          </cell>
          <cell r="I347" t="str">
            <v>[CINE] {AVANCE PROGRAMACION} * {AVANCE PROGRAMACION}</v>
          </cell>
          <cell r="J347">
            <v>4</v>
          </cell>
          <cell r="K347">
            <v>9</v>
          </cell>
          <cell r="L347" t="str">
            <v>Resto</v>
          </cell>
          <cell r="M347">
            <v>0.3</v>
          </cell>
          <cell r="N347">
            <v>133</v>
          </cell>
          <cell r="O347">
            <v>99</v>
          </cell>
          <cell r="P347">
            <v>300</v>
          </cell>
          <cell r="Q347">
            <v>3</v>
          </cell>
          <cell r="R347">
            <v>16251</v>
          </cell>
          <cell r="S347">
            <v>44.3</v>
          </cell>
          <cell r="T347">
            <v>20</v>
          </cell>
        </row>
        <row r="348">
          <cell r="A348">
            <v>346</v>
          </cell>
          <cell r="B348" t="str">
            <v xml:space="preserve">PORT AVENTURA-H.VIAJE                                      </v>
          </cell>
          <cell r="C348" t="str">
            <v>TVG</v>
          </cell>
          <cell r="D348" t="str">
            <v>GENERAL</v>
          </cell>
          <cell r="E348">
            <v>35568</v>
          </cell>
          <cell r="F348" t="str">
            <v>DOM</v>
          </cell>
          <cell r="G348">
            <v>1.0774421296296295</v>
          </cell>
          <cell r="H348" t="str">
            <v>000:20</v>
          </cell>
          <cell r="I348" t="str">
            <v>[EN XOGO NOITE] {AVANCE PROGRAMACION} * {AVANCE PROGRAMACION}</v>
          </cell>
          <cell r="J348">
            <v>4</v>
          </cell>
          <cell r="K348">
            <v>9</v>
          </cell>
          <cell r="L348" t="str">
            <v>Resto</v>
          </cell>
          <cell r="M348">
            <v>0.1</v>
          </cell>
          <cell r="N348">
            <v>133.1</v>
          </cell>
          <cell r="O348">
            <v>34</v>
          </cell>
          <cell r="P348">
            <v>60</v>
          </cell>
          <cell r="Q348">
            <v>3</v>
          </cell>
          <cell r="R348">
            <v>16258</v>
          </cell>
          <cell r="S348">
            <v>44.4</v>
          </cell>
          <cell r="T348">
            <v>20</v>
          </cell>
        </row>
        <row r="349">
          <cell r="A349">
            <v>347</v>
          </cell>
          <cell r="B349" t="str">
            <v xml:space="preserve">PORT AVENTURA-H.VIAJE                                      </v>
          </cell>
          <cell r="C349" t="str">
            <v>TVM</v>
          </cell>
          <cell r="D349" t="str">
            <v>GENERAL</v>
          </cell>
          <cell r="E349">
            <v>35568</v>
          </cell>
          <cell r="F349" t="str">
            <v>DOM</v>
          </cell>
          <cell r="G349">
            <v>0.4670023148148148</v>
          </cell>
          <cell r="H349" t="str">
            <v>000:20</v>
          </cell>
          <cell r="I349" t="str">
            <v xml:space="preserve">[BUGS BUNNY SUPERSTAR] {AVANCE PROGRAMACION} * </v>
          </cell>
          <cell r="J349">
            <v>3</v>
          </cell>
          <cell r="K349">
            <v>8</v>
          </cell>
          <cell r="L349" t="str">
            <v>Resto</v>
          </cell>
          <cell r="M349">
            <v>0.3</v>
          </cell>
          <cell r="N349">
            <v>133.4</v>
          </cell>
          <cell r="O349">
            <v>114</v>
          </cell>
          <cell r="P349">
            <v>180</v>
          </cell>
          <cell r="Q349">
            <v>3</v>
          </cell>
          <cell r="R349">
            <v>16277</v>
          </cell>
          <cell r="S349">
            <v>44.4</v>
          </cell>
          <cell r="T349">
            <v>20</v>
          </cell>
        </row>
        <row r="350">
          <cell r="A350">
            <v>348</v>
          </cell>
          <cell r="B350" t="str">
            <v xml:space="preserve">PORT AVENTURA-H.VIAJE                                      </v>
          </cell>
          <cell r="C350" t="str">
            <v>TVM</v>
          </cell>
          <cell r="D350" t="str">
            <v>GENERAL</v>
          </cell>
          <cell r="E350">
            <v>35568</v>
          </cell>
          <cell r="F350" t="str">
            <v>DOM</v>
          </cell>
          <cell r="G350">
            <v>0.90350694444444446</v>
          </cell>
          <cell r="H350" t="str">
            <v>000:20</v>
          </cell>
          <cell r="I350" t="str">
            <v>[FUTBOL ES FUTBOL]  * {AVANCE PROGRAMACION}</v>
          </cell>
          <cell r="J350">
            <v>16</v>
          </cell>
          <cell r="K350">
            <v>21</v>
          </cell>
          <cell r="L350" t="str">
            <v>Resto</v>
          </cell>
          <cell r="M350">
            <v>0.8</v>
          </cell>
          <cell r="N350">
            <v>134.30000000000001</v>
          </cell>
          <cell r="O350">
            <v>299</v>
          </cell>
          <cell r="P350">
            <v>690</v>
          </cell>
          <cell r="Q350">
            <v>3</v>
          </cell>
          <cell r="R350">
            <v>16363</v>
          </cell>
          <cell r="S350">
            <v>44.6</v>
          </cell>
          <cell r="T350">
            <v>20</v>
          </cell>
        </row>
        <row r="351">
          <cell r="A351">
            <v>349</v>
          </cell>
          <cell r="B351" t="str">
            <v xml:space="preserve">PORT AVENTURA-H.VIAJE                                      </v>
          </cell>
          <cell r="C351" t="str">
            <v>TVM</v>
          </cell>
          <cell r="D351" t="str">
            <v>GENERAL</v>
          </cell>
          <cell r="E351">
            <v>35568</v>
          </cell>
          <cell r="F351" t="str">
            <v>DOM</v>
          </cell>
          <cell r="G351">
            <v>1.0036921296296295</v>
          </cell>
          <cell r="H351" t="str">
            <v>000:20</v>
          </cell>
          <cell r="I351" t="str">
            <v>[FUTBOL ES FUTBOL] {FUTBOL:L.ESPA#OLA(D)}</v>
          </cell>
          <cell r="J351">
            <v>31</v>
          </cell>
          <cell r="K351">
            <v>35</v>
          </cell>
          <cell r="L351" t="str">
            <v>Resto</v>
          </cell>
          <cell r="M351">
            <v>0.5</v>
          </cell>
          <cell r="N351">
            <v>134.80000000000001</v>
          </cell>
          <cell r="O351">
            <v>190</v>
          </cell>
          <cell r="P351">
            <v>690</v>
          </cell>
          <cell r="Q351">
            <v>3</v>
          </cell>
          <cell r="R351">
            <v>16373</v>
          </cell>
          <cell r="S351">
            <v>44.7</v>
          </cell>
          <cell r="T351">
            <v>20</v>
          </cell>
        </row>
        <row r="352">
          <cell r="A352">
            <v>350</v>
          </cell>
          <cell r="B352" t="str">
            <v xml:space="preserve">PORT AVENTURA-H.VIAJE                                      </v>
          </cell>
          <cell r="C352" t="str">
            <v>TVM</v>
          </cell>
          <cell r="D352" t="str">
            <v>GENERAL</v>
          </cell>
          <cell r="E352">
            <v>35568</v>
          </cell>
          <cell r="F352" t="str">
            <v>DOM</v>
          </cell>
          <cell r="G352">
            <v>1.0673726851851852</v>
          </cell>
          <cell r="H352" t="str">
            <v>000:20</v>
          </cell>
          <cell r="I352" t="str">
            <v>[PRORROGA FUTBOL ES FU]  * {AVANCE PROGRAMACION}</v>
          </cell>
          <cell r="J352">
            <v>8</v>
          </cell>
          <cell r="K352">
            <v>19</v>
          </cell>
          <cell r="L352" t="str">
            <v>Resto</v>
          </cell>
          <cell r="M352">
            <v>0.2</v>
          </cell>
          <cell r="N352">
            <v>135</v>
          </cell>
          <cell r="O352">
            <v>68</v>
          </cell>
          <cell r="P352">
            <v>180</v>
          </cell>
          <cell r="Q352">
            <v>3</v>
          </cell>
          <cell r="R352">
            <v>16374</v>
          </cell>
          <cell r="S352">
            <v>44.7</v>
          </cell>
          <cell r="T352">
            <v>20</v>
          </cell>
        </row>
        <row r="353">
          <cell r="A353">
            <v>351</v>
          </cell>
          <cell r="B353" t="str">
            <v xml:space="preserve">PORT AVENTURA-H.VIAJE                                      </v>
          </cell>
          <cell r="C353" t="str">
            <v>TVM</v>
          </cell>
          <cell r="D353" t="str">
            <v>GENERAL</v>
          </cell>
          <cell r="E353">
            <v>35568</v>
          </cell>
          <cell r="F353" t="str">
            <v>DOM</v>
          </cell>
          <cell r="G353">
            <v>1.0879050925925926</v>
          </cell>
          <cell r="H353" t="str">
            <v>000:20</v>
          </cell>
          <cell r="I353" t="str">
            <v>[PRORROGA FUTBOL ES FU] {AVANCE PROGRAMACION} * {(P)MUCHO MADRID}</v>
          </cell>
          <cell r="J353">
            <v>2</v>
          </cell>
          <cell r="K353">
            <v>10</v>
          </cell>
          <cell r="L353" t="str">
            <v>Segunda</v>
          </cell>
          <cell r="M353">
            <v>0.2</v>
          </cell>
          <cell r="N353">
            <v>135.19999999999999</v>
          </cell>
          <cell r="O353">
            <v>71</v>
          </cell>
          <cell r="P353">
            <v>180</v>
          </cell>
          <cell r="Q353">
            <v>3</v>
          </cell>
          <cell r="R353">
            <v>16379</v>
          </cell>
          <cell r="S353">
            <v>44.7</v>
          </cell>
          <cell r="T353">
            <v>20</v>
          </cell>
        </row>
        <row r="354">
          <cell r="A354">
            <v>352</v>
          </cell>
          <cell r="B354" t="str">
            <v xml:space="preserve">PORT AVENTURA-H.VIAJE                                      </v>
          </cell>
          <cell r="C354" t="str">
            <v>C.SUR</v>
          </cell>
          <cell r="D354" t="str">
            <v>GENERAL</v>
          </cell>
          <cell r="E354">
            <v>35569</v>
          </cell>
          <cell r="F354" t="str">
            <v>LUN</v>
          </cell>
          <cell r="G354">
            <v>0.58024305555555555</v>
          </cell>
          <cell r="H354" t="str">
            <v>000:20</v>
          </cell>
          <cell r="I354" t="str">
            <v>[LA TIENDA EN CASA] * [AVANCE PROGRAMACION]</v>
          </cell>
          <cell r="J354">
            <v>5</v>
          </cell>
          <cell r="K354">
            <v>9</v>
          </cell>
          <cell r="L354" t="str">
            <v>Resto</v>
          </cell>
          <cell r="M354">
            <v>0.2</v>
          </cell>
          <cell r="N354">
            <v>135.4</v>
          </cell>
          <cell r="O354">
            <v>90</v>
          </cell>
          <cell r="P354">
            <v>50</v>
          </cell>
          <cell r="Q354">
            <v>3</v>
          </cell>
          <cell r="R354">
            <v>16395</v>
          </cell>
          <cell r="S354">
            <v>44.7</v>
          </cell>
          <cell r="T354">
            <v>20</v>
          </cell>
        </row>
        <row r="355">
          <cell r="A355">
            <v>353</v>
          </cell>
          <cell r="B355" t="str">
            <v xml:space="preserve">PORT AVENTURA-H.VIAJE                                      </v>
          </cell>
          <cell r="C355" t="str">
            <v>C.SUR</v>
          </cell>
          <cell r="D355" t="str">
            <v>GENERAL</v>
          </cell>
          <cell r="E355">
            <v>35569</v>
          </cell>
          <cell r="F355" t="str">
            <v>LUN</v>
          </cell>
          <cell r="G355">
            <v>0.96391203703703709</v>
          </cell>
          <cell r="H355" t="str">
            <v>000:20</v>
          </cell>
          <cell r="I355" t="str">
            <v>[RECORDANDO LOLA FLORE] {CINE}</v>
          </cell>
          <cell r="J355">
            <v>11</v>
          </cell>
          <cell r="K355">
            <v>15</v>
          </cell>
          <cell r="L355" t="str">
            <v>Resto</v>
          </cell>
          <cell r="M355">
            <v>0.8</v>
          </cell>
          <cell r="N355">
            <v>136.19999999999999</v>
          </cell>
          <cell r="O355">
            <v>311</v>
          </cell>
          <cell r="P355">
            <v>450</v>
          </cell>
          <cell r="Q355">
            <v>3</v>
          </cell>
          <cell r="R355">
            <v>16447</v>
          </cell>
          <cell r="S355">
            <v>44.9</v>
          </cell>
          <cell r="T355">
            <v>20</v>
          </cell>
        </row>
        <row r="356">
          <cell r="A356">
            <v>354</v>
          </cell>
          <cell r="B356" t="str">
            <v xml:space="preserve">PORT AVENTURA-H.VIAJE                                      </v>
          </cell>
          <cell r="C356" t="str">
            <v>C.SUR</v>
          </cell>
          <cell r="D356" t="str">
            <v>GENERAL</v>
          </cell>
          <cell r="E356">
            <v>35569</v>
          </cell>
          <cell r="F356" t="str">
            <v>LUN</v>
          </cell>
          <cell r="G356">
            <v>1.0250231481481482</v>
          </cell>
          <cell r="H356" t="str">
            <v>000:20</v>
          </cell>
          <cell r="I356" t="str">
            <v>[RECORDANDO LOLA FLORE] {CINE} * {AVANCE PROGRAMACION}</v>
          </cell>
          <cell r="J356">
            <v>5</v>
          </cell>
          <cell r="K356">
            <v>8</v>
          </cell>
          <cell r="L356" t="str">
            <v>Resto</v>
          </cell>
          <cell r="M356">
            <v>0.3</v>
          </cell>
          <cell r="N356">
            <v>136.6</v>
          </cell>
          <cell r="O356">
            <v>119</v>
          </cell>
          <cell r="P356">
            <v>125</v>
          </cell>
          <cell r="Q356">
            <v>3</v>
          </cell>
          <cell r="R356">
            <v>16462</v>
          </cell>
          <cell r="S356">
            <v>44.9</v>
          </cell>
          <cell r="T356">
            <v>20</v>
          </cell>
        </row>
        <row r="357">
          <cell r="A357">
            <v>355</v>
          </cell>
          <cell r="B357" t="str">
            <v xml:space="preserve">PORT AVENTURA-H.VIAJE                                      </v>
          </cell>
          <cell r="C357" t="str">
            <v>C9</v>
          </cell>
          <cell r="D357" t="str">
            <v>GENERAL</v>
          </cell>
          <cell r="E357">
            <v>35569</v>
          </cell>
          <cell r="F357" t="str">
            <v>LUN</v>
          </cell>
          <cell r="G357">
            <v>0.50472222222222218</v>
          </cell>
          <cell r="H357" t="str">
            <v>000:20</v>
          </cell>
          <cell r="I357" t="str">
            <v>[AVANCE PROGRAMACION] * [A FLOR DE PELL]</v>
          </cell>
          <cell r="J357">
            <v>5</v>
          </cell>
          <cell r="K357">
            <v>5</v>
          </cell>
          <cell r="L357" t="str">
            <v>Ultima</v>
          </cell>
          <cell r="M357">
            <v>0.1</v>
          </cell>
          <cell r="N357">
            <v>136.69999999999999</v>
          </cell>
          <cell r="O357">
            <v>44</v>
          </cell>
          <cell r="P357">
            <v>30</v>
          </cell>
          <cell r="Q357">
            <v>3</v>
          </cell>
          <cell r="R357">
            <v>16467</v>
          </cell>
          <cell r="S357">
            <v>44.9</v>
          </cell>
          <cell r="T357">
            <v>20</v>
          </cell>
        </row>
        <row r="358">
          <cell r="A358">
            <v>356</v>
          </cell>
          <cell r="B358" t="str">
            <v xml:space="preserve">PORT AVENTURA-H.VIAJE                                      </v>
          </cell>
          <cell r="C358" t="str">
            <v>C9</v>
          </cell>
          <cell r="D358" t="str">
            <v>GENERAL</v>
          </cell>
          <cell r="E358">
            <v>35569</v>
          </cell>
          <cell r="F358" t="str">
            <v>LUN</v>
          </cell>
          <cell r="G358">
            <v>0.80290509259259257</v>
          </cell>
          <cell r="H358" t="str">
            <v>000:20</v>
          </cell>
          <cell r="I358" t="str">
            <v>[EL JUI CAS ALCASSER] {AVANCE PROGRAMACION} * {AVANCE PROGRAMACION}</v>
          </cell>
          <cell r="J358">
            <v>7</v>
          </cell>
          <cell r="K358">
            <v>8</v>
          </cell>
          <cell r="L358" t="str">
            <v>Penultima</v>
          </cell>
          <cell r="M358">
            <v>0.5</v>
          </cell>
          <cell r="N358">
            <v>137.19999999999999</v>
          </cell>
          <cell r="O358">
            <v>192</v>
          </cell>
          <cell r="P358">
            <v>125</v>
          </cell>
          <cell r="Q358">
            <v>3</v>
          </cell>
          <cell r="R358">
            <v>16497</v>
          </cell>
          <cell r="S358">
            <v>45</v>
          </cell>
          <cell r="T358">
            <v>20</v>
          </cell>
        </row>
        <row r="359">
          <cell r="A359">
            <v>357</v>
          </cell>
          <cell r="B359" t="str">
            <v xml:space="preserve">PORT AVENTURA-H.VIAJE                                      </v>
          </cell>
          <cell r="C359" t="str">
            <v>C9</v>
          </cell>
          <cell r="D359" t="str">
            <v>GENERAL</v>
          </cell>
          <cell r="E359">
            <v>35569</v>
          </cell>
          <cell r="F359" t="str">
            <v>LUN</v>
          </cell>
          <cell r="G359">
            <v>0.97137731481481471</v>
          </cell>
          <cell r="H359" t="str">
            <v>000:20</v>
          </cell>
          <cell r="I359" t="str">
            <v xml:space="preserve">[CINE] {AVANCE PROGRAMACION} * </v>
          </cell>
          <cell r="J359">
            <v>6</v>
          </cell>
          <cell r="K359">
            <v>17</v>
          </cell>
          <cell r="L359" t="str">
            <v>Resto</v>
          </cell>
          <cell r="M359">
            <v>0.9</v>
          </cell>
          <cell r="N359">
            <v>138.1</v>
          </cell>
          <cell r="O359">
            <v>322</v>
          </cell>
          <cell r="P359">
            <v>400</v>
          </cell>
          <cell r="Q359">
            <v>3.1</v>
          </cell>
          <cell r="R359">
            <v>16565</v>
          </cell>
          <cell r="S359">
            <v>45.2</v>
          </cell>
          <cell r="T359">
            <v>20</v>
          </cell>
        </row>
        <row r="360">
          <cell r="A360">
            <v>358</v>
          </cell>
          <cell r="B360" t="str">
            <v xml:space="preserve">PORT AVENTURA-H.VIAJE                                      </v>
          </cell>
          <cell r="C360" t="str">
            <v>ETB2</v>
          </cell>
          <cell r="D360" t="str">
            <v>GENERAL</v>
          </cell>
          <cell r="E360">
            <v>35569</v>
          </cell>
          <cell r="F360" t="str">
            <v>LUN</v>
          </cell>
          <cell r="G360">
            <v>0.51791666666666669</v>
          </cell>
          <cell r="H360" t="str">
            <v>000:20</v>
          </cell>
          <cell r="I360" t="str">
            <v>[ANIMALES DEPREDADORES] {AVANCE PROGRAMACION} * {AVANCE PROGRAMACION}</v>
          </cell>
          <cell r="J360">
            <v>2</v>
          </cell>
          <cell r="K360">
            <v>3</v>
          </cell>
          <cell r="L360" t="str">
            <v>Segunda</v>
          </cell>
          <cell r="M360">
            <v>0</v>
          </cell>
          <cell r="N360">
            <v>138.1</v>
          </cell>
          <cell r="O360">
            <v>5</v>
          </cell>
          <cell r="P360">
            <v>50</v>
          </cell>
          <cell r="Q360">
            <v>3.1</v>
          </cell>
          <cell r="R360">
            <v>16565</v>
          </cell>
          <cell r="S360">
            <v>45.2</v>
          </cell>
          <cell r="T360">
            <v>20</v>
          </cell>
        </row>
        <row r="361">
          <cell r="A361">
            <v>359</v>
          </cell>
          <cell r="B361" t="str">
            <v xml:space="preserve">PORT AVENTURA-H.VIAJE                                      </v>
          </cell>
          <cell r="C361" t="str">
            <v>ETB2</v>
          </cell>
          <cell r="D361" t="str">
            <v>GENERAL</v>
          </cell>
          <cell r="E361">
            <v>35569</v>
          </cell>
          <cell r="F361" t="str">
            <v>LUN</v>
          </cell>
          <cell r="G361">
            <v>0.58181712962962961</v>
          </cell>
          <cell r="H361" t="str">
            <v>000:20</v>
          </cell>
          <cell r="I361" t="str">
            <v>[AVANCE PROGRAMACION] * [AVANCE PROGRAMACION]</v>
          </cell>
          <cell r="J361">
            <v>4</v>
          </cell>
          <cell r="K361">
            <v>8</v>
          </cell>
          <cell r="L361" t="str">
            <v>Resto</v>
          </cell>
          <cell r="M361">
            <v>0.1</v>
          </cell>
          <cell r="N361">
            <v>138.30000000000001</v>
          </cell>
          <cell r="O361">
            <v>51</v>
          </cell>
          <cell r="P361">
            <v>70</v>
          </cell>
          <cell r="Q361">
            <v>3.1</v>
          </cell>
          <cell r="R361">
            <v>16567</v>
          </cell>
          <cell r="S361">
            <v>45.2</v>
          </cell>
          <cell r="T361">
            <v>20</v>
          </cell>
        </row>
        <row r="362">
          <cell r="A362">
            <v>360</v>
          </cell>
          <cell r="B362" t="str">
            <v xml:space="preserve">PORT AVENTURA-H.VIAJE                                      </v>
          </cell>
          <cell r="C362" t="str">
            <v>ETB2</v>
          </cell>
          <cell r="D362" t="str">
            <v>GENERAL</v>
          </cell>
          <cell r="E362">
            <v>35569</v>
          </cell>
          <cell r="F362" t="str">
            <v>LUN</v>
          </cell>
          <cell r="G362">
            <v>0.91112268518518524</v>
          </cell>
          <cell r="H362" t="str">
            <v>000:20</v>
          </cell>
          <cell r="I362" t="str">
            <v>[AVANCE PROGRAMACION] * [AVANCE PROGRAMACION]</v>
          </cell>
          <cell r="J362">
            <v>12</v>
          </cell>
          <cell r="K362">
            <v>23</v>
          </cell>
          <cell r="L362" t="str">
            <v>Resto</v>
          </cell>
          <cell r="M362">
            <v>0.5</v>
          </cell>
          <cell r="N362">
            <v>138.69999999999999</v>
          </cell>
          <cell r="O362">
            <v>172</v>
          </cell>
          <cell r="P362">
            <v>230</v>
          </cell>
          <cell r="Q362">
            <v>3.1</v>
          </cell>
          <cell r="R362">
            <v>16581</v>
          </cell>
          <cell r="S362">
            <v>45.2</v>
          </cell>
          <cell r="T362">
            <v>20</v>
          </cell>
        </row>
        <row r="363">
          <cell r="A363">
            <v>361</v>
          </cell>
          <cell r="B363" t="str">
            <v xml:space="preserve">PORT AVENTURA-H.VIAJE                                      </v>
          </cell>
          <cell r="C363" t="str">
            <v>TVG</v>
          </cell>
          <cell r="D363" t="str">
            <v>GENERAL</v>
          </cell>
          <cell r="E363">
            <v>35569</v>
          </cell>
          <cell r="F363" t="str">
            <v>LUN</v>
          </cell>
          <cell r="G363">
            <v>0.63253472222222229</v>
          </cell>
          <cell r="H363" t="str">
            <v>000:20</v>
          </cell>
          <cell r="I363" t="str">
            <v>[O TEMPO] * [TELEXORNAL DEPORTES]</v>
          </cell>
          <cell r="J363">
            <v>12</v>
          </cell>
          <cell r="K363">
            <v>15</v>
          </cell>
          <cell r="L363" t="str">
            <v>Resto</v>
          </cell>
          <cell r="M363">
            <v>0.2</v>
          </cell>
          <cell r="N363">
            <v>139</v>
          </cell>
          <cell r="O363">
            <v>91</v>
          </cell>
          <cell r="P363">
            <v>160</v>
          </cell>
          <cell r="Q363">
            <v>3.1</v>
          </cell>
          <cell r="R363">
            <v>16583</v>
          </cell>
          <cell r="S363">
            <v>45.2</v>
          </cell>
          <cell r="T363">
            <v>20</v>
          </cell>
        </row>
        <row r="364">
          <cell r="A364">
            <v>362</v>
          </cell>
          <cell r="B364" t="str">
            <v xml:space="preserve">PORT AVENTURA-H.VIAJE                                      </v>
          </cell>
          <cell r="C364" t="str">
            <v>TVG</v>
          </cell>
          <cell r="D364" t="str">
            <v>GENERAL</v>
          </cell>
          <cell r="E364">
            <v>35569</v>
          </cell>
          <cell r="F364" t="str">
            <v>LUN</v>
          </cell>
          <cell r="G364">
            <v>0.99674768518518519</v>
          </cell>
          <cell r="H364" t="str">
            <v>000:20</v>
          </cell>
          <cell r="I364" t="str">
            <v>[CINE] {AVANCE PROGRAMACION} * {ADIANTO INFORMAT. 24H}</v>
          </cell>
          <cell r="J364">
            <v>14</v>
          </cell>
          <cell r="K364">
            <v>16</v>
          </cell>
          <cell r="L364" t="str">
            <v>Resto</v>
          </cell>
          <cell r="M364">
            <v>0.2</v>
          </cell>
          <cell r="N364">
            <v>139.19999999999999</v>
          </cell>
          <cell r="O364">
            <v>73</v>
          </cell>
          <cell r="P364">
            <v>300</v>
          </cell>
          <cell r="Q364">
            <v>3.1</v>
          </cell>
          <cell r="R364">
            <v>16594</v>
          </cell>
          <cell r="S364">
            <v>45.3</v>
          </cell>
          <cell r="T364">
            <v>20</v>
          </cell>
        </row>
        <row r="365">
          <cell r="A365">
            <v>363</v>
          </cell>
          <cell r="B365" t="str">
            <v xml:space="preserve">PORT AVENTURA-H.VIAJE                                      </v>
          </cell>
          <cell r="C365" t="str">
            <v>TVM</v>
          </cell>
          <cell r="D365" t="str">
            <v>GENERAL</v>
          </cell>
          <cell r="E365">
            <v>35569</v>
          </cell>
          <cell r="F365" t="str">
            <v>LUN</v>
          </cell>
          <cell r="G365">
            <v>0.45759259259259261</v>
          </cell>
          <cell r="H365" t="str">
            <v>000:20</v>
          </cell>
          <cell r="I365" t="str">
            <v>[FUTBOL ES FUTBOL RESU] {AVANCE PROGRAMACION} * {TELEPAGINA MADRID}</v>
          </cell>
          <cell r="J365">
            <v>2</v>
          </cell>
          <cell r="K365">
            <v>4</v>
          </cell>
          <cell r="L365" t="str">
            <v>Segunda</v>
          </cell>
          <cell r="M365">
            <v>0.1</v>
          </cell>
          <cell r="N365">
            <v>139.19999999999999</v>
          </cell>
          <cell r="O365">
            <v>26</v>
          </cell>
          <cell r="P365">
            <v>180</v>
          </cell>
          <cell r="Q365">
            <v>3.1</v>
          </cell>
          <cell r="R365">
            <v>16595</v>
          </cell>
          <cell r="S365">
            <v>45.3</v>
          </cell>
          <cell r="T365">
            <v>20</v>
          </cell>
        </row>
        <row r="366">
          <cell r="A366">
            <v>364</v>
          </cell>
          <cell r="B366" t="str">
            <v xml:space="preserve">PORT AVENTURA-H.VIAJE                                      </v>
          </cell>
          <cell r="C366" t="str">
            <v>TVM</v>
          </cell>
          <cell r="D366" t="str">
            <v>GENERAL</v>
          </cell>
          <cell r="E366">
            <v>35569</v>
          </cell>
          <cell r="F366" t="str">
            <v>LUN</v>
          </cell>
          <cell r="G366">
            <v>0.57990740740740743</v>
          </cell>
          <cell r="H366" t="str">
            <v>000:20</v>
          </cell>
          <cell r="I366" t="str">
            <v>[LOS PITUFOS] * [AVANCE PROGRAMACION]</v>
          </cell>
          <cell r="J366">
            <v>9</v>
          </cell>
          <cell r="K366">
            <v>14</v>
          </cell>
          <cell r="L366" t="str">
            <v>Resto</v>
          </cell>
          <cell r="M366">
            <v>0.3</v>
          </cell>
          <cell r="N366">
            <v>139.6</v>
          </cell>
          <cell r="O366">
            <v>123</v>
          </cell>
          <cell r="P366">
            <v>275</v>
          </cell>
          <cell r="Q366">
            <v>3.1</v>
          </cell>
          <cell r="R366">
            <v>16609</v>
          </cell>
          <cell r="S366">
            <v>45.3</v>
          </cell>
          <cell r="T366">
            <v>20</v>
          </cell>
        </row>
        <row r="367">
          <cell r="A367">
            <v>365</v>
          </cell>
          <cell r="B367" t="str">
            <v xml:space="preserve">PORT AVENTURA-H.VIAJE                                      </v>
          </cell>
          <cell r="C367" t="str">
            <v>TVM</v>
          </cell>
          <cell r="D367" t="str">
            <v>GENERAL</v>
          </cell>
          <cell r="E367">
            <v>35569</v>
          </cell>
          <cell r="F367" t="str">
            <v>LUN</v>
          </cell>
          <cell r="G367">
            <v>0.84519675925925919</v>
          </cell>
          <cell r="H367" t="str">
            <v>000:20</v>
          </cell>
          <cell r="I367" t="str">
            <v>[MADRID DIRECTO] {AVANCE PROGRAMACION} * {AVANCE PROGRAMACION}</v>
          </cell>
          <cell r="J367">
            <v>11</v>
          </cell>
          <cell r="K367">
            <v>18</v>
          </cell>
          <cell r="L367" t="str">
            <v>Resto</v>
          </cell>
          <cell r="M367">
            <v>0.5</v>
          </cell>
          <cell r="N367">
            <v>140</v>
          </cell>
          <cell r="O367">
            <v>167</v>
          </cell>
          <cell r="P367">
            <v>365</v>
          </cell>
          <cell r="Q367">
            <v>3.1</v>
          </cell>
          <cell r="R367">
            <v>16619</v>
          </cell>
          <cell r="S367">
            <v>45.3</v>
          </cell>
          <cell r="T367">
            <v>20</v>
          </cell>
        </row>
        <row r="368">
          <cell r="A368">
            <v>366</v>
          </cell>
          <cell r="B368" t="str">
            <v xml:space="preserve">PORT AVENTURA-H.VIAJE                                      </v>
          </cell>
          <cell r="C368" t="str">
            <v>TVM</v>
          </cell>
          <cell r="D368" t="str">
            <v>GENERAL</v>
          </cell>
          <cell r="E368">
            <v>35569</v>
          </cell>
          <cell r="F368" t="str">
            <v>LUN</v>
          </cell>
          <cell r="G368">
            <v>0.92615740740740737</v>
          </cell>
          <cell r="H368" t="str">
            <v>000:20</v>
          </cell>
          <cell r="I368" t="str">
            <v>[TOMBOLA]  * {AVANCE PROGRAMACION}</v>
          </cell>
          <cell r="J368">
            <v>4</v>
          </cell>
          <cell r="K368">
            <v>22</v>
          </cell>
          <cell r="L368" t="str">
            <v>Resto</v>
          </cell>
          <cell r="M368">
            <v>1.1000000000000001</v>
          </cell>
          <cell r="N368">
            <v>141.1</v>
          </cell>
          <cell r="O368">
            <v>410</v>
          </cell>
          <cell r="P368">
            <v>690</v>
          </cell>
          <cell r="Q368">
            <v>3.1</v>
          </cell>
          <cell r="R368">
            <v>16678</v>
          </cell>
          <cell r="S368">
            <v>45.5</v>
          </cell>
          <cell r="T368">
            <v>20</v>
          </cell>
        </row>
        <row r="369">
          <cell r="A369">
            <v>367</v>
          </cell>
          <cell r="B369" t="str">
            <v xml:space="preserve">PORT AVENTURA-H.VIAJE                                      </v>
          </cell>
          <cell r="C369" t="str">
            <v>C.SUR</v>
          </cell>
          <cell r="D369" t="str">
            <v>GENERAL</v>
          </cell>
          <cell r="E369">
            <v>35570</v>
          </cell>
          <cell r="F369" t="str">
            <v>MAR</v>
          </cell>
          <cell r="G369">
            <v>0.80531249999999999</v>
          </cell>
          <cell r="H369" t="str">
            <v>000:20</v>
          </cell>
          <cell r="I369" t="str">
            <v>[TOROS(D)] {AVANCE PROGRAMACION} * {AVANCE PROGRAMACION}</v>
          </cell>
          <cell r="J369">
            <v>8</v>
          </cell>
          <cell r="K369">
            <v>11</v>
          </cell>
          <cell r="L369" t="str">
            <v>Resto</v>
          </cell>
          <cell r="M369">
            <v>0.9</v>
          </cell>
          <cell r="N369">
            <v>142.1</v>
          </cell>
          <cell r="O369">
            <v>345</v>
          </cell>
          <cell r="P369">
            <v>300</v>
          </cell>
          <cell r="Q369">
            <v>3.1</v>
          </cell>
          <cell r="R369">
            <v>16586</v>
          </cell>
          <cell r="S369">
            <v>45.2</v>
          </cell>
          <cell r="T369">
            <v>20</v>
          </cell>
        </row>
        <row r="370">
          <cell r="A370">
            <v>368</v>
          </cell>
          <cell r="B370" t="str">
            <v xml:space="preserve">PORT AVENTURA-H.VIAJE                                      </v>
          </cell>
          <cell r="C370" t="str">
            <v>C.SUR</v>
          </cell>
          <cell r="D370" t="str">
            <v>GENERAL</v>
          </cell>
          <cell r="E370">
            <v>35570</v>
          </cell>
          <cell r="F370" t="str">
            <v>MAR</v>
          </cell>
          <cell r="G370">
            <v>0.86864583333333334</v>
          </cell>
          <cell r="H370" t="str">
            <v>000:20</v>
          </cell>
          <cell r="I370" t="str">
            <v>[AVANCE PROGRAMACION] * [INTERRUPCION EMISION]</v>
          </cell>
          <cell r="J370">
            <v>7</v>
          </cell>
          <cell r="K370">
            <v>20</v>
          </cell>
          <cell r="L370" t="str">
            <v>Resto</v>
          </cell>
          <cell r="M370">
            <v>0.8</v>
          </cell>
          <cell r="N370">
            <v>142.9</v>
          </cell>
          <cell r="O370">
            <v>294</v>
          </cell>
          <cell r="P370">
            <v>300</v>
          </cell>
          <cell r="Q370">
            <v>3.2</v>
          </cell>
          <cell r="R370">
            <v>16623</v>
          </cell>
          <cell r="S370">
            <v>45.3</v>
          </cell>
          <cell r="T370">
            <v>20</v>
          </cell>
        </row>
        <row r="371">
          <cell r="A371">
            <v>369</v>
          </cell>
          <cell r="B371" t="str">
            <v xml:space="preserve">PORT AVENTURA-H.VIAJE                                      </v>
          </cell>
          <cell r="C371" t="str">
            <v>C.SUR</v>
          </cell>
          <cell r="D371" t="str">
            <v>GENERAL</v>
          </cell>
          <cell r="E371">
            <v>35570</v>
          </cell>
          <cell r="F371" t="str">
            <v>MAR</v>
          </cell>
          <cell r="G371">
            <v>1.0396759259259258</v>
          </cell>
          <cell r="H371" t="str">
            <v>000:20</v>
          </cell>
          <cell r="I371" t="str">
            <v>[CINE] * [AVANCE PROGRAMACION]</v>
          </cell>
          <cell r="J371">
            <v>4</v>
          </cell>
          <cell r="K371">
            <v>13</v>
          </cell>
          <cell r="L371" t="str">
            <v>Resto</v>
          </cell>
          <cell r="M371">
            <v>0.2</v>
          </cell>
          <cell r="N371">
            <v>143.1</v>
          </cell>
          <cell r="O371">
            <v>86</v>
          </cell>
          <cell r="P371">
            <v>125</v>
          </cell>
          <cell r="Q371">
            <v>3.1</v>
          </cell>
          <cell r="R371">
            <v>16661</v>
          </cell>
          <cell r="S371">
            <v>45.4</v>
          </cell>
          <cell r="T371">
            <v>20</v>
          </cell>
        </row>
        <row r="372">
          <cell r="A372">
            <v>370</v>
          </cell>
          <cell r="B372" t="str">
            <v xml:space="preserve">PORT AVENTURA-H.VIAJE                                      </v>
          </cell>
          <cell r="C372" t="str">
            <v>C9</v>
          </cell>
          <cell r="D372" t="str">
            <v>GENERAL</v>
          </cell>
          <cell r="E372">
            <v>35570</v>
          </cell>
          <cell r="F372" t="str">
            <v>MAR</v>
          </cell>
          <cell r="G372">
            <v>0.71512731481481484</v>
          </cell>
          <cell r="H372" t="str">
            <v>000:20</v>
          </cell>
          <cell r="I372" t="str">
            <v>[EN PRIMERA PERSONA] {AVANCE PROGRAMACION} * {AVANCE PROGRAMACION}</v>
          </cell>
          <cell r="J372">
            <v>14</v>
          </cell>
          <cell r="K372">
            <v>14</v>
          </cell>
          <cell r="L372" t="str">
            <v>Ultima</v>
          </cell>
          <cell r="M372">
            <v>0.5</v>
          </cell>
          <cell r="N372">
            <v>143.6</v>
          </cell>
          <cell r="O372">
            <v>187</v>
          </cell>
          <cell r="P372">
            <v>125</v>
          </cell>
          <cell r="Q372">
            <v>3.2</v>
          </cell>
          <cell r="R372">
            <v>16664</v>
          </cell>
          <cell r="S372">
            <v>45.5</v>
          </cell>
          <cell r="T372">
            <v>20</v>
          </cell>
        </row>
        <row r="373">
          <cell r="A373">
            <v>371</v>
          </cell>
          <cell r="B373" t="str">
            <v xml:space="preserve">PORT AVENTURA-H.VIAJE                                      </v>
          </cell>
          <cell r="C373" t="str">
            <v>C9</v>
          </cell>
          <cell r="D373" t="str">
            <v>GENERAL</v>
          </cell>
          <cell r="E373">
            <v>35570</v>
          </cell>
          <cell r="F373" t="str">
            <v>MAR</v>
          </cell>
          <cell r="G373">
            <v>0.80214120370370379</v>
          </cell>
          <cell r="H373" t="str">
            <v>000:20</v>
          </cell>
          <cell r="I373" t="str">
            <v>[EL JUI CAS ALCASSER] {AVANCE PROGRAMACION} * {AVANCE PROGRAMACION}</v>
          </cell>
          <cell r="J373">
            <v>12</v>
          </cell>
          <cell r="K373">
            <v>16</v>
          </cell>
          <cell r="L373" t="str">
            <v>Resto</v>
          </cell>
          <cell r="M373">
            <v>0.5</v>
          </cell>
          <cell r="N373">
            <v>144.1</v>
          </cell>
          <cell r="O373">
            <v>166</v>
          </cell>
          <cell r="P373">
            <v>125</v>
          </cell>
          <cell r="Q373">
            <v>3.2</v>
          </cell>
          <cell r="R373">
            <v>16667</v>
          </cell>
          <cell r="S373">
            <v>45.5</v>
          </cell>
          <cell r="T373">
            <v>20</v>
          </cell>
        </row>
        <row r="374">
          <cell r="A374">
            <v>372</v>
          </cell>
          <cell r="B374" t="str">
            <v xml:space="preserve">PORT AVENTURA-H.VIAJE                                      </v>
          </cell>
          <cell r="C374" t="str">
            <v>C9</v>
          </cell>
          <cell r="D374" t="str">
            <v>GENERAL</v>
          </cell>
          <cell r="E374">
            <v>35570</v>
          </cell>
          <cell r="F374" t="str">
            <v>MAR</v>
          </cell>
          <cell r="G374">
            <v>0.96787037037037038</v>
          </cell>
          <cell r="H374" t="str">
            <v>000:20</v>
          </cell>
          <cell r="I374" t="str">
            <v>[MAS ALLA DEL LIMITE] {AVANCE PROGRAMACION} * {AVANCE PROGRAMACION}</v>
          </cell>
          <cell r="J374">
            <v>15</v>
          </cell>
          <cell r="K374">
            <v>17</v>
          </cell>
          <cell r="L374" t="str">
            <v>Resto</v>
          </cell>
          <cell r="M374">
            <v>0.8</v>
          </cell>
          <cell r="N374">
            <v>144.9</v>
          </cell>
          <cell r="O374">
            <v>280</v>
          </cell>
          <cell r="P374">
            <v>400</v>
          </cell>
          <cell r="Q374">
            <v>3.2</v>
          </cell>
          <cell r="R374">
            <v>16692</v>
          </cell>
          <cell r="S374">
            <v>45.5</v>
          </cell>
          <cell r="T374">
            <v>20</v>
          </cell>
        </row>
        <row r="375">
          <cell r="A375">
            <v>373</v>
          </cell>
          <cell r="B375" t="str">
            <v xml:space="preserve">PORT AVENTURA-H.VIAJE                                      </v>
          </cell>
          <cell r="C375" t="str">
            <v>ETB2</v>
          </cell>
          <cell r="D375" t="str">
            <v>GENERAL</v>
          </cell>
          <cell r="E375">
            <v>35570</v>
          </cell>
          <cell r="F375" t="str">
            <v>MAR</v>
          </cell>
          <cell r="G375">
            <v>0.52622685185185192</v>
          </cell>
          <cell r="H375" t="str">
            <v>000:20</v>
          </cell>
          <cell r="I375" t="str">
            <v>[AVANCE PROGRAMACION] * [A MEDIODIA]</v>
          </cell>
          <cell r="J375">
            <v>3</v>
          </cell>
          <cell r="K375">
            <v>3</v>
          </cell>
          <cell r="L375" t="str">
            <v>Ultima</v>
          </cell>
          <cell r="M375">
            <v>0</v>
          </cell>
          <cell r="N375">
            <v>144.9</v>
          </cell>
          <cell r="O375">
            <v>2</v>
          </cell>
          <cell r="P375">
            <v>50</v>
          </cell>
          <cell r="Q375">
            <v>3.2</v>
          </cell>
          <cell r="R375">
            <v>16692</v>
          </cell>
          <cell r="S375">
            <v>45.5</v>
          </cell>
          <cell r="T375">
            <v>20</v>
          </cell>
        </row>
        <row r="376">
          <cell r="A376">
            <v>374</v>
          </cell>
          <cell r="B376" t="str">
            <v xml:space="preserve">PORT AVENTURA-H.VIAJE                                      </v>
          </cell>
          <cell r="C376" t="str">
            <v>ETB2</v>
          </cell>
          <cell r="D376" t="str">
            <v>GENERAL</v>
          </cell>
          <cell r="E376">
            <v>35570</v>
          </cell>
          <cell r="F376" t="str">
            <v>MAR</v>
          </cell>
          <cell r="G376">
            <v>0.85142361111111109</v>
          </cell>
          <cell r="H376" t="str">
            <v>000:20</v>
          </cell>
          <cell r="I376" t="str">
            <v>[ROMPECABEZOTAS] {AVANCE PROGRAMACION} * {AVANCE PROGRAMACION}</v>
          </cell>
          <cell r="J376">
            <v>9</v>
          </cell>
          <cell r="K376">
            <v>14</v>
          </cell>
          <cell r="L376" t="str">
            <v>Resto</v>
          </cell>
          <cell r="M376">
            <v>0.1</v>
          </cell>
          <cell r="N376">
            <v>144.9</v>
          </cell>
          <cell r="O376">
            <v>33</v>
          </cell>
          <cell r="P376">
            <v>170</v>
          </cell>
          <cell r="Q376">
            <v>3.2</v>
          </cell>
          <cell r="R376">
            <v>16698</v>
          </cell>
          <cell r="S376">
            <v>45.6</v>
          </cell>
          <cell r="T376">
            <v>20</v>
          </cell>
        </row>
        <row r="377">
          <cell r="A377">
            <v>375</v>
          </cell>
          <cell r="B377" t="str">
            <v xml:space="preserve">PORT AVENTURA-H.VIAJE                                      </v>
          </cell>
          <cell r="C377" t="str">
            <v>ETB2</v>
          </cell>
          <cell r="D377" t="str">
            <v>GENERAL</v>
          </cell>
          <cell r="E377">
            <v>35570</v>
          </cell>
          <cell r="F377" t="str">
            <v>MAR</v>
          </cell>
          <cell r="G377">
            <v>0.91585648148148147</v>
          </cell>
          <cell r="H377" t="str">
            <v>000:20</v>
          </cell>
          <cell r="I377" t="str">
            <v>[AVANCE PROGRAMACION] * [AVANCE PROGRAMACION]</v>
          </cell>
          <cell r="J377">
            <v>15</v>
          </cell>
          <cell r="K377">
            <v>20</v>
          </cell>
          <cell r="L377" t="str">
            <v>Resto</v>
          </cell>
          <cell r="M377">
            <v>0.5</v>
          </cell>
          <cell r="N377">
            <v>145.5</v>
          </cell>
          <cell r="O377">
            <v>188</v>
          </cell>
          <cell r="P377">
            <v>230</v>
          </cell>
          <cell r="Q377">
            <v>3.2</v>
          </cell>
          <cell r="R377">
            <v>16722</v>
          </cell>
          <cell r="S377">
            <v>45.6</v>
          </cell>
          <cell r="T377">
            <v>20</v>
          </cell>
        </row>
        <row r="378">
          <cell r="A378">
            <v>376</v>
          </cell>
          <cell r="B378" t="str">
            <v xml:space="preserve">PORT AVENTURA-H.VIAJE                                      </v>
          </cell>
          <cell r="C378" t="str">
            <v>TVG</v>
          </cell>
          <cell r="D378" t="str">
            <v>GENERAL</v>
          </cell>
          <cell r="E378">
            <v>35570</v>
          </cell>
          <cell r="F378" t="str">
            <v>MAR</v>
          </cell>
          <cell r="G378">
            <v>0.44973379629629634</v>
          </cell>
          <cell r="H378" t="str">
            <v>000:20</v>
          </cell>
          <cell r="I378" t="str">
            <v>[GALICIA ENTEIRA] {AVANCE PROGRAMACION} * {AVANCE PROGRAMACION}</v>
          </cell>
          <cell r="J378">
            <v>2</v>
          </cell>
          <cell r="K378">
            <v>5</v>
          </cell>
          <cell r="L378" t="str">
            <v>Segunda</v>
          </cell>
          <cell r="M378">
            <v>0.1</v>
          </cell>
          <cell r="N378">
            <v>145.5</v>
          </cell>
          <cell r="O378">
            <v>25</v>
          </cell>
          <cell r="P378">
            <v>40</v>
          </cell>
          <cell r="Q378">
            <v>3.2</v>
          </cell>
          <cell r="R378">
            <v>16732</v>
          </cell>
          <cell r="S378">
            <v>45.6</v>
          </cell>
          <cell r="T378">
            <v>20</v>
          </cell>
        </row>
        <row r="379">
          <cell r="A379">
            <v>377</v>
          </cell>
          <cell r="B379" t="str">
            <v xml:space="preserve">PORT AVENTURA-H.VIAJE                                      </v>
          </cell>
          <cell r="C379" t="str">
            <v>TVG</v>
          </cell>
          <cell r="D379" t="str">
            <v>GENERAL</v>
          </cell>
          <cell r="E379">
            <v>35570</v>
          </cell>
          <cell r="F379" t="str">
            <v>MAR</v>
          </cell>
          <cell r="G379">
            <v>0.84925925925925927</v>
          </cell>
          <cell r="H379" t="str">
            <v>000:20</v>
          </cell>
          <cell r="I379" t="str">
            <v>[AVANCE PROGRAMACION] * [AVANCE PROGRAMACION]</v>
          </cell>
          <cell r="J379">
            <v>3</v>
          </cell>
          <cell r="K379">
            <v>11</v>
          </cell>
          <cell r="L379" t="str">
            <v>Resto</v>
          </cell>
          <cell r="M379">
            <v>0.2</v>
          </cell>
          <cell r="N379">
            <v>145.69999999999999</v>
          </cell>
          <cell r="O379">
            <v>63</v>
          </cell>
          <cell r="P379">
            <v>250</v>
          </cell>
          <cell r="Q379">
            <v>3.2</v>
          </cell>
          <cell r="R379">
            <v>16744</v>
          </cell>
          <cell r="S379">
            <v>45.7</v>
          </cell>
          <cell r="T379">
            <v>20</v>
          </cell>
        </row>
        <row r="380">
          <cell r="A380">
            <v>378</v>
          </cell>
          <cell r="B380" t="str">
            <v xml:space="preserve">PORT AVENTURA-H.VIAJE                                      </v>
          </cell>
          <cell r="C380" t="str">
            <v>TVM</v>
          </cell>
          <cell r="D380" t="str">
            <v>GENERAL</v>
          </cell>
          <cell r="E380">
            <v>35570</v>
          </cell>
          <cell r="F380" t="str">
            <v>MAR</v>
          </cell>
          <cell r="G380">
            <v>0.46341435185185187</v>
          </cell>
          <cell r="H380" t="str">
            <v>000:20</v>
          </cell>
          <cell r="I380" t="str">
            <v>[MADRID DIRECTO RESUME] {AVANCE PROGRAMACION} * {AVANCE PROGRAMACION}</v>
          </cell>
          <cell r="J380">
            <v>3</v>
          </cell>
          <cell r="K380">
            <v>4</v>
          </cell>
          <cell r="L380" t="str">
            <v>Penultima</v>
          </cell>
          <cell r="M380">
            <v>0</v>
          </cell>
          <cell r="N380">
            <v>145.69999999999999</v>
          </cell>
          <cell r="O380">
            <v>17</v>
          </cell>
          <cell r="P380">
            <v>180</v>
          </cell>
          <cell r="Q380">
            <v>3.2</v>
          </cell>
          <cell r="R380">
            <v>16744</v>
          </cell>
          <cell r="S380">
            <v>45.7</v>
          </cell>
          <cell r="T380">
            <v>20</v>
          </cell>
        </row>
        <row r="381">
          <cell r="A381">
            <v>379</v>
          </cell>
          <cell r="B381" t="str">
            <v xml:space="preserve">PORT AVENTURA-H.VIAJE                                      </v>
          </cell>
          <cell r="C381" t="str">
            <v>TVM</v>
          </cell>
          <cell r="D381" t="str">
            <v>GENERAL</v>
          </cell>
          <cell r="E381">
            <v>35570</v>
          </cell>
          <cell r="F381" t="str">
            <v>MAR</v>
          </cell>
          <cell r="G381">
            <v>0.48429398148148151</v>
          </cell>
          <cell r="H381" t="str">
            <v>000:20</v>
          </cell>
          <cell r="I381" t="str">
            <v xml:space="preserve">[MADRID DIRECTO RESUME] {AVANCE PROGRAMACION} * </v>
          </cell>
          <cell r="J381">
            <v>3</v>
          </cell>
          <cell r="K381">
            <v>6</v>
          </cell>
          <cell r="L381" t="str">
            <v>Resto</v>
          </cell>
          <cell r="M381">
            <v>0.1</v>
          </cell>
          <cell r="N381">
            <v>145.80000000000001</v>
          </cell>
          <cell r="O381">
            <v>23</v>
          </cell>
          <cell r="P381">
            <v>180</v>
          </cell>
          <cell r="Q381">
            <v>3.2</v>
          </cell>
          <cell r="R381">
            <v>16744</v>
          </cell>
          <cell r="S381">
            <v>45.7</v>
          </cell>
          <cell r="T381">
            <v>20</v>
          </cell>
        </row>
        <row r="382">
          <cell r="A382">
            <v>380</v>
          </cell>
          <cell r="B382" t="str">
            <v xml:space="preserve">PORT AVENTURA-H.VIAJE                                      </v>
          </cell>
          <cell r="C382" t="str">
            <v>TVM</v>
          </cell>
          <cell r="D382" t="str">
            <v>GENERAL</v>
          </cell>
          <cell r="E382">
            <v>35570</v>
          </cell>
          <cell r="F382" t="str">
            <v>MAR</v>
          </cell>
          <cell r="G382">
            <v>0.83954861111111112</v>
          </cell>
          <cell r="H382" t="str">
            <v>000:20</v>
          </cell>
          <cell r="I382" t="str">
            <v>[MADRID DIRECTO] {AVANCE PROGRAMACION} * {AVANCE PROGRAMACION}</v>
          </cell>
          <cell r="J382">
            <v>15</v>
          </cell>
          <cell r="K382">
            <v>20</v>
          </cell>
          <cell r="L382" t="str">
            <v>Resto</v>
          </cell>
          <cell r="M382">
            <v>0.7</v>
          </cell>
          <cell r="N382">
            <v>146.5</v>
          </cell>
          <cell r="O382">
            <v>250</v>
          </cell>
          <cell r="P382">
            <v>365</v>
          </cell>
          <cell r="Q382">
            <v>3.2</v>
          </cell>
          <cell r="R382">
            <v>16763</v>
          </cell>
          <cell r="S382">
            <v>45.7</v>
          </cell>
          <cell r="T382">
            <v>20</v>
          </cell>
        </row>
        <row r="383">
          <cell r="A383">
            <v>381</v>
          </cell>
          <cell r="B383" t="str">
            <v xml:space="preserve">PORT AVENTURA-H.VIAJE                                      </v>
          </cell>
          <cell r="C383" t="str">
            <v>TVM</v>
          </cell>
          <cell r="D383" t="str">
            <v>GENERAL</v>
          </cell>
          <cell r="E383">
            <v>35570</v>
          </cell>
          <cell r="F383" t="str">
            <v>MAR</v>
          </cell>
          <cell r="G383">
            <v>1.0686574074074073</v>
          </cell>
          <cell r="H383" t="str">
            <v>000:20</v>
          </cell>
          <cell r="I383" t="str">
            <v>[CINE] {TELEPAGINA MADRID} * {AVANCE PROGRAMACION}</v>
          </cell>
          <cell r="J383">
            <v>7</v>
          </cell>
          <cell r="K383">
            <v>8</v>
          </cell>
          <cell r="L383" t="str">
            <v>Penultima</v>
          </cell>
          <cell r="M383">
            <v>0.2</v>
          </cell>
          <cell r="N383">
            <v>146.69999999999999</v>
          </cell>
          <cell r="O383">
            <v>82</v>
          </cell>
          <cell r="P383">
            <v>180</v>
          </cell>
          <cell r="Q383">
            <v>3.2</v>
          </cell>
          <cell r="R383">
            <v>16778</v>
          </cell>
          <cell r="S383">
            <v>45.8</v>
          </cell>
          <cell r="T383">
            <v>20</v>
          </cell>
        </row>
        <row r="384">
          <cell r="A384">
            <v>382</v>
          </cell>
          <cell r="B384" t="str">
            <v xml:space="preserve">PORT AVENTURA-H.VIAJE                                      </v>
          </cell>
          <cell r="C384" t="str">
            <v>A3</v>
          </cell>
          <cell r="D384" t="str">
            <v>GENERAL</v>
          </cell>
          <cell r="E384">
            <v>35571</v>
          </cell>
          <cell r="F384" t="str">
            <v>MIÉ</v>
          </cell>
          <cell r="G384">
            <v>0.80660879629629623</v>
          </cell>
          <cell r="H384" t="str">
            <v>000:20</v>
          </cell>
          <cell r="I384" t="str">
            <v>[VIGILANTES D.LA PLAYA] {AVANCE PROGRAMACION} * {AVANCE PROGRAMACION}</v>
          </cell>
          <cell r="J384">
            <v>11</v>
          </cell>
          <cell r="K384">
            <v>22</v>
          </cell>
          <cell r="L384" t="str">
            <v>Resto</v>
          </cell>
          <cell r="M384">
            <v>2.8</v>
          </cell>
          <cell r="N384">
            <v>149.6</v>
          </cell>
          <cell r="O384">
            <v>1041</v>
          </cell>
          <cell r="P384">
            <v>800</v>
          </cell>
          <cell r="Q384">
            <v>3.2</v>
          </cell>
          <cell r="R384">
            <v>17338</v>
          </cell>
          <cell r="S384">
            <v>47.3</v>
          </cell>
          <cell r="T384">
            <v>20</v>
          </cell>
        </row>
        <row r="385">
          <cell r="A385">
            <v>383</v>
          </cell>
          <cell r="B385" t="str">
            <v xml:space="preserve">PORT AVENTURA-H.VIAJE                                      </v>
          </cell>
          <cell r="C385" t="str">
            <v>C.SUR</v>
          </cell>
          <cell r="D385" t="str">
            <v>GENERAL</v>
          </cell>
          <cell r="E385">
            <v>35571</v>
          </cell>
          <cell r="F385" t="str">
            <v>MIÉ</v>
          </cell>
          <cell r="G385">
            <v>0.58064814814814814</v>
          </cell>
          <cell r="H385" t="str">
            <v>000:20</v>
          </cell>
          <cell r="I385" t="str">
            <v>[LA TIENDA EN CASA] * [AVANCE PROGRAMACION]</v>
          </cell>
          <cell r="J385">
            <v>7</v>
          </cell>
          <cell r="K385">
            <v>13</v>
          </cell>
          <cell r="L385" t="str">
            <v>Resto</v>
          </cell>
          <cell r="M385">
            <v>0.3</v>
          </cell>
          <cell r="N385">
            <v>149.9</v>
          </cell>
          <cell r="O385">
            <v>111</v>
          </cell>
          <cell r="P385">
            <v>50</v>
          </cell>
          <cell r="Q385">
            <v>3.2</v>
          </cell>
          <cell r="R385">
            <v>17350</v>
          </cell>
          <cell r="S385">
            <v>47.3</v>
          </cell>
          <cell r="T385">
            <v>20</v>
          </cell>
        </row>
        <row r="386">
          <cell r="A386">
            <v>384</v>
          </cell>
          <cell r="B386" t="str">
            <v xml:space="preserve">PORT AVENTURA-H.VIAJE                                      </v>
          </cell>
          <cell r="C386" t="str">
            <v>C.SUR</v>
          </cell>
          <cell r="D386" t="str">
            <v>GENERAL</v>
          </cell>
          <cell r="E386">
            <v>35571</v>
          </cell>
          <cell r="F386" t="str">
            <v>MIÉ</v>
          </cell>
          <cell r="G386">
            <v>1.0318634259259258</v>
          </cell>
          <cell r="H386" t="str">
            <v>000:20</v>
          </cell>
          <cell r="I386" t="str">
            <v>[POR QUE?] {AVANCE PROGRAMACION} * {TELEPAGINA}</v>
          </cell>
          <cell r="J386">
            <v>8</v>
          </cell>
          <cell r="K386">
            <v>19</v>
          </cell>
          <cell r="L386" t="str">
            <v>Resto</v>
          </cell>
          <cell r="M386">
            <v>0.3</v>
          </cell>
          <cell r="N386">
            <v>150.19999999999999</v>
          </cell>
          <cell r="O386">
            <v>112</v>
          </cell>
          <cell r="P386">
            <v>125</v>
          </cell>
          <cell r="Q386">
            <v>3.2</v>
          </cell>
          <cell r="R386">
            <v>17385</v>
          </cell>
          <cell r="S386">
            <v>47.4</v>
          </cell>
          <cell r="T386">
            <v>20</v>
          </cell>
        </row>
        <row r="387">
          <cell r="A387">
            <v>385</v>
          </cell>
          <cell r="B387" t="str">
            <v xml:space="preserve">PORT AVENTURA-H.VIAJE                                      </v>
          </cell>
          <cell r="C387" t="str">
            <v>C.SUR</v>
          </cell>
          <cell r="D387" t="str">
            <v>GENERAL</v>
          </cell>
          <cell r="E387">
            <v>35571</v>
          </cell>
          <cell r="F387" t="str">
            <v>MIÉ</v>
          </cell>
          <cell r="G387">
            <v>1.035023148148148</v>
          </cell>
          <cell r="H387" t="str">
            <v>000:20</v>
          </cell>
          <cell r="I387" t="str">
            <v xml:space="preserve">[POR QUE?] {TELEPAGINA} * </v>
          </cell>
          <cell r="J387">
            <v>1</v>
          </cell>
          <cell r="K387">
            <v>3</v>
          </cell>
          <cell r="L387" t="str">
            <v>Primera</v>
          </cell>
          <cell r="M387">
            <v>0.4</v>
          </cell>
          <cell r="N387">
            <v>150.5</v>
          </cell>
          <cell r="O387">
            <v>139</v>
          </cell>
          <cell r="P387">
            <v>125</v>
          </cell>
          <cell r="Q387">
            <v>3.2</v>
          </cell>
          <cell r="R387">
            <v>17387</v>
          </cell>
          <cell r="S387">
            <v>47.4</v>
          </cell>
          <cell r="T387">
            <v>20</v>
          </cell>
        </row>
        <row r="388">
          <cell r="A388">
            <v>386</v>
          </cell>
          <cell r="B388" t="str">
            <v xml:space="preserve">PORT AVENTURA-H.VIAJE                                      </v>
          </cell>
          <cell r="C388" t="str">
            <v>C9</v>
          </cell>
          <cell r="D388" t="str">
            <v>GENERAL</v>
          </cell>
          <cell r="E388">
            <v>35571</v>
          </cell>
          <cell r="F388" t="str">
            <v>MIÉ</v>
          </cell>
          <cell r="G388">
            <v>0.48917824074074073</v>
          </cell>
          <cell r="H388" t="str">
            <v>000:20</v>
          </cell>
          <cell r="I388" t="str">
            <v>[CINE DE MATI] {AVANCE PROGRAMACION} * {AVANCE PROGRAMACION}</v>
          </cell>
          <cell r="J388">
            <v>4</v>
          </cell>
          <cell r="K388">
            <v>5</v>
          </cell>
          <cell r="L388" t="str">
            <v>Penultima</v>
          </cell>
          <cell r="M388">
            <v>0.1</v>
          </cell>
          <cell r="N388">
            <v>150.6</v>
          </cell>
          <cell r="O388">
            <v>25</v>
          </cell>
          <cell r="P388">
            <v>30</v>
          </cell>
          <cell r="Q388">
            <v>3.2</v>
          </cell>
          <cell r="R388">
            <v>17388</v>
          </cell>
          <cell r="S388">
            <v>47.4</v>
          </cell>
          <cell r="T388">
            <v>20</v>
          </cell>
        </row>
        <row r="389">
          <cell r="A389">
            <v>387</v>
          </cell>
          <cell r="B389" t="str">
            <v xml:space="preserve">PORT AVENTURA-H.VIAJE                                      </v>
          </cell>
          <cell r="C389" t="str">
            <v>C9</v>
          </cell>
          <cell r="D389" t="str">
            <v>GENERAL</v>
          </cell>
          <cell r="E389">
            <v>35571</v>
          </cell>
          <cell r="F389" t="str">
            <v>MIÉ</v>
          </cell>
          <cell r="G389">
            <v>0.8577893518518519</v>
          </cell>
          <cell r="H389" t="str">
            <v>000:20</v>
          </cell>
          <cell r="I389" t="str">
            <v>[NOTICIES 9:2] {AVANCE PROGRAMACION} * {AVANCE PROGRAMACION}</v>
          </cell>
          <cell r="J389">
            <v>19</v>
          </cell>
          <cell r="K389">
            <v>24</v>
          </cell>
          <cell r="L389" t="str">
            <v>Resto</v>
          </cell>
          <cell r="M389">
            <v>0.3</v>
          </cell>
          <cell r="N389">
            <v>150.9</v>
          </cell>
          <cell r="O389">
            <v>118</v>
          </cell>
          <cell r="P389">
            <v>300</v>
          </cell>
          <cell r="Q389">
            <v>3.2</v>
          </cell>
          <cell r="R389">
            <v>17392</v>
          </cell>
          <cell r="S389">
            <v>47.4</v>
          </cell>
          <cell r="T389">
            <v>20</v>
          </cell>
        </row>
        <row r="390">
          <cell r="A390">
            <v>388</v>
          </cell>
          <cell r="B390" t="str">
            <v xml:space="preserve">PORT AVENTURA-H.VIAJE                                      </v>
          </cell>
          <cell r="C390" t="str">
            <v>C9</v>
          </cell>
          <cell r="D390" t="str">
            <v>GENERAL</v>
          </cell>
          <cell r="E390">
            <v>35571</v>
          </cell>
          <cell r="F390" t="str">
            <v>MIÉ</v>
          </cell>
          <cell r="G390">
            <v>0.9744560185185186</v>
          </cell>
          <cell r="H390" t="str">
            <v>000:20</v>
          </cell>
          <cell r="I390" t="str">
            <v>[CINE] {AVANCE PROGRAMACION} * {AVANCE PROGRAMACION}</v>
          </cell>
          <cell r="J390">
            <v>6</v>
          </cell>
          <cell r="K390">
            <v>17</v>
          </cell>
          <cell r="L390" t="str">
            <v>Resto</v>
          </cell>
          <cell r="M390">
            <v>0.4</v>
          </cell>
          <cell r="N390">
            <v>151.4</v>
          </cell>
          <cell r="O390">
            <v>156</v>
          </cell>
          <cell r="P390">
            <v>400</v>
          </cell>
          <cell r="Q390">
            <v>3.2</v>
          </cell>
          <cell r="R390">
            <v>17414</v>
          </cell>
          <cell r="S390">
            <v>47.5</v>
          </cell>
          <cell r="T390">
            <v>20</v>
          </cell>
        </row>
        <row r="391">
          <cell r="A391">
            <v>389</v>
          </cell>
          <cell r="B391" t="str">
            <v xml:space="preserve">PORT AVENTURA-H.VIAJE                                      </v>
          </cell>
          <cell r="C391" t="str">
            <v>ETB2</v>
          </cell>
          <cell r="D391" t="str">
            <v>GENERAL</v>
          </cell>
          <cell r="E391">
            <v>35571</v>
          </cell>
          <cell r="F391" t="str">
            <v>MIÉ</v>
          </cell>
          <cell r="G391">
            <v>0.52487268518518515</v>
          </cell>
          <cell r="H391" t="str">
            <v>000:20</v>
          </cell>
          <cell r="I391" t="str">
            <v>[AVANCE PROGRAMACION] * [AVANCE PROGRAMACION]</v>
          </cell>
          <cell r="J391">
            <v>2</v>
          </cell>
          <cell r="K391">
            <v>3</v>
          </cell>
          <cell r="L391" t="str">
            <v>Segunda</v>
          </cell>
          <cell r="M391">
            <v>0</v>
          </cell>
          <cell r="N391">
            <v>151.4</v>
          </cell>
          <cell r="O391">
            <v>2</v>
          </cell>
          <cell r="P391">
            <v>50</v>
          </cell>
          <cell r="Q391">
            <v>3.2</v>
          </cell>
          <cell r="R391">
            <v>17416</v>
          </cell>
          <cell r="S391">
            <v>47.5</v>
          </cell>
          <cell r="T391">
            <v>20</v>
          </cell>
        </row>
        <row r="392">
          <cell r="A392">
            <v>390</v>
          </cell>
          <cell r="B392" t="str">
            <v xml:space="preserve">PORT AVENTURA-H.VIAJE                                      </v>
          </cell>
          <cell r="C392" t="str">
            <v>ETB2</v>
          </cell>
          <cell r="D392" t="str">
            <v>GENERAL</v>
          </cell>
          <cell r="E392">
            <v>35571</v>
          </cell>
          <cell r="F392" t="str">
            <v>MIÉ</v>
          </cell>
          <cell r="G392">
            <v>0.91890046296296291</v>
          </cell>
          <cell r="H392" t="str">
            <v>000:20</v>
          </cell>
          <cell r="I392" t="str">
            <v>[CINE 2] {AVANCE PROGRAMACION} * {AVANCE PROGRAMACION}</v>
          </cell>
          <cell r="J392">
            <v>11</v>
          </cell>
          <cell r="K392">
            <v>19</v>
          </cell>
          <cell r="L392" t="str">
            <v>Resto</v>
          </cell>
          <cell r="M392">
            <v>0.2</v>
          </cell>
          <cell r="N392">
            <v>151.6</v>
          </cell>
          <cell r="O392">
            <v>75</v>
          </cell>
          <cell r="P392">
            <v>230</v>
          </cell>
          <cell r="Q392">
            <v>3.2</v>
          </cell>
          <cell r="R392">
            <v>17425</v>
          </cell>
          <cell r="S392">
            <v>47.5</v>
          </cell>
          <cell r="T392">
            <v>20</v>
          </cell>
        </row>
        <row r="393">
          <cell r="A393">
            <v>391</v>
          </cell>
          <cell r="B393" t="str">
            <v xml:space="preserve">PORT AVENTURA-H.VIAJE                                      </v>
          </cell>
          <cell r="C393" t="str">
            <v>TVG</v>
          </cell>
          <cell r="D393" t="str">
            <v>GENERAL</v>
          </cell>
          <cell r="E393">
            <v>35571</v>
          </cell>
          <cell r="F393" t="str">
            <v>MIÉ</v>
          </cell>
          <cell r="G393">
            <v>1.0088194444444445</v>
          </cell>
          <cell r="H393" t="str">
            <v>000:20</v>
          </cell>
          <cell r="I393" t="str">
            <v>[GALEGUIDADE] {ADIANTO INFORMAT. 24H} * {AVANCE PROGRAMACION}</v>
          </cell>
          <cell r="J393">
            <v>12</v>
          </cell>
          <cell r="K393">
            <v>13</v>
          </cell>
          <cell r="L393" t="str">
            <v>Penultima</v>
          </cell>
          <cell r="M393">
            <v>0.2</v>
          </cell>
          <cell r="N393">
            <v>151.69999999999999</v>
          </cell>
          <cell r="O393">
            <v>62</v>
          </cell>
          <cell r="P393">
            <v>125</v>
          </cell>
          <cell r="Q393">
            <v>3.2</v>
          </cell>
          <cell r="R393">
            <v>17426</v>
          </cell>
          <cell r="S393">
            <v>47.5</v>
          </cell>
          <cell r="T393">
            <v>20</v>
          </cell>
        </row>
        <row r="394">
          <cell r="A394">
            <v>392</v>
          </cell>
          <cell r="B394" t="str">
            <v xml:space="preserve">PORT AVENTURA-H.VIAJE                                      </v>
          </cell>
          <cell r="C394" t="str">
            <v>TVG</v>
          </cell>
          <cell r="D394" t="str">
            <v>GENERAL</v>
          </cell>
          <cell r="E394">
            <v>35571</v>
          </cell>
          <cell r="F394" t="str">
            <v>MIÉ</v>
          </cell>
          <cell r="G394">
            <v>1.1001736111111111</v>
          </cell>
          <cell r="H394" t="str">
            <v>000:20</v>
          </cell>
          <cell r="I394" t="str">
            <v>[CINE] {AVANCE PROGRAMACION} * {AVANCE PROGRAMACION}</v>
          </cell>
          <cell r="J394">
            <v>2</v>
          </cell>
          <cell r="K394">
            <v>8</v>
          </cell>
          <cell r="L394" t="str">
            <v>Segunda</v>
          </cell>
          <cell r="M394">
            <v>0</v>
          </cell>
          <cell r="N394">
            <v>151.80000000000001</v>
          </cell>
          <cell r="O394">
            <v>11</v>
          </cell>
          <cell r="P394">
            <v>60</v>
          </cell>
          <cell r="Q394">
            <v>3.2</v>
          </cell>
          <cell r="R394">
            <v>17432</v>
          </cell>
          <cell r="S394">
            <v>47.6</v>
          </cell>
          <cell r="T394">
            <v>20</v>
          </cell>
        </row>
        <row r="395">
          <cell r="A395">
            <v>393</v>
          </cell>
          <cell r="B395" t="str">
            <v xml:space="preserve">PORT AVENTURA-H.VIAJE                                      </v>
          </cell>
          <cell r="C395" t="str">
            <v>TVM</v>
          </cell>
          <cell r="D395" t="str">
            <v>GENERAL</v>
          </cell>
          <cell r="E395">
            <v>35571</v>
          </cell>
          <cell r="F395" t="str">
            <v>MIÉ</v>
          </cell>
          <cell r="G395">
            <v>0.346712962962963</v>
          </cell>
          <cell r="H395" t="str">
            <v>000:20</v>
          </cell>
          <cell r="I395" t="str">
            <v>[BUENOS DIAS MADRID] {AVANCE PROGRAMACION} * {AVANCE PROGRAMACION}</v>
          </cell>
          <cell r="J395">
            <v>5</v>
          </cell>
          <cell r="K395">
            <v>7</v>
          </cell>
          <cell r="L395" t="str">
            <v>Resto</v>
          </cell>
          <cell r="M395">
            <v>0</v>
          </cell>
          <cell r="N395">
            <v>151.80000000000001</v>
          </cell>
          <cell r="O395">
            <v>7</v>
          </cell>
          <cell r="P395">
            <v>180</v>
          </cell>
          <cell r="Q395">
            <v>3.2</v>
          </cell>
          <cell r="R395">
            <v>17432</v>
          </cell>
          <cell r="S395">
            <v>47.6</v>
          </cell>
          <cell r="T395">
            <v>20</v>
          </cell>
        </row>
        <row r="396">
          <cell r="A396">
            <v>394</v>
          </cell>
          <cell r="B396" t="str">
            <v xml:space="preserve">PORT AVENTURA-H.VIAJE                                      </v>
          </cell>
          <cell r="C396" t="str">
            <v>TVM</v>
          </cell>
          <cell r="D396" t="str">
            <v>GENERAL</v>
          </cell>
          <cell r="E396">
            <v>35571</v>
          </cell>
          <cell r="F396" t="str">
            <v>MIÉ</v>
          </cell>
          <cell r="G396">
            <v>0.39864583333333337</v>
          </cell>
          <cell r="H396" t="str">
            <v>000:20</v>
          </cell>
          <cell r="I396" t="str">
            <v>[TELE EMPLEO] * [A SABER]</v>
          </cell>
          <cell r="J396">
            <v>1</v>
          </cell>
          <cell r="K396">
            <v>2</v>
          </cell>
          <cell r="L396" t="str">
            <v>Primera</v>
          </cell>
          <cell r="M396">
            <v>0.1</v>
          </cell>
          <cell r="N396">
            <v>151.80000000000001</v>
          </cell>
          <cell r="O396">
            <v>22</v>
          </cell>
          <cell r="P396">
            <v>180</v>
          </cell>
          <cell r="Q396">
            <v>3.2</v>
          </cell>
          <cell r="R396">
            <v>17432</v>
          </cell>
          <cell r="S396">
            <v>47.6</v>
          </cell>
          <cell r="T396">
            <v>20</v>
          </cell>
        </row>
        <row r="397">
          <cell r="A397">
            <v>395</v>
          </cell>
          <cell r="B397" t="str">
            <v xml:space="preserve">PORT AVENTURA-H.VIAJE                                      </v>
          </cell>
          <cell r="C397" t="str">
            <v>TVM</v>
          </cell>
          <cell r="D397" t="str">
            <v>GENERAL</v>
          </cell>
          <cell r="E397">
            <v>35571</v>
          </cell>
          <cell r="F397" t="str">
            <v>MIÉ</v>
          </cell>
          <cell r="G397">
            <v>0.76199074074074069</v>
          </cell>
          <cell r="H397" t="str">
            <v>000:20</v>
          </cell>
          <cell r="I397" t="str">
            <v>[HABLANDO CON GEMMA]  * {(P)MUCHO MADRID}</v>
          </cell>
          <cell r="J397">
            <v>3</v>
          </cell>
          <cell r="K397">
            <v>18</v>
          </cell>
          <cell r="L397" t="str">
            <v>Resto</v>
          </cell>
          <cell r="M397">
            <v>0.5</v>
          </cell>
          <cell r="N397">
            <v>152.30000000000001</v>
          </cell>
          <cell r="O397">
            <v>179</v>
          </cell>
          <cell r="P397">
            <v>365</v>
          </cell>
          <cell r="Q397">
            <v>3.2</v>
          </cell>
          <cell r="R397">
            <v>17432</v>
          </cell>
          <cell r="S397">
            <v>47.6</v>
          </cell>
          <cell r="T397">
            <v>20</v>
          </cell>
        </row>
        <row r="398">
          <cell r="A398">
            <v>396</v>
          </cell>
          <cell r="B398" t="str">
            <v xml:space="preserve">PORT AVENTURA-H.VIAJE                                      </v>
          </cell>
          <cell r="C398" t="str">
            <v>TVM</v>
          </cell>
          <cell r="D398" t="str">
            <v>GENERAL</v>
          </cell>
          <cell r="E398">
            <v>35571</v>
          </cell>
          <cell r="F398" t="str">
            <v>MIÉ</v>
          </cell>
          <cell r="G398">
            <v>0.85488425925925926</v>
          </cell>
          <cell r="H398" t="str">
            <v>000:20</v>
          </cell>
          <cell r="I398" t="str">
            <v>[(P)ESTAS DE ESTRENO] * [AVANCE PROGRAMACION]</v>
          </cell>
          <cell r="J398">
            <v>18</v>
          </cell>
          <cell r="K398">
            <v>22</v>
          </cell>
          <cell r="L398" t="str">
            <v>Resto</v>
          </cell>
          <cell r="M398">
            <v>0.8</v>
          </cell>
          <cell r="N398">
            <v>153.1</v>
          </cell>
          <cell r="O398">
            <v>279</v>
          </cell>
          <cell r="P398">
            <v>365</v>
          </cell>
          <cell r="Q398">
            <v>3.2</v>
          </cell>
          <cell r="R398">
            <v>17446</v>
          </cell>
          <cell r="S398">
            <v>47.6</v>
          </cell>
          <cell r="T398">
            <v>20</v>
          </cell>
        </row>
        <row r="399">
          <cell r="A399">
            <v>397</v>
          </cell>
          <cell r="B399" t="str">
            <v xml:space="preserve">PORT AVENTURA-H.VIAJE                                      </v>
          </cell>
          <cell r="C399" t="str">
            <v>TVM</v>
          </cell>
          <cell r="D399" t="str">
            <v>GENERAL</v>
          </cell>
          <cell r="E399">
            <v>35571</v>
          </cell>
          <cell r="F399" t="str">
            <v>MIÉ</v>
          </cell>
          <cell r="G399">
            <v>1.0864583333333333</v>
          </cell>
          <cell r="H399" t="str">
            <v>000:20</v>
          </cell>
          <cell r="I399" t="str">
            <v xml:space="preserve">[CINE 2] {AVANCE PROGRAMACION} * </v>
          </cell>
          <cell r="J399">
            <v>3</v>
          </cell>
          <cell r="K399">
            <v>14</v>
          </cell>
          <cell r="L399" t="str">
            <v>Resto</v>
          </cell>
          <cell r="M399">
            <v>0.2</v>
          </cell>
          <cell r="N399">
            <v>153.30000000000001</v>
          </cell>
          <cell r="O399">
            <v>65</v>
          </cell>
          <cell r="P399">
            <v>180</v>
          </cell>
          <cell r="Q399">
            <v>3.2</v>
          </cell>
          <cell r="R399">
            <v>17452</v>
          </cell>
          <cell r="S399">
            <v>47.6</v>
          </cell>
          <cell r="T399">
            <v>20</v>
          </cell>
        </row>
        <row r="400">
          <cell r="A400">
            <v>398</v>
          </cell>
          <cell r="B400" t="str">
            <v xml:space="preserve">PORT AVENTURA-H.VIAJE                                      </v>
          </cell>
          <cell r="C400" t="str">
            <v>C.SUR</v>
          </cell>
          <cell r="D400" t="str">
            <v>GENERAL</v>
          </cell>
          <cell r="E400">
            <v>35572</v>
          </cell>
          <cell r="F400" t="str">
            <v>JUE</v>
          </cell>
          <cell r="G400">
            <v>0.80523148148148149</v>
          </cell>
          <cell r="H400" t="str">
            <v>000:20</v>
          </cell>
          <cell r="I400" t="str">
            <v>[HABLANDO CON GEMMA] {AVANCE NOTICIAS 19H} * {AVANCE PROGRAMACION}</v>
          </cell>
          <cell r="J400">
            <v>4</v>
          </cell>
          <cell r="K400">
            <v>16</v>
          </cell>
          <cell r="L400" t="str">
            <v>Resto</v>
          </cell>
          <cell r="M400">
            <v>0.2</v>
          </cell>
          <cell r="N400">
            <v>153.4</v>
          </cell>
          <cell r="O400">
            <v>62</v>
          </cell>
          <cell r="P400">
            <v>300</v>
          </cell>
          <cell r="Q400">
            <v>3.2</v>
          </cell>
          <cell r="R400">
            <v>17452</v>
          </cell>
          <cell r="S400">
            <v>47.6</v>
          </cell>
          <cell r="T400">
            <v>20</v>
          </cell>
        </row>
        <row r="401">
          <cell r="A401">
            <v>399</v>
          </cell>
          <cell r="B401" t="str">
            <v xml:space="preserve">PORT AVENTURA-H.VIAJE                                      </v>
          </cell>
          <cell r="C401" t="str">
            <v>C.SUR</v>
          </cell>
          <cell r="D401" t="str">
            <v>GENERAL</v>
          </cell>
          <cell r="E401">
            <v>35572</v>
          </cell>
          <cell r="F401" t="str">
            <v>JUE</v>
          </cell>
          <cell r="G401">
            <v>0.8871296296296296</v>
          </cell>
          <cell r="H401" t="str">
            <v>000:20</v>
          </cell>
          <cell r="I401" t="str">
            <v>[NOTICIAS 2]</v>
          </cell>
          <cell r="J401">
            <v>10</v>
          </cell>
          <cell r="K401">
            <v>12</v>
          </cell>
          <cell r="L401" t="str">
            <v>Resto</v>
          </cell>
          <cell r="M401">
            <v>0.4</v>
          </cell>
          <cell r="N401">
            <v>153.80000000000001</v>
          </cell>
          <cell r="O401">
            <v>141</v>
          </cell>
          <cell r="P401">
            <v>400</v>
          </cell>
          <cell r="Q401">
            <v>3.2</v>
          </cell>
          <cell r="R401">
            <v>17463</v>
          </cell>
          <cell r="S401">
            <v>47.6</v>
          </cell>
          <cell r="T401">
            <v>20</v>
          </cell>
        </row>
        <row r="402">
          <cell r="A402">
            <v>400</v>
          </cell>
          <cell r="B402" t="str">
            <v xml:space="preserve">PORT AVENTURA-H.VIAJE                                      </v>
          </cell>
          <cell r="C402" t="str">
            <v>C.SUR</v>
          </cell>
          <cell r="D402" t="str">
            <v>GENERAL</v>
          </cell>
          <cell r="E402">
            <v>35572</v>
          </cell>
          <cell r="F402" t="str">
            <v>JUE</v>
          </cell>
          <cell r="G402">
            <v>1.0322569444444445</v>
          </cell>
          <cell r="H402" t="str">
            <v>000:20</v>
          </cell>
          <cell r="I402" t="str">
            <v>[TOMBOLA]</v>
          </cell>
          <cell r="J402">
            <v>5</v>
          </cell>
          <cell r="K402">
            <v>16</v>
          </cell>
          <cell r="L402" t="str">
            <v>Resto</v>
          </cell>
          <cell r="M402">
            <v>0.7</v>
          </cell>
          <cell r="N402">
            <v>154.5</v>
          </cell>
          <cell r="O402">
            <v>248</v>
          </cell>
          <cell r="P402">
            <v>125</v>
          </cell>
          <cell r="Q402">
            <v>3.2</v>
          </cell>
          <cell r="R402">
            <v>17488</v>
          </cell>
          <cell r="S402">
            <v>47.7</v>
          </cell>
          <cell r="T402">
            <v>20</v>
          </cell>
        </row>
        <row r="403">
          <cell r="A403">
            <v>401</v>
          </cell>
          <cell r="B403" t="str">
            <v xml:space="preserve">PORT AVENTURA-H.VIAJE                                      </v>
          </cell>
          <cell r="C403" t="str">
            <v>C9</v>
          </cell>
          <cell r="D403" t="str">
            <v>GENERAL</v>
          </cell>
          <cell r="E403">
            <v>35572</v>
          </cell>
          <cell r="F403" t="str">
            <v>JUE</v>
          </cell>
          <cell r="G403">
            <v>0.71347222222222229</v>
          </cell>
          <cell r="H403" t="str">
            <v>000:20</v>
          </cell>
          <cell r="I403" t="str">
            <v>[EN PRIMERA PERSONA] {AVANCE PROGRAMACION} * {AVANCE PROGRAMACION}</v>
          </cell>
          <cell r="J403">
            <v>14</v>
          </cell>
          <cell r="K403">
            <v>15</v>
          </cell>
          <cell r="L403" t="str">
            <v>Penultima</v>
          </cell>
          <cell r="M403">
            <v>0.4</v>
          </cell>
          <cell r="N403">
            <v>154.9</v>
          </cell>
          <cell r="O403">
            <v>162</v>
          </cell>
          <cell r="P403">
            <v>125</v>
          </cell>
          <cell r="Q403">
            <v>3.2</v>
          </cell>
          <cell r="R403">
            <v>17498</v>
          </cell>
          <cell r="S403">
            <v>47.7</v>
          </cell>
          <cell r="T403">
            <v>20</v>
          </cell>
        </row>
        <row r="404">
          <cell r="A404">
            <v>402</v>
          </cell>
          <cell r="B404" t="str">
            <v xml:space="preserve">PORT AVENTURA-H.VIAJE                                      </v>
          </cell>
          <cell r="C404" t="str">
            <v>ETB2</v>
          </cell>
          <cell r="D404" t="str">
            <v>GENERAL</v>
          </cell>
          <cell r="E404">
            <v>35572</v>
          </cell>
          <cell r="F404" t="str">
            <v>JUE</v>
          </cell>
          <cell r="G404">
            <v>0.51541666666666663</v>
          </cell>
          <cell r="H404" t="str">
            <v>000:20</v>
          </cell>
          <cell r="I404" t="str">
            <v>[VIDA SALVAJE] {AVANCE PROGRAMACION} * {AVANCE PROGRAMACION}</v>
          </cell>
          <cell r="J404">
            <v>2</v>
          </cell>
          <cell r="K404">
            <v>4</v>
          </cell>
          <cell r="L404" t="str">
            <v>Segunda</v>
          </cell>
          <cell r="M404">
            <v>0</v>
          </cell>
          <cell r="N404">
            <v>155</v>
          </cell>
          <cell r="O404">
            <v>2</v>
          </cell>
          <cell r="P404">
            <v>50</v>
          </cell>
          <cell r="Q404">
            <v>3.2</v>
          </cell>
          <cell r="R404">
            <v>17498</v>
          </cell>
          <cell r="S404">
            <v>47.7</v>
          </cell>
          <cell r="T404">
            <v>20</v>
          </cell>
        </row>
        <row r="405">
          <cell r="A405">
            <v>403</v>
          </cell>
          <cell r="B405" t="str">
            <v xml:space="preserve">PORT AVENTURA-H.VIAJE                                      </v>
          </cell>
          <cell r="C405" t="str">
            <v>ETB2</v>
          </cell>
          <cell r="D405" t="str">
            <v>GENERAL</v>
          </cell>
          <cell r="E405">
            <v>35572</v>
          </cell>
          <cell r="F405" t="str">
            <v>JUE</v>
          </cell>
          <cell r="G405">
            <v>0.5816782407407407</v>
          </cell>
          <cell r="H405" t="str">
            <v>000:20</v>
          </cell>
          <cell r="I405" t="str">
            <v>[AVANCE PROGRAMACION] * [AVANCE PROGRAMACION]</v>
          </cell>
          <cell r="J405">
            <v>2</v>
          </cell>
          <cell r="K405">
            <v>9</v>
          </cell>
          <cell r="L405" t="str">
            <v>Segunda</v>
          </cell>
          <cell r="M405">
            <v>0.1</v>
          </cell>
          <cell r="N405">
            <v>155.1</v>
          </cell>
          <cell r="O405">
            <v>45</v>
          </cell>
          <cell r="P405">
            <v>70</v>
          </cell>
          <cell r="Q405">
            <v>3.2</v>
          </cell>
          <cell r="R405">
            <v>17500</v>
          </cell>
          <cell r="S405">
            <v>47.7</v>
          </cell>
          <cell r="T405">
            <v>20</v>
          </cell>
        </row>
        <row r="406">
          <cell r="A406">
            <v>404</v>
          </cell>
          <cell r="B406" t="str">
            <v xml:space="preserve">PORT AVENTURA-H.VIAJE                                      </v>
          </cell>
          <cell r="C406" t="str">
            <v>ETB2</v>
          </cell>
          <cell r="D406" t="str">
            <v>GENERAL</v>
          </cell>
          <cell r="E406">
            <v>35572</v>
          </cell>
          <cell r="F406" t="str">
            <v>JUE</v>
          </cell>
          <cell r="G406">
            <v>0.91366898148148146</v>
          </cell>
          <cell r="H406" t="str">
            <v>000:20</v>
          </cell>
          <cell r="I406" t="str">
            <v>[AVANCE PROGRAMACION] * [AVANCE PROGRAMACION]</v>
          </cell>
          <cell r="J406">
            <v>11</v>
          </cell>
          <cell r="K406">
            <v>23</v>
          </cell>
          <cell r="L406" t="str">
            <v>Resto</v>
          </cell>
          <cell r="M406">
            <v>0.3</v>
          </cell>
          <cell r="N406">
            <v>155.4</v>
          </cell>
          <cell r="O406">
            <v>116</v>
          </cell>
          <cell r="P406">
            <v>230</v>
          </cell>
          <cell r="Q406">
            <v>3.3</v>
          </cell>
          <cell r="R406">
            <v>17517</v>
          </cell>
          <cell r="S406">
            <v>47.8</v>
          </cell>
          <cell r="T406">
            <v>20</v>
          </cell>
        </row>
        <row r="407">
          <cell r="A407">
            <v>405</v>
          </cell>
          <cell r="B407" t="str">
            <v xml:space="preserve">PORT AVENTURA-H.VIAJE                                      </v>
          </cell>
          <cell r="C407" t="str">
            <v>TVG</v>
          </cell>
          <cell r="D407" t="str">
            <v>GENERAL</v>
          </cell>
          <cell r="E407">
            <v>35572</v>
          </cell>
          <cell r="F407" t="str">
            <v>JUE</v>
          </cell>
          <cell r="G407">
            <v>0.6384143518518518</v>
          </cell>
          <cell r="H407" t="str">
            <v>000:20</v>
          </cell>
          <cell r="I407" t="str">
            <v>[O TEMPO] * [(P)OES ABRE OS OLLOS]</v>
          </cell>
          <cell r="J407">
            <v>4</v>
          </cell>
          <cell r="K407">
            <v>9</v>
          </cell>
          <cell r="L407" t="str">
            <v>Resto</v>
          </cell>
          <cell r="M407">
            <v>0.4</v>
          </cell>
          <cell r="N407">
            <v>155.80000000000001</v>
          </cell>
          <cell r="O407">
            <v>132</v>
          </cell>
          <cell r="P407">
            <v>160</v>
          </cell>
          <cell r="Q407">
            <v>3.3</v>
          </cell>
          <cell r="R407">
            <v>17538</v>
          </cell>
          <cell r="S407">
            <v>47.8</v>
          </cell>
          <cell r="T407">
            <v>20</v>
          </cell>
        </row>
        <row r="408">
          <cell r="A408">
            <v>406</v>
          </cell>
          <cell r="B408" t="str">
            <v xml:space="preserve">PORT AVENTURA-H.VIAJE                                      </v>
          </cell>
          <cell r="C408" t="str">
            <v>TVG</v>
          </cell>
          <cell r="D408" t="str">
            <v>GENERAL</v>
          </cell>
          <cell r="E408">
            <v>35572</v>
          </cell>
          <cell r="F408" t="str">
            <v>JUE</v>
          </cell>
          <cell r="G408">
            <v>0.99642361111111111</v>
          </cell>
          <cell r="H408" t="str">
            <v>000:20</v>
          </cell>
          <cell r="I408" t="str">
            <v xml:space="preserve">[CON PERDON] {AVANCE PROGRAMACION} * </v>
          </cell>
          <cell r="J408">
            <v>13</v>
          </cell>
          <cell r="K408">
            <v>15</v>
          </cell>
          <cell r="L408" t="str">
            <v>Resto</v>
          </cell>
          <cell r="M408">
            <v>0.3</v>
          </cell>
          <cell r="N408">
            <v>156.1</v>
          </cell>
          <cell r="O408">
            <v>117</v>
          </cell>
          <cell r="P408">
            <v>300</v>
          </cell>
          <cell r="Q408">
            <v>3.3</v>
          </cell>
          <cell r="R408">
            <v>17547</v>
          </cell>
          <cell r="S408">
            <v>47.9</v>
          </cell>
          <cell r="T408">
            <v>20</v>
          </cell>
        </row>
        <row r="409">
          <cell r="A409">
            <v>407</v>
          </cell>
          <cell r="B409" t="str">
            <v xml:space="preserve">PORT AVENTURA-H.VIAJE                                      </v>
          </cell>
          <cell r="C409" t="str">
            <v>TVM</v>
          </cell>
          <cell r="D409" t="str">
            <v>GENERAL</v>
          </cell>
          <cell r="E409">
            <v>35572</v>
          </cell>
          <cell r="F409" t="str">
            <v>JUE</v>
          </cell>
          <cell r="G409">
            <v>0.39703703703703702</v>
          </cell>
          <cell r="H409" t="str">
            <v>000:20</v>
          </cell>
          <cell r="I409" t="str">
            <v>[TELE EMPLEO] * [AVANCE PROGRAMACION]</v>
          </cell>
          <cell r="J409">
            <v>1</v>
          </cell>
          <cell r="K409">
            <v>3</v>
          </cell>
          <cell r="L409" t="str">
            <v>Primera</v>
          </cell>
          <cell r="M409">
            <v>0.1</v>
          </cell>
          <cell r="N409">
            <v>156.1</v>
          </cell>
          <cell r="O409">
            <v>26</v>
          </cell>
          <cell r="P409">
            <v>180</v>
          </cell>
          <cell r="Q409">
            <v>3.3</v>
          </cell>
          <cell r="R409">
            <v>17547</v>
          </cell>
          <cell r="S409">
            <v>47.9</v>
          </cell>
          <cell r="T409">
            <v>20</v>
          </cell>
        </row>
        <row r="410">
          <cell r="A410">
            <v>408</v>
          </cell>
          <cell r="B410" t="str">
            <v xml:space="preserve">PORT AVENTURA-H.VIAJE                                      </v>
          </cell>
          <cell r="C410" t="str">
            <v>TVM</v>
          </cell>
          <cell r="D410" t="str">
            <v>GENERAL</v>
          </cell>
          <cell r="E410">
            <v>35572</v>
          </cell>
          <cell r="F410" t="str">
            <v>JUE</v>
          </cell>
          <cell r="G410">
            <v>0.77668981481481481</v>
          </cell>
          <cell r="H410" t="str">
            <v>000:20</v>
          </cell>
          <cell r="I410" t="str">
            <v xml:space="preserve">[HABLANDO CON GEMMA] {(P)MUCHO MADRID} * </v>
          </cell>
          <cell r="J410">
            <v>3</v>
          </cell>
          <cell r="K410">
            <v>13</v>
          </cell>
          <cell r="L410" t="str">
            <v>Resto</v>
          </cell>
          <cell r="M410">
            <v>0.3</v>
          </cell>
          <cell r="N410">
            <v>156.4</v>
          </cell>
          <cell r="O410">
            <v>109</v>
          </cell>
          <cell r="P410">
            <v>365</v>
          </cell>
          <cell r="Q410">
            <v>3.3</v>
          </cell>
          <cell r="R410">
            <v>17547</v>
          </cell>
          <cell r="S410">
            <v>47.9</v>
          </cell>
          <cell r="T410">
            <v>20</v>
          </cell>
        </row>
        <row r="411">
          <cell r="A411">
            <v>409</v>
          </cell>
          <cell r="B411" t="str">
            <v xml:space="preserve">PORT AVENTURA-H.VIAJE                                      </v>
          </cell>
          <cell r="C411" t="str">
            <v>TVM</v>
          </cell>
          <cell r="D411" t="str">
            <v>GENERAL</v>
          </cell>
          <cell r="E411">
            <v>35572</v>
          </cell>
          <cell r="F411" t="str">
            <v>JUE</v>
          </cell>
          <cell r="G411">
            <v>1.0046412037037038</v>
          </cell>
          <cell r="H411" t="str">
            <v>000:20</v>
          </cell>
          <cell r="I411" t="str">
            <v>[TOMBOLA]  * {TELEPAGINA MADRID}</v>
          </cell>
          <cell r="J411">
            <v>7</v>
          </cell>
          <cell r="K411">
            <v>13</v>
          </cell>
          <cell r="L411" t="str">
            <v>Resto</v>
          </cell>
          <cell r="M411">
            <v>1.1000000000000001</v>
          </cell>
          <cell r="N411">
            <v>157.5</v>
          </cell>
          <cell r="O411">
            <v>400</v>
          </cell>
          <cell r="P411">
            <v>690</v>
          </cell>
          <cell r="Q411">
            <v>3.3</v>
          </cell>
          <cell r="R411">
            <v>17588</v>
          </cell>
          <cell r="S411">
            <v>48</v>
          </cell>
          <cell r="T411">
            <v>20</v>
          </cell>
        </row>
        <row r="412">
          <cell r="A412">
            <v>410</v>
          </cell>
          <cell r="B412" t="str">
            <v xml:space="preserve">PORT AVENTURA-H.VIAJE                                      </v>
          </cell>
          <cell r="C412" t="str">
            <v>TVM</v>
          </cell>
          <cell r="D412" t="str">
            <v>GENERAL</v>
          </cell>
          <cell r="E412">
            <v>35572</v>
          </cell>
          <cell r="F412" t="str">
            <v>JUE</v>
          </cell>
          <cell r="G412">
            <v>1.0841319444444444</v>
          </cell>
          <cell r="H412" t="str">
            <v>000:20</v>
          </cell>
          <cell r="I412" t="str">
            <v>[EN TELA DE JUICIO]</v>
          </cell>
          <cell r="J412">
            <v>12</v>
          </cell>
          <cell r="K412">
            <v>14</v>
          </cell>
          <cell r="L412" t="str">
            <v>Resto</v>
          </cell>
          <cell r="M412">
            <v>0.1</v>
          </cell>
          <cell r="N412">
            <v>157.6</v>
          </cell>
          <cell r="O412">
            <v>31</v>
          </cell>
          <cell r="P412">
            <v>180</v>
          </cell>
          <cell r="Q412">
            <v>3.3</v>
          </cell>
          <cell r="R412">
            <v>17588</v>
          </cell>
          <cell r="S412">
            <v>48</v>
          </cell>
          <cell r="T412">
            <v>20</v>
          </cell>
        </row>
        <row r="413">
          <cell r="A413">
            <v>411</v>
          </cell>
          <cell r="B413" t="str">
            <v xml:space="preserve">PORT AVENTURA-H.VIAJE                                      </v>
          </cell>
          <cell r="C413" t="str">
            <v>C.SUR</v>
          </cell>
          <cell r="D413" t="str">
            <v>GENERAL</v>
          </cell>
          <cell r="E413">
            <v>35573</v>
          </cell>
          <cell r="F413" t="str">
            <v>VIE</v>
          </cell>
          <cell r="G413">
            <v>0.57874999999999999</v>
          </cell>
          <cell r="H413" t="str">
            <v>000:20</v>
          </cell>
          <cell r="I413" t="str">
            <v>[LA TIENDA EN CASA] * [AVANCE PROGRAMACION]</v>
          </cell>
          <cell r="J413">
            <v>3</v>
          </cell>
          <cell r="K413">
            <v>11</v>
          </cell>
          <cell r="L413" t="str">
            <v>Resto</v>
          </cell>
          <cell r="M413">
            <v>0.3</v>
          </cell>
          <cell r="N413">
            <v>157.9</v>
          </cell>
          <cell r="O413">
            <v>111</v>
          </cell>
          <cell r="P413">
            <v>50</v>
          </cell>
          <cell r="Q413">
            <v>3.3</v>
          </cell>
          <cell r="R413">
            <v>17602</v>
          </cell>
          <cell r="S413">
            <v>48</v>
          </cell>
          <cell r="T413">
            <v>20</v>
          </cell>
        </row>
        <row r="414">
          <cell r="A414">
            <v>412</v>
          </cell>
          <cell r="B414" t="str">
            <v xml:space="preserve">PORT AVENTURA-H.VIAJE                                      </v>
          </cell>
          <cell r="C414" t="str">
            <v>C.SUR</v>
          </cell>
          <cell r="D414" t="str">
            <v>GENERAL</v>
          </cell>
          <cell r="E414">
            <v>35573</v>
          </cell>
          <cell r="F414" t="str">
            <v>VIE</v>
          </cell>
          <cell r="G414">
            <v>0.99988425925925928</v>
          </cell>
          <cell r="H414" t="str">
            <v>000:20</v>
          </cell>
          <cell r="I414" t="str">
            <v>[AQUI SE DISCUTE] {AVANCE PROGRAMACION} * {AVANCE PROGRAMACION}</v>
          </cell>
          <cell r="J414">
            <v>9</v>
          </cell>
          <cell r="K414">
            <v>17</v>
          </cell>
          <cell r="L414" t="str">
            <v>Resto</v>
          </cell>
          <cell r="M414">
            <v>1</v>
          </cell>
          <cell r="N414">
            <v>158.9</v>
          </cell>
          <cell r="O414">
            <v>358</v>
          </cell>
          <cell r="P414">
            <v>450</v>
          </cell>
          <cell r="Q414">
            <v>3.3</v>
          </cell>
          <cell r="R414">
            <v>17646</v>
          </cell>
          <cell r="S414">
            <v>48.1</v>
          </cell>
          <cell r="T414">
            <v>20</v>
          </cell>
        </row>
        <row r="415">
          <cell r="A415">
            <v>413</v>
          </cell>
          <cell r="B415" t="str">
            <v xml:space="preserve">PORT AVENTURA-H.VIAJE                                      </v>
          </cell>
          <cell r="C415" t="str">
            <v>C.SUR</v>
          </cell>
          <cell r="D415" t="str">
            <v>GENERAL</v>
          </cell>
          <cell r="E415">
            <v>35573</v>
          </cell>
          <cell r="F415" t="str">
            <v>VIE</v>
          </cell>
          <cell r="G415">
            <v>1.0305208333333333</v>
          </cell>
          <cell r="H415" t="str">
            <v>000:20</v>
          </cell>
          <cell r="I415" t="str">
            <v>[AQUI SE DISCUTE] {AVANCE PROGRAMACION} * {TELEPAGINA}</v>
          </cell>
          <cell r="J415">
            <v>14</v>
          </cell>
          <cell r="K415">
            <v>16</v>
          </cell>
          <cell r="L415" t="str">
            <v>Resto</v>
          </cell>
          <cell r="M415">
            <v>0.9</v>
          </cell>
          <cell r="N415">
            <v>159.80000000000001</v>
          </cell>
          <cell r="O415">
            <v>315</v>
          </cell>
          <cell r="P415">
            <v>125</v>
          </cell>
          <cell r="Q415">
            <v>3.3</v>
          </cell>
          <cell r="R415">
            <v>17698</v>
          </cell>
          <cell r="S415">
            <v>48.3</v>
          </cell>
          <cell r="T415">
            <v>20</v>
          </cell>
        </row>
        <row r="416">
          <cell r="A416">
            <v>414</v>
          </cell>
          <cell r="B416" t="str">
            <v xml:space="preserve">PORT AVENTURA-H.VIAJE                                      </v>
          </cell>
          <cell r="C416" t="str">
            <v>C9</v>
          </cell>
          <cell r="D416" t="str">
            <v>GENERAL</v>
          </cell>
          <cell r="E416">
            <v>35573</v>
          </cell>
          <cell r="F416" t="str">
            <v>VIE</v>
          </cell>
          <cell r="G416">
            <v>0.50648148148148142</v>
          </cell>
          <cell r="H416" t="str">
            <v>000:20</v>
          </cell>
          <cell r="I416" t="str">
            <v>[AVANCE PROGRAMACION] * [A FLOR DE PELL]</v>
          </cell>
          <cell r="J416">
            <v>3</v>
          </cell>
          <cell r="K416">
            <v>5</v>
          </cell>
          <cell r="L416" t="str">
            <v>Resto</v>
          </cell>
          <cell r="M416">
            <v>0.1</v>
          </cell>
          <cell r="N416">
            <v>159.80000000000001</v>
          </cell>
          <cell r="O416">
            <v>31</v>
          </cell>
          <cell r="P416">
            <v>30</v>
          </cell>
          <cell r="Q416">
            <v>3.3</v>
          </cell>
          <cell r="R416">
            <v>17698</v>
          </cell>
          <cell r="S416">
            <v>48.3</v>
          </cell>
          <cell r="T416">
            <v>20</v>
          </cell>
        </row>
        <row r="417">
          <cell r="A417">
            <v>415</v>
          </cell>
          <cell r="B417" t="str">
            <v xml:space="preserve">PORT AVENTURA-H.VIAJE                                      </v>
          </cell>
          <cell r="C417" t="str">
            <v>C9</v>
          </cell>
          <cell r="D417" t="str">
            <v>GENERAL</v>
          </cell>
          <cell r="E417">
            <v>35573</v>
          </cell>
          <cell r="F417" t="str">
            <v>VIE</v>
          </cell>
          <cell r="G417">
            <v>0.8458796296296297</v>
          </cell>
          <cell r="H417" t="str">
            <v>000:20</v>
          </cell>
          <cell r="I417" t="str">
            <v>[AVANCE PROGRAMACION] * [AVANCE PROGRAMACION]</v>
          </cell>
          <cell r="J417">
            <v>3</v>
          </cell>
          <cell r="K417">
            <v>21</v>
          </cell>
          <cell r="L417" t="str">
            <v>Resto</v>
          </cell>
          <cell r="M417">
            <v>0.3</v>
          </cell>
          <cell r="N417">
            <v>160.19999999999999</v>
          </cell>
          <cell r="O417">
            <v>126</v>
          </cell>
          <cell r="P417">
            <v>300</v>
          </cell>
          <cell r="Q417">
            <v>3.3</v>
          </cell>
          <cell r="R417">
            <v>17713</v>
          </cell>
          <cell r="S417">
            <v>48.3</v>
          </cell>
          <cell r="T417">
            <v>20</v>
          </cell>
        </row>
        <row r="418">
          <cell r="A418">
            <v>416</v>
          </cell>
          <cell r="B418" t="str">
            <v xml:space="preserve">PORT AVENTURA-H.VIAJE                                      </v>
          </cell>
          <cell r="C418" t="str">
            <v>C9</v>
          </cell>
          <cell r="D418" t="str">
            <v>GENERAL</v>
          </cell>
          <cell r="E418">
            <v>35573</v>
          </cell>
          <cell r="F418" t="str">
            <v>VIE</v>
          </cell>
          <cell r="G418">
            <v>1.0682986111111112</v>
          </cell>
          <cell r="H418" t="str">
            <v>000:20</v>
          </cell>
          <cell r="I418" t="str">
            <v>[PARLE VOSTE,CALLE VOS] {AVANCE PROGRAMACION} * {AVANCE PROGRAMACION}</v>
          </cell>
          <cell r="J418">
            <v>12</v>
          </cell>
          <cell r="K418">
            <v>17</v>
          </cell>
          <cell r="L418" t="str">
            <v>Resto</v>
          </cell>
          <cell r="M418">
            <v>0.4</v>
          </cell>
          <cell r="N418">
            <v>160.6</v>
          </cell>
          <cell r="O418">
            <v>159</v>
          </cell>
          <cell r="P418">
            <v>25</v>
          </cell>
          <cell r="Q418">
            <v>3.3</v>
          </cell>
          <cell r="R418">
            <v>17729</v>
          </cell>
          <cell r="S418">
            <v>48.4</v>
          </cell>
          <cell r="T418">
            <v>20</v>
          </cell>
        </row>
        <row r="419">
          <cell r="A419">
            <v>417</v>
          </cell>
          <cell r="B419" t="str">
            <v xml:space="preserve">PORT AVENTURA-H.VIAJE                                      </v>
          </cell>
          <cell r="C419" t="str">
            <v>ETB2</v>
          </cell>
          <cell r="D419" t="str">
            <v>GENERAL</v>
          </cell>
          <cell r="E419">
            <v>35573</v>
          </cell>
          <cell r="F419" t="str">
            <v>VIE</v>
          </cell>
          <cell r="G419">
            <v>0.52635416666666668</v>
          </cell>
          <cell r="H419" t="str">
            <v>000:20</v>
          </cell>
          <cell r="I419" t="str">
            <v>[AVANCE PROGRAMACION] * [A MEDIODIA]</v>
          </cell>
          <cell r="J419">
            <v>2</v>
          </cell>
          <cell r="K419">
            <v>2</v>
          </cell>
          <cell r="L419" t="str">
            <v>Ultima</v>
          </cell>
          <cell r="M419">
            <v>0</v>
          </cell>
          <cell r="N419">
            <v>160.69999999999999</v>
          </cell>
          <cell r="O419">
            <v>15</v>
          </cell>
          <cell r="P419">
            <v>50</v>
          </cell>
          <cell r="Q419">
            <v>3.3</v>
          </cell>
          <cell r="R419">
            <v>17731</v>
          </cell>
          <cell r="S419">
            <v>48.4</v>
          </cell>
          <cell r="T419">
            <v>20</v>
          </cell>
        </row>
        <row r="420">
          <cell r="A420">
            <v>418</v>
          </cell>
          <cell r="B420" t="str">
            <v xml:space="preserve">PORT AVENTURA-H.VIAJE                                      </v>
          </cell>
          <cell r="C420" t="str">
            <v>ETB2</v>
          </cell>
          <cell r="D420" t="str">
            <v>GENERAL</v>
          </cell>
          <cell r="E420">
            <v>35573</v>
          </cell>
          <cell r="F420" t="str">
            <v>VIE</v>
          </cell>
          <cell r="G420">
            <v>0.85142361111111109</v>
          </cell>
          <cell r="H420" t="str">
            <v>000:20</v>
          </cell>
          <cell r="I420" t="str">
            <v>[ROMPECABEZOTAS] {AVANCE PROGRAMACION} * {AVANCE PROGRAMACION}</v>
          </cell>
          <cell r="J420">
            <v>12</v>
          </cell>
          <cell r="K420">
            <v>13</v>
          </cell>
          <cell r="L420" t="str">
            <v>Penultima</v>
          </cell>
          <cell r="M420">
            <v>0.1</v>
          </cell>
          <cell r="N420">
            <v>160.69999999999999</v>
          </cell>
          <cell r="O420">
            <v>27</v>
          </cell>
          <cell r="P420">
            <v>170</v>
          </cell>
          <cell r="Q420">
            <v>3.3</v>
          </cell>
          <cell r="R420">
            <v>17731</v>
          </cell>
          <cell r="S420">
            <v>48.4</v>
          </cell>
          <cell r="T420">
            <v>20</v>
          </cell>
        </row>
        <row r="421">
          <cell r="A421">
            <v>419</v>
          </cell>
          <cell r="B421" t="str">
            <v xml:space="preserve">PORT AVENTURA-H.VIAJE                                      </v>
          </cell>
          <cell r="C421" t="str">
            <v>ETB2</v>
          </cell>
          <cell r="D421" t="str">
            <v>GENERAL</v>
          </cell>
          <cell r="E421">
            <v>35573</v>
          </cell>
          <cell r="F421" t="str">
            <v>VIE</v>
          </cell>
          <cell r="G421">
            <v>0.92200231481481476</v>
          </cell>
          <cell r="H421" t="str">
            <v>000:20</v>
          </cell>
          <cell r="I421" t="str">
            <v>[TOMA Y DACA] {AVANCE PROGRAMACION} * {AVANCE PROGRAMACION}</v>
          </cell>
          <cell r="J421">
            <v>11</v>
          </cell>
          <cell r="K421">
            <v>20</v>
          </cell>
          <cell r="L421" t="str">
            <v>Resto</v>
          </cell>
          <cell r="M421">
            <v>0.3</v>
          </cell>
          <cell r="N421">
            <v>161.1</v>
          </cell>
          <cell r="O421">
            <v>126</v>
          </cell>
          <cell r="P421">
            <v>230</v>
          </cell>
          <cell r="Q421">
            <v>3.3</v>
          </cell>
          <cell r="R421">
            <v>17737</v>
          </cell>
          <cell r="S421">
            <v>48.4</v>
          </cell>
          <cell r="T421">
            <v>20</v>
          </cell>
        </row>
        <row r="422">
          <cell r="A422">
            <v>420</v>
          </cell>
          <cell r="B422" t="str">
            <v xml:space="preserve">PORT AVENTURA-H.VIAJE                                      </v>
          </cell>
          <cell r="C422" t="str">
            <v>TVG</v>
          </cell>
          <cell r="D422" t="str">
            <v>GENERAL</v>
          </cell>
          <cell r="E422">
            <v>35573</v>
          </cell>
          <cell r="F422" t="str">
            <v>VIE</v>
          </cell>
          <cell r="G422">
            <v>0.46081018518518518</v>
          </cell>
          <cell r="H422" t="str">
            <v>000:20</v>
          </cell>
          <cell r="I422" t="str">
            <v>[GALICIA ENTEIRA] {(P)OES ABRE OS OLLOS} * {AVANCE PROGRAMACION}</v>
          </cell>
          <cell r="J422">
            <v>6</v>
          </cell>
          <cell r="K422">
            <v>7</v>
          </cell>
          <cell r="L422" t="str">
            <v>Penultima</v>
          </cell>
          <cell r="M422">
            <v>0</v>
          </cell>
          <cell r="N422">
            <v>161.1</v>
          </cell>
          <cell r="O422">
            <v>15</v>
          </cell>
          <cell r="P422">
            <v>40</v>
          </cell>
          <cell r="Q422">
            <v>3.3</v>
          </cell>
          <cell r="R422">
            <v>17740</v>
          </cell>
          <cell r="S422">
            <v>48.4</v>
          </cell>
          <cell r="T422">
            <v>20</v>
          </cell>
        </row>
        <row r="423">
          <cell r="A423">
            <v>421</v>
          </cell>
          <cell r="B423" t="str">
            <v xml:space="preserve">PORT AVENTURA-H.VIAJE                                      </v>
          </cell>
          <cell r="C423" t="str">
            <v>TVG</v>
          </cell>
          <cell r="D423" t="str">
            <v>GENERAL</v>
          </cell>
          <cell r="E423">
            <v>35573</v>
          </cell>
          <cell r="F423" t="str">
            <v>VIE</v>
          </cell>
          <cell r="G423">
            <v>0.8481481481481481</v>
          </cell>
          <cell r="H423" t="str">
            <v>000:20</v>
          </cell>
          <cell r="I423" t="str">
            <v>[AVANCE PROGRAMACION] * [AVANCE PROGRAMACION]</v>
          </cell>
          <cell r="J423">
            <v>11</v>
          </cell>
          <cell r="K423">
            <v>13</v>
          </cell>
          <cell r="L423" t="str">
            <v>Resto</v>
          </cell>
          <cell r="M423">
            <v>0.1</v>
          </cell>
          <cell r="N423">
            <v>161.30000000000001</v>
          </cell>
          <cell r="O423">
            <v>51</v>
          </cell>
          <cell r="P423">
            <v>250</v>
          </cell>
          <cell r="Q423">
            <v>3.3</v>
          </cell>
          <cell r="R423">
            <v>17751</v>
          </cell>
          <cell r="S423">
            <v>48.4</v>
          </cell>
          <cell r="T423">
            <v>20</v>
          </cell>
        </row>
        <row r="424">
          <cell r="A424">
            <v>422</v>
          </cell>
          <cell r="B424" t="str">
            <v xml:space="preserve">PORT AVENTURA-H.VIAJE                                      </v>
          </cell>
          <cell r="C424" t="str">
            <v>TVG</v>
          </cell>
          <cell r="D424" t="str">
            <v>GENERAL</v>
          </cell>
          <cell r="E424">
            <v>35573</v>
          </cell>
          <cell r="F424" t="str">
            <v>VIE</v>
          </cell>
          <cell r="G424">
            <v>1.0091550925925927</v>
          </cell>
          <cell r="H424" t="str">
            <v>000:20</v>
          </cell>
          <cell r="I424" t="str">
            <v>[LUAR] {AVANCE PROGRAMACION} * {AVANCE PROGRAMACION}</v>
          </cell>
          <cell r="J424">
            <v>8</v>
          </cell>
          <cell r="K424">
            <v>17</v>
          </cell>
          <cell r="L424" t="str">
            <v>Resto</v>
          </cell>
          <cell r="M424">
            <v>0.6</v>
          </cell>
          <cell r="N424">
            <v>161.80000000000001</v>
          </cell>
          <cell r="O424">
            <v>216</v>
          </cell>
          <cell r="P424">
            <v>400</v>
          </cell>
          <cell r="Q424">
            <v>3.3</v>
          </cell>
          <cell r="R424">
            <v>17770</v>
          </cell>
          <cell r="S424">
            <v>48.5</v>
          </cell>
          <cell r="T424">
            <v>20</v>
          </cell>
        </row>
        <row r="425">
          <cell r="A425">
            <v>423</v>
          </cell>
          <cell r="B425" t="str">
            <v xml:space="preserve">PORT AVENTURA-H.VIAJE                                      </v>
          </cell>
          <cell r="C425" t="str">
            <v>TVM</v>
          </cell>
          <cell r="D425" t="str">
            <v>GENERAL</v>
          </cell>
          <cell r="E425">
            <v>35573</v>
          </cell>
          <cell r="F425" t="str">
            <v>VIE</v>
          </cell>
          <cell r="G425">
            <v>0.40791666666666665</v>
          </cell>
          <cell r="H425" t="str">
            <v>000:20</v>
          </cell>
          <cell r="I425" t="str">
            <v xml:space="preserve">[BUSCATE LA VIDA] {AVANCE PROGRAMACION} * </v>
          </cell>
          <cell r="J425">
            <v>2</v>
          </cell>
          <cell r="K425">
            <v>4</v>
          </cell>
          <cell r="L425" t="str">
            <v>Segunda</v>
          </cell>
          <cell r="M425">
            <v>0.1</v>
          </cell>
          <cell r="N425">
            <v>161.9</v>
          </cell>
          <cell r="O425">
            <v>23</v>
          </cell>
          <cell r="P425">
            <v>180</v>
          </cell>
          <cell r="Q425">
            <v>3.3</v>
          </cell>
          <cell r="R425">
            <v>17770</v>
          </cell>
          <cell r="S425">
            <v>48.5</v>
          </cell>
          <cell r="T425">
            <v>20</v>
          </cell>
        </row>
        <row r="426">
          <cell r="A426">
            <v>424</v>
          </cell>
          <cell r="B426" t="str">
            <v xml:space="preserve">PORT AVENTURA-H.VIAJE                                      </v>
          </cell>
          <cell r="C426" t="str">
            <v>TVM</v>
          </cell>
          <cell r="D426" t="str">
            <v>GENERAL</v>
          </cell>
          <cell r="E426">
            <v>35573</v>
          </cell>
          <cell r="F426" t="str">
            <v>VIE</v>
          </cell>
          <cell r="G426">
            <v>0.47684027777777777</v>
          </cell>
          <cell r="H426" t="str">
            <v>000:20</v>
          </cell>
          <cell r="I426" t="str">
            <v>[MADRID DIRECTO RESUME] {AVANCE PROGRAMACION} * {AVANCE PROGRAMACION}</v>
          </cell>
          <cell r="J426">
            <v>2</v>
          </cell>
          <cell r="K426">
            <v>5</v>
          </cell>
          <cell r="L426" t="str">
            <v>Segunda</v>
          </cell>
          <cell r="M426">
            <v>0.1</v>
          </cell>
          <cell r="N426">
            <v>162</v>
          </cell>
          <cell r="O426">
            <v>42</v>
          </cell>
          <cell r="P426">
            <v>180</v>
          </cell>
          <cell r="Q426">
            <v>3.3</v>
          </cell>
          <cell r="R426">
            <v>17770</v>
          </cell>
          <cell r="S426">
            <v>48.5</v>
          </cell>
          <cell r="T426">
            <v>20</v>
          </cell>
        </row>
        <row r="427">
          <cell r="A427">
            <v>425</v>
          </cell>
          <cell r="B427" t="str">
            <v xml:space="preserve">PORT AVENTURA-H.VIAJE                                      </v>
          </cell>
          <cell r="C427" t="str">
            <v>TVM</v>
          </cell>
          <cell r="D427" t="str">
            <v>GENERAL</v>
          </cell>
          <cell r="E427">
            <v>35573</v>
          </cell>
          <cell r="F427" t="str">
            <v>VIE</v>
          </cell>
          <cell r="G427">
            <v>0.65957175925925926</v>
          </cell>
          <cell r="H427" t="str">
            <v>000:20</v>
          </cell>
          <cell r="I427" t="str">
            <v>[ROSEANNE] {AVANCE PROGRAMACION} * {(P)MUCHO MADRID}</v>
          </cell>
          <cell r="J427">
            <v>6</v>
          </cell>
          <cell r="K427">
            <v>20</v>
          </cell>
          <cell r="L427" t="str">
            <v>Resto</v>
          </cell>
          <cell r="M427">
            <v>0.5</v>
          </cell>
          <cell r="N427">
            <v>162.5</v>
          </cell>
          <cell r="O427">
            <v>191</v>
          </cell>
          <cell r="P427">
            <v>365</v>
          </cell>
          <cell r="Q427">
            <v>3.4</v>
          </cell>
          <cell r="R427">
            <v>17775</v>
          </cell>
          <cell r="S427">
            <v>48.5</v>
          </cell>
          <cell r="T427">
            <v>20</v>
          </cell>
        </row>
        <row r="428">
          <cell r="A428">
            <v>426</v>
          </cell>
          <cell r="B428" t="str">
            <v xml:space="preserve">PORT AVENTURA-H.VIAJE                                      </v>
          </cell>
          <cell r="C428" t="str">
            <v>C.SUR</v>
          </cell>
          <cell r="D428" t="str">
            <v>GENERAL</v>
          </cell>
          <cell r="E428">
            <v>35574</v>
          </cell>
          <cell r="F428" t="str">
            <v>SÁB</v>
          </cell>
          <cell r="G428">
            <v>0.82092592592592595</v>
          </cell>
          <cell r="H428" t="str">
            <v>000:20</v>
          </cell>
          <cell r="I428" t="str">
            <v>[CINE 2] * [NOTICIAS 2]</v>
          </cell>
          <cell r="J428">
            <v>4</v>
          </cell>
          <cell r="K428">
            <v>6</v>
          </cell>
          <cell r="L428" t="str">
            <v>Resto</v>
          </cell>
          <cell r="M428">
            <v>0.5</v>
          </cell>
          <cell r="N428">
            <v>163</v>
          </cell>
          <cell r="O428">
            <v>165</v>
          </cell>
          <cell r="P428">
            <v>250</v>
          </cell>
          <cell r="Q428">
            <v>3.4</v>
          </cell>
          <cell r="R428">
            <v>17797</v>
          </cell>
          <cell r="S428">
            <v>48.5</v>
          </cell>
          <cell r="T428">
            <v>20</v>
          </cell>
        </row>
        <row r="429">
          <cell r="A429">
            <v>427</v>
          </cell>
          <cell r="B429" t="str">
            <v xml:space="preserve">PORT AVENTURA-H.VIAJE                                      </v>
          </cell>
          <cell r="C429" t="str">
            <v>C.SUR</v>
          </cell>
          <cell r="D429" t="str">
            <v>GENERAL</v>
          </cell>
          <cell r="E429">
            <v>35574</v>
          </cell>
          <cell r="F429" t="str">
            <v>SÁB</v>
          </cell>
          <cell r="G429">
            <v>0.89354166666666668</v>
          </cell>
          <cell r="H429" t="str">
            <v>000:20</v>
          </cell>
          <cell r="I429" t="str">
            <v>[CLUB DEPORTIVO] {FUTBOL:L.ESPA#OLA}</v>
          </cell>
          <cell r="J429">
            <v>15</v>
          </cell>
          <cell r="K429">
            <v>23</v>
          </cell>
          <cell r="L429" t="str">
            <v>Resto</v>
          </cell>
          <cell r="M429">
            <v>1.9</v>
          </cell>
          <cell r="N429">
            <v>164.9</v>
          </cell>
          <cell r="O429">
            <v>705</v>
          </cell>
          <cell r="P429">
            <v>800</v>
          </cell>
          <cell r="Q429">
            <v>3.4</v>
          </cell>
          <cell r="R429">
            <v>17868</v>
          </cell>
          <cell r="S429">
            <v>48.7</v>
          </cell>
          <cell r="T429">
            <v>20</v>
          </cell>
        </row>
        <row r="430">
          <cell r="A430">
            <v>428</v>
          </cell>
          <cell r="B430" t="str">
            <v xml:space="preserve">PORT AVENTURA-H.VIAJE                                      </v>
          </cell>
          <cell r="C430" t="str">
            <v>C.SUR</v>
          </cell>
          <cell r="D430" t="str">
            <v>GENERAL</v>
          </cell>
          <cell r="E430">
            <v>35574</v>
          </cell>
          <cell r="F430" t="str">
            <v>SÁB</v>
          </cell>
          <cell r="G430">
            <v>1.0750810185185184</v>
          </cell>
          <cell r="H430" t="str">
            <v>000:20</v>
          </cell>
          <cell r="I430" t="str">
            <v>[CINE EROTICO] {AVANCE PROGRAMACION} * {AVANCE PROGRAMACION}</v>
          </cell>
          <cell r="J430">
            <v>2</v>
          </cell>
          <cell r="K430">
            <v>5</v>
          </cell>
          <cell r="L430" t="str">
            <v>Segunda</v>
          </cell>
          <cell r="M430">
            <v>0.2</v>
          </cell>
          <cell r="N430">
            <v>165.1</v>
          </cell>
          <cell r="O430">
            <v>56</v>
          </cell>
          <cell r="P430">
            <v>50</v>
          </cell>
          <cell r="Q430">
            <v>3.4</v>
          </cell>
          <cell r="R430">
            <v>17872</v>
          </cell>
          <cell r="S430">
            <v>48.8</v>
          </cell>
          <cell r="T430">
            <v>20</v>
          </cell>
        </row>
        <row r="431">
          <cell r="A431">
            <v>429</v>
          </cell>
          <cell r="B431" t="str">
            <v xml:space="preserve">PORT AVENTURA-H.VIAJE                                      </v>
          </cell>
          <cell r="C431" t="str">
            <v>C9</v>
          </cell>
          <cell r="D431" t="str">
            <v>GENERAL</v>
          </cell>
          <cell r="E431">
            <v>35574</v>
          </cell>
          <cell r="F431" t="str">
            <v>SÁB</v>
          </cell>
          <cell r="G431">
            <v>0.81101851851851858</v>
          </cell>
          <cell r="H431" t="str">
            <v>000:20</v>
          </cell>
          <cell r="I431" t="str">
            <v>[AVANCE PROGRAMACION] * [CRONICA]</v>
          </cell>
          <cell r="J431">
            <v>6</v>
          </cell>
          <cell r="K431">
            <v>18</v>
          </cell>
          <cell r="L431" t="str">
            <v>Resto</v>
          </cell>
          <cell r="M431">
            <v>0.6</v>
          </cell>
          <cell r="N431">
            <v>165.6</v>
          </cell>
          <cell r="O431">
            <v>208</v>
          </cell>
          <cell r="P431">
            <v>250</v>
          </cell>
          <cell r="Q431">
            <v>3.4</v>
          </cell>
          <cell r="R431">
            <v>17889</v>
          </cell>
          <cell r="S431">
            <v>48.8</v>
          </cell>
          <cell r="T431">
            <v>20</v>
          </cell>
        </row>
        <row r="432">
          <cell r="A432">
            <v>430</v>
          </cell>
          <cell r="B432" t="str">
            <v xml:space="preserve">PORT AVENTURA-H.VIAJE                                      </v>
          </cell>
          <cell r="C432" t="str">
            <v>TVG</v>
          </cell>
          <cell r="D432" t="str">
            <v>GENERAL</v>
          </cell>
          <cell r="E432">
            <v>35574</v>
          </cell>
          <cell r="F432" t="str">
            <v>SÁB</v>
          </cell>
          <cell r="G432">
            <v>0.63600694444444439</v>
          </cell>
          <cell r="H432" t="str">
            <v>000:20</v>
          </cell>
          <cell r="I432" t="str">
            <v>[O TEMPO] * [TELEXORNAL DEPORTES]</v>
          </cell>
          <cell r="J432">
            <v>14</v>
          </cell>
          <cell r="K432">
            <v>18</v>
          </cell>
          <cell r="L432" t="str">
            <v>Resto</v>
          </cell>
          <cell r="M432">
            <v>0.3</v>
          </cell>
          <cell r="N432">
            <v>166</v>
          </cell>
          <cell r="O432">
            <v>121</v>
          </cell>
          <cell r="P432">
            <v>160</v>
          </cell>
          <cell r="Q432">
            <v>3.4</v>
          </cell>
          <cell r="R432">
            <v>17904</v>
          </cell>
          <cell r="S432">
            <v>48.8</v>
          </cell>
          <cell r="T432">
            <v>20</v>
          </cell>
        </row>
        <row r="433">
          <cell r="A433">
            <v>431</v>
          </cell>
          <cell r="B433" t="str">
            <v xml:space="preserve">PORT AVENTURA-H.VIAJE                                      </v>
          </cell>
          <cell r="C433" t="str">
            <v>TVG</v>
          </cell>
          <cell r="D433" t="str">
            <v>GENERAL</v>
          </cell>
          <cell r="E433">
            <v>35574</v>
          </cell>
          <cell r="F433" t="str">
            <v>SÁB</v>
          </cell>
          <cell r="G433">
            <v>1.0044097222222221</v>
          </cell>
          <cell r="H433" t="str">
            <v>000:20</v>
          </cell>
          <cell r="I433" t="str">
            <v>[CINE]</v>
          </cell>
          <cell r="J433">
            <v>6</v>
          </cell>
          <cell r="K433">
            <v>15</v>
          </cell>
          <cell r="L433" t="str">
            <v>Resto</v>
          </cell>
          <cell r="M433">
            <v>0.4</v>
          </cell>
          <cell r="N433">
            <v>166.4</v>
          </cell>
          <cell r="O433">
            <v>163</v>
          </cell>
          <cell r="P433">
            <v>300</v>
          </cell>
          <cell r="Q433">
            <v>3.4</v>
          </cell>
          <cell r="R433">
            <v>17934</v>
          </cell>
          <cell r="S433">
            <v>48.9</v>
          </cell>
          <cell r="T433">
            <v>20</v>
          </cell>
        </row>
        <row r="434">
          <cell r="A434">
            <v>432</v>
          </cell>
          <cell r="B434" t="str">
            <v xml:space="preserve">PORT AVENTURA-H.VIAJE                                      </v>
          </cell>
          <cell r="C434" t="str">
            <v>TVM</v>
          </cell>
          <cell r="D434" t="str">
            <v>GENERAL</v>
          </cell>
          <cell r="E434">
            <v>35574</v>
          </cell>
          <cell r="F434" t="str">
            <v>SÁB</v>
          </cell>
          <cell r="G434">
            <v>0.40187499999999998</v>
          </cell>
          <cell r="H434" t="str">
            <v>000:20</v>
          </cell>
          <cell r="I434" t="str">
            <v>[CINE] {AVANCE PROGRAMACION} * {AVANCE PROGRAMACION}</v>
          </cell>
          <cell r="J434">
            <v>1</v>
          </cell>
          <cell r="K434">
            <v>3</v>
          </cell>
          <cell r="L434" t="str">
            <v>Primera</v>
          </cell>
          <cell r="M434">
            <v>0</v>
          </cell>
          <cell r="N434">
            <v>166.5</v>
          </cell>
          <cell r="O434">
            <v>18</v>
          </cell>
          <cell r="P434">
            <v>180</v>
          </cell>
          <cell r="Q434">
            <v>3.4</v>
          </cell>
          <cell r="R434">
            <v>17934</v>
          </cell>
          <cell r="S434">
            <v>48.9</v>
          </cell>
          <cell r="T434">
            <v>20</v>
          </cell>
        </row>
        <row r="435">
          <cell r="A435">
            <v>433</v>
          </cell>
          <cell r="B435" t="str">
            <v xml:space="preserve">PORT AVENTURA-H.VIAJE                                      </v>
          </cell>
          <cell r="C435" t="str">
            <v>TVM</v>
          </cell>
          <cell r="D435" t="str">
            <v>GENERAL</v>
          </cell>
          <cell r="E435">
            <v>35574</v>
          </cell>
          <cell r="F435" t="str">
            <v>SÁB</v>
          </cell>
          <cell r="G435">
            <v>0.41440972222222222</v>
          </cell>
          <cell r="H435" t="str">
            <v>000:20</v>
          </cell>
          <cell r="I435" t="str">
            <v>[CINE] * [EL GATO COSMICO]</v>
          </cell>
          <cell r="J435">
            <v>2</v>
          </cell>
          <cell r="K435">
            <v>5</v>
          </cell>
          <cell r="L435" t="str">
            <v>Segunda</v>
          </cell>
          <cell r="M435">
            <v>0.1</v>
          </cell>
          <cell r="N435">
            <v>166.5</v>
          </cell>
          <cell r="O435">
            <v>28</v>
          </cell>
          <cell r="P435">
            <v>180</v>
          </cell>
          <cell r="Q435">
            <v>3.4</v>
          </cell>
          <cell r="R435">
            <v>17933</v>
          </cell>
          <cell r="S435">
            <v>48.9</v>
          </cell>
          <cell r="T435">
            <v>20</v>
          </cell>
        </row>
        <row r="436">
          <cell r="A436">
            <v>434</v>
          </cell>
          <cell r="B436" t="str">
            <v xml:space="preserve">PORT AVENTURA-H.VIAJE                                      </v>
          </cell>
          <cell r="C436" t="str">
            <v>TVM</v>
          </cell>
          <cell r="D436" t="str">
            <v>GENERAL</v>
          </cell>
          <cell r="E436">
            <v>35574</v>
          </cell>
          <cell r="F436" t="str">
            <v>SÁB</v>
          </cell>
          <cell r="G436">
            <v>0.58059027777777772</v>
          </cell>
          <cell r="H436" t="str">
            <v>000:20</v>
          </cell>
          <cell r="I436" t="str">
            <v>[AVANCE PROGRAMACION] * [AVANCE PROGRAMACION]</v>
          </cell>
          <cell r="J436">
            <v>17</v>
          </cell>
          <cell r="K436">
            <v>21</v>
          </cell>
          <cell r="L436" t="str">
            <v>Resto</v>
          </cell>
          <cell r="M436">
            <v>0.2</v>
          </cell>
          <cell r="N436">
            <v>166.7</v>
          </cell>
          <cell r="O436">
            <v>70</v>
          </cell>
          <cell r="P436">
            <v>275</v>
          </cell>
          <cell r="Q436">
            <v>3.4</v>
          </cell>
          <cell r="R436">
            <v>17942</v>
          </cell>
          <cell r="S436">
            <v>48.9</v>
          </cell>
          <cell r="T436">
            <v>20</v>
          </cell>
        </row>
        <row r="437">
          <cell r="A437">
            <v>435</v>
          </cell>
          <cell r="B437" t="str">
            <v xml:space="preserve">PORT AVENTURA-H.VIAJE                                      </v>
          </cell>
          <cell r="C437" t="str">
            <v>TVM</v>
          </cell>
          <cell r="D437" t="str">
            <v>GENERAL</v>
          </cell>
          <cell r="E437">
            <v>35574</v>
          </cell>
          <cell r="F437" t="str">
            <v>SÁB</v>
          </cell>
          <cell r="G437">
            <v>1.0240972222222222</v>
          </cell>
          <cell r="H437" t="str">
            <v>000:20</v>
          </cell>
          <cell r="I437" t="str">
            <v>[CINE 2]  * {AVANCE PROGRAMACION}</v>
          </cell>
          <cell r="J437">
            <v>11</v>
          </cell>
          <cell r="K437">
            <v>19</v>
          </cell>
          <cell r="L437" t="str">
            <v>Resto</v>
          </cell>
          <cell r="M437">
            <v>0.4</v>
          </cell>
          <cell r="N437">
            <v>167.1</v>
          </cell>
          <cell r="O437">
            <v>151</v>
          </cell>
          <cell r="P437">
            <v>690</v>
          </cell>
          <cell r="Q437">
            <v>3.4</v>
          </cell>
          <cell r="R437">
            <v>17967</v>
          </cell>
          <cell r="S437">
            <v>49</v>
          </cell>
          <cell r="T437">
            <v>20</v>
          </cell>
        </row>
        <row r="438">
          <cell r="A438">
            <v>436</v>
          </cell>
          <cell r="B438" t="str">
            <v xml:space="preserve">PORT AVENTURA-H.VIAJE                                      </v>
          </cell>
          <cell r="C438" t="str">
            <v>TVM</v>
          </cell>
          <cell r="D438" t="str">
            <v>GENERAL</v>
          </cell>
          <cell r="E438">
            <v>35574</v>
          </cell>
          <cell r="F438" t="str">
            <v>SÁB</v>
          </cell>
          <cell r="G438">
            <v>1.0801967592592592</v>
          </cell>
          <cell r="H438" t="str">
            <v>000:20</v>
          </cell>
          <cell r="I438" t="str">
            <v xml:space="preserve">[CINE 2] {AVANCE PROGRAMACION} * </v>
          </cell>
          <cell r="J438">
            <v>3</v>
          </cell>
          <cell r="K438">
            <v>8</v>
          </cell>
          <cell r="L438" t="str">
            <v>Resto</v>
          </cell>
          <cell r="M438">
            <v>0.2</v>
          </cell>
          <cell r="N438">
            <v>167.3</v>
          </cell>
          <cell r="O438">
            <v>63</v>
          </cell>
          <cell r="P438">
            <v>180</v>
          </cell>
          <cell r="Q438">
            <v>3.4</v>
          </cell>
          <cell r="R438">
            <v>17971</v>
          </cell>
          <cell r="S438">
            <v>49</v>
          </cell>
          <cell r="T438">
            <v>20</v>
          </cell>
        </row>
        <row r="439">
          <cell r="A439">
            <v>437</v>
          </cell>
          <cell r="B439" t="str">
            <v xml:space="preserve">PORT AVENTURA-H.VIAJE                                      </v>
          </cell>
          <cell r="C439" t="str">
            <v>C.SUR</v>
          </cell>
          <cell r="D439" t="str">
            <v>GENERAL</v>
          </cell>
          <cell r="E439">
            <v>35575</v>
          </cell>
          <cell r="F439" t="str">
            <v>DOM</v>
          </cell>
          <cell r="G439">
            <v>0.5736458333333333</v>
          </cell>
          <cell r="H439" t="str">
            <v>000:20</v>
          </cell>
          <cell r="I439" t="str">
            <v>[POR QUE?(R)] * [AVANCE PROGRAMACION]</v>
          </cell>
          <cell r="J439">
            <v>4</v>
          </cell>
          <cell r="K439">
            <v>11</v>
          </cell>
          <cell r="L439" t="str">
            <v>Resto</v>
          </cell>
          <cell r="M439">
            <v>0.6</v>
          </cell>
          <cell r="N439">
            <v>167.9</v>
          </cell>
          <cell r="O439">
            <v>216</v>
          </cell>
          <cell r="P439">
            <v>65</v>
          </cell>
          <cell r="Q439">
            <v>3.4</v>
          </cell>
          <cell r="R439">
            <v>18016</v>
          </cell>
          <cell r="S439">
            <v>49.1</v>
          </cell>
          <cell r="T439">
            <v>20</v>
          </cell>
        </row>
        <row r="440">
          <cell r="A440">
            <v>438</v>
          </cell>
          <cell r="B440" t="str">
            <v xml:space="preserve">PORT AVENTURA-H.VIAJE                                      </v>
          </cell>
          <cell r="C440" t="str">
            <v>C.SUR</v>
          </cell>
          <cell r="D440" t="str">
            <v>GENERAL</v>
          </cell>
          <cell r="E440">
            <v>35575</v>
          </cell>
          <cell r="F440" t="str">
            <v>DOM</v>
          </cell>
          <cell r="G440">
            <v>1.0094560185185186</v>
          </cell>
          <cell r="H440" t="str">
            <v>000:20</v>
          </cell>
          <cell r="I440" t="str">
            <v>[CLUB DEPORTIVO] {FUTBOL:L.ESPA#OLA(D)}</v>
          </cell>
          <cell r="J440">
            <v>23</v>
          </cell>
          <cell r="K440">
            <v>30</v>
          </cell>
          <cell r="L440" t="str">
            <v>Resto</v>
          </cell>
          <cell r="M440">
            <v>0.3</v>
          </cell>
          <cell r="N440">
            <v>168.2</v>
          </cell>
          <cell r="O440">
            <v>107</v>
          </cell>
          <cell r="P440">
            <v>150</v>
          </cell>
          <cell r="Q440">
            <v>3.4</v>
          </cell>
          <cell r="R440">
            <v>18021</v>
          </cell>
          <cell r="S440">
            <v>49.2</v>
          </cell>
          <cell r="T440">
            <v>20</v>
          </cell>
        </row>
        <row r="441">
          <cell r="A441">
            <v>439</v>
          </cell>
          <cell r="B441" t="str">
            <v xml:space="preserve">PORT AVENTURA-H.VIAJE                                      </v>
          </cell>
          <cell r="C441" t="str">
            <v>C.SUR</v>
          </cell>
          <cell r="D441" t="str">
            <v>GENERAL</v>
          </cell>
          <cell r="E441">
            <v>35575</v>
          </cell>
          <cell r="F441" t="str">
            <v>DOM</v>
          </cell>
          <cell r="G441">
            <v>1.0485185185185186</v>
          </cell>
          <cell r="H441" t="str">
            <v>000:20</v>
          </cell>
          <cell r="I441" t="str">
            <v xml:space="preserve">[CLUB DEPORTIVO] {POST FUT.:L.ESPA#OLA} * </v>
          </cell>
          <cell r="J441">
            <v>5</v>
          </cell>
          <cell r="K441">
            <v>13</v>
          </cell>
          <cell r="L441" t="str">
            <v>Resto</v>
          </cell>
          <cell r="M441">
            <v>0.1</v>
          </cell>
          <cell r="N441">
            <v>168.3</v>
          </cell>
          <cell r="O441">
            <v>39</v>
          </cell>
          <cell r="P441">
            <v>50</v>
          </cell>
          <cell r="Q441">
            <v>3.4</v>
          </cell>
          <cell r="R441">
            <v>18035</v>
          </cell>
          <cell r="S441">
            <v>49.2</v>
          </cell>
          <cell r="T441">
            <v>20</v>
          </cell>
        </row>
        <row r="442">
          <cell r="A442">
            <v>440</v>
          </cell>
          <cell r="B442" t="str">
            <v xml:space="preserve">PORT AVENTURA-H.VIAJE                                      </v>
          </cell>
          <cell r="C442" t="str">
            <v>C9</v>
          </cell>
          <cell r="D442" t="str">
            <v>GENERAL</v>
          </cell>
          <cell r="E442">
            <v>35575</v>
          </cell>
          <cell r="F442" t="str">
            <v>DOM</v>
          </cell>
          <cell r="G442">
            <v>0.71909722222222217</v>
          </cell>
          <cell r="H442" t="str">
            <v>000:20</v>
          </cell>
          <cell r="I442" t="str">
            <v>[CINE] * [AVANCE PROGRAMACION]</v>
          </cell>
          <cell r="J442">
            <v>11</v>
          </cell>
          <cell r="K442">
            <v>14</v>
          </cell>
          <cell r="L442" t="str">
            <v>Resto</v>
          </cell>
          <cell r="M442">
            <v>0.7</v>
          </cell>
          <cell r="N442">
            <v>169</v>
          </cell>
          <cell r="O442">
            <v>242</v>
          </cell>
          <cell r="P442">
            <v>250</v>
          </cell>
          <cell r="Q442">
            <v>3.4</v>
          </cell>
          <cell r="R442">
            <v>18052</v>
          </cell>
          <cell r="S442">
            <v>49.2</v>
          </cell>
          <cell r="T442">
            <v>20</v>
          </cell>
        </row>
        <row r="443">
          <cell r="A443">
            <v>441</v>
          </cell>
          <cell r="B443" t="str">
            <v xml:space="preserve">PORT AVENTURA-H.VIAJE                                      </v>
          </cell>
          <cell r="C443" t="str">
            <v>C9</v>
          </cell>
          <cell r="D443" t="str">
            <v>GENERAL</v>
          </cell>
          <cell r="E443">
            <v>35575</v>
          </cell>
          <cell r="F443" t="str">
            <v>DOM</v>
          </cell>
          <cell r="G443">
            <v>0.97092592592592597</v>
          </cell>
          <cell r="H443" t="str">
            <v>000:20</v>
          </cell>
          <cell r="I443" t="str">
            <v>[CINE] {AVANCE PROGRAMACION} * {AVANCE PROGRAMACION}</v>
          </cell>
          <cell r="J443">
            <v>5</v>
          </cell>
          <cell r="K443">
            <v>17</v>
          </cell>
          <cell r="L443" t="str">
            <v>Resto</v>
          </cell>
          <cell r="M443">
            <v>0.9</v>
          </cell>
          <cell r="N443">
            <v>169.8</v>
          </cell>
          <cell r="O443">
            <v>316</v>
          </cell>
          <cell r="P443">
            <v>400</v>
          </cell>
          <cell r="Q443">
            <v>3.4</v>
          </cell>
          <cell r="R443">
            <v>18109</v>
          </cell>
          <cell r="S443">
            <v>49.4</v>
          </cell>
          <cell r="T443">
            <v>20</v>
          </cell>
        </row>
        <row r="444">
          <cell r="A444">
            <v>442</v>
          </cell>
          <cell r="B444" t="str">
            <v xml:space="preserve">PORT AVENTURA-H.VIAJE                                      </v>
          </cell>
          <cell r="C444" t="str">
            <v>C9</v>
          </cell>
          <cell r="D444" t="str">
            <v>GENERAL</v>
          </cell>
          <cell r="E444">
            <v>35575</v>
          </cell>
          <cell r="F444" t="str">
            <v>DOM</v>
          </cell>
          <cell r="G444">
            <v>1.0553935185185186</v>
          </cell>
          <cell r="H444" t="str">
            <v>000:20</v>
          </cell>
          <cell r="I444" t="str">
            <v>[CINE DE MITJANIT] {AVANCE PROGRAMACION} * {AVANCE PROGRAMACION}</v>
          </cell>
          <cell r="J444">
            <v>3</v>
          </cell>
          <cell r="K444">
            <v>7</v>
          </cell>
          <cell r="L444" t="str">
            <v>Resto</v>
          </cell>
          <cell r="M444">
            <v>0.3</v>
          </cell>
          <cell r="N444">
            <v>170.1</v>
          </cell>
          <cell r="O444">
            <v>94</v>
          </cell>
          <cell r="P444">
            <v>50</v>
          </cell>
          <cell r="Q444">
            <v>3.4</v>
          </cell>
          <cell r="R444">
            <v>18134</v>
          </cell>
          <cell r="S444">
            <v>49.5</v>
          </cell>
          <cell r="T444">
            <v>20</v>
          </cell>
        </row>
        <row r="445">
          <cell r="A445">
            <v>443</v>
          </cell>
          <cell r="B445" t="str">
            <v xml:space="preserve">PORT AVENTURA-H.VIAJE                                      </v>
          </cell>
          <cell r="C445" t="str">
            <v>ETB2</v>
          </cell>
          <cell r="D445" t="str">
            <v>GENERAL</v>
          </cell>
          <cell r="E445">
            <v>35575</v>
          </cell>
          <cell r="F445" t="str">
            <v>DOM</v>
          </cell>
          <cell r="G445">
            <v>0.58788194444444442</v>
          </cell>
          <cell r="H445" t="str">
            <v>000:20</v>
          </cell>
          <cell r="I445" t="str">
            <v>[NUESTRA NOCHE HUMO(R)] {QUE PASA PUES(R)}</v>
          </cell>
          <cell r="J445">
            <v>3</v>
          </cell>
          <cell r="K445">
            <v>8</v>
          </cell>
          <cell r="L445" t="str">
            <v>Resto</v>
          </cell>
          <cell r="M445">
            <v>0</v>
          </cell>
          <cell r="N445">
            <v>170.1</v>
          </cell>
          <cell r="O445">
            <v>15</v>
          </cell>
          <cell r="P445">
            <v>70</v>
          </cell>
          <cell r="Q445">
            <v>3.4</v>
          </cell>
          <cell r="R445">
            <v>18136</v>
          </cell>
          <cell r="S445">
            <v>49.5</v>
          </cell>
          <cell r="T445">
            <v>20</v>
          </cell>
        </row>
        <row r="446">
          <cell r="A446">
            <v>444</v>
          </cell>
          <cell r="B446" t="str">
            <v xml:space="preserve">PORT AVENTURA-H.VIAJE                                      </v>
          </cell>
          <cell r="C446" t="str">
            <v>ETB2</v>
          </cell>
          <cell r="D446" t="str">
            <v>GENERAL</v>
          </cell>
          <cell r="E446">
            <v>35575</v>
          </cell>
          <cell r="F446" t="str">
            <v>DOM</v>
          </cell>
          <cell r="G446">
            <v>0.94193287037037043</v>
          </cell>
          <cell r="H446" t="str">
            <v>000:20</v>
          </cell>
          <cell r="I446" t="str">
            <v>[EL DERBY] {AVANCE PROGRAMACION} * {AVANCE PROGRAMACION}</v>
          </cell>
          <cell r="J446">
            <v>10</v>
          </cell>
          <cell r="K446">
            <v>16</v>
          </cell>
          <cell r="L446" t="str">
            <v>Resto</v>
          </cell>
          <cell r="M446">
            <v>0.4</v>
          </cell>
          <cell r="N446">
            <v>170.6</v>
          </cell>
          <cell r="O446">
            <v>161</v>
          </cell>
          <cell r="P446">
            <v>230</v>
          </cell>
          <cell r="Q446">
            <v>3.4</v>
          </cell>
          <cell r="R446">
            <v>18151</v>
          </cell>
          <cell r="S446">
            <v>49.5</v>
          </cell>
          <cell r="T446">
            <v>20</v>
          </cell>
        </row>
        <row r="447">
          <cell r="A447">
            <v>445</v>
          </cell>
          <cell r="B447" t="str">
            <v xml:space="preserve">PORT AVENTURA-H.VIAJE                                      </v>
          </cell>
          <cell r="C447" t="str">
            <v>TVG</v>
          </cell>
          <cell r="D447" t="str">
            <v>GENERAL</v>
          </cell>
          <cell r="E447">
            <v>35575</v>
          </cell>
          <cell r="F447" t="str">
            <v>DOM</v>
          </cell>
          <cell r="G447">
            <v>0.86185185185185187</v>
          </cell>
          <cell r="H447" t="str">
            <v>000:20</v>
          </cell>
          <cell r="I447" t="str">
            <v xml:space="preserve">[EN XOGO] {AVANCE PROGRAMACION} * </v>
          </cell>
          <cell r="J447">
            <v>4</v>
          </cell>
          <cell r="K447">
            <v>12</v>
          </cell>
          <cell r="L447" t="str">
            <v>Resto</v>
          </cell>
          <cell r="M447">
            <v>0.3</v>
          </cell>
          <cell r="N447">
            <v>170.8</v>
          </cell>
          <cell r="O447">
            <v>106</v>
          </cell>
          <cell r="P447">
            <v>300</v>
          </cell>
          <cell r="Q447">
            <v>3.4</v>
          </cell>
          <cell r="R447">
            <v>18169</v>
          </cell>
          <cell r="S447">
            <v>49.6</v>
          </cell>
          <cell r="T447">
            <v>20</v>
          </cell>
        </row>
        <row r="448">
          <cell r="A448">
            <v>446</v>
          </cell>
          <cell r="B448" t="str">
            <v xml:space="preserve">PORT AVENTURA-H.VIAJE                                      </v>
          </cell>
          <cell r="C448" t="str">
            <v>TVG</v>
          </cell>
          <cell r="D448" t="str">
            <v>GENERAL</v>
          </cell>
          <cell r="E448">
            <v>35575</v>
          </cell>
          <cell r="F448" t="str">
            <v>DOM</v>
          </cell>
          <cell r="G448">
            <v>1.0090856481481481</v>
          </cell>
          <cell r="H448" t="str">
            <v>000:20</v>
          </cell>
          <cell r="I448" t="str">
            <v>[CINE] {AVANCE PROGRAMACION} * {AVANCE PROGRAMACION}</v>
          </cell>
          <cell r="J448">
            <v>5</v>
          </cell>
          <cell r="K448">
            <v>12</v>
          </cell>
          <cell r="L448" t="str">
            <v>Resto</v>
          </cell>
          <cell r="M448">
            <v>0.2</v>
          </cell>
          <cell r="N448">
            <v>171.1</v>
          </cell>
          <cell r="O448">
            <v>78</v>
          </cell>
          <cell r="P448">
            <v>300</v>
          </cell>
          <cell r="Q448">
            <v>3.5</v>
          </cell>
          <cell r="R448">
            <v>18169</v>
          </cell>
          <cell r="S448">
            <v>49.6</v>
          </cell>
          <cell r="T448">
            <v>20</v>
          </cell>
        </row>
        <row r="449">
          <cell r="A449">
            <v>447</v>
          </cell>
          <cell r="B449" t="str">
            <v xml:space="preserve">PORT AVENTURA-H.VIAJE                                      </v>
          </cell>
          <cell r="C449" t="str">
            <v>TVM</v>
          </cell>
          <cell r="D449" t="str">
            <v>GENERAL</v>
          </cell>
          <cell r="E449">
            <v>35575</v>
          </cell>
          <cell r="F449" t="str">
            <v>DOM</v>
          </cell>
          <cell r="G449">
            <v>0.34857638888888887</v>
          </cell>
          <cell r="H449" t="str">
            <v>000:20</v>
          </cell>
          <cell r="I449" t="str">
            <v>[CINE] {AVANCE PROGRAMACION} * {(P)MUCHO MADRID}</v>
          </cell>
          <cell r="J449">
            <v>3</v>
          </cell>
          <cell r="K449">
            <v>5</v>
          </cell>
          <cell r="L449" t="str">
            <v>Resto</v>
          </cell>
          <cell r="M449">
            <v>0</v>
          </cell>
          <cell r="N449">
            <v>171.1</v>
          </cell>
          <cell r="O449">
            <v>6</v>
          </cell>
          <cell r="P449">
            <v>180</v>
          </cell>
          <cell r="Q449">
            <v>3.5</v>
          </cell>
          <cell r="R449">
            <v>18169</v>
          </cell>
          <cell r="S449">
            <v>49.6</v>
          </cell>
          <cell r="T449">
            <v>20</v>
          </cell>
        </row>
        <row r="450">
          <cell r="A450">
            <v>448</v>
          </cell>
          <cell r="B450" t="str">
            <v xml:space="preserve">PORT AVENTURA-H.VIAJE                                      </v>
          </cell>
          <cell r="C450" t="str">
            <v>TVM</v>
          </cell>
          <cell r="D450" t="str">
            <v>GENERAL</v>
          </cell>
          <cell r="E450">
            <v>35575</v>
          </cell>
          <cell r="F450" t="str">
            <v>DOM</v>
          </cell>
          <cell r="G450">
            <v>0.67146990740740742</v>
          </cell>
          <cell r="H450" t="str">
            <v>000:20</v>
          </cell>
          <cell r="I450" t="str">
            <v>[CINE]  * {AVANCE PROGRAMACION}</v>
          </cell>
          <cell r="J450">
            <v>3</v>
          </cell>
          <cell r="K450">
            <v>20</v>
          </cell>
          <cell r="L450" t="str">
            <v>Resto</v>
          </cell>
          <cell r="M450">
            <v>0.8</v>
          </cell>
          <cell r="N450">
            <v>171.9</v>
          </cell>
          <cell r="O450">
            <v>305</v>
          </cell>
          <cell r="P450">
            <v>365</v>
          </cell>
          <cell r="Q450">
            <v>3.5</v>
          </cell>
          <cell r="R450">
            <v>18215</v>
          </cell>
          <cell r="S450">
            <v>49.7</v>
          </cell>
          <cell r="T450">
            <v>20</v>
          </cell>
        </row>
        <row r="451">
          <cell r="A451">
            <v>449</v>
          </cell>
          <cell r="B451" t="str">
            <v xml:space="preserve">PORT AVENTURA-H.VIAJE                                      </v>
          </cell>
          <cell r="C451" t="str">
            <v>TVM</v>
          </cell>
          <cell r="D451" t="str">
            <v>GENERAL</v>
          </cell>
          <cell r="E451">
            <v>35575</v>
          </cell>
          <cell r="F451" t="str">
            <v>DOM</v>
          </cell>
          <cell r="G451">
            <v>1.0027546296296297</v>
          </cell>
          <cell r="H451" t="str">
            <v>000:20</v>
          </cell>
          <cell r="I451" t="str">
            <v>[FUTBOL ES FUTBOL] {(P)MUCHO MADRID} * {AVANCE PROGRAMACION}</v>
          </cell>
          <cell r="J451">
            <v>7</v>
          </cell>
          <cell r="K451">
            <v>22</v>
          </cell>
          <cell r="L451" t="str">
            <v>Resto</v>
          </cell>
          <cell r="M451">
            <v>0.5</v>
          </cell>
          <cell r="N451">
            <v>172.4</v>
          </cell>
          <cell r="O451">
            <v>188</v>
          </cell>
          <cell r="P451">
            <v>690</v>
          </cell>
          <cell r="Q451">
            <v>3.5</v>
          </cell>
          <cell r="R451">
            <v>18216</v>
          </cell>
          <cell r="S451">
            <v>49.7</v>
          </cell>
          <cell r="T451">
            <v>20</v>
          </cell>
        </row>
        <row r="452">
          <cell r="A452">
            <v>450</v>
          </cell>
          <cell r="B452" t="str">
            <v xml:space="preserve">PORT AVENTURA-H.VIAJE                                      </v>
          </cell>
          <cell r="C452" t="str">
            <v>TVM</v>
          </cell>
          <cell r="D452" t="str">
            <v>GENERAL</v>
          </cell>
          <cell r="E452">
            <v>35575</v>
          </cell>
          <cell r="F452" t="str">
            <v>DOM</v>
          </cell>
          <cell r="G452">
            <v>1.0817939814814814</v>
          </cell>
          <cell r="H452" t="str">
            <v>000:20</v>
          </cell>
          <cell r="I452" t="str">
            <v xml:space="preserve">[PRORROGA FUTBOL ES FU] {AVANCE PROGRAMACION} * </v>
          </cell>
          <cell r="J452">
            <v>2</v>
          </cell>
          <cell r="K452">
            <v>6</v>
          </cell>
          <cell r="L452" t="str">
            <v>Segunda</v>
          </cell>
          <cell r="M452">
            <v>0.1</v>
          </cell>
          <cell r="N452">
            <v>172.6</v>
          </cell>
          <cell r="O452">
            <v>51</v>
          </cell>
          <cell r="P452">
            <v>180</v>
          </cell>
          <cell r="Q452">
            <v>3.5</v>
          </cell>
          <cell r="R452">
            <v>18218</v>
          </cell>
          <cell r="S452">
            <v>49.7</v>
          </cell>
          <cell r="T452">
            <v>20</v>
          </cell>
        </row>
        <row r="453">
          <cell r="A453">
            <v>451</v>
          </cell>
          <cell r="B453" t="str">
            <v xml:space="preserve">PORT AVENTURA-H.VIAJE                                      </v>
          </cell>
          <cell r="C453" t="str">
            <v>TVM</v>
          </cell>
          <cell r="D453" t="str">
            <v>GENERAL</v>
          </cell>
          <cell r="E453">
            <v>35575</v>
          </cell>
          <cell r="F453" t="str">
            <v>DOM</v>
          </cell>
          <cell r="G453">
            <v>1.0822569444444443</v>
          </cell>
          <cell r="H453" t="str">
            <v>000:20</v>
          </cell>
          <cell r="I453" t="str">
            <v xml:space="preserve">[PRORROGA FUTBOL ES FU] {AVANCE PROGRAMACION} * </v>
          </cell>
          <cell r="J453">
            <v>4</v>
          </cell>
          <cell r="K453">
            <v>6</v>
          </cell>
          <cell r="L453" t="str">
            <v>Resto</v>
          </cell>
          <cell r="M453">
            <v>0.1</v>
          </cell>
          <cell r="N453">
            <v>172.7</v>
          </cell>
          <cell r="O453">
            <v>46</v>
          </cell>
          <cell r="P453">
            <v>180</v>
          </cell>
          <cell r="Q453">
            <v>3.5</v>
          </cell>
          <cell r="R453">
            <v>18218</v>
          </cell>
          <cell r="S453">
            <v>49.7</v>
          </cell>
          <cell r="T453">
            <v>20</v>
          </cell>
        </row>
        <row r="454">
          <cell r="A454">
            <v>452</v>
          </cell>
          <cell r="B454" t="str">
            <v xml:space="preserve">PORT AVENTURA-H.VIAJE                                      </v>
          </cell>
          <cell r="C454" t="str">
            <v>C.SUR</v>
          </cell>
          <cell r="D454" t="str">
            <v>GENERAL</v>
          </cell>
          <cell r="E454">
            <v>35576</v>
          </cell>
          <cell r="F454" t="str">
            <v>LUN</v>
          </cell>
          <cell r="G454">
            <v>0.80795138888888884</v>
          </cell>
          <cell r="H454" t="str">
            <v>000:20</v>
          </cell>
          <cell r="I454" t="str">
            <v>[HABLANDO CON GEMMA] {AVANCE PROGRAMACION} * {AVANCE PROGRAMACION}</v>
          </cell>
          <cell r="J454">
            <v>7</v>
          </cell>
          <cell r="K454">
            <v>13</v>
          </cell>
          <cell r="L454" t="str">
            <v>Resto</v>
          </cell>
          <cell r="M454">
            <v>0.3</v>
          </cell>
          <cell r="N454">
            <v>173</v>
          </cell>
          <cell r="O454">
            <v>104</v>
          </cell>
          <cell r="P454">
            <v>300</v>
          </cell>
          <cell r="Q454">
            <v>3.5</v>
          </cell>
          <cell r="R454">
            <v>18219</v>
          </cell>
          <cell r="S454">
            <v>49.7</v>
          </cell>
          <cell r="T454">
            <v>20</v>
          </cell>
        </row>
        <row r="455">
          <cell r="A455">
            <v>453</v>
          </cell>
          <cell r="B455" t="str">
            <v xml:space="preserve">PORT AVENTURA-H.VIAJE                                      </v>
          </cell>
          <cell r="C455" t="str">
            <v>C.SUR</v>
          </cell>
          <cell r="D455" t="str">
            <v>GENERAL</v>
          </cell>
          <cell r="E455">
            <v>35576</v>
          </cell>
          <cell r="F455" t="str">
            <v>LUN</v>
          </cell>
          <cell r="G455">
            <v>0.87163194444444436</v>
          </cell>
          <cell r="H455" t="str">
            <v>000:20</v>
          </cell>
          <cell r="I455" t="str">
            <v>[AVANCE PROGRAMACION] * [AVANCE PROGRAMACION]</v>
          </cell>
          <cell r="J455">
            <v>10</v>
          </cell>
          <cell r="K455">
            <v>19</v>
          </cell>
          <cell r="L455" t="str">
            <v>Resto</v>
          </cell>
          <cell r="M455">
            <v>0.5</v>
          </cell>
          <cell r="N455">
            <v>173.5</v>
          </cell>
          <cell r="O455">
            <v>184</v>
          </cell>
          <cell r="P455">
            <v>300</v>
          </cell>
          <cell r="Q455">
            <v>3.5</v>
          </cell>
          <cell r="R455">
            <v>18237</v>
          </cell>
          <cell r="S455">
            <v>49.7</v>
          </cell>
          <cell r="T455">
            <v>20</v>
          </cell>
        </row>
        <row r="456">
          <cell r="A456">
            <v>454</v>
          </cell>
          <cell r="B456" t="str">
            <v xml:space="preserve">PORT AVENTURA-H.VIAJE                                      </v>
          </cell>
          <cell r="C456" t="str">
            <v>C.SUR</v>
          </cell>
          <cell r="D456" t="str">
            <v>GENERAL</v>
          </cell>
          <cell r="E456">
            <v>35576</v>
          </cell>
          <cell r="F456" t="str">
            <v>LUN</v>
          </cell>
          <cell r="G456">
            <v>1.0222916666666666</v>
          </cell>
          <cell r="H456" t="str">
            <v>000:20</v>
          </cell>
          <cell r="I456" t="str">
            <v>[CINE] {AVANCE NOTICIAS 24H} * {AVANCE PROGRAMACION}</v>
          </cell>
          <cell r="J456">
            <v>3</v>
          </cell>
          <cell r="K456">
            <v>12</v>
          </cell>
          <cell r="L456" t="str">
            <v>Resto</v>
          </cell>
          <cell r="M456">
            <v>0.4</v>
          </cell>
          <cell r="N456">
            <v>173.8</v>
          </cell>
          <cell r="O456">
            <v>139</v>
          </cell>
          <cell r="P456">
            <v>125</v>
          </cell>
          <cell r="Q456">
            <v>3.5</v>
          </cell>
          <cell r="R456">
            <v>18256</v>
          </cell>
          <cell r="S456">
            <v>49.8</v>
          </cell>
          <cell r="T456">
            <v>20</v>
          </cell>
        </row>
        <row r="457">
          <cell r="A457">
            <v>455</v>
          </cell>
          <cell r="B457" t="str">
            <v xml:space="preserve">PORT AVENTURA-H.VIAJE                                      </v>
          </cell>
          <cell r="C457" t="str">
            <v>C9</v>
          </cell>
          <cell r="D457" t="str">
            <v>GENERAL</v>
          </cell>
          <cell r="E457">
            <v>35576</v>
          </cell>
          <cell r="F457" t="str">
            <v>LUN</v>
          </cell>
          <cell r="G457">
            <v>0.71266203703703701</v>
          </cell>
          <cell r="H457" t="str">
            <v>000:20</v>
          </cell>
          <cell r="I457" t="str">
            <v>[EN PRIMERA PERSONA] {AVANCE PROGRAMACION} * {AVANCE PROGRAMACION}</v>
          </cell>
          <cell r="J457">
            <v>5</v>
          </cell>
          <cell r="K457">
            <v>11</v>
          </cell>
          <cell r="L457" t="str">
            <v>Resto</v>
          </cell>
          <cell r="M457">
            <v>0.5</v>
          </cell>
          <cell r="N457">
            <v>174.3</v>
          </cell>
          <cell r="O457">
            <v>177</v>
          </cell>
          <cell r="P457">
            <v>125</v>
          </cell>
          <cell r="Q457">
            <v>3.5</v>
          </cell>
          <cell r="R457">
            <v>18265</v>
          </cell>
          <cell r="S457">
            <v>49.8</v>
          </cell>
          <cell r="T457">
            <v>20</v>
          </cell>
        </row>
        <row r="458">
          <cell r="A458">
            <v>456</v>
          </cell>
          <cell r="B458" t="str">
            <v xml:space="preserve">PORT AVENTURA-H.VIAJE                                      </v>
          </cell>
          <cell r="C458" t="str">
            <v>C9</v>
          </cell>
          <cell r="D458" t="str">
            <v>GENERAL</v>
          </cell>
          <cell r="E458">
            <v>35576</v>
          </cell>
          <cell r="F458" t="str">
            <v>LUN</v>
          </cell>
          <cell r="G458">
            <v>0.80725694444444451</v>
          </cell>
          <cell r="H458" t="str">
            <v>000:20</v>
          </cell>
          <cell r="I458" t="str">
            <v>[EL JUI CAS ALCASSER] {AVANCE PROGRAMACION} * {AVANCE PROGRAMACION}</v>
          </cell>
          <cell r="J458">
            <v>10</v>
          </cell>
          <cell r="K458">
            <v>15</v>
          </cell>
          <cell r="L458" t="str">
            <v>Resto</v>
          </cell>
          <cell r="M458">
            <v>0.6</v>
          </cell>
          <cell r="N458">
            <v>174.9</v>
          </cell>
          <cell r="O458">
            <v>207</v>
          </cell>
          <cell r="P458">
            <v>125</v>
          </cell>
          <cell r="Q458">
            <v>3.5</v>
          </cell>
          <cell r="R458">
            <v>18266</v>
          </cell>
          <cell r="S458">
            <v>49.8</v>
          </cell>
          <cell r="T458">
            <v>20</v>
          </cell>
        </row>
        <row r="459">
          <cell r="A459">
            <v>457</v>
          </cell>
          <cell r="B459" t="str">
            <v xml:space="preserve">PORT AVENTURA-H.VIAJE                                      </v>
          </cell>
          <cell r="C459" t="str">
            <v>C9</v>
          </cell>
          <cell r="D459" t="str">
            <v>GENERAL</v>
          </cell>
          <cell r="E459">
            <v>35576</v>
          </cell>
          <cell r="F459" t="str">
            <v>LUN</v>
          </cell>
          <cell r="G459">
            <v>0.81754629629629638</v>
          </cell>
          <cell r="H459" t="str">
            <v>000:30</v>
          </cell>
          <cell r="I459" t="str">
            <v xml:space="preserve">[EL JUI CAS ALCASSER] {AVANCE PROGRAMACION} * </v>
          </cell>
          <cell r="J459">
            <v>5</v>
          </cell>
          <cell r="K459">
            <v>17</v>
          </cell>
          <cell r="L459" t="str">
            <v>Resto</v>
          </cell>
          <cell r="M459">
            <v>0.6</v>
          </cell>
          <cell r="N459">
            <v>175.4</v>
          </cell>
          <cell r="O459">
            <v>203</v>
          </cell>
          <cell r="P459">
            <v>188</v>
          </cell>
          <cell r="Q459">
            <v>3.5</v>
          </cell>
          <cell r="R459">
            <v>18267</v>
          </cell>
          <cell r="S459">
            <v>49.8</v>
          </cell>
          <cell r="T459">
            <v>30</v>
          </cell>
        </row>
        <row r="460">
          <cell r="A460">
            <v>458</v>
          </cell>
          <cell r="B460" t="str">
            <v xml:space="preserve">PORT AVENTURA-H.VIAJE                                      </v>
          </cell>
          <cell r="C460" t="str">
            <v>ETB2</v>
          </cell>
          <cell r="D460" t="str">
            <v>GENERAL</v>
          </cell>
          <cell r="E460">
            <v>35576</v>
          </cell>
          <cell r="F460" t="str">
            <v>LUN</v>
          </cell>
          <cell r="G460">
            <v>0.51217592592592587</v>
          </cell>
          <cell r="H460" t="str">
            <v>000:20</v>
          </cell>
          <cell r="I460" t="str">
            <v>[AVANCE PROGRAMACION] * [VIDA SALVAJE]</v>
          </cell>
          <cell r="J460">
            <v>2</v>
          </cell>
          <cell r="K460">
            <v>3</v>
          </cell>
          <cell r="L460" t="str">
            <v>Segunda</v>
          </cell>
          <cell r="M460">
            <v>0</v>
          </cell>
          <cell r="N460">
            <v>175.5</v>
          </cell>
          <cell r="O460">
            <v>6</v>
          </cell>
          <cell r="P460">
            <v>50</v>
          </cell>
          <cell r="Q460">
            <v>3.5</v>
          </cell>
          <cell r="R460">
            <v>18267</v>
          </cell>
          <cell r="S460">
            <v>49.8</v>
          </cell>
          <cell r="T460">
            <v>20</v>
          </cell>
        </row>
        <row r="461">
          <cell r="A461">
            <v>459</v>
          </cell>
          <cell r="B461" t="str">
            <v xml:space="preserve">PORT AVENTURA-H.VIAJE                                      </v>
          </cell>
          <cell r="C461" t="str">
            <v>ETB2</v>
          </cell>
          <cell r="D461" t="str">
            <v>GENERAL</v>
          </cell>
          <cell r="E461">
            <v>35576</v>
          </cell>
          <cell r="F461" t="str">
            <v>LUN</v>
          </cell>
          <cell r="G461">
            <v>0.84793981481481484</v>
          </cell>
          <cell r="H461" t="str">
            <v>000:20</v>
          </cell>
          <cell r="I461" t="str">
            <v>[ROMPECABEZOTAS] {AVANCE PROGRAMACION} * {AVANCE PROGRAMACION}</v>
          </cell>
          <cell r="J461">
            <v>8</v>
          </cell>
          <cell r="K461">
            <v>17</v>
          </cell>
          <cell r="L461" t="str">
            <v>Resto</v>
          </cell>
          <cell r="M461">
            <v>0.2</v>
          </cell>
          <cell r="N461">
            <v>175.7</v>
          </cell>
          <cell r="O461">
            <v>71</v>
          </cell>
          <cell r="P461">
            <v>170</v>
          </cell>
          <cell r="Q461">
            <v>3.5</v>
          </cell>
          <cell r="R461">
            <v>18271</v>
          </cell>
          <cell r="S461">
            <v>49.8</v>
          </cell>
          <cell r="T461">
            <v>20</v>
          </cell>
        </row>
        <row r="462">
          <cell r="A462">
            <v>460</v>
          </cell>
          <cell r="B462" t="str">
            <v xml:space="preserve">PORT AVENTURA-H.VIAJE                                      </v>
          </cell>
          <cell r="C462" t="str">
            <v>ETB2</v>
          </cell>
          <cell r="D462" t="str">
            <v>GENERAL</v>
          </cell>
          <cell r="E462">
            <v>35576</v>
          </cell>
          <cell r="F462" t="str">
            <v>LUN</v>
          </cell>
          <cell r="G462">
            <v>0.91374999999999995</v>
          </cell>
          <cell r="H462" t="str">
            <v>000:20</v>
          </cell>
          <cell r="I462" t="str">
            <v>[AVANCE PROGRAMACION] * [AVANCE PROGRAMACION]</v>
          </cell>
          <cell r="J462">
            <v>7</v>
          </cell>
          <cell r="K462">
            <v>20</v>
          </cell>
          <cell r="L462" t="str">
            <v>Resto</v>
          </cell>
          <cell r="M462">
            <v>0.4</v>
          </cell>
          <cell r="N462">
            <v>176.1</v>
          </cell>
          <cell r="O462">
            <v>158</v>
          </cell>
          <cell r="P462">
            <v>230</v>
          </cell>
          <cell r="Q462">
            <v>3.5</v>
          </cell>
          <cell r="R462">
            <v>18282</v>
          </cell>
          <cell r="S462">
            <v>49.9</v>
          </cell>
          <cell r="T462">
            <v>20</v>
          </cell>
        </row>
        <row r="463">
          <cell r="A463">
            <v>461</v>
          </cell>
          <cell r="B463" t="str">
            <v xml:space="preserve">PORT AVENTURA-H.VIAJE                                      </v>
          </cell>
          <cell r="C463" t="str">
            <v>TVG</v>
          </cell>
          <cell r="D463" t="str">
            <v>GENERAL</v>
          </cell>
          <cell r="E463">
            <v>35576</v>
          </cell>
          <cell r="F463" t="str">
            <v>LUN</v>
          </cell>
          <cell r="G463">
            <v>0.44960648148148147</v>
          </cell>
          <cell r="H463" t="str">
            <v>000:20</v>
          </cell>
          <cell r="I463" t="str">
            <v xml:space="preserve">[GALICIA ENTEIRA] {AVANCE PROGRAMACION} * </v>
          </cell>
          <cell r="J463">
            <v>5</v>
          </cell>
          <cell r="K463">
            <v>7</v>
          </cell>
          <cell r="L463" t="str">
            <v>Resto</v>
          </cell>
          <cell r="M463">
            <v>0</v>
          </cell>
          <cell r="N463">
            <v>176.1</v>
          </cell>
          <cell r="O463">
            <v>6</v>
          </cell>
          <cell r="P463">
            <v>40</v>
          </cell>
          <cell r="Q463">
            <v>3.5</v>
          </cell>
          <cell r="R463">
            <v>18282</v>
          </cell>
          <cell r="S463">
            <v>49.9</v>
          </cell>
          <cell r="T463">
            <v>20</v>
          </cell>
        </row>
        <row r="464">
          <cell r="A464">
            <v>462</v>
          </cell>
          <cell r="B464" t="str">
            <v xml:space="preserve">PORT AVENTURA-H.VIAJE                                      </v>
          </cell>
          <cell r="C464" t="str">
            <v>TVG</v>
          </cell>
          <cell r="D464" t="str">
            <v>GENERAL</v>
          </cell>
          <cell r="E464">
            <v>35576</v>
          </cell>
          <cell r="F464" t="str">
            <v>LUN</v>
          </cell>
          <cell r="G464">
            <v>1.0081712962962963</v>
          </cell>
          <cell r="H464" t="str">
            <v>000:20</v>
          </cell>
          <cell r="I464" t="str">
            <v>[CINE] {ADIANTO INFORMAT. 24H} * {AVANCE PROGRAMACION}</v>
          </cell>
          <cell r="J464">
            <v>11</v>
          </cell>
          <cell r="K464">
            <v>13</v>
          </cell>
          <cell r="L464" t="str">
            <v>Resto</v>
          </cell>
          <cell r="M464">
            <v>0.1</v>
          </cell>
          <cell r="N464">
            <v>176.2</v>
          </cell>
          <cell r="O464">
            <v>49</v>
          </cell>
          <cell r="P464">
            <v>125</v>
          </cell>
          <cell r="Q464">
            <v>3.5</v>
          </cell>
          <cell r="R464">
            <v>18282</v>
          </cell>
          <cell r="S464">
            <v>49.9</v>
          </cell>
          <cell r="T464">
            <v>20</v>
          </cell>
        </row>
        <row r="465">
          <cell r="A465">
            <v>463</v>
          </cell>
          <cell r="B465" t="str">
            <v xml:space="preserve">PORT AVENTURA-H.VIAJE                                      </v>
          </cell>
          <cell r="C465" t="str">
            <v>TVM</v>
          </cell>
          <cell r="D465" t="str">
            <v>GENERAL</v>
          </cell>
          <cell r="E465">
            <v>35576</v>
          </cell>
          <cell r="F465" t="str">
            <v>LUN</v>
          </cell>
          <cell r="G465">
            <v>0.48432870370370368</v>
          </cell>
          <cell r="H465" t="str">
            <v>000:20</v>
          </cell>
          <cell r="I465" t="str">
            <v>[FUTBOL ES FUTBOL RESU] {TELEPAGINA MADRID} * {(P)MUCHO MADRID}</v>
          </cell>
          <cell r="J465">
            <v>2</v>
          </cell>
          <cell r="K465">
            <v>4</v>
          </cell>
          <cell r="L465" t="str">
            <v>Segunda</v>
          </cell>
          <cell r="M465">
            <v>0</v>
          </cell>
          <cell r="N465">
            <v>176.3</v>
          </cell>
          <cell r="O465">
            <v>13</v>
          </cell>
          <cell r="P465">
            <v>180</v>
          </cell>
          <cell r="Q465">
            <v>3.5</v>
          </cell>
          <cell r="R465">
            <v>18282</v>
          </cell>
          <cell r="S465">
            <v>49.9</v>
          </cell>
          <cell r="T465">
            <v>20</v>
          </cell>
        </row>
        <row r="466">
          <cell r="A466">
            <v>464</v>
          </cell>
          <cell r="B466" t="str">
            <v xml:space="preserve">PORT AVENTURA-H.VIAJE                                      </v>
          </cell>
          <cell r="C466" t="str">
            <v>TVM</v>
          </cell>
          <cell r="D466" t="str">
            <v>GENERAL</v>
          </cell>
          <cell r="E466">
            <v>35576</v>
          </cell>
          <cell r="F466" t="str">
            <v>LUN</v>
          </cell>
          <cell r="G466">
            <v>0.66327546296296302</v>
          </cell>
          <cell r="H466" t="str">
            <v>000:20</v>
          </cell>
          <cell r="I466" t="str">
            <v>[ROSEANNE] {AVANCE PROGRAMACION} * {(P)MUCHO MADRID}</v>
          </cell>
          <cell r="J466">
            <v>13</v>
          </cell>
          <cell r="K466">
            <v>22</v>
          </cell>
          <cell r="L466" t="str">
            <v>Resto</v>
          </cell>
          <cell r="M466">
            <v>0.4</v>
          </cell>
          <cell r="N466">
            <v>176.7</v>
          </cell>
          <cell r="O466">
            <v>144</v>
          </cell>
          <cell r="P466">
            <v>365</v>
          </cell>
          <cell r="Q466">
            <v>3.5</v>
          </cell>
          <cell r="R466">
            <v>18289</v>
          </cell>
          <cell r="S466">
            <v>49.9</v>
          </cell>
          <cell r="T466">
            <v>20</v>
          </cell>
        </row>
        <row r="467">
          <cell r="A467">
            <v>465</v>
          </cell>
          <cell r="B467" t="str">
            <v xml:space="preserve">PORT AVENTURA-H.VIAJE                                      </v>
          </cell>
          <cell r="C467" t="str">
            <v>TVM</v>
          </cell>
          <cell r="D467" t="str">
            <v>GENERAL</v>
          </cell>
          <cell r="E467">
            <v>35576</v>
          </cell>
          <cell r="F467" t="str">
            <v>LUN</v>
          </cell>
          <cell r="G467">
            <v>0.92300925925925925</v>
          </cell>
          <cell r="H467" t="str">
            <v>000:20</v>
          </cell>
          <cell r="I467" t="str">
            <v>[PASE LO QUE PASE] {AVANCE PROGRAMACION} * {AVANCE PROGRAMACION}</v>
          </cell>
          <cell r="J467">
            <v>13</v>
          </cell>
          <cell r="K467">
            <v>20</v>
          </cell>
          <cell r="L467" t="str">
            <v>Resto</v>
          </cell>
          <cell r="M467">
            <v>0.6</v>
          </cell>
          <cell r="N467">
            <v>177.3</v>
          </cell>
          <cell r="O467">
            <v>217</v>
          </cell>
          <cell r="P467">
            <v>690</v>
          </cell>
          <cell r="Q467">
            <v>3.6</v>
          </cell>
          <cell r="R467">
            <v>18302</v>
          </cell>
          <cell r="S467">
            <v>49.9</v>
          </cell>
          <cell r="T467">
            <v>20</v>
          </cell>
        </row>
        <row r="468">
          <cell r="A468">
            <v>466</v>
          </cell>
          <cell r="B468" t="str">
            <v xml:space="preserve">PORT AVENTURA-H.VIAJE                                      </v>
          </cell>
          <cell r="C468" t="str">
            <v>TVM</v>
          </cell>
          <cell r="D468" t="str">
            <v>GENERAL</v>
          </cell>
          <cell r="E468">
            <v>35576</v>
          </cell>
          <cell r="F468" t="str">
            <v>LUN</v>
          </cell>
          <cell r="G468">
            <v>1.0624421296296296</v>
          </cell>
          <cell r="H468" t="str">
            <v>000:20</v>
          </cell>
          <cell r="I468" t="str">
            <v xml:space="preserve">[CINE] {AVANCE PROGRAMACION} * </v>
          </cell>
          <cell r="J468">
            <v>3</v>
          </cell>
          <cell r="K468">
            <v>12</v>
          </cell>
          <cell r="L468" t="str">
            <v>Resto</v>
          </cell>
          <cell r="M468">
            <v>0.6</v>
          </cell>
          <cell r="N468">
            <v>177.8</v>
          </cell>
          <cell r="O468">
            <v>215</v>
          </cell>
          <cell r="P468">
            <v>180</v>
          </cell>
          <cell r="Q468">
            <v>3.6</v>
          </cell>
          <cell r="R468">
            <v>18303</v>
          </cell>
          <cell r="S468">
            <v>49.9</v>
          </cell>
          <cell r="T468">
            <v>20</v>
          </cell>
        </row>
        <row r="469">
          <cell r="A469">
            <v>467</v>
          </cell>
          <cell r="B469" t="str">
            <v xml:space="preserve">PORT AVENTURA-H.VIAJE                                      </v>
          </cell>
          <cell r="C469" t="str">
            <v>C.SUR</v>
          </cell>
          <cell r="D469" t="str">
            <v>GENERAL</v>
          </cell>
          <cell r="E469">
            <v>35577</v>
          </cell>
          <cell r="F469" t="str">
            <v>MAR</v>
          </cell>
          <cell r="G469">
            <v>0.57829861111111114</v>
          </cell>
          <cell r="H469" t="str">
            <v>000:20</v>
          </cell>
          <cell r="I469" t="str">
            <v>[LA TIENDA EN CASA] * [AVANCE PROGRAMACION]</v>
          </cell>
          <cell r="J469">
            <v>2</v>
          </cell>
          <cell r="K469">
            <v>17</v>
          </cell>
          <cell r="L469" t="str">
            <v>Segunda</v>
          </cell>
          <cell r="M469">
            <v>0.2</v>
          </cell>
          <cell r="N469">
            <v>178</v>
          </cell>
          <cell r="O469">
            <v>67</v>
          </cell>
          <cell r="P469">
            <v>50</v>
          </cell>
          <cell r="Q469">
            <v>3.6</v>
          </cell>
          <cell r="R469">
            <v>18304</v>
          </cell>
          <cell r="S469">
            <v>49.9</v>
          </cell>
          <cell r="T469">
            <v>20</v>
          </cell>
        </row>
        <row r="470">
          <cell r="A470">
            <v>468</v>
          </cell>
          <cell r="B470" t="str">
            <v xml:space="preserve">PORT AVENTURA-H.VIAJE                                      </v>
          </cell>
          <cell r="C470" t="str">
            <v>C.SUR</v>
          </cell>
          <cell r="D470" t="str">
            <v>GENERAL</v>
          </cell>
          <cell r="E470">
            <v>35577</v>
          </cell>
          <cell r="F470" t="str">
            <v>MAR</v>
          </cell>
          <cell r="G470">
            <v>1.0223148148148147</v>
          </cell>
          <cell r="H470" t="str">
            <v>000:20</v>
          </cell>
          <cell r="I470" t="str">
            <v>[CINE] {AVANCE PROGRAMACION} * {AVANCE PROGRAMACION}</v>
          </cell>
          <cell r="J470">
            <v>10</v>
          </cell>
          <cell r="K470">
            <v>14</v>
          </cell>
          <cell r="L470" t="str">
            <v>Resto</v>
          </cell>
          <cell r="M470">
            <v>0.4</v>
          </cell>
          <cell r="N470">
            <v>178.4</v>
          </cell>
          <cell r="O470">
            <v>146</v>
          </cell>
          <cell r="P470">
            <v>125</v>
          </cell>
          <cell r="Q470">
            <v>3.6</v>
          </cell>
          <cell r="R470">
            <v>18315</v>
          </cell>
          <cell r="S470">
            <v>50</v>
          </cell>
          <cell r="T470">
            <v>20</v>
          </cell>
        </row>
        <row r="471">
          <cell r="A471">
            <v>469</v>
          </cell>
          <cell r="B471" t="str">
            <v xml:space="preserve">PORT AVENTURA-H.VIAJE                                      </v>
          </cell>
          <cell r="C471" t="str">
            <v>C.SUR</v>
          </cell>
          <cell r="D471" t="str">
            <v>GENERAL</v>
          </cell>
          <cell r="E471">
            <v>35577</v>
          </cell>
          <cell r="F471" t="str">
            <v>MAR</v>
          </cell>
          <cell r="G471">
            <v>1.0440972222222222</v>
          </cell>
          <cell r="H471" t="str">
            <v>000:20</v>
          </cell>
          <cell r="I471" t="str">
            <v>[CINE] {AVANCE PROGRAMACION} * {AVANCE PROGRAMACION}</v>
          </cell>
          <cell r="J471">
            <v>3</v>
          </cell>
          <cell r="K471">
            <v>11</v>
          </cell>
          <cell r="L471" t="str">
            <v>Resto</v>
          </cell>
          <cell r="M471">
            <v>0.3</v>
          </cell>
          <cell r="N471">
            <v>178.7</v>
          </cell>
          <cell r="O471">
            <v>102</v>
          </cell>
          <cell r="P471">
            <v>50</v>
          </cell>
          <cell r="Q471">
            <v>3.6</v>
          </cell>
          <cell r="R471">
            <v>18339</v>
          </cell>
          <cell r="S471">
            <v>50</v>
          </cell>
          <cell r="T471">
            <v>20</v>
          </cell>
        </row>
        <row r="472">
          <cell r="A472">
            <v>470</v>
          </cell>
          <cell r="B472" t="str">
            <v xml:space="preserve">PORT AVENTURA-H.VIAJE                                      </v>
          </cell>
          <cell r="C472" t="str">
            <v>C9</v>
          </cell>
          <cell r="D472" t="str">
            <v>GENERAL</v>
          </cell>
          <cell r="E472">
            <v>35577</v>
          </cell>
          <cell r="F472" t="str">
            <v>MAR</v>
          </cell>
          <cell r="G472">
            <v>0.4209606481481481</v>
          </cell>
          <cell r="H472" t="str">
            <v>000:20</v>
          </cell>
          <cell r="I472" t="str">
            <v>[AVANCE PROGRAMACION] * [FORA DE SERIE]</v>
          </cell>
          <cell r="J472">
            <v>3</v>
          </cell>
          <cell r="K472">
            <v>3</v>
          </cell>
          <cell r="L472" t="str">
            <v>Ultima</v>
          </cell>
          <cell r="M472">
            <v>0.1</v>
          </cell>
          <cell r="N472">
            <v>178.8</v>
          </cell>
          <cell r="O472">
            <v>24</v>
          </cell>
          <cell r="P472">
            <v>30</v>
          </cell>
          <cell r="Q472">
            <v>3.6</v>
          </cell>
          <cell r="R472">
            <v>18339</v>
          </cell>
          <cell r="S472">
            <v>50</v>
          </cell>
          <cell r="T472">
            <v>20</v>
          </cell>
        </row>
        <row r="473">
          <cell r="A473">
            <v>471</v>
          </cell>
          <cell r="B473" t="str">
            <v xml:space="preserve">PORT AVENTURA-H.VIAJE                                      </v>
          </cell>
          <cell r="C473" t="str">
            <v>C9</v>
          </cell>
          <cell r="D473" t="str">
            <v>GENERAL</v>
          </cell>
          <cell r="E473">
            <v>35577</v>
          </cell>
          <cell r="F473" t="str">
            <v>MAR</v>
          </cell>
          <cell r="G473">
            <v>0.71057870370370368</v>
          </cell>
          <cell r="H473" t="str">
            <v>000:20</v>
          </cell>
          <cell r="I473" t="str">
            <v>[EN PRIMERA PERSONA] {AVANCE PROGRAMACION} * {AVANCE PROGRAMACION}</v>
          </cell>
          <cell r="J473">
            <v>3</v>
          </cell>
          <cell r="K473">
            <v>10</v>
          </cell>
          <cell r="L473" t="str">
            <v>Resto</v>
          </cell>
          <cell r="M473">
            <v>0.7</v>
          </cell>
          <cell r="N473">
            <v>179.5</v>
          </cell>
          <cell r="O473">
            <v>264</v>
          </cell>
          <cell r="P473">
            <v>125</v>
          </cell>
          <cell r="Q473">
            <v>3.6</v>
          </cell>
          <cell r="R473">
            <v>18357</v>
          </cell>
          <cell r="S473">
            <v>50.1</v>
          </cell>
          <cell r="T473">
            <v>20</v>
          </cell>
        </row>
        <row r="474">
          <cell r="A474">
            <v>472</v>
          </cell>
          <cell r="B474" t="str">
            <v xml:space="preserve">PORT AVENTURA-H.VIAJE                                      </v>
          </cell>
          <cell r="C474" t="str">
            <v>C9</v>
          </cell>
          <cell r="D474" t="str">
            <v>GENERAL</v>
          </cell>
          <cell r="E474">
            <v>35577</v>
          </cell>
          <cell r="F474" t="str">
            <v>MAR</v>
          </cell>
          <cell r="G474">
            <v>0.81940972222222219</v>
          </cell>
          <cell r="H474" t="str">
            <v>000:20</v>
          </cell>
          <cell r="I474" t="str">
            <v>[EL JUI CAS ALCASSER] {AVANCE PROGRAMACION} * {AVANCE PROGRAMACION}</v>
          </cell>
          <cell r="J474">
            <v>16</v>
          </cell>
          <cell r="K474">
            <v>18</v>
          </cell>
          <cell r="L474" t="str">
            <v>Resto</v>
          </cell>
          <cell r="M474">
            <v>0.6</v>
          </cell>
          <cell r="N474">
            <v>180.1</v>
          </cell>
          <cell r="O474">
            <v>208</v>
          </cell>
          <cell r="P474">
            <v>125</v>
          </cell>
          <cell r="Q474">
            <v>3.6</v>
          </cell>
          <cell r="R474">
            <v>18378</v>
          </cell>
          <cell r="S474">
            <v>50.1</v>
          </cell>
          <cell r="T474">
            <v>20</v>
          </cell>
        </row>
        <row r="475">
          <cell r="A475">
            <v>473</v>
          </cell>
          <cell r="B475" t="str">
            <v xml:space="preserve">PORT AVENTURA-H.VIAJE                                      </v>
          </cell>
          <cell r="C475" t="str">
            <v>C9</v>
          </cell>
          <cell r="D475" t="str">
            <v>GENERAL</v>
          </cell>
          <cell r="E475">
            <v>35577</v>
          </cell>
          <cell r="F475" t="str">
            <v>MAR</v>
          </cell>
          <cell r="G475">
            <v>0.96618055555555549</v>
          </cell>
          <cell r="H475" t="str">
            <v>000:20</v>
          </cell>
          <cell r="I475" t="str">
            <v xml:space="preserve">[MAS ALLA DEL LIMITE] {AVANCE PROGRAMACION} * </v>
          </cell>
          <cell r="J475">
            <v>11</v>
          </cell>
          <cell r="K475">
            <v>15</v>
          </cell>
          <cell r="L475" t="str">
            <v>Resto</v>
          </cell>
          <cell r="M475">
            <v>0.5</v>
          </cell>
          <cell r="N475">
            <v>180.6</v>
          </cell>
          <cell r="O475">
            <v>200</v>
          </cell>
          <cell r="P475">
            <v>400</v>
          </cell>
          <cell r="Q475">
            <v>3.6</v>
          </cell>
          <cell r="R475">
            <v>18387</v>
          </cell>
          <cell r="S475">
            <v>50.2</v>
          </cell>
          <cell r="T475">
            <v>20</v>
          </cell>
        </row>
        <row r="476">
          <cell r="A476">
            <v>474</v>
          </cell>
          <cell r="B476" t="str">
            <v xml:space="preserve">PORT AVENTURA-H.VIAJE                                      </v>
          </cell>
          <cell r="C476" t="str">
            <v>ETB2</v>
          </cell>
          <cell r="D476" t="str">
            <v>GENERAL</v>
          </cell>
          <cell r="E476">
            <v>35577</v>
          </cell>
          <cell r="F476" t="str">
            <v>MAR</v>
          </cell>
          <cell r="G476">
            <v>0.5284375</v>
          </cell>
          <cell r="H476" t="str">
            <v>000:20</v>
          </cell>
          <cell r="I476" t="str">
            <v>[AVANCE PROGRAMACION] * [AVANCE PROGRAMACION]</v>
          </cell>
          <cell r="J476">
            <v>2</v>
          </cell>
          <cell r="K476">
            <v>3</v>
          </cell>
          <cell r="L476" t="str">
            <v>Segunda</v>
          </cell>
          <cell r="M476">
            <v>0</v>
          </cell>
          <cell r="N476">
            <v>180.6</v>
          </cell>
          <cell r="O476">
            <v>8</v>
          </cell>
          <cell r="P476">
            <v>50</v>
          </cell>
          <cell r="Q476">
            <v>3.6</v>
          </cell>
          <cell r="R476">
            <v>18387</v>
          </cell>
          <cell r="S476">
            <v>50.2</v>
          </cell>
          <cell r="T476">
            <v>20</v>
          </cell>
        </row>
        <row r="477">
          <cell r="A477">
            <v>475</v>
          </cell>
          <cell r="B477" t="str">
            <v xml:space="preserve">PORT AVENTURA-H.VIAJE                                      </v>
          </cell>
          <cell r="C477" t="str">
            <v>ETB2</v>
          </cell>
          <cell r="D477" t="str">
            <v>GENERAL</v>
          </cell>
          <cell r="E477">
            <v>35577</v>
          </cell>
          <cell r="F477" t="str">
            <v>MAR</v>
          </cell>
          <cell r="G477">
            <v>0.58228009259259261</v>
          </cell>
          <cell r="H477" t="str">
            <v>000:20</v>
          </cell>
          <cell r="I477" t="str">
            <v>[AVANCE PROGRAMACION] * [ETB KIROLAK]</v>
          </cell>
          <cell r="J477">
            <v>2</v>
          </cell>
          <cell r="K477">
            <v>10</v>
          </cell>
          <cell r="L477" t="str">
            <v>Segunda</v>
          </cell>
          <cell r="M477">
            <v>0.1</v>
          </cell>
          <cell r="N477">
            <v>180.7</v>
          </cell>
          <cell r="O477">
            <v>32</v>
          </cell>
          <cell r="P477">
            <v>70</v>
          </cell>
          <cell r="Q477">
            <v>3.6</v>
          </cell>
          <cell r="R477">
            <v>18393</v>
          </cell>
          <cell r="S477">
            <v>50.2</v>
          </cell>
          <cell r="T477">
            <v>20</v>
          </cell>
        </row>
        <row r="478">
          <cell r="A478">
            <v>476</v>
          </cell>
          <cell r="B478" t="str">
            <v xml:space="preserve">PORT AVENTURA-H.VIAJE                                      </v>
          </cell>
          <cell r="C478" t="str">
            <v>ETB2</v>
          </cell>
          <cell r="D478" t="str">
            <v>GENERAL</v>
          </cell>
          <cell r="E478">
            <v>35577</v>
          </cell>
          <cell r="F478" t="str">
            <v>MAR</v>
          </cell>
          <cell r="G478">
            <v>0.9358912037037036</v>
          </cell>
          <cell r="H478" t="str">
            <v>000:20</v>
          </cell>
          <cell r="I478" t="str">
            <v xml:space="preserve">[LA NOCHE DE PRESENTAC] {AVANCE PROGRAMACION} * </v>
          </cell>
          <cell r="J478">
            <v>17</v>
          </cell>
          <cell r="K478">
            <v>25</v>
          </cell>
          <cell r="L478" t="str">
            <v>Resto</v>
          </cell>
          <cell r="M478">
            <v>0.4</v>
          </cell>
          <cell r="N478">
            <v>181.1</v>
          </cell>
          <cell r="O478">
            <v>142</v>
          </cell>
          <cell r="P478">
            <v>230</v>
          </cell>
          <cell r="Q478">
            <v>3.6</v>
          </cell>
          <cell r="R478">
            <v>18398</v>
          </cell>
          <cell r="S478">
            <v>50.2</v>
          </cell>
          <cell r="T478">
            <v>20</v>
          </cell>
        </row>
        <row r="479">
          <cell r="A479">
            <v>477</v>
          </cell>
          <cell r="B479" t="str">
            <v xml:space="preserve">PORT AVENTURA-H.VIAJE                                      </v>
          </cell>
          <cell r="C479" t="str">
            <v>TVG</v>
          </cell>
          <cell r="D479" t="str">
            <v>GENERAL</v>
          </cell>
          <cell r="E479">
            <v>35577</v>
          </cell>
          <cell r="F479" t="str">
            <v>MAR</v>
          </cell>
          <cell r="G479">
            <v>0.99659722222222225</v>
          </cell>
          <cell r="H479" t="str">
            <v>000:20</v>
          </cell>
          <cell r="I479" t="str">
            <v>[SUPERMARTES] {AVANCE PROGRAMACION} * {AVANCE PROGRAMACION}</v>
          </cell>
          <cell r="J479">
            <v>6</v>
          </cell>
          <cell r="K479">
            <v>9</v>
          </cell>
          <cell r="L479" t="str">
            <v>Resto</v>
          </cell>
          <cell r="M479">
            <v>0.5</v>
          </cell>
          <cell r="N479">
            <v>181.6</v>
          </cell>
          <cell r="O479">
            <v>179</v>
          </cell>
          <cell r="P479">
            <v>125</v>
          </cell>
          <cell r="Q479">
            <v>3.6</v>
          </cell>
          <cell r="R479">
            <v>18410</v>
          </cell>
          <cell r="S479">
            <v>50.2</v>
          </cell>
          <cell r="T479">
            <v>20</v>
          </cell>
        </row>
        <row r="480">
          <cell r="A480">
            <v>478</v>
          </cell>
          <cell r="B480" t="str">
            <v xml:space="preserve">PORT AVENTURA-H.VIAJE                                      </v>
          </cell>
          <cell r="C480" t="str">
            <v>TVG</v>
          </cell>
          <cell r="D480" t="str">
            <v>GENERAL</v>
          </cell>
          <cell r="E480">
            <v>35577</v>
          </cell>
          <cell r="F480" t="str">
            <v>MAR</v>
          </cell>
          <cell r="G480">
            <v>1.0666319444444443</v>
          </cell>
          <cell r="H480" t="str">
            <v>000:20</v>
          </cell>
          <cell r="I480" t="str">
            <v xml:space="preserve">[CINE] {AVANCE PROGRAMACION} * </v>
          </cell>
          <cell r="J480">
            <v>6</v>
          </cell>
          <cell r="K480">
            <v>6</v>
          </cell>
          <cell r="L480" t="str">
            <v>Ultima</v>
          </cell>
          <cell r="M480">
            <v>0</v>
          </cell>
          <cell r="N480">
            <v>181.6</v>
          </cell>
          <cell r="O480">
            <v>7</v>
          </cell>
          <cell r="P480">
            <v>60</v>
          </cell>
          <cell r="Q480">
            <v>3.6</v>
          </cell>
          <cell r="R480">
            <v>18410</v>
          </cell>
          <cell r="S480">
            <v>50.2</v>
          </cell>
          <cell r="T480">
            <v>20</v>
          </cell>
        </row>
        <row r="481">
          <cell r="A481">
            <v>479</v>
          </cell>
          <cell r="B481" t="str">
            <v xml:space="preserve">PORT AVENTURA-H.VIAJE                                      </v>
          </cell>
          <cell r="C481" t="str">
            <v>TVM</v>
          </cell>
          <cell r="D481" t="str">
            <v>GENERAL</v>
          </cell>
          <cell r="E481">
            <v>35577</v>
          </cell>
          <cell r="F481" t="str">
            <v>MAR</v>
          </cell>
          <cell r="G481">
            <v>0.41671296296296295</v>
          </cell>
          <cell r="H481" t="str">
            <v>000:20</v>
          </cell>
          <cell r="I481" t="str">
            <v>[A SABER] * [AVANCE PROGRAMACION]</v>
          </cell>
          <cell r="J481">
            <v>4</v>
          </cell>
          <cell r="K481">
            <v>6</v>
          </cell>
          <cell r="L481" t="str">
            <v>Resto</v>
          </cell>
          <cell r="M481">
            <v>0.1</v>
          </cell>
          <cell r="N481">
            <v>181.7</v>
          </cell>
          <cell r="O481">
            <v>32</v>
          </cell>
          <cell r="P481">
            <v>180</v>
          </cell>
          <cell r="Q481">
            <v>3.6</v>
          </cell>
          <cell r="R481">
            <v>18410</v>
          </cell>
          <cell r="S481">
            <v>50.2</v>
          </cell>
          <cell r="T481">
            <v>20</v>
          </cell>
        </row>
        <row r="482">
          <cell r="A482">
            <v>480</v>
          </cell>
          <cell r="B482" t="str">
            <v xml:space="preserve">PORT AVENTURA-H.VIAJE                                      </v>
          </cell>
          <cell r="C482" t="str">
            <v>TVM</v>
          </cell>
          <cell r="D482" t="str">
            <v>GENERAL</v>
          </cell>
          <cell r="E482">
            <v>35577</v>
          </cell>
          <cell r="F482" t="str">
            <v>MAR</v>
          </cell>
          <cell r="G482">
            <v>0.50943287037037044</v>
          </cell>
          <cell r="H482" t="str">
            <v>000:20</v>
          </cell>
          <cell r="I482" t="str">
            <v xml:space="preserve">[MIS DOS PADRES] {AVANCE PROGRAMACION} * </v>
          </cell>
          <cell r="J482">
            <v>3</v>
          </cell>
          <cell r="K482">
            <v>8</v>
          </cell>
          <cell r="L482" t="str">
            <v>Resto</v>
          </cell>
          <cell r="M482">
            <v>0.1</v>
          </cell>
          <cell r="N482">
            <v>181.8</v>
          </cell>
          <cell r="O482">
            <v>30</v>
          </cell>
          <cell r="P482">
            <v>180</v>
          </cell>
          <cell r="Q482">
            <v>3.6</v>
          </cell>
          <cell r="R482">
            <v>18410</v>
          </cell>
          <cell r="S482">
            <v>50.2</v>
          </cell>
          <cell r="T482">
            <v>20</v>
          </cell>
        </row>
        <row r="483">
          <cell r="A483">
            <v>481</v>
          </cell>
          <cell r="B483" t="str">
            <v xml:space="preserve">PORT AVENTURA-H.VIAJE                                      </v>
          </cell>
          <cell r="C483" t="str">
            <v>TVM</v>
          </cell>
          <cell r="D483" t="str">
            <v>GENERAL</v>
          </cell>
          <cell r="E483">
            <v>35577</v>
          </cell>
          <cell r="F483" t="str">
            <v>MAR</v>
          </cell>
          <cell r="G483">
            <v>0.77549768518518514</v>
          </cell>
          <cell r="H483" t="str">
            <v>000:20</v>
          </cell>
          <cell r="I483" t="str">
            <v>[HABLANDO CON GEMMA] {(P)MUCHO MADRID} * {AVANCE PROGRAMACION}</v>
          </cell>
          <cell r="J483">
            <v>5</v>
          </cell>
          <cell r="K483">
            <v>14</v>
          </cell>
          <cell r="L483" t="str">
            <v>Resto</v>
          </cell>
          <cell r="M483">
            <v>0.4</v>
          </cell>
          <cell r="N483">
            <v>182.2</v>
          </cell>
          <cell r="O483">
            <v>162</v>
          </cell>
          <cell r="P483">
            <v>365</v>
          </cell>
          <cell r="Q483">
            <v>3.6</v>
          </cell>
          <cell r="R483">
            <v>18427</v>
          </cell>
          <cell r="S483">
            <v>50.3</v>
          </cell>
          <cell r="T483">
            <v>20</v>
          </cell>
        </row>
        <row r="484">
          <cell r="A484">
            <v>482</v>
          </cell>
          <cell r="B484" t="str">
            <v xml:space="preserve">PORT AVENTURA-H.VIAJE                                      </v>
          </cell>
          <cell r="C484" t="str">
            <v>TVM</v>
          </cell>
          <cell r="D484" t="str">
            <v>GENERAL</v>
          </cell>
          <cell r="E484">
            <v>35577</v>
          </cell>
          <cell r="F484" t="str">
            <v>MAR</v>
          </cell>
          <cell r="G484">
            <v>0.97186342592592589</v>
          </cell>
          <cell r="H484" t="str">
            <v>000:20</v>
          </cell>
          <cell r="I484" t="str">
            <v>[LA NOCHE DE...] {AVANCE PROGRAMACION} * {AVANCE PROGRAMACION}</v>
          </cell>
          <cell r="J484">
            <v>16</v>
          </cell>
          <cell r="K484">
            <v>19</v>
          </cell>
          <cell r="L484" t="str">
            <v>Resto</v>
          </cell>
          <cell r="M484">
            <v>0.6</v>
          </cell>
          <cell r="N484">
            <v>182.8</v>
          </cell>
          <cell r="O484">
            <v>232</v>
          </cell>
          <cell r="P484">
            <v>690</v>
          </cell>
          <cell r="Q484">
            <v>3.6</v>
          </cell>
          <cell r="R484">
            <v>18455</v>
          </cell>
          <cell r="S484">
            <v>50.3</v>
          </cell>
          <cell r="T484">
            <v>20</v>
          </cell>
        </row>
        <row r="485">
          <cell r="A485">
            <v>483</v>
          </cell>
          <cell r="B485" t="str">
            <v xml:space="preserve">PORT AVENTURA-H.VIAJE                                      </v>
          </cell>
          <cell r="C485" t="str">
            <v>TVM</v>
          </cell>
          <cell r="D485" t="str">
            <v>GENERAL</v>
          </cell>
          <cell r="E485">
            <v>35577</v>
          </cell>
          <cell r="F485" t="str">
            <v>MAR</v>
          </cell>
          <cell r="G485">
            <v>1.065011574074074</v>
          </cell>
          <cell r="H485" t="str">
            <v>000:20</v>
          </cell>
          <cell r="I485" t="str">
            <v>[CINE] {(P)MUCHO MADRID} * {TELEPAGINA MADRID}</v>
          </cell>
          <cell r="J485">
            <v>9</v>
          </cell>
          <cell r="K485">
            <v>11</v>
          </cell>
          <cell r="L485" t="str">
            <v>Resto</v>
          </cell>
          <cell r="M485">
            <v>0.2</v>
          </cell>
          <cell r="N485">
            <v>183</v>
          </cell>
          <cell r="O485">
            <v>62</v>
          </cell>
          <cell r="P485">
            <v>180</v>
          </cell>
          <cell r="Q485">
            <v>3.6</v>
          </cell>
          <cell r="R485">
            <v>18458</v>
          </cell>
          <cell r="S485">
            <v>50.4</v>
          </cell>
          <cell r="T485">
            <v>20</v>
          </cell>
        </row>
        <row r="486">
          <cell r="A486">
            <v>484</v>
          </cell>
          <cell r="B486" t="str">
            <v xml:space="preserve">PORT AVENTURA-H.VIAJE                                      </v>
          </cell>
          <cell r="C486" t="str">
            <v>C.SUR</v>
          </cell>
          <cell r="D486" t="str">
            <v>GENERAL</v>
          </cell>
          <cell r="E486">
            <v>35578</v>
          </cell>
          <cell r="F486" t="str">
            <v>MIÉ</v>
          </cell>
          <cell r="G486">
            <v>0.80703703703703711</v>
          </cell>
          <cell r="H486" t="str">
            <v>000:20</v>
          </cell>
          <cell r="I486" t="str">
            <v>[HABLANDO CON GEMMA] {AVANCE NOTICIAS 19H} * {AVANCE PROGRAMACION}</v>
          </cell>
          <cell r="J486">
            <v>4</v>
          </cell>
          <cell r="K486">
            <v>14</v>
          </cell>
          <cell r="L486" t="str">
            <v>Resto</v>
          </cell>
          <cell r="M486">
            <v>0.5</v>
          </cell>
          <cell r="N486">
            <v>183.5</v>
          </cell>
          <cell r="O486">
            <v>173</v>
          </cell>
          <cell r="P486">
            <v>300</v>
          </cell>
          <cell r="Q486">
            <v>3.6</v>
          </cell>
          <cell r="R486">
            <v>18458</v>
          </cell>
          <cell r="S486">
            <v>50.4</v>
          </cell>
          <cell r="T486">
            <v>20</v>
          </cell>
        </row>
        <row r="487">
          <cell r="A487">
            <v>485</v>
          </cell>
          <cell r="B487" t="str">
            <v xml:space="preserve">PORT AVENTURA-H.VIAJE                                      </v>
          </cell>
          <cell r="C487" t="str">
            <v>C.SUR</v>
          </cell>
          <cell r="D487" t="str">
            <v>GENERAL</v>
          </cell>
          <cell r="E487">
            <v>35578</v>
          </cell>
          <cell r="F487" t="str">
            <v>MIÉ</v>
          </cell>
          <cell r="G487">
            <v>0.8518634259259259</v>
          </cell>
          <cell r="H487" t="str">
            <v>000:20</v>
          </cell>
          <cell r="I487" t="str">
            <v>[HABLANDO CON GEMMA] * [ESPECIAL INFORMATIVO]</v>
          </cell>
          <cell r="J487">
            <v>5</v>
          </cell>
          <cell r="K487">
            <v>10</v>
          </cell>
          <cell r="L487" t="str">
            <v>Resto</v>
          </cell>
          <cell r="M487">
            <v>0.6</v>
          </cell>
          <cell r="N487">
            <v>184.1</v>
          </cell>
          <cell r="O487">
            <v>214</v>
          </cell>
          <cell r="P487">
            <v>300</v>
          </cell>
          <cell r="Q487">
            <v>3.7</v>
          </cell>
          <cell r="R487">
            <v>18471</v>
          </cell>
          <cell r="S487">
            <v>50.4</v>
          </cell>
          <cell r="T487">
            <v>20</v>
          </cell>
        </row>
        <row r="488">
          <cell r="A488">
            <v>486</v>
          </cell>
          <cell r="B488" t="str">
            <v xml:space="preserve">PORT AVENTURA-H.VIAJE                                      </v>
          </cell>
          <cell r="C488" t="str">
            <v>C.SUR</v>
          </cell>
          <cell r="D488" t="str">
            <v>GENERAL</v>
          </cell>
          <cell r="E488">
            <v>35578</v>
          </cell>
          <cell r="F488" t="str">
            <v>MIÉ</v>
          </cell>
          <cell r="G488">
            <v>1.0342361111111111</v>
          </cell>
          <cell r="H488" t="str">
            <v>000:20</v>
          </cell>
          <cell r="I488" t="str">
            <v>[NOCHE FLAMENCA]  * {AVANCE PROGRAMACION}</v>
          </cell>
          <cell r="J488">
            <v>3</v>
          </cell>
          <cell r="K488">
            <v>11</v>
          </cell>
          <cell r="L488" t="str">
            <v>Resto</v>
          </cell>
          <cell r="M488">
            <v>0</v>
          </cell>
          <cell r="N488">
            <v>184.1</v>
          </cell>
          <cell r="O488">
            <v>12</v>
          </cell>
          <cell r="P488">
            <v>125</v>
          </cell>
          <cell r="Q488">
            <v>3.7</v>
          </cell>
          <cell r="R488">
            <v>18475</v>
          </cell>
          <cell r="S488">
            <v>50.4</v>
          </cell>
          <cell r="T488">
            <v>20</v>
          </cell>
        </row>
        <row r="489">
          <cell r="A489">
            <v>487</v>
          </cell>
          <cell r="B489" t="str">
            <v xml:space="preserve">PORT AVENTURA-H.VIAJE                                      </v>
          </cell>
          <cell r="C489" t="str">
            <v>C9</v>
          </cell>
          <cell r="D489" t="str">
            <v>GENERAL</v>
          </cell>
          <cell r="E489">
            <v>35578</v>
          </cell>
          <cell r="F489" t="str">
            <v>MIÉ</v>
          </cell>
          <cell r="G489">
            <v>0.85600694444444436</v>
          </cell>
          <cell r="H489" t="str">
            <v>000:20</v>
          </cell>
          <cell r="I489" t="str">
            <v>[NOTICIES 9:2] {AVANCE PROGRAMACION} * {PANORAMA}</v>
          </cell>
          <cell r="J489">
            <v>16</v>
          </cell>
          <cell r="K489">
            <v>18</v>
          </cell>
          <cell r="L489" t="str">
            <v>Resto</v>
          </cell>
          <cell r="M489">
            <v>0.2</v>
          </cell>
          <cell r="N489">
            <v>184.3</v>
          </cell>
          <cell r="O489">
            <v>70</v>
          </cell>
          <cell r="P489">
            <v>300</v>
          </cell>
          <cell r="Q489">
            <v>3.7</v>
          </cell>
          <cell r="R489">
            <v>18484</v>
          </cell>
          <cell r="S489">
            <v>50.4</v>
          </cell>
          <cell r="T489">
            <v>20</v>
          </cell>
        </row>
        <row r="490">
          <cell r="A490">
            <v>488</v>
          </cell>
          <cell r="B490" t="str">
            <v xml:space="preserve">PORT AVENTURA-H.VIAJE                                      </v>
          </cell>
          <cell r="C490" t="str">
            <v>C9</v>
          </cell>
          <cell r="D490" t="str">
            <v>GENERAL</v>
          </cell>
          <cell r="E490">
            <v>35578</v>
          </cell>
          <cell r="F490" t="str">
            <v>MIÉ</v>
          </cell>
          <cell r="G490">
            <v>0.9654166666666667</v>
          </cell>
          <cell r="H490" t="str">
            <v>000:20</v>
          </cell>
          <cell r="I490" t="str">
            <v xml:space="preserve">[CINE] {AVANCE PROGRAMACION} * </v>
          </cell>
          <cell r="J490">
            <v>6</v>
          </cell>
          <cell r="K490">
            <v>17</v>
          </cell>
          <cell r="L490" t="str">
            <v>Resto</v>
          </cell>
          <cell r="M490">
            <v>0.9</v>
          </cell>
          <cell r="N490">
            <v>185.2</v>
          </cell>
          <cell r="O490">
            <v>343</v>
          </cell>
          <cell r="P490">
            <v>400</v>
          </cell>
          <cell r="Q490">
            <v>3.7</v>
          </cell>
          <cell r="R490">
            <v>18498</v>
          </cell>
          <cell r="S490">
            <v>50.5</v>
          </cell>
          <cell r="T490">
            <v>20</v>
          </cell>
        </row>
        <row r="491">
          <cell r="A491">
            <v>489</v>
          </cell>
          <cell r="B491" t="str">
            <v xml:space="preserve">PORT AVENTURA-H.VIAJE                                      </v>
          </cell>
          <cell r="C491" t="str">
            <v>ETB2</v>
          </cell>
          <cell r="D491" t="str">
            <v>GENERAL</v>
          </cell>
          <cell r="E491">
            <v>35578</v>
          </cell>
          <cell r="F491" t="str">
            <v>MIÉ</v>
          </cell>
          <cell r="G491">
            <v>0.85320601851851852</v>
          </cell>
          <cell r="H491" t="str">
            <v>000:20</v>
          </cell>
          <cell r="I491" t="str">
            <v>[ROMPECABEZOTAS]</v>
          </cell>
          <cell r="J491">
            <v>9</v>
          </cell>
          <cell r="K491">
            <v>14</v>
          </cell>
          <cell r="L491" t="str">
            <v>Resto</v>
          </cell>
          <cell r="M491">
            <v>0.1</v>
          </cell>
          <cell r="N491">
            <v>185.4</v>
          </cell>
          <cell r="O491">
            <v>46</v>
          </cell>
          <cell r="P491">
            <v>170</v>
          </cell>
          <cell r="Q491">
            <v>3.7</v>
          </cell>
          <cell r="R491">
            <v>18502</v>
          </cell>
          <cell r="S491">
            <v>50.5</v>
          </cell>
          <cell r="T491">
            <v>20</v>
          </cell>
        </row>
        <row r="492">
          <cell r="A492">
            <v>490</v>
          </cell>
          <cell r="B492" t="str">
            <v xml:space="preserve">PORT AVENTURA-H.VIAJE                                      </v>
          </cell>
          <cell r="C492" t="str">
            <v>ETB2</v>
          </cell>
          <cell r="D492" t="str">
            <v>GENERAL</v>
          </cell>
          <cell r="E492">
            <v>35578</v>
          </cell>
          <cell r="F492" t="str">
            <v>MIÉ</v>
          </cell>
          <cell r="G492">
            <v>0.91900462962962959</v>
          </cell>
          <cell r="H492" t="str">
            <v>000:20</v>
          </cell>
          <cell r="I492" t="str">
            <v>[AVANCE PROGRAMACION] * [AVANCE PROGRAMACION]</v>
          </cell>
          <cell r="J492">
            <v>15</v>
          </cell>
          <cell r="K492">
            <v>22</v>
          </cell>
          <cell r="L492" t="str">
            <v>Resto</v>
          </cell>
          <cell r="M492">
            <v>0.3</v>
          </cell>
          <cell r="N492">
            <v>185.7</v>
          </cell>
          <cell r="O492">
            <v>122</v>
          </cell>
          <cell r="P492">
            <v>230</v>
          </cell>
          <cell r="Q492">
            <v>3.7</v>
          </cell>
          <cell r="R492">
            <v>18515</v>
          </cell>
          <cell r="S492">
            <v>50.5</v>
          </cell>
          <cell r="T492">
            <v>20</v>
          </cell>
        </row>
        <row r="493">
          <cell r="A493">
            <v>491</v>
          </cell>
          <cell r="B493" t="str">
            <v xml:space="preserve">PORT AVENTURA-H.VIAJE                                      </v>
          </cell>
          <cell r="C493" t="str">
            <v>TVG</v>
          </cell>
          <cell r="D493" t="str">
            <v>GENERAL</v>
          </cell>
          <cell r="E493">
            <v>35578</v>
          </cell>
          <cell r="F493" t="str">
            <v>MIÉ</v>
          </cell>
          <cell r="G493">
            <v>0.85170138888888891</v>
          </cell>
          <cell r="H493" t="str">
            <v>000:20</v>
          </cell>
          <cell r="I493" t="str">
            <v xml:space="preserve">[O TEQUELE TEQUELE] {AVANCE PROGRAMACION} * </v>
          </cell>
          <cell r="J493">
            <v>4</v>
          </cell>
          <cell r="K493">
            <v>12</v>
          </cell>
          <cell r="L493" t="str">
            <v>Resto</v>
          </cell>
          <cell r="M493">
            <v>0.2</v>
          </cell>
          <cell r="N493">
            <v>185.8</v>
          </cell>
          <cell r="O493">
            <v>57</v>
          </cell>
          <cell r="P493">
            <v>250</v>
          </cell>
          <cell r="Q493">
            <v>3.7</v>
          </cell>
          <cell r="R493">
            <v>18524</v>
          </cell>
          <cell r="S493">
            <v>50.5</v>
          </cell>
          <cell r="T493">
            <v>20</v>
          </cell>
        </row>
        <row r="494">
          <cell r="A494">
            <v>492</v>
          </cell>
          <cell r="B494" t="str">
            <v xml:space="preserve">PORT AVENTURA-H.VIAJE                                      </v>
          </cell>
          <cell r="C494" t="str">
            <v>TVG</v>
          </cell>
          <cell r="D494" t="str">
            <v>GENERAL</v>
          </cell>
          <cell r="E494">
            <v>35578</v>
          </cell>
          <cell r="F494" t="str">
            <v>MIÉ</v>
          </cell>
          <cell r="G494">
            <v>0.98968750000000005</v>
          </cell>
          <cell r="H494" t="str">
            <v>000:20</v>
          </cell>
          <cell r="I494" t="str">
            <v>[GALEGUIDADE] {(P)OES ABRE OS OLLOS} * {AVANCE PROGRAMACION}</v>
          </cell>
          <cell r="J494">
            <v>8</v>
          </cell>
          <cell r="K494">
            <v>10</v>
          </cell>
          <cell r="L494" t="str">
            <v>Resto</v>
          </cell>
          <cell r="M494">
            <v>0.2</v>
          </cell>
          <cell r="N494">
            <v>186</v>
          </cell>
          <cell r="O494">
            <v>59</v>
          </cell>
          <cell r="P494">
            <v>125</v>
          </cell>
          <cell r="Q494">
            <v>3.7</v>
          </cell>
          <cell r="R494">
            <v>18525</v>
          </cell>
          <cell r="S494">
            <v>50.5</v>
          </cell>
          <cell r="T494">
            <v>20</v>
          </cell>
        </row>
        <row r="495">
          <cell r="A495">
            <v>493</v>
          </cell>
          <cell r="B495" t="str">
            <v xml:space="preserve">PORT AVENTURA-H.VIAJE                                      </v>
          </cell>
          <cell r="C495" t="str">
            <v>TVM</v>
          </cell>
          <cell r="D495" t="str">
            <v>GENERAL</v>
          </cell>
          <cell r="E495">
            <v>35578</v>
          </cell>
          <cell r="F495" t="str">
            <v>MIÉ</v>
          </cell>
          <cell r="G495">
            <v>0.41609953703703706</v>
          </cell>
          <cell r="H495" t="str">
            <v>000:20</v>
          </cell>
          <cell r="I495" t="str">
            <v>[A SABER] * [(P)MUCHO MADRID]</v>
          </cell>
          <cell r="J495">
            <v>1</v>
          </cell>
          <cell r="K495">
            <v>4</v>
          </cell>
          <cell r="L495" t="str">
            <v>Primera</v>
          </cell>
          <cell r="M495">
            <v>0</v>
          </cell>
          <cell r="N495">
            <v>186</v>
          </cell>
          <cell r="O495">
            <v>10</v>
          </cell>
          <cell r="P495">
            <v>180</v>
          </cell>
          <cell r="Q495">
            <v>3.7</v>
          </cell>
          <cell r="R495">
            <v>18524</v>
          </cell>
          <cell r="S495">
            <v>50.5</v>
          </cell>
          <cell r="T495">
            <v>20</v>
          </cell>
        </row>
        <row r="496">
          <cell r="A496">
            <v>494</v>
          </cell>
          <cell r="B496" t="str">
            <v xml:space="preserve">PORT AVENTURA-H.VIAJE                                      </v>
          </cell>
          <cell r="C496" t="str">
            <v>TVM</v>
          </cell>
          <cell r="D496" t="str">
            <v>GENERAL</v>
          </cell>
          <cell r="E496">
            <v>35578</v>
          </cell>
          <cell r="F496" t="str">
            <v>MIÉ</v>
          </cell>
          <cell r="G496">
            <v>0.4632060185185185</v>
          </cell>
          <cell r="H496" t="str">
            <v>000:20</v>
          </cell>
          <cell r="I496" t="str">
            <v>[MADRID DIRECTO RESUME] {AVANCE PROGRAMACION} * {AVANCE PROGRAMACION}</v>
          </cell>
          <cell r="J496">
            <v>4</v>
          </cell>
          <cell r="K496">
            <v>6</v>
          </cell>
          <cell r="L496" t="str">
            <v>Resto</v>
          </cell>
          <cell r="M496">
            <v>0.1</v>
          </cell>
          <cell r="N496">
            <v>186.1</v>
          </cell>
          <cell r="O496">
            <v>37</v>
          </cell>
          <cell r="P496">
            <v>180</v>
          </cell>
          <cell r="Q496">
            <v>3.7</v>
          </cell>
          <cell r="R496">
            <v>18529</v>
          </cell>
          <cell r="S496">
            <v>50.5</v>
          </cell>
          <cell r="T496">
            <v>20</v>
          </cell>
        </row>
        <row r="497">
          <cell r="A497">
            <v>495</v>
          </cell>
          <cell r="B497" t="str">
            <v xml:space="preserve">PORT AVENTURA-H.VIAJE                                      </v>
          </cell>
          <cell r="C497" t="str">
            <v>TVM</v>
          </cell>
          <cell r="D497" t="str">
            <v>GENERAL</v>
          </cell>
          <cell r="E497">
            <v>35578</v>
          </cell>
          <cell r="F497" t="str">
            <v>MIÉ</v>
          </cell>
          <cell r="G497">
            <v>0.81696759259259266</v>
          </cell>
          <cell r="H497" t="str">
            <v>000:20</v>
          </cell>
          <cell r="I497" t="str">
            <v>[MADRID DIRECTO]  * {AVANCE PROGRAMACION}</v>
          </cell>
          <cell r="J497">
            <v>11</v>
          </cell>
          <cell r="K497">
            <v>14</v>
          </cell>
          <cell r="L497" t="str">
            <v>Resto</v>
          </cell>
          <cell r="M497">
            <v>0.7</v>
          </cell>
          <cell r="N497">
            <v>186.8</v>
          </cell>
          <cell r="O497">
            <v>253</v>
          </cell>
          <cell r="P497">
            <v>365</v>
          </cell>
          <cell r="Q497">
            <v>3.7</v>
          </cell>
          <cell r="R497">
            <v>18545</v>
          </cell>
          <cell r="S497">
            <v>50.6</v>
          </cell>
          <cell r="T497">
            <v>20</v>
          </cell>
        </row>
        <row r="498">
          <cell r="A498">
            <v>496</v>
          </cell>
          <cell r="B498" t="str">
            <v xml:space="preserve">PORT AVENTURA-H.VIAJE                                      </v>
          </cell>
          <cell r="C498" t="str">
            <v>TVM</v>
          </cell>
          <cell r="D498" t="str">
            <v>GENERAL</v>
          </cell>
          <cell r="E498">
            <v>35578</v>
          </cell>
          <cell r="F498" t="str">
            <v>MIÉ</v>
          </cell>
          <cell r="G498">
            <v>1.0316782407407408</v>
          </cell>
          <cell r="H498" t="str">
            <v>000:20</v>
          </cell>
          <cell r="I498" t="str">
            <v>[CINE] {AVANCE PROGRAMACION} * {(P)MUCHO MADRID}</v>
          </cell>
          <cell r="J498">
            <v>5</v>
          </cell>
          <cell r="K498">
            <v>19</v>
          </cell>
          <cell r="L498" t="str">
            <v>Resto</v>
          </cell>
          <cell r="M498">
            <v>0.5</v>
          </cell>
          <cell r="N498">
            <v>187.3</v>
          </cell>
          <cell r="O498">
            <v>171</v>
          </cell>
          <cell r="P498">
            <v>180</v>
          </cell>
          <cell r="Q498">
            <v>3.7</v>
          </cell>
          <cell r="R498">
            <v>18548</v>
          </cell>
          <cell r="S498">
            <v>50.6</v>
          </cell>
          <cell r="T498">
            <v>20</v>
          </cell>
        </row>
        <row r="499">
          <cell r="A499">
            <v>497</v>
          </cell>
          <cell r="B499" t="str">
            <v xml:space="preserve">PORT AVENTURA-H.VIAJE                                      </v>
          </cell>
          <cell r="C499" t="str">
            <v>C.SUR</v>
          </cell>
          <cell r="D499" t="str">
            <v>GENERAL</v>
          </cell>
          <cell r="E499">
            <v>35579</v>
          </cell>
          <cell r="F499" t="str">
            <v>JUE</v>
          </cell>
          <cell r="G499">
            <v>0.57878472222222221</v>
          </cell>
          <cell r="H499" t="str">
            <v>000:20</v>
          </cell>
          <cell r="I499" t="str">
            <v>[LA TIENDA EN CASA] * [AVANCE PROGRAMACION]</v>
          </cell>
          <cell r="J499">
            <v>2</v>
          </cell>
          <cell r="K499">
            <v>14</v>
          </cell>
          <cell r="L499" t="str">
            <v>Segunda</v>
          </cell>
          <cell r="M499">
            <v>0.5</v>
          </cell>
          <cell r="N499">
            <v>187.8</v>
          </cell>
          <cell r="O499">
            <v>184</v>
          </cell>
          <cell r="P499">
            <v>50</v>
          </cell>
          <cell r="Q499">
            <v>3.7</v>
          </cell>
          <cell r="R499">
            <v>18557</v>
          </cell>
          <cell r="S499">
            <v>50.6</v>
          </cell>
          <cell r="T499">
            <v>20</v>
          </cell>
        </row>
        <row r="500">
          <cell r="A500">
            <v>498</v>
          </cell>
          <cell r="B500" t="str">
            <v xml:space="preserve">PORT AVENTURA-H.VIAJE                                      </v>
          </cell>
          <cell r="C500" t="str">
            <v>C.SUR</v>
          </cell>
          <cell r="D500" t="str">
            <v>GENERAL</v>
          </cell>
          <cell r="E500">
            <v>35579</v>
          </cell>
          <cell r="F500" t="str">
            <v>JUE</v>
          </cell>
          <cell r="G500">
            <v>1.0167708333333334</v>
          </cell>
          <cell r="H500" t="str">
            <v>000:20</v>
          </cell>
          <cell r="I500" t="str">
            <v>[TOMBOLA]</v>
          </cell>
          <cell r="J500">
            <v>5</v>
          </cell>
          <cell r="K500">
            <v>11</v>
          </cell>
          <cell r="L500" t="str">
            <v>Resto</v>
          </cell>
          <cell r="M500">
            <v>0.6</v>
          </cell>
          <cell r="N500">
            <v>188.4</v>
          </cell>
          <cell r="O500">
            <v>226</v>
          </cell>
          <cell r="P500">
            <v>125</v>
          </cell>
          <cell r="Q500">
            <v>3.7</v>
          </cell>
          <cell r="R500">
            <v>18584</v>
          </cell>
          <cell r="S500">
            <v>50.7</v>
          </cell>
          <cell r="T500">
            <v>20</v>
          </cell>
        </row>
        <row r="501">
          <cell r="A501">
            <v>499</v>
          </cell>
          <cell r="B501" t="str">
            <v xml:space="preserve">PORT AVENTURA-H.VIAJE                                      </v>
          </cell>
          <cell r="C501" t="str">
            <v>C.SUR</v>
          </cell>
          <cell r="D501" t="str">
            <v>GENERAL</v>
          </cell>
          <cell r="E501">
            <v>35579</v>
          </cell>
          <cell r="F501" t="str">
            <v>JUE</v>
          </cell>
          <cell r="G501">
            <v>1.0335185185185185</v>
          </cell>
          <cell r="H501" t="str">
            <v>000:20</v>
          </cell>
          <cell r="I501" t="str">
            <v>[TOMBOLA]</v>
          </cell>
          <cell r="J501">
            <v>10</v>
          </cell>
          <cell r="K501">
            <v>15</v>
          </cell>
          <cell r="L501" t="str">
            <v>Resto</v>
          </cell>
          <cell r="M501">
            <v>0.6</v>
          </cell>
          <cell r="N501">
            <v>189</v>
          </cell>
          <cell r="O501">
            <v>217</v>
          </cell>
          <cell r="P501">
            <v>125</v>
          </cell>
          <cell r="Q501">
            <v>3.7</v>
          </cell>
          <cell r="R501">
            <v>18584</v>
          </cell>
          <cell r="S501">
            <v>50.7</v>
          </cell>
          <cell r="T501">
            <v>20</v>
          </cell>
        </row>
        <row r="502">
          <cell r="A502">
            <v>500</v>
          </cell>
          <cell r="B502" t="str">
            <v xml:space="preserve">PORT AVENTURA-H.VIAJE                                      </v>
          </cell>
          <cell r="C502" t="str">
            <v>C9</v>
          </cell>
          <cell r="D502" t="str">
            <v>GENERAL</v>
          </cell>
          <cell r="E502">
            <v>35579</v>
          </cell>
          <cell r="F502" t="str">
            <v>JUE</v>
          </cell>
          <cell r="G502">
            <v>0.486875</v>
          </cell>
          <cell r="H502" t="str">
            <v>000:20</v>
          </cell>
          <cell r="I502" t="str">
            <v>[CINE DE MATI] {AVANCE PROGRAMACION} * {AVANCE PROGRAMACION}</v>
          </cell>
          <cell r="J502">
            <v>2</v>
          </cell>
          <cell r="K502">
            <v>3</v>
          </cell>
          <cell r="L502" t="str">
            <v>Segunda</v>
          </cell>
          <cell r="M502">
            <v>0.1</v>
          </cell>
          <cell r="N502">
            <v>189.1</v>
          </cell>
          <cell r="O502">
            <v>55</v>
          </cell>
          <cell r="P502">
            <v>30</v>
          </cell>
          <cell r="Q502">
            <v>3.7</v>
          </cell>
          <cell r="R502">
            <v>18594</v>
          </cell>
          <cell r="S502">
            <v>50.7</v>
          </cell>
          <cell r="T502">
            <v>20</v>
          </cell>
        </row>
        <row r="503">
          <cell r="A503">
            <v>501</v>
          </cell>
          <cell r="B503" t="str">
            <v xml:space="preserve">PORT AVENTURA-H.VIAJE                                      </v>
          </cell>
          <cell r="C503" t="str">
            <v>C9</v>
          </cell>
          <cell r="D503" t="str">
            <v>GENERAL</v>
          </cell>
          <cell r="E503">
            <v>35579</v>
          </cell>
          <cell r="F503" t="str">
            <v>JUE</v>
          </cell>
          <cell r="G503">
            <v>0.70923611111111118</v>
          </cell>
          <cell r="H503" t="str">
            <v>000:20</v>
          </cell>
          <cell r="I503" t="str">
            <v>[EN PRIMERA PERSONA] {AVANCE PROGRAMACION} * {AVANCE PROGRAMACION}</v>
          </cell>
          <cell r="J503">
            <v>3</v>
          </cell>
          <cell r="K503">
            <v>10</v>
          </cell>
          <cell r="L503" t="str">
            <v>Resto</v>
          </cell>
          <cell r="M503">
            <v>0.6</v>
          </cell>
          <cell r="N503">
            <v>189.7</v>
          </cell>
          <cell r="O503">
            <v>216</v>
          </cell>
          <cell r="P503">
            <v>125</v>
          </cell>
          <cell r="Q503">
            <v>3.7</v>
          </cell>
          <cell r="R503">
            <v>18599</v>
          </cell>
          <cell r="S503">
            <v>50.7</v>
          </cell>
          <cell r="T503">
            <v>20</v>
          </cell>
        </row>
        <row r="504">
          <cell r="A504">
            <v>502</v>
          </cell>
          <cell r="B504" t="str">
            <v xml:space="preserve">PORT AVENTURA-H.VIAJE                                      </v>
          </cell>
          <cell r="C504" t="str">
            <v>C9</v>
          </cell>
          <cell r="D504" t="str">
            <v>GENERAL</v>
          </cell>
          <cell r="E504">
            <v>35579</v>
          </cell>
          <cell r="F504" t="str">
            <v>JUE</v>
          </cell>
          <cell r="G504">
            <v>1.0006712962962963</v>
          </cell>
          <cell r="H504" t="str">
            <v>000:20</v>
          </cell>
          <cell r="I504" t="str">
            <v>[TOMBOLA] {AVANCE PROGRAMACION} * {AVANCE PROGRAMACION}</v>
          </cell>
          <cell r="J504">
            <v>13</v>
          </cell>
          <cell r="K504">
            <v>14</v>
          </cell>
          <cell r="L504" t="str">
            <v>Penultima</v>
          </cell>
          <cell r="M504">
            <v>0.7</v>
          </cell>
          <cell r="N504">
            <v>190.5</v>
          </cell>
          <cell r="O504">
            <v>265</v>
          </cell>
          <cell r="P504">
            <v>400</v>
          </cell>
          <cell r="Q504">
            <v>3.7</v>
          </cell>
          <cell r="R504">
            <v>18648</v>
          </cell>
          <cell r="S504">
            <v>50.9</v>
          </cell>
          <cell r="T504">
            <v>20</v>
          </cell>
        </row>
        <row r="505">
          <cell r="A505">
            <v>503</v>
          </cell>
          <cell r="B505" t="str">
            <v xml:space="preserve">PORT AVENTURA-H.VIAJE                                      </v>
          </cell>
          <cell r="C505" t="str">
            <v>ETB2</v>
          </cell>
          <cell r="D505" t="str">
            <v>GENERAL</v>
          </cell>
          <cell r="E505">
            <v>35579</v>
          </cell>
          <cell r="F505" t="str">
            <v>JUE</v>
          </cell>
          <cell r="G505">
            <v>0.51408564814814817</v>
          </cell>
          <cell r="H505" t="str">
            <v>000:20</v>
          </cell>
          <cell r="I505" t="str">
            <v>[VIDA SALVAJE]  * {AVANCE PROGRAMACION}</v>
          </cell>
          <cell r="J505">
            <v>2</v>
          </cell>
          <cell r="K505">
            <v>4</v>
          </cell>
          <cell r="L505" t="str">
            <v>Segunda</v>
          </cell>
          <cell r="M505">
            <v>0</v>
          </cell>
          <cell r="N505">
            <v>190.5</v>
          </cell>
          <cell r="O505">
            <v>8</v>
          </cell>
          <cell r="P505">
            <v>50</v>
          </cell>
          <cell r="Q505">
            <v>3.7</v>
          </cell>
          <cell r="R505">
            <v>18648</v>
          </cell>
          <cell r="S505">
            <v>50.9</v>
          </cell>
          <cell r="T505">
            <v>20</v>
          </cell>
        </row>
        <row r="506">
          <cell r="A506">
            <v>504</v>
          </cell>
          <cell r="B506" t="str">
            <v xml:space="preserve">PORT AVENTURA-H.VIAJE                                      </v>
          </cell>
          <cell r="C506" t="str">
            <v>ETB2</v>
          </cell>
          <cell r="D506" t="str">
            <v>GENERAL</v>
          </cell>
          <cell r="E506">
            <v>35579</v>
          </cell>
          <cell r="F506" t="str">
            <v>JUE</v>
          </cell>
          <cell r="G506">
            <v>0.58020833333333333</v>
          </cell>
          <cell r="H506" t="str">
            <v>000:20</v>
          </cell>
          <cell r="I506" t="str">
            <v>[AVANCE PROGRAMACION] * [AVANCE PROGRAMACION]</v>
          </cell>
          <cell r="J506">
            <v>2</v>
          </cell>
          <cell r="K506">
            <v>11</v>
          </cell>
          <cell r="L506" t="str">
            <v>Segunda</v>
          </cell>
          <cell r="M506">
            <v>0.1</v>
          </cell>
          <cell r="N506">
            <v>190.6</v>
          </cell>
          <cell r="O506">
            <v>45</v>
          </cell>
          <cell r="P506">
            <v>70</v>
          </cell>
          <cell r="Q506">
            <v>3.7</v>
          </cell>
          <cell r="R506">
            <v>18652</v>
          </cell>
          <cell r="S506">
            <v>50.9</v>
          </cell>
          <cell r="T506">
            <v>20</v>
          </cell>
        </row>
        <row r="507">
          <cell r="A507">
            <v>505</v>
          </cell>
          <cell r="B507" t="str">
            <v xml:space="preserve">PORT AVENTURA-H.VIAJE                                      </v>
          </cell>
          <cell r="C507" t="str">
            <v>ETB2</v>
          </cell>
          <cell r="D507" t="str">
            <v>GENERAL</v>
          </cell>
          <cell r="E507">
            <v>35579</v>
          </cell>
          <cell r="F507" t="str">
            <v>JUE</v>
          </cell>
          <cell r="G507">
            <v>0.94796296296296301</v>
          </cell>
          <cell r="H507" t="str">
            <v>000:20</v>
          </cell>
          <cell r="I507" t="str">
            <v>[NUESTRA NOCHE HUMOR] {LA MONDA}</v>
          </cell>
          <cell r="J507">
            <v>11</v>
          </cell>
          <cell r="K507">
            <v>17</v>
          </cell>
          <cell r="L507" t="str">
            <v>Resto</v>
          </cell>
          <cell r="M507">
            <v>0.2</v>
          </cell>
          <cell r="N507">
            <v>190.8</v>
          </cell>
          <cell r="O507">
            <v>70</v>
          </cell>
          <cell r="P507">
            <v>230</v>
          </cell>
          <cell r="Q507">
            <v>3.7</v>
          </cell>
          <cell r="R507">
            <v>18658</v>
          </cell>
          <cell r="S507">
            <v>50.9</v>
          </cell>
          <cell r="T507">
            <v>20</v>
          </cell>
        </row>
        <row r="508">
          <cell r="A508">
            <v>506</v>
          </cell>
          <cell r="B508" t="str">
            <v xml:space="preserve">PORT AVENTURA-H.VIAJE                                      </v>
          </cell>
          <cell r="C508" t="str">
            <v>TVG</v>
          </cell>
          <cell r="D508" t="str">
            <v>GENERAL</v>
          </cell>
          <cell r="E508">
            <v>35579</v>
          </cell>
          <cell r="F508" t="str">
            <v>JUE</v>
          </cell>
          <cell r="G508">
            <v>0.46618055555555554</v>
          </cell>
          <cell r="H508" t="str">
            <v>000:20</v>
          </cell>
          <cell r="I508" t="str">
            <v xml:space="preserve">[GALICIA ENTEIRA] {AVANCE PROGRAMACION} * </v>
          </cell>
          <cell r="J508">
            <v>5</v>
          </cell>
          <cell r="K508">
            <v>5</v>
          </cell>
          <cell r="L508" t="str">
            <v>Ultima</v>
          </cell>
          <cell r="M508">
            <v>0</v>
          </cell>
          <cell r="N508">
            <v>190.8</v>
          </cell>
          <cell r="O508">
            <v>8</v>
          </cell>
          <cell r="P508">
            <v>40</v>
          </cell>
          <cell r="Q508">
            <v>3.7</v>
          </cell>
          <cell r="R508">
            <v>18658</v>
          </cell>
          <cell r="S508">
            <v>50.9</v>
          </cell>
          <cell r="T508">
            <v>20</v>
          </cell>
        </row>
        <row r="509">
          <cell r="A509">
            <v>507</v>
          </cell>
          <cell r="B509" t="str">
            <v xml:space="preserve">PORT AVENTURA-H.VIAJE                                      </v>
          </cell>
          <cell r="C509" t="str">
            <v>TVG</v>
          </cell>
          <cell r="D509" t="str">
            <v>GENERAL</v>
          </cell>
          <cell r="E509">
            <v>35579</v>
          </cell>
          <cell r="F509" t="str">
            <v>JUE</v>
          </cell>
          <cell r="G509">
            <v>0.6315277777777778</v>
          </cell>
          <cell r="H509" t="str">
            <v>000:20</v>
          </cell>
          <cell r="I509" t="str">
            <v>[O TEMPO] * [AVANCE PROGRAMACION]</v>
          </cell>
          <cell r="J509">
            <v>3</v>
          </cell>
          <cell r="K509">
            <v>12</v>
          </cell>
          <cell r="L509" t="str">
            <v>Resto</v>
          </cell>
          <cell r="M509">
            <v>0.3</v>
          </cell>
          <cell r="N509">
            <v>191.1</v>
          </cell>
          <cell r="O509">
            <v>114</v>
          </cell>
          <cell r="P509">
            <v>160</v>
          </cell>
          <cell r="Q509">
            <v>3.8</v>
          </cell>
          <cell r="R509">
            <v>18676</v>
          </cell>
          <cell r="S509">
            <v>50.9</v>
          </cell>
          <cell r="T509">
            <v>20</v>
          </cell>
        </row>
        <row r="510">
          <cell r="A510">
            <v>508</v>
          </cell>
          <cell r="B510" t="str">
            <v xml:space="preserve">PORT AVENTURA-H.VIAJE                                      </v>
          </cell>
          <cell r="C510" t="str">
            <v>TVG</v>
          </cell>
          <cell r="D510" t="str">
            <v>GENERAL</v>
          </cell>
          <cell r="E510">
            <v>35579</v>
          </cell>
          <cell r="F510" t="str">
            <v>JUE</v>
          </cell>
          <cell r="G510">
            <v>0.99641203703703696</v>
          </cell>
          <cell r="H510" t="str">
            <v>000:20</v>
          </cell>
          <cell r="I510" t="str">
            <v>[CON PERDON] * [OS LIMITES REALIDADE]</v>
          </cell>
          <cell r="J510">
            <v>5</v>
          </cell>
          <cell r="K510">
            <v>15</v>
          </cell>
          <cell r="L510" t="str">
            <v>Resto</v>
          </cell>
          <cell r="M510">
            <v>0.2</v>
          </cell>
          <cell r="N510">
            <v>191.4</v>
          </cell>
          <cell r="O510">
            <v>84</v>
          </cell>
          <cell r="P510">
            <v>300</v>
          </cell>
          <cell r="Q510">
            <v>3.8</v>
          </cell>
          <cell r="R510">
            <v>18676</v>
          </cell>
          <cell r="S510">
            <v>50.9</v>
          </cell>
          <cell r="T510">
            <v>20</v>
          </cell>
        </row>
        <row r="511">
          <cell r="A511">
            <v>509</v>
          </cell>
          <cell r="B511" t="str">
            <v xml:space="preserve">PORT AVENTURA-H.VIAJE                                      </v>
          </cell>
          <cell r="C511" t="str">
            <v>TVM</v>
          </cell>
          <cell r="D511" t="str">
            <v>GENERAL</v>
          </cell>
          <cell r="E511">
            <v>35579</v>
          </cell>
          <cell r="F511" t="str">
            <v>JUE</v>
          </cell>
          <cell r="G511">
            <v>0.34804398148148147</v>
          </cell>
          <cell r="H511" t="str">
            <v>000:20</v>
          </cell>
          <cell r="I511" t="str">
            <v>[BUENOS DIAS MADRID] {AVANCE PROGRAMACION} * {AVANCE PROGRAMACION}</v>
          </cell>
          <cell r="J511">
            <v>4</v>
          </cell>
          <cell r="K511">
            <v>7</v>
          </cell>
          <cell r="L511" t="str">
            <v>Resto</v>
          </cell>
          <cell r="M511">
            <v>0</v>
          </cell>
          <cell r="N511">
            <v>191.4</v>
          </cell>
          <cell r="O511">
            <v>13</v>
          </cell>
          <cell r="P511">
            <v>180</v>
          </cell>
          <cell r="Q511">
            <v>3.8</v>
          </cell>
          <cell r="R511">
            <v>18682</v>
          </cell>
          <cell r="S511">
            <v>51</v>
          </cell>
          <cell r="T511">
            <v>20</v>
          </cell>
        </row>
        <row r="512">
          <cell r="A512">
            <v>510</v>
          </cell>
          <cell r="B512" t="str">
            <v xml:space="preserve">PORT AVENTURA-H.VIAJE                                      </v>
          </cell>
          <cell r="C512" t="str">
            <v>TVM</v>
          </cell>
          <cell r="D512" t="str">
            <v>GENERAL</v>
          </cell>
          <cell r="E512">
            <v>35579</v>
          </cell>
          <cell r="F512" t="str">
            <v>JUE</v>
          </cell>
          <cell r="G512">
            <v>0.3967013888888889</v>
          </cell>
          <cell r="H512" t="str">
            <v>000:20</v>
          </cell>
          <cell r="I512" t="str">
            <v>[TELE EMPLEO] * [AVANCE PROGRAMACION]</v>
          </cell>
          <cell r="J512">
            <v>1</v>
          </cell>
          <cell r="K512">
            <v>3</v>
          </cell>
          <cell r="L512" t="str">
            <v>Primera</v>
          </cell>
          <cell r="M512">
            <v>0</v>
          </cell>
          <cell r="N512">
            <v>191.4</v>
          </cell>
          <cell r="O512">
            <v>18</v>
          </cell>
          <cell r="P512">
            <v>180</v>
          </cell>
          <cell r="Q512">
            <v>3.8</v>
          </cell>
          <cell r="R512">
            <v>18686</v>
          </cell>
          <cell r="S512">
            <v>51</v>
          </cell>
          <cell r="T512">
            <v>20</v>
          </cell>
        </row>
        <row r="513">
          <cell r="A513">
            <v>511</v>
          </cell>
          <cell r="B513" t="str">
            <v xml:space="preserve">PORT AVENTURA-H.VIAJE                                      </v>
          </cell>
          <cell r="C513" t="str">
            <v>TVM</v>
          </cell>
          <cell r="D513" t="str">
            <v>GENERAL</v>
          </cell>
          <cell r="E513">
            <v>35579</v>
          </cell>
          <cell r="F513" t="str">
            <v>JUE</v>
          </cell>
          <cell r="G513">
            <v>0.77790509259259266</v>
          </cell>
          <cell r="H513" t="str">
            <v>000:20</v>
          </cell>
          <cell r="I513" t="str">
            <v>[HABLANDO CON GEMMA] {AVANCE PROGRAMACION} * {(P)MUCHO MADRID}</v>
          </cell>
          <cell r="J513">
            <v>8</v>
          </cell>
          <cell r="K513">
            <v>14</v>
          </cell>
          <cell r="L513" t="str">
            <v>Resto</v>
          </cell>
          <cell r="M513">
            <v>0.4</v>
          </cell>
          <cell r="N513">
            <v>191.9</v>
          </cell>
          <cell r="O513">
            <v>156</v>
          </cell>
          <cell r="P513">
            <v>365</v>
          </cell>
          <cell r="Q513">
            <v>3.8</v>
          </cell>
          <cell r="R513">
            <v>18690</v>
          </cell>
          <cell r="S513">
            <v>51</v>
          </cell>
          <cell r="T513">
            <v>20</v>
          </cell>
        </row>
        <row r="514">
          <cell r="A514">
            <v>512</v>
          </cell>
          <cell r="B514" t="str">
            <v xml:space="preserve">PORT AVENTURA-H.VIAJE                                      </v>
          </cell>
          <cell r="C514" t="str">
            <v>TVM</v>
          </cell>
          <cell r="D514" t="str">
            <v>GENERAL</v>
          </cell>
          <cell r="E514">
            <v>35579</v>
          </cell>
          <cell r="F514" t="str">
            <v>JUE</v>
          </cell>
          <cell r="G514">
            <v>0.99896990740740732</v>
          </cell>
          <cell r="H514" t="str">
            <v>000:20</v>
          </cell>
          <cell r="I514" t="str">
            <v>[TOMBOLA] {(P)MUCHO MADRID} * {TELEPAGINA MADRID}</v>
          </cell>
          <cell r="J514">
            <v>8</v>
          </cell>
          <cell r="K514">
            <v>19</v>
          </cell>
          <cell r="L514" t="str">
            <v>Resto</v>
          </cell>
          <cell r="M514">
            <v>0.9</v>
          </cell>
          <cell r="N514">
            <v>192.7</v>
          </cell>
          <cell r="O514">
            <v>317</v>
          </cell>
          <cell r="P514">
            <v>690</v>
          </cell>
          <cell r="Q514">
            <v>3.8</v>
          </cell>
          <cell r="R514">
            <v>18744</v>
          </cell>
          <cell r="S514">
            <v>51.1</v>
          </cell>
          <cell r="T514">
            <v>20</v>
          </cell>
        </row>
        <row r="515">
          <cell r="A515">
            <v>513</v>
          </cell>
          <cell r="B515" t="str">
            <v xml:space="preserve">PORT AVENTURA-H.VIAJE                                      </v>
          </cell>
          <cell r="C515" t="str">
            <v>TVM</v>
          </cell>
          <cell r="D515" t="str">
            <v>GENERAL</v>
          </cell>
          <cell r="E515">
            <v>35579</v>
          </cell>
          <cell r="F515" t="str">
            <v>JUE</v>
          </cell>
          <cell r="G515">
            <v>1.0316435185185184</v>
          </cell>
          <cell r="H515" t="str">
            <v>000:20</v>
          </cell>
          <cell r="I515" t="str">
            <v>[TOMBOLA] {(P)MUCHO MADRID} * {TELEPAGINA MADRID}</v>
          </cell>
          <cell r="J515">
            <v>5</v>
          </cell>
          <cell r="K515">
            <v>15</v>
          </cell>
          <cell r="L515" t="str">
            <v>Resto</v>
          </cell>
          <cell r="M515">
            <v>0.5</v>
          </cell>
          <cell r="N515">
            <v>193.3</v>
          </cell>
          <cell r="O515">
            <v>198</v>
          </cell>
          <cell r="P515">
            <v>180</v>
          </cell>
          <cell r="Q515">
            <v>3.8</v>
          </cell>
          <cell r="R515">
            <v>18765</v>
          </cell>
          <cell r="S515">
            <v>51.2</v>
          </cell>
          <cell r="T515">
            <v>20</v>
          </cell>
        </row>
        <row r="516">
          <cell r="A516">
            <v>514</v>
          </cell>
          <cell r="B516" t="str">
            <v xml:space="preserve">PORT AVENTURA-H.VIAJE                                      </v>
          </cell>
          <cell r="C516" t="str">
            <v>C.SUR</v>
          </cell>
          <cell r="D516" t="str">
            <v>GENERAL</v>
          </cell>
          <cell r="E516">
            <v>35580</v>
          </cell>
          <cell r="F516" t="str">
            <v>VIE</v>
          </cell>
          <cell r="G516">
            <v>0.78921296296296306</v>
          </cell>
          <cell r="H516" t="str">
            <v>000:20</v>
          </cell>
          <cell r="I516" t="str">
            <v>[FERIA DE GRANADA] {AVANCE PROGRAMACION} * {AVANCE PROGRAMACION}</v>
          </cell>
          <cell r="J516">
            <v>6</v>
          </cell>
          <cell r="K516">
            <v>13</v>
          </cell>
          <cell r="L516" t="str">
            <v>Resto</v>
          </cell>
          <cell r="M516">
            <v>0.5</v>
          </cell>
          <cell r="N516">
            <v>193.8</v>
          </cell>
          <cell r="O516">
            <v>183</v>
          </cell>
          <cell r="P516">
            <v>300</v>
          </cell>
          <cell r="Q516">
            <v>3.8</v>
          </cell>
          <cell r="R516">
            <v>18797</v>
          </cell>
          <cell r="S516">
            <v>51.3</v>
          </cell>
          <cell r="T516">
            <v>20</v>
          </cell>
        </row>
        <row r="517">
          <cell r="A517">
            <v>515</v>
          </cell>
          <cell r="B517" t="str">
            <v xml:space="preserve">PORT AVENTURA-H.VIAJE                                      </v>
          </cell>
          <cell r="C517" t="str">
            <v>C.SUR</v>
          </cell>
          <cell r="D517" t="str">
            <v>GENERAL</v>
          </cell>
          <cell r="E517">
            <v>35580</v>
          </cell>
          <cell r="F517" t="str">
            <v>VIE</v>
          </cell>
          <cell r="G517">
            <v>0.86887731481481489</v>
          </cell>
          <cell r="H517" t="str">
            <v>000:20</v>
          </cell>
          <cell r="I517" t="str">
            <v>[HABLANDO CON GEMMA] * [AVANCE PROGRAMACION]</v>
          </cell>
          <cell r="J517">
            <v>5</v>
          </cell>
          <cell r="K517">
            <v>17</v>
          </cell>
          <cell r="L517" t="str">
            <v>Resto</v>
          </cell>
          <cell r="M517">
            <v>0.5</v>
          </cell>
          <cell r="N517">
            <v>194.3</v>
          </cell>
          <cell r="O517">
            <v>187</v>
          </cell>
          <cell r="P517">
            <v>300</v>
          </cell>
          <cell r="Q517">
            <v>3.8</v>
          </cell>
          <cell r="R517">
            <v>18803</v>
          </cell>
          <cell r="S517">
            <v>51.3</v>
          </cell>
          <cell r="T517">
            <v>20</v>
          </cell>
        </row>
        <row r="518">
          <cell r="A518">
            <v>516</v>
          </cell>
          <cell r="B518" t="str">
            <v xml:space="preserve">PORT AVENTURA-H.VIAJE                                      </v>
          </cell>
          <cell r="C518" t="str">
            <v>C.SUR</v>
          </cell>
          <cell r="D518" t="str">
            <v>GENERAL</v>
          </cell>
          <cell r="E518">
            <v>35580</v>
          </cell>
          <cell r="F518" t="str">
            <v>VIE</v>
          </cell>
          <cell r="G518">
            <v>1.035625</v>
          </cell>
          <cell r="H518" t="str">
            <v>000:20</v>
          </cell>
          <cell r="I518" t="str">
            <v>[AQUI SE DISCUTE] {AVANCE PROGRAMACION} * {AVANCE PROGRAMACION}</v>
          </cell>
          <cell r="J518">
            <v>2</v>
          </cell>
          <cell r="K518">
            <v>6</v>
          </cell>
          <cell r="L518" t="str">
            <v>Segunda</v>
          </cell>
          <cell r="M518">
            <v>0.9</v>
          </cell>
          <cell r="N518">
            <v>195.2</v>
          </cell>
          <cell r="O518">
            <v>337</v>
          </cell>
          <cell r="P518">
            <v>125</v>
          </cell>
          <cell r="Q518">
            <v>3.8</v>
          </cell>
          <cell r="R518">
            <v>18815</v>
          </cell>
          <cell r="S518">
            <v>51.3</v>
          </cell>
          <cell r="T518">
            <v>20</v>
          </cell>
        </row>
        <row r="519">
          <cell r="A519">
            <v>517</v>
          </cell>
          <cell r="B519" t="str">
            <v xml:space="preserve">PORT AVENTURA-H.VIAJE                                      </v>
          </cell>
          <cell r="C519" t="str">
            <v>C9</v>
          </cell>
          <cell r="D519" t="str">
            <v>GENERAL</v>
          </cell>
          <cell r="E519">
            <v>35580</v>
          </cell>
          <cell r="F519" t="str">
            <v>VIE</v>
          </cell>
          <cell r="G519">
            <v>0.84548611111111116</v>
          </cell>
          <cell r="H519" t="str">
            <v>000:20</v>
          </cell>
          <cell r="I519" t="str">
            <v>[AVANCE PROGRAMACION] * [DOSSIERS]</v>
          </cell>
          <cell r="J519">
            <v>17</v>
          </cell>
          <cell r="K519">
            <v>18</v>
          </cell>
          <cell r="L519" t="str">
            <v>Penultima</v>
          </cell>
          <cell r="M519">
            <v>0.3</v>
          </cell>
          <cell r="N519">
            <v>195.5</v>
          </cell>
          <cell r="O519">
            <v>102</v>
          </cell>
          <cell r="P519">
            <v>300</v>
          </cell>
          <cell r="Q519">
            <v>3.8</v>
          </cell>
          <cell r="R519">
            <v>18815</v>
          </cell>
          <cell r="S519">
            <v>51.3</v>
          </cell>
          <cell r="T519">
            <v>20</v>
          </cell>
        </row>
        <row r="520">
          <cell r="A520">
            <v>518</v>
          </cell>
          <cell r="B520" t="str">
            <v xml:space="preserve">PORT AVENTURA-H.VIAJE                                      </v>
          </cell>
          <cell r="C520" t="str">
            <v>ETB2</v>
          </cell>
          <cell r="D520" t="str">
            <v>GENERAL</v>
          </cell>
          <cell r="E520">
            <v>35580</v>
          </cell>
          <cell r="F520" t="str">
            <v>VIE</v>
          </cell>
          <cell r="G520">
            <v>0.51761574074074079</v>
          </cell>
          <cell r="H520" t="str">
            <v>000:20</v>
          </cell>
          <cell r="I520" t="str">
            <v>[VIDA SALVAJE] {AVANCE PROGRAMACION} * {AVANCE PROGRAMACION}</v>
          </cell>
          <cell r="J520">
            <v>2</v>
          </cell>
          <cell r="K520">
            <v>3</v>
          </cell>
          <cell r="L520" t="str">
            <v>Segunda</v>
          </cell>
          <cell r="M520">
            <v>0</v>
          </cell>
          <cell r="N520">
            <v>195.5</v>
          </cell>
          <cell r="O520">
            <v>8</v>
          </cell>
          <cell r="P520">
            <v>50</v>
          </cell>
          <cell r="Q520">
            <v>3.8</v>
          </cell>
          <cell r="R520">
            <v>18815</v>
          </cell>
          <cell r="S520">
            <v>51.3</v>
          </cell>
          <cell r="T520">
            <v>20</v>
          </cell>
        </row>
        <row r="521">
          <cell r="A521">
            <v>519</v>
          </cell>
          <cell r="B521" t="str">
            <v xml:space="preserve">PORT AVENTURA-H.VIAJE                                      </v>
          </cell>
          <cell r="C521" t="str">
            <v>ETB2</v>
          </cell>
          <cell r="D521" t="str">
            <v>GENERAL</v>
          </cell>
          <cell r="E521">
            <v>35580</v>
          </cell>
          <cell r="F521" t="str">
            <v>VIE</v>
          </cell>
          <cell r="G521">
            <v>0.85168981481481476</v>
          </cell>
          <cell r="H521" t="str">
            <v>000:20</v>
          </cell>
          <cell r="I521" t="str">
            <v>[ROMPECABEZOTAS] {AVANCE PROGRAMACION} * {AVANCE PROGRAMACION}</v>
          </cell>
          <cell r="J521">
            <v>6</v>
          </cell>
          <cell r="K521">
            <v>14</v>
          </cell>
          <cell r="L521" t="str">
            <v>Resto</v>
          </cell>
          <cell r="M521">
            <v>0.1</v>
          </cell>
          <cell r="N521">
            <v>195.6</v>
          </cell>
          <cell r="O521">
            <v>44</v>
          </cell>
          <cell r="P521">
            <v>170</v>
          </cell>
          <cell r="Q521">
            <v>3.8</v>
          </cell>
          <cell r="R521">
            <v>18818</v>
          </cell>
          <cell r="S521">
            <v>51.3</v>
          </cell>
          <cell r="T521">
            <v>20</v>
          </cell>
        </row>
        <row r="522">
          <cell r="A522">
            <v>520</v>
          </cell>
          <cell r="B522" t="str">
            <v xml:space="preserve">PORT AVENTURA-H.VIAJE                                      </v>
          </cell>
          <cell r="C522" t="str">
            <v>ETB2</v>
          </cell>
          <cell r="D522" t="str">
            <v>GENERAL</v>
          </cell>
          <cell r="E522">
            <v>35580</v>
          </cell>
          <cell r="F522" t="str">
            <v>VIE</v>
          </cell>
          <cell r="G522">
            <v>0.91881944444444441</v>
          </cell>
          <cell r="H522" t="str">
            <v>000:15</v>
          </cell>
          <cell r="I522" t="str">
            <v>[TOMA Y DACA]  * {AVANCE PROGRAMACION}</v>
          </cell>
          <cell r="J522">
            <v>1</v>
          </cell>
          <cell r="K522">
            <v>14</v>
          </cell>
          <cell r="L522" t="str">
            <v>Primera</v>
          </cell>
          <cell r="M522">
            <v>0.3</v>
          </cell>
          <cell r="N522">
            <v>195.9</v>
          </cell>
          <cell r="O522">
            <v>95</v>
          </cell>
          <cell r="P522">
            <v>173</v>
          </cell>
          <cell r="Q522">
            <v>3.8</v>
          </cell>
          <cell r="R522">
            <v>18820</v>
          </cell>
          <cell r="S522">
            <v>51.3</v>
          </cell>
          <cell r="T522">
            <v>15</v>
          </cell>
        </row>
        <row r="523">
          <cell r="A523">
            <v>521</v>
          </cell>
          <cell r="B523" t="str">
            <v xml:space="preserve">PORT AVENTURA-H.VIAJE                                      </v>
          </cell>
          <cell r="C523" t="str">
            <v>ETB2</v>
          </cell>
          <cell r="D523" t="str">
            <v>GENERAL</v>
          </cell>
          <cell r="E523">
            <v>35580</v>
          </cell>
          <cell r="F523" t="str">
            <v>VIE</v>
          </cell>
          <cell r="G523">
            <v>0.97562499999999996</v>
          </cell>
          <cell r="H523" t="str">
            <v>000:20</v>
          </cell>
          <cell r="I523" t="str">
            <v>[TOMA Y DACA] {AVANCE PROGRAMACION} * {AVANCE PROGRAMACION}</v>
          </cell>
          <cell r="J523">
            <v>9</v>
          </cell>
          <cell r="K523">
            <v>18</v>
          </cell>
          <cell r="L523" t="str">
            <v>Resto</v>
          </cell>
          <cell r="M523">
            <v>0.4</v>
          </cell>
          <cell r="N523">
            <v>196.2</v>
          </cell>
          <cell r="O523">
            <v>133</v>
          </cell>
          <cell r="P523">
            <v>230</v>
          </cell>
          <cell r="Q523">
            <v>3.8</v>
          </cell>
          <cell r="R523">
            <v>18849</v>
          </cell>
          <cell r="S523">
            <v>51.4</v>
          </cell>
          <cell r="T523">
            <v>20</v>
          </cell>
        </row>
        <row r="524">
          <cell r="A524">
            <v>522</v>
          </cell>
          <cell r="B524" t="str">
            <v xml:space="preserve">PORT AVENTURA-H.VIAJE                                      </v>
          </cell>
          <cell r="C524" t="str">
            <v>TVG</v>
          </cell>
          <cell r="D524" t="str">
            <v>GENERAL</v>
          </cell>
          <cell r="E524">
            <v>35580</v>
          </cell>
          <cell r="F524" t="str">
            <v>VIE</v>
          </cell>
          <cell r="G524">
            <v>0.8501967592592593</v>
          </cell>
          <cell r="H524" t="str">
            <v>000:20</v>
          </cell>
          <cell r="I524" t="str">
            <v xml:space="preserve">[O TEQUELE TEQUELE] {AVANCE PROGRAMACION} * </v>
          </cell>
          <cell r="J524">
            <v>3</v>
          </cell>
          <cell r="K524">
            <v>13</v>
          </cell>
          <cell r="L524" t="str">
            <v>Resto</v>
          </cell>
          <cell r="M524">
            <v>0.1</v>
          </cell>
          <cell r="N524">
            <v>196.3</v>
          </cell>
          <cell r="O524">
            <v>41</v>
          </cell>
          <cell r="P524">
            <v>250</v>
          </cell>
          <cell r="Q524">
            <v>3.8</v>
          </cell>
          <cell r="R524">
            <v>18858</v>
          </cell>
          <cell r="S524">
            <v>51.4</v>
          </cell>
          <cell r="T524">
            <v>20</v>
          </cell>
        </row>
        <row r="525">
          <cell r="A525">
            <v>523</v>
          </cell>
          <cell r="B525" t="str">
            <v xml:space="preserve">PORT AVENTURA-H.VIAJE                                      </v>
          </cell>
          <cell r="C525" t="str">
            <v>TVG</v>
          </cell>
          <cell r="D525" t="str">
            <v>GENERAL</v>
          </cell>
          <cell r="E525">
            <v>35580</v>
          </cell>
          <cell r="F525" t="str">
            <v>VIE</v>
          </cell>
          <cell r="G525">
            <v>0.98686342592592602</v>
          </cell>
          <cell r="H525" t="str">
            <v>000:20</v>
          </cell>
          <cell r="I525" t="str">
            <v>[LUAR] {AVANCE PROGRAMACION} * {AVANCE PROGRAMACION}</v>
          </cell>
          <cell r="J525">
            <v>16</v>
          </cell>
          <cell r="K525">
            <v>18</v>
          </cell>
          <cell r="L525" t="str">
            <v>Resto</v>
          </cell>
          <cell r="M525">
            <v>0.8</v>
          </cell>
          <cell r="N525">
            <v>197.2</v>
          </cell>
          <cell r="O525">
            <v>298</v>
          </cell>
          <cell r="P525">
            <v>400</v>
          </cell>
          <cell r="Q525">
            <v>3.8</v>
          </cell>
          <cell r="R525">
            <v>18881</v>
          </cell>
          <cell r="S525">
            <v>51.5</v>
          </cell>
          <cell r="T525">
            <v>20</v>
          </cell>
        </row>
        <row r="526">
          <cell r="A526">
            <v>524</v>
          </cell>
          <cell r="B526" t="str">
            <v xml:space="preserve">PORT AVENTURA-H.VIAJE                                      </v>
          </cell>
          <cell r="C526" t="str">
            <v>TVG</v>
          </cell>
          <cell r="D526" t="str">
            <v>GENERAL</v>
          </cell>
          <cell r="E526">
            <v>35580</v>
          </cell>
          <cell r="F526" t="str">
            <v>VIE</v>
          </cell>
          <cell r="G526">
            <v>1.0934722222222222</v>
          </cell>
          <cell r="H526" t="str">
            <v>000:20</v>
          </cell>
          <cell r="I526" t="str">
            <v>[A CHAVE]  * {AVANCE PROGRAMACION}</v>
          </cell>
          <cell r="J526">
            <v>4</v>
          </cell>
          <cell r="K526">
            <v>5</v>
          </cell>
          <cell r="L526" t="str">
            <v>Penultima</v>
          </cell>
          <cell r="M526">
            <v>0.1</v>
          </cell>
          <cell r="N526">
            <v>197.2</v>
          </cell>
          <cell r="O526">
            <v>25</v>
          </cell>
          <cell r="P526">
            <v>60</v>
          </cell>
          <cell r="Q526">
            <v>3.8</v>
          </cell>
          <cell r="R526">
            <v>18885</v>
          </cell>
          <cell r="S526">
            <v>51.5</v>
          </cell>
          <cell r="T526">
            <v>20</v>
          </cell>
        </row>
        <row r="527">
          <cell r="A527">
            <v>525</v>
          </cell>
          <cell r="B527" t="str">
            <v xml:space="preserve">PORT AVENTURA-H.VIAJE                                      </v>
          </cell>
          <cell r="C527" t="str">
            <v>TVM</v>
          </cell>
          <cell r="D527" t="str">
            <v>GENERAL</v>
          </cell>
          <cell r="E527">
            <v>35580</v>
          </cell>
          <cell r="F527" t="str">
            <v>VIE</v>
          </cell>
          <cell r="G527">
            <v>0.4085185185185185</v>
          </cell>
          <cell r="H527" t="str">
            <v>000:20</v>
          </cell>
          <cell r="I527" t="str">
            <v>[BUSCATE LA VIDA] {AVANCE PROGRAMACION} * {(P)MUCHO MADRID}</v>
          </cell>
          <cell r="J527">
            <v>2</v>
          </cell>
          <cell r="K527">
            <v>5</v>
          </cell>
          <cell r="L527" t="str">
            <v>Segunda</v>
          </cell>
          <cell r="M527">
            <v>0.1</v>
          </cell>
          <cell r="N527">
            <v>197.3</v>
          </cell>
          <cell r="O527">
            <v>38</v>
          </cell>
          <cell r="P527">
            <v>180</v>
          </cell>
          <cell r="Q527">
            <v>3.8</v>
          </cell>
          <cell r="R527">
            <v>18885</v>
          </cell>
          <cell r="S527">
            <v>51.5</v>
          </cell>
          <cell r="T527">
            <v>20</v>
          </cell>
        </row>
        <row r="528">
          <cell r="A528">
            <v>526</v>
          </cell>
          <cell r="B528" t="str">
            <v xml:space="preserve">PORT AVENTURA-H.VIAJE                                      </v>
          </cell>
          <cell r="C528" t="str">
            <v>TVM</v>
          </cell>
          <cell r="D528" t="str">
            <v>GENERAL</v>
          </cell>
          <cell r="E528">
            <v>35580</v>
          </cell>
          <cell r="F528" t="str">
            <v>VIE</v>
          </cell>
          <cell r="G528">
            <v>0.97774305555555552</v>
          </cell>
          <cell r="H528" t="str">
            <v>000:20</v>
          </cell>
          <cell r="I528" t="str">
            <v>[SUCEDIO EN MADRID] {AVANCE PROGRAMACION} * {AVANCE PROGRAMACION}</v>
          </cell>
          <cell r="J528">
            <v>19</v>
          </cell>
          <cell r="K528">
            <v>21</v>
          </cell>
          <cell r="L528" t="str">
            <v>Resto</v>
          </cell>
          <cell r="M528">
            <v>0.8</v>
          </cell>
          <cell r="N528">
            <v>198.1</v>
          </cell>
          <cell r="O528">
            <v>299</v>
          </cell>
          <cell r="P528">
            <v>690</v>
          </cell>
          <cell r="Q528">
            <v>3.8</v>
          </cell>
          <cell r="R528">
            <v>18893</v>
          </cell>
          <cell r="S528">
            <v>51.5</v>
          </cell>
          <cell r="T528">
            <v>20</v>
          </cell>
        </row>
        <row r="529">
          <cell r="A529">
            <v>527</v>
          </cell>
          <cell r="B529" t="str">
            <v xml:space="preserve">PORT AVENTURA-H.VIAJE                                      </v>
          </cell>
          <cell r="C529" t="str">
            <v>TVM</v>
          </cell>
          <cell r="D529" t="str">
            <v>GENERAL</v>
          </cell>
          <cell r="E529">
            <v>35580</v>
          </cell>
          <cell r="F529" t="str">
            <v>VIE</v>
          </cell>
          <cell r="G529">
            <v>1.0494907407407408</v>
          </cell>
          <cell r="H529" t="str">
            <v>000:20</v>
          </cell>
          <cell r="I529" t="str">
            <v>[SUCEDIO EN MADRID] {AVANCE PROGRAMACION} * {TELEPAGINA MADRID}</v>
          </cell>
          <cell r="J529">
            <v>4</v>
          </cell>
          <cell r="K529">
            <v>13</v>
          </cell>
          <cell r="L529" t="str">
            <v>Resto</v>
          </cell>
          <cell r="M529">
            <v>0.5</v>
          </cell>
          <cell r="N529">
            <v>198.7</v>
          </cell>
          <cell r="O529">
            <v>186</v>
          </cell>
          <cell r="P529">
            <v>180</v>
          </cell>
          <cell r="Q529">
            <v>3.9</v>
          </cell>
          <cell r="R529">
            <v>18902</v>
          </cell>
          <cell r="S529">
            <v>51.6</v>
          </cell>
          <cell r="T529">
            <v>20</v>
          </cell>
        </row>
        <row r="530">
          <cell r="A530">
            <v>528</v>
          </cell>
          <cell r="B530" t="str">
            <v xml:space="preserve">PORT AVENTURA-H.VIAJE                                      </v>
          </cell>
          <cell r="C530" t="str">
            <v>C.SUR</v>
          </cell>
          <cell r="D530" t="str">
            <v>GENERAL</v>
          </cell>
          <cell r="E530">
            <v>35581</v>
          </cell>
          <cell r="F530" t="str">
            <v>SÁB</v>
          </cell>
          <cell r="G530">
            <v>0.79973379629629626</v>
          </cell>
          <cell r="H530" t="str">
            <v>000:20</v>
          </cell>
          <cell r="I530" t="str">
            <v>[POR QUE?(R)] {AVANCE PROGRAMACION} * {AVANCE PROGRAMACION}</v>
          </cell>
          <cell r="J530">
            <v>2</v>
          </cell>
          <cell r="K530">
            <v>7</v>
          </cell>
          <cell r="L530" t="str">
            <v>Segunda</v>
          </cell>
          <cell r="M530">
            <v>0.8</v>
          </cell>
          <cell r="N530">
            <v>199.5</v>
          </cell>
          <cell r="O530">
            <v>297</v>
          </cell>
          <cell r="P530">
            <v>250</v>
          </cell>
          <cell r="Q530">
            <v>3.9</v>
          </cell>
          <cell r="R530">
            <v>18958</v>
          </cell>
          <cell r="S530">
            <v>51.7</v>
          </cell>
          <cell r="T530">
            <v>20</v>
          </cell>
        </row>
        <row r="531">
          <cell r="A531">
            <v>529</v>
          </cell>
          <cell r="B531" t="str">
            <v xml:space="preserve">PORT AVENTURA-H.VIAJE                                      </v>
          </cell>
          <cell r="C531" t="str">
            <v>C.SUR</v>
          </cell>
          <cell r="D531" t="str">
            <v>GENERAL</v>
          </cell>
          <cell r="E531">
            <v>35581</v>
          </cell>
          <cell r="F531" t="str">
            <v>SÁB</v>
          </cell>
          <cell r="G531">
            <v>0.88118055555555552</v>
          </cell>
          <cell r="H531" t="str">
            <v>000:20</v>
          </cell>
          <cell r="I531" t="str">
            <v>[CLUB DEPORTIVO] {FUTBOL:L.ESPA#OLA}</v>
          </cell>
          <cell r="J531">
            <v>13</v>
          </cell>
          <cell r="K531">
            <v>21</v>
          </cell>
          <cell r="L531" t="str">
            <v>Resto</v>
          </cell>
          <cell r="M531">
            <v>1.3</v>
          </cell>
          <cell r="N531">
            <v>200.7</v>
          </cell>
          <cell r="O531">
            <v>469</v>
          </cell>
          <cell r="P531">
            <v>800</v>
          </cell>
          <cell r="Q531">
            <v>3.9</v>
          </cell>
          <cell r="R531">
            <v>19009</v>
          </cell>
          <cell r="S531">
            <v>51.9</v>
          </cell>
          <cell r="T531">
            <v>20</v>
          </cell>
        </row>
        <row r="532">
          <cell r="A532">
            <v>530</v>
          </cell>
          <cell r="B532" t="str">
            <v xml:space="preserve">PORT AVENTURA-H.VIAJE                                      </v>
          </cell>
          <cell r="C532" t="str">
            <v>C.SUR</v>
          </cell>
          <cell r="D532" t="str">
            <v>GENERAL</v>
          </cell>
          <cell r="E532">
            <v>35581</v>
          </cell>
          <cell r="F532" t="str">
            <v>SÁB</v>
          </cell>
          <cell r="G532">
            <v>1.0733912037037037</v>
          </cell>
          <cell r="H532" t="str">
            <v>000:20</v>
          </cell>
          <cell r="I532" t="str">
            <v>[CINE EROTICO] {AVANCE PROGRAMACION} * {AVANCE PROGRAMACION}</v>
          </cell>
          <cell r="J532">
            <v>2</v>
          </cell>
          <cell r="K532">
            <v>7</v>
          </cell>
          <cell r="L532" t="str">
            <v>Segunda</v>
          </cell>
          <cell r="M532">
            <v>0.5</v>
          </cell>
          <cell r="N532">
            <v>201.3</v>
          </cell>
          <cell r="O532">
            <v>190</v>
          </cell>
          <cell r="P532">
            <v>50</v>
          </cell>
          <cell r="Q532">
            <v>3.9</v>
          </cell>
          <cell r="R532">
            <v>19024</v>
          </cell>
          <cell r="S532">
            <v>51.9</v>
          </cell>
          <cell r="T532">
            <v>20</v>
          </cell>
        </row>
        <row r="533">
          <cell r="A533">
            <v>531</v>
          </cell>
          <cell r="B533" t="str">
            <v xml:space="preserve">PORT AVENTURA-H.VIAJE                                      </v>
          </cell>
          <cell r="C533" t="str">
            <v>C9</v>
          </cell>
          <cell r="D533" t="str">
            <v>GENERAL</v>
          </cell>
          <cell r="E533">
            <v>35581</v>
          </cell>
          <cell r="F533" t="str">
            <v>SÁB</v>
          </cell>
          <cell r="G533">
            <v>0.72672453703703699</v>
          </cell>
          <cell r="H533" t="str">
            <v>000:20</v>
          </cell>
          <cell r="I533" t="str">
            <v>[CINE] {AVANCE PROGRAMACION} * {AVANCE PROGRAMACION}</v>
          </cell>
          <cell r="J533">
            <v>9</v>
          </cell>
          <cell r="K533">
            <v>12</v>
          </cell>
          <cell r="L533" t="str">
            <v>Resto</v>
          </cell>
          <cell r="M533">
            <v>0.6</v>
          </cell>
          <cell r="N533">
            <v>201.9</v>
          </cell>
          <cell r="O533">
            <v>215</v>
          </cell>
          <cell r="P533">
            <v>250</v>
          </cell>
          <cell r="Q533">
            <v>3.9</v>
          </cell>
          <cell r="R533">
            <v>19028</v>
          </cell>
          <cell r="S533">
            <v>51.9</v>
          </cell>
          <cell r="T533">
            <v>20</v>
          </cell>
        </row>
        <row r="534">
          <cell r="A534">
            <v>532</v>
          </cell>
          <cell r="B534" t="str">
            <v xml:space="preserve">PORT AVENTURA-H.VIAJE                                      </v>
          </cell>
          <cell r="C534" t="str">
            <v>C9</v>
          </cell>
          <cell r="D534" t="str">
            <v>GENERAL</v>
          </cell>
          <cell r="E534">
            <v>35581</v>
          </cell>
          <cell r="F534" t="str">
            <v>SÁB</v>
          </cell>
          <cell r="G534">
            <v>1.0590625</v>
          </cell>
          <cell r="H534" t="str">
            <v>000:20</v>
          </cell>
          <cell r="I534" t="str">
            <v>[CINE DE MITJANIT] {AVANCE PROGRAMACION} * {AVANCE PROGRAMACION}</v>
          </cell>
          <cell r="J534">
            <v>4</v>
          </cell>
          <cell r="K534">
            <v>5</v>
          </cell>
          <cell r="L534" t="str">
            <v>Penultima</v>
          </cell>
          <cell r="M534">
            <v>0.4</v>
          </cell>
          <cell r="N534">
            <v>202.2</v>
          </cell>
          <cell r="O534">
            <v>131</v>
          </cell>
          <cell r="P534">
            <v>50</v>
          </cell>
          <cell r="Q534">
            <v>3.9</v>
          </cell>
          <cell r="R534">
            <v>19030</v>
          </cell>
          <cell r="S534">
            <v>51.9</v>
          </cell>
          <cell r="T534">
            <v>20</v>
          </cell>
        </row>
        <row r="535">
          <cell r="A535">
            <v>533</v>
          </cell>
          <cell r="B535" t="str">
            <v xml:space="preserve">PORT AVENTURA-H.VIAJE                                      </v>
          </cell>
          <cell r="C535" t="str">
            <v>ETB2</v>
          </cell>
          <cell r="D535" t="str">
            <v>GENERAL</v>
          </cell>
          <cell r="E535">
            <v>35581</v>
          </cell>
          <cell r="F535" t="str">
            <v>SÁB</v>
          </cell>
          <cell r="G535">
            <v>0.57592592592592595</v>
          </cell>
          <cell r="H535" t="str">
            <v>000:20</v>
          </cell>
          <cell r="I535" t="str">
            <v>[AVANCE PROGRAMACION] * [AVANCE PROGRAMACION]</v>
          </cell>
          <cell r="J535">
            <v>3</v>
          </cell>
          <cell r="K535">
            <v>12</v>
          </cell>
          <cell r="L535" t="str">
            <v>Resto</v>
          </cell>
          <cell r="M535">
            <v>0</v>
          </cell>
          <cell r="N535">
            <v>202.2</v>
          </cell>
          <cell r="O535">
            <v>7</v>
          </cell>
          <cell r="P535">
            <v>50</v>
          </cell>
          <cell r="Q535">
            <v>3.9</v>
          </cell>
          <cell r="R535">
            <v>19030</v>
          </cell>
          <cell r="S535">
            <v>51.9</v>
          </cell>
          <cell r="T535">
            <v>20</v>
          </cell>
        </row>
        <row r="536">
          <cell r="A536">
            <v>534</v>
          </cell>
          <cell r="B536" t="str">
            <v xml:space="preserve">PORT AVENTURA-H.VIAJE                                      </v>
          </cell>
          <cell r="C536" t="str">
            <v>ETB2</v>
          </cell>
          <cell r="D536" t="str">
            <v>GENERAL</v>
          </cell>
          <cell r="E536">
            <v>35581</v>
          </cell>
          <cell r="F536" t="str">
            <v>SÁB</v>
          </cell>
          <cell r="G536">
            <v>0.92473379629629626</v>
          </cell>
          <cell r="H536" t="str">
            <v>000:20</v>
          </cell>
          <cell r="I536" t="str">
            <v xml:space="preserve">[DEBATE PARLAMENTARIO] {SEPTIMO SENTIDO(R)} * </v>
          </cell>
          <cell r="J536">
            <v>9</v>
          </cell>
          <cell r="K536">
            <v>14</v>
          </cell>
          <cell r="L536" t="str">
            <v>Resto</v>
          </cell>
          <cell r="M536">
            <v>0.1</v>
          </cell>
          <cell r="N536">
            <v>202.3</v>
          </cell>
          <cell r="O536">
            <v>31</v>
          </cell>
          <cell r="P536">
            <v>230</v>
          </cell>
          <cell r="Q536">
            <v>3.9</v>
          </cell>
          <cell r="R536">
            <v>19032</v>
          </cell>
          <cell r="S536">
            <v>51.9</v>
          </cell>
          <cell r="T536">
            <v>20</v>
          </cell>
        </row>
        <row r="537">
          <cell r="A537">
            <v>535</v>
          </cell>
          <cell r="B537" t="str">
            <v xml:space="preserve">PORT AVENTURA-H.VIAJE                                      </v>
          </cell>
          <cell r="C537" t="str">
            <v>TVG</v>
          </cell>
          <cell r="D537" t="str">
            <v>GENERAL</v>
          </cell>
          <cell r="E537">
            <v>35581</v>
          </cell>
          <cell r="F537" t="str">
            <v>SÁB</v>
          </cell>
          <cell r="G537">
            <v>0.9783680555555555</v>
          </cell>
          <cell r="H537" t="str">
            <v>000:20</v>
          </cell>
          <cell r="I537" t="str">
            <v>[A XORNADA EN XOGO] {FUTBOL:L.ESPA#OLA}</v>
          </cell>
          <cell r="J537">
            <v>24</v>
          </cell>
          <cell r="K537">
            <v>31</v>
          </cell>
          <cell r="L537" t="str">
            <v>Resto</v>
          </cell>
          <cell r="M537">
            <v>0.5</v>
          </cell>
          <cell r="N537">
            <v>202.8</v>
          </cell>
          <cell r="O537">
            <v>196</v>
          </cell>
          <cell r="P537">
            <v>675</v>
          </cell>
          <cell r="Q537">
            <v>3.9</v>
          </cell>
          <cell r="R537">
            <v>19051</v>
          </cell>
          <cell r="S537">
            <v>52</v>
          </cell>
          <cell r="T537">
            <v>20</v>
          </cell>
        </row>
        <row r="538">
          <cell r="A538">
            <v>536</v>
          </cell>
          <cell r="B538" t="str">
            <v xml:space="preserve">PORT AVENTURA-H.VIAJE                                      </v>
          </cell>
          <cell r="C538" t="str">
            <v>TVM</v>
          </cell>
          <cell r="D538" t="str">
            <v>GENERAL</v>
          </cell>
          <cell r="E538">
            <v>35581</v>
          </cell>
          <cell r="F538" t="str">
            <v>SÁB</v>
          </cell>
          <cell r="G538">
            <v>0.46803240740740742</v>
          </cell>
          <cell r="H538" t="str">
            <v>000:20</v>
          </cell>
          <cell r="I538" t="str">
            <v>[LA PANTERA ROSA] * [DOUG]</v>
          </cell>
          <cell r="J538">
            <v>2</v>
          </cell>
          <cell r="K538">
            <v>4</v>
          </cell>
          <cell r="L538" t="str">
            <v>Segunda</v>
          </cell>
          <cell r="M538">
            <v>0.2</v>
          </cell>
          <cell r="N538">
            <v>203</v>
          </cell>
          <cell r="O538">
            <v>69</v>
          </cell>
          <cell r="P538">
            <v>180</v>
          </cell>
          <cell r="Q538">
            <v>3.9</v>
          </cell>
          <cell r="R538">
            <v>19061</v>
          </cell>
          <cell r="S538">
            <v>52</v>
          </cell>
          <cell r="T538">
            <v>20</v>
          </cell>
        </row>
        <row r="539">
          <cell r="A539">
            <v>537</v>
          </cell>
          <cell r="B539" t="str">
            <v xml:space="preserve">PORT AVENTURA-H.VIAJE                                      </v>
          </cell>
          <cell r="C539" t="str">
            <v>TVM</v>
          </cell>
          <cell r="D539" t="str">
            <v>GENERAL</v>
          </cell>
          <cell r="E539">
            <v>35581</v>
          </cell>
          <cell r="F539" t="str">
            <v>SÁB</v>
          </cell>
          <cell r="G539">
            <v>0.7260416666666667</v>
          </cell>
          <cell r="H539" t="str">
            <v>000:20</v>
          </cell>
          <cell r="I539" t="str">
            <v>[TARDE DE FUTBOL] {AVANCE PROGRAMACION} * {PREVIO FUT.:L.ESP.OTR}</v>
          </cell>
          <cell r="J539">
            <v>9</v>
          </cell>
          <cell r="K539">
            <v>17</v>
          </cell>
          <cell r="L539" t="str">
            <v>Resto</v>
          </cell>
          <cell r="M539">
            <v>0.5</v>
          </cell>
          <cell r="N539">
            <v>203.5</v>
          </cell>
          <cell r="O539">
            <v>184</v>
          </cell>
          <cell r="P539">
            <v>365</v>
          </cell>
          <cell r="Q539">
            <v>3.9</v>
          </cell>
          <cell r="R539">
            <v>19066</v>
          </cell>
          <cell r="S539">
            <v>52</v>
          </cell>
          <cell r="T539">
            <v>20</v>
          </cell>
        </row>
        <row r="540">
          <cell r="A540">
            <v>538</v>
          </cell>
          <cell r="B540" t="str">
            <v xml:space="preserve">PORT AVENTURA-H.VIAJE                                      </v>
          </cell>
          <cell r="C540" t="str">
            <v>TVM</v>
          </cell>
          <cell r="D540" t="str">
            <v>GENERAL</v>
          </cell>
          <cell r="E540">
            <v>35581</v>
          </cell>
          <cell r="F540" t="str">
            <v>SÁB</v>
          </cell>
          <cell r="G540">
            <v>1.0298263888888888</v>
          </cell>
          <cell r="H540" t="str">
            <v>000:20</v>
          </cell>
          <cell r="I540" t="str">
            <v>[CINE]  * {AVANCE PROGRAMACION}</v>
          </cell>
          <cell r="J540">
            <v>3</v>
          </cell>
          <cell r="K540">
            <v>20</v>
          </cell>
          <cell r="L540" t="str">
            <v>Resto</v>
          </cell>
          <cell r="M540">
            <v>0.4</v>
          </cell>
          <cell r="N540">
            <v>204</v>
          </cell>
          <cell r="O540">
            <v>159</v>
          </cell>
          <cell r="P540">
            <v>690</v>
          </cell>
          <cell r="Q540">
            <v>3.9</v>
          </cell>
          <cell r="R540">
            <v>19070</v>
          </cell>
          <cell r="S540">
            <v>52</v>
          </cell>
          <cell r="T540">
            <v>20</v>
          </cell>
        </row>
        <row r="541">
          <cell r="A541">
            <v>539</v>
          </cell>
          <cell r="B541" t="str">
            <v xml:space="preserve">PORT AVENTURA-H.VIAJE                                      </v>
          </cell>
          <cell r="C541" t="str">
            <v>TVM</v>
          </cell>
          <cell r="D541" t="str">
            <v>GENERAL</v>
          </cell>
          <cell r="E541">
            <v>35581</v>
          </cell>
          <cell r="F541" t="str">
            <v>SÁB</v>
          </cell>
          <cell r="G541">
            <v>1.0663657407407408</v>
          </cell>
          <cell r="H541" t="str">
            <v>000:20</v>
          </cell>
          <cell r="I541" t="str">
            <v>[CINE] {(P)MUCHO MADRID} * {AVANCE PROGRAMACION}</v>
          </cell>
          <cell r="J541">
            <v>3</v>
          </cell>
          <cell r="K541">
            <v>18</v>
          </cell>
          <cell r="L541" t="str">
            <v>Resto</v>
          </cell>
          <cell r="M541">
            <v>0.4</v>
          </cell>
          <cell r="N541">
            <v>204.4</v>
          </cell>
          <cell r="O541">
            <v>156</v>
          </cell>
          <cell r="P541">
            <v>180</v>
          </cell>
          <cell r="Q541">
            <v>3.9</v>
          </cell>
          <cell r="R541">
            <v>19075</v>
          </cell>
          <cell r="S541">
            <v>52</v>
          </cell>
          <cell r="T541">
            <v>20</v>
          </cell>
        </row>
        <row r="542">
          <cell r="A542">
            <v>540</v>
          </cell>
          <cell r="B542" t="str">
            <v xml:space="preserve">PORT AVENTURA-H.VIAJE                                      </v>
          </cell>
          <cell r="C542" t="str">
            <v>C.SUR</v>
          </cell>
          <cell r="D542" t="str">
            <v>GENERAL</v>
          </cell>
          <cell r="E542">
            <v>35582</v>
          </cell>
          <cell r="F542" t="str">
            <v>DOM</v>
          </cell>
          <cell r="G542">
            <v>0.57685185185185184</v>
          </cell>
          <cell r="H542" t="str">
            <v>000:20</v>
          </cell>
          <cell r="I542" t="str">
            <v>[CINE] * [AVANCE PROGRAMACION]</v>
          </cell>
          <cell r="J542">
            <v>1</v>
          </cell>
          <cell r="K542">
            <v>4</v>
          </cell>
          <cell r="L542" t="str">
            <v>Primera</v>
          </cell>
          <cell r="M542">
            <v>0.4</v>
          </cell>
          <cell r="N542">
            <v>204.8</v>
          </cell>
          <cell r="O542">
            <v>143</v>
          </cell>
          <cell r="P542">
            <v>65</v>
          </cell>
          <cell r="Q542">
            <v>3.9</v>
          </cell>
          <cell r="R542">
            <v>19080</v>
          </cell>
          <cell r="S542">
            <v>52</v>
          </cell>
          <cell r="T542">
            <v>20</v>
          </cell>
        </row>
        <row r="543">
          <cell r="A543">
            <v>541</v>
          </cell>
          <cell r="B543" t="str">
            <v xml:space="preserve">PORT AVENTURA-H.VIAJE                                      </v>
          </cell>
          <cell r="C543" t="str">
            <v>C.SUR</v>
          </cell>
          <cell r="D543" t="str">
            <v>GENERAL</v>
          </cell>
          <cell r="E543">
            <v>35582</v>
          </cell>
          <cell r="F543" t="str">
            <v>DOM</v>
          </cell>
          <cell r="G543">
            <v>0.9601736111111111</v>
          </cell>
          <cell r="H543" t="str">
            <v>000:20</v>
          </cell>
          <cell r="I543" t="str">
            <v>[CLUB DEPORTIVO] {AVANCE PROGRAMACION} * {AVANCE PROGRAMACION}</v>
          </cell>
          <cell r="J543">
            <v>6</v>
          </cell>
          <cell r="K543">
            <v>15</v>
          </cell>
          <cell r="L543" t="str">
            <v>Resto</v>
          </cell>
          <cell r="M543">
            <v>0.5</v>
          </cell>
          <cell r="N543">
            <v>205.3</v>
          </cell>
          <cell r="O543">
            <v>183</v>
          </cell>
          <cell r="P543">
            <v>400</v>
          </cell>
          <cell r="Q543">
            <v>3.9</v>
          </cell>
          <cell r="R543">
            <v>19110</v>
          </cell>
          <cell r="S543">
            <v>52.1</v>
          </cell>
          <cell r="T543">
            <v>20</v>
          </cell>
        </row>
        <row r="544">
          <cell r="A544">
            <v>542</v>
          </cell>
          <cell r="B544" t="str">
            <v xml:space="preserve">PORT AVENTURA-H.VIAJE                                      </v>
          </cell>
          <cell r="C544" t="str">
            <v>C.SUR</v>
          </cell>
          <cell r="D544" t="str">
            <v>GENERAL</v>
          </cell>
          <cell r="E544">
            <v>35582</v>
          </cell>
          <cell r="F544" t="str">
            <v>DOM</v>
          </cell>
          <cell r="G544">
            <v>1.0437268518518519</v>
          </cell>
          <cell r="H544" t="str">
            <v>000:20</v>
          </cell>
          <cell r="I544" t="str">
            <v xml:space="preserve">[CLUB DEPORTIVO] {POST FUT.:L.ESPA#OLA} * </v>
          </cell>
          <cell r="J544">
            <v>5</v>
          </cell>
          <cell r="K544">
            <v>6</v>
          </cell>
          <cell r="L544" t="str">
            <v>Penultima</v>
          </cell>
          <cell r="M544">
            <v>0.4</v>
          </cell>
          <cell r="N544">
            <v>205.7</v>
          </cell>
          <cell r="O544">
            <v>151</v>
          </cell>
          <cell r="P544">
            <v>50</v>
          </cell>
          <cell r="Q544">
            <v>3.9</v>
          </cell>
          <cell r="R544">
            <v>19111</v>
          </cell>
          <cell r="S544">
            <v>52.1</v>
          </cell>
          <cell r="T544">
            <v>20</v>
          </cell>
        </row>
        <row r="545">
          <cell r="A545">
            <v>543</v>
          </cell>
          <cell r="B545" t="str">
            <v xml:space="preserve">PORT AVENTURA-H.VIAJE                                      </v>
          </cell>
          <cell r="C545" t="str">
            <v>C9</v>
          </cell>
          <cell r="D545" t="str">
            <v>GENERAL</v>
          </cell>
          <cell r="E545">
            <v>35582</v>
          </cell>
          <cell r="F545" t="str">
            <v>DOM</v>
          </cell>
          <cell r="G545">
            <v>0.85194444444444439</v>
          </cell>
          <cell r="H545" t="str">
            <v>000:20</v>
          </cell>
          <cell r="I545" t="str">
            <v>[NOTICIES 9:2] {AVANCE PROGRAMACION} * {AVANCE PROGRAMACION}</v>
          </cell>
          <cell r="J545">
            <v>16</v>
          </cell>
          <cell r="K545">
            <v>20</v>
          </cell>
          <cell r="L545" t="str">
            <v>Resto</v>
          </cell>
          <cell r="M545">
            <v>0.5</v>
          </cell>
          <cell r="N545">
            <v>206.2</v>
          </cell>
          <cell r="O545">
            <v>169</v>
          </cell>
          <cell r="P545">
            <v>300</v>
          </cell>
          <cell r="Q545">
            <v>4</v>
          </cell>
          <cell r="R545">
            <v>19119</v>
          </cell>
          <cell r="S545">
            <v>52.2</v>
          </cell>
          <cell r="T545">
            <v>20</v>
          </cell>
        </row>
        <row r="546">
          <cell r="A546">
            <v>544</v>
          </cell>
          <cell r="B546" t="str">
            <v xml:space="preserve">PORT AVENTURA-H.VIAJE                                      </v>
          </cell>
          <cell r="C546" t="str">
            <v>C9</v>
          </cell>
          <cell r="D546" t="str">
            <v>GENERAL</v>
          </cell>
          <cell r="E546">
            <v>35582</v>
          </cell>
          <cell r="F546" t="str">
            <v>DOM</v>
          </cell>
          <cell r="G546">
            <v>0.97503472222222232</v>
          </cell>
          <cell r="H546" t="str">
            <v>000:20</v>
          </cell>
          <cell r="I546" t="str">
            <v>[CINE] {AVANCE PROGRAMACION} * {AVANCE PROGRAMACION}</v>
          </cell>
          <cell r="J546">
            <v>4</v>
          </cell>
          <cell r="K546">
            <v>16</v>
          </cell>
          <cell r="L546" t="str">
            <v>Resto</v>
          </cell>
          <cell r="M546">
            <v>0.7</v>
          </cell>
          <cell r="N546">
            <v>206.8</v>
          </cell>
          <cell r="O546">
            <v>244</v>
          </cell>
          <cell r="P546">
            <v>400</v>
          </cell>
          <cell r="Q546">
            <v>4</v>
          </cell>
          <cell r="R546">
            <v>19133</v>
          </cell>
          <cell r="S546">
            <v>52.2</v>
          </cell>
          <cell r="T546">
            <v>20</v>
          </cell>
        </row>
        <row r="547">
          <cell r="A547">
            <v>545</v>
          </cell>
          <cell r="B547" t="str">
            <v xml:space="preserve">PORT AVENTURA-H.VIAJE                                      </v>
          </cell>
          <cell r="C547" t="str">
            <v>ETB2</v>
          </cell>
          <cell r="D547" t="str">
            <v>GENERAL</v>
          </cell>
          <cell r="E547">
            <v>35582</v>
          </cell>
          <cell r="F547" t="str">
            <v>DOM</v>
          </cell>
          <cell r="G547">
            <v>0.58406250000000004</v>
          </cell>
          <cell r="H547" t="str">
            <v>000:20</v>
          </cell>
          <cell r="I547" t="str">
            <v>[NUESTRA NOCHE HUMO(R)] {QUE PASA PUES(R)}</v>
          </cell>
          <cell r="J547">
            <v>4</v>
          </cell>
          <cell r="K547">
            <v>10</v>
          </cell>
          <cell r="L547" t="str">
            <v>Resto</v>
          </cell>
          <cell r="M547">
            <v>0.2</v>
          </cell>
          <cell r="N547">
            <v>207</v>
          </cell>
          <cell r="O547">
            <v>55</v>
          </cell>
          <cell r="P547">
            <v>70</v>
          </cell>
          <cell r="Q547">
            <v>4</v>
          </cell>
          <cell r="R547">
            <v>19154</v>
          </cell>
          <cell r="S547">
            <v>52.3</v>
          </cell>
          <cell r="T547">
            <v>20</v>
          </cell>
        </row>
        <row r="548">
          <cell r="A548">
            <v>546</v>
          </cell>
          <cell r="B548" t="str">
            <v xml:space="preserve">PORT AVENTURA-H.VIAJE                                      </v>
          </cell>
          <cell r="C548" t="str">
            <v>ETB2</v>
          </cell>
          <cell r="D548" t="str">
            <v>GENERAL</v>
          </cell>
          <cell r="E548">
            <v>35582</v>
          </cell>
          <cell r="F548" t="str">
            <v>DOM</v>
          </cell>
          <cell r="G548">
            <v>0.92622685185185183</v>
          </cell>
          <cell r="H548" t="str">
            <v>000:20</v>
          </cell>
          <cell r="I548" t="str">
            <v>[EL DERBY] {AVANCE PROGRAMACION} * {AVANCE PROGRAMACION}</v>
          </cell>
          <cell r="J548">
            <v>10</v>
          </cell>
          <cell r="K548">
            <v>14</v>
          </cell>
          <cell r="L548" t="str">
            <v>Resto</v>
          </cell>
          <cell r="M548">
            <v>0.3</v>
          </cell>
          <cell r="N548">
            <v>207.3</v>
          </cell>
          <cell r="O548">
            <v>118</v>
          </cell>
          <cell r="P548">
            <v>230</v>
          </cell>
          <cell r="Q548">
            <v>4</v>
          </cell>
          <cell r="R548">
            <v>19167</v>
          </cell>
          <cell r="S548">
            <v>52.3</v>
          </cell>
          <cell r="T548">
            <v>20</v>
          </cell>
        </row>
        <row r="549">
          <cell r="A549">
            <v>547</v>
          </cell>
          <cell r="B549" t="str">
            <v xml:space="preserve">PORT AVENTURA-H.VIAJE                                      </v>
          </cell>
          <cell r="C549" t="str">
            <v>TVG</v>
          </cell>
          <cell r="D549" t="str">
            <v>GENERAL</v>
          </cell>
          <cell r="E549">
            <v>35582</v>
          </cell>
          <cell r="F549" t="str">
            <v>DOM</v>
          </cell>
          <cell r="G549">
            <v>0.47092592592592591</v>
          </cell>
          <cell r="H549" t="str">
            <v>000:20</v>
          </cell>
          <cell r="I549" t="str">
            <v>[PRIMERA HORA TELEXORN] * [PARLAMENTO]</v>
          </cell>
          <cell r="J549">
            <v>1</v>
          </cell>
          <cell r="K549">
            <v>5</v>
          </cell>
          <cell r="L549" t="str">
            <v>Primera</v>
          </cell>
          <cell r="M549">
            <v>0.1</v>
          </cell>
          <cell r="N549">
            <v>207.4</v>
          </cell>
          <cell r="O549">
            <v>26</v>
          </cell>
          <cell r="P549">
            <v>40</v>
          </cell>
          <cell r="Q549">
            <v>4</v>
          </cell>
          <cell r="R549">
            <v>19168</v>
          </cell>
          <cell r="S549">
            <v>52.3</v>
          </cell>
          <cell r="T549">
            <v>20</v>
          </cell>
        </row>
        <row r="550">
          <cell r="A550">
            <v>548</v>
          </cell>
          <cell r="B550" t="str">
            <v xml:space="preserve">PORT AVENTURA-H.VIAJE                                      </v>
          </cell>
          <cell r="C550" t="str">
            <v>TVG</v>
          </cell>
          <cell r="D550" t="str">
            <v>GENERAL</v>
          </cell>
          <cell r="E550">
            <v>35582</v>
          </cell>
          <cell r="F550" t="str">
            <v>DOM</v>
          </cell>
          <cell r="G550">
            <v>0.63156250000000003</v>
          </cell>
          <cell r="H550" t="str">
            <v>000:20</v>
          </cell>
          <cell r="I550" t="str">
            <v>[O TEMPO] * [AVANCE PROGRAMACION]</v>
          </cell>
          <cell r="J550">
            <v>3</v>
          </cell>
          <cell r="K550">
            <v>12</v>
          </cell>
          <cell r="L550" t="str">
            <v>Resto</v>
          </cell>
          <cell r="M550">
            <v>0.4</v>
          </cell>
          <cell r="N550">
            <v>207.8</v>
          </cell>
          <cell r="O550">
            <v>156</v>
          </cell>
          <cell r="P550">
            <v>160</v>
          </cell>
          <cell r="Q550">
            <v>4</v>
          </cell>
          <cell r="R550">
            <v>19197</v>
          </cell>
          <cell r="S550">
            <v>52.4</v>
          </cell>
          <cell r="T550">
            <v>20</v>
          </cell>
        </row>
        <row r="551">
          <cell r="A551">
            <v>549</v>
          </cell>
          <cell r="B551" t="str">
            <v xml:space="preserve">PORT AVENTURA-H.VIAJE                                      </v>
          </cell>
          <cell r="C551" t="str">
            <v>TVG</v>
          </cell>
          <cell r="D551" t="str">
            <v>GENERAL</v>
          </cell>
          <cell r="E551">
            <v>35582</v>
          </cell>
          <cell r="F551" t="str">
            <v>DOM</v>
          </cell>
          <cell r="G551">
            <v>0.96730324074074081</v>
          </cell>
          <cell r="H551" t="str">
            <v>000:20</v>
          </cell>
          <cell r="I551" t="str">
            <v>[EN XOGO GOLES] {AVANCE PROGRAMACION} * {AVANCE PROGRAMACION}</v>
          </cell>
          <cell r="J551">
            <v>4</v>
          </cell>
          <cell r="K551">
            <v>11</v>
          </cell>
          <cell r="L551" t="str">
            <v>Resto</v>
          </cell>
          <cell r="M551">
            <v>0.3</v>
          </cell>
          <cell r="N551">
            <v>208.1</v>
          </cell>
          <cell r="O551">
            <v>98</v>
          </cell>
          <cell r="P551">
            <v>300</v>
          </cell>
          <cell r="Q551">
            <v>4</v>
          </cell>
          <cell r="R551">
            <v>19197</v>
          </cell>
          <cell r="S551">
            <v>52.4</v>
          </cell>
          <cell r="T551">
            <v>20</v>
          </cell>
        </row>
        <row r="552">
          <cell r="A552">
            <v>550</v>
          </cell>
          <cell r="B552" t="str">
            <v xml:space="preserve">PORT AVENTURA-H.VIAJE                                      </v>
          </cell>
          <cell r="C552" t="str">
            <v>TVM</v>
          </cell>
          <cell r="D552" t="str">
            <v>GENERAL</v>
          </cell>
          <cell r="E552">
            <v>35582</v>
          </cell>
          <cell r="F552" t="str">
            <v>DOM</v>
          </cell>
          <cell r="G552">
            <v>0.44864583333333335</v>
          </cell>
          <cell r="H552" t="str">
            <v>000:20</v>
          </cell>
          <cell r="I552" t="str">
            <v>[(P)MUCHO MADRID] * [GARFIELD Y SUS AMIGOS]</v>
          </cell>
          <cell r="J552">
            <v>3</v>
          </cell>
          <cell r="K552">
            <v>7</v>
          </cell>
          <cell r="L552" t="str">
            <v>Resto</v>
          </cell>
          <cell r="M552">
            <v>0.3</v>
          </cell>
          <cell r="N552">
            <v>208.3</v>
          </cell>
          <cell r="O552">
            <v>98</v>
          </cell>
          <cell r="P552">
            <v>180</v>
          </cell>
          <cell r="Q552">
            <v>4</v>
          </cell>
          <cell r="R552">
            <v>19197</v>
          </cell>
          <cell r="S552">
            <v>52.4</v>
          </cell>
          <cell r="T552">
            <v>20</v>
          </cell>
        </row>
        <row r="553">
          <cell r="A553">
            <v>551</v>
          </cell>
          <cell r="B553" t="str">
            <v xml:space="preserve">PORT AVENTURA-H.VIAJE                                      </v>
          </cell>
          <cell r="C553" t="str">
            <v>TVM</v>
          </cell>
          <cell r="D553" t="str">
            <v>GENERAL</v>
          </cell>
          <cell r="E553">
            <v>35582</v>
          </cell>
          <cell r="F553" t="str">
            <v>DOM</v>
          </cell>
          <cell r="G553">
            <v>1.0026967592592593</v>
          </cell>
          <cell r="H553" t="str">
            <v>000:20</v>
          </cell>
          <cell r="I553" t="str">
            <v>[FUTBOL ES FUTBOL] {FUTBOL:L.ESPA#OLA(D)}</v>
          </cell>
          <cell r="J553">
            <v>21</v>
          </cell>
          <cell r="K553">
            <v>35</v>
          </cell>
          <cell r="L553" t="str">
            <v>Resto</v>
          </cell>
          <cell r="M553">
            <v>0.8</v>
          </cell>
          <cell r="N553">
            <v>209.1</v>
          </cell>
          <cell r="O553">
            <v>300</v>
          </cell>
          <cell r="P553">
            <v>690</v>
          </cell>
          <cell r="Q553">
            <v>4</v>
          </cell>
          <cell r="R553">
            <v>19211</v>
          </cell>
          <cell r="S553">
            <v>52.4</v>
          </cell>
          <cell r="T553">
            <v>20</v>
          </cell>
        </row>
        <row r="554">
          <cell r="A554">
            <v>552</v>
          </cell>
          <cell r="B554" t="str">
            <v xml:space="preserve">PORT AVENTURA-H.VIAJE                                      </v>
          </cell>
          <cell r="C554" t="str">
            <v>TVM</v>
          </cell>
          <cell r="D554" t="str">
            <v>GENERAL</v>
          </cell>
          <cell r="E554">
            <v>35582</v>
          </cell>
          <cell r="F554" t="str">
            <v>DOM</v>
          </cell>
          <cell r="G554">
            <v>1.0638888888888889</v>
          </cell>
          <cell r="H554" t="str">
            <v>000:20</v>
          </cell>
          <cell r="I554" t="str">
            <v>[PRORROGA FUTBOL ES FU]  * {AVANCE PROGRAMACION}</v>
          </cell>
          <cell r="J554">
            <v>9</v>
          </cell>
          <cell r="K554">
            <v>17</v>
          </cell>
          <cell r="L554" t="str">
            <v>Resto</v>
          </cell>
          <cell r="M554">
            <v>0.3</v>
          </cell>
          <cell r="N554">
            <v>209.5</v>
          </cell>
          <cell r="O554">
            <v>117</v>
          </cell>
          <cell r="P554">
            <v>180</v>
          </cell>
          <cell r="Q554">
            <v>4</v>
          </cell>
          <cell r="R554">
            <v>19210</v>
          </cell>
          <cell r="S554">
            <v>52.4</v>
          </cell>
          <cell r="T554">
            <v>20</v>
          </cell>
        </row>
        <row r="555">
          <cell r="A555">
            <v>553</v>
          </cell>
          <cell r="B555" t="str">
            <v xml:space="preserve">PORT AVENTURA-H.VIAJE                                      </v>
          </cell>
          <cell r="C555" t="str">
            <v>TVM</v>
          </cell>
          <cell r="D555" t="str">
            <v>GENERAL</v>
          </cell>
          <cell r="E555">
            <v>35582</v>
          </cell>
          <cell r="F555" t="str">
            <v>DOM</v>
          </cell>
          <cell r="G555">
            <v>1.085</v>
          </cell>
          <cell r="H555" t="str">
            <v>000:20</v>
          </cell>
          <cell r="I555" t="str">
            <v>[PRORROGA FUTBOL ES FU] {AVANCE PROGRAMACION} * {AVANCE PROGRAMACION}</v>
          </cell>
          <cell r="J555">
            <v>3</v>
          </cell>
          <cell r="K555">
            <v>16</v>
          </cell>
          <cell r="L555" t="str">
            <v>Resto</v>
          </cell>
          <cell r="M555">
            <v>0.1</v>
          </cell>
          <cell r="N555">
            <v>209.5</v>
          </cell>
          <cell r="O555">
            <v>31</v>
          </cell>
          <cell r="P555">
            <v>180</v>
          </cell>
          <cell r="Q555">
            <v>4</v>
          </cell>
          <cell r="R555">
            <v>19209</v>
          </cell>
          <cell r="S555">
            <v>52.4</v>
          </cell>
          <cell r="T555">
            <v>20</v>
          </cell>
        </row>
        <row r="556">
          <cell r="A556">
            <v>554</v>
          </cell>
          <cell r="B556" t="str">
            <v xml:space="preserve">PORT AVENTURA-H.VIAJE                                      </v>
          </cell>
          <cell r="C556" t="str">
            <v>C.SUR</v>
          </cell>
          <cell r="D556" t="str">
            <v>GENERAL</v>
          </cell>
          <cell r="E556">
            <v>35583</v>
          </cell>
          <cell r="F556" t="str">
            <v>LUN</v>
          </cell>
          <cell r="G556">
            <v>0.80293981481481491</v>
          </cell>
          <cell r="H556" t="str">
            <v>000:20</v>
          </cell>
          <cell r="I556" t="str">
            <v>[TOROS(D)] {AVANCE PROGRAMACION} * {AVANCE PROGRAMACION}</v>
          </cell>
          <cell r="J556">
            <v>3</v>
          </cell>
          <cell r="K556">
            <v>7</v>
          </cell>
          <cell r="L556" t="str">
            <v>Resto</v>
          </cell>
          <cell r="M556">
            <v>1</v>
          </cell>
          <cell r="N556">
            <v>210.5</v>
          </cell>
          <cell r="O556">
            <v>351</v>
          </cell>
          <cell r="P556">
            <v>300</v>
          </cell>
          <cell r="Q556">
            <v>4</v>
          </cell>
          <cell r="R556">
            <v>19236</v>
          </cell>
          <cell r="S556">
            <v>52.5</v>
          </cell>
          <cell r="T556">
            <v>20</v>
          </cell>
        </row>
        <row r="557">
          <cell r="A557">
            <v>555</v>
          </cell>
          <cell r="B557" t="str">
            <v xml:space="preserve">PORT AVENTURA-H.VIAJE                                      </v>
          </cell>
          <cell r="C557" t="str">
            <v>C.SUR</v>
          </cell>
          <cell r="D557" t="str">
            <v>GENERAL</v>
          </cell>
          <cell r="E557">
            <v>35583</v>
          </cell>
          <cell r="F557" t="str">
            <v>LUN</v>
          </cell>
          <cell r="G557">
            <v>0.86694444444444441</v>
          </cell>
          <cell r="H557" t="str">
            <v>000:20</v>
          </cell>
          <cell r="I557" t="str">
            <v>[TOROS(D)] * [AVANCE PROGRAMACION]</v>
          </cell>
          <cell r="J557">
            <v>4</v>
          </cell>
          <cell r="K557">
            <v>13</v>
          </cell>
          <cell r="L557" t="str">
            <v>Resto</v>
          </cell>
          <cell r="M557">
            <v>1</v>
          </cell>
          <cell r="N557">
            <v>211.5</v>
          </cell>
          <cell r="O557">
            <v>380</v>
          </cell>
          <cell r="P557">
            <v>300</v>
          </cell>
          <cell r="Q557">
            <v>4</v>
          </cell>
          <cell r="R557">
            <v>19242</v>
          </cell>
          <cell r="S557">
            <v>52.5</v>
          </cell>
          <cell r="T557">
            <v>20</v>
          </cell>
        </row>
        <row r="558">
          <cell r="A558">
            <v>556</v>
          </cell>
          <cell r="B558" t="str">
            <v xml:space="preserve">PORT AVENTURA-H.VIAJE                                      </v>
          </cell>
          <cell r="C558" t="str">
            <v>C.SUR</v>
          </cell>
          <cell r="D558" t="str">
            <v>GENERAL</v>
          </cell>
          <cell r="E558">
            <v>35583</v>
          </cell>
          <cell r="F558" t="str">
            <v>LUN</v>
          </cell>
          <cell r="G558">
            <v>1.0298495370370371</v>
          </cell>
          <cell r="H558" t="str">
            <v>000:20</v>
          </cell>
          <cell r="I558" t="str">
            <v>[CURRO ROMERO ESPECIAL] {AVANCE PROGRAMACION} * {AVANCE PROGRAMACION}</v>
          </cell>
          <cell r="J558">
            <v>1</v>
          </cell>
          <cell r="K558">
            <v>4</v>
          </cell>
          <cell r="L558" t="str">
            <v>Primera</v>
          </cell>
          <cell r="M558">
            <v>0.2</v>
          </cell>
          <cell r="N558">
            <v>211.7</v>
          </cell>
          <cell r="O558">
            <v>55</v>
          </cell>
          <cell r="P558">
            <v>125</v>
          </cell>
          <cell r="Q558">
            <v>4</v>
          </cell>
          <cell r="R558">
            <v>19257</v>
          </cell>
          <cell r="S558">
            <v>52.5</v>
          </cell>
          <cell r="T558">
            <v>20</v>
          </cell>
        </row>
        <row r="559">
          <cell r="A559">
            <v>557</v>
          </cell>
          <cell r="B559" t="str">
            <v xml:space="preserve">PORT AVENTURA-H.VIAJE                                      </v>
          </cell>
          <cell r="C559" t="str">
            <v>C9</v>
          </cell>
          <cell r="D559" t="str">
            <v>GENERAL</v>
          </cell>
          <cell r="E559">
            <v>35583</v>
          </cell>
          <cell r="F559" t="str">
            <v>LUN</v>
          </cell>
          <cell r="G559">
            <v>0.46915509259259264</v>
          </cell>
          <cell r="H559" t="str">
            <v>000:20</v>
          </cell>
          <cell r="I559" t="str">
            <v>[CINE DE MATI] {AVANCE PROGRAMACION} * {AVANCE PROGRAMACION}</v>
          </cell>
          <cell r="J559">
            <v>5</v>
          </cell>
          <cell r="K559">
            <v>6</v>
          </cell>
          <cell r="L559" t="str">
            <v>Penultima</v>
          </cell>
          <cell r="M559">
            <v>0.1</v>
          </cell>
          <cell r="N559">
            <v>211.7</v>
          </cell>
          <cell r="O559">
            <v>21</v>
          </cell>
          <cell r="P559">
            <v>30</v>
          </cell>
          <cell r="Q559">
            <v>4</v>
          </cell>
          <cell r="R559">
            <v>19258</v>
          </cell>
          <cell r="S559">
            <v>52.5</v>
          </cell>
          <cell r="T559">
            <v>20</v>
          </cell>
        </row>
        <row r="560">
          <cell r="A560">
            <v>558</v>
          </cell>
          <cell r="B560" t="str">
            <v xml:space="preserve">PORT AVENTURA-H.VIAJE                                      </v>
          </cell>
          <cell r="C560" t="str">
            <v>C9</v>
          </cell>
          <cell r="D560" t="str">
            <v>GENERAL</v>
          </cell>
          <cell r="E560">
            <v>35583</v>
          </cell>
          <cell r="F560" t="str">
            <v>LUN</v>
          </cell>
          <cell r="G560">
            <v>0.80185185185185182</v>
          </cell>
          <cell r="H560" t="str">
            <v>000:20</v>
          </cell>
          <cell r="I560" t="str">
            <v>[EL JUI CAS ALCASSER] {AVANCE PROGRAMACION} * {AVANCE PROGRAMACION}</v>
          </cell>
          <cell r="J560">
            <v>5</v>
          </cell>
          <cell r="K560">
            <v>14</v>
          </cell>
          <cell r="L560" t="str">
            <v>Resto</v>
          </cell>
          <cell r="M560">
            <v>0.5</v>
          </cell>
          <cell r="N560">
            <v>212.3</v>
          </cell>
          <cell r="O560">
            <v>196</v>
          </cell>
          <cell r="P560">
            <v>125</v>
          </cell>
          <cell r="Q560">
            <v>4</v>
          </cell>
          <cell r="R560">
            <v>19273</v>
          </cell>
          <cell r="S560">
            <v>52.6</v>
          </cell>
          <cell r="T560">
            <v>20</v>
          </cell>
        </row>
        <row r="561">
          <cell r="A561">
            <v>559</v>
          </cell>
          <cell r="B561" t="str">
            <v xml:space="preserve">PORT AVENTURA-H.VIAJE                                      </v>
          </cell>
          <cell r="C561" t="str">
            <v>C9</v>
          </cell>
          <cell r="D561" t="str">
            <v>GENERAL</v>
          </cell>
          <cell r="E561">
            <v>35583</v>
          </cell>
          <cell r="F561" t="str">
            <v>LUN</v>
          </cell>
          <cell r="G561">
            <v>0.87350694444444443</v>
          </cell>
          <cell r="H561" t="str">
            <v>000:20</v>
          </cell>
          <cell r="I561" t="str">
            <v>[INQUILINOS] * [AVANCE PROGRAMACION]</v>
          </cell>
          <cell r="J561">
            <v>15</v>
          </cell>
          <cell r="K561">
            <v>19</v>
          </cell>
          <cell r="L561" t="str">
            <v>Resto</v>
          </cell>
          <cell r="M561">
            <v>0.2</v>
          </cell>
          <cell r="N561">
            <v>212.5</v>
          </cell>
          <cell r="O561">
            <v>72</v>
          </cell>
          <cell r="P561">
            <v>300</v>
          </cell>
          <cell r="Q561">
            <v>4</v>
          </cell>
          <cell r="R561">
            <v>19284</v>
          </cell>
          <cell r="S561">
            <v>52.6</v>
          </cell>
          <cell r="T561">
            <v>20</v>
          </cell>
        </row>
        <row r="562">
          <cell r="A562">
            <v>560</v>
          </cell>
          <cell r="B562" t="str">
            <v xml:space="preserve">PORT AVENTURA-H.VIAJE                                      </v>
          </cell>
          <cell r="C562" t="str">
            <v>ETB2</v>
          </cell>
          <cell r="D562" t="str">
            <v>GENERAL</v>
          </cell>
          <cell r="E562">
            <v>35583</v>
          </cell>
          <cell r="F562" t="str">
            <v>LUN</v>
          </cell>
          <cell r="G562">
            <v>0.52803240740740742</v>
          </cell>
          <cell r="H562" t="str">
            <v>000:20</v>
          </cell>
          <cell r="I562" t="str">
            <v>[AVANCE PROGRAMACION] * [AVANCE PROGRAMACION]</v>
          </cell>
          <cell r="J562">
            <v>2</v>
          </cell>
          <cell r="K562">
            <v>3</v>
          </cell>
          <cell r="L562" t="str">
            <v>Segunda</v>
          </cell>
          <cell r="M562">
            <v>0</v>
          </cell>
          <cell r="N562">
            <v>212.5</v>
          </cell>
          <cell r="O562">
            <v>13</v>
          </cell>
          <cell r="P562">
            <v>50</v>
          </cell>
          <cell r="Q562">
            <v>4</v>
          </cell>
          <cell r="R562">
            <v>19284</v>
          </cell>
          <cell r="S562">
            <v>52.6</v>
          </cell>
          <cell r="T562">
            <v>20</v>
          </cell>
        </row>
        <row r="563">
          <cell r="A563">
            <v>561</v>
          </cell>
          <cell r="B563" t="str">
            <v xml:space="preserve">PORT AVENTURA-H.VIAJE                                      </v>
          </cell>
          <cell r="C563" t="str">
            <v>ETB2</v>
          </cell>
          <cell r="D563" t="str">
            <v>GENERAL</v>
          </cell>
          <cell r="E563">
            <v>35583</v>
          </cell>
          <cell r="F563" t="str">
            <v>LUN</v>
          </cell>
          <cell r="G563">
            <v>0.85285879629629635</v>
          </cell>
          <cell r="H563" t="str">
            <v>000:20</v>
          </cell>
          <cell r="I563" t="str">
            <v>[ROMPECABEZOTAS] {AVANCE PROGRAMACION} * {AVANCE PROGRAMACION}</v>
          </cell>
          <cell r="J563">
            <v>4</v>
          </cell>
          <cell r="K563">
            <v>13</v>
          </cell>
          <cell r="L563" t="str">
            <v>Resto</v>
          </cell>
          <cell r="M563">
            <v>0.2</v>
          </cell>
          <cell r="N563">
            <v>212.7</v>
          </cell>
          <cell r="O563">
            <v>74</v>
          </cell>
          <cell r="P563">
            <v>170</v>
          </cell>
          <cell r="Q563">
            <v>4</v>
          </cell>
          <cell r="R563">
            <v>19294</v>
          </cell>
          <cell r="S563">
            <v>52.6</v>
          </cell>
          <cell r="T563">
            <v>20</v>
          </cell>
        </row>
        <row r="564">
          <cell r="A564">
            <v>562</v>
          </cell>
          <cell r="B564" t="str">
            <v xml:space="preserve">PORT AVENTURA-H.VIAJE                                      </v>
          </cell>
          <cell r="C564" t="str">
            <v>ETB2</v>
          </cell>
          <cell r="D564" t="str">
            <v>GENERAL</v>
          </cell>
          <cell r="E564">
            <v>35583</v>
          </cell>
          <cell r="F564" t="str">
            <v>LUN</v>
          </cell>
          <cell r="G564">
            <v>0.91789351851851853</v>
          </cell>
          <cell r="H564" t="str">
            <v>000:20</v>
          </cell>
          <cell r="I564" t="str">
            <v>[EGURALDIA 2] * [AVANCE PROGRAMACION]</v>
          </cell>
          <cell r="J564">
            <v>15</v>
          </cell>
          <cell r="K564">
            <v>20</v>
          </cell>
          <cell r="L564" t="str">
            <v>Resto</v>
          </cell>
          <cell r="M564">
            <v>0.4</v>
          </cell>
          <cell r="N564">
            <v>213.1</v>
          </cell>
          <cell r="O564">
            <v>131</v>
          </cell>
          <cell r="P564">
            <v>230</v>
          </cell>
          <cell r="Q564">
            <v>4</v>
          </cell>
          <cell r="R564">
            <v>19313</v>
          </cell>
          <cell r="S564">
            <v>52.7</v>
          </cell>
          <cell r="T564">
            <v>20</v>
          </cell>
        </row>
        <row r="565">
          <cell r="A565">
            <v>563</v>
          </cell>
          <cell r="B565" t="str">
            <v xml:space="preserve">PORT AVENTURA-H.VIAJE                                      </v>
          </cell>
          <cell r="C565" t="str">
            <v>TVG</v>
          </cell>
          <cell r="D565" t="str">
            <v>GENERAL</v>
          </cell>
          <cell r="E565">
            <v>35583</v>
          </cell>
          <cell r="F565" t="str">
            <v>LUN</v>
          </cell>
          <cell r="G565">
            <v>1.0033101851851851</v>
          </cell>
          <cell r="H565" t="str">
            <v>000:20</v>
          </cell>
          <cell r="I565" t="str">
            <v>[CINE] {AVANCE PROGRAMACION} * {AVANCE PROGRAMACION}</v>
          </cell>
          <cell r="J565">
            <v>4</v>
          </cell>
          <cell r="K565">
            <v>16</v>
          </cell>
          <cell r="L565" t="str">
            <v>Resto</v>
          </cell>
          <cell r="M565">
            <v>0.2</v>
          </cell>
          <cell r="N565">
            <v>213.3</v>
          </cell>
          <cell r="O565">
            <v>71</v>
          </cell>
          <cell r="P565">
            <v>125</v>
          </cell>
          <cell r="Q565">
            <v>4</v>
          </cell>
          <cell r="R565">
            <v>19315</v>
          </cell>
          <cell r="S565">
            <v>52.7</v>
          </cell>
          <cell r="T565">
            <v>20</v>
          </cell>
        </row>
        <row r="566">
          <cell r="A566">
            <v>564</v>
          </cell>
          <cell r="B566" t="str">
            <v xml:space="preserve">PORT AVENTURA-H.VIAJE                                      </v>
          </cell>
          <cell r="C566" t="str">
            <v>TVG</v>
          </cell>
          <cell r="D566" t="str">
            <v>GENERAL</v>
          </cell>
          <cell r="E566">
            <v>35583</v>
          </cell>
          <cell r="F566" t="str">
            <v>LUN</v>
          </cell>
          <cell r="G566">
            <v>1.0403703703703704</v>
          </cell>
          <cell r="H566" t="str">
            <v>000:20</v>
          </cell>
          <cell r="I566" t="str">
            <v>[CINE] {AVANCE PROGRAMACION} * {AVANCE PROGRAMACION}</v>
          </cell>
          <cell r="J566">
            <v>12</v>
          </cell>
          <cell r="K566">
            <v>13</v>
          </cell>
          <cell r="L566" t="str">
            <v>Penultima</v>
          </cell>
          <cell r="M566">
            <v>0.1</v>
          </cell>
          <cell r="N566">
            <v>213.4</v>
          </cell>
          <cell r="O566">
            <v>35</v>
          </cell>
          <cell r="P566">
            <v>60</v>
          </cell>
          <cell r="Q566">
            <v>4</v>
          </cell>
          <cell r="R566">
            <v>19319</v>
          </cell>
          <cell r="S566">
            <v>52.7</v>
          </cell>
          <cell r="T566">
            <v>20</v>
          </cell>
        </row>
        <row r="567">
          <cell r="A567">
            <v>565</v>
          </cell>
          <cell r="B567" t="str">
            <v xml:space="preserve">PORT AVENTURA-H.VIAJE                                      </v>
          </cell>
          <cell r="C567" t="str">
            <v>TVM</v>
          </cell>
          <cell r="D567" t="str">
            <v>GENERAL</v>
          </cell>
          <cell r="E567">
            <v>35583</v>
          </cell>
          <cell r="F567" t="str">
            <v>LUN</v>
          </cell>
          <cell r="G567">
            <v>0.11672453703703704</v>
          </cell>
          <cell r="H567" t="str">
            <v>000:20</v>
          </cell>
          <cell r="I567" t="str">
            <v>[CINE] {(P)MUCHO MADRID} * {(P)MUCHO MADRID}</v>
          </cell>
          <cell r="J567">
            <v>3</v>
          </cell>
          <cell r="K567">
            <v>5</v>
          </cell>
          <cell r="L567" t="str">
            <v>Resto</v>
          </cell>
          <cell r="M567">
            <v>0</v>
          </cell>
          <cell r="N567">
            <v>213.4</v>
          </cell>
          <cell r="O567">
            <v>15</v>
          </cell>
          <cell r="P567">
            <v>180</v>
          </cell>
          <cell r="Q567">
            <v>4</v>
          </cell>
          <cell r="R567">
            <v>19319</v>
          </cell>
          <cell r="S567">
            <v>52.7</v>
          </cell>
          <cell r="T567">
            <v>20</v>
          </cell>
        </row>
        <row r="568">
          <cell r="A568">
            <v>566</v>
          </cell>
          <cell r="B568" t="str">
            <v xml:space="preserve">PORT AVENTURA-H.VIAJE                                      </v>
          </cell>
          <cell r="C568" t="str">
            <v>TVM</v>
          </cell>
          <cell r="D568" t="str">
            <v>GENERAL</v>
          </cell>
          <cell r="E568">
            <v>35583</v>
          </cell>
          <cell r="F568" t="str">
            <v>LUN</v>
          </cell>
          <cell r="G568">
            <v>0.4596412037037037</v>
          </cell>
          <cell r="H568" t="str">
            <v>000:20</v>
          </cell>
          <cell r="I568" t="str">
            <v>[FUTBOL ES FUTBOL RESU] {AVANCE PROGRAMACION} * {AVANCE PROGRAMACION}</v>
          </cell>
          <cell r="J568">
            <v>2</v>
          </cell>
          <cell r="K568">
            <v>7</v>
          </cell>
          <cell r="L568" t="str">
            <v>Segunda</v>
          </cell>
          <cell r="M568">
            <v>0.2</v>
          </cell>
          <cell r="N568">
            <v>213.6</v>
          </cell>
          <cell r="O568">
            <v>61</v>
          </cell>
          <cell r="P568">
            <v>180</v>
          </cell>
          <cell r="Q568">
            <v>4.0999999999999996</v>
          </cell>
          <cell r="R568">
            <v>19325</v>
          </cell>
          <cell r="S568">
            <v>52.7</v>
          </cell>
          <cell r="T568">
            <v>20</v>
          </cell>
        </row>
        <row r="569">
          <cell r="A569">
            <v>567</v>
          </cell>
          <cell r="B569" t="str">
            <v xml:space="preserve">PORT AVENTURA-H.VIAJE                                      </v>
          </cell>
          <cell r="C569" t="str">
            <v>TVM</v>
          </cell>
          <cell r="D569" t="str">
            <v>GENERAL</v>
          </cell>
          <cell r="E569">
            <v>35583</v>
          </cell>
          <cell r="F569" t="str">
            <v>LUN</v>
          </cell>
          <cell r="G569">
            <v>0.52887731481481481</v>
          </cell>
          <cell r="H569" t="str">
            <v>000:20</v>
          </cell>
          <cell r="I569" t="str">
            <v>[MIS DOS PADRES] * [GARFIELD Y SUS AMIGOS]</v>
          </cell>
          <cell r="J569">
            <v>2</v>
          </cell>
          <cell r="K569">
            <v>5</v>
          </cell>
          <cell r="L569" t="str">
            <v>Segunda</v>
          </cell>
          <cell r="M569">
            <v>0.1</v>
          </cell>
          <cell r="N569">
            <v>213.7</v>
          </cell>
          <cell r="O569">
            <v>51</v>
          </cell>
          <cell r="P569">
            <v>275</v>
          </cell>
          <cell r="Q569">
            <v>4.0999999999999996</v>
          </cell>
          <cell r="R569">
            <v>19338</v>
          </cell>
          <cell r="S569">
            <v>52.8</v>
          </cell>
          <cell r="T569">
            <v>20</v>
          </cell>
        </row>
        <row r="570">
          <cell r="A570">
            <v>568</v>
          </cell>
          <cell r="B570" t="str">
            <v xml:space="preserve">PORT AVENTURA-H.VIAJE                                      </v>
          </cell>
          <cell r="C570" t="str">
            <v>TVM</v>
          </cell>
          <cell r="D570" t="str">
            <v>GENERAL</v>
          </cell>
          <cell r="E570">
            <v>35583</v>
          </cell>
          <cell r="F570" t="str">
            <v>LUN</v>
          </cell>
          <cell r="G570">
            <v>0.63282407407407404</v>
          </cell>
          <cell r="H570" t="str">
            <v>000:20</v>
          </cell>
          <cell r="I570" t="str">
            <v>[TELENOTICIAS 1] {TELENOTICIAS 1:GRAL.}</v>
          </cell>
          <cell r="J570">
            <v>9</v>
          </cell>
          <cell r="K570">
            <v>10</v>
          </cell>
          <cell r="L570" t="str">
            <v>Penultima</v>
          </cell>
          <cell r="M570">
            <v>0.9</v>
          </cell>
          <cell r="N570">
            <v>214.6</v>
          </cell>
          <cell r="O570">
            <v>343</v>
          </cell>
          <cell r="P570">
            <v>275</v>
          </cell>
          <cell r="Q570">
            <v>4.0999999999999996</v>
          </cell>
          <cell r="R570">
            <v>19357</v>
          </cell>
          <cell r="S570">
            <v>52.8</v>
          </cell>
          <cell r="T570">
            <v>20</v>
          </cell>
        </row>
        <row r="571">
          <cell r="A571">
            <v>569</v>
          </cell>
          <cell r="B571" t="str">
            <v xml:space="preserve">PORT AVENTURA-H.VIAJE                                      </v>
          </cell>
          <cell r="C571" t="str">
            <v>TVM</v>
          </cell>
          <cell r="D571" t="str">
            <v>GENERAL</v>
          </cell>
          <cell r="E571">
            <v>35583</v>
          </cell>
          <cell r="F571" t="str">
            <v>LUN</v>
          </cell>
          <cell r="G571">
            <v>0.84202546296296299</v>
          </cell>
          <cell r="H571" t="str">
            <v>000:20</v>
          </cell>
          <cell r="I571" t="str">
            <v>[MADRID DIRECTO]  * {AVANCE PROGRAMACION}</v>
          </cell>
          <cell r="J571">
            <v>8</v>
          </cell>
          <cell r="K571">
            <v>17</v>
          </cell>
          <cell r="L571" t="str">
            <v>Resto</v>
          </cell>
          <cell r="M571">
            <v>0.5</v>
          </cell>
          <cell r="N571">
            <v>215.2</v>
          </cell>
          <cell r="O571">
            <v>197</v>
          </cell>
          <cell r="P571">
            <v>365</v>
          </cell>
          <cell r="Q571">
            <v>4.0999999999999996</v>
          </cell>
          <cell r="R571">
            <v>19362</v>
          </cell>
          <cell r="S571">
            <v>52.8</v>
          </cell>
          <cell r="T571">
            <v>20</v>
          </cell>
        </row>
        <row r="572">
          <cell r="A572">
            <v>570</v>
          </cell>
          <cell r="B572" t="str">
            <v xml:space="preserve">PORT AVENTURA-H.VIAJE                                      </v>
          </cell>
          <cell r="C572" t="str">
            <v>C.SUR</v>
          </cell>
          <cell r="D572" t="str">
            <v>GENERAL</v>
          </cell>
          <cell r="E572">
            <v>35584</v>
          </cell>
          <cell r="F572" t="str">
            <v>MAR</v>
          </cell>
          <cell r="G572">
            <v>0.58141203703703703</v>
          </cell>
          <cell r="H572" t="str">
            <v>000:20</v>
          </cell>
          <cell r="I572" t="str">
            <v>[AVANCE PROGRAMACION] * [AVANCE PROGRAMACION]</v>
          </cell>
          <cell r="J572">
            <v>8</v>
          </cell>
          <cell r="K572">
            <v>9</v>
          </cell>
          <cell r="L572" t="str">
            <v>Penultima</v>
          </cell>
          <cell r="M572">
            <v>0.3</v>
          </cell>
          <cell r="N572">
            <v>215.5</v>
          </cell>
          <cell r="O572">
            <v>111</v>
          </cell>
          <cell r="P572">
            <v>50</v>
          </cell>
          <cell r="Q572">
            <v>4.0999999999999996</v>
          </cell>
          <cell r="R572">
            <v>19363</v>
          </cell>
          <cell r="S572">
            <v>52.8</v>
          </cell>
          <cell r="T572">
            <v>20</v>
          </cell>
        </row>
        <row r="573">
          <cell r="A573">
            <v>571</v>
          </cell>
          <cell r="B573" t="str">
            <v xml:space="preserve">PORT AVENTURA-H.VIAJE                                      </v>
          </cell>
          <cell r="C573" t="str">
            <v>C.SUR</v>
          </cell>
          <cell r="D573" t="str">
            <v>GENERAL</v>
          </cell>
          <cell r="E573">
            <v>35584</v>
          </cell>
          <cell r="F573" t="str">
            <v>MAR</v>
          </cell>
          <cell r="G573">
            <v>0.94937499999999997</v>
          </cell>
          <cell r="H573" t="str">
            <v>000:20</v>
          </cell>
          <cell r="I573" t="str">
            <v>[FUTBOL:MUNDIALITO FRA] {AVANCE PROGRAMACION} * {AVANCE PROGRAMACION}</v>
          </cell>
          <cell r="J573">
            <v>20</v>
          </cell>
          <cell r="K573">
            <v>31</v>
          </cell>
          <cell r="L573" t="str">
            <v>Resto</v>
          </cell>
          <cell r="M573">
            <v>0.9</v>
          </cell>
          <cell r="N573">
            <v>216.4</v>
          </cell>
          <cell r="O573">
            <v>338</v>
          </cell>
          <cell r="P573">
            <v>450</v>
          </cell>
          <cell r="Q573">
            <v>4.0999999999999996</v>
          </cell>
          <cell r="R573">
            <v>19383</v>
          </cell>
          <cell r="S573">
            <v>52.9</v>
          </cell>
          <cell r="T573">
            <v>20</v>
          </cell>
        </row>
        <row r="574">
          <cell r="A574">
            <v>572</v>
          </cell>
          <cell r="B574" t="str">
            <v xml:space="preserve">PORT AVENTURA-H.VIAJE                                      </v>
          </cell>
          <cell r="C574" t="str">
            <v>C.SUR</v>
          </cell>
          <cell r="D574" t="str">
            <v>GENERAL</v>
          </cell>
          <cell r="E574">
            <v>35584</v>
          </cell>
          <cell r="F574" t="str">
            <v>MAR</v>
          </cell>
          <cell r="G574">
            <v>0.95122685185185185</v>
          </cell>
          <cell r="H574" t="str">
            <v>000:20</v>
          </cell>
          <cell r="I574" t="str">
            <v xml:space="preserve">[FUTBOL:MUNDIALITO FRA] {AVANCE PROGRAMACION} * </v>
          </cell>
          <cell r="J574">
            <v>26</v>
          </cell>
          <cell r="K574">
            <v>31</v>
          </cell>
          <cell r="L574" t="str">
            <v>Resto</v>
          </cell>
          <cell r="M574">
            <v>1.1000000000000001</v>
          </cell>
          <cell r="N574">
            <v>217.6</v>
          </cell>
          <cell r="O574">
            <v>420</v>
          </cell>
          <cell r="P574">
            <v>450</v>
          </cell>
          <cell r="Q574">
            <v>4.0999999999999996</v>
          </cell>
          <cell r="R574">
            <v>19406</v>
          </cell>
          <cell r="S574">
            <v>52.9</v>
          </cell>
          <cell r="T574">
            <v>20</v>
          </cell>
        </row>
        <row r="575">
          <cell r="A575">
            <v>573</v>
          </cell>
          <cell r="B575" t="str">
            <v xml:space="preserve">PORT AVENTURA-H.VIAJE                                      </v>
          </cell>
          <cell r="C575" t="str">
            <v>C.SUR</v>
          </cell>
          <cell r="D575" t="str">
            <v>GENERAL</v>
          </cell>
          <cell r="E575">
            <v>35584</v>
          </cell>
          <cell r="F575" t="str">
            <v>MAR</v>
          </cell>
          <cell r="G575">
            <v>1.0403587962962964</v>
          </cell>
          <cell r="H575" t="str">
            <v>000:20</v>
          </cell>
          <cell r="I575" t="str">
            <v>[CINE] {AVANCE PROGRAMACION} * {AVANCE PROGRAMACION}</v>
          </cell>
          <cell r="J575">
            <v>5</v>
          </cell>
          <cell r="K575">
            <v>9</v>
          </cell>
          <cell r="L575" t="str">
            <v>Resto</v>
          </cell>
          <cell r="M575">
            <v>0.4</v>
          </cell>
          <cell r="N575">
            <v>218</v>
          </cell>
          <cell r="O575">
            <v>148</v>
          </cell>
          <cell r="P575">
            <v>125</v>
          </cell>
          <cell r="Q575">
            <v>4.0999999999999996</v>
          </cell>
          <cell r="R575">
            <v>19411</v>
          </cell>
          <cell r="S575">
            <v>53</v>
          </cell>
          <cell r="T575">
            <v>20</v>
          </cell>
        </row>
        <row r="576">
          <cell r="A576">
            <v>574</v>
          </cell>
          <cell r="B576" t="str">
            <v xml:space="preserve">PORT AVENTURA-H.VIAJE                                      </v>
          </cell>
          <cell r="C576" t="str">
            <v>C9</v>
          </cell>
          <cell r="D576" t="str">
            <v>GENERAL</v>
          </cell>
          <cell r="E576">
            <v>35584</v>
          </cell>
          <cell r="F576" t="str">
            <v>MAR</v>
          </cell>
          <cell r="G576">
            <v>0.73287037037037039</v>
          </cell>
          <cell r="H576" t="str">
            <v>000:20</v>
          </cell>
          <cell r="I576" t="str">
            <v>[EN PRIMERA PERSONA] {AVANCE PROGRAMACION} * {AVANCE PROGRAMACION}</v>
          </cell>
          <cell r="J576">
            <v>3</v>
          </cell>
          <cell r="K576">
            <v>13</v>
          </cell>
          <cell r="L576" t="str">
            <v>Resto</v>
          </cell>
          <cell r="M576">
            <v>0.4</v>
          </cell>
          <cell r="N576">
            <v>218.3</v>
          </cell>
          <cell r="O576">
            <v>136</v>
          </cell>
          <cell r="P576">
            <v>125</v>
          </cell>
          <cell r="Q576">
            <v>4.0999999999999996</v>
          </cell>
          <cell r="R576">
            <v>19446</v>
          </cell>
          <cell r="S576">
            <v>53</v>
          </cell>
          <cell r="T576">
            <v>20</v>
          </cell>
        </row>
        <row r="577">
          <cell r="A577">
            <v>575</v>
          </cell>
          <cell r="B577" t="str">
            <v xml:space="preserve">PORT AVENTURA-H.VIAJE                                      </v>
          </cell>
          <cell r="C577" t="str">
            <v>C9</v>
          </cell>
          <cell r="D577" t="str">
            <v>GENERAL</v>
          </cell>
          <cell r="E577">
            <v>35584</v>
          </cell>
          <cell r="F577" t="str">
            <v>MAR</v>
          </cell>
          <cell r="G577">
            <v>0.81656249999999997</v>
          </cell>
          <cell r="H577" t="str">
            <v>000:20</v>
          </cell>
          <cell r="I577" t="str">
            <v>[EL JUI CAS ALCASSER] {AVANCE PROGRAMACION} * {AVANCE PROGRAMACION}</v>
          </cell>
          <cell r="J577">
            <v>11</v>
          </cell>
          <cell r="K577">
            <v>16</v>
          </cell>
          <cell r="L577" t="str">
            <v>Resto</v>
          </cell>
          <cell r="M577">
            <v>0.6</v>
          </cell>
          <cell r="N577">
            <v>219</v>
          </cell>
          <cell r="O577">
            <v>228</v>
          </cell>
          <cell r="P577">
            <v>125</v>
          </cell>
          <cell r="Q577">
            <v>4.0999999999999996</v>
          </cell>
          <cell r="R577">
            <v>19462</v>
          </cell>
          <cell r="S577">
            <v>53.1</v>
          </cell>
          <cell r="T577">
            <v>20</v>
          </cell>
        </row>
        <row r="578">
          <cell r="A578">
            <v>576</v>
          </cell>
          <cell r="B578" t="str">
            <v xml:space="preserve">PORT AVENTURA-H.VIAJE                                      </v>
          </cell>
          <cell r="C578" t="str">
            <v>C9</v>
          </cell>
          <cell r="D578" t="str">
            <v>GENERAL</v>
          </cell>
          <cell r="E578">
            <v>35584</v>
          </cell>
          <cell r="F578" t="str">
            <v>MAR</v>
          </cell>
          <cell r="G578">
            <v>0.97782407407407401</v>
          </cell>
          <cell r="H578" t="str">
            <v>000:20</v>
          </cell>
          <cell r="I578" t="str">
            <v>[CUENTOS ASOMBROSOS] {AVANCE PROGRAMACION} * {AVANCE PROGRAMACION}</v>
          </cell>
          <cell r="J578">
            <v>5</v>
          </cell>
          <cell r="K578">
            <v>18</v>
          </cell>
          <cell r="L578" t="str">
            <v>Resto</v>
          </cell>
          <cell r="M578">
            <v>1.1000000000000001</v>
          </cell>
          <cell r="N578">
            <v>220</v>
          </cell>
          <cell r="O578">
            <v>386</v>
          </cell>
          <cell r="P578">
            <v>400</v>
          </cell>
          <cell r="Q578">
            <v>4.2</v>
          </cell>
          <cell r="R578">
            <v>19423</v>
          </cell>
          <cell r="S578">
            <v>53</v>
          </cell>
          <cell r="T578">
            <v>20</v>
          </cell>
        </row>
        <row r="579">
          <cell r="A579">
            <v>577</v>
          </cell>
          <cell r="B579" t="str">
            <v xml:space="preserve">PORT AVENTURA-H.VIAJE                                      </v>
          </cell>
          <cell r="C579" t="str">
            <v>ETB2</v>
          </cell>
          <cell r="D579" t="str">
            <v>GENERAL</v>
          </cell>
          <cell r="E579">
            <v>35584</v>
          </cell>
          <cell r="F579" t="str">
            <v>MAR</v>
          </cell>
          <cell r="G579">
            <v>0.58111111111111113</v>
          </cell>
          <cell r="H579" t="str">
            <v>000:20</v>
          </cell>
          <cell r="I579" t="str">
            <v>[LOCO POR TI] * [AVANCE PROGRAMACION]</v>
          </cell>
          <cell r="J579">
            <v>2</v>
          </cell>
          <cell r="K579">
            <v>9</v>
          </cell>
          <cell r="L579" t="str">
            <v>Segunda</v>
          </cell>
          <cell r="M579">
            <v>0.1</v>
          </cell>
          <cell r="N579">
            <v>220.1</v>
          </cell>
          <cell r="O579">
            <v>34</v>
          </cell>
          <cell r="P579">
            <v>70</v>
          </cell>
          <cell r="Q579">
            <v>4.2</v>
          </cell>
          <cell r="R579">
            <v>19425</v>
          </cell>
          <cell r="S579">
            <v>53</v>
          </cell>
          <cell r="T579">
            <v>20</v>
          </cell>
        </row>
        <row r="580">
          <cell r="A580">
            <v>578</v>
          </cell>
          <cell r="B580" t="str">
            <v xml:space="preserve">PORT AVENTURA-H.VIAJE                                      </v>
          </cell>
          <cell r="C580" t="str">
            <v>ETB2</v>
          </cell>
          <cell r="D580" t="str">
            <v>GENERAL</v>
          </cell>
          <cell r="E580">
            <v>35584</v>
          </cell>
          <cell r="F580" t="str">
            <v>MAR</v>
          </cell>
          <cell r="G580">
            <v>0.9660185185185185</v>
          </cell>
          <cell r="H580" t="str">
            <v>000:20</v>
          </cell>
          <cell r="I580" t="str">
            <v>[LA NOCHE DE...] {AVANCE PROGRAMACION} * {AVANCE PROGRAMACION}</v>
          </cell>
          <cell r="J580">
            <v>6</v>
          </cell>
          <cell r="K580">
            <v>17</v>
          </cell>
          <cell r="L580" t="str">
            <v>Resto</v>
          </cell>
          <cell r="M580">
            <v>0.3</v>
          </cell>
          <cell r="N580">
            <v>220.4</v>
          </cell>
          <cell r="O580">
            <v>126</v>
          </cell>
          <cell r="P580">
            <v>230</v>
          </cell>
          <cell r="Q580">
            <v>4.2</v>
          </cell>
          <cell r="R580">
            <v>19446</v>
          </cell>
          <cell r="S580">
            <v>53</v>
          </cell>
          <cell r="T580">
            <v>20</v>
          </cell>
        </row>
        <row r="581">
          <cell r="A581">
            <v>579</v>
          </cell>
          <cell r="B581" t="str">
            <v xml:space="preserve">PORT AVENTURA-H.VIAJE                                      </v>
          </cell>
          <cell r="C581" t="str">
            <v>TVG</v>
          </cell>
          <cell r="D581" t="str">
            <v>GENERAL</v>
          </cell>
          <cell r="E581">
            <v>35584</v>
          </cell>
          <cell r="F581" t="str">
            <v>MAR</v>
          </cell>
          <cell r="G581">
            <v>0.6325925925925926</v>
          </cell>
          <cell r="H581" t="str">
            <v>000:20</v>
          </cell>
          <cell r="I581" t="str">
            <v>[O TEMPO] * [TELEXORNAL DEPORTES]</v>
          </cell>
          <cell r="J581">
            <v>5</v>
          </cell>
          <cell r="K581">
            <v>15</v>
          </cell>
          <cell r="L581" t="str">
            <v>Resto</v>
          </cell>
          <cell r="M581">
            <v>0.3</v>
          </cell>
          <cell r="N581">
            <v>220.8</v>
          </cell>
          <cell r="O581">
            <v>123</v>
          </cell>
          <cell r="P581">
            <v>160</v>
          </cell>
          <cell r="Q581">
            <v>4.2</v>
          </cell>
          <cell r="R581">
            <v>19450</v>
          </cell>
          <cell r="S581">
            <v>53.1</v>
          </cell>
          <cell r="T581">
            <v>20</v>
          </cell>
        </row>
        <row r="582">
          <cell r="A582">
            <v>580</v>
          </cell>
          <cell r="B582" t="str">
            <v xml:space="preserve">PORT AVENTURA-H.VIAJE                                      </v>
          </cell>
          <cell r="C582" t="str">
            <v>TVG</v>
          </cell>
          <cell r="D582" t="str">
            <v>GENERAL</v>
          </cell>
          <cell r="E582">
            <v>35584</v>
          </cell>
          <cell r="F582" t="str">
            <v>MAR</v>
          </cell>
          <cell r="G582">
            <v>0.97508101851851858</v>
          </cell>
          <cell r="H582" t="str">
            <v>000:20</v>
          </cell>
          <cell r="I582" t="str">
            <v>[SUPERMARTES] {AVANCE PROGRAMACION} * {AVANCE PROGRAMACION}</v>
          </cell>
          <cell r="J582">
            <v>4</v>
          </cell>
          <cell r="K582">
            <v>18</v>
          </cell>
          <cell r="L582" t="str">
            <v>Resto</v>
          </cell>
          <cell r="M582">
            <v>0.7</v>
          </cell>
          <cell r="N582">
            <v>221.4</v>
          </cell>
          <cell r="O582">
            <v>238</v>
          </cell>
          <cell r="P582">
            <v>300</v>
          </cell>
          <cell r="Q582">
            <v>4.2</v>
          </cell>
          <cell r="R582">
            <v>19459</v>
          </cell>
          <cell r="S582">
            <v>53.1</v>
          </cell>
          <cell r="T582">
            <v>20</v>
          </cell>
        </row>
        <row r="583">
          <cell r="A583">
            <v>581</v>
          </cell>
          <cell r="B583" t="str">
            <v xml:space="preserve">PORT AVENTURA-H.VIAJE                                      </v>
          </cell>
          <cell r="C583" t="str">
            <v>TVM</v>
          </cell>
          <cell r="D583" t="str">
            <v>GENERAL</v>
          </cell>
          <cell r="E583">
            <v>35584</v>
          </cell>
          <cell r="F583" t="str">
            <v>MAR</v>
          </cell>
          <cell r="G583">
            <v>0.48780092592592594</v>
          </cell>
          <cell r="H583" t="str">
            <v>000:20</v>
          </cell>
          <cell r="I583" t="str">
            <v xml:space="preserve">[PROTECCION ESPECIAL] {AVANCE PROGRAMACION} * </v>
          </cell>
          <cell r="J583">
            <v>4</v>
          </cell>
          <cell r="K583">
            <v>5</v>
          </cell>
          <cell r="L583" t="str">
            <v>Penultima</v>
          </cell>
          <cell r="M583">
            <v>0.1</v>
          </cell>
          <cell r="N583">
            <v>221.5</v>
          </cell>
          <cell r="O583">
            <v>27</v>
          </cell>
          <cell r="P583">
            <v>180</v>
          </cell>
          <cell r="Q583">
            <v>4.2</v>
          </cell>
          <cell r="R583">
            <v>19459</v>
          </cell>
          <cell r="S583">
            <v>53.1</v>
          </cell>
          <cell r="T583">
            <v>20</v>
          </cell>
        </row>
        <row r="584">
          <cell r="A584">
            <v>582</v>
          </cell>
          <cell r="B584" t="str">
            <v xml:space="preserve">PORT AVENTURA-H.VIAJE                                      </v>
          </cell>
          <cell r="C584" t="str">
            <v>TVM</v>
          </cell>
          <cell r="D584" t="str">
            <v>GENERAL</v>
          </cell>
          <cell r="E584">
            <v>35584</v>
          </cell>
          <cell r="F584" t="str">
            <v>MAR</v>
          </cell>
          <cell r="G584">
            <v>0.65915509259259253</v>
          </cell>
          <cell r="H584" t="str">
            <v>000:20</v>
          </cell>
          <cell r="I584" t="str">
            <v>[ROSEANNE]  * {(P)MUCHO MADRID}</v>
          </cell>
          <cell r="J584">
            <v>14</v>
          </cell>
          <cell r="K584">
            <v>17</v>
          </cell>
          <cell r="L584" t="str">
            <v>Resto</v>
          </cell>
          <cell r="M584">
            <v>0.6</v>
          </cell>
          <cell r="N584">
            <v>222.1</v>
          </cell>
          <cell r="O584">
            <v>209</v>
          </cell>
          <cell r="P584">
            <v>365</v>
          </cell>
          <cell r="Q584">
            <v>4.2</v>
          </cell>
          <cell r="R584">
            <v>19467</v>
          </cell>
          <cell r="S584">
            <v>53.1</v>
          </cell>
          <cell r="T584">
            <v>20</v>
          </cell>
        </row>
        <row r="585">
          <cell r="A585">
            <v>583</v>
          </cell>
          <cell r="B585" t="str">
            <v xml:space="preserve">PORT AVENTURA-H.VIAJE                                      </v>
          </cell>
          <cell r="C585" t="str">
            <v>TVM</v>
          </cell>
          <cell r="D585" t="str">
            <v>GENERAL</v>
          </cell>
          <cell r="E585">
            <v>35584</v>
          </cell>
          <cell r="F585" t="str">
            <v>MAR</v>
          </cell>
          <cell r="G585">
            <v>0.90145833333333336</v>
          </cell>
          <cell r="H585" t="str">
            <v>000:20</v>
          </cell>
          <cell r="I585" t="str">
            <v>[PREVIO FUT.:MUND.FRAN]</v>
          </cell>
          <cell r="J585">
            <v>13</v>
          </cell>
          <cell r="K585">
            <v>16</v>
          </cell>
          <cell r="L585" t="str">
            <v>Resto</v>
          </cell>
          <cell r="M585">
            <v>1.3</v>
          </cell>
          <cell r="N585">
            <v>223.4</v>
          </cell>
          <cell r="O585">
            <v>478</v>
          </cell>
          <cell r="P585">
            <v>690</v>
          </cell>
          <cell r="Q585">
            <v>4.2</v>
          </cell>
          <cell r="R585">
            <v>19518</v>
          </cell>
          <cell r="S585">
            <v>53.2</v>
          </cell>
          <cell r="T585">
            <v>20</v>
          </cell>
        </row>
        <row r="586">
          <cell r="A586">
            <v>584</v>
          </cell>
          <cell r="B586" t="str">
            <v xml:space="preserve">PORT AVENTURA-H.VIAJE                                      </v>
          </cell>
          <cell r="C586" t="str">
            <v>TVM</v>
          </cell>
          <cell r="D586" t="str">
            <v>GENERAL</v>
          </cell>
          <cell r="E586">
            <v>35584</v>
          </cell>
          <cell r="F586" t="str">
            <v>MAR</v>
          </cell>
          <cell r="G586">
            <v>1.0535532407407409</v>
          </cell>
          <cell r="H586" t="str">
            <v>000:20</v>
          </cell>
          <cell r="I586" t="str">
            <v>[CINE] {AVANCE PROGRAMACION} * {TELEPAGINA MADRID}</v>
          </cell>
          <cell r="J586">
            <v>5</v>
          </cell>
          <cell r="K586">
            <v>7</v>
          </cell>
          <cell r="L586" t="str">
            <v>Resto</v>
          </cell>
          <cell r="M586">
            <v>0.2</v>
          </cell>
          <cell r="N586">
            <v>223.6</v>
          </cell>
          <cell r="O586">
            <v>91</v>
          </cell>
          <cell r="P586">
            <v>180</v>
          </cell>
          <cell r="Q586">
            <v>4.2</v>
          </cell>
          <cell r="R586">
            <v>19523</v>
          </cell>
          <cell r="S586">
            <v>53.3</v>
          </cell>
          <cell r="T586">
            <v>20</v>
          </cell>
        </row>
        <row r="587">
          <cell r="A587">
            <v>585</v>
          </cell>
          <cell r="B587" t="str">
            <v xml:space="preserve">PORT AVENTURA-H.VIAJE                                      </v>
          </cell>
          <cell r="C587" t="str">
            <v>C.SUR</v>
          </cell>
          <cell r="D587" t="str">
            <v>GENERAL</v>
          </cell>
          <cell r="E587">
            <v>35585</v>
          </cell>
          <cell r="F587" t="str">
            <v>MIÉ</v>
          </cell>
          <cell r="G587">
            <v>0.80050925925925931</v>
          </cell>
          <cell r="H587" t="str">
            <v>000:20</v>
          </cell>
          <cell r="I587" t="str">
            <v>[AVANCE NOTICIAS 19H] * [AVANCE PROGRAMACION]</v>
          </cell>
          <cell r="J587">
            <v>7</v>
          </cell>
          <cell r="K587">
            <v>10</v>
          </cell>
          <cell r="L587" t="str">
            <v>Resto</v>
          </cell>
          <cell r="M587">
            <v>0.3</v>
          </cell>
          <cell r="N587">
            <v>223.9</v>
          </cell>
          <cell r="O587">
            <v>121</v>
          </cell>
          <cell r="P587">
            <v>300</v>
          </cell>
          <cell r="Q587">
            <v>4.2</v>
          </cell>
          <cell r="R587">
            <v>19524</v>
          </cell>
          <cell r="S587">
            <v>53.3</v>
          </cell>
          <cell r="T587">
            <v>20</v>
          </cell>
        </row>
        <row r="588">
          <cell r="A588">
            <v>586</v>
          </cell>
          <cell r="B588" t="str">
            <v xml:space="preserve">PORT AVENTURA-H.VIAJE                                      </v>
          </cell>
          <cell r="C588" t="str">
            <v>C.SUR</v>
          </cell>
          <cell r="D588" t="str">
            <v>GENERAL</v>
          </cell>
          <cell r="E588">
            <v>35585</v>
          </cell>
          <cell r="F588" t="str">
            <v>MIÉ</v>
          </cell>
          <cell r="G588">
            <v>0.86266203703703714</v>
          </cell>
          <cell r="H588" t="str">
            <v>000:20</v>
          </cell>
          <cell r="I588" t="str">
            <v>[HABLANDO CON GEMMA] * [AVANCE PROGRAMACION]</v>
          </cell>
          <cell r="J588">
            <v>7</v>
          </cell>
          <cell r="K588">
            <v>14</v>
          </cell>
          <cell r="L588" t="str">
            <v>Resto</v>
          </cell>
          <cell r="M588">
            <v>0.5</v>
          </cell>
          <cell r="N588">
            <v>224.5</v>
          </cell>
          <cell r="O588">
            <v>200</v>
          </cell>
          <cell r="P588">
            <v>300</v>
          </cell>
          <cell r="Q588">
            <v>4.2</v>
          </cell>
          <cell r="R588">
            <v>19523</v>
          </cell>
          <cell r="S588">
            <v>53.3</v>
          </cell>
          <cell r="T588">
            <v>20</v>
          </cell>
        </row>
        <row r="589">
          <cell r="A589">
            <v>587</v>
          </cell>
          <cell r="B589" t="str">
            <v xml:space="preserve">PORT AVENTURA-H.VIAJE                                      </v>
          </cell>
          <cell r="C589" t="str">
            <v>C.SUR</v>
          </cell>
          <cell r="D589" t="str">
            <v>GENERAL</v>
          </cell>
          <cell r="E589">
            <v>35585</v>
          </cell>
          <cell r="F589" t="str">
            <v>MIÉ</v>
          </cell>
          <cell r="G589">
            <v>1.0535648148148147</v>
          </cell>
          <cell r="H589" t="str">
            <v>000:20</v>
          </cell>
          <cell r="I589" t="str">
            <v>[CINE] * [AVANCE PROGRAMACION]</v>
          </cell>
          <cell r="J589">
            <v>5</v>
          </cell>
          <cell r="K589">
            <v>8</v>
          </cell>
          <cell r="L589" t="str">
            <v>Resto</v>
          </cell>
          <cell r="M589">
            <v>0.1</v>
          </cell>
          <cell r="N589">
            <v>224.6</v>
          </cell>
          <cell r="O589">
            <v>45</v>
          </cell>
          <cell r="P589">
            <v>50</v>
          </cell>
          <cell r="Q589">
            <v>4.2</v>
          </cell>
          <cell r="R589">
            <v>19524</v>
          </cell>
          <cell r="S589">
            <v>53.3</v>
          </cell>
          <cell r="T589">
            <v>20</v>
          </cell>
        </row>
        <row r="590">
          <cell r="A590">
            <v>588</v>
          </cell>
          <cell r="B590" t="str">
            <v xml:space="preserve">PORT AVENTURA-H.VIAJE                                      </v>
          </cell>
          <cell r="C590" t="str">
            <v>C9</v>
          </cell>
          <cell r="D590" t="str">
            <v>GENERAL</v>
          </cell>
          <cell r="E590">
            <v>35585</v>
          </cell>
          <cell r="F590" t="str">
            <v>MIÉ</v>
          </cell>
          <cell r="G590">
            <v>0.41834490740740743</v>
          </cell>
          <cell r="H590" t="str">
            <v>000:20</v>
          </cell>
          <cell r="I590" t="str">
            <v>[AVANCE PROGRAMACION] * [BOIG PER TU]</v>
          </cell>
          <cell r="J590">
            <v>3</v>
          </cell>
          <cell r="K590">
            <v>3</v>
          </cell>
          <cell r="L590" t="str">
            <v>Ultima</v>
          </cell>
          <cell r="M590">
            <v>0</v>
          </cell>
          <cell r="N590">
            <v>224.7</v>
          </cell>
          <cell r="O590">
            <v>13</v>
          </cell>
          <cell r="P590">
            <v>30</v>
          </cell>
          <cell r="Q590">
            <v>4.2</v>
          </cell>
          <cell r="R590">
            <v>19528</v>
          </cell>
          <cell r="S590">
            <v>53.3</v>
          </cell>
          <cell r="T590">
            <v>20</v>
          </cell>
        </row>
        <row r="591">
          <cell r="A591">
            <v>589</v>
          </cell>
          <cell r="B591" t="str">
            <v xml:space="preserve">PORT AVENTURA-H.VIAJE                                      </v>
          </cell>
          <cell r="C591" t="str">
            <v>C9</v>
          </cell>
          <cell r="D591" t="str">
            <v>GENERAL</v>
          </cell>
          <cell r="E591">
            <v>35585</v>
          </cell>
          <cell r="F591" t="str">
            <v>MIÉ</v>
          </cell>
          <cell r="G591">
            <v>0.83903935185185186</v>
          </cell>
          <cell r="H591" t="str">
            <v>000:20</v>
          </cell>
          <cell r="I591" t="str">
            <v xml:space="preserve">[INQUILINOS] {AVANCE PROGRAMACION} * </v>
          </cell>
          <cell r="J591">
            <v>12</v>
          </cell>
          <cell r="K591">
            <v>14</v>
          </cell>
          <cell r="L591" t="str">
            <v>Resto</v>
          </cell>
          <cell r="M591">
            <v>0.4</v>
          </cell>
          <cell r="N591">
            <v>225</v>
          </cell>
          <cell r="O591">
            <v>131</v>
          </cell>
          <cell r="P591">
            <v>300</v>
          </cell>
          <cell r="Q591">
            <v>4.2</v>
          </cell>
          <cell r="R591">
            <v>19553</v>
          </cell>
          <cell r="S591">
            <v>53.3</v>
          </cell>
          <cell r="T591">
            <v>20</v>
          </cell>
        </row>
        <row r="592">
          <cell r="A592">
            <v>590</v>
          </cell>
          <cell r="B592" t="str">
            <v xml:space="preserve">PORT AVENTURA-H.VIAJE                                      </v>
          </cell>
          <cell r="C592" t="str">
            <v>C9</v>
          </cell>
          <cell r="D592" t="str">
            <v>GENERAL</v>
          </cell>
          <cell r="E592">
            <v>35585</v>
          </cell>
          <cell r="F592" t="str">
            <v>MIÉ</v>
          </cell>
          <cell r="G592">
            <v>0.85101851851851851</v>
          </cell>
          <cell r="H592" t="str">
            <v>000:20</v>
          </cell>
          <cell r="I592" t="str">
            <v>[AVANCE PROGRAMACION] * [AVANCE PROGRAMACION]</v>
          </cell>
          <cell r="J592">
            <v>14</v>
          </cell>
          <cell r="K592">
            <v>17</v>
          </cell>
          <cell r="L592" t="str">
            <v>Resto</v>
          </cell>
          <cell r="M592">
            <v>0.3</v>
          </cell>
          <cell r="N592">
            <v>225.3</v>
          </cell>
          <cell r="O592">
            <v>115</v>
          </cell>
          <cell r="P592">
            <v>300</v>
          </cell>
          <cell r="Q592">
            <v>4.2</v>
          </cell>
          <cell r="R592">
            <v>19553</v>
          </cell>
          <cell r="S592">
            <v>53.3</v>
          </cell>
          <cell r="T592">
            <v>20</v>
          </cell>
        </row>
        <row r="593">
          <cell r="A593">
            <v>591</v>
          </cell>
          <cell r="B593" t="str">
            <v xml:space="preserve">PORT AVENTURA-H.VIAJE                                      </v>
          </cell>
          <cell r="C593" t="str">
            <v>ETB2</v>
          </cell>
          <cell r="D593" t="str">
            <v>GENERAL</v>
          </cell>
          <cell r="E593">
            <v>35585</v>
          </cell>
          <cell r="F593" t="str">
            <v>MIÉ</v>
          </cell>
          <cell r="G593">
            <v>0.51429398148148142</v>
          </cell>
          <cell r="H593" t="str">
            <v>000:20</v>
          </cell>
          <cell r="I593" t="str">
            <v>[MUNDO REPTIL] {AVANCE PROGRAMACION} * {AVANCE PROGRAMACION}</v>
          </cell>
          <cell r="J593">
            <v>2</v>
          </cell>
          <cell r="K593">
            <v>4</v>
          </cell>
          <cell r="L593" t="str">
            <v>Segunda</v>
          </cell>
          <cell r="M593">
            <v>0</v>
          </cell>
          <cell r="N593">
            <v>225.3</v>
          </cell>
          <cell r="O593">
            <v>5</v>
          </cell>
          <cell r="P593">
            <v>50</v>
          </cell>
          <cell r="Q593">
            <v>4.2</v>
          </cell>
          <cell r="R593">
            <v>19553</v>
          </cell>
          <cell r="S593">
            <v>53.3</v>
          </cell>
          <cell r="T593">
            <v>20</v>
          </cell>
        </row>
        <row r="594">
          <cell r="A594">
            <v>592</v>
          </cell>
          <cell r="B594" t="str">
            <v xml:space="preserve">PORT AVENTURA-H.VIAJE                                      </v>
          </cell>
          <cell r="C594" t="str">
            <v>TVG</v>
          </cell>
          <cell r="D594" t="str">
            <v>GENERAL</v>
          </cell>
          <cell r="E594">
            <v>35585</v>
          </cell>
          <cell r="F594" t="str">
            <v>MIÉ</v>
          </cell>
          <cell r="G594">
            <v>0.8499537037037036</v>
          </cell>
          <cell r="H594" t="str">
            <v>000:20</v>
          </cell>
          <cell r="I594" t="str">
            <v>[O TEMPO] * [PREVIO FUT.:MUND.FRAN]</v>
          </cell>
          <cell r="J594">
            <v>7</v>
          </cell>
          <cell r="K594">
            <v>11</v>
          </cell>
          <cell r="L594" t="str">
            <v>Resto</v>
          </cell>
          <cell r="M594">
            <v>0.1</v>
          </cell>
          <cell r="N594">
            <v>225.4</v>
          </cell>
          <cell r="O594">
            <v>38</v>
          </cell>
          <cell r="P594">
            <v>250</v>
          </cell>
          <cell r="Q594">
            <v>4.2</v>
          </cell>
          <cell r="R594">
            <v>19554</v>
          </cell>
          <cell r="S594">
            <v>53.3</v>
          </cell>
          <cell r="T594">
            <v>20</v>
          </cell>
        </row>
        <row r="595">
          <cell r="A595">
            <v>593</v>
          </cell>
          <cell r="B595" t="str">
            <v xml:space="preserve">PORT AVENTURA-H.VIAJE                                      </v>
          </cell>
          <cell r="C595" t="str">
            <v>TVG</v>
          </cell>
          <cell r="D595" t="str">
            <v>GENERAL</v>
          </cell>
          <cell r="E595">
            <v>35585</v>
          </cell>
          <cell r="F595" t="str">
            <v>MIÉ</v>
          </cell>
          <cell r="G595">
            <v>1.0022106481481481</v>
          </cell>
          <cell r="H595" t="str">
            <v>000:20</v>
          </cell>
          <cell r="I595" t="str">
            <v>[CINE] {AVANCE PROGRAMACION} * {AVANCE PROGRAMACION}</v>
          </cell>
          <cell r="J595">
            <v>15</v>
          </cell>
          <cell r="K595">
            <v>16</v>
          </cell>
          <cell r="L595" t="str">
            <v>Penultima</v>
          </cell>
          <cell r="M595">
            <v>0.2</v>
          </cell>
          <cell r="N595">
            <v>225.6</v>
          </cell>
          <cell r="O595">
            <v>70</v>
          </cell>
          <cell r="P595">
            <v>125</v>
          </cell>
          <cell r="Q595">
            <v>4.2</v>
          </cell>
          <cell r="R595">
            <v>19559</v>
          </cell>
          <cell r="S595">
            <v>53.4</v>
          </cell>
          <cell r="T595">
            <v>20</v>
          </cell>
        </row>
        <row r="596">
          <cell r="A596">
            <v>594</v>
          </cell>
          <cell r="B596" t="str">
            <v xml:space="preserve">PORT AVENTURA-H.VIAJE                                      </v>
          </cell>
          <cell r="C596" t="str">
            <v>TVM</v>
          </cell>
          <cell r="D596" t="str">
            <v>GENERAL</v>
          </cell>
          <cell r="E596">
            <v>35585</v>
          </cell>
          <cell r="F596" t="str">
            <v>MIÉ</v>
          </cell>
          <cell r="G596">
            <v>0.34699074074074071</v>
          </cell>
          <cell r="H596" t="str">
            <v>000:20</v>
          </cell>
          <cell r="I596" t="str">
            <v>[BUENOS DIAS MADRID] {AVANCE PROGRAMACION} * {AVANCE PROGRAMACION}</v>
          </cell>
          <cell r="J596">
            <v>4</v>
          </cell>
          <cell r="K596">
            <v>7</v>
          </cell>
          <cell r="L596" t="str">
            <v>Resto</v>
          </cell>
          <cell r="M596">
            <v>0</v>
          </cell>
          <cell r="N596">
            <v>225.7</v>
          </cell>
          <cell r="O596">
            <v>17</v>
          </cell>
          <cell r="P596">
            <v>180</v>
          </cell>
          <cell r="Q596">
            <v>4.2</v>
          </cell>
          <cell r="R596">
            <v>19559</v>
          </cell>
          <cell r="S596">
            <v>53.4</v>
          </cell>
          <cell r="T596">
            <v>20</v>
          </cell>
        </row>
        <row r="597">
          <cell r="A597">
            <v>595</v>
          </cell>
          <cell r="B597" t="str">
            <v xml:space="preserve">PORT AVENTURA-H.VIAJE                                      </v>
          </cell>
          <cell r="C597" t="str">
            <v>TVM</v>
          </cell>
          <cell r="D597" t="str">
            <v>GENERAL</v>
          </cell>
          <cell r="E597">
            <v>35585</v>
          </cell>
          <cell r="F597" t="str">
            <v>MIÉ</v>
          </cell>
          <cell r="G597">
            <v>0.79249999999999998</v>
          </cell>
          <cell r="H597" t="str">
            <v>000:20</v>
          </cell>
          <cell r="I597" t="str">
            <v>[HABLANDO CON GEMMA] {AVANCE PROGRAMACION} * {(P)MUCHO MADRID}</v>
          </cell>
          <cell r="J597">
            <v>11</v>
          </cell>
          <cell r="K597">
            <v>15</v>
          </cell>
          <cell r="L597" t="str">
            <v>Resto</v>
          </cell>
          <cell r="M597">
            <v>0.8</v>
          </cell>
          <cell r="N597">
            <v>226.5</v>
          </cell>
          <cell r="O597">
            <v>301</v>
          </cell>
          <cell r="P597">
            <v>365</v>
          </cell>
          <cell r="Q597">
            <v>4.2</v>
          </cell>
          <cell r="R597">
            <v>19582</v>
          </cell>
          <cell r="S597">
            <v>53.4</v>
          </cell>
          <cell r="T597">
            <v>20</v>
          </cell>
        </row>
        <row r="598">
          <cell r="A598">
            <v>596</v>
          </cell>
          <cell r="B598" t="str">
            <v xml:space="preserve">PORT AVENTURA-H.VIAJE                                      </v>
          </cell>
          <cell r="C598" t="str">
            <v>TVM</v>
          </cell>
          <cell r="D598" t="str">
            <v>GENERAL</v>
          </cell>
          <cell r="E598">
            <v>35585</v>
          </cell>
          <cell r="F598" t="str">
            <v>MIÉ</v>
          </cell>
          <cell r="G598">
            <v>0.94115740740740739</v>
          </cell>
          <cell r="H598" t="str">
            <v>000:20</v>
          </cell>
          <cell r="I598" t="str">
            <v>[FUTBOL:MUNDIALITO FRA]  * {AVANCE PROGRAMACION}</v>
          </cell>
          <cell r="J598">
            <v>19</v>
          </cell>
          <cell r="K598">
            <v>34</v>
          </cell>
          <cell r="L598" t="str">
            <v>Resto</v>
          </cell>
          <cell r="M598">
            <v>0.7</v>
          </cell>
          <cell r="N598">
            <v>227.2</v>
          </cell>
          <cell r="O598">
            <v>241</v>
          </cell>
          <cell r="P598">
            <v>690</v>
          </cell>
          <cell r="Q598">
            <v>4.3</v>
          </cell>
          <cell r="R598">
            <v>19582</v>
          </cell>
          <cell r="S598">
            <v>53.4</v>
          </cell>
          <cell r="T598">
            <v>20</v>
          </cell>
        </row>
        <row r="599">
          <cell r="A599">
            <v>597</v>
          </cell>
          <cell r="B599" t="str">
            <v xml:space="preserve">PORT AVENTURA-H.VIAJE                                      </v>
          </cell>
          <cell r="C599" t="str">
            <v>C.SUR</v>
          </cell>
          <cell r="D599" t="str">
            <v>GENERAL</v>
          </cell>
          <cell r="E599">
            <v>35586</v>
          </cell>
          <cell r="F599" t="str">
            <v>JUE</v>
          </cell>
          <cell r="G599">
            <v>0.57917824074074076</v>
          </cell>
          <cell r="H599" t="str">
            <v>000:20</v>
          </cell>
          <cell r="I599" t="str">
            <v>[LA TIENDA EN CASA] * [AVANCE PROGRAMACION]</v>
          </cell>
          <cell r="J599">
            <v>2</v>
          </cell>
          <cell r="K599">
            <v>13</v>
          </cell>
          <cell r="L599" t="str">
            <v>Segunda</v>
          </cell>
          <cell r="M599">
            <v>0.2</v>
          </cell>
          <cell r="N599">
            <v>227.4</v>
          </cell>
          <cell r="O599">
            <v>77</v>
          </cell>
          <cell r="P599">
            <v>50</v>
          </cell>
          <cell r="Q599">
            <v>4.3</v>
          </cell>
          <cell r="R599">
            <v>19589</v>
          </cell>
          <cell r="S599">
            <v>53.4</v>
          </cell>
          <cell r="T599">
            <v>20</v>
          </cell>
        </row>
        <row r="600">
          <cell r="A600">
            <v>598</v>
          </cell>
          <cell r="B600" t="str">
            <v xml:space="preserve">PORT AVENTURA-H.VIAJE                                      </v>
          </cell>
          <cell r="C600" t="str">
            <v>C.SUR</v>
          </cell>
          <cell r="D600" t="str">
            <v>GENERAL</v>
          </cell>
          <cell r="E600">
            <v>35586</v>
          </cell>
          <cell r="F600" t="str">
            <v>JUE</v>
          </cell>
          <cell r="G600">
            <v>1.0226967592592593</v>
          </cell>
          <cell r="H600" t="str">
            <v>000:20</v>
          </cell>
          <cell r="I600" t="str">
            <v>[TOMBOLA] {AVANCE PROGRAMACION} * {AVANCE PROGRAMACION}</v>
          </cell>
          <cell r="J600">
            <v>12</v>
          </cell>
          <cell r="K600">
            <v>15</v>
          </cell>
          <cell r="L600" t="str">
            <v>Resto</v>
          </cell>
          <cell r="M600">
            <v>0.9</v>
          </cell>
          <cell r="N600">
            <v>228.2</v>
          </cell>
          <cell r="O600">
            <v>323</v>
          </cell>
          <cell r="P600">
            <v>125</v>
          </cell>
          <cell r="Q600">
            <v>4.3</v>
          </cell>
          <cell r="R600">
            <v>19599</v>
          </cell>
          <cell r="S600">
            <v>53.5</v>
          </cell>
          <cell r="T600">
            <v>20</v>
          </cell>
        </row>
        <row r="601">
          <cell r="A601">
            <v>599</v>
          </cell>
          <cell r="B601" t="str">
            <v xml:space="preserve">PORT AVENTURA-H.VIAJE                                      </v>
          </cell>
          <cell r="C601" t="str">
            <v>C.SUR</v>
          </cell>
          <cell r="D601" t="str">
            <v>GENERAL</v>
          </cell>
          <cell r="E601">
            <v>35586</v>
          </cell>
          <cell r="F601" t="str">
            <v>JUE</v>
          </cell>
          <cell r="G601">
            <v>1.0384027777777778</v>
          </cell>
          <cell r="H601" t="str">
            <v>000:20</v>
          </cell>
          <cell r="I601" t="str">
            <v>[TOMBOLA] {AVANCE PROGRAMACION} * {AVANCE PROGRAMACION}</v>
          </cell>
          <cell r="J601">
            <v>5</v>
          </cell>
          <cell r="K601">
            <v>14</v>
          </cell>
          <cell r="L601" t="str">
            <v>Resto</v>
          </cell>
          <cell r="M601">
            <v>0.6</v>
          </cell>
          <cell r="N601">
            <v>228.8</v>
          </cell>
          <cell r="O601">
            <v>206</v>
          </cell>
          <cell r="P601">
            <v>125</v>
          </cell>
          <cell r="Q601">
            <v>4.3</v>
          </cell>
          <cell r="R601">
            <v>19604</v>
          </cell>
          <cell r="S601">
            <v>53.5</v>
          </cell>
          <cell r="T601">
            <v>20</v>
          </cell>
        </row>
        <row r="602">
          <cell r="A602">
            <v>600</v>
          </cell>
          <cell r="B602" t="str">
            <v xml:space="preserve">PORT AVENTURA-H.VIAJE                                      </v>
          </cell>
          <cell r="C602" t="str">
            <v>C9</v>
          </cell>
          <cell r="D602" t="str">
            <v>GENERAL</v>
          </cell>
          <cell r="E602">
            <v>35586</v>
          </cell>
          <cell r="F602" t="str">
            <v>JUE</v>
          </cell>
          <cell r="G602">
            <v>0.74873842592592599</v>
          </cell>
          <cell r="H602" t="str">
            <v>000:20</v>
          </cell>
          <cell r="I602" t="str">
            <v xml:space="preserve">[EN PRIMERA PERSONA] {AVANCE PROGRAMACION} * </v>
          </cell>
          <cell r="J602">
            <v>10</v>
          </cell>
          <cell r="K602">
            <v>15</v>
          </cell>
          <cell r="L602" t="str">
            <v>Resto</v>
          </cell>
          <cell r="M602">
            <v>0.4</v>
          </cell>
          <cell r="N602">
            <v>229.2</v>
          </cell>
          <cell r="O602">
            <v>136</v>
          </cell>
          <cell r="P602">
            <v>125</v>
          </cell>
          <cell r="Q602">
            <v>4.3</v>
          </cell>
          <cell r="R602">
            <v>19617</v>
          </cell>
          <cell r="S602">
            <v>53.5</v>
          </cell>
          <cell r="T602">
            <v>20</v>
          </cell>
        </row>
        <row r="603">
          <cell r="A603">
            <v>601</v>
          </cell>
          <cell r="B603" t="str">
            <v xml:space="preserve">PORT AVENTURA-H.VIAJE                                      </v>
          </cell>
          <cell r="C603" t="str">
            <v>ETB2</v>
          </cell>
          <cell r="D603" t="str">
            <v>GENERAL</v>
          </cell>
          <cell r="E603">
            <v>35586</v>
          </cell>
          <cell r="F603" t="str">
            <v>JUE</v>
          </cell>
          <cell r="G603">
            <v>0.8508796296296296</v>
          </cell>
          <cell r="H603" t="str">
            <v>000:20</v>
          </cell>
          <cell r="I603" t="str">
            <v>[ROMPECABEZOTAS] {AVANCE PROGRAMACION} * {AVANCE PROGRAMACION}</v>
          </cell>
          <cell r="J603">
            <v>10</v>
          </cell>
          <cell r="K603">
            <v>12</v>
          </cell>
          <cell r="L603" t="str">
            <v>Resto</v>
          </cell>
          <cell r="M603">
            <v>0.2</v>
          </cell>
          <cell r="N603">
            <v>229.4</v>
          </cell>
          <cell r="O603">
            <v>66</v>
          </cell>
          <cell r="P603">
            <v>170</v>
          </cell>
          <cell r="Q603">
            <v>4.3</v>
          </cell>
          <cell r="R603">
            <v>19621</v>
          </cell>
          <cell r="S603">
            <v>53.5</v>
          </cell>
          <cell r="T603">
            <v>20</v>
          </cell>
        </row>
        <row r="604">
          <cell r="A604">
            <v>602</v>
          </cell>
          <cell r="B604" t="str">
            <v xml:space="preserve">PORT AVENTURA-H.VIAJE                                      </v>
          </cell>
          <cell r="C604" t="str">
            <v>ETB2</v>
          </cell>
          <cell r="D604" t="str">
            <v>GENERAL</v>
          </cell>
          <cell r="E604">
            <v>35586</v>
          </cell>
          <cell r="F604" t="str">
            <v>JUE</v>
          </cell>
          <cell r="G604">
            <v>0.92042824074074081</v>
          </cell>
          <cell r="H604" t="str">
            <v>000:20</v>
          </cell>
          <cell r="I604" t="str">
            <v>[NUESTRA NOCHE HUMOR] {QUE PASA PUES}</v>
          </cell>
          <cell r="J604">
            <v>6</v>
          </cell>
          <cell r="K604">
            <v>19</v>
          </cell>
          <cell r="L604" t="str">
            <v>Resto</v>
          </cell>
          <cell r="M604">
            <v>0.2</v>
          </cell>
          <cell r="N604">
            <v>229.6</v>
          </cell>
          <cell r="O604">
            <v>91</v>
          </cell>
          <cell r="P604">
            <v>230</v>
          </cell>
          <cell r="Q604">
            <v>4.3</v>
          </cell>
          <cell r="R604">
            <v>19622</v>
          </cell>
          <cell r="S604">
            <v>53.5</v>
          </cell>
          <cell r="T604">
            <v>20</v>
          </cell>
        </row>
        <row r="605">
          <cell r="A605">
            <v>603</v>
          </cell>
          <cell r="B605" t="str">
            <v xml:space="preserve">PORT AVENTURA-H.VIAJE                                      </v>
          </cell>
          <cell r="C605" t="str">
            <v>TVG</v>
          </cell>
          <cell r="D605" t="str">
            <v>GENERAL</v>
          </cell>
          <cell r="E605">
            <v>35586</v>
          </cell>
          <cell r="F605" t="str">
            <v>JUE</v>
          </cell>
          <cell r="G605">
            <v>1.0146875</v>
          </cell>
          <cell r="H605" t="str">
            <v>000:20</v>
          </cell>
          <cell r="I605" t="str">
            <v xml:space="preserve">[OS LIMITES REALIDADE] {ADIANTO INFORMAT. 24H} * </v>
          </cell>
          <cell r="J605">
            <v>12</v>
          </cell>
          <cell r="K605">
            <v>15</v>
          </cell>
          <cell r="L605" t="str">
            <v>Resto</v>
          </cell>
          <cell r="M605">
            <v>0.1</v>
          </cell>
          <cell r="N605">
            <v>229.7</v>
          </cell>
          <cell r="O605">
            <v>18</v>
          </cell>
          <cell r="P605">
            <v>300</v>
          </cell>
          <cell r="Q605">
            <v>4.3</v>
          </cell>
          <cell r="R605">
            <v>19622</v>
          </cell>
          <cell r="S605">
            <v>53.5</v>
          </cell>
          <cell r="T605">
            <v>20</v>
          </cell>
        </row>
        <row r="606">
          <cell r="A606">
            <v>604</v>
          </cell>
          <cell r="B606" t="str">
            <v xml:space="preserve">PORT AVENTURA-H.VIAJE                                      </v>
          </cell>
          <cell r="C606" t="str">
            <v>TVG</v>
          </cell>
          <cell r="D606" t="str">
            <v>GENERAL</v>
          </cell>
          <cell r="E606">
            <v>35586</v>
          </cell>
          <cell r="F606" t="str">
            <v>JUE</v>
          </cell>
          <cell r="G606">
            <v>1.0266550925925926</v>
          </cell>
          <cell r="H606" t="str">
            <v>000:20</v>
          </cell>
          <cell r="I606" t="str">
            <v>[OS LIMITES REALIDADE] * [GALLAECIA FULGET]</v>
          </cell>
          <cell r="J606">
            <v>2</v>
          </cell>
          <cell r="K606">
            <v>9</v>
          </cell>
          <cell r="L606" t="str">
            <v>Segunda</v>
          </cell>
          <cell r="M606">
            <v>0</v>
          </cell>
          <cell r="N606">
            <v>229.7</v>
          </cell>
          <cell r="O606">
            <v>4</v>
          </cell>
          <cell r="P606">
            <v>60</v>
          </cell>
          <cell r="Q606">
            <v>4.3</v>
          </cell>
          <cell r="R606">
            <v>19622</v>
          </cell>
          <cell r="S606">
            <v>53.5</v>
          </cell>
          <cell r="T606">
            <v>20</v>
          </cell>
        </row>
        <row r="607">
          <cell r="A607">
            <v>605</v>
          </cell>
          <cell r="B607" t="str">
            <v xml:space="preserve">PORT AVENTURA-H.VIAJE                                      </v>
          </cell>
          <cell r="C607" t="str">
            <v>TVM</v>
          </cell>
          <cell r="D607" t="str">
            <v>GENERAL</v>
          </cell>
          <cell r="E607">
            <v>35586</v>
          </cell>
          <cell r="F607" t="str">
            <v>JUE</v>
          </cell>
          <cell r="G607">
            <v>0.47689814814814818</v>
          </cell>
          <cell r="H607" t="str">
            <v>000:20</v>
          </cell>
          <cell r="I607" t="str">
            <v>[MADRID DIRECTO RESUME] {AVANCE PROGRAMACION} * {AVANCE PROGRAMACION}</v>
          </cell>
          <cell r="J607">
            <v>2</v>
          </cell>
          <cell r="K607">
            <v>6</v>
          </cell>
          <cell r="L607" t="str">
            <v>Segunda</v>
          </cell>
          <cell r="M607">
            <v>0.1</v>
          </cell>
          <cell r="N607">
            <v>229.8</v>
          </cell>
          <cell r="O607">
            <v>45</v>
          </cell>
          <cell r="P607">
            <v>180</v>
          </cell>
          <cell r="Q607">
            <v>4.3</v>
          </cell>
          <cell r="R607">
            <v>19621</v>
          </cell>
          <cell r="S607">
            <v>53.5</v>
          </cell>
          <cell r="T607">
            <v>20</v>
          </cell>
        </row>
        <row r="608">
          <cell r="A608">
            <v>606</v>
          </cell>
          <cell r="B608" t="str">
            <v xml:space="preserve">PORT AVENTURA-H.VIAJE                                      </v>
          </cell>
          <cell r="C608" t="str">
            <v>TVM</v>
          </cell>
          <cell r="D608" t="str">
            <v>GENERAL</v>
          </cell>
          <cell r="E608">
            <v>35586</v>
          </cell>
          <cell r="F608" t="str">
            <v>JUE</v>
          </cell>
          <cell r="G608">
            <v>0.73932870370370374</v>
          </cell>
          <cell r="H608" t="str">
            <v>000:20</v>
          </cell>
          <cell r="I608" t="str">
            <v>[CINE] {AVANCE PROGRAMACION} * {AVANCE PROGRAMACION}</v>
          </cell>
          <cell r="J608">
            <v>11</v>
          </cell>
          <cell r="K608">
            <v>19</v>
          </cell>
          <cell r="L608" t="str">
            <v>Resto</v>
          </cell>
          <cell r="M608">
            <v>0.5</v>
          </cell>
          <cell r="N608">
            <v>230.3</v>
          </cell>
          <cell r="O608">
            <v>170</v>
          </cell>
          <cell r="P608">
            <v>365</v>
          </cell>
          <cell r="Q608">
            <v>4.3</v>
          </cell>
          <cell r="R608">
            <v>19634</v>
          </cell>
          <cell r="S608">
            <v>53.6</v>
          </cell>
          <cell r="T608">
            <v>20</v>
          </cell>
        </row>
        <row r="609">
          <cell r="A609">
            <v>607</v>
          </cell>
          <cell r="B609" t="str">
            <v xml:space="preserve">PORT AVENTURA-H.VIAJE                                      </v>
          </cell>
          <cell r="C609" t="str">
            <v>C.SUR</v>
          </cell>
          <cell r="D609" t="str">
            <v>GENERAL</v>
          </cell>
          <cell r="E609">
            <v>35587</v>
          </cell>
          <cell r="F609" t="str">
            <v>VIE</v>
          </cell>
          <cell r="G609">
            <v>0.81106481481481485</v>
          </cell>
          <cell r="H609" t="str">
            <v>000:20</v>
          </cell>
          <cell r="I609" t="str">
            <v>[AVANCE NOTICIAS 19H] * [AVANCE PROGRAMACION]</v>
          </cell>
          <cell r="J609">
            <v>2</v>
          </cell>
          <cell r="K609">
            <v>10</v>
          </cell>
          <cell r="L609" t="str">
            <v>Segunda</v>
          </cell>
          <cell r="M609">
            <v>0.4</v>
          </cell>
          <cell r="N609">
            <v>230.6</v>
          </cell>
          <cell r="O609">
            <v>129</v>
          </cell>
          <cell r="P609">
            <v>300</v>
          </cell>
          <cell r="Q609">
            <v>4.3</v>
          </cell>
          <cell r="R609">
            <v>19633</v>
          </cell>
          <cell r="S609">
            <v>53.6</v>
          </cell>
          <cell r="T609">
            <v>20</v>
          </cell>
        </row>
        <row r="610">
          <cell r="A610">
            <v>608</v>
          </cell>
          <cell r="B610" t="str">
            <v xml:space="preserve">PORT AVENTURA-H.VIAJE                                      </v>
          </cell>
          <cell r="C610" t="str">
            <v>C.SUR</v>
          </cell>
          <cell r="D610" t="str">
            <v>GENERAL</v>
          </cell>
          <cell r="E610">
            <v>35587</v>
          </cell>
          <cell r="F610" t="str">
            <v>VIE</v>
          </cell>
          <cell r="G610">
            <v>0.87004629629629626</v>
          </cell>
          <cell r="H610" t="str">
            <v>000:20</v>
          </cell>
          <cell r="I610" t="str">
            <v>[AVANCE PROGRAMACION] * [AVANCE PROGRAMACION]</v>
          </cell>
          <cell r="J610">
            <v>7</v>
          </cell>
          <cell r="K610">
            <v>16</v>
          </cell>
          <cell r="L610" t="str">
            <v>Resto</v>
          </cell>
          <cell r="M610">
            <v>0.4</v>
          </cell>
          <cell r="N610">
            <v>231</v>
          </cell>
          <cell r="O610">
            <v>159</v>
          </cell>
          <cell r="P610">
            <v>300</v>
          </cell>
          <cell r="Q610">
            <v>4.3</v>
          </cell>
          <cell r="R610">
            <v>19632</v>
          </cell>
          <cell r="S610">
            <v>53.6</v>
          </cell>
          <cell r="T610">
            <v>20</v>
          </cell>
        </row>
        <row r="611">
          <cell r="A611">
            <v>609</v>
          </cell>
          <cell r="B611" t="str">
            <v xml:space="preserve">PORT AVENTURA-H.VIAJE                                      </v>
          </cell>
          <cell r="C611" t="str">
            <v>C.SUR</v>
          </cell>
          <cell r="D611" t="str">
            <v>GENERAL</v>
          </cell>
          <cell r="E611">
            <v>35587</v>
          </cell>
          <cell r="F611" t="str">
            <v>VIE</v>
          </cell>
          <cell r="G611">
            <v>1.0353356481481482</v>
          </cell>
          <cell r="H611" t="str">
            <v>000:20</v>
          </cell>
          <cell r="I611" t="str">
            <v>[AQUI SE DISCUTE] {AVANCE PROGRAMACION} * {AVANCE PROGRAMACION}</v>
          </cell>
          <cell r="J611">
            <v>3</v>
          </cell>
          <cell r="K611">
            <v>10</v>
          </cell>
          <cell r="L611" t="str">
            <v>Resto</v>
          </cell>
          <cell r="M611">
            <v>0.9</v>
          </cell>
          <cell r="N611">
            <v>231.9</v>
          </cell>
          <cell r="O611">
            <v>320</v>
          </cell>
          <cell r="P611">
            <v>125</v>
          </cell>
          <cell r="Q611">
            <v>4.3</v>
          </cell>
          <cell r="R611">
            <v>19643</v>
          </cell>
          <cell r="S611">
            <v>53.6</v>
          </cell>
          <cell r="T611">
            <v>20</v>
          </cell>
        </row>
        <row r="612">
          <cell r="A612">
            <v>610</v>
          </cell>
          <cell r="B612" t="str">
            <v xml:space="preserve">PORT AVENTURA-H.VIAJE                                      </v>
          </cell>
          <cell r="C612" t="str">
            <v>C9</v>
          </cell>
          <cell r="D612" t="str">
            <v>GENERAL</v>
          </cell>
          <cell r="E612">
            <v>35587</v>
          </cell>
          <cell r="F612" t="str">
            <v>VIE</v>
          </cell>
          <cell r="G612">
            <v>0.4911921296296296</v>
          </cell>
          <cell r="H612" t="str">
            <v>000:20</v>
          </cell>
          <cell r="I612" t="str">
            <v>[CINE DE MATI] {AVANCE PROGRAMACION} * {AVANCE PROGRAMACION}</v>
          </cell>
          <cell r="J612">
            <v>5</v>
          </cell>
          <cell r="K612">
            <v>6</v>
          </cell>
          <cell r="L612" t="str">
            <v>Penultima</v>
          </cell>
          <cell r="M612">
            <v>0.1</v>
          </cell>
          <cell r="N612">
            <v>232</v>
          </cell>
          <cell r="O612">
            <v>21</v>
          </cell>
          <cell r="P612">
            <v>30</v>
          </cell>
          <cell r="Q612">
            <v>4.3</v>
          </cell>
          <cell r="R612">
            <v>19643</v>
          </cell>
          <cell r="S612">
            <v>53.6</v>
          </cell>
          <cell r="T612">
            <v>20</v>
          </cell>
        </row>
        <row r="613">
          <cell r="A613">
            <v>611</v>
          </cell>
          <cell r="B613" t="str">
            <v xml:space="preserve">PORT AVENTURA-H.VIAJE                                      </v>
          </cell>
          <cell r="C613" t="str">
            <v>C9</v>
          </cell>
          <cell r="D613" t="str">
            <v>GENERAL</v>
          </cell>
          <cell r="E613">
            <v>35587</v>
          </cell>
          <cell r="F613" t="str">
            <v>VIE</v>
          </cell>
          <cell r="G613">
            <v>0.8335069444444444</v>
          </cell>
          <cell r="H613" t="str">
            <v>000:20</v>
          </cell>
          <cell r="I613" t="str">
            <v>[EL JUI CAS ALCASSER] {AVANCE PROGRAMACION} * {AVANCE PROGRAMACION}</v>
          </cell>
          <cell r="J613">
            <v>5</v>
          </cell>
          <cell r="K613">
            <v>15</v>
          </cell>
          <cell r="L613" t="str">
            <v>Resto</v>
          </cell>
          <cell r="M613">
            <v>0.4</v>
          </cell>
          <cell r="N613">
            <v>232.3</v>
          </cell>
          <cell r="O613">
            <v>135</v>
          </cell>
          <cell r="P613">
            <v>125</v>
          </cell>
          <cell r="Q613">
            <v>4.3</v>
          </cell>
          <cell r="R613">
            <v>19643</v>
          </cell>
          <cell r="S613">
            <v>53.6</v>
          </cell>
          <cell r="T613">
            <v>20</v>
          </cell>
        </row>
        <row r="614">
          <cell r="A614">
            <v>612</v>
          </cell>
          <cell r="B614" t="str">
            <v xml:space="preserve">PORT AVENTURA-H.VIAJE                                      </v>
          </cell>
          <cell r="C614" t="str">
            <v>C9</v>
          </cell>
          <cell r="D614" t="str">
            <v>GENERAL</v>
          </cell>
          <cell r="E614">
            <v>35587</v>
          </cell>
          <cell r="F614" t="str">
            <v>VIE</v>
          </cell>
          <cell r="G614">
            <v>1.0184722222222222</v>
          </cell>
          <cell r="H614" t="str">
            <v>000:20</v>
          </cell>
          <cell r="I614" t="str">
            <v>[PARLE VOSTE,CALLE VOS] {AVANCE PROGRAMACION} * {AVANCE PROGRAMACION}</v>
          </cell>
          <cell r="J614">
            <v>17</v>
          </cell>
          <cell r="K614">
            <v>18</v>
          </cell>
          <cell r="L614" t="str">
            <v>Penultima</v>
          </cell>
          <cell r="M614">
            <v>0.6</v>
          </cell>
          <cell r="N614">
            <v>233</v>
          </cell>
          <cell r="O614">
            <v>224</v>
          </cell>
          <cell r="P614">
            <v>400</v>
          </cell>
          <cell r="Q614">
            <v>4.3</v>
          </cell>
          <cell r="R614">
            <v>19680</v>
          </cell>
          <cell r="S614">
            <v>53.7</v>
          </cell>
          <cell r="T614">
            <v>20</v>
          </cell>
        </row>
        <row r="615">
          <cell r="A615">
            <v>613</v>
          </cell>
          <cell r="B615" t="str">
            <v xml:space="preserve">PORT AVENTURA-H.VIAJE                                      </v>
          </cell>
          <cell r="C615" t="str">
            <v>ETB2</v>
          </cell>
          <cell r="D615" t="str">
            <v>GENERAL</v>
          </cell>
          <cell r="E615">
            <v>35587</v>
          </cell>
          <cell r="F615" t="str">
            <v>VIE</v>
          </cell>
          <cell r="G615">
            <v>0.51072916666666668</v>
          </cell>
          <cell r="H615" t="str">
            <v>000:20</v>
          </cell>
          <cell r="I615" t="str">
            <v>[VIDA SALVAJE] {AVANCE PROGRAMACION} * {AVANCE PROGRAMACION}</v>
          </cell>
          <cell r="J615">
            <v>2</v>
          </cell>
          <cell r="K615">
            <v>6</v>
          </cell>
          <cell r="L615" t="str">
            <v>Segunda</v>
          </cell>
          <cell r="M615">
            <v>0</v>
          </cell>
          <cell r="N615">
            <v>233</v>
          </cell>
          <cell r="O615">
            <v>0</v>
          </cell>
          <cell r="P615">
            <v>50</v>
          </cell>
          <cell r="Q615">
            <v>4.3</v>
          </cell>
          <cell r="R615">
            <v>19680</v>
          </cell>
          <cell r="S615">
            <v>53.7</v>
          </cell>
          <cell r="T615">
            <v>20</v>
          </cell>
        </row>
        <row r="616">
          <cell r="A616">
            <v>614</v>
          </cell>
          <cell r="B616" t="str">
            <v xml:space="preserve">PORT AVENTURA-H.VIAJE                                      </v>
          </cell>
          <cell r="C616" t="str">
            <v>ETB2</v>
          </cell>
          <cell r="D616" t="str">
            <v>GENERAL</v>
          </cell>
          <cell r="E616">
            <v>35587</v>
          </cell>
          <cell r="F616" t="str">
            <v>VIE</v>
          </cell>
          <cell r="G616">
            <v>0.58255787037037032</v>
          </cell>
          <cell r="H616" t="str">
            <v>000:20</v>
          </cell>
          <cell r="I616" t="str">
            <v>[LOCO POR TI] * [ETB KIROLAK]</v>
          </cell>
          <cell r="J616">
            <v>4</v>
          </cell>
          <cell r="K616">
            <v>8</v>
          </cell>
          <cell r="L616" t="str">
            <v>Resto</v>
          </cell>
          <cell r="M616">
            <v>0.1</v>
          </cell>
          <cell r="N616">
            <v>233.1</v>
          </cell>
          <cell r="O616">
            <v>49</v>
          </cell>
          <cell r="P616">
            <v>70</v>
          </cell>
          <cell r="Q616">
            <v>4.3</v>
          </cell>
          <cell r="R616">
            <v>19688</v>
          </cell>
          <cell r="S616">
            <v>53.7</v>
          </cell>
          <cell r="T616">
            <v>20</v>
          </cell>
        </row>
        <row r="617">
          <cell r="A617">
            <v>615</v>
          </cell>
          <cell r="B617" t="str">
            <v xml:space="preserve">PORT AVENTURA-H.VIAJE                                      </v>
          </cell>
          <cell r="C617" t="str">
            <v>ETB2</v>
          </cell>
          <cell r="D617" t="str">
            <v>GENERAL</v>
          </cell>
          <cell r="E617">
            <v>35587</v>
          </cell>
          <cell r="F617" t="str">
            <v>VIE</v>
          </cell>
          <cell r="G617">
            <v>0.92260416666666656</v>
          </cell>
          <cell r="H617" t="str">
            <v>000:20</v>
          </cell>
          <cell r="I617" t="str">
            <v>[TOMA Y DACA] {AVANCE PROGRAMACION} * {AVANCE PROGRAMACION}</v>
          </cell>
          <cell r="J617">
            <v>16</v>
          </cell>
          <cell r="K617">
            <v>21</v>
          </cell>
          <cell r="L617" t="str">
            <v>Resto</v>
          </cell>
          <cell r="M617">
            <v>0.2</v>
          </cell>
          <cell r="N617">
            <v>233.3</v>
          </cell>
          <cell r="O617">
            <v>91</v>
          </cell>
          <cell r="P617">
            <v>230</v>
          </cell>
          <cell r="Q617">
            <v>4.3</v>
          </cell>
          <cell r="R617">
            <v>19687</v>
          </cell>
          <cell r="S617">
            <v>53.7</v>
          </cell>
          <cell r="T617">
            <v>20</v>
          </cell>
        </row>
        <row r="618">
          <cell r="A618">
            <v>616</v>
          </cell>
          <cell r="B618" t="str">
            <v xml:space="preserve">PORT AVENTURA-H.VIAJE                                      </v>
          </cell>
          <cell r="C618" t="str">
            <v>TVG</v>
          </cell>
          <cell r="D618" t="str">
            <v>GENERAL</v>
          </cell>
          <cell r="E618">
            <v>35587</v>
          </cell>
          <cell r="F618" t="str">
            <v>VIE</v>
          </cell>
          <cell r="G618">
            <v>0.63284722222222223</v>
          </cell>
          <cell r="H618" t="str">
            <v>000:20</v>
          </cell>
          <cell r="I618" t="str">
            <v>[O TEMPO] * [TELEXORNAL DEPORTES]</v>
          </cell>
          <cell r="J618">
            <v>7</v>
          </cell>
          <cell r="K618">
            <v>16</v>
          </cell>
          <cell r="L618" t="str">
            <v>Resto</v>
          </cell>
          <cell r="M618">
            <v>0.3</v>
          </cell>
          <cell r="N618">
            <v>233.7</v>
          </cell>
          <cell r="O618">
            <v>119</v>
          </cell>
          <cell r="P618">
            <v>160</v>
          </cell>
          <cell r="Q618">
            <v>4.4000000000000004</v>
          </cell>
          <cell r="R618">
            <v>19688</v>
          </cell>
          <cell r="S618">
            <v>53.7</v>
          </cell>
          <cell r="T618">
            <v>20</v>
          </cell>
        </row>
        <row r="619">
          <cell r="A619">
            <v>617</v>
          </cell>
          <cell r="B619" t="str">
            <v xml:space="preserve">PORT AVENTURA-H.VIAJE                                      </v>
          </cell>
          <cell r="C619" t="str">
            <v>TVG</v>
          </cell>
          <cell r="D619" t="str">
            <v>GENERAL</v>
          </cell>
          <cell r="E619">
            <v>35587</v>
          </cell>
          <cell r="F619" t="str">
            <v>VIE</v>
          </cell>
          <cell r="G619">
            <v>1.0210416666666666</v>
          </cell>
          <cell r="H619" t="str">
            <v>000:20</v>
          </cell>
          <cell r="I619" t="str">
            <v xml:space="preserve">[LUAR] {AVANCE PROGRAMACION} * </v>
          </cell>
          <cell r="J619">
            <v>15</v>
          </cell>
          <cell r="K619">
            <v>17</v>
          </cell>
          <cell r="L619" t="str">
            <v>Resto</v>
          </cell>
          <cell r="M619">
            <v>0.4</v>
          </cell>
          <cell r="N619">
            <v>234.1</v>
          </cell>
          <cell r="O619">
            <v>155</v>
          </cell>
          <cell r="P619">
            <v>125</v>
          </cell>
          <cell r="Q619">
            <v>4.4000000000000004</v>
          </cell>
          <cell r="R619">
            <v>19696</v>
          </cell>
          <cell r="S619">
            <v>53.7</v>
          </cell>
          <cell r="T619">
            <v>20</v>
          </cell>
        </row>
        <row r="620">
          <cell r="A620">
            <v>618</v>
          </cell>
          <cell r="B620" t="str">
            <v xml:space="preserve">PORT AVENTURA-H.VIAJE                                      </v>
          </cell>
          <cell r="C620" t="str">
            <v>TVM</v>
          </cell>
          <cell r="D620" t="str">
            <v>GENERAL</v>
          </cell>
          <cell r="E620">
            <v>35587</v>
          </cell>
          <cell r="F620" t="str">
            <v>VIE</v>
          </cell>
          <cell r="G620">
            <v>0.14405092592592592</v>
          </cell>
          <cell r="H620" t="str">
            <v>000:20</v>
          </cell>
          <cell r="I620" t="str">
            <v xml:space="preserve">[CINE] {AVANCE PROGRAMACION} * </v>
          </cell>
          <cell r="J620">
            <v>2</v>
          </cell>
          <cell r="K620">
            <v>2</v>
          </cell>
          <cell r="L620" t="str">
            <v>Ultima</v>
          </cell>
          <cell r="M620">
            <v>0</v>
          </cell>
          <cell r="N620">
            <v>234.1</v>
          </cell>
          <cell r="O620">
            <v>6</v>
          </cell>
          <cell r="P620">
            <v>0</v>
          </cell>
          <cell r="Q620">
            <v>4.4000000000000004</v>
          </cell>
          <cell r="R620">
            <v>19696</v>
          </cell>
          <cell r="S620">
            <v>53.7</v>
          </cell>
          <cell r="T620">
            <v>20</v>
          </cell>
        </row>
        <row r="621">
          <cell r="A621">
            <v>619</v>
          </cell>
          <cell r="B621" t="str">
            <v xml:space="preserve">PORT AVENTURA-H.VIAJE                                      </v>
          </cell>
          <cell r="C621" t="str">
            <v>TVM</v>
          </cell>
          <cell r="D621" t="str">
            <v>GENERAL</v>
          </cell>
          <cell r="E621">
            <v>35587</v>
          </cell>
          <cell r="F621" t="str">
            <v>VIE</v>
          </cell>
          <cell r="G621">
            <v>0.34635416666666669</v>
          </cell>
          <cell r="H621" t="str">
            <v>000:20</v>
          </cell>
          <cell r="I621" t="str">
            <v>[BUENOS DIAS MADRID] {AVANCE PROGRAMACION} * {AVANCE PROGRAMACION}</v>
          </cell>
          <cell r="J621">
            <v>3</v>
          </cell>
          <cell r="K621">
            <v>6</v>
          </cell>
          <cell r="L621" t="str">
            <v>Resto</v>
          </cell>
          <cell r="M621">
            <v>0</v>
          </cell>
          <cell r="N621">
            <v>234.1</v>
          </cell>
          <cell r="O621">
            <v>18</v>
          </cell>
          <cell r="P621">
            <v>180</v>
          </cell>
          <cell r="Q621">
            <v>4.4000000000000004</v>
          </cell>
          <cell r="R621">
            <v>19696</v>
          </cell>
          <cell r="S621">
            <v>53.7</v>
          </cell>
          <cell r="T621">
            <v>20</v>
          </cell>
        </row>
        <row r="622">
          <cell r="A622">
            <v>620</v>
          </cell>
          <cell r="B622" t="str">
            <v xml:space="preserve">PORT AVENTURA-H.VIAJE                                      </v>
          </cell>
          <cell r="C622" t="str">
            <v>TVM</v>
          </cell>
          <cell r="D622" t="str">
            <v>GENERAL</v>
          </cell>
          <cell r="E622">
            <v>35587</v>
          </cell>
          <cell r="F622" t="str">
            <v>VIE</v>
          </cell>
          <cell r="G622">
            <v>0.51247685185185188</v>
          </cell>
          <cell r="H622" t="str">
            <v>000:20</v>
          </cell>
          <cell r="I622" t="str">
            <v>[PROTECCION ESPECIAL] {AVANCE PROGRAMACION} * {AVANCE PROGRAMACION}</v>
          </cell>
          <cell r="J622">
            <v>2</v>
          </cell>
          <cell r="K622">
            <v>7</v>
          </cell>
          <cell r="L622" t="str">
            <v>Segunda</v>
          </cell>
          <cell r="M622">
            <v>0.2</v>
          </cell>
          <cell r="N622">
            <v>234.3</v>
          </cell>
          <cell r="O622">
            <v>63</v>
          </cell>
          <cell r="P622">
            <v>180</v>
          </cell>
          <cell r="Q622">
            <v>4.4000000000000004</v>
          </cell>
          <cell r="R622">
            <v>19701</v>
          </cell>
          <cell r="S622">
            <v>53.7</v>
          </cell>
          <cell r="T622">
            <v>20</v>
          </cell>
        </row>
        <row r="623">
          <cell r="A623">
            <v>621</v>
          </cell>
          <cell r="B623" t="str">
            <v xml:space="preserve">PORT AVENTURA-H.VIAJE                                      </v>
          </cell>
          <cell r="C623" t="str">
            <v>TVM</v>
          </cell>
          <cell r="D623" t="str">
            <v>GENERAL</v>
          </cell>
          <cell r="E623">
            <v>35587</v>
          </cell>
          <cell r="F623" t="str">
            <v>VIE</v>
          </cell>
          <cell r="G623">
            <v>0.66199074074074071</v>
          </cell>
          <cell r="H623" t="str">
            <v>000:20</v>
          </cell>
          <cell r="I623" t="str">
            <v>[ROSEANNE]  * {AVANCE PROGRAMACION}</v>
          </cell>
          <cell r="J623">
            <v>8</v>
          </cell>
          <cell r="K623">
            <v>19</v>
          </cell>
          <cell r="L623" t="str">
            <v>Resto</v>
          </cell>
          <cell r="M623">
            <v>0.5</v>
          </cell>
          <cell r="N623">
            <v>234.8</v>
          </cell>
          <cell r="O623">
            <v>168</v>
          </cell>
          <cell r="P623">
            <v>365</v>
          </cell>
          <cell r="Q623">
            <v>4.4000000000000004</v>
          </cell>
          <cell r="R623">
            <v>19705</v>
          </cell>
          <cell r="S623">
            <v>53.8</v>
          </cell>
          <cell r="T623">
            <v>20</v>
          </cell>
        </row>
        <row r="624">
          <cell r="A624">
            <v>622</v>
          </cell>
          <cell r="B624" t="str">
            <v xml:space="preserve">PORT AVENTURA-H.VIAJE                                      </v>
          </cell>
          <cell r="C624" t="str">
            <v>TVM</v>
          </cell>
          <cell r="D624" t="str">
            <v>GENERAL</v>
          </cell>
          <cell r="E624">
            <v>35587</v>
          </cell>
          <cell r="F624" t="str">
            <v>VIE</v>
          </cell>
          <cell r="G624">
            <v>1.0641435185185186</v>
          </cell>
          <cell r="H624" t="str">
            <v>000:20</v>
          </cell>
          <cell r="I624" t="str">
            <v>[SUCEDIO EN MADRID] {AVANCE PROGRAMACION} * {TELEPAGINA MADRID}</v>
          </cell>
          <cell r="J624">
            <v>8</v>
          </cell>
          <cell r="K624">
            <v>14</v>
          </cell>
          <cell r="L624" t="str">
            <v>Resto</v>
          </cell>
          <cell r="M624">
            <v>0.5</v>
          </cell>
          <cell r="N624">
            <v>235.3</v>
          </cell>
          <cell r="O624">
            <v>182</v>
          </cell>
          <cell r="P624">
            <v>180</v>
          </cell>
          <cell r="Q624">
            <v>4.4000000000000004</v>
          </cell>
          <cell r="R624">
            <v>19709</v>
          </cell>
          <cell r="S624">
            <v>53.8</v>
          </cell>
          <cell r="T624">
            <v>20</v>
          </cell>
        </row>
        <row r="625">
          <cell r="A625">
            <v>623</v>
          </cell>
          <cell r="B625" t="str">
            <v xml:space="preserve">PORT AVENTURA-H.VIAJE                                      </v>
          </cell>
          <cell r="C625" t="str">
            <v>C.SUR</v>
          </cell>
          <cell r="D625" t="str">
            <v>GENERAL</v>
          </cell>
          <cell r="E625">
            <v>35588</v>
          </cell>
          <cell r="F625" t="str">
            <v>SÁB</v>
          </cell>
          <cell r="G625">
            <v>0.57687500000000003</v>
          </cell>
          <cell r="H625" t="str">
            <v>000:20</v>
          </cell>
          <cell r="I625" t="str">
            <v>[ESPARRAGO ROCK] * [AVANCE PROGRAMACION]</v>
          </cell>
          <cell r="J625">
            <v>4</v>
          </cell>
          <cell r="K625">
            <v>10</v>
          </cell>
          <cell r="L625" t="str">
            <v>Resto</v>
          </cell>
          <cell r="M625">
            <v>0.2</v>
          </cell>
          <cell r="N625">
            <v>235.4</v>
          </cell>
          <cell r="O625">
            <v>62</v>
          </cell>
          <cell r="P625">
            <v>65</v>
          </cell>
          <cell r="Q625">
            <v>4.4000000000000004</v>
          </cell>
          <cell r="R625">
            <v>19724</v>
          </cell>
          <cell r="S625">
            <v>53.8</v>
          </cell>
          <cell r="T625">
            <v>20</v>
          </cell>
        </row>
        <row r="626">
          <cell r="A626">
            <v>624</v>
          </cell>
          <cell r="B626" t="str">
            <v xml:space="preserve">PORT AVENTURA-H.VIAJE                                      </v>
          </cell>
          <cell r="C626" t="str">
            <v>C.SUR</v>
          </cell>
          <cell r="D626" t="str">
            <v>GENERAL</v>
          </cell>
          <cell r="E626">
            <v>35588</v>
          </cell>
          <cell r="F626" t="str">
            <v>SÁB</v>
          </cell>
          <cell r="G626">
            <v>1.0355092592592594</v>
          </cell>
          <cell r="H626" t="str">
            <v>000:20</v>
          </cell>
          <cell r="I626" t="str">
            <v>[CINE] {AVANCE PROGRAMACION} * {AVANCE PROGRAMACION}</v>
          </cell>
          <cell r="J626">
            <v>7</v>
          </cell>
          <cell r="K626">
            <v>16</v>
          </cell>
          <cell r="L626" t="str">
            <v>Resto</v>
          </cell>
          <cell r="M626">
            <v>1.1000000000000001</v>
          </cell>
          <cell r="N626">
            <v>236.5</v>
          </cell>
          <cell r="O626">
            <v>392</v>
          </cell>
          <cell r="P626">
            <v>150</v>
          </cell>
          <cell r="Q626">
            <v>4.4000000000000004</v>
          </cell>
          <cell r="R626">
            <v>19785</v>
          </cell>
          <cell r="S626">
            <v>54</v>
          </cell>
          <cell r="T626">
            <v>20</v>
          </cell>
        </row>
        <row r="627">
          <cell r="A627">
            <v>625</v>
          </cell>
          <cell r="B627" t="str">
            <v xml:space="preserve">PORT AVENTURA-H.VIAJE                                      </v>
          </cell>
          <cell r="C627" t="str">
            <v>C.SUR</v>
          </cell>
          <cell r="D627" t="str">
            <v>GENERAL</v>
          </cell>
          <cell r="E627">
            <v>35588</v>
          </cell>
          <cell r="F627" t="str">
            <v>SÁB</v>
          </cell>
          <cell r="G627">
            <v>1.0533449074074073</v>
          </cell>
          <cell r="H627" t="str">
            <v>000:20</v>
          </cell>
          <cell r="I627" t="str">
            <v>[CINE] * [AVANCE PROGRAMACION]</v>
          </cell>
          <cell r="J627">
            <v>8</v>
          </cell>
          <cell r="K627">
            <v>12</v>
          </cell>
          <cell r="L627" t="str">
            <v>Resto</v>
          </cell>
          <cell r="M627">
            <v>0.6</v>
          </cell>
          <cell r="N627">
            <v>237.1</v>
          </cell>
          <cell r="O627">
            <v>224</v>
          </cell>
          <cell r="P627">
            <v>50</v>
          </cell>
          <cell r="Q627">
            <v>4.4000000000000004</v>
          </cell>
          <cell r="R627">
            <v>19790</v>
          </cell>
          <cell r="S627">
            <v>54</v>
          </cell>
          <cell r="T627">
            <v>20</v>
          </cell>
        </row>
        <row r="628">
          <cell r="A628">
            <v>626</v>
          </cell>
          <cell r="B628" t="str">
            <v xml:space="preserve">PORT AVENTURA-H.VIAJE                                      </v>
          </cell>
          <cell r="C628" t="str">
            <v>ETB2</v>
          </cell>
          <cell r="D628" t="str">
            <v>GENERAL</v>
          </cell>
          <cell r="E628">
            <v>35588</v>
          </cell>
          <cell r="F628" t="str">
            <v>SÁB</v>
          </cell>
          <cell r="G628">
            <v>0.91271990740740738</v>
          </cell>
          <cell r="H628" t="str">
            <v>000:20</v>
          </cell>
          <cell r="I628" t="str">
            <v>[ASTEBERRI] {AVANCE PROGRAMACION} * {AVANCE PROGRAMACION}</v>
          </cell>
          <cell r="J628">
            <v>8</v>
          </cell>
          <cell r="K628">
            <v>16</v>
          </cell>
          <cell r="L628" t="str">
            <v>Resto</v>
          </cell>
          <cell r="M628">
            <v>0.1</v>
          </cell>
          <cell r="N628">
            <v>237.2</v>
          </cell>
          <cell r="O628">
            <v>26</v>
          </cell>
          <cell r="P628">
            <v>230</v>
          </cell>
          <cell r="Q628">
            <v>4.4000000000000004</v>
          </cell>
          <cell r="R628">
            <v>19792</v>
          </cell>
          <cell r="S628">
            <v>54</v>
          </cell>
          <cell r="T628">
            <v>20</v>
          </cell>
        </row>
        <row r="629">
          <cell r="A629">
            <v>627</v>
          </cell>
          <cell r="B629" t="str">
            <v xml:space="preserve">PORT AVENTURA-H.VIAJE                                      </v>
          </cell>
          <cell r="C629" t="str">
            <v>TVG</v>
          </cell>
          <cell r="D629" t="str">
            <v>GENERAL</v>
          </cell>
          <cell r="E629">
            <v>35588</v>
          </cell>
          <cell r="F629" t="str">
            <v>SÁB</v>
          </cell>
          <cell r="G629">
            <v>0.46090277777777783</v>
          </cell>
          <cell r="H629" t="str">
            <v>000:20</v>
          </cell>
          <cell r="I629" t="str">
            <v>[O NOSO MAR]</v>
          </cell>
          <cell r="J629">
            <v>1</v>
          </cell>
          <cell r="K629">
            <v>4</v>
          </cell>
          <cell r="L629" t="str">
            <v>Primera</v>
          </cell>
          <cell r="M629">
            <v>0.1</v>
          </cell>
          <cell r="N629">
            <v>237.3</v>
          </cell>
          <cell r="O629">
            <v>21</v>
          </cell>
          <cell r="P629">
            <v>40</v>
          </cell>
          <cell r="Q629">
            <v>4.4000000000000004</v>
          </cell>
          <cell r="R629">
            <v>19793</v>
          </cell>
          <cell r="S629">
            <v>54</v>
          </cell>
          <cell r="T629">
            <v>20</v>
          </cell>
        </row>
        <row r="630">
          <cell r="A630">
            <v>628</v>
          </cell>
          <cell r="B630" t="str">
            <v xml:space="preserve">PORT AVENTURA-H.VIAJE                                      </v>
          </cell>
          <cell r="C630" t="str">
            <v>TVG</v>
          </cell>
          <cell r="D630" t="str">
            <v>GENERAL</v>
          </cell>
          <cell r="E630">
            <v>35588</v>
          </cell>
          <cell r="F630" t="str">
            <v>SÁB</v>
          </cell>
          <cell r="G630">
            <v>0.82853009259259258</v>
          </cell>
          <cell r="H630" t="str">
            <v>000:20</v>
          </cell>
          <cell r="I630" t="str">
            <v>[A XORNADA EN XOGO] {HOQUEI A PATINS}</v>
          </cell>
          <cell r="J630">
            <v>11</v>
          </cell>
          <cell r="K630">
            <v>17</v>
          </cell>
          <cell r="L630" t="str">
            <v>Resto</v>
          </cell>
          <cell r="M630">
            <v>0.1</v>
          </cell>
          <cell r="N630">
            <v>237.3</v>
          </cell>
          <cell r="O630">
            <v>24</v>
          </cell>
          <cell r="P630">
            <v>165</v>
          </cell>
          <cell r="Q630">
            <v>4.4000000000000004</v>
          </cell>
          <cell r="R630">
            <v>19793</v>
          </cell>
          <cell r="S630">
            <v>54</v>
          </cell>
          <cell r="T630">
            <v>20</v>
          </cell>
        </row>
        <row r="631">
          <cell r="A631">
            <v>629</v>
          </cell>
          <cell r="B631" t="str">
            <v xml:space="preserve">PORT AVENTURA-H.VIAJE                                      </v>
          </cell>
          <cell r="C631" t="str">
            <v>TVG</v>
          </cell>
          <cell r="D631" t="str">
            <v>GENERAL</v>
          </cell>
          <cell r="E631">
            <v>35588</v>
          </cell>
          <cell r="F631" t="str">
            <v>SÁB</v>
          </cell>
          <cell r="G631">
            <v>0.98815972222222215</v>
          </cell>
          <cell r="H631" t="str">
            <v>000:20</v>
          </cell>
          <cell r="I631" t="str">
            <v>[CINE]</v>
          </cell>
          <cell r="J631">
            <v>8</v>
          </cell>
          <cell r="K631">
            <v>19</v>
          </cell>
          <cell r="L631" t="str">
            <v>Resto</v>
          </cell>
          <cell r="M631">
            <v>0.4</v>
          </cell>
          <cell r="N631">
            <v>237.7</v>
          </cell>
          <cell r="O631">
            <v>152</v>
          </cell>
          <cell r="P631">
            <v>300</v>
          </cell>
          <cell r="Q631">
            <v>4.4000000000000004</v>
          </cell>
          <cell r="R631">
            <v>19799</v>
          </cell>
          <cell r="S631">
            <v>54</v>
          </cell>
          <cell r="T631">
            <v>20</v>
          </cell>
        </row>
        <row r="632">
          <cell r="A632">
            <v>630</v>
          </cell>
          <cell r="B632" t="str">
            <v xml:space="preserve">PORT AVENTURA-H.VIAJE                                      </v>
          </cell>
          <cell r="C632" t="str">
            <v>TVM</v>
          </cell>
          <cell r="D632" t="str">
            <v>GENERAL</v>
          </cell>
          <cell r="E632">
            <v>35588</v>
          </cell>
          <cell r="F632" t="str">
            <v>SÁB</v>
          </cell>
          <cell r="G632">
            <v>1.0012037037037038</v>
          </cell>
          <cell r="H632" t="str">
            <v>000:20</v>
          </cell>
          <cell r="I632" t="str">
            <v>[CINE]  * {AVANCE PROGRAMACION}</v>
          </cell>
          <cell r="J632">
            <v>7</v>
          </cell>
          <cell r="K632">
            <v>20</v>
          </cell>
          <cell r="L632" t="str">
            <v>Resto</v>
          </cell>
          <cell r="M632">
            <v>0.4</v>
          </cell>
          <cell r="N632">
            <v>238.2</v>
          </cell>
          <cell r="O632">
            <v>158</v>
          </cell>
          <cell r="P632">
            <v>690</v>
          </cell>
          <cell r="Q632">
            <v>4.4000000000000004</v>
          </cell>
          <cell r="R632">
            <v>19802</v>
          </cell>
          <cell r="S632">
            <v>54</v>
          </cell>
          <cell r="T632">
            <v>20</v>
          </cell>
        </row>
        <row r="633">
          <cell r="A633">
            <v>631</v>
          </cell>
          <cell r="B633" t="str">
            <v xml:space="preserve">PORT AVENTURA-H.VIAJE                                      </v>
          </cell>
          <cell r="C633" t="str">
            <v>TVM</v>
          </cell>
          <cell r="D633" t="str">
            <v>GENERAL</v>
          </cell>
          <cell r="E633">
            <v>35588</v>
          </cell>
          <cell r="F633" t="str">
            <v>SÁB</v>
          </cell>
          <cell r="G633">
            <v>1.1036574074074075</v>
          </cell>
          <cell r="H633" t="str">
            <v>000:20</v>
          </cell>
          <cell r="I633" t="str">
            <v>[CINE 2] {AVANCE PROGRAMACION} * {(P)MUCHO MADRID}</v>
          </cell>
          <cell r="J633">
            <v>3</v>
          </cell>
          <cell r="K633">
            <v>4</v>
          </cell>
          <cell r="L633" t="str">
            <v>Penultima</v>
          </cell>
          <cell r="M633">
            <v>0.3</v>
          </cell>
          <cell r="N633">
            <v>238.5</v>
          </cell>
          <cell r="O633">
            <v>108</v>
          </cell>
          <cell r="P633">
            <v>180</v>
          </cell>
          <cell r="Q633">
            <v>4.4000000000000004</v>
          </cell>
          <cell r="R633">
            <v>19802</v>
          </cell>
          <cell r="S633">
            <v>54</v>
          </cell>
          <cell r="T633">
            <v>20</v>
          </cell>
        </row>
        <row r="634">
          <cell r="A634">
            <v>632</v>
          </cell>
          <cell r="B634" t="str">
            <v xml:space="preserve">PORT AVENTURA-H.VIAJE                                      </v>
          </cell>
          <cell r="C634" t="str">
            <v>C.SUR</v>
          </cell>
          <cell r="D634" t="str">
            <v>GENERAL</v>
          </cell>
          <cell r="E634">
            <v>35589</v>
          </cell>
          <cell r="F634" t="str">
            <v>DOM</v>
          </cell>
          <cell r="G634">
            <v>0.79927083333333337</v>
          </cell>
          <cell r="H634" t="str">
            <v>000:20</v>
          </cell>
          <cell r="I634" t="str">
            <v>[TOMBOLA(R)] {AVANCE PROGRAMACION} * {AVANCE PROGRAMACION}</v>
          </cell>
          <cell r="J634">
            <v>6</v>
          </cell>
          <cell r="K634">
            <v>10</v>
          </cell>
          <cell r="L634" t="str">
            <v>Resto</v>
          </cell>
          <cell r="M634">
            <v>0.7</v>
          </cell>
          <cell r="N634">
            <v>239.2</v>
          </cell>
          <cell r="O634">
            <v>269</v>
          </cell>
          <cell r="P634">
            <v>250</v>
          </cell>
          <cell r="Q634">
            <v>4.4000000000000004</v>
          </cell>
          <cell r="R634">
            <v>19819</v>
          </cell>
          <cell r="S634">
            <v>54.1</v>
          </cell>
          <cell r="T634">
            <v>20</v>
          </cell>
        </row>
        <row r="635">
          <cell r="A635">
            <v>633</v>
          </cell>
          <cell r="B635" t="str">
            <v xml:space="preserve">PORT AVENTURA-H.VIAJE                                      </v>
          </cell>
          <cell r="C635" t="str">
            <v>C.SUR</v>
          </cell>
          <cell r="D635" t="str">
            <v>GENERAL</v>
          </cell>
          <cell r="E635">
            <v>35589</v>
          </cell>
          <cell r="F635" t="str">
            <v>DOM</v>
          </cell>
          <cell r="G635">
            <v>0.87305555555555558</v>
          </cell>
          <cell r="H635" t="str">
            <v>000:20</v>
          </cell>
          <cell r="I635" t="str">
            <v>[TOMBOLA(R)] * [AVANCE PROGRAMACION]</v>
          </cell>
          <cell r="J635">
            <v>6</v>
          </cell>
          <cell r="K635">
            <v>11</v>
          </cell>
          <cell r="L635" t="str">
            <v>Resto</v>
          </cell>
          <cell r="M635">
            <v>0.2</v>
          </cell>
          <cell r="N635">
            <v>239.4</v>
          </cell>
          <cell r="O635">
            <v>84</v>
          </cell>
          <cell r="P635">
            <v>400</v>
          </cell>
          <cell r="Q635">
            <v>4.4000000000000004</v>
          </cell>
          <cell r="R635">
            <v>19819</v>
          </cell>
          <cell r="S635">
            <v>54.1</v>
          </cell>
          <cell r="T635">
            <v>20</v>
          </cell>
        </row>
        <row r="636">
          <cell r="A636">
            <v>634</v>
          </cell>
          <cell r="B636" t="str">
            <v xml:space="preserve">PORT AVENTURA-H.VIAJE                                      </v>
          </cell>
          <cell r="C636" t="str">
            <v>C.SUR</v>
          </cell>
          <cell r="D636" t="str">
            <v>GENERAL</v>
          </cell>
          <cell r="E636">
            <v>35589</v>
          </cell>
          <cell r="F636" t="str">
            <v>DOM</v>
          </cell>
          <cell r="G636">
            <v>1.0483564814814814</v>
          </cell>
          <cell r="H636" t="str">
            <v>000:20</v>
          </cell>
          <cell r="I636" t="str">
            <v>[CINE]  * {AVANCE PROGRAMACION}</v>
          </cell>
          <cell r="J636">
            <v>6</v>
          </cell>
          <cell r="K636">
            <v>12</v>
          </cell>
          <cell r="L636" t="str">
            <v>Resto</v>
          </cell>
          <cell r="M636">
            <v>0.4</v>
          </cell>
          <cell r="N636">
            <v>239.8</v>
          </cell>
          <cell r="O636">
            <v>130</v>
          </cell>
          <cell r="P636">
            <v>50</v>
          </cell>
          <cell r="Q636">
            <v>4.4000000000000004</v>
          </cell>
          <cell r="R636">
            <v>19826</v>
          </cell>
          <cell r="S636">
            <v>54.1</v>
          </cell>
          <cell r="T636">
            <v>20</v>
          </cell>
        </row>
        <row r="637">
          <cell r="A637">
            <v>635</v>
          </cell>
          <cell r="B637" t="str">
            <v xml:space="preserve">PORT AVENTURA-H.VIAJE                                      </v>
          </cell>
          <cell r="C637" t="str">
            <v>C9</v>
          </cell>
          <cell r="D637" t="str">
            <v>GENERAL</v>
          </cell>
          <cell r="E637">
            <v>35589</v>
          </cell>
          <cell r="F637" t="str">
            <v>DOM</v>
          </cell>
          <cell r="G637">
            <v>0.81128472222222225</v>
          </cell>
          <cell r="H637" t="str">
            <v>000:20</v>
          </cell>
          <cell r="I637" t="str">
            <v>[TARDES DE CINE 2] {AVANCE PROGRAMACION} * {AVANCE PROGRAMACION}</v>
          </cell>
          <cell r="J637">
            <v>8</v>
          </cell>
          <cell r="K637">
            <v>16</v>
          </cell>
          <cell r="L637" t="str">
            <v>Resto</v>
          </cell>
          <cell r="M637">
            <v>0.4</v>
          </cell>
          <cell r="N637">
            <v>240.1</v>
          </cell>
          <cell r="O637">
            <v>135</v>
          </cell>
          <cell r="P637">
            <v>250</v>
          </cell>
          <cell r="Q637">
            <v>4.4000000000000004</v>
          </cell>
          <cell r="R637">
            <v>19830</v>
          </cell>
          <cell r="S637">
            <v>54.1</v>
          </cell>
          <cell r="T637">
            <v>20</v>
          </cell>
        </row>
        <row r="638">
          <cell r="A638">
            <v>636</v>
          </cell>
          <cell r="B638" t="str">
            <v xml:space="preserve">PORT AVENTURA-H.VIAJE                                      </v>
          </cell>
          <cell r="C638" t="str">
            <v>C9</v>
          </cell>
          <cell r="D638" t="str">
            <v>GENERAL</v>
          </cell>
          <cell r="E638">
            <v>35589</v>
          </cell>
          <cell r="F638" t="str">
            <v>DOM</v>
          </cell>
          <cell r="G638">
            <v>0.82763888888888892</v>
          </cell>
          <cell r="H638" t="str">
            <v>000:20</v>
          </cell>
          <cell r="I638" t="str">
            <v xml:space="preserve">[TARDES DE CINE 2] {AVANCE PROGRAMACION} * </v>
          </cell>
          <cell r="J638">
            <v>6</v>
          </cell>
          <cell r="K638">
            <v>14</v>
          </cell>
          <cell r="L638" t="str">
            <v>Resto</v>
          </cell>
          <cell r="M638">
            <v>0.3</v>
          </cell>
          <cell r="N638">
            <v>240.5</v>
          </cell>
          <cell r="O638">
            <v>126</v>
          </cell>
          <cell r="P638">
            <v>250</v>
          </cell>
          <cell r="Q638">
            <v>4.4000000000000004</v>
          </cell>
          <cell r="R638">
            <v>19830</v>
          </cell>
          <cell r="S638">
            <v>54.1</v>
          </cell>
          <cell r="T638">
            <v>20</v>
          </cell>
        </row>
        <row r="639">
          <cell r="A639">
            <v>637</v>
          </cell>
          <cell r="B639" t="str">
            <v xml:space="preserve">PORT AVENTURA-H.VIAJE                                      </v>
          </cell>
          <cell r="C639" t="str">
            <v>C9</v>
          </cell>
          <cell r="D639" t="str">
            <v>GENERAL</v>
          </cell>
          <cell r="E639">
            <v>35589</v>
          </cell>
          <cell r="F639" t="str">
            <v>DOM</v>
          </cell>
          <cell r="G639">
            <v>1.0746527777777779</v>
          </cell>
          <cell r="H639" t="str">
            <v>000:20</v>
          </cell>
          <cell r="I639" t="str">
            <v>[CINE DE NIT 2] {AVANCE PROGRAMACION} * {AVANCE PROGRAMACION}</v>
          </cell>
          <cell r="J639">
            <v>3</v>
          </cell>
          <cell r="K639">
            <v>5</v>
          </cell>
          <cell r="L639" t="str">
            <v>Resto</v>
          </cell>
          <cell r="M639">
            <v>0.2</v>
          </cell>
          <cell r="N639">
            <v>240.7</v>
          </cell>
          <cell r="O639">
            <v>90</v>
          </cell>
          <cell r="P639">
            <v>50</v>
          </cell>
          <cell r="Q639">
            <v>4.4000000000000004</v>
          </cell>
          <cell r="R639">
            <v>19850</v>
          </cell>
          <cell r="S639">
            <v>54.1</v>
          </cell>
          <cell r="T639">
            <v>20</v>
          </cell>
        </row>
        <row r="640">
          <cell r="A640">
            <v>638</v>
          </cell>
          <cell r="B640" t="str">
            <v xml:space="preserve">PORT AVENTURA-H.VIAJE                                      </v>
          </cell>
          <cell r="C640" t="str">
            <v>ETB2</v>
          </cell>
          <cell r="D640" t="str">
            <v>GENERAL</v>
          </cell>
          <cell r="E640">
            <v>35589</v>
          </cell>
          <cell r="F640" t="str">
            <v>DOM</v>
          </cell>
          <cell r="G640">
            <v>0.83072916666666663</v>
          </cell>
          <cell r="H640" t="str">
            <v>000:20</v>
          </cell>
          <cell r="I640" t="str">
            <v>[JUANTXO VILLARREAL(R)] {AVANCE PROGRAMACION} * {AVANCE PROGRAMACION}</v>
          </cell>
          <cell r="J640">
            <v>2</v>
          </cell>
          <cell r="K640">
            <v>5</v>
          </cell>
          <cell r="L640" t="str">
            <v>Segunda</v>
          </cell>
          <cell r="M640">
            <v>0</v>
          </cell>
          <cell r="N640">
            <v>240.8</v>
          </cell>
          <cell r="O640">
            <v>12</v>
          </cell>
          <cell r="P640">
            <v>120</v>
          </cell>
          <cell r="Q640">
            <v>4.4000000000000004</v>
          </cell>
          <cell r="R640">
            <v>19850</v>
          </cell>
          <cell r="S640">
            <v>54.1</v>
          </cell>
          <cell r="T640">
            <v>20</v>
          </cell>
        </row>
        <row r="641">
          <cell r="A641">
            <v>639</v>
          </cell>
          <cell r="B641" t="str">
            <v xml:space="preserve">PORT AVENTURA-H.VIAJE                                      </v>
          </cell>
          <cell r="C641" t="str">
            <v>ETB2</v>
          </cell>
          <cell r="D641" t="str">
            <v>GENERAL</v>
          </cell>
          <cell r="E641">
            <v>35589</v>
          </cell>
          <cell r="F641" t="str">
            <v>DOM</v>
          </cell>
          <cell r="G641">
            <v>0.9221759259259259</v>
          </cell>
          <cell r="H641" t="str">
            <v>000:20</v>
          </cell>
          <cell r="I641" t="str">
            <v>[AVANCE PROGRAMACION] * [AVANCE PROGRAMACION]</v>
          </cell>
          <cell r="J641">
            <v>12</v>
          </cell>
          <cell r="K641">
            <v>16</v>
          </cell>
          <cell r="L641" t="str">
            <v>Resto</v>
          </cell>
          <cell r="M641">
            <v>0.1</v>
          </cell>
          <cell r="N641">
            <v>240.9</v>
          </cell>
          <cell r="O641">
            <v>48</v>
          </cell>
          <cell r="P641">
            <v>230</v>
          </cell>
          <cell r="Q641">
            <v>4.4000000000000004</v>
          </cell>
          <cell r="R641">
            <v>19872</v>
          </cell>
          <cell r="S641">
            <v>54.2</v>
          </cell>
          <cell r="T641">
            <v>20</v>
          </cell>
        </row>
        <row r="642">
          <cell r="A642">
            <v>640</v>
          </cell>
          <cell r="B642" t="str">
            <v xml:space="preserve">PORT AVENTURA-H.VIAJE                                      </v>
          </cell>
          <cell r="C642" t="str">
            <v>TVG</v>
          </cell>
          <cell r="D642" t="str">
            <v>GENERAL</v>
          </cell>
          <cell r="E642">
            <v>35589</v>
          </cell>
          <cell r="F642" t="str">
            <v>DOM</v>
          </cell>
          <cell r="G642">
            <v>0.63386574074074076</v>
          </cell>
          <cell r="H642" t="str">
            <v>000:20</v>
          </cell>
          <cell r="I642" t="str">
            <v>[O TEMPO] * [TELEXORNAL DEPORTES]</v>
          </cell>
          <cell r="J642">
            <v>5</v>
          </cell>
          <cell r="K642">
            <v>15</v>
          </cell>
          <cell r="L642" t="str">
            <v>Resto</v>
          </cell>
          <cell r="M642">
            <v>0.3</v>
          </cell>
          <cell r="N642">
            <v>241.2</v>
          </cell>
          <cell r="O642">
            <v>119</v>
          </cell>
          <cell r="P642">
            <v>160</v>
          </cell>
          <cell r="Q642">
            <v>4.4000000000000004</v>
          </cell>
          <cell r="R642">
            <v>19872</v>
          </cell>
          <cell r="S642">
            <v>54.2</v>
          </cell>
          <cell r="T642">
            <v>20</v>
          </cell>
        </row>
        <row r="643">
          <cell r="A643">
            <v>641</v>
          </cell>
          <cell r="B643" t="str">
            <v xml:space="preserve">PORT AVENTURA-H.VIAJE                                      </v>
          </cell>
          <cell r="C643" t="str">
            <v>TVG</v>
          </cell>
          <cell r="D643" t="str">
            <v>GENERAL</v>
          </cell>
          <cell r="E643">
            <v>35589</v>
          </cell>
          <cell r="F643" t="str">
            <v>DOM</v>
          </cell>
          <cell r="G643">
            <v>0.97756944444444438</v>
          </cell>
          <cell r="H643" t="str">
            <v>000:20</v>
          </cell>
          <cell r="I643" t="str">
            <v>[FUTBOL:MUND.FRAN.(D)] {AVANCE PROGRAMACION} * {AVANCE PROGRAMACION}</v>
          </cell>
          <cell r="J643">
            <v>12</v>
          </cell>
          <cell r="K643">
            <v>34</v>
          </cell>
          <cell r="L643" t="str">
            <v>Resto</v>
          </cell>
          <cell r="M643">
            <v>0.3</v>
          </cell>
          <cell r="N643">
            <v>241.5</v>
          </cell>
          <cell r="O643">
            <v>117</v>
          </cell>
          <cell r="P643">
            <v>300</v>
          </cell>
          <cell r="Q643">
            <v>4.5</v>
          </cell>
          <cell r="R643">
            <v>19891</v>
          </cell>
          <cell r="S643">
            <v>54.3</v>
          </cell>
          <cell r="T643">
            <v>20</v>
          </cell>
        </row>
        <row r="644">
          <cell r="A644">
            <v>642</v>
          </cell>
          <cell r="B644" t="str">
            <v xml:space="preserve">PORT AVENTURA-H.VIAJE                                      </v>
          </cell>
          <cell r="C644" t="str">
            <v>TVG</v>
          </cell>
          <cell r="D644" t="str">
            <v>GENERAL</v>
          </cell>
          <cell r="E644">
            <v>35589</v>
          </cell>
          <cell r="F644" t="str">
            <v>DOM</v>
          </cell>
          <cell r="G644">
            <v>1.020173611111111</v>
          </cell>
          <cell r="H644" t="str">
            <v>000:20</v>
          </cell>
          <cell r="I644" t="str">
            <v>[AVANCE PROGRAMACION] * [AVANCE PROGRAMACION]</v>
          </cell>
          <cell r="J644">
            <v>8</v>
          </cell>
          <cell r="K644">
            <v>13</v>
          </cell>
          <cell r="L644" t="str">
            <v>Resto</v>
          </cell>
          <cell r="M644">
            <v>0.1</v>
          </cell>
          <cell r="N644">
            <v>241.7</v>
          </cell>
          <cell r="O644">
            <v>54</v>
          </cell>
          <cell r="P644">
            <v>125</v>
          </cell>
          <cell r="Q644">
            <v>4.5</v>
          </cell>
          <cell r="R644">
            <v>19896</v>
          </cell>
          <cell r="S644">
            <v>54.3</v>
          </cell>
          <cell r="T644">
            <v>20</v>
          </cell>
        </row>
        <row r="645">
          <cell r="A645">
            <v>643</v>
          </cell>
          <cell r="B645" t="str">
            <v xml:space="preserve">PORT AVENTURA-H.VIAJE                                      </v>
          </cell>
          <cell r="C645" t="str">
            <v>TVM</v>
          </cell>
          <cell r="D645" t="str">
            <v>GENERAL</v>
          </cell>
          <cell r="E645">
            <v>35589</v>
          </cell>
          <cell r="F645" t="str">
            <v>DOM</v>
          </cell>
          <cell r="G645">
            <v>0.52596064814814814</v>
          </cell>
          <cell r="H645" t="str">
            <v>000:20</v>
          </cell>
          <cell r="I645" t="str">
            <v>[EN ACCION] {AVANCE PROGRAMACION} * {AVANCE PROGRAMACION}</v>
          </cell>
          <cell r="J645">
            <v>6</v>
          </cell>
          <cell r="K645">
            <v>8</v>
          </cell>
          <cell r="L645" t="str">
            <v>Resto</v>
          </cell>
          <cell r="M645">
            <v>0.1</v>
          </cell>
          <cell r="N645">
            <v>241.8</v>
          </cell>
          <cell r="O645">
            <v>35</v>
          </cell>
          <cell r="P645">
            <v>275</v>
          </cell>
          <cell r="Q645">
            <v>4.5</v>
          </cell>
          <cell r="R645">
            <v>19896</v>
          </cell>
          <cell r="S645">
            <v>54.3</v>
          </cell>
          <cell r="T645">
            <v>20</v>
          </cell>
        </row>
        <row r="646">
          <cell r="A646">
            <v>644</v>
          </cell>
          <cell r="B646" t="str">
            <v xml:space="preserve">PORT AVENTURA-H.VIAJE                                      </v>
          </cell>
          <cell r="C646" t="str">
            <v>TVM</v>
          </cell>
          <cell r="D646" t="str">
            <v>GENERAL</v>
          </cell>
          <cell r="E646">
            <v>35589</v>
          </cell>
          <cell r="F646" t="str">
            <v>DOM</v>
          </cell>
          <cell r="G646">
            <v>0.65797453703703701</v>
          </cell>
          <cell r="H646" t="str">
            <v>000:20</v>
          </cell>
          <cell r="I646" t="str">
            <v>[CINE]  * {AVANCE PROGRAMACION}</v>
          </cell>
          <cell r="J646">
            <v>6</v>
          </cell>
          <cell r="K646">
            <v>20</v>
          </cell>
          <cell r="L646" t="str">
            <v>Resto</v>
          </cell>
          <cell r="M646">
            <v>0.5</v>
          </cell>
          <cell r="N646">
            <v>242.2</v>
          </cell>
          <cell r="O646">
            <v>168</v>
          </cell>
          <cell r="P646">
            <v>365</v>
          </cell>
          <cell r="Q646">
            <v>4.5</v>
          </cell>
          <cell r="R646">
            <v>19901</v>
          </cell>
          <cell r="S646">
            <v>54.3</v>
          </cell>
          <cell r="T646">
            <v>20</v>
          </cell>
        </row>
        <row r="647">
          <cell r="A647">
            <v>645</v>
          </cell>
          <cell r="B647" t="str">
            <v xml:space="preserve">PORT AVENTURA-H.VIAJE                                      </v>
          </cell>
          <cell r="C647" t="str">
            <v>TVM</v>
          </cell>
          <cell r="D647" t="str">
            <v>GENERAL</v>
          </cell>
          <cell r="E647">
            <v>35589</v>
          </cell>
          <cell r="F647" t="str">
            <v>DOM</v>
          </cell>
          <cell r="G647">
            <v>1.0216203703703703</v>
          </cell>
          <cell r="H647" t="str">
            <v>000:20</v>
          </cell>
          <cell r="I647" t="str">
            <v>[CINE]  * {AVANCE PROGRAMACION}</v>
          </cell>
          <cell r="J647">
            <v>5</v>
          </cell>
          <cell r="K647">
            <v>16</v>
          </cell>
          <cell r="L647" t="str">
            <v>Resto</v>
          </cell>
          <cell r="M647">
            <v>0.2</v>
          </cell>
          <cell r="N647">
            <v>242.5</v>
          </cell>
          <cell r="O647">
            <v>88</v>
          </cell>
          <cell r="P647">
            <v>690</v>
          </cell>
          <cell r="Q647">
            <v>4.5</v>
          </cell>
          <cell r="R647">
            <v>19901</v>
          </cell>
          <cell r="S647">
            <v>54.3</v>
          </cell>
          <cell r="T647">
            <v>20</v>
          </cell>
        </row>
        <row r="648">
          <cell r="A648">
            <v>646</v>
          </cell>
          <cell r="B648" t="str">
            <v xml:space="preserve">PORT AVENTURA-H.VIAJE                                      </v>
          </cell>
          <cell r="C648" t="str">
            <v>TVM</v>
          </cell>
          <cell r="D648" t="str">
            <v>GENERAL</v>
          </cell>
          <cell r="E648">
            <v>35589</v>
          </cell>
          <cell r="F648" t="str">
            <v>DOM</v>
          </cell>
          <cell r="G648">
            <v>1.0708217592592593</v>
          </cell>
          <cell r="H648" t="str">
            <v>000:20</v>
          </cell>
          <cell r="I648" t="str">
            <v>[CINE] {(P)MUCHO MADRID} * {AVANCE PROGRAMACION}</v>
          </cell>
          <cell r="J648">
            <v>4</v>
          </cell>
          <cell r="K648">
            <v>8</v>
          </cell>
          <cell r="L648" t="str">
            <v>Resto</v>
          </cell>
          <cell r="M648">
            <v>0.2</v>
          </cell>
          <cell r="N648">
            <v>242.7</v>
          </cell>
          <cell r="O648">
            <v>65</v>
          </cell>
          <cell r="P648">
            <v>180</v>
          </cell>
          <cell r="Q648">
            <v>4.5</v>
          </cell>
          <cell r="R648">
            <v>19906</v>
          </cell>
          <cell r="S648">
            <v>54.3</v>
          </cell>
          <cell r="T648">
            <v>20</v>
          </cell>
        </row>
        <row r="649">
          <cell r="A649">
            <v>647</v>
          </cell>
          <cell r="B649" t="str">
            <v xml:space="preserve">PORT AVENTURA-H.VIAJE                                      </v>
          </cell>
          <cell r="C649" t="str">
            <v>A3</v>
          </cell>
          <cell r="D649" t="str">
            <v>GENERAL</v>
          </cell>
          <cell r="E649">
            <v>35590</v>
          </cell>
          <cell r="F649" t="str">
            <v>LUN</v>
          </cell>
          <cell r="G649">
            <v>0.44710648148148152</v>
          </cell>
          <cell r="H649" t="str">
            <v>000:20</v>
          </cell>
          <cell r="I649" t="str">
            <v>[LA HORA DE BILL COSBY]</v>
          </cell>
          <cell r="J649">
            <v>5</v>
          </cell>
          <cell r="K649">
            <v>10</v>
          </cell>
          <cell r="L649" t="str">
            <v>Resto</v>
          </cell>
          <cell r="M649">
            <v>0.6</v>
          </cell>
          <cell r="N649">
            <v>243.2</v>
          </cell>
          <cell r="O649">
            <v>208</v>
          </cell>
          <cell r="P649">
            <v>60</v>
          </cell>
          <cell r="Q649">
            <v>4.5</v>
          </cell>
          <cell r="R649">
            <v>19971</v>
          </cell>
          <cell r="S649">
            <v>54.5</v>
          </cell>
          <cell r="T649">
            <v>20</v>
          </cell>
        </row>
        <row r="650">
          <cell r="A650">
            <v>648</v>
          </cell>
          <cell r="B650" t="str">
            <v xml:space="preserve">PORT AVENTURA-H.VIAJE                                      </v>
          </cell>
          <cell r="C650" t="str">
            <v>C.SUR</v>
          </cell>
          <cell r="D650" t="str">
            <v>GENERAL</v>
          </cell>
          <cell r="E650">
            <v>35590</v>
          </cell>
          <cell r="F650" t="str">
            <v>LUN</v>
          </cell>
          <cell r="G650">
            <v>0.81305555555555553</v>
          </cell>
          <cell r="H650" t="str">
            <v>000:20</v>
          </cell>
          <cell r="I650" t="str">
            <v>[AVANCE NOTICIAS 19H] * [AVANCE PROGRAMACION]</v>
          </cell>
          <cell r="J650">
            <v>3</v>
          </cell>
          <cell r="K650">
            <v>9</v>
          </cell>
          <cell r="L650" t="str">
            <v>Resto</v>
          </cell>
          <cell r="M650">
            <v>0.6</v>
          </cell>
          <cell r="N650">
            <v>243.8</v>
          </cell>
          <cell r="O650">
            <v>205</v>
          </cell>
          <cell r="P650">
            <v>300</v>
          </cell>
          <cell r="Q650">
            <v>4.5</v>
          </cell>
          <cell r="R650">
            <v>19996</v>
          </cell>
          <cell r="S650">
            <v>54.5</v>
          </cell>
          <cell r="T650">
            <v>20</v>
          </cell>
        </row>
        <row r="651">
          <cell r="A651">
            <v>649</v>
          </cell>
          <cell r="B651" t="str">
            <v xml:space="preserve">PORT AVENTURA-H.VIAJE                                      </v>
          </cell>
          <cell r="C651" t="str">
            <v>C.SUR</v>
          </cell>
          <cell r="D651" t="str">
            <v>GENERAL</v>
          </cell>
          <cell r="E651">
            <v>35590</v>
          </cell>
          <cell r="F651" t="str">
            <v>LUN</v>
          </cell>
          <cell r="G651">
            <v>0.87055555555555564</v>
          </cell>
          <cell r="H651" t="str">
            <v>000:20</v>
          </cell>
          <cell r="I651" t="str">
            <v>[HABLANDO CON GEMMA] * [AVANCE PROGRAMACION]</v>
          </cell>
          <cell r="J651">
            <v>3</v>
          </cell>
          <cell r="K651">
            <v>13</v>
          </cell>
          <cell r="L651" t="str">
            <v>Resto</v>
          </cell>
          <cell r="M651">
            <v>0.4</v>
          </cell>
          <cell r="N651">
            <v>244.2</v>
          </cell>
          <cell r="O651">
            <v>141</v>
          </cell>
          <cell r="P651">
            <v>300</v>
          </cell>
          <cell r="Q651">
            <v>4.5</v>
          </cell>
          <cell r="R651">
            <v>19996</v>
          </cell>
          <cell r="S651">
            <v>54.5</v>
          </cell>
          <cell r="T651">
            <v>20</v>
          </cell>
        </row>
        <row r="652">
          <cell r="A652">
            <v>650</v>
          </cell>
          <cell r="B652" t="str">
            <v xml:space="preserve">PORT AVENTURA-H.VIAJE                                      </v>
          </cell>
          <cell r="C652" t="str">
            <v>C.SUR</v>
          </cell>
          <cell r="D652" t="str">
            <v>GENERAL</v>
          </cell>
          <cell r="E652">
            <v>35590</v>
          </cell>
          <cell r="F652" t="str">
            <v>LUN</v>
          </cell>
          <cell r="G652">
            <v>1.0282291666666665</v>
          </cell>
          <cell r="H652" t="str">
            <v>000:20</v>
          </cell>
          <cell r="I652" t="str">
            <v>[CINE] {AVANCE PROGRAMACION} * {AVANCE PROGRAMACION}</v>
          </cell>
          <cell r="J652">
            <v>5</v>
          </cell>
          <cell r="K652">
            <v>10</v>
          </cell>
          <cell r="L652" t="str">
            <v>Resto</v>
          </cell>
          <cell r="M652">
            <v>0.5</v>
          </cell>
          <cell r="N652">
            <v>244.7</v>
          </cell>
          <cell r="O652">
            <v>188</v>
          </cell>
          <cell r="P652">
            <v>125</v>
          </cell>
          <cell r="Q652">
            <v>4.5</v>
          </cell>
          <cell r="R652">
            <v>20010</v>
          </cell>
          <cell r="S652">
            <v>54.6</v>
          </cell>
          <cell r="T652">
            <v>20</v>
          </cell>
        </row>
        <row r="653">
          <cell r="A653">
            <v>651</v>
          </cell>
          <cell r="B653" t="str">
            <v xml:space="preserve">PORT AVENTURA-H.VIAJE                                      </v>
          </cell>
          <cell r="C653" t="str">
            <v>C9</v>
          </cell>
          <cell r="D653" t="str">
            <v>GENERAL</v>
          </cell>
          <cell r="E653">
            <v>35590</v>
          </cell>
          <cell r="F653" t="str">
            <v>LUN</v>
          </cell>
          <cell r="G653">
            <v>0.80733796296296301</v>
          </cell>
          <cell r="H653" t="str">
            <v>000:20</v>
          </cell>
          <cell r="I653" t="str">
            <v>[EL JUI CAS ALCASSER] {AVANCE PROGRAMACION} * {AVANCE PROGRAMACION}</v>
          </cell>
          <cell r="J653">
            <v>11</v>
          </cell>
          <cell r="K653">
            <v>16</v>
          </cell>
          <cell r="L653" t="str">
            <v>Resto</v>
          </cell>
          <cell r="M653">
            <v>0.6</v>
          </cell>
          <cell r="N653">
            <v>245.3</v>
          </cell>
          <cell r="O653">
            <v>225</v>
          </cell>
          <cell r="P653">
            <v>125</v>
          </cell>
          <cell r="Q653">
            <v>4.5</v>
          </cell>
          <cell r="R653">
            <v>20014</v>
          </cell>
          <cell r="S653">
            <v>54.6</v>
          </cell>
          <cell r="T653">
            <v>20</v>
          </cell>
        </row>
        <row r="654">
          <cell r="A654">
            <v>652</v>
          </cell>
          <cell r="B654" t="str">
            <v xml:space="preserve">PORT AVENTURA-H.VIAJE                                      </v>
          </cell>
          <cell r="C654" t="str">
            <v>C9</v>
          </cell>
          <cell r="D654" t="str">
            <v>GENERAL</v>
          </cell>
          <cell r="E654">
            <v>35590</v>
          </cell>
          <cell r="F654" t="str">
            <v>LUN</v>
          </cell>
          <cell r="G654">
            <v>0.85732638888888879</v>
          </cell>
          <cell r="H654" t="str">
            <v>000:20</v>
          </cell>
          <cell r="I654" t="str">
            <v xml:space="preserve">[INQUILINOS] {AVANCE PROGRAMACION} * </v>
          </cell>
          <cell r="J654">
            <v>9</v>
          </cell>
          <cell r="K654">
            <v>14</v>
          </cell>
          <cell r="L654" t="str">
            <v>Resto</v>
          </cell>
          <cell r="M654">
            <v>0.4</v>
          </cell>
          <cell r="N654">
            <v>245.7</v>
          </cell>
          <cell r="O654">
            <v>165</v>
          </cell>
          <cell r="P654">
            <v>300</v>
          </cell>
          <cell r="Q654">
            <v>4.5</v>
          </cell>
          <cell r="R654">
            <v>20040</v>
          </cell>
          <cell r="S654">
            <v>54.7</v>
          </cell>
          <cell r="T654">
            <v>20</v>
          </cell>
        </row>
        <row r="655">
          <cell r="A655">
            <v>653</v>
          </cell>
          <cell r="B655" t="str">
            <v xml:space="preserve">PORT AVENTURA-H.VIAJE                                      </v>
          </cell>
          <cell r="C655" t="str">
            <v>ETB2</v>
          </cell>
          <cell r="D655" t="str">
            <v>GENERAL</v>
          </cell>
          <cell r="E655">
            <v>35590</v>
          </cell>
          <cell r="F655" t="str">
            <v>LUN</v>
          </cell>
          <cell r="G655">
            <v>0.5264699074074074</v>
          </cell>
          <cell r="H655" t="str">
            <v>000:20</v>
          </cell>
          <cell r="I655" t="str">
            <v>[AVANCE PROGRAMACION] * [AVANCE PROGRAMACION]</v>
          </cell>
          <cell r="J655">
            <v>2</v>
          </cell>
          <cell r="K655">
            <v>3</v>
          </cell>
          <cell r="L655" t="str">
            <v>Segunda</v>
          </cell>
          <cell r="M655">
            <v>0</v>
          </cell>
          <cell r="N655">
            <v>245.8</v>
          </cell>
          <cell r="O655">
            <v>5</v>
          </cell>
          <cell r="P655">
            <v>50</v>
          </cell>
          <cell r="Q655">
            <v>4.5</v>
          </cell>
          <cell r="R655">
            <v>20040</v>
          </cell>
          <cell r="S655">
            <v>54.7</v>
          </cell>
          <cell r="T655">
            <v>20</v>
          </cell>
        </row>
        <row r="656">
          <cell r="A656">
            <v>654</v>
          </cell>
          <cell r="B656" t="str">
            <v xml:space="preserve">PORT AVENTURA-H.VIAJE                                      </v>
          </cell>
          <cell r="C656" t="str">
            <v>ETB2</v>
          </cell>
          <cell r="D656" t="str">
            <v>GENERAL</v>
          </cell>
          <cell r="E656">
            <v>35590</v>
          </cell>
          <cell r="F656" t="str">
            <v>LUN</v>
          </cell>
          <cell r="G656">
            <v>0.58371527777777776</v>
          </cell>
          <cell r="H656" t="str">
            <v>000:20</v>
          </cell>
          <cell r="I656" t="str">
            <v>[LOCO POR TI] * [ETB KIROLAK]</v>
          </cell>
          <cell r="J656">
            <v>10</v>
          </cell>
          <cell r="K656">
            <v>10</v>
          </cell>
          <cell r="L656" t="str">
            <v>Ultima</v>
          </cell>
          <cell r="M656">
            <v>0.1</v>
          </cell>
          <cell r="N656">
            <v>245.9</v>
          </cell>
          <cell r="O656">
            <v>49</v>
          </cell>
          <cell r="P656">
            <v>70</v>
          </cell>
          <cell r="Q656">
            <v>4.5</v>
          </cell>
          <cell r="R656">
            <v>20041</v>
          </cell>
          <cell r="S656">
            <v>54.7</v>
          </cell>
          <cell r="T656">
            <v>20</v>
          </cell>
        </row>
        <row r="657">
          <cell r="A657">
            <v>655</v>
          </cell>
          <cell r="B657" t="str">
            <v xml:space="preserve">PORT AVENTURA-H.VIAJE                                      </v>
          </cell>
          <cell r="C657" t="str">
            <v>ETB2</v>
          </cell>
          <cell r="D657" t="str">
            <v>GENERAL</v>
          </cell>
          <cell r="E657">
            <v>35590</v>
          </cell>
          <cell r="F657" t="str">
            <v>LUN</v>
          </cell>
          <cell r="G657">
            <v>0.91631944444444446</v>
          </cell>
          <cell r="H657" t="str">
            <v>000:20</v>
          </cell>
          <cell r="I657" t="str">
            <v>[AVANCE PROGRAMACION] * [AVANCE PROGRAMACION]</v>
          </cell>
          <cell r="J657">
            <v>12</v>
          </cell>
          <cell r="K657">
            <v>26</v>
          </cell>
          <cell r="L657" t="str">
            <v>Resto</v>
          </cell>
          <cell r="M657">
            <v>0.3</v>
          </cell>
          <cell r="N657">
            <v>246.2</v>
          </cell>
          <cell r="O657">
            <v>109</v>
          </cell>
          <cell r="P657">
            <v>230</v>
          </cell>
          <cell r="Q657">
            <v>4.5</v>
          </cell>
          <cell r="R657">
            <v>20041</v>
          </cell>
          <cell r="S657">
            <v>54.7</v>
          </cell>
          <cell r="T657">
            <v>20</v>
          </cell>
        </row>
        <row r="658">
          <cell r="A658">
            <v>656</v>
          </cell>
          <cell r="B658" t="str">
            <v xml:space="preserve">PORT AVENTURA-H.VIAJE                                      </v>
          </cell>
          <cell r="C658" t="str">
            <v>TVG</v>
          </cell>
          <cell r="D658" t="str">
            <v>GENERAL</v>
          </cell>
          <cell r="E658">
            <v>35590</v>
          </cell>
          <cell r="F658" t="str">
            <v>LUN</v>
          </cell>
          <cell r="G658">
            <v>0.85246527777777781</v>
          </cell>
          <cell r="H658" t="str">
            <v>000:20</v>
          </cell>
          <cell r="I658" t="str">
            <v>[O TEQUELE TEQUELE]</v>
          </cell>
          <cell r="J658">
            <v>2</v>
          </cell>
          <cell r="K658">
            <v>15</v>
          </cell>
          <cell r="L658" t="str">
            <v>Segunda</v>
          </cell>
          <cell r="M658">
            <v>0.1</v>
          </cell>
          <cell r="N658">
            <v>246.3</v>
          </cell>
          <cell r="O658">
            <v>36</v>
          </cell>
          <cell r="P658">
            <v>250</v>
          </cell>
          <cell r="Q658">
            <v>4.5</v>
          </cell>
          <cell r="R658">
            <v>20041</v>
          </cell>
          <cell r="S658">
            <v>54.7</v>
          </cell>
          <cell r="T658">
            <v>20</v>
          </cell>
        </row>
        <row r="659">
          <cell r="A659">
            <v>657</v>
          </cell>
          <cell r="B659" t="str">
            <v xml:space="preserve">PORT AVENTURA-H.VIAJE                                      </v>
          </cell>
          <cell r="C659" t="str">
            <v>TVG</v>
          </cell>
          <cell r="D659" t="str">
            <v>GENERAL</v>
          </cell>
          <cell r="E659">
            <v>35590</v>
          </cell>
          <cell r="F659" t="str">
            <v>LUN</v>
          </cell>
          <cell r="G659">
            <v>1.0130555555555556</v>
          </cell>
          <cell r="H659" t="str">
            <v>000:20</v>
          </cell>
          <cell r="I659" t="str">
            <v>[CINE] {ADIANTO INFORMAT. 24H} * {AVANCE PROGRAMACION}</v>
          </cell>
          <cell r="J659">
            <v>4</v>
          </cell>
          <cell r="K659">
            <v>16</v>
          </cell>
          <cell r="L659" t="str">
            <v>Resto</v>
          </cell>
          <cell r="M659">
            <v>0.1</v>
          </cell>
          <cell r="N659">
            <v>246.4</v>
          </cell>
          <cell r="O659">
            <v>41</v>
          </cell>
          <cell r="P659">
            <v>125</v>
          </cell>
          <cell r="Q659">
            <v>4.5</v>
          </cell>
          <cell r="R659">
            <v>20042</v>
          </cell>
          <cell r="S659">
            <v>54.7</v>
          </cell>
          <cell r="T659">
            <v>20</v>
          </cell>
        </row>
        <row r="660">
          <cell r="A660">
            <v>658</v>
          </cell>
          <cell r="B660" t="str">
            <v xml:space="preserve">PORT AVENTURA-H.VIAJE                                      </v>
          </cell>
          <cell r="C660" t="str">
            <v>TVM</v>
          </cell>
          <cell r="D660" t="str">
            <v>GENERAL</v>
          </cell>
          <cell r="E660">
            <v>35590</v>
          </cell>
          <cell r="F660" t="str">
            <v>LUN</v>
          </cell>
          <cell r="G660">
            <v>0.3976041666666667</v>
          </cell>
          <cell r="H660" t="str">
            <v>000:20</v>
          </cell>
          <cell r="I660" t="str">
            <v>[TELE EMPLEO] * [A SABER]</v>
          </cell>
          <cell r="J660">
            <v>1</v>
          </cell>
          <cell r="K660">
            <v>1</v>
          </cell>
          <cell r="L660" t="str">
            <v>Primera</v>
          </cell>
          <cell r="M660">
            <v>0.1</v>
          </cell>
          <cell r="N660">
            <v>246.5</v>
          </cell>
          <cell r="O660">
            <v>52</v>
          </cell>
          <cell r="P660">
            <v>180</v>
          </cell>
          <cell r="Q660">
            <v>4.5</v>
          </cell>
          <cell r="R660">
            <v>20041</v>
          </cell>
          <cell r="S660">
            <v>54.7</v>
          </cell>
          <cell r="T660">
            <v>20</v>
          </cell>
        </row>
        <row r="661">
          <cell r="A661">
            <v>659</v>
          </cell>
          <cell r="B661" t="str">
            <v xml:space="preserve">PORT AVENTURA-H.VIAJE                                      </v>
          </cell>
          <cell r="C661" t="str">
            <v>TVM</v>
          </cell>
          <cell r="D661" t="str">
            <v>GENERAL</v>
          </cell>
          <cell r="E661">
            <v>35590</v>
          </cell>
          <cell r="F661" t="str">
            <v>LUN</v>
          </cell>
          <cell r="G661">
            <v>0.45206018518518515</v>
          </cell>
          <cell r="H661" t="str">
            <v>000:20</v>
          </cell>
          <cell r="I661" t="str">
            <v>[EN TELA DE JUICIO(R)] {AVANCE PROGRAMACION} * {TELEPAGINA MADRID}</v>
          </cell>
          <cell r="J661">
            <v>4</v>
          </cell>
          <cell r="K661">
            <v>4</v>
          </cell>
          <cell r="L661" t="str">
            <v>Ultima</v>
          </cell>
          <cell r="M661">
            <v>0</v>
          </cell>
          <cell r="N661">
            <v>246.6</v>
          </cell>
          <cell r="O661">
            <v>15</v>
          </cell>
          <cell r="P661">
            <v>180</v>
          </cell>
          <cell r="Q661">
            <v>4.5</v>
          </cell>
          <cell r="R661">
            <v>20042</v>
          </cell>
          <cell r="S661">
            <v>54.7</v>
          </cell>
          <cell r="T661">
            <v>20</v>
          </cell>
        </row>
        <row r="662">
          <cell r="A662">
            <v>660</v>
          </cell>
          <cell r="B662" t="str">
            <v xml:space="preserve">PORT AVENTURA-H.VIAJE                                      </v>
          </cell>
          <cell r="C662" t="str">
            <v>TVM</v>
          </cell>
          <cell r="D662" t="str">
            <v>GENERAL</v>
          </cell>
          <cell r="E662">
            <v>35590</v>
          </cell>
          <cell r="F662" t="str">
            <v>LUN</v>
          </cell>
          <cell r="G662">
            <v>0.66023148148148147</v>
          </cell>
          <cell r="H662" t="str">
            <v>000:20</v>
          </cell>
          <cell r="I662" t="str">
            <v>[ROSEANNE]  * {AVANCE PROGRAMACION}</v>
          </cell>
          <cell r="J662">
            <v>5</v>
          </cell>
          <cell r="K662">
            <v>18</v>
          </cell>
          <cell r="L662" t="str">
            <v>Resto</v>
          </cell>
          <cell r="M662">
            <v>0.5</v>
          </cell>
          <cell r="N662">
            <v>247.1</v>
          </cell>
          <cell r="O662">
            <v>191</v>
          </cell>
          <cell r="P662">
            <v>365</v>
          </cell>
          <cell r="Q662">
            <v>4.5</v>
          </cell>
          <cell r="R662">
            <v>20042</v>
          </cell>
          <cell r="S662">
            <v>54.7</v>
          </cell>
          <cell r="T662">
            <v>20</v>
          </cell>
        </row>
        <row r="663">
          <cell r="A663">
            <v>661</v>
          </cell>
          <cell r="B663" t="str">
            <v xml:space="preserve">PORT AVENTURA-H.VIAJE                                      </v>
          </cell>
          <cell r="C663" t="str">
            <v>TVM</v>
          </cell>
          <cell r="D663" t="str">
            <v>GENERAL</v>
          </cell>
          <cell r="E663">
            <v>35590</v>
          </cell>
          <cell r="F663" t="str">
            <v>LUN</v>
          </cell>
          <cell r="G663">
            <v>0.9698148148148148</v>
          </cell>
          <cell r="H663" t="str">
            <v>000:20</v>
          </cell>
          <cell r="I663" t="str">
            <v>[EN EXCLUSIVA] {AVANCE PROGRAMACION} * {(P)MUCHO MADRID}</v>
          </cell>
          <cell r="J663">
            <v>13</v>
          </cell>
          <cell r="K663">
            <v>17</v>
          </cell>
          <cell r="L663" t="str">
            <v>Resto</v>
          </cell>
          <cell r="M663">
            <v>0.6</v>
          </cell>
          <cell r="N663">
            <v>247.7</v>
          </cell>
          <cell r="O663">
            <v>219</v>
          </cell>
          <cell r="P663">
            <v>690</v>
          </cell>
          <cell r="Q663">
            <v>4.5</v>
          </cell>
          <cell r="R663">
            <v>20048</v>
          </cell>
          <cell r="S663">
            <v>54.7</v>
          </cell>
          <cell r="T663">
            <v>20</v>
          </cell>
        </row>
        <row r="664">
          <cell r="A664">
            <v>662</v>
          </cell>
          <cell r="B664" t="str">
            <v xml:space="preserve">PORT AVENTURA-H.VIAJE                                      </v>
          </cell>
          <cell r="C664" t="str">
            <v>C9</v>
          </cell>
          <cell r="D664" t="str">
            <v>GENERAL</v>
          </cell>
          <cell r="E664">
            <v>35591</v>
          </cell>
          <cell r="F664" t="str">
            <v>MAR</v>
          </cell>
          <cell r="G664">
            <v>0.50776620370370373</v>
          </cell>
          <cell r="H664" t="str">
            <v>000:20</v>
          </cell>
          <cell r="I664" t="str">
            <v>[AVANCE PROGRAMACION] * [A FLOR DE PELL]</v>
          </cell>
          <cell r="J664">
            <v>2</v>
          </cell>
          <cell r="K664">
            <v>5</v>
          </cell>
          <cell r="L664" t="str">
            <v>Segunda</v>
          </cell>
          <cell r="M664">
            <v>0.1</v>
          </cell>
          <cell r="N664">
            <v>247.8</v>
          </cell>
          <cell r="O664">
            <v>46</v>
          </cell>
          <cell r="P664">
            <v>30</v>
          </cell>
          <cell r="Q664">
            <v>4.5</v>
          </cell>
          <cell r="R664">
            <v>20048</v>
          </cell>
          <cell r="S664">
            <v>54.7</v>
          </cell>
          <cell r="T664">
            <v>20</v>
          </cell>
        </row>
        <row r="665">
          <cell r="A665">
            <v>663</v>
          </cell>
          <cell r="B665" t="str">
            <v xml:space="preserve">PORT AVENTURA-H.VIAJE                                      </v>
          </cell>
          <cell r="C665" t="str">
            <v>C9</v>
          </cell>
          <cell r="D665" t="str">
            <v>GENERAL</v>
          </cell>
          <cell r="E665">
            <v>35591</v>
          </cell>
          <cell r="F665" t="str">
            <v>MAR</v>
          </cell>
          <cell r="G665">
            <v>0.73307870370370365</v>
          </cell>
          <cell r="H665" t="str">
            <v>000:20</v>
          </cell>
          <cell r="I665" t="str">
            <v>[EN PRIMERA PERSONA] {AVANCE PROGRAMACION} * {AVANCE PROGRAMACION}</v>
          </cell>
          <cell r="J665">
            <v>13</v>
          </cell>
          <cell r="K665">
            <v>17</v>
          </cell>
          <cell r="L665" t="str">
            <v>Resto</v>
          </cell>
          <cell r="M665">
            <v>0.5</v>
          </cell>
          <cell r="N665">
            <v>248.3</v>
          </cell>
          <cell r="O665">
            <v>173</v>
          </cell>
          <cell r="P665">
            <v>125</v>
          </cell>
          <cell r="Q665">
            <v>4.5</v>
          </cell>
          <cell r="R665">
            <v>20049</v>
          </cell>
          <cell r="S665">
            <v>54.7</v>
          </cell>
          <cell r="T665">
            <v>20</v>
          </cell>
        </row>
        <row r="666">
          <cell r="A666">
            <v>664</v>
          </cell>
          <cell r="B666" t="str">
            <v xml:space="preserve">PORT AVENTURA-H.VIAJE                                      </v>
          </cell>
          <cell r="C666" t="str">
            <v>C9</v>
          </cell>
          <cell r="D666" t="str">
            <v>GENERAL</v>
          </cell>
          <cell r="E666">
            <v>35591</v>
          </cell>
          <cell r="F666" t="str">
            <v>MAR</v>
          </cell>
          <cell r="G666">
            <v>0.81373842592592593</v>
          </cell>
          <cell r="H666" t="str">
            <v>000:20</v>
          </cell>
          <cell r="I666" t="str">
            <v>[EL JUI CAS ALCASSER] {AVANCE PROGRAMACION} * {AVANCE PROGRAMACION}</v>
          </cell>
          <cell r="J666">
            <v>11</v>
          </cell>
          <cell r="K666">
            <v>15</v>
          </cell>
          <cell r="L666" t="str">
            <v>Resto</v>
          </cell>
          <cell r="M666">
            <v>0.6</v>
          </cell>
          <cell r="N666">
            <v>248.9</v>
          </cell>
          <cell r="O666">
            <v>234</v>
          </cell>
          <cell r="P666">
            <v>125</v>
          </cell>
          <cell r="Q666">
            <v>4.5</v>
          </cell>
          <cell r="R666">
            <v>20057</v>
          </cell>
          <cell r="S666">
            <v>54.7</v>
          </cell>
          <cell r="T666">
            <v>20</v>
          </cell>
        </row>
        <row r="667">
          <cell r="A667">
            <v>665</v>
          </cell>
          <cell r="B667" t="str">
            <v xml:space="preserve">PORT AVENTURA-H.VIAJE                                      </v>
          </cell>
          <cell r="C667" t="str">
            <v>C9</v>
          </cell>
          <cell r="D667" t="str">
            <v>GENERAL</v>
          </cell>
          <cell r="E667">
            <v>35591</v>
          </cell>
          <cell r="F667" t="str">
            <v>MAR</v>
          </cell>
          <cell r="G667">
            <v>0.98094907407407417</v>
          </cell>
          <cell r="H667" t="str">
            <v>000:20</v>
          </cell>
          <cell r="I667" t="str">
            <v>[MAS ALLA DEL LIMITE] {AVANCE PROGRAMACION} * {AVANCE PROGRAMACION}</v>
          </cell>
          <cell r="J667">
            <v>6</v>
          </cell>
          <cell r="K667">
            <v>17</v>
          </cell>
          <cell r="L667" t="str">
            <v>Resto</v>
          </cell>
          <cell r="M667">
            <v>0.7</v>
          </cell>
          <cell r="N667">
            <v>249.7</v>
          </cell>
          <cell r="O667">
            <v>266</v>
          </cell>
          <cell r="P667">
            <v>400</v>
          </cell>
          <cell r="Q667">
            <v>4.5999999999999996</v>
          </cell>
          <cell r="R667">
            <v>20071</v>
          </cell>
          <cell r="S667">
            <v>54.8</v>
          </cell>
          <cell r="T667">
            <v>20</v>
          </cell>
        </row>
        <row r="668">
          <cell r="A668">
            <v>666</v>
          </cell>
          <cell r="B668" t="str">
            <v xml:space="preserve">PORT AVENTURA-H.VIAJE                                      </v>
          </cell>
          <cell r="C668" t="str">
            <v>ETB2</v>
          </cell>
          <cell r="D668" t="str">
            <v>GENERAL</v>
          </cell>
          <cell r="E668">
            <v>35591</v>
          </cell>
          <cell r="F668" t="str">
            <v>MAR</v>
          </cell>
          <cell r="G668">
            <v>0.92915509259259255</v>
          </cell>
          <cell r="H668" t="str">
            <v>000:20</v>
          </cell>
          <cell r="I668" t="str">
            <v>[LA NOCHE DE PRESENTAC] {AVANCE PROGRAMACION} * {AVANCE PROGRAMACION}</v>
          </cell>
          <cell r="J668">
            <v>8</v>
          </cell>
          <cell r="K668">
            <v>15</v>
          </cell>
          <cell r="L668" t="str">
            <v>Resto</v>
          </cell>
          <cell r="M668">
            <v>0.4</v>
          </cell>
          <cell r="N668">
            <v>250</v>
          </cell>
          <cell r="O668">
            <v>133</v>
          </cell>
          <cell r="P668">
            <v>230</v>
          </cell>
          <cell r="Q668">
            <v>4.5999999999999996</v>
          </cell>
          <cell r="R668">
            <v>20082</v>
          </cell>
          <cell r="S668">
            <v>54.8</v>
          </cell>
          <cell r="T668">
            <v>20</v>
          </cell>
        </row>
        <row r="669">
          <cell r="A669">
            <v>667</v>
          </cell>
          <cell r="B669" t="str">
            <v xml:space="preserve">PORT AVENTURA-H.VIAJE                                      </v>
          </cell>
          <cell r="C669" t="str">
            <v>TVG</v>
          </cell>
          <cell r="D669" t="str">
            <v>GENERAL</v>
          </cell>
          <cell r="E669">
            <v>35591</v>
          </cell>
          <cell r="F669" t="str">
            <v>MAR</v>
          </cell>
          <cell r="G669">
            <v>0.47431712962962963</v>
          </cell>
          <cell r="H669" t="str">
            <v>000:20</v>
          </cell>
          <cell r="I669" t="str">
            <v>[AVANCE PROGRAMACION] * [PASABA POR AQUI]</v>
          </cell>
          <cell r="J669">
            <v>7</v>
          </cell>
          <cell r="K669">
            <v>9</v>
          </cell>
          <cell r="L669" t="str">
            <v>Resto</v>
          </cell>
          <cell r="M669">
            <v>0</v>
          </cell>
          <cell r="N669">
            <v>250</v>
          </cell>
          <cell r="O669">
            <v>5</v>
          </cell>
          <cell r="P669">
            <v>40</v>
          </cell>
          <cell r="Q669">
            <v>4.5999999999999996</v>
          </cell>
          <cell r="R669">
            <v>20082</v>
          </cell>
          <cell r="S669">
            <v>54.8</v>
          </cell>
          <cell r="T669">
            <v>20</v>
          </cell>
        </row>
        <row r="670">
          <cell r="A670">
            <v>668</v>
          </cell>
          <cell r="B670" t="str">
            <v xml:space="preserve">PORT AVENTURA-H.VIAJE                                      </v>
          </cell>
          <cell r="C670" t="str">
            <v>TVG</v>
          </cell>
          <cell r="D670" t="str">
            <v>GENERAL</v>
          </cell>
          <cell r="E670">
            <v>35591</v>
          </cell>
          <cell r="F670" t="str">
            <v>MAR</v>
          </cell>
          <cell r="G670">
            <v>1.000011574074074</v>
          </cell>
          <cell r="H670" t="str">
            <v>000:20</v>
          </cell>
          <cell r="I670" t="str">
            <v>[SUPERMARTES]</v>
          </cell>
          <cell r="J670">
            <v>15</v>
          </cell>
          <cell r="K670">
            <v>16</v>
          </cell>
          <cell r="L670" t="str">
            <v>Penultima</v>
          </cell>
          <cell r="M670">
            <v>0.4</v>
          </cell>
          <cell r="N670">
            <v>250.4</v>
          </cell>
          <cell r="O670">
            <v>152</v>
          </cell>
          <cell r="P670">
            <v>125</v>
          </cell>
          <cell r="Q670">
            <v>4.5999999999999996</v>
          </cell>
          <cell r="R670">
            <v>20083</v>
          </cell>
          <cell r="S670">
            <v>54.8</v>
          </cell>
          <cell r="T670">
            <v>20</v>
          </cell>
        </row>
        <row r="671">
          <cell r="A671">
            <v>669</v>
          </cell>
          <cell r="B671" t="str">
            <v xml:space="preserve">PORT AVENTURA-H.VIAJE                                      </v>
          </cell>
          <cell r="C671" t="str">
            <v>TVM</v>
          </cell>
          <cell r="D671" t="str">
            <v>GENERAL</v>
          </cell>
          <cell r="E671">
            <v>35591</v>
          </cell>
          <cell r="F671" t="str">
            <v>MAR</v>
          </cell>
          <cell r="G671">
            <v>0.41870370370370374</v>
          </cell>
          <cell r="H671" t="str">
            <v>000:20</v>
          </cell>
          <cell r="I671" t="str">
            <v>[A SABER] * [AVANCE PROGRAMACION]</v>
          </cell>
          <cell r="J671">
            <v>1</v>
          </cell>
          <cell r="K671">
            <v>2</v>
          </cell>
          <cell r="L671" t="str">
            <v>Primera</v>
          </cell>
          <cell r="M671">
            <v>0.1</v>
          </cell>
          <cell r="N671">
            <v>250.6</v>
          </cell>
          <cell r="O671">
            <v>53</v>
          </cell>
          <cell r="P671">
            <v>180</v>
          </cell>
          <cell r="Q671">
            <v>4.5999999999999996</v>
          </cell>
          <cell r="R671">
            <v>20084</v>
          </cell>
          <cell r="S671">
            <v>54.8</v>
          </cell>
          <cell r="T671">
            <v>20</v>
          </cell>
        </row>
        <row r="672">
          <cell r="A672">
            <v>670</v>
          </cell>
          <cell r="B672" t="str">
            <v xml:space="preserve">PORT AVENTURA-H.VIAJE                                      </v>
          </cell>
          <cell r="C672" t="str">
            <v>TVM</v>
          </cell>
          <cell r="D672" t="str">
            <v>GENERAL</v>
          </cell>
          <cell r="E672">
            <v>35591</v>
          </cell>
          <cell r="F672" t="str">
            <v>MAR</v>
          </cell>
          <cell r="G672">
            <v>0.53099537037037037</v>
          </cell>
          <cell r="H672" t="str">
            <v>000:20</v>
          </cell>
          <cell r="I672" t="str">
            <v>[MIS DOS PADRES] * [(P)MUCHO MADRID]</v>
          </cell>
          <cell r="J672">
            <v>4</v>
          </cell>
          <cell r="K672">
            <v>7</v>
          </cell>
          <cell r="L672" t="str">
            <v>Resto</v>
          </cell>
          <cell r="M672">
            <v>0</v>
          </cell>
          <cell r="N672">
            <v>250.6</v>
          </cell>
          <cell r="O672">
            <v>12</v>
          </cell>
          <cell r="P672">
            <v>275</v>
          </cell>
          <cell r="Q672">
            <v>4.5999999999999996</v>
          </cell>
          <cell r="R672">
            <v>20083</v>
          </cell>
          <cell r="S672">
            <v>54.8</v>
          </cell>
          <cell r="T672">
            <v>20</v>
          </cell>
        </row>
        <row r="673">
          <cell r="A673">
            <v>671</v>
          </cell>
          <cell r="B673" t="str">
            <v xml:space="preserve">PORT AVENTURA-H.VIAJE                                      </v>
          </cell>
          <cell r="C673" t="str">
            <v>TVM</v>
          </cell>
          <cell r="D673" t="str">
            <v>GENERAL</v>
          </cell>
          <cell r="E673">
            <v>35591</v>
          </cell>
          <cell r="F673" t="str">
            <v>MAR</v>
          </cell>
          <cell r="G673">
            <v>0.77938657407407408</v>
          </cell>
          <cell r="H673" t="str">
            <v>000:20</v>
          </cell>
          <cell r="I673" t="str">
            <v>[HABLANDO CON GEMMA] {(P)MUCHO MADRID} * {(P)MUCHO MADRID}</v>
          </cell>
          <cell r="J673">
            <v>8</v>
          </cell>
          <cell r="K673">
            <v>13</v>
          </cell>
          <cell r="L673" t="str">
            <v>Resto</v>
          </cell>
          <cell r="M673">
            <v>0.4</v>
          </cell>
          <cell r="N673">
            <v>251</v>
          </cell>
          <cell r="O673">
            <v>152</v>
          </cell>
          <cell r="P673">
            <v>365</v>
          </cell>
          <cell r="Q673">
            <v>4.5999999999999996</v>
          </cell>
          <cell r="R673">
            <v>20084</v>
          </cell>
          <cell r="S673">
            <v>54.8</v>
          </cell>
          <cell r="T673">
            <v>20</v>
          </cell>
        </row>
        <row r="674">
          <cell r="A674">
            <v>672</v>
          </cell>
          <cell r="B674" t="str">
            <v xml:space="preserve">PORT AVENTURA-H.VIAJE                                      </v>
          </cell>
          <cell r="C674" t="str">
            <v>TVM</v>
          </cell>
          <cell r="D674" t="str">
            <v>GENERAL</v>
          </cell>
          <cell r="E674">
            <v>35591</v>
          </cell>
          <cell r="F674" t="str">
            <v>MAR</v>
          </cell>
          <cell r="G674">
            <v>0.94104166666666667</v>
          </cell>
          <cell r="H674" t="str">
            <v>000:20</v>
          </cell>
          <cell r="I674" t="str">
            <v>[FUTBOL:MUND.FRAN.(D)]  * {AVANCE PROGRAMACION}</v>
          </cell>
          <cell r="J674">
            <v>9</v>
          </cell>
          <cell r="K674">
            <v>33</v>
          </cell>
          <cell r="L674" t="str">
            <v>Resto</v>
          </cell>
          <cell r="M674">
            <v>0.7</v>
          </cell>
          <cell r="N674">
            <v>251.7</v>
          </cell>
          <cell r="O674">
            <v>251</v>
          </cell>
          <cell r="P674">
            <v>690</v>
          </cell>
          <cell r="Q674">
            <v>4.5999999999999996</v>
          </cell>
          <cell r="R674">
            <v>20094</v>
          </cell>
          <cell r="S674">
            <v>54.8</v>
          </cell>
          <cell r="T674">
            <v>20</v>
          </cell>
        </row>
        <row r="675">
          <cell r="A675">
            <v>673</v>
          </cell>
          <cell r="B675" t="str">
            <v xml:space="preserve">PORT AVENTURA-H.VIAJE                                      </v>
          </cell>
          <cell r="C675" t="str">
            <v>TVM</v>
          </cell>
          <cell r="D675" t="str">
            <v>GENERAL</v>
          </cell>
          <cell r="E675">
            <v>35591</v>
          </cell>
          <cell r="F675" t="str">
            <v>MAR</v>
          </cell>
          <cell r="G675">
            <v>1.0513194444444445</v>
          </cell>
          <cell r="H675" t="str">
            <v>000:20</v>
          </cell>
          <cell r="I675" t="str">
            <v>[CINE] {AVANCE PROGRAMACION} * {(P)MUCHO MADRID}</v>
          </cell>
          <cell r="J675">
            <v>10</v>
          </cell>
          <cell r="K675">
            <v>20</v>
          </cell>
          <cell r="L675" t="str">
            <v>Resto</v>
          </cell>
          <cell r="M675">
            <v>0.4</v>
          </cell>
          <cell r="N675">
            <v>252.1</v>
          </cell>
          <cell r="O675">
            <v>155</v>
          </cell>
          <cell r="P675">
            <v>180</v>
          </cell>
          <cell r="Q675">
            <v>4.5999999999999996</v>
          </cell>
          <cell r="R675">
            <v>20105</v>
          </cell>
          <cell r="S675">
            <v>54.8</v>
          </cell>
          <cell r="T675">
            <v>20</v>
          </cell>
        </row>
        <row r="676">
          <cell r="A676">
            <v>674</v>
          </cell>
          <cell r="B676" t="str">
            <v xml:space="preserve">PORT AVENTURA-H.VIAJE                                      </v>
          </cell>
          <cell r="C676" t="str">
            <v>A3</v>
          </cell>
          <cell r="D676" t="str">
            <v>GENERAL</v>
          </cell>
          <cell r="E676">
            <v>35592</v>
          </cell>
          <cell r="F676" t="str">
            <v>MIÉ</v>
          </cell>
          <cell r="G676">
            <v>0.74478009259259259</v>
          </cell>
          <cell r="H676" t="str">
            <v>000:20</v>
          </cell>
          <cell r="I676" t="str">
            <v>[TELECINE] {AVANCE PROGRAMACION} * {AVANCE PROGRAMACION}</v>
          </cell>
          <cell r="J676">
            <v>13</v>
          </cell>
          <cell r="K676">
            <v>27</v>
          </cell>
          <cell r="L676" t="str">
            <v>Resto</v>
          </cell>
          <cell r="M676">
            <v>4.5999999999999996</v>
          </cell>
          <cell r="N676">
            <v>256.7</v>
          </cell>
          <cell r="O676">
            <v>1670</v>
          </cell>
          <cell r="P676">
            <v>1600</v>
          </cell>
          <cell r="Q676">
            <v>4.5999999999999996</v>
          </cell>
          <cell r="R676">
            <v>20658</v>
          </cell>
          <cell r="S676">
            <v>56.4</v>
          </cell>
          <cell r="T676">
            <v>20</v>
          </cell>
        </row>
        <row r="677">
          <cell r="A677">
            <v>675</v>
          </cell>
          <cell r="B677" t="str">
            <v xml:space="preserve">PORT AVENTURA-H.VIAJE                                      </v>
          </cell>
          <cell r="C677" t="str">
            <v>C9</v>
          </cell>
          <cell r="D677" t="str">
            <v>GENERAL</v>
          </cell>
          <cell r="E677">
            <v>35592</v>
          </cell>
          <cell r="F677" t="str">
            <v>MIÉ</v>
          </cell>
          <cell r="G677">
            <v>0.85751157407407408</v>
          </cell>
          <cell r="H677" t="str">
            <v>000:20</v>
          </cell>
          <cell r="I677" t="str">
            <v>[INQUILINOS]</v>
          </cell>
          <cell r="J677">
            <v>10</v>
          </cell>
          <cell r="K677">
            <v>13</v>
          </cell>
          <cell r="L677" t="str">
            <v>Resto</v>
          </cell>
          <cell r="M677">
            <v>0.3</v>
          </cell>
          <cell r="N677">
            <v>257</v>
          </cell>
          <cell r="O677">
            <v>108</v>
          </cell>
          <cell r="P677">
            <v>300</v>
          </cell>
          <cell r="Q677">
            <v>4.5999999999999996</v>
          </cell>
          <cell r="R677">
            <v>20666</v>
          </cell>
          <cell r="S677">
            <v>56.4</v>
          </cell>
          <cell r="T677">
            <v>20</v>
          </cell>
        </row>
        <row r="678">
          <cell r="A678">
            <v>676</v>
          </cell>
          <cell r="B678" t="str">
            <v xml:space="preserve">PORT AVENTURA-H.VIAJE                                      </v>
          </cell>
          <cell r="C678" t="str">
            <v>C9</v>
          </cell>
          <cell r="D678" t="str">
            <v>GENERAL</v>
          </cell>
          <cell r="E678">
            <v>35592</v>
          </cell>
          <cell r="F678" t="str">
            <v>MIÉ</v>
          </cell>
          <cell r="G678">
            <v>0.99190972222222218</v>
          </cell>
          <cell r="H678" t="str">
            <v>000:20</v>
          </cell>
          <cell r="I678" t="str">
            <v>[CINE DE NIT 2] {AVANCE PROGRAMACION} * {AVANCE PROGRAMACION}</v>
          </cell>
          <cell r="J678">
            <v>4</v>
          </cell>
          <cell r="K678">
            <v>15</v>
          </cell>
          <cell r="L678" t="str">
            <v>Resto</v>
          </cell>
          <cell r="M678">
            <v>0.4</v>
          </cell>
          <cell r="N678">
            <v>257.39999999999998</v>
          </cell>
          <cell r="O678">
            <v>162</v>
          </cell>
          <cell r="P678">
            <v>75</v>
          </cell>
          <cell r="Q678">
            <v>4.5999999999999996</v>
          </cell>
          <cell r="R678">
            <v>20683</v>
          </cell>
          <cell r="S678">
            <v>56.4</v>
          </cell>
          <cell r="T678">
            <v>20</v>
          </cell>
        </row>
        <row r="679">
          <cell r="A679">
            <v>677</v>
          </cell>
          <cell r="B679" t="str">
            <v xml:space="preserve">PORT AVENTURA-H.VIAJE                                      </v>
          </cell>
          <cell r="C679" t="str">
            <v>ETB2</v>
          </cell>
          <cell r="D679" t="str">
            <v>GENERAL</v>
          </cell>
          <cell r="E679">
            <v>35592</v>
          </cell>
          <cell r="F679" t="str">
            <v>MIÉ</v>
          </cell>
          <cell r="G679">
            <v>0.54660879629629633</v>
          </cell>
          <cell r="H679" t="str">
            <v>000:20</v>
          </cell>
          <cell r="I679" t="str">
            <v>[AVANCE PROGRAMACION] * [AVANCE PROGRAMACION]</v>
          </cell>
          <cell r="J679">
            <v>2</v>
          </cell>
          <cell r="K679">
            <v>9</v>
          </cell>
          <cell r="L679" t="str">
            <v>Segunda</v>
          </cell>
          <cell r="M679">
            <v>0</v>
          </cell>
          <cell r="N679">
            <v>257.5</v>
          </cell>
          <cell r="O679">
            <v>16</v>
          </cell>
          <cell r="P679">
            <v>50</v>
          </cell>
          <cell r="Q679">
            <v>4.5999999999999996</v>
          </cell>
          <cell r="R679">
            <v>20683</v>
          </cell>
          <cell r="S679">
            <v>56.4</v>
          </cell>
          <cell r="T679">
            <v>20</v>
          </cell>
        </row>
        <row r="680">
          <cell r="A680">
            <v>678</v>
          </cell>
          <cell r="B680" t="str">
            <v xml:space="preserve">PORT AVENTURA-H.VIAJE                                      </v>
          </cell>
          <cell r="C680" t="str">
            <v>ETB2</v>
          </cell>
          <cell r="D680" t="str">
            <v>GENERAL</v>
          </cell>
          <cell r="E680">
            <v>35592</v>
          </cell>
          <cell r="F680" t="str">
            <v>MIÉ</v>
          </cell>
          <cell r="G680">
            <v>0.84917824074074078</v>
          </cell>
          <cell r="H680" t="str">
            <v>000:20</v>
          </cell>
          <cell r="I680" t="str">
            <v>[ROMPECABEZOTAS]  * {AVANCE PROGRAMACION}</v>
          </cell>
          <cell r="J680">
            <v>7</v>
          </cell>
          <cell r="K680">
            <v>17</v>
          </cell>
          <cell r="L680" t="str">
            <v>Resto</v>
          </cell>
          <cell r="M680">
            <v>0.1</v>
          </cell>
          <cell r="N680">
            <v>257.60000000000002</v>
          </cell>
          <cell r="O680">
            <v>36</v>
          </cell>
          <cell r="P680">
            <v>170</v>
          </cell>
          <cell r="Q680">
            <v>4.5999999999999996</v>
          </cell>
          <cell r="R680">
            <v>20686</v>
          </cell>
          <cell r="S680">
            <v>56.4</v>
          </cell>
          <cell r="T680">
            <v>20</v>
          </cell>
        </row>
        <row r="681">
          <cell r="A681">
            <v>679</v>
          </cell>
          <cell r="B681" t="str">
            <v xml:space="preserve">PORT AVENTURA-H.VIAJE                                      </v>
          </cell>
          <cell r="C681" t="str">
            <v>ETB2</v>
          </cell>
          <cell r="D681" t="str">
            <v>GENERAL</v>
          </cell>
          <cell r="E681">
            <v>35592</v>
          </cell>
          <cell r="F681" t="str">
            <v>MIÉ</v>
          </cell>
          <cell r="G681">
            <v>0.91481481481481486</v>
          </cell>
          <cell r="H681" t="str">
            <v>000:20</v>
          </cell>
          <cell r="I681" t="str">
            <v>[AVANCE PROGRAMACION] * [AVANCE PROGRAMACION]</v>
          </cell>
          <cell r="J681">
            <v>11</v>
          </cell>
          <cell r="K681">
            <v>20</v>
          </cell>
          <cell r="L681" t="str">
            <v>Resto</v>
          </cell>
          <cell r="M681">
            <v>0.2</v>
          </cell>
          <cell r="N681">
            <v>257.8</v>
          </cell>
          <cell r="O681">
            <v>73</v>
          </cell>
          <cell r="P681">
            <v>230</v>
          </cell>
          <cell r="Q681">
            <v>4.5999999999999996</v>
          </cell>
          <cell r="R681">
            <v>20692</v>
          </cell>
          <cell r="S681">
            <v>56.4</v>
          </cell>
          <cell r="T681">
            <v>20</v>
          </cell>
        </row>
        <row r="682">
          <cell r="A682">
            <v>680</v>
          </cell>
          <cell r="B682" t="str">
            <v xml:space="preserve">PORT AVENTURA-H.VIAJE                                      </v>
          </cell>
          <cell r="C682" t="str">
            <v>TVG</v>
          </cell>
          <cell r="D682" t="str">
            <v>GENERAL</v>
          </cell>
          <cell r="E682">
            <v>35592</v>
          </cell>
          <cell r="F682" t="str">
            <v>MIÉ</v>
          </cell>
          <cell r="G682">
            <v>0.63350694444444444</v>
          </cell>
          <cell r="H682" t="str">
            <v>000:20</v>
          </cell>
          <cell r="I682" t="str">
            <v>[O TEMPO] * [TELEXORNAL DEPORTES]</v>
          </cell>
          <cell r="J682">
            <v>3</v>
          </cell>
          <cell r="K682">
            <v>15</v>
          </cell>
          <cell r="L682" t="str">
            <v>Resto</v>
          </cell>
          <cell r="M682">
            <v>0.3</v>
          </cell>
          <cell r="N682">
            <v>258.10000000000002</v>
          </cell>
          <cell r="O682">
            <v>120</v>
          </cell>
          <cell r="P682">
            <v>160</v>
          </cell>
          <cell r="Q682">
            <v>4.5999999999999996</v>
          </cell>
          <cell r="R682">
            <v>20691</v>
          </cell>
          <cell r="S682">
            <v>56.4</v>
          </cell>
          <cell r="T682">
            <v>20</v>
          </cell>
        </row>
        <row r="683">
          <cell r="A683">
            <v>681</v>
          </cell>
          <cell r="B683" t="str">
            <v xml:space="preserve">PORT AVENTURA-H.VIAJE                                      </v>
          </cell>
          <cell r="C683" t="str">
            <v>TVG</v>
          </cell>
          <cell r="D683" t="str">
            <v>GENERAL</v>
          </cell>
          <cell r="E683">
            <v>35592</v>
          </cell>
          <cell r="F683" t="str">
            <v>MIÉ</v>
          </cell>
          <cell r="G683">
            <v>0.9946180555555556</v>
          </cell>
          <cell r="H683" t="str">
            <v>000:20</v>
          </cell>
          <cell r="I683" t="str">
            <v>[CINE]  * {ADIANTO INFORMAT. 24H}</v>
          </cell>
          <cell r="J683">
            <v>14</v>
          </cell>
          <cell r="K683">
            <v>19</v>
          </cell>
          <cell r="L683" t="str">
            <v>Resto</v>
          </cell>
          <cell r="M683">
            <v>0.2</v>
          </cell>
          <cell r="N683">
            <v>258.3</v>
          </cell>
          <cell r="O683">
            <v>80</v>
          </cell>
          <cell r="P683">
            <v>300</v>
          </cell>
          <cell r="Q683">
            <v>4.5999999999999996</v>
          </cell>
          <cell r="R683">
            <v>20699</v>
          </cell>
          <cell r="S683">
            <v>56.5</v>
          </cell>
          <cell r="T683">
            <v>20</v>
          </cell>
        </row>
        <row r="684">
          <cell r="A684">
            <v>682</v>
          </cell>
          <cell r="B684" t="str">
            <v xml:space="preserve">PORT AVENTURA-H.VIAJE                                      </v>
          </cell>
          <cell r="C684" t="str">
            <v>TVG</v>
          </cell>
          <cell r="D684" t="str">
            <v>GENERAL</v>
          </cell>
          <cell r="E684">
            <v>35592</v>
          </cell>
          <cell r="F684" t="str">
            <v>MIÉ</v>
          </cell>
          <cell r="G684">
            <v>1.0174768518518518</v>
          </cell>
          <cell r="H684" t="str">
            <v>000:20</v>
          </cell>
          <cell r="I684" t="str">
            <v>[CINE] {AVANCE PROGRAMACION} * {AVANCE PROGRAMACION}</v>
          </cell>
          <cell r="J684">
            <v>5</v>
          </cell>
          <cell r="K684">
            <v>15</v>
          </cell>
          <cell r="L684" t="str">
            <v>Resto</v>
          </cell>
          <cell r="M684">
            <v>0.2</v>
          </cell>
          <cell r="N684">
            <v>258.5</v>
          </cell>
          <cell r="O684">
            <v>66</v>
          </cell>
          <cell r="P684">
            <v>125</v>
          </cell>
          <cell r="Q684">
            <v>4.5999999999999996</v>
          </cell>
          <cell r="R684">
            <v>20698</v>
          </cell>
          <cell r="S684">
            <v>56.5</v>
          </cell>
          <cell r="T684">
            <v>20</v>
          </cell>
        </row>
        <row r="685">
          <cell r="A685">
            <v>683</v>
          </cell>
          <cell r="B685" t="str">
            <v xml:space="preserve">PORT AVENTURA-H.VIAJE                                      </v>
          </cell>
          <cell r="C685" t="str">
            <v>TVM</v>
          </cell>
          <cell r="D685" t="str">
            <v>GENERAL</v>
          </cell>
          <cell r="E685">
            <v>35592</v>
          </cell>
          <cell r="F685" t="str">
            <v>MIÉ</v>
          </cell>
          <cell r="G685">
            <v>0.4168634259259259</v>
          </cell>
          <cell r="H685" t="str">
            <v>000:20</v>
          </cell>
          <cell r="I685" t="str">
            <v>[A SABER] * [AVANCE PROGRAMACION]</v>
          </cell>
          <cell r="J685">
            <v>2</v>
          </cell>
          <cell r="K685">
            <v>3</v>
          </cell>
          <cell r="L685" t="str">
            <v>Segunda</v>
          </cell>
          <cell r="M685">
            <v>0</v>
          </cell>
          <cell r="N685">
            <v>258.5</v>
          </cell>
          <cell r="O685">
            <v>16</v>
          </cell>
          <cell r="P685">
            <v>180</v>
          </cell>
          <cell r="Q685">
            <v>4.5999999999999996</v>
          </cell>
          <cell r="R685">
            <v>20698</v>
          </cell>
          <cell r="S685">
            <v>56.5</v>
          </cell>
          <cell r="T685">
            <v>20</v>
          </cell>
        </row>
        <row r="686">
          <cell r="A686">
            <v>684</v>
          </cell>
          <cell r="B686" t="str">
            <v xml:space="preserve">PORT AVENTURA-H.VIAJE                                      </v>
          </cell>
          <cell r="C686" t="str">
            <v>TVM</v>
          </cell>
          <cell r="D686" t="str">
            <v>GENERAL</v>
          </cell>
          <cell r="E686">
            <v>35592</v>
          </cell>
          <cell r="F686" t="str">
            <v>MIÉ</v>
          </cell>
          <cell r="G686">
            <v>0.46540509259259261</v>
          </cell>
          <cell r="H686" t="str">
            <v>000:20</v>
          </cell>
          <cell r="I686" t="str">
            <v>[MADRID DIRECTO RESUME] {(P)MUCHO MADRID} * {AVANCE PROGRAMACION}</v>
          </cell>
          <cell r="J686">
            <v>3</v>
          </cell>
          <cell r="K686">
            <v>5</v>
          </cell>
          <cell r="L686" t="str">
            <v>Resto</v>
          </cell>
          <cell r="M686">
            <v>0</v>
          </cell>
          <cell r="N686">
            <v>258.60000000000002</v>
          </cell>
          <cell r="O686">
            <v>12</v>
          </cell>
          <cell r="P686">
            <v>180</v>
          </cell>
          <cell r="Q686">
            <v>4.5999999999999996</v>
          </cell>
          <cell r="R686">
            <v>20698</v>
          </cell>
          <cell r="S686">
            <v>56.5</v>
          </cell>
          <cell r="T686">
            <v>20</v>
          </cell>
        </row>
        <row r="687">
          <cell r="A687">
            <v>685</v>
          </cell>
          <cell r="B687" t="str">
            <v xml:space="preserve">PORT AVENTURA-H.VIAJE                                      </v>
          </cell>
          <cell r="C687" t="str">
            <v>TVM</v>
          </cell>
          <cell r="D687" t="str">
            <v>GENERAL</v>
          </cell>
          <cell r="E687">
            <v>35592</v>
          </cell>
          <cell r="F687" t="str">
            <v>MIÉ</v>
          </cell>
          <cell r="G687">
            <v>0.77356481481481476</v>
          </cell>
          <cell r="H687" t="str">
            <v>000:20</v>
          </cell>
          <cell r="I687" t="str">
            <v>[HABLANDO CON GEMMA] {AVANCE PROGRAMACION} * {AVANCE PROGRAMACION}</v>
          </cell>
          <cell r="J687">
            <v>4</v>
          </cell>
          <cell r="K687">
            <v>12</v>
          </cell>
          <cell r="L687" t="str">
            <v>Resto</v>
          </cell>
          <cell r="M687">
            <v>0.2</v>
          </cell>
          <cell r="N687">
            <v>258.8</v>
          </cell>
          <cell r="O687">
            <v>87</v>
          </cell>
          <cell r="P687">
            <v>365</v>
          </cell>
          <cell r="Q687">
            <v>4.5999999999999996</v>
          </cell>
          <cell r="R687">
            <v>20698</v>
          </cell>
          <cell r="S687">
            <v>56.5</v>
          </cell>
          <cell r="T687">
            <v>20</v>
          </cell>
        </row>
        <row r="688">
          <cell r="A688">
            <v>686</v>
          </cell>
          <cell r="B688" t="str">
            <v xml:space="preserve">PORT AVENTURA-H.VIAJE                                      </v>
          </cell>
          <cell r="C688" t="str">
            <v>TVM</v>
          </cell>
          <cell r="D688" t="str">
            <v>GENERAL</v>
          </cell>
          <cell r="E688">
            <v>35592</v>
          </cell>
          <cell r="F688" t="str">
            <v>MIÉ</v>
          </cell>
          <cell r="G688">
            <v>1.0930787037037037</v>
          </cell>
          <cell r="H688" t="str">
            <v>000:20</v>
          </cell>
          <cell r="I688" t="str">
            <v>[CINE] {AVANCE PROGRAMACION} * {AVANCE PROGRAMACION}</v>
          </cell>
          <cell r="J688">
            <v>3</v>
          </cell>
          <cell r="K688">
            <v>7</v>
          </cell>
          <cell r="L688" t="str">
            <v>Resto</v>
          </cell>
          <cell r="M688">
            <v>0.1</v>
          </cell>
          <cell r="N688">
            <v>258.89999999999998</v>
          </cell>
          <cell r="O688">
            <v>33</v>
          </cell>
          <cell r="P688">
            <v>180</v>
          </cell>
          <cell r="Q688">
            <v>4.5999999999999996</v>
          </cell>
          <cell r="R688">
            <v>20698</v>
          </cell>
          <cell r="S688">
            <v>56.5</v>
          </cell>
          <cell r="T688">
            <v>20</v>
          </cell>
        </row>
        <row r="689">
          <cell r="A689">
            <v>687</v>
          </cell>
          <cell r="B689" t="str">
            <v xml:space="preserve">PORT AVENTURA-H.VIAJE                                      </v>
          </cell>
          <cell r="C689" t="str">
            <v>C.SUR</v>
          </cell>
          <cell r="D689" t="str">
            <v>GENERAL</v>
          </cell>
          <cell r="E689">
            <v>35593</v>
          </cell>
          <cell r="F689" t="str">
            <v>JUE</v>
          </cell>
          <cell r="G689">
            <v>1.0597106481481482</v>
          </cell>
          <cell r="H689" t="str">
            <v>000:20</v>
          </cell>
          <cell r="I689" t="str">
            <v>[TOMBOLA] * [AVANCE PROGRAMACION]</v>
          </cell>
          <cell r="J689">
            <v>8</v>
          </cell>
          <cell r="K689">
            <v>16</v>
          </cell>
          <cell r="L689" t="str">
            <v>Resto</v>
          </cell>
          <cell r="M689">
            <v>0.2</v>
          </cell>
          <cell r="N689">
            <v>259.10000000000002</v>
          </cell>
          <cell r="O689">
            <v>73</v>
          </cell>
          <cell r="P689">
            <v>50</v>
          </cell>
          <cell r="Q689">
            <v>4.5999999999999996</v>
          </cell>
          <cell r="R689">
            <v>20698</v>
          </cell>
          <cell r="S689">
            <v>56.5</v>
          </cell>
          <cell r="T689">
            <v>20</v>
          </cell>
        </row>
        <row r="690">
          <cell r="A690">
            <v>688</v>
          </cell>
          <cell r="B690" t="str">
            <v xml:space="preserve">PORT AVENTURA-H.VIAJE                                      </v>
          </cell>
          <cell r="C690" t="str">
            <v>C9</v>
          </cell>
          <cell r="D690" t="str">
            <v>GENERAL</v>
          </cell>
          <cell r="E690">
            <v>35593</v>
          </cell>
          <cell r="F690" t="str">
            <v>JUE</v>
          </cell>
          <cell r="G690">
            <v>0.46552083333333333</v>
          </cell>
          <cell r="H690" t="str">
            <v>000:20</v>
          </cell>
          <cell r="I690" t="str">
            <v>[CINE DE MATI] {AVANCE PROGRAMACION} * {AVANCE PROGRAMACION}</v>
          </cell>
          <cell r="J690">
            <v>4</v>
          </cell>
          <cell r="K690">
            <v>5</v>
          </cell>
          <cell r="L690" t="str">
            <v>Penultima</v>
          </cell>
          <cell r="M690">
            <v>0</v>
          </cell>
          <cell r="N690">
            <v>259.10000000000002</v>
          </cell>
          <cell r="O690">
            <v>14</v>
          </cell>
          <cell r="P690">
            <v>30</v>
          </cell>
          <cell r="Q690">
            <v>4.5999999999999996</v>
          </cell>
          <cell r="R690">
            <v>20698</v>
          </cell>
          <cell r="S690">
            <v>56.5</v>
          </cell>
          <cell r="T690">
            <v>20</v>
          </cell>
        </row>
        <row r="691">
          <cell r="A691">
            <v>689</v>
          </cell>
          <cell r="B691" t="str">
            <v xml:space="preserve">PORT AVENTURA-H.VIAJE                                      </v>
          </cell>
          <cell r="C691" t="str">
            <v>C9</v>
          </cell>
          <cell r="D691" t="str">
            <v>GENERAL</v>
          </cell>
          <cell r="E691">
            <v>35593</v>
          </cell>
          <cell r="F691" t="str">
            <v>JUE</v>
          </cell>
          <cell r="G691">
            <v>0.69157407407407412</v>
          </cell>
          <cell r="H691" t="str">
            <v>000:20</v>
          </cell>
          <cell r="I691" t="str">
            <v>[EN PRIMERA PERSONA] {AVANCE PROGRAMACION} * {AVANCE PROGRAMACION}</v>
          </cell>
          <cell r="J691">
            <v>3</v>
          </cell>
          <cell r="K691">
            <v>15</v>
          </cell>
          <cell r="L691" t="str">
            <v>Resto</v>
          </cell>
          <cell r="M691">
            <v>0.6</v>
          </cell>
          <cell r="N691">
            <v>259.7</v>
          </cell>
          <cell r="O691">
            <v>221</v>
          </cell>
          <cell r="P691">
            <v>125</v>
          </cell>
          <cell r="Q691">
            <v>4.5999999999999996</v>
          </cell>
          <cell r="R691">
            <v>20707</v>
          </cell>
          <cell r="S691">
            <v>56.5</v>
          </cell>
          <cell r="T691">
            <v>20</v>
          </cell>
        </row>
        <row r="692">
          <cell r="A692">
            <v>690</v>
          </cell>
          <cell r="B692" t="str">
            <v xml:space="preserve">PORT AVENTURA-H.VIAJE                                      </v>
          </cell>
          <cell r="C692" t="str">
            <v>C9</v>
          </cell>
          <cell r="D692" t="str">
            <v>GENERAL</v>
          </cell>
          <cell r="E692">
            <v>35593</v>
          </cell>
          <cell r="F692" t="str">
            <v>JUE</v>
          </cell>
          <cell r="G692">
            <v>1.0109027777777777</v>
          </cell>
          <cell r="H692" t="str">
            <v>000:20</v>
          </cell>
          <cell r="I692" t="str">
            <v xml:space="preserve">[TOMBOLA] {AVANCE PROGRAMACION} * </v>
          </cell>
          <cell r="J692">
            <v>15</v>
          </cell>
          <cell r="K692">
            <v>16</v>
          </cell>
          <cell r="L692" t="str">
            <v>Penultima</v>
          </cell>
          <cell r="M692">
            <v>0.9</v>
          </cell>
          <cell r="N692">
            <v>260.60000000000002</v>
          </cell>
          <cell r="O692">
            <v>315</v>
          </cell>
          <cell r="P692">
            <v>75</v>
          </cell>
          <cell r="Q692">
            <v>4.5999999999999996</v>
          </cell>
          <cell r="R692">
            <v>20728</v>
          </cell>
          <cell r="S692">
            <v>56.5</v>
          </cell>
          <cell r="T692">
            <v>20</v>
          </cell>
        </row>
        <row r="693">
          <cell r="A693">
            <v>691</v>
          </cell>
          <cell r="B693" t="str">
            <v xml:space="preserve">PORT AVENTURA-H.VIAJE                                      </v>
          </cell>
          <cell r="C693" t="str">
            <v>ETB2</v>
          </cell>
          <cell r="D693" t="str">
            <v>GENERAL</v>
          </cell>
          <cell r="E693">
            <v>35593</v>
          </cell>
          <cell r="F693" t="str">
            <v>JUE</v>
          </cell>
          <cell r="G693">
            <v>0.58240740740740737</v>
          </cell>
          <cell r="H693" t="str">
            <v>000:20</v>
          </cell>
          <cell r="I693" t="str">
            <v>[AVANCE PROGRAMACION] * [AVANCE PROGRAMACION]</v>
          </cell>
          <cell r="J693">
            <v>6</v>
          </cell>
          <cell r="K693">
            <v>8</v>
          </cell>
          <cell r="L693" t="str">
            <v>Resto</v>
          </cell>
          <cell r="M693">
            <v>0.1</v>
          </cell>
          <cell r="N693">
            <v>260.7</v>
          </cell>
          <cell r="O693">
            <v>20</v>
          </cell>
          <cell r="P693">
            <v>70</v>
          </cell>
          <cell r="Q693">
            <v>4.5999999999999996</v>
          </cell>
          <cell r="R693">
            <v>20728</v>
          </cell>
          <cell r="S693">
            <v>56.5</v>
          </cell>
          <cell r="T693">
            <v>20</v>
          </cell>
        </row>
        <row r="694">
          <cell r="A694">
            <v>692</v>
          </cell>
          <cell r="B694" t="str">
            <v xml:space="preserve">PORT AVENTURA-H.VIAJE                                      </v>
          </cell>
          <cell r="C694" t="str">
            <v>ETB2</v>
          </cell>
          <cell r="D694" t="str">
            <v>GENERAL</v>
          </cell>
          <cell r="E694">
            <v>35593</v>
          </cell>
          <cell r="F694" t="str">
            <v>JUE</v>
          </cell>
          <cell r="G694">
            <v>0.92454861111111108</v>
          </cell>
          <cell r="H694" t="str">
            <v>000:20</v>
          </cell>
          <cell r="I694" t="str">
            <v>[QUE PASA PUES] {AVANCE PROGRAMACION} * {AVANCE PROGRAMACION}</v>
          </cell>
          <cell r="J694">
            <v>14</v>
          </cell>
          <cell r="K694">
            <v>20</v>
          </cell>
          <cell r="L694" t="str">
            <v>Resto</v>
          </cell>
          <cell r="M694">
            <v>0.2</v>
          </cell>
          <cell r="N694">
            <v>260.8</v>
          </cell>
          <cell r="O694">
            <v>55</v>
          </cell>
          <cell r="P694">
            <v>230</v>
          </cell>
          <cell r="Q694">
            <v>4.5999999999999996</v>
          </cell>
          <cell r="R694">
            <v>20734</v>
          </cell>
          <cell r="S694">
            <v>56.6</v>
          </cell>
          <cell r="T694">
            <v>20</v>
          </cell>
        </row>
        <row r="695">
          <cell r="A695">
            <v>693</v>
          </cell>
          <cell r="B695" t="str">
            <v xml:space="preserve">PORT AVENTURA-H.VIAJE                                      </v>
          </cell>
          <cell r="C695" t="str">
            <v>TVG</v>
          </cell>
          <cell r="D695" t="str">
            <v>GENERAL</v>
          </cell>
          <cell r="E695">
            <v>35593</v>
          </cell>
          <cell r="F695" t="str">
            <v>JUE</v>
          </cell>
          <cell r="G695">
            <v>0.8518634259259259</v>
          </cell>
          <cell r="H695" t="str">
            <v>000:20</v>
          </cell>
          <cell r="I695" t="str">
            <v>[O TEQUELE TEQUELE]</v>
          </cell>
          <cell r="J695">
            <v>4</v>
          </cell>
          <cell r="K695">
            <v>16</v>
          </cell>
          <cell r="L695" t="str">
            <v>Resto</v>
          </cell>
          <cell r="M695">
            <v>0.2</v>
          </cell>
          <cell r="N695">
            <v>261</v>
          </cell>
          <cell r="O695">
            <v>68</v>
          </cell>
          <cell r="P695">
            <v>140</v>
          </cell>
          <cell r="Q695">
            <v>4.5999999999999996</v>
          </cell>
          <cell r="R695">
            <v>20748</v>
          </cell>
          <cell r="S695">
            <v>56.6</v>
          </cell>
          <cell r="T695">
            <v>20</v>
          </cell>
        </row>
        <row r="696">
          <cell r="A696">
            <v>694</v>
          </cell>
          <cell r="B696" t="str">
            <v xml:space="preserve">PORT AVENTURA-H.VIAJE                                      </v>
          </cell>
          <cell r="C696" t="str">
            <v>TVG</v>
          </cell>
          <cell r="D696" t="str">
            <v>GENERAL</v>
          </cell>
          <cell r="E696">
            <v>35593</v>
          </cell>
          <cell r="F696" t="str">
            <v>JUE</v>
          </cell>
          <cell r="G696">
            <v>1.0049537037037037</v>
          </cell>
          <cell r="H696" t="str">
            <v>000:20</v>
          </cell>
          <cell r="I696" t="str">
            <v xml:space="preserve">[OS LIMITES REALIDADE] {AVANCE PROGRAMACION} * </v>
          </cell>
          <cell r="J696">
            <v>18</v>
          </cell>
          <cell r="K696">
            <v>19</v>
          </cell>
          <cell r="L696" t="str">
            <v>Penultima</v>
          </cell>
          <cell r="M696">
            <v>0.1</v>
          </cell>
          <cell r="N696">
            <v>261.10000000000002</v>
          </cell>
          <cell r="O696">
            <v>35</v>
          </cell>
          <cell r="P696">
            <v>125</v>
          </cell>
          <cell r="Q696">
            <v>4.5999999999999996</v>
          </cell>
          <cell r="R696">
            <v>20755</v>
          </cell>
          <cell r="S696">
            <v>56.6</v>
          </cell>
          <cell r="T696">
            <v>20</v>
          </cell>
        </row>
        <row r="697">
          <cell r="A697">
            <v>695</v>
          </cell>
          <cell r="B697" t="str">
            <v xml:space="preserve">PORT AVENTURA-H.VIAJE                                      </v>
          </cell>
          <cell r="C697" t="str">
            <v>TVM</v>
          </cell>
          <cell r="D697" t="str">
            <v>GENERAL</v>
          </cell>
          <cell r="E697">
            <v>35593</v>
          </cell>
          <cell r="F697" t="str">
            <v>JUE</v>
          </cell>
          <cell r="G697">
            <v>0.34410879629629632</v>
          </cell>
          <cell r="H697" t="str">
            <v>000:20</v>
          </cell>
          <cell r="I697" t="str">
            <v>[BUENOS DIAS MADRID] {AVANCE PROGRAMACION} * {AVANCE PROGRAMACION}</v>
          </cell>
          <cell r="J697">
            <v>4</v>
          </cell>
          <cell r="K697">
            <v>6</v>
          </cell>
          <cell r="L697" t="str">
            <v>Resto</v>
          </cell>
          <cell r="M697">
            <v>0.1</v>
          </cell>
          <cell r="N697">
            <v>261.10000000000002</v>
          </cell>
          <cell r="O697">
            <v>19</v>
          </cell>
          <cell r="P697">
            <v>180</v>
          </cell>
          <cell r="Q697">
            <v>4.5999999999999996</v>
          </cell>
          <cell r="R697">
            <v>20759</v>
          </cell>
          <cell r="S697">
            <v>56.6</v>
          </cell>
          <cell r="T697">
            <v>20</v>
          </cell>
        </row>
        <row r="698">
          <cell r="A698">
            <v>696</v>
          </cell>
          <cell r="B698" t="str">
            <v xml:space="preserve">PORT AVENTURA-H.VIAJE                                      </v>
          </cell>
          <cell r="C698" t="str">
            <v>TVM</v>
          </cell>
          <cell r="D698" t="str">
            <v>GENERAL</v>
          </cell>
          <cell r="E698">
            <v>35593</v>
          </cell>
          <cell r="F698" t="str">
            <v>JUE</v>
          </cell>
          <cell r="G698">
            <v>0.39431712962962967</v>
          </cell>
          <cell r="H698" t="str">
            <v>000:20</v>
          </cell>
          <cell r="I698" t="str">
            <v>[TELE EMPLEO] * [AVANCE PROGRAMACION]</v>
          </cell>
          <cell r="J698">
            <v>1</v>
          </cell>
          <cell r="K698">
            <v>2</v>
          </cell>
          <cell r="L698" t="str">
            <v>Primera</v>
          </cell>
          <cell r="M698">
            <v>0</v>
          </cell>
          <cell r="N698">
            <v>261.2</v>
          </cell>
          <cell r="O698">
            <v>15</v>
          </cell>
          <cell r="P698">
            <v>180</v>
          </cell>
          <cell r="Q698">
            <v>4.5999999999999996</v>
          </cell>
          <cell r="R698">
            <v>20759</v>
          </cell>
          <cell r="S698">
            <v>56.6</v>
          </cell>
          <cell r="T698">
            <v>20</v>
          </cell>
        </row>
        <row r="699">
          <cell r="A699">
            <v>697</v>
          </cell>
          <cell r="B699" t="str">
            <v xml:space="preserve">PORT AVENTURA-H.VIAJE                                      </v>
          </cell>
          <cell r="C699" t="str">
            <v>TVM</v>
          </cell>
          <cell r="D699" t="str">
            <v>GENERAL</v>
          </cell>
          <cell r="E699">
            <v>35593</v>
          </cell>
          <cell r="F699" t="str">
            <v>JUE</v>
          </cell>
          <cell r="G699">
            <v>0.76809027777777772</v>
          </cell>
          <cell r="H699" t="str">
            <v>000:20</v>
          </cell>
          <cell r="I699" t="str">
            <v>[HABLANDO CON GEMMA] {TELEPAGINA MADRID} * {AVANCE PROGRAMACION}</v>
          </cell>
          <cell r="J699">
            <v>1</v>
          </cell>
          <cell r="K699">
            <v>2</v>
          </cell>
          <cell r="L699" t="str">
            <v>Primera</v>
          </cell>
          <cell r="M699">
            <v>0.8</v>
          </cell>
          <cell r="N699">
            <v>262</v>
          </cell>
          <cell r="O699">
            <v>281</v>
          </cell>
          <cell r="P699">
            <v>365</v>
          </cell>
          <cell r="Q699">
            <v>4.5999999999999996</v>
          </cell>
          <cell r="R699">
            <v>20762</v>
          </cell>
          <cell r="S699">
            <v>56.6</v>
          </cell>
          <cell r="T699">
            <v>20</v>
          </cell>
        </row>
        <row r="700">
          <cell r="A700">
            <v>698</v>
          </cell>
          <cell r="B700" t="str">
            <v xml:space="preserve">PORT AVENTURA-H.VIAJE                                      </v>
          </cell>
          <cell r="C700" t="str">
            <v>TVM</v>
          </cell>
          <cell r="D700" t="str">
            <v>GENERAL</v>
          </cell>
          <cell r="E700">
            <v>35593</v>
          </cell>
          <cell r="F700" t="str">
            <v>JUE</v>
          </cell>
          <cell r="G700">
            <v>1.0958449074074075</v>
          </cell>
          <cell r="H700" t="str">
            <v>000:20</v>
          </cell>
          <cell r="I700" t="str">
            <v>[EN TELA DE JUICIO] {AVANCE PROGRAMACION} * {AVANCE PROGRAMACION}</v>
          </cell>
          <cell r="J700">
            <v>3</v>
          </cell>
          <cell r="K700">
            <v>9</v>
          </cell>
          <cell r="L700" t="str">
            <v>Resto</v>
          </cell>
          <cell r="M700">
            <v>0</v>
          </cell>
          <cell r="N700">
            <v>262</v>
          </cell>
          <cell r="O700">
            <v>15</v>
          </cell>
          <cell r="P700">
            <v>180</v>
          </cell>
          <cell r="Q700">
            <v>4.5999999999999996</v>
          </cell>
          <cell r="R700">
            <v>20762</v>
          </cell>
          <cell r="S700">
            <v>56.6</v>
          </cell>
          <cell r="T700">
            <v>20</v>
          </cell>
        </row>
        <row r="701">
          <cell r="A701">
            <v>699</v>
          </cell>
          <cell r="B701" t="str">
            <v xml:space="preserve">PORT AVENTURA-H.VIAJE                                      </v>
          </cell>
          <cell r="C701" t="str">
            <v>C9</v>
          </cell>
          <cell r="D701" t="str">
            <v>GENERAL</v>
          </cell>
          <cell r="E701">
            <v>35594</v>
          </cell>
          <cell r="F701" t="str">
            <v>VIE</v>
          </cell>
          <cell r="G701">
            <v>0.85972222222222217</v>
          </cell>
          <cell r="H701" t="str">
            <v>000:20</v>
          </cell>
          <cell r="I701" t="str">
            <v xml:space="preserve">[INQUILINOS] {AVANCE PROGRAMACION} * </v>
          </cell>
          <cell r="J701">
            <v>8</v>
          </cell>
          <cell r="K701">
            <v>13</v>
          </cell>
          <cell r="L701" t="str">
            <v>Resto</v>
          </cell>
          <cell r="M701">
            <v>0.3</v>
          </cell>
          <cell r="N701">
            <v>262.3</v>
          </cell>
          <cell r="O701">
            <v>122</v>
          </cell>
          <cell r="P701">
            <v>300</v>
          </cell>
          <cell r="Q701">
            <v>4.5999999999999996</v>
          </cell>
          <cell r="R701">
            <v>20763</v>
          </cell>
          <cell r="S701">
            <v>56.6</v>
          </cell>
          <cell r="T701">
            <v>20</v>
          </cell>
        </row>
        <row r="702">
          <cell r="A702">
            <v>700</v>
          </cell>
          <cell r="B702" t="str">
            <v xml:space="preserve">PORT AVENTURA-H.VIAJE                                      </v>
          </cell>
          <cell r="C702" t="str">
            <v>ETB2</v>
          </cell>
          <cell r="D702" t="str">
            <v>GENERAL</v>
          </cell>
          <cell r="E702">
            <v>35594</v>
          </cell>
          <cell r="F702" t="str">
            <v>VIE</v>
          </cell>
          <cell r="G702">
            <v>0.51450231481481479</v>
          </cell>
          <cell r="H702" t="str">
            <v>000:20</v>
          </cell>
          <cell r="I702" t="str">
            <v>[VIDA SALVAJE] {AVANCE PROGRAMACION} * {AVANCE PROGRAMACION}</v>
          </cell>
          <cell r="J702">
            <v>2</v>
          </cell>
          <cell r="K702">
            <v>3</v>
          </cell>
          <cell r="L702" t="str">
            <v>Segunda</v>
          </cell>
          <cell r="M702">
            <v>0</v>
          </cell>
          <cell r="N702">
            <v>262.3</v>
          </cell>
          <cell r="O702">
            <v>0</v>
          </cell>
          <cell r="P702">
            <v>50</v>
          </cell>
          <cell r="Q702">
            <v>4.5999999999999996</v>
          </cell>
          <cell r="R702">
            <v>20763</v>
          </cell>
          <cell r="S702">
            <v>56.6</v>
          </cell>
          <cell r="T702">
            <v>20</v>
          </cell>
        </row>
        <row r="703">
          <cell r="A703">
            <v>701</v>
          </cell>
          <cell r="B703" t="str">
            <v xml:space="preserve">PORT AVENTURA-H.VIAJE                                      </v>
          </cell>
          <cell r="C703" t="str">
            <v>ETB2</v>
          </cell>
          <cell r="D703" t="str">
            <v>GENERAL</v>
          </cell>
          <cell r="E703">
            <v>35594</v>
          </cell>
          <cell r="F703" t="str">
            <v>VIE</v>
          </cell>
          <cell r="G703">
            <v>0.92230324074074066</v>
          </cell>
          <cell r="H703" t="str">
            <v>000:20</v>
          </cell>
          <cell r="I703" t="str">
            <v>[TOMA Y DACA] {AVANCE PROGRAMACION} * {AVANCE PROGRAMACION}</v>
          </cell>
          <cell r="J703">
            <v>12</v>
          </cell>
          <cell r="K703">
            <v>17</v>
          </cell>
          <cell r="L703" t="str">
            <v>Resto</v>
          </cell>
          <cell r="M703">
            <v>0.3</v>
          </cell>
          <cell r="N703">
            <v>262.60000000000002</v>
          </cell>
          <cell r="O703">
            <v>117</v>
          </cell>
          <cell r="P703">
            <v>230</v>
          </cell>
          <cell r="Q703">
            <v>4.5999999999999996</v>
          </cell>
          <cell r="R703">
            <v>20762</v>
          </cell>
          <cell r="S703">
            <v>56.6</v>
          </cell>
          <cell r="T703">
            <v>20</v>
          </cell>
        </row>
        <row r="704">
          <cell r="A704">
            <v>702</v>
          </cell>
          <cell r="B704" t="str">
            <v xml:space="preserve">PORT AVENTURA-H.VIAJE                                      </v>
          </cell>
          <cell r="C704" t="str">
            <v>TVG</v>
          </cell>
          <cell r="D704" t="str">
            <v>GENERAL</v>
          </cell>
          <cell r="E704">
            <v>35594</v>
          </cell>
          <cell r="F704" t="str">
            <v>VIE</v>
          </cell>
          <cell r="G704">
            <v>0.48059027777777774</v>
          </cell>
          <cell r="H704" t="str">
            <v>000:20</v>
          </cell>
          <cell r="I704" t="str">
            <v>[AVANCE PROGRAMACION] * [AEROBIC]</v>
          </cell>
          <cell r="J704">
            <v>2</v>
          </cell>
          <cell r="K704">
            <v>5</v>
          </cell>
          <cell r="L704" t="str">
            <v>Segunda</v>
          </cell>
          <cell r="M704">
            <v>0</v>
          </cell>
          <cell r="N704">
            <v>262.7</v>
          </cell>
          <cell r="O704">
            <v>3</v>
          </cell>
          <cell r="P704">
            <v>40</v>
          </cell>
          <cell r="Q704">
            <v>4.5999999999999996</v>
          </cell>
          <cell r="R704">
            <v>20762</v>
          </cell>
          <cell r="S704">
            <v>56.6</v>
          </cell>
          <cell r="T704">
            <v>20</v>
          </cell>
        </row>
        <row r="705">
          <cell r="A705">
            <v>703</v>
          </cell>
          <cell r="B705" t="str">
            <v xml:space="preserve">PORT AVENTURA-H.VIAJE                                      </v>
          </cell>
          <cell r="C705" t="str">
            <v>TVG</v>
          </cell>
          <cell r="D705" t="str">
            <v>GENERAL</v>
          </cell>
          <cell r="E705">
            <v>35594</v>
          </cell>
          <cell r="F705" t="str">
            <v>VIE</v>
          </cell>
          <cell r="G705">
            <v>0.63097222222222216</v>
          </cell>
          <cell r="H705" t="str">
            <v>000:20</v>
          </cell>
          <cell r="I705" t="str">
            <v>[O TEMPO] * [TELEXORNAL DEPORTES]</v>
          </cell>
          <cell r="J705">
            <v>10</v>
          </cell>
          <cell r="K705">
            <v>21</v>
          </cell>
          <cell r="L705" t="str">
            <v>Resto</v>
          </cell>
          <cell r="M705">
            <v>0.2</v>
          </cell>
          <cell r="N705">
            <v>262.8</v>
          </cell>
          <cell r="O705">
            <v>71</v>
          </cell>
          <cell r="P705">
            <v>160</v>
          </cell>
          <cell r="Q705">
            <v>4.5999999999999996</v>
          </cell>
          <cell r="R705">
            <v>20763</v>
          </cell>
          <cell r="S705">
            <v>56.6</v>
          </cell>
          <cell r="T705">
            <v>20</v>
          </cell>
        </row>
        <row r="706">
          <cell r="A706">
            <v>704</v>
          </cell>
          <cell r="B706" t="str">
            <v xml:space="preserve">PORT AVENTURA-H.VIAJE                                      </v>
          </cell>
          <cell r="C706" t="str">
            <v>TVG</v>
          </cell>
          <cell r="D706" t="str">
            <v>GENERAL</v>
          </cell>
          <cell r="E706">
            <v>35594</v>
          </cell>
          <cell r="F706" t="str">
            <v>VIE</v>
          </cell>
          <cell r="G706">
            <v>0.8146064814814814</v>
          </cell>
          <cell r="H706" t="str">
            <v>000:20</v>
          </cell>
          <cell r="I706" t="str">
            <v>[DE TODO CORAZON]</v>
          </cell>
          <cell r="J706">
            <v>9</v>
          </cell>
          <cell r="K706">
            <v>17</v>
          </cell>
          <cell r="L706" t="str">
            <v>Resto</v>
          </cell>
          <cell r="M706">
            <v>0.1</v>
          </cell>
          <cell r="N706">
            <v>262.89999999999998</v>
          </cell>
          <cell r="O706">
            <v>29</v>
          </cell>
          <cell r="P706">
            <v>100</v>
          </cell>
          <cell r="Q706">
            <v>4.5999999999999996</v>
          </cell>
          <cell r="R706">
            <v>20768</v>
          </cell>
          <cell r="S706">
            <v>56.7</v>
          </cell>
          <cell r="T706">
            <v>20</v>
          </cell>
        </row>
        <row r="707">
          <cell r="A707">
            <v>705</v>
          </cell>
          <cell r="B707" t="str">
            <v xml:space="preserve">PORT AVENTURA-H.VIAJE                                      </v>
          </cell>
          <cell r="C707" t="str">
            <v>TVM</v>
          </cell>
          <cell r="D707" t="str">
            <v>GENERAL</v>
          </cell>
          <cell r="E707">
            <v>35594</v>
          </cell>
          <cell r="F707" t="str">
            <v>VIE</v>
          </cell>
          <cell r="G707">
            <v>0.40556712962962965</v>
          </cell>
          <cell r="H707" t="str">
            <v>000:20</v>
          </cell>
          <cell r="I707" t="str">
            <v>[MIS DOS PADRES] {AVANCE PROGRAMACION} * {AVANCE PROGRAMACION}</v>
          </cell>
          <cell r="J707">
            <v>3</v>
          </cell>
          <cell r="K707">
            <v>4</v>
          </cell>
          <cell r="L707" t="str">
            <v>Penultima</v>
          </cell>
          <cell r="M707">
            <v>0</v>
          </cell>
          <cell r="N707">
            <v>262.89999999999998</v>
          </cell>
          <cell r="O707">
            <v>7</v>
          </cell>
          <cell r="P707">
            <v>180</v>
          </cell>
          <cell r="Q707">
            <v>4.5999999999999996</v>
          </cell>
          <cell r="R707">
            <v>20768</v>
          </cell>
          <cell r="S707">
            <v>56.7</v>
          </cell>
          <cell r="T707">
            <v>20</v>
          </cell>
        </row>
        <row r="708">
          <cell r="A708">
            <v>706</v>
          </cell>
          <cell r="B708" t="str">
            <v xml:space="preserve">PORT AVENTURA-H.VIAJE                                      </v>
          </cell>
          <cell r="C708" t="str">
            <v>TVM</v>
          </cell>
          <cell r="D708" t="str">
            <v>GENERAL</v>
          </cell>
          <cell r="E708">
            <v>35594</v>
          </cell>
          <cell r="F708" t="str">
            <v>VIE</v>
          </cell>
          <cell r="G708">
            <v>1.0807870370370372</v>
          </cell>
          <cell r="H708" t="str">
            <v>000:20</v>
          </cell>
          <cell r="I708" t="str">
            <v>[30 MINUTOS] {AVANCE PROGRAMACION} * {AVANCE PROGRAMACION}</v>
          </cell>
          <cell r="J708">
            <v>3</v>
          </cell>
          <cell r="K708">
            <v>6</v>
          </cell>
          <cell r="L708" t="str">
            <v>Resto</v>
          </cell>
          <cell r="M708">
            <v>0.2</v>
          </cell>
          <cell r="N708">
            <v>263.2</v>
          </cell>
          <cell r="O708">
            <v>75</v>
          </cell>
          <cell r="P708">
            <v>180</v>
          </cell>
          <cell r="Q708">
            <v>4.5999999999999996</v>
          </cell>
          <cell r="R708">
            <v>20768</v>
          </cell>
          <cell r="S708">
            <v>56.7</v>
          </cell>
          <cell r="T708">
            <v>20</v>
          </cell>
        </row>
        <row r="709">
          <cell r="A709">
            <v>707</v>
          </cell>
          <cell r="B709" t="str">
            <v xml:space="preserve">PORT AVENTURA-H.VIAJE                                      </v>
          </cell>
          <cell r="C709" t="str">
            <v>C9</v>
          </cell>
          <cell r="D709" t="str">
            <v>GENERAL</v>
          </cell>
          <cell r="E709">
            <v>35595</v>
          </cell>
          <cell r="F709" t="str">
            <v>SÁB</v>
          </cell>
          <cell r="G709">
            <v>0.78986111111111112</v>
          </cell>
          <cell r="H709" t="str">
            <v>000:20</v>
          </cell>
          <cell r="I709" t="str">
            <v>[TARDES DE CINE 2] {AVANCE PROGRAMACION} * {AVANCE PROGRAMACION}</v>
          </cell>
          <cell r="J709">
            <v>7</v>
          </cell>
          <cell r="K709">
            <v>16</v>
          </cell>
          <cell r="L709" t="str">
            <v>Resto</v>
          </cell>
          <cell r="M709">
            <v>0.3</v>
          </cell>
          <cell r="N709">
            <v>263.5</v>
          </cell>
          <cell r="O709">
            <v>112</v>
          </cell>
          <cell r="P709">
            <v>250</v>
          </cell>
          <cell r="Q709">
            <v>4.5999999999999996</v>
          </cell>
          <cell r="R709">
            <v>20773</v>
          </cell>
          <cell r="S709">
            <v>56.7</v>
          </cell>
          <cell r="T709">
            <v>20</v>
          </cell>
        </row>
        <row r="710">
          <cell r="A710">
            <v>708</v>
          </cell>
          <cell r="B710" t="str">
            <v xml:space="preserve">PORT AVENTURA-H.VIAJE                                      </v>
          </cell>
          <cell r="C710" t="str">
            <v>C9</v>
          </cell>
          <cell r="D710" t="str">
            <v>GENERAL</v>
          </cell>
          <cell r="E710">
            <v>35595</v>
          </cell>
          <cell r="F710" t="str">
            <v>SÁB</v>
          </cell>
          <cell r="G710">
            <v>0.97312500000000002</v>
          </cell>
          <cell r="H710" t="str">
            <v>000:20</v>
          </cell>
          <cell r="I710" t="str">
            <v>[CINE DE NIT] {AVANCE PROGRAMACION} * {AVANCE PROGRAMACION}</v>
          </cell>
          <cell r="J710">
            <v>9</v>
          </cell>
          <cell r="K710">
            <v>17</v>
          </cell>
          <cell r="L710" t="str">
            <v>Resto</v>
          </cell>
          <cell r="M710">
            <v>0.9</v>
          </cell>
          <cell r="N710">
            <v>264.3</v>
          </cell>
          <cell r="O710">
            <v>314</v>
          </cell>
          <cell r="P710">
            <v>400</v>
          </cell>
          <cell r="Q710">
            <v>4.7</v>
          </cell>
          <cell r="R710">
            <v>20793</v>
          </cell>
          <cell r="S710">
            <v>56.7</v>
          </cell>
          <cell r="T710">
            <v>20</v>
          </cell>
        </row>
        <row r="711">
          <cell r="A711">
            <v>709</v>
          </cell>
          <cell r="B711" t="str">
            <v xml:space="preserve">PORT AVENTURA-H.VIAJE                                      </v>
          </cell>
          <cell r="C711" t="str">
            <v>C9</v>
          </cell>
          <cell r="D711" t="str">
            <v>GENERAL</v>
          </cell>
          <cell r="E711">
            <v>35595</v>
          </cell>
          <cell r="F711" t="str">
            <v>SÁB</v>
          </cell>
          <cell r="G711">
            <v>1.0483217592592593</v>
          </cell>
          <cell r="H711" t="str">
            <v>000:20</v>
          </cell>
          <cell r="I711" t="str">
            <v>[EL JUI CAS ALCASSER] {AVANCE PROGRAMACION} * {AVANCE PROGRAMACION}</v>
          </cell>
          <cell r="J711">
            <v>10</v>
          </cell>
          <cell r="K711">
            <v>15</v>
          </cell>
          <cell r="L711" t="str">
            <v>Resto</v>
          </cell>
          <cell r="M711">
            <v>0.4</v>
          </cell>
          <cell r="N711">
            <v>264.7</v>
          </cell>
          <cell r="O711">
            <v>144</v>
          </cell>
          <cell r="P711">
            <v>100</v>
          </cell>
          <cell r="Q711">
            <v>4.7</v>
          </cell>
          <cell r="R711">
            <v>20799</v>
          </cell>
          <cell r="S711">
            <v>56.7</v>
          </cell>
          <cell r="T711">
            <v>20</v>
          </cell>
        </row>
        <row r="712">
          <cell r="A712">
            <v>710</v>
          </cell>
          <cell r="B712" t="str">
            <v xml:space="preserve">PORT AVENTURA-H.VIAJE                                      </v>
          </cell>
          <cell r="C712" t="str">
            <v>ETB2</v>
          </cell>
          <cell r="D712" t="str">
            <v>GENERAL</v>
          </cell>
          <cell r="E712">
            <v>35595</v>
          </cell>
          <cell r="F712" t="str">
            <v>SÁB</v>
          </cell>
          <cell r="G712">
            <v>0.85906249999999995</v>
          </cell>
          <cell r="H712" t="str">
            <v>000:20</v>
          </cell>
          <cell r="I712" t="str">
            <v xml:space="preserve">[INOCENTE INOCENTE] {AVANCE PROGRAMACION} * </v>
          </cell>
          <cell r="J712">
            <v>4</v>
          </cell>
          <cell r="K712">
            <v>5</v>
          </cell>
          <cell r="L712" t="str">
            <v>Penultima</v>
          </cell>
          <cell r="M712">
            <v>0.2</v>
          </cell>
          <cell r="N712">
            <v>264.89999999999998</v>
          </cell>
          <cell r="O712">
            <v>56</v>
          </cell>
          <cell r="P712">
            <v>120</v>
          </cell>
          <cell r="Q712">
            <v>4.7</v>
          </cell>
          <cell r="R712">
            <v>20802</v>
          </cell>
          <cell r="S712">
            <v>56.7</v>
          </cell>
          <cell r="T712">
            <v>20</v>
          </cell>
        </row>
        <row r="713">
          <cell r="A713">
            <v>711</v>
          </cell>
          <cell r="B713" t="str">
            <v xml:space="preserve">PORT AVENTURA-H.VIAJE                                      </v>
          </cell>
          <cell r="C713" t="str">
            <v>ETB2</v>
          </cell>
          <cell r="D713" t="str">
            <v>GENERAL</v>
          </cell>
          <cell r="E713">
            <v>35595</v>
          </cell>
          <cell r="F713" t="str">
            <v>SÁB</v>
          </cell>
          <cell r="G713">
            <v>0.92414351851851861</v>
          </cell>
          <cell r="H713" t="str">
            <v>000:20</v>
          </cell>
          <cell r="I713" t="str">
            <v>[ASTEBERRI] {AVANCE PROGRAMACION} * {AVANCE PROGRAMACION}</v>
          </cell>
          <cell r="J713">
            <v>6</v>
          </cell>
          <cell r="K713">
            <v>18</v>
          </cell>
          <cell r="L713" t="str">
            <v>Resto</v>
          </cell>
          <cell r="M713">
            <v>0.2</v>
          </cell>
          <cell r="N713">
            <v>265.10000000000002</v>
          </cell>
          <cell r="O713">
            <v>80</v>
          </cell>
          <cell r="P713">
            <v>230</v>
          </cell>
          <cell r="Q713">
            <v>4.7</v>
          </cell>
          <cell r="R713">
            <v>20802</v>
          </cell>
          <cell r="S713">
            <v>56.7</v>
          </cell>
          <cell r="T713">
            <v>20</v>
          </cell>
        </row>
        <row r="714">
          <cell r="A714">
            <v>712</v>
          </cell>
          <cell r="B714" t="str">
            <v xml:space="preserve">PORT AVENTURA-H.VIAJE                                      </v>
          </cell>
          <cell r="C714" t="str">
            <v>TVG</v>
          </cell>
          <cell r="D714" t="str">
            <v>GENERAL</v>
          </cell>
          <cell r="E714">
            <v>35595</v>
          </cell>
          <cell r="F714" t="str">
            <v>SÁB</v>
          </cell>
          <cell r="G714">
            <v>0.83217592592592593</v>
          </cell>
          <cell r="H714" t="str">
            <v>000:20</v>
          </cell>
          <cell r="I714" t="str">
            <v>[A XORNADA EN XOGO] {(P)A XORNADA EN XOGO} * {TELEXORNAL 2}</v>
          </cell>
          <cell r="J714">
            <v>7</v>
          </cell>
          <cell r="K714">
            <v>10</v>
          </cell>
          <cell r="L714" t="str">
            <v>Resto</v>
          </cell>
          <cell r="M714">
            <v>0.2</v>
          </cell>
          <cell r="N714">
            <v>265.2</v>
          </cell>
          <cell r="O714">
            <v>61</v>
          </cell>
          <cell r="P714">
            <v>280</v>
          </cell>
          <cell r="Q714">
            <v>4.7</v>
          </cell>
          <cell r="R714">
            <v>20805</v>
          </cell>
          <cell r="S714">
            <v>56.8</v>
          </cell>
          <cell r="T714">
            <v>20</v>
          </cell>
        </row>
        <row r="715">
          <cell r="A715">
            <v>713</v>
          </cell>
          <cell r="B715" t="str">
            <v xml:space="preserve">PORT AVENTURA-H.VIAJE                                      </v>
          </cell>
          <cell r="C715" t="str">
            <v>TVG</v>
          </cell>
          <cell r="D715" t="str">
            <v>GENERAL</v>
          </cell>
          <cell r="E715">
            <v>35595</v>
          </cell>
          <cell r="F715" t="str">
            <v>SÁB</v>
          </cell>
          <cell r="G715">
            <v>0.95140046296296299</v>
          </cell>
          <cell r="H715" t="str">
            <v>000:20</v>
          </cell>
          <cell r="I715" t="str">
            <v xml:space="preserve">[A XORNADA EN XOGO] {REPET.MEJORES JUGADAS} * </v>
          </cell>
          <cell r="J715">
            <v>8</v>
          </cell>
          <cell r="K715">
            <v>9</v>
          </cell>
          <cell r="L715" t="str">
            <v>Penultima</v>
          </cell>
          <cell r="M715">
            <v>0.7</v>
          </cell>
          <cell r="N715">
            <v>266</v>
          </cell>
          <cell r="O715">
            <v>260</v>
          </cell>
          <cell r="P715">
            <v>300</v>
          </cell>
          <cell r="Q715">
            <v>4.7</v>
          </cell>
          <cell r="R715">
            <v>20827</v>
          </cell>
          <cell r="S715">
            <v>56.8</v>
          </cell>
          <cell r="T715">
            <v>20</v>
          </cell>
        </row>
        <row r="716">
          <cell r="A716">
            <v>714</v>
          </cell>
          <cell r="B716" t="str">
            <v xml:space="preserve">PORT AVENTURA-H.VIAJE                                      </v>
          </cell>
          <cell r="C716" t="str">
            <v>TVG</v>
          </cell>
          <cell r="D716" t="str">
            <v>GENERAL</v>
          </cell>
          <cell r="E716">
            <v>35595</v>
          </cell>
          <cell r="F716" t="str">
            <v>SÁB</v>
          </cell>
          <cell r="G716">
            <v>1.0428472222222223</v>
          </cell>
          <cell r="H716" t="str">
            <v>000:20</v>
          </cell>
          <cell r="I716" t="str">
            <v xml:space="preserve">[CINE] {AVANCE PROGRAMACION} * </v>
          </cell>
          <cell r="J716">
            <v>10</v>
          </cell>
          <cell r="K716">
            <v>14</v>
          </cell>
          <cell r="L716" t="str">
            <v>Resto</v>
          </cell>
          <cell r="M716">
            <v>0.2</v>
          </cell>
          <cell r="N716">
            <v>266.2</v>
          </cell>
          <cell r="O716">
            <v>90</v>
          </cell>
          <cell r="P716">
            <v>125</v>
          </cell>
          <cell r="Q716">
            <v>4.7</v>
          </cell>
          <cell r="R716">
            <v>20839</v>
          </cell>
          <cell r="S716">
            <v>56.8</v>
          </cell>
          <cell r="T716">
            <v>20</v>
          </cell>
        </row>
        <row r="717">
          <cell r="A717">
            <v>715</v>
          </cell>
          <cell r="B717" t="str">
            <v xml:space="preserve">PORT AVENTURA-H.VIAJE                                      </v>
          </cell>
          <cell r="C717" t="str">
            <v>TVM</v>
          </cell>
          <cell r="D717" t="str">
            <v>GENERAL</v>
          </cell>
          <cell r="E717">
            <v>35595</v>
          </cell>
          <cell r="F717" t="str">
            <v>SÁB</v>
          </cell>
          <cell r="G717">
            <v>0.5178356481481482</v>
          </cell>
          <cell r="H717" t="str">
            <v>000:20</v>
          </cell>
          <cell r="I717" t="str">
            <v>[14-J] {AVANCE PROGRAMACION} * {AVANCE PROGRAMACION}</v>
          </cell>
          <cell r="J717">
            <v>9</v>
          </cell>
          <cell r="K717">
            <v>16</v>
          </cell>
          <cell r="L717" t="str">
            <v>Resto</v>
          </cell>
          <cell r="M717">
            <v>0.2</v>
          </cell>
          <cell r="N717">
            <v>266.39999999999998</v>
          </cell>
          <cell r="O717">
            <v>78</v>
          </cell>
          <cell r="P717">
            <v>180</v>
          </cell>
          <cell r="Q717">
            <v>4.7</v>
          </cell>
          <cell r="R717">
            <v>20839</v>
          </cell>
          <cell r="S717">
            <v>56.8</v>
          </cell>
          <cell r="T717">
            <v>20</v>
          </cell>
        </row>
        <row r="718">
          <cell r="A718">
            <v>716</v>
          </cell>
          <cell r="B718" t="str">
            <v xml:space="preserve">PORT AVENTURA-H.VIAJE                                      </v>
          </cell>
          <cell r="C718" t="str">
            <v>TVM</v>
          </cell>
          <cell r="D718" t="str">
            <v>GENERAL</v>
          </cell>
          <cell r="E718">
            <v>35595</v>
          </cell>
          <cell r="F718" t="str">
            <v>SÁB</v>
          </cell>
          <cell r="G718">
            <v>1.0260995370370372</v>
          </cell>
          <cell r="H718" t="str">
            <v>000:20</v>
          </cell>
          <cell r="I718" t="str">
            <v xml:space="preserve">[14-J] {FELICIDADES R.MADRID} * </v>
          </cell>
          <cell r="J718">
            <v>2</v>
          </cell>
          <cell r="K718">
            <v>16</v>
          </cell>
          <cell r="L718" t="str">
            <v>Segunda</v>
          </cell>
          <cell r="M718">
            <v>1.6</v>
          </cell>
          <cell r="N718">
            <v>268</v>
          </cell>
          <cell r="O718">
            <v>577</v>
          </cell>
          <cell r="P718">
            <v>690</v>
          </cell>
          <cell r="Q718">
            <v>4.7</v>
          </cell>
          <cell r="R718">
            <v>20871</v>
          </cell>
          <cell r="S718">
            <v>56.9</v>
          </cell>
          <cell r="T718">
            <v>20</v>
          </cell>
        </row>
        <row r="719">
          <cell r="A719">
            <v>717</v>
          </cell>
          <cell r="B719" t="str">
            <v xml:space="preserve">PORT AVENTURA-H.VIAJE                                      </v>
          </cell>
          <cell r="C719" t="str">
            <v>C9</v>
          </cell>
          <cell r="D719" t="str">
            <v>GENERAL</v>
          </cell>
          <cell r="E719">
            <v>35596</v>
          </cell>
          <cell r="F719" t="str">
            <v>DOM</v>
          </cell>
          <cell r="G719">
            <v>0.74550925925925926</v>
          </cell>
          <cell r="H719" t="str">
            <v>000:20</v>
          </cell>
          <cell r="I719" t="str">
            <v>[CINE DE NIT] {AVANCE PROGRAMACION} * {AVANCE PROGRAMACION}</v>
          </cell>
          <cell r="J719">
            <v>14</v>
          </cell>
          <cell r="K719">
            <v>17</v>
          </cell>
          <cell r="L719" t="str">
            <v>Resto</v>
          </cell>
          <cell r="M719">
            <v>0.8</v>
          </cell>
          <cell r="N719">
            <v>268.7</v>
          </cell>
          <cell r="O719">
            <v>278</v>
          </cell>
          <cell r="P719">
            <v>250</v>
          </cell>
          <cell r="Q719">
            <v>4.7</v>
          </cell>
          <cell r="R719">
            <v>20902</v>
          </cell>
          <cell r="S719">
            <v>57</v>
          </cell>
          <cell r="T719">
            <v>20</v>
          </cell>
        </row>
        <row r="720">
          <cell r="A720">
            <v>718</v>
          </cell>
          <cell r="B720" t="str">
            <v xml:space="preserve">PORT AVENTURA-H.VIAJE                                      </v>
          </cell>
          <cell r="C720" t="str">
            <v>C9</v>
          </cell>
          <cell r="D720" t="str">
            <v>GENERAL</v>
          </cell>
          <cell r="E720">
            <v>35596</v>
          </cell>
          <cell r="F720" t="str">
            <v>DOM</v>
          </cell>
          <cell r="G720">
            <v>0.86031250000000004</v>
          </cell>
          <cell r="H720" t="str">
            <v>000:20</v>
          </cell>
          <cell r="I720" t="str">
            <v>[BOUS] {AVANCE PROGRAMACION} * {AVANCE PROGRAMACION}</v>
          </cell>
          <cell r="J720">
            <v>12</v>
          </cell>
          <cell r="K720">
            <v>13</v>
          </cell>
          <cell r="L720" t="str">
            <v>Penultima</v>
          </cell>
          <cell r="M720">
            <v>0.5</v>
          </cell>
          <cell r="N720">
            <v>269.3</v>
          </cell>
          <cell r="O720">
            <v>187</v>
          </cell>
          <cell r="P720">
            <v>300</v>
          </cell>
          <cell r="Q720">
            <v>4.7</v>
          </cell>
          <cell r="R720">
            <v>20908</v>
          </cell>
          <cell r="S720">
            <v>57</v>
          </cell>
          <cell r="T720">
            <v>20</v>
          </cell>
        </row>
        <row r="721">
          <cell r="A721">
            <v>719</v>
          </cell>
          <cell r="B721" t="str">
            <v xml:space="preserve">PORT AVENTURA-H.VIAJE                                      </v>
          </cell>
          <cell r="C721" t="str">
            <v>ETB2</v>
          </cell>
          <cell r="D721" t="str">
            <v>GENERAL</v>
          </cell>
          <cell r="E721">
            <v>35596</v>
          </cell>
          <cell r="F721" t="str">
            <v>DOM</v>
          </cell>
          <cell r="G721">
            <v>0.58509259259259261</v>
          </cell>
          <cell r="H721" t="str">
            <v>000:20</v>
          </cell>
          <cell r="I721" t="str">
            <v>[QUE PASA PUES(R)]  * {AVANCE PROGRAMACION}</v>
          </cell>
          <cell r="J721">
            <v>5</v>
          </cell>
          <cell r="K721">
            <v>10</v>
          </cell>
          <cell r="L721" t="str">
            <v>Resto</v>
          </cell>
          <cell r="M721">
            <v>0.1</v>
          </cell>
          <cell r="N721">
            <v>269.39999999999998</v>
          </cell>
          <cell r="O721">
            <v>39</v>
          </cell>
          <cell r="P721">
            <v>70</v>
          </cell>
          <cell r="Q721">
            <v>4.7</v>
          </cell>
          <cell r="R721">
            <v>20910</v>
          </cell>
          <cell r="S721">
            <v>57</v>
          </cell>
          <cell r="T721">
            <v>20</v>
          </cell>
        </row>
        <row r="722">
          <cell r="A722">
            <v>720</v>
          </cell>
          <cell r="B722" t="str">
            <v xml:space="preserve">PORT AVENTURA-H.VIAJE                                      </v>
          </cell>
          <cell r="C722" t="str">
            <v>ETB2</v>
          </cell>
          <cell r="D722" t="str">
            <v>GENERAL</v>
          </cell>
          <cell r="E722">
            <v>35596</v>
          </cell>
          <cell r="F722" t="str">
            <v>DOM</v>
          </cell>
          <cell r="G722">
            <v>0.9369791666666667</v>
          </cell>
          <cell r="H722" t="str">
            <v>000:20</v>
          </cell>
          <cell r="I722" t="str">
            <v>[EL DERBY] {AVANCE PROGRAMACION} * {AVANCE PROGRAMACION}</v>
          </cell>
          <cell r="J722">
            <v>9</v>
          </cell>
          <cell r="K722">
            <v>12</v>
          </cell>
          <cell r="L722" t="str">
            <v>Resto</v>
          </cell>
          <cell r="M722">
            <v>0.3</v>
          </cell>
          <cell r="N722">
            <v>269.7</v>
          </cell>
          <cell r="O722">
            <v>114</v>
          </cell>
          <cell r="P722">
            <v>230</v>
          </cell>
          <cell r="Q722">
            <v>4.7</v>
          </cell>
          <cell r="R722">
            <v>20922</v>
          </cell>
          <cell r="S722">
            <v>57.1</v>
          </cell>
          <cell r="T722">
            <v>20</v>
          </cell>
        </row>
        <row r="723">
          <cell r="A723">
            <v>721</v>
          </cell>
          <cell r="B723" t="str">
            <v xml:space="preserve">PORT AVENTURA-H.VIAJE                                      </v>
          </cell>
          <cell r="C723" t="str">
            <v>TVG</v>
          </cell>
          <cell r="D723" t="str">
            <v>GENERAL</v>
          </cell>
          <cell r="E723">
            <v>35596</v>
          </cell>
          <cell r="F723" t="str">
            <v>DOM</v>
          </cell>
          <cell r="G723">
            <v>0.96767361111111105</v>
          </cell>
          <cell r="H723" t="str">
            <v>000:20</v>
          </cell>
          <cell r="I723" t="str">
            <v>[GALICIA TERRA UNICA]  * {AVANCE PROGRAMACION}</v>
          </cell>
          <cell r="J723">
            <v>11</v>
          </cell>
          <cell r="K723">
            <v>17</v>
          </cell>
          <cell r="L723" t="str">
            <v>Resto</v>
          </cell>
          <cell r="M723">
            <v>0.3</v>
          </cell>
          <cell r="N723">
            <v>270</v>
          </cell>
          <cell r="O723">
            <v>109</v>
          </cell>
          <cell r="P723">
            <v>300</v>
          </cell>
          <cell r="Q723">
            <v>4.7</v>
          </cell>
          <cell r="R723">
            <v>20923</v>
          </cell>
          <cell r="S723">
            <v>57.1</v>
          </cell>
          <cell r="T723">
            <v>20</v>
          </cell>
        </row>
        <row r="724">
          <cell r="A724">
            <v>722</v>
          </cell>
          <cell r="B724" t="str">
            <v xml:space="preserve">PORT AVENTURA-H.VIAJE                                      </v>
          </cell>
          <cell r="C724" t="str">
            <v>TVM</v>
          </cell>
          <cell r="D724" t="str">
            <v>GENERAL</v>
          </cell>
          <cell r="E724">
            <v>35596</v>
          </cell>
          <cell r="F724" t="str">
            <v>DOM</v>
          </cell>
          <cell r="G724">
            <v>0.1065625</v>
          </cell>
          <cell r="H724" t="str">
            <v>000:20</v>
          </cell>
          <cell r="I724" t="str">
            <v>[CINE]  * {AVANCE PROGRAMACION}</v>
          </cell>
          <cell r="J724">
            <v>6</v>
          </cell>
          <cell r="K724">
            <v>11</v>
          </cell>
          <cell r="L724" t="str">
            <v>Resto</v>
          </cell>
          <cell r="M724">
            <v>0.2</v>
          </cell>
          <cell r="N724">
            <v>270.2</v>
          </cell>
          <cell r="O724">
            <v>66</v>
          </cell>
          <cell r="P724">
            <v>180</v>
          </cell>
          <cell r="Q724">
            <v>4.7</v>
          </cell>
          <cell r="R724">
            <v>20922</v>
          </cell>
          <cell r="S724">
            <v>57.1</v>
          </cell>
          <cell r="T724">
            <v>20</v>
          </cell>
        </row>
        <row r="725">
          <cell r="A725">
            <v>723</v>
          </cell>
          <cell r="B725" t="str">
            <v xml:space="preserve">PORT AVENTURA-H.VIAJE                                      </v>
          </cell>
          <cell r="C725" t="str">
            <v>TVM</v>
          </cell>
          <cell r="D725" t="str">
            <v>GENERAL</v>
          </cell>
          <cell r="E725">
            <v>35596</v>
          </cell>
          <cell r="F725" t="str">
            <v>DOM</v>
          </cell>
          <cell r="G725">
            <v>0.89252314814814815</v>
          </cell>
          <cell r="H725" t="str">
            <v>000:20</v>
          </cell>
          <cell r="I725" t="str">
            <v>[FUTBOL ES FUTBOL] {(P)MUCHO MADRID} * {AVANCE PROGRAMACION}</v>
          </cell>
          <cell r="J725">
            <v>9</v>
          </cell>
          <cell r="K725">
            <v>18</v>
          </cell>
          <cell r="L725" t="str">
            <v>Resto</v>
          </cell>
          <cell r="M725">
            <v>0.6</v>
          </cell>
          <cell r="N725">
            <v>270.8</v>
          </cell>
          <cell r="O725">
            <v>237</v>
          </cell>
          <cell r="P725">
            <v>690</v>
          </cell>
          <cell r="Q725">
            <v>4.7</v>
          </cell>
          <cell r="R725">
            <v>20922</v>
          </cell>
          <cell r="S725">
            <v>57.1</v>
          </cell>
          <cell r="T725">
            <v>20</v>
          </cell>
        </row>
        <row r="726">
          <cell r="A726">
            <v>724</v>
          </cell>
          <cell r="B726" t="str">
            <v xml:space="preserve">PORT AVENTURA-H.VIAJE                                      </v>
          </cell>
          <cell r="C726" t="str">
            <v>TVM</v>
          </cell>
          <cell r="D726" t="str">
            <v>GENERAL</v>
          </cell>
          <cell r="E726">
            <v>35596</v>
          </cell>
          <cell r="F726" t="str">
            <v>DOM</v>
          </cell>
          <cell r="G726">
            <v>1.0205092592592593</v>
          </cell>
          <cell r="H726" t="str">
            <v>000:20</v>
          </cell>
          <cell r="I726" t="str">
            <v>[FUTBOL ES FUTBOL] {AVANCE PROGRAMACION} * {AVANCE PROGRAMACION}</v>
          </cell>
          <cell r="J726">
            <v>20</v>
          </cell>
          <cell r="K726">
            <v>23</v>
          </cell>
          <cell r="L726" t="str">
            <v>Resto</v>
          </cell>
          <cell r="M726">
            <v>0.6</v>
          </cell>
          <cell r="N726">
            <v>271.39999999999998</v>
          </cell>
          <cell r="O726">
            <v>221</v>
          </cell>
          <cell r="P726">
            <v>690</v>
          </cell>
          <cell r="Q726">
            <v>4.8</v>
          </cell>
          <cell r="R726">
            <v>20923</v>
          </cell>
          <cell r="S726">
            <v>57.1</v>
          </cell>
          <cell r="T726">
            <v>20</v>
          </cell>
        </row>
        <row r="727">
          <cell r="A727">
            <v>725</v>
          </cell>
          <cell r="B727" t="str">
            <v xml:space="preserve">PORT AVENTURA-H.VIAJE                                      </v>
          </cell>
          <cell r="C727" t="str">
            <v>TVM</v>
          </cell>
          <cell r="D727" t="str">
            <v>GENERAL</v>
          </cell>
          <cell r="E727">
            <v>35596</v>
          </cell>
          <cell r="F727" t="str">
            <v>DOM</v>
          </cell>
          <cell r="G727">
            <v>1.0661574074074074</v>
          </cell>
          <cell r="H727" t="str">
            <v>000:20</v>
          </cell>
          <cell r="I727" t="str">
            <v>[PRORROGA FUTBOL ES FU]  * {AVANCE PROGRAMACION}</v>
          </cell>
          <cell r="J727">
            <v>10</v>
          </cell>
          <cell r="K727">
            <v>15</v>
          </cell>
          <cell r="L727" t="str">
            <v>Resto</v>
          </cell>
          <cell r="M727">
            <v>0.2</v>
          </cell>
          <cell r="N727">
            <v>271.60000000000002</v>
          </cell>
          <cell r="O727">
            <v>86</v>
          </cell>
          <cell r="P727">
            <v>180</v>
          </cell>
          <cell r="Q727">
            <v>4.8</v>
          </cell>
          <cell r="R727">
            <v>20923</v>
          </cell>
          <cell r="S727">
            <v>57.1</v>
          </cell>
          <cell r="T727">
            <v>20</v>
          </cell>
        </row>
        <row r="728">
          <cell r="A728">
            <v>726</v>
          </cell>
          <cell r="B728" t="str">
            <v xml:space="preserve">PORT AVENTURA-H.VIAJE                                      </v>
          </cell>
          <cell r="C728" t="str">
            <v>C9</v>
          </cell>
          <cell r="D728" t="str">
            <v>GENERAL</v>
          </cell>
          <cell r="E728">
            <v>35597</v>
          </cell>
          <cell r="F728" t="str">
            <v>LUN</v>
          </cell>
          <cell r="G728">
            <v>0.36930555555555555</v>
          </cell>
          <cell r="H728" t="str">
            <v>000:20</v>
          </cell>
          <cell r="I728" t="str">
            <v>[AVANCE PROGRAMACION] * [PENSA EN MI]</v>
          </cell>
          <cell r="J728">
            <v>2</v>
          </cell>
          <cell r="K728">
            <v>3</v>
          </cell>
          <cell r="L728" t="str">
            <v>Segunda</v>
          </cell>
          <cell r="M728">
            <v>0</v>
          </cell>
          <cell r="N728">
            <v>271.7</v>
          </cell>
          <cell r="O728">
            <v>12</v>
          </cell>
          <cell r="P728">
            <v>20</v>
          </cell>
          <cell r="Q728">
            <v>4.8</v>
          </cell>
          <cell r="R728">
            <v>20931</v>
          </cell>
          <cell r="S728">
            <v>57.1</v>
          </cell>
          <cell r="T728">
            <v>20</v>
          </cell>
        </row>
        <row r="729">
          <cell r="A729">
            <v>727</v>
          </cell>
          <cell r="B729" t="str">
            <v xml:space="preserve">PORT AVENTURA-H.VIAJE                                      </v>
          </cell>
          <cell r="C729" t="str">
            <v>C9</v>
          </cell>
          <cell r="D729" t="str">
            <v>GENERAL</v>
          </cell>
          <cell r="E729">
            <v>35597</v>
          </cell>
          <cell r="F729" t="str">
            <v>LUN</v>
          </cell>
          <cell r="G729">
            <v>0.80203703703703699</v>
          </cell>
          <cell r="H729" t="str">
            <v>000:20</v>
          </cell>
          <cell r="I729" t="str">
            <v>[EL JUI CAS ALCASSER] {AVANCE PROGRAMACION} * {AVANCE PROGRAMACION}</v>
          </cell>
          <cell r="J729">
            <v>5</v>
          </cell>
          <cell r="K729">
            <v>15</v>
          </cell>
          <cell r="L729" t="str">
            <v>Resto</v>
          </cell>
          <cell r="M729">
            <v>0.8</v>
          </cell>
          <cell r="N729">
            <v>272.5</v>
          </cell>
          <cell r="O729">
            <v>296</v>
          </cell>
          <cell r="P729">
            <v>125</v>
          </cell>
          <cell r="Q729">
            <v>4.8</v>
          </cell>
          <cell r="R729">
            <v>20938</v>
          </cell>
          <cell r="S729">
            <v>57.1</v>
          </cell>
          <cell r="T729">
            <v>20</v>
          </cell>
        </row>
        <row r="730">
          <cell r="A730">
            <v>728</v>
          </cell>
          <cell r="B730" t="str">
            <v xml:space="preserve">PORT AVENTURA-H.VIAJE                                      </v>
          </cell>
          <cell r="C730" t="str">
            <v>ETB2</v>
          </cell>
          <cell r="D730" t="str">
            <v>GENERAL</v>
          </cell>
          <cell r="E730">
            <v>35597</v>
          </cell>
          <cell r="F730" t="str">
            <v>LUN</v>
          </cell>
          <cell r="G730">
            <v>0.52712962962962961</v>
          </cell>
          <cell r="H730" t="str">
            <v>000:20</v>
          </cell>
          <cell r="I730" t="str">
            <v>[AVANCE PROGRAMACION] * [A MEDIODIA]</v>
          </cell>
          <cell r="J730">
            <v>2</v>
          </cell>
          <cell r="K730">
            <v>2</v>
          </cell>
          <cell r="L730" t="str">
            <v>Ultima</v>
          </cell>
          <cell r="M730">
            <v>0</v>
          </cell>
          <cell r="N730">
            <v>272.5</v>
          </cell>
          <cell r="O730">
            <v>0</v>
          </cell>
          <cell r="P730">
            <v>50</v>
          </cell>
          <cell r="Q730">
            <v>4.8</v>
          </cell>
          <cell r="R730">
            <v>20938</v>
          </cell>
          <cell r="S730">
            <v>57.1</v>
          </cell>
          <cell r="T730">
            <v>20</v>
          </cell>
        </row>
        <row r="731">
          <cell r="A731">
            <v>729</v>
          </cell>
          <cell r="B731" t="str">
            <v xml:space="preserve">PORT AVENTURA-H.VIAJE                                      </v>
          </cell>
          <cell r="C731" t="str">
            <v>ETB2</v>
          </cell>
          <cell r="D731" t="str">
            <v>GENERAL</v>
          </cell>
          <cell r="E731">
            <v>35597</v>
          </cell>
          <cell r="F731" t="str">
            <v>LUN</v>
          </cell>
          <cell r="G731">
            <v>0.91310185185185189</v>
          </cell>
          <cell r="H731" t="str">
            <v>000:20</v>
          </cell>
          <cell r="I731" t="str">
            <v>[AVANCE PROGRAMACION] * [VA DE CINE PRESENTACI]</v>
          </cell>
          <cell r="J731">
            <v>8</v>
          </cell>
          <cell r="K731">
            <v>19</v>
          </cell>
          <cell r="L731" t="str">
            <v>Resto</v>
          </cell>
          <cell r="M731">
            <v>0.3</v>
          </cell>
          <cell r="N731">
            <v>272.8</v>
          </cell>
          <cell r="O731">
            <v>109</v>
          </cell>
          <cell r="P731">
            <v>230</v>
          </cell>
          <cell r="Q731">
            <v>4.8</v>
          </cell>
          <cell r="R731">
            <v>20939</v>
          </cell>
          <cell r="S731">
            <v>57.1</v>
          </cell>
          <cell r="T731">
            <v>20</v>
          </cell>
        </row>
        <row r="732">
          <cell r="A732">
            <v>730</v>
          </cell>
          <cell r="B732" t="str">
            <v xml:space="preserve">PORT AVENTURA-H.VIAJE                                      </v>
          </cell>
          <cell r="C732" t="str">
            <v>TVG</v>
          </cell>
          <cell r="D732" t="str">
            <v>GENERAL</v>
          </cell>
          <cell r="E732">
            <v>35597</v>
          </cell>
          <cell r="F732" t="str">
            <v>LUN</v>
          </cell>
          <cell r="G732">
            <v>0.48527777777777775</v>
          </cell>
          <cell r="H732" t="str">
            <v>000:20</v>
          </cell>
          <cell r="I732" t="str">
            <v>[AVANCE PROGRAMACION] * [AVANCE PROGRAMACION]</v>
          </cell>
          <cell r="J732">
            <v>2</v>
          </cell>
          <cell r="K732">
            <v>6</v>
          </cell>
          <cell r="L732" t="str">
            <v>Segunda</v>
          </cell>
          <cell r="M732">
            <v>0.1</v>
          </cell>
          <cell r="N732">
            <v>272.8</v>
          </cell>
          <cell r="O732">
            <v>20</v>
          </cell>
          <cell r="P732">
            <v>40</v>
          </cell>
          <cell r="Q732">
            <v>4.8</v>
          </cell>
          <cell r="R732">
            <v>20943</v>
          </cell>
          <cell r="S732">
            <v>57.1</v>
          </cell>
          <cell r="T732">
            <v>20</v>
          </cell>
        </row>
        <row r="733">
          <cell r="A733">
            <v>731</v>
          </cell>
          <cell r="B733" t="str">
            <v xml:space="preserve">PORT AVENTURA-H.VIAJE                                      </v>
          </cell>
          <cell r="C733" t="str">
            <v>TVG</v>
          </cell>
          <cell r="D733" t="str">
            <v>GENERAL</v>
          </cell>
          <cell r="E733">
            <v>35597</v>
          </cell>
          <cell r="F733" t="str">
            <v>LUN</v>
          </cell>
          <cell r="G733">
            <v>0.63678240740740744</v>
          </cell>
          <cell r="H733" t="str">
            <v>000:20</v>
          </cell>
          <cell r="I733" t="str">
            <v>[O TEMPO] * [TELEXORNAL DEPORTES]</v>
          </cell>
          <cell r="J733">
            <v>17</v>
          </cell>
          <cell r="K733">
            <v>20</v>
          </cell>
          <cell r="L733" t="str">
            <v>Resto</v>
          </cell>
          <cell r="M733">
            <v>0.3</v>
          </cell>
          <cell r="N733">
            <v>273.10000000000002</v>
          </cell>
          <cell r="O733">
            <v>97</v>
          </cell>
          <cell r="P733">
            <v>160</v>
          </cell>
          <cell r="Q733">
            <v>4.8</v>
          </cell>
          <cell r="R733">
            <v>20963</v>
          </cell>
          <cell r="S733">
            <v>57.2</v>
          </cell>
          <cell r="T733">
            <v>20</v>
          </cell>
        </row>
        <row r="734">
          <cell r="A734">
            <v>732</v>
          </cell>
          <cell r="B734" t="str">
            <v xml:space="preserve">PORT AVENTURA-H.VIAJE                                      </v>
          </cell>
          <cell r="C734" t="str">
            <v>TVG</v>
          </cell>
          <cell r="D734" t="str">
            <v>GENERAL</v>
          </cell>
          <cell r="E734">
            <v>35597</v>
          </cell>
          <cell r="F734" t="str">
            <v>LUN</v>
          </cell>
          <cell r="G734">
            <v>0.82908564814814811</v>
          </cell>
          <cell r="H734" t="str">
            <v>000:20</v>
          </cell>
          <cell r="I734" t="str">
            <v>[DE TODO CORAZON]</v>
          </cell>
          <cell r="J734">
            <v>6</v>
          </cell>
          <cell r="K734">
            <v>17</v>
          </cell>
          <cell r="L734" t="str">
            <v>Resto</v>
          </cell>
          <cell r="M734">
            <v>0.1</v>
          </cell>
          <cell r="N734">
            <v>273.10000000000002</v>
          </cell>
          <cell r="O734">
            <v>22</v>
          </cell>
          <cell r="P734">
            <v>140</v>
          </cell>
          <cell r="Q734">
            <v>4.8</v>
          </cell>
          <cell r="R734">
            <v>20963</v>
          </cell>
          <cell r="S734">
            <v>57.2</v>
          </cell>
          <cell r="T734">
            <v>20</v>
          </cell>
        </row>
        <row r="735">
          <cell r="A735">
            <v>733</v>
          </cell>
          <cell r="B735" t="str">
            <v xml:space="preserve">PORT AVENTURA-H.VIAJE                                      </v>
          </cell>
          <cell r="C735" t="str">
            <v>TVG</v>
          </cell>
          <cell r="D735" t="str">
            <v>GENERAL</v>
          </cell>
          <cell r="E735">
            <v>35597</v>
          </cell>
          <cell r="F735" t="str">
            <v>LUN</v>
          </cell>
          <cell r="G735">
            <v>0.98611111111111116</v>
          </cell>
          <cell r="H735" t="str">
            <v>000:20</v>
          </cell>
          <cell r="I735" t="str">
            <v>[GALICIA TERRA UNICA] {AVANCE PROGRAMACION} * {AVANCE PROGRAMACION}</v>
          </cell>
          <cell r="J735">
            <v>5</v>
          </cell>
          <cell r="K735">
            <v>19</v>
          </cell>
          <cell r="L735" t="str">
            <v>Resto</v>
          </cell>
          <cell r="M735">
            <v>0.2</v>
          </cell>
          <cell r="N735">
            <v>273.3</v>
          </cell>
          <cell r="O735">
            <v>62</v>
          </cell>
          <cell r="P735">
            <v>300</v>
          </cell>
          <cell r="Q735">
            <v>4.8</v>
          </cell>
          <cell r="R735">
            <v>20963</v>
          </cell>
          <cell r="S735">
            <v>57.2</v>
          </cell>
          <cell r="T735">
            <v>20</v>
          </cell>
        </row>
        <row r="736">
          <cell r="A736">
            <v>734</v>
          </cell>
          <cell r="B736" t="str">
            <v xml:space="preserve">PORT AVENTURA-H.VIAJE                                      </v>
          </cell>
          <cell r="C736" t="str">
            <v>TVM</v>
          </cell>
          <cell r="D736" t="str">
            <v>GENERAL</v>
          </cell>
          <cell r="E736">
            <v>35597</v>
          </cell>
          <cell r="F736" t="str">
            <v>LUN</v>
          </cell>
          <cell r="G736">
            <v>0.35006944444444449</v>
          </cell>
          <cell r="H736" t="str">
            <v>000:20</v>
          </cell>
          <cell r="I736" t="str">
            <v>[AVANCE PROGRAMACION] * [EL GATO COSMICO]</v>
          </cell>
          <cell r="J736">
            <v>2</v>
          </cell>
          <cell r="K736">
            <v>2</v>
          </cell>
          <cell r="L736" t="str">
            <v>Ultima</v>
          </cell>
          <cell r="M736">
            <v>0</v>
          </cell>
          <cell r="N736">
            <v>273.3</v>
          </cell>
          <cell r="O736">
            <v>8</v>
          </cell>
          <cell r="P736">
            <v>180</v>
          </cell>
          <cell r="Q736">
            <v>4.8</v>
          </cell>
          <cell r="R736">
            <v>20963</v>
          </cell>
          <cell r="S736">
            <v>57.2</v>
          </cell>
          <cell r="T736">
            <v>20</v>
          </cell>
        </row>
        <row r="737">
          <cell r="A737">
            <v>735</v>
          </cell>
          <cell r="B737" t="str">
            <v xml:space="preserve">PORT AVENTURA-H.VIAJE                                      </v>
          </cell>
          <cell r="C737" t="str">
            <v>TVM</v>
          </cell>
          <cell r="D737" t="str">
            <v>GENERAL</v>
          </cell>
          <cell r="E737">
            <v>35597</v>
          </cell>
          <cell r="F737" t="str">
            <v>LUN</v>
          </cell>
          <cell r="G737">
            <v>0.45230324074074074</v>
          </cell>
          <cell r="H737" t="str">
            <v>000:20</v>
          </cell>
          <cell r="I737" t="str">
            <v>[FUTBOL ES FUTBOL RESU] {AVANCE PROGRAMACION} * {AVANCE PROGRAMACION}</v>
          </cell>
          <cell r="J737">
            <v>2</v>
          </cell>
          <cell r="K737">
            <v>5</v>
          </cell>
          <cell r="L737" t="str">
            <v>Segunda</v>
          </cell>
          <cell r="M737">
            <v>0.1</v>
          </cell>
          <cell r="N737">
            <v>273.39999999999998</v>
          </cell>
          <cell r="O737">
            <v>26</v>
          </cell>
          <cell r="P737">
            <v>180</v>
          </cell>
          <cell r="Q737">
            <v>4.8</v>
          </cell>
          <cell r="R737">
            <v>20963</v>
          </cell>
          <cell r="S737">
            <v>57.2</v>
          </cell>
          <cell r="T737">
            <v>20</v>
          </cell>
        </row>
        <row r="738">
          <cell r="A738">
            <v>736</v>
          </cell>
          <cell r="B738" t="str">
            <v xml:space="preserve">PORT AVENTURA-H.VIAJE                                      </v>
          </cell>
          <cell r="C738" t="str">
            <v>TVM</v>
          </cell>
          <cell r="D738" t="str">
            <v>GENERAL</v>
          </cell>
          <cell r="E738">
            <v>35597</v>
          </cell>
          <cell r="F738" t="str">
            <v>LUN</v>
          </cell>
          <cell r="G738">
            <v>0.57784722222222229</v>
          </cell>
          <cell r="H738" t="str">
            <v>000:20</v>
          </cell>
          <cell r="I738" t="str">
            <v>[LOS PITUFOS] * [AVANCE PROGRAMACION]</v>
          </cell>
          <cell r="J738">
            <v>5</v>
          </cell>
          <cell r="K738">
            <v>17</v>
          </cell>
          <cell r="L738" t="str">
            <v>Resto</v>
          </cell>
          <cell r="M738">
            <v>0.3</v>
          </cell>
          <cell r="N738">
            <v>273.7</v>
          </cell>
          <cell r="O738">
            <v>96</v>
          </cell>
          <cell r="P738">
            <v>275</v>
          </cell>
          <cell r="Q738">
            <v>4.8</v>
          </cell>
          <cell r="R738">
            <v>20971</v>
          </cell>
          <cell r="S738">
            <v>57.2</v>
          </cell>
          <cell r="T738">
            <v>20</v>
          </cell>
        </row>
        <row r="739">
          <cell r="A739">
            <v>737</v>
          </cell>
          <cell r="B739" t="str">
            <v xml:space="preserve">PORT AVENTURA-H.VIAJE                                      </v>
          </cell>
          <cell r="C739" t="str">
            <v>TVM</v>
          </cell>
          <cell r="D739" t="str">
            <v>GENERAL</v>
          </cell>
          <cell r="E739">
            <v>35597</v>
          </cell>
          <cell r="F739" t="str">
            <v>LUN</v>
          </cell>
          <cell r="G739">
            <v>0.79583333333333339</v>
          </cell>
          <cell r="H739" t="str">
            <v>000:20</v>
          </cell>
          <cell r="I739" t="str">
            <v>[MADRID DIRECTO] {(P)MUCHO MADRID} * {AVANCE PROGRAMACION}</v>
          </cell>
          <cell r="J739">
            <v>10</v>
          </cell>
          <cell r="K739">
            <v>14</v>
          </cell>
          <cell r="L739" t="str">
            <v>Resto</v>
          </cell>
          <cell r="M739">
            <v>0.2</v>
          </cell>
          <cell r="N739">
            <v>273.89999999999998</v>
          </cell>
          <cell r="O739">
            <v>87</v>
          </cell>
          <cell r="P739">
            <v>365</v>
          </cell>
          <cell r="Q739">
            <v>4.8</v>
          </cell>
          <cell r="R739">
            <v>20971</v>
          </cell>
          <cell r="S739">
            <v>57.2</v>
          </cell>
          <cell r="T739">
            <v>20</v>
          </cell>
        </row>
        <row r="740">
          <cell r="A740">
            <v>738</v>
          </cell>
          <cell r="B740" t="str">
            <v xml:space="preserve">PORT AVENTURA-H.VIAJE                                      </v>
          </cell>
          <cell r="C740" t="str">
            <v>C9</v>
          </cell>
          <cell r="D740" t="str">
            <v>GENERAL</v>
          </cell>
          <cell r="E740">
            <v>35598</v>
          </cell>
          <cell r="F740" t="str">
            <v>MAR</v>
          </cell>
          <cell r="G740">
            <v>0.73116898148148157</v>
          </cell>
          <cell r="H740" t="str">
            <v>000:20</v>
          </cell>
          <cell r="I740" t="str">
            <v>[EN PRIMERA PERSONA] {AVANCE PROGRAMACION} * {AVANCE PROGRAMACION}</v>
          </cell>
          <cell r="J740">
            <v>14</v>
          </cell>
          <cell r="K740">
            <v>15</v>
          </cell>
          <cell r="L740" t="str">
            <v>Penultima</v>
          </cell>
          <cell r="M740">
            <v>0.5</v>
          </cell>
          <cell r="N740">
            <v>274.39999999999998</v>
          </cell>
          <cell r="O740">
            <v>183</v>
          </cell>
          <cell r="P740">
            <v>125</v>
          </cell>
          <cell r="Q740">
            <v>4.8</v>
          </cell>
          <cell r="R740">
            <v>20983</v>
          </cell>
          <cell r="S740">
            <v>57.2</v>
          </cell>
          <cell r="T740">
            <v>20</v>
          </cell>
        </row>
        <row r="741">
          <cell r="A741">
            <v>739</v>
          </cell>
          <cell r="B741" t="str">
            <v xml:space="preserve">PORT AVENTURA-H.VIAJE                                      </v>
          </cell>
          <cell r="C741" t="str">
            <v>C9</v>
          </cell>
          <cell r="D741" t="str">
            <v>GENERAL</v>
          </cell>
          <cell r="E741">
            <v>35598</v>
          </cell>
          <cell r="F741" t="str">
            <v>MAR</v>
          </cell>
          <cell r="G741">
            <v>0.80417824074074085</v>
          </cell>
          <cell r="H741" t="str">
            <v>000:20</v>
          </cell>
          <cell r="I741" t="str">
            <v>[EL JUI CAS ALCASSER] {AVANCE PROGRAMACION} * {AVANCE PROGRAMACION}</v>
          </cell>
          <cell r="J741">
            <v>5</v>
          </cell>
          <cell r="K741">
            <v>15</v>
          </cell>
          <cell r="L741" t="str">
            <v>Resto</v>
          </cell>
          <cell r="M741">
            <v>0.5</v>
          </cell>
          <cell r="N741">
            <v>275</v>
          </cell>
          <cell r="O741">
            <v>201</v>
          </cell>
          <cell r="P741">
            <v>125</v>
          </cell>
          <cell r="Q741">
            <v>4.8</v>
          </cell>
          <cell r="R741">
            <v>20982</v>
          </cell>
          <cell r="S741">
            <v>57.2</v>
          </cell>
          <cell r="T741">
            <v>20</v>
          </cell>
        </row>
        <row r="742">
          <cell r="A742">
            <v>740</v>
          </cell>
          <cell r="B742" t="str">
            <v xml:space="preserve">PORT AVENTURA-H.VIAJE                                      </v>
          </cell>
          <cell r="C742" t="str">
            <v>C9</v>
          </cell>
          <cell r="D742" t="str">
            <v>GENERAL</v>
          </cell>
          <cell r="E742">
            <v>35598</v>
          </cell>
          <cell r="F742" t="str">
            <v>MAR</v>
          </cell>
          <cell r="G742">
            <v>0.97922453703703705</v>
          </cell>
          <cell r="H742" t="str">
            <v>000:20</v>
          </cell>
          <cell r="I742" t="str">
            <v>[MAS ALLA DEL LIMITE] {AVANCE PROGRAMACION} * {AVANCE PROGRAMACION}</v>
          </cell>
          <cell r="J742">
            <v>13</v>
          </cell>
          <cell r="K742">
            <v>17</v>
          </cell>
          <cell r="L742" t="str">
            <v>Resto</v>
          </cell>
          <cell r="M742">
            <v>0.7</v>
          </cell>
          <cell r="N742">
            <v>275.60000000000002</v>
          </cell>
          <cell r="O742">
            <v>253</v>
          </cell>
          <cell r="P742">
            <v>400</v>
          </cell>
          <cell r="Q742">
            <v>4.8</v>
          </cell>
          <cell r="R742">
            <v>20991</v>
          </cell>
          <cell r="S742">
            <v>57.3</v>
          </cell>
          <cell r="T742">
            <v>20</v>
          </cell>
        </row>
        <row r="743">
          <cell r="A743">
            <v>741</v>
          </cell>
          <cell r="B743" t="str">
            <v xml:space="preserve">PORT AVENTURA-H.VIAJE                                      </v>
          </cell>
          <cell r="C743" t="str">
            <v>ETB2</v>
          </cell>
          <cell r="D743" t="str">
            <v>GENERAL</v>
          </cell>
          <cell r="E743">
            <v>35598</v>
          </cell>
          <cell r="F743" t="str">
            <v>MAR</v>
          </cell>
          <cell r="G743">
            <v>0.85071759259259261</v>
          </cell>
          <cell r="H743" t="str">
            <v>000:20</v>
          </cell>
          <cell r="I743" t="str">
            <v>[ROMPECABEZOTAS] {AVANCE PROGRAMACION} * {AVANCE PROGRAMACION}</v>
          </cell>
          <cell r="J743">
            <v>4</v>
          </cell>
          <cell r="K743">
            <v>17</v>
          </cell>
          <cell r="L743" t="str">
            <v>Resto</v>
          </cell>
          <cell r="M743">
            <v>0.2</v>
          </cell>
          <cell r="N743">
            <v>275.8</v>
          </cell>
          <cell r="O743">
            <v>67</v>
          </cell>
          <cell r="P743">
            <v>170</v>
          </cell>
          <cell r="Q743">
            <v>4.8</v>
          </cell>
          <cell r="R743">
            <v>21002</v>
          </cell>
          <cell r="S743">
            <v>57.3</v>
          </cell>
          <cell r="T743">
            <v>20</v>
          </cell>
        </row>
        <row r="744">
          <cell r="A744">
            <v>742</v>
          </cell>
          <cell r="B744" t="str">
            <v xml:space="preserve">PORT AVENTURA-H.VIAJE                                      </v>
          </cell>
          <cell r="C744" t="str">
            <v>ETB2</v>
          </cell>
          <cell r="D744" t="str">
            <v>GENERAL</v>
          </cell>
          <cell r="E744">
            <v>35598</v>
          </cell>
          <cell r="F744" t="str">
            <v>MAR</v>
          </cell>
          <cell r="G744">
            <v>0.92622685185185183</v>
          </cell>
          <cell r="H744" t="str">
            <v>000:20</v>
          </cell>
          <cell r="I744" t="str">
            <v>[LA NOCHE DE PRESENTAC] {AVANCE PROGRAMACION} * {AVANCE PROGRAMACION}</v>
          </cell>
          <cell r="J744">
            <v>5</v>
          </cell>
          <cell r="K744">
            <v>13</v>
          </cell>
          <cell r="L744" t="str">
            <v>Resto</v>
          </cell>
          <cell r="M744">
            <v>0.4</v>
          </cell>
          <cell r="N744">
            <v>276.2</v>
          </cell>
          <cell r="O744">
            <v>142</v>
          </cell>
          <cell r="P744">
            <v>230</v>
          </cell>
          <cell r="Q744">
            <v>4.8</v>
          </cell>
          <cell r="R744">
            <v>21002</v>
          </cell>
          <cell r="S744">
            <v>57.3</v>
          </cell>
          <cell r="T744">
            <v>20</v>
          </cell>
        </row>
        <row r="745">
          <cell r="A745">
            <v>743</v>
          </cell>
          <cell r="B745" t="str">
            <v xml:space="preserve">PORT AVENTURA-H.VIAJE                                      </v>
          </cell>
          <cell r="C745" t="str">
            <v>TVG</v>
          </cell>
          <cell r="D745" t="str">
            <v>GENERAL</v>
          </cell>
          <cell r="E745">
            <v>35598</v>
          </cell>
          <cell r="F745" t="str">
            <v>MAR</v>
          </cell>
          <cell r="G745">
            <v>0.97789351851851858</v>
          </cell>
          <cell r="H745" t="str">
            <v>000:20</v>
          </cell>
          <cell r="I745" t="str">
            <v>[SUPERMARTES] {AVANCE PROGRAMACION} * {AVANCE PROGRAMACION}</v>
          </cell>
          <cell r="J745">
            <v>4</v>
          </cell>
          <cell r="K745">
            <v>17</v>
          </cell>
          <cell r="L745" t="str">
            <v>Resto</v>
          </cell>
          <cell r="M745">
            <v>0.6</v>
          </cell>
          <cell r="N745">
            <v>276.8</v>
          </cell>
          <cell r="O745">
            <v>221</v>
          </cell>
          <cell r="P745">
            <v>300</v>
          </cell>
          <cell r="Q745">
            <v>4.8</v>
          </cell>
          <cell r="R745">
            <v>21009</v>
          </cell>
          <cell r="S745">
            <v>57.3</v>
          </cell>
          <cell r="T745">
            <v>20</v>
          </cell>
        </row>
        <row r="746">
          <cell r="A746">
            <v>744</v>
          </cell>
          <cell r="B746" t="str">
            <v xml:space="preserve">PORT AVENTURA-H.VIAJE                                      </v>
          </cell>
          <cell r="C746" t="str">
            <v>TVG</v>
          </cell>
          <cell r="D746" t="str">
            <v>GENERAL</v>
          </cell>
          <cell r="E746">
            <v>35598</v>
          </cell>
          <cell r="F746" t="str">
            <v>MAR</v>
          </cell>
          <cell r="G746">
            <v>1.0072453703703703</v>
          </cell>
          <cell r="H746" t="str">
            <v>000:20</v>
          </cell>
          <cell r="I746" t="str">
            <v>[AVANCE PROGRAMACION] * [TELEXORNAL 3]</v>
          </cell>
          <cell r="J746">
            <v>6</v>
          </cell>
          <cell r="K746">
            <v>11</v>
          </cell>
          <cell r="L746" t="str">
            <v>Resto</v>
          </cell>
          <cell r="M746">
            <v>0.2</v>
          </cell>
          <cell r="N746">
            <v>277</v>
          </cell>
          <cell r="O746">
            <v>74</v>
          </cell>
          <cell r="P746">
            <v>125</v>
          </cell>
          <cell r="Q746">
            <v>4.8</v>
          </cell>
          <cell r="R746">
            <v>21012</v>
          </cell>
          <cell r="S746">
            <v>57.3</v>
          </cell>
          <cell r="T746">
            <v>20</v>
          </cell>
        </row>
        <row r="747">
          <cell r="A747">
            <v>745</v>
          </cell>
          <cell r="B747" t="str">
            <v xml:space="preserve">PORT AVENTURA-H.VIAJE                                      </v>
          </cell>
          <cell r="C747" t="str">
            <v>TVM</v>
          </cell>
          <cell r="D747" t="str">
            <v>GENERAL</v>
          </cell>
          <cell r="E747">
            <v>35598</v>
          </cell>
          <cell r="F747" t="str">
            <v>MAR</v>
          </cell>
          <cell r="G747">
            <v>0.37133101851851852</v>
          </cell>
          <cell r="H747" t="str">
            <v>000:20</v>
          </cell>
          <cell r="I747" t="str">
            <v>[MADRID DIRECTO RESUME] {AVANCE PROGRAMACION} * {(P)MUCHO MADRID}</v>
          </cell>
          <cell r="J747">
            <v>2</v>
          </cell>
          <cell r="K747">
            <v>3</v>
          </cell>
          <cell r="L747" t="str">
            <v>Segunda</v>
          </cell>
          <cell r="M747">
            <v>0.1</v>
          </cell>
          <cell r="N747">
            <v>277.10000000000002</v>
          </cell>
          <cell r="O747">
            <v>26</v>
          </cell>
          <cell r="P747">
            <v>180</v>
          </cell>
          <cell r="Q747">
            <v>4.8</v>
          </cell>
          <cell r="R747">
            <v>21012</v>
          </cell>
          <cell r="S747">
            <v>57.3</v>
          </cell>
          <cell r="T747">
            <v>20</v>
          </cell>
        </row>
        <row r="748">
          <cell r="A748">
            <v>746</v>
          </cell>
          <cell r="B748" t="str">
            <v xml:space="preserve">PORT AVENTURA-H.VIAJE                                      </v>
          </cell>
          <cell r="C748" t="str">
            <v>TVM</v>
          </cell>
          <cell r="D748" t="str">
            <v>GENERAL</v>
          </cell>
          <cell r="E748">
            <v>35598</v>
          </cell>
          <cell r="F748" t="str">
            <v>MAR</v>
          </cell>
          <cell r="G748">
            <v>0.52188657407407402</v>
          </cell>
          <cell r="H748" t="str">
            <v>000:20</v>
          </cell>
          <cell r="I748" t="str">
            <v>[PROTECCION ESPECIAL] * [GARFIELD Y SUS AMIGOS]</v>
          </cell>
          <cell r="J748">
            <v>2</v>
          </cell>
          <cell r="K748">
            <v>4</v>
          </cell>
          <cell r="L748" t="str">
            <v>Segunda</v>
          </cell>
          <cell r="M748">
            <v>0.1</v>
          </cell>
          <cell r="N748">
            <v>277.2</v>
          </cell>
          <cell r="O748">
            <v>27</v>
          </cell>
          <cell r="P748">
            <v>275</v>
          </cell>
          <cell r="Q748">
            <v>4.8</v>
          </cell>
          <cell r="R748">
            <v>21017</v>
          </cell>
          <cell r="S748">
            <v>57.3</v>
          </cell>
          <cell r="T748">
            <v>20</v>
          </cell>
        </row>
        <row r="749">
          <cell r="A749">
            <v>747</v>
          </cell>
          <cell r="B749" t="str">
            <v xml:space="preserve">PORT AVENTURA-H.VIAJE                                      </v>
          </cell>
          <cell r="C749" t="str">
            <v>TVM</v>
          </cell>
          <cell r="D749" t="str">
            <v>GENERAL</v>
          </cell>
          <cell r="E749">
            <v>35598</v>
          </cell>
          <cell r="F749" t="str">
            <v>MAR</v>
          </cell>
          <cell r="G749">
            <v>0.66062500000000002</v>
          </cell>
          <cell r="H749" t="str">
            <v>000:20</v>
          </cell>
          <cell r="I749" t="str">
            <v>[ROSEANNE] {AVANCE PROGRAMACION} * {(P)MUCHO MADRID}</v>
          </cell>
          <cell r="J749">
            <v>12</v>
          </cell>
          <cell r="K749">
            <v>15</v>
          </cell>
          <cell r="L749" t="str">
            <v>Resto</v>
          </cell>
          <cell r="M749">
            <v>0.5</v>
          </cell>
          <cell r="N749">
            <v>277.7</v>
          </cell>
          <cell r="O749">
            <v>190</v>
          </cell>
          <cell r="P749">
            <v>365</v>
          </cell>
          <cell r="Q749">
            <v>4.8</v>
          </cell>
          <cell r="R749">
            <v>21017</v>
          </cell>
          <cell r="S749">
            <v>57.3</v>
          </cell>
          <cell r="T749">
            <v>20</v>
          </cell>
        </row>
        <row r="750">
          <cell r="A750">
            <v>748</v>
          </cell>
          <cell r="B750" t="str">
            <v xml:space="preserve">PORT AVENTURA-H.VIAJE                                      </v>
          </cell>
          <cell r="C750" t="str">
            <v>TVM</v>
          </cell>
          <cell r="D750" t="str">
            <v>GENERAL</v>
          </cell>
          <cell r="E750">
            <v>35598</v>
          </cell>
          <cell r="F750" t="str">
            <v>MAR</v>
          </cell>
          <cell r="G750">
            <v>0.95017361111111109</v>
          </cell>
          <cell r="H750" t="str">
            <v>000:20</v>
          </cell>
          <cell r="I750" t="str">
            <v>[CINE] {AVANCE PROGRAMACION} * {AVANCE PROGRAMACION}</v>
          </cell>
          <cell r="J750">
            <v>9</v>
          </cell>
          <cell r="K750">
            <v>18</v>
          </cell>
          <cell r="L750" t="str">
            <v>Resto</v>
          </cell>
          <cell r="M750">
            <v>1</v>
          </cell>
          <cell r="N750">
            <v>278.7</v>
          </cell>
          <cell r="O750">
            <v>370</v>
          </cell>
          <cell r="P750">
            <v>690</v>
          </cell>
          <cell r="Q750">
            <v>4.9000000000000004</v>
          </cell>
          <cell r="R750">
            <v>21023</v>
          </cell>
          <cell r="S750">
            <v>57.3</v>
          </cell>
          <cell r="T750">
            <v>20</v>
          </cell>
        </row>
        <row r="751">
          <cell r="A751">
            <v>749</v>
          </cell>
          <cell r="B751" t="str">
            <v xml:space="preserve">PORT AVENTURA-H.VIAJE                                      </v>
          </cell>
          <cell r="C751" t="str">
            <v>TVM</v>
          </cell>
          <cell r="D751" t="str">
            <v>GENERAL</v>
          </cell>
          <cell r="E751">
            <v>35598</v>
          </cell>
          <cell r="F751" t="str">
            <v>MAR</v>
          </cell>
          <cell r="G751">
            <v>1.0430208333333333</v>
          </cell>
          <cell r="H751" t="str">
            <v>000:20</v>
          </cell>
          <cell r="I751" t="str">
            <v>[CINE 2] {AVANCE PROGRAMACION} * {AVANCE PROGRAMACION}</v>
          </cell>
          <cell r="J751">
            <v>10</v>
          </cell>
          <cell r="K751">
            <v>18</v>
          </cell>
          <cell r="L751" t="str">
            <v>Resto</v>
          </cell>
          <cell r="M751">
            <v>0.7</v>
          </cell>
          <cell r="N751">
            <v>279.39999999999998</v>
          </cell>
          <cell r="O751">
            <v>241</v>
          </cell>
          <cell r="P751">
            <v>180</v>
          </cell>
          <cell r="Q751">
            <v>4.9000000000000004</v>
          </cell>
          <cell r="R751">
            <v>21024</v>
          </cell>
          <cell r="S751">
            <v>57.4</v>
          </cell>
          <cell r="T751">
            <v>20</v>
          </cell>
        </row>
        <row r="752">
          <cell r="A752">
            <v>750</v>
          </cell>
          <cell r="B752" t="str">
            <v xml:space="preserve">PORT AVENTURA-H.VIAJE                                      </v>
          </cell>
          <cell r="C752" t="str">
            <v>C9</v>
          </cell>
          <cell r="D752" t="str">
            <v>GENERAL</v>
          </cell>
          <cell r="E752">
            <v>35599</v>
          </cell>
          <cell r="F752" t="str">
            <v>MIÉ</v>
          </cell>
          <cell r="G752">
            <v>0.42788194444444444</v>
          </cell>
          <cell r="H752" t="str">
            <v>000:20</v>
          </cell>
          <cell r="I752" t="str">
            <v>[AVANCE PROGRAMACION] * [BOIG PER TU]</v>
          </cell>
          <cell r="J752">
            <v>3</v>
          </cell>
          <cell r="K752">
            <v>3</v>
          </cell>
          <cell r="L752" t="str">
            <v>Ultima</v>
          </cell>
          <cell r="M752">
            <v>0</v>
          </cell>
          <cell r="N752">
            <v>279.39999999999998</v>
          </cell>
          <cell r="O752">
            <v>9</v>
          </cell>
          <cell r="P752">
            <v>30</v>
          </cell>
          <cell r="Q752">
            <v>4.9000000000000004</v>
          </cell>
          <cell r="R752">
            <v>21024</v>
          </cell>
          <cell r="S752">
            <v>57.4</v>
          </cell>
          <cell r="T752">
            <v>20</v>
          </cell>
        </row>
        <row r="753">
          <cell r="A753">
            <v>751</v>
          </cell>
          <cell r="B753" t="str">
            <v xml:space="preserve">PORT AVENTURA-H.VIAJE                                      </v>
          </cell>
          <cell r="C753" t="str">
            <v>C9</v>
          </cell>
          <cell r="D753" t="str">
            <v>GENERAL</v>
          </cell>
          <cell r="E753">
            <v>35599</v>
          </cell>
          <cell r="F753" t="str">
            <v>MIÉ</v>
          </cell>
          <cell r="G753">
            <v>0.85313657407407406</v>
          </cell>
          <cell r="H753" t="str">
            <v>000:20</v>
          </cell>
          <cell r="I753" t="str">
            <v>[EL JUI CAS ALCASSER] {AVANCE PROGRAMACION} * {AVANCE PROGRAMACION}</v>
          </cell>
          <cell r="J753">
            <v>9</v>
          </cell>
          <cell r="K753">
            <v>15</v>
          </cell>
          <cell r="L753" t="str">
            <v>Resto</v>
          </cell>
          <cell r="M753">
            <v>0.7</v>
          </cell>
          <cell r="N753">
            <v>280.10000000000002</v>
          </cell>
          <cell r="O753">
            <v>260</v>
          </cell>
          <cell r="P753">
            <v>300</v>
          </cell>
          <cell r="Q753">
            <v>4.9000000000000004</v>
          </cell>
          <cell r="R753">
            <v>21023</v>
          </cell>
          <cell r="S753">
            <v>57.3</v>
          </cell>
          <cell r="T753">
            <v>20</v>
          </cell>
        </row>
        <row r="754">
          <cell r="A754">
            <v>752</v>
          </cell>
          <cell r="B754" t="str">
            <v xml:space="preserve">PORT AVENTURA-H.VIAJE                                      </v>
          </cell>
          <cell r="C754" t="str">
            <v>C9</v>
          </cell>
          <cell r="D754" t="str">
            <v>GENERAL</v>
          </cell>
          <cell r="E754">
            <v>35599</v>
          </cell>
          <cell r="F754" t="str">
            <v>MIÉ</v>
          </cell>
          <cell r="G754">
            <v>0.99039351851851853</v>
          </cell>
          <cell r="H754" t="str">
            <v>000:20</v>
          </cell>
          <cell r="I754" t="str">
            <v>[CINE DE MITJANIT] {AVANCE PROGRAMACION} * {AVANCE PROGRAMACION}</v>
          </cell>
          <cell r="J754">
            <v>5</v>
          </cell>
          <cell r="K754">
            <v>17</v>
          </cell>
          <cell r="L754" t="str">
            <v>Resto</v>
          </cell>
          <cell r="M754">
            <v>0.2</v>
          </cell>
          <cell r="N754">
            <v>280.3</v>
          </cell>
          <cell r="O754">
            <v>71</v>
          </cell>
          <cell r="P754">
            <v>400</v>
          </cell>
          <cell r="Q754">
            <v>4.9000000000000004</v>
          </cell>
          <cell r="R754">
            <v>21027</v>
          </cell>
          <cell r="S754">
            <v>57.4</v>
          </cell>
          <cell r="T754">
            <v>20</v>
          </cell>
        </row>
        <row r="755">
          <cell r="A755">
            <v>753</v>
          </cell>
          <cell r="B755" t="str">
            <v xml:space="preserve">PORT AVENTURA-H.VIAJE                                      </v>
          </cell>
          <cell r="C755" t="str">
            <v>ETB2</v>
          </cell>
          <cell r="D755" t="str">
            <v>GENERAL</v>
          </cell>
          <cell r="E755">
            <v>35599</v>
          </cell>
          <cell r="F755" t="str">
            <v>MIÉ</v>
          </cell>
          <cell r="G755">
            <v>0.52497685185185183</v>
          </cell>
          <cell r="H755" t="str">
            <v>000:20</v>
          </cell>
          <cell r="I755" t="str">
            <v>[AVANCE PROGRAMACION] * [A MEDIODIA]</v>
          </cell>
          <cell r="J755">
            <v>2</v>
          </cell>
          <cell r="K755">
            <v>2</v>
          </cell>
          <cell r="L755" t="str">
            <v>Ultima</v>
          </cell>
          <cell r="M755">
            <v>0</v>
          </cell>
          <cell r="N755">
            <v>280.3</v>
          </cell>
          <cell r="O755">
            <v>5</v>
          </cell>
          <cell r="P755">
            <v>50</v>
          </cell>
          <cell r="Q755">
            <v>4.9000000000000004</v>
          </cell>
          <cell r="R755">
            <v>21027</v>
          </cell>
          <cell r="S755">
            <v>57.4</v>
          </cell>
          <cell r="T755">
            <v>20</v>
          </cell>
        </row>
        <row r="756">
          <cell r="A756">
            <v>754</v>
          </cell>
          <cell r="B756" t="str">
            <v xml:space="preserve">PORT AVENTURA-H.VIAJE                                      </v>
          </cell>
          <cell r="C756" t="str">
            <v>ETB2</v>
          </cell>
          <cell r="D756" t="str">
            <v>GENERAL</v>
          </cell>
          <cell r="E756">
            <v>35599</v>
          </cell>
          <cell r="F756" t="str">
            <v>MIÉ</v>
          </cell>
          <cell r="G756">
            <v>0.56885416666666666</v>
          </cell>
          <cell r="H756" t="str">
            <v>000:20</v>
          </cell>
          <cell r="I756" t="str">
            <v>[LA NI#ERA] {A BUENAS HORAS} * {AVANCE PROGRAMACION}</v>
          </cell>
          <cell r="J756">
            <v>6</v>
          </cell>
          <cell r="K756">
            <v>13</v>
          </cell>
          <cell r="L756" t="str">
            <v>Resto</v>
          </cell>
          <cell r="M756">
            <v>0</v>
          </cell>
          <cell r="N756">
            <v>280.3</v>
          </cell>
          <cell r="O756">
            <v>15</v>
          </cell>
          <cell r="P756">
            <v>70</v>
          </cell>
          <cell r="Q756">
            <v>4.9000000000000004</v>
          </cell>
          <cell r="R756">
            <v>21027</v>
          </cell>
          <cell r="S756">
            <v>57.4</v>
          </cell>
          <cell r="T756">
            <v>20</v>
          </cell>
        </row>
        <row r="757">
          <cell r="A757">
            <v>755</v>
          </cell>
          <cell r="B757" t="str">
            <v xml:space="preserve">PORT AVENTURA-H.VIAJE                                      </v>
          </cell>
          <cell r="C757" t="str">
            <v>ETB2</v>
          </cell>
          <cell r="D757" t="str">
            <v>GENERAL</v>
          </cell>
          <cell r="E757">
            <v>35599</v>
          </cell>
          <cell r="F757" t="str">
            <v>MIÉ</v>
          </cell>
          <cell r="G757">
            <v>0.98825231481481479</v>
          </cell>
          <cell r="H757" t="str">
            <v>000:20</v>
          </cell>
          <cell r="I757" t="str">
            <v>[CINE 2] {AVANCE PROGRAMACION} * {AVANCE PROGRAMACION}</v>
          </cell>
          <cell r="J757">
            <v>15</v>
          </cell>
          <cell r="K757">
            <v>19</v>
          </cell>
          <cell r="L757" t="str">
            <v>Resto</v>
          </cell>
          <cell r="M757">
            <v>0.1</v>
          </cell>
          <cell r="N757">
            <v>280.5</v>
          </cell>
          <cell r="O757">
            <v>55</v>
          </cell>
          <cell r="P757">
            <v>230</v>
          </cell>
          <cell r="Q757">
            <v>4.9000000000000004</v>
          </cell>
          <cell r="R757">
            <v>21027</v>
          </cell>
          <cell r="S757">
            <v>57.4</v>
          </cell>
          <cell r="T757">
            <v>20</v>
          </cell>
        </row>
        <row r="758">
          <cell r="A758">
            <v>756</v>
          </cell>
          <cell r="B758" t="str">
            <v xml:space="preserve">PORT AVENTURA-H.VIAJE                                      </v>
          </cell>
          <cell r="C758" t="str">
            <v>TVG</v>
          </cell>
          <cell r="D758" t="str">
            <v>GENERAL</v>
          </cell>
          <cell r="E758">
            <v>35599</v>
          </cell>
          <cell r="F758" t="str">
            <v>MIÉ</v>
          </cell>
          <cell r="G758">
            <v>0.63438657407407406</v>
          </cell>
          <cell r="H758" t="str">
            <v>000:20</v>
          </cell>
          <cell r="I758" t="str">
            <v>[O TEMPO] * [TELEXORNAL DEPORTES]</v>
          </cell>
          <cell r="J758">
            <v>5</v>
          </cell>
          <cell r="K758">
            <v>20</v>
          </cell>
          <cell r="L758" t="str">
            <v>Resto</v>
          </cell>
          <cell r="M758">
            <v>0.2</v>
          </cell>
          <cell r="N758">
            <v>280.7</v>
          </cell>
          <cell r="O758">
            <v>69</v>
          </cell>
          <cell r="P758">
            <v>160</v>
          </cell>
          <cell r="Q758">
            <v>4.9000000000000004</v>
          </cell>
          <cell r="R758">
            <v>21035</v>
          </cell>
          <cell r="S758">
            <v>57.4</v>
          </cell>
          <cell r="T758">
            <v>20</v>
          </cell>
        </row>
        <row r="759">
          <cell r="A759">
            <v>757</v>
          </cell>
          <cell r="B759" t="str">
            <v xml:space="preserve">PORT AVENTURA-H.VIAJE                                      </v>
          </cell>
          <cell r="C759" t="str">
            <v>TVG</v>
          </cell>
          <cell r="D759" t="str">
            <v>GENERAL</v>
          </cell>
          <cell r="E759">
            <v>35599</v>
          </cell>
          <cell r="F759" t="str">
            <v>MIÉ</v>
          </cell>
          <cell r="G759">
            <v>0.9924074074074074</v>
          </cell>
          <cell r="H759" t="str">
            <v>000:20</v>
          </cell>
          <cell r="I759" t="str">
            <v>[GALEGUIDADE]  * {AVANCE PROGRAMACION}</v>
          </cell>
          <cell r="J759">
            <v>10</v>
          </cell>
          <cell r="K759">
            <v>14</v>
          </cell>
          <cell r="L759" t="str">
            <v>Resto</v>
          </cell>
          <cell r="M759">
            <v>0.2</v>
          </cell>
          <cell r="N759">
            <v>280.89999999999998</v>
          </cell>
          <cell r="O759">
            <v>76</v>
          </cell>
          <cell r="P759">
            <v>125</v>
          </cell>
          <cell r="Q759">
            <v>4.9000000000000004</v>
          </cell>
          <cell r="R759">
            <v>21035</v>
          </cell>
          <cell r="S759">
            <v>57.4</v>
          </cell>
          <cell r="T759">
            <v>20</v>
          </cell>
        </row>
        <row r="760">
          <cell r="A760">
            <v>758</v>
          </cell>
          <cell r="B760" t="str">
            <v xml:space="preserve">PORT AVENTURA-H.VIAJE                                      </v>
          </cell>
          <cell r="C760" t="str">
            <v>TVM</v>
          </cell>
          <cell r="D760" t="str">
            <v>GENERAL</v>
          </cell>
          <cell r="E760">
            <v>35599</v>
          </cell>
          <cell r="F760" t="str">
            <v>MIÉ</v>
          </cell>
          <cell r="G760">
            <v>0.33513888888888888</v>
          </cell>
          <cell r="H760" t="str">
            <v>000:20</v>
          </cell>
          <cell r="I760" t="str">
            <v>[MASK] * [LAS AVENT.BLINKY BILL]</v>
          </cell>
          <cell r="J760">
            <v>1</v>
          </cell>
          <cell r="K760">
            <v>1</v>
          </cell>
          <cell r="L760" t="str">
            <v>Primera</v>
          </cell>
          <cell r="M760">
            <v>0</v>
          </cell>
          <cell r="N760">
            <v>280.89999999999998</v>
          </cell>
          <cell r="O760">
            <v>0</v>
          </cell>
          <cell r="P760">
            <v>180</v>
          </cell>
          <cell r="Q760">
            <v>4.9000000000000004</v>
          </cell>
          <cell r="R760">
            <v>21035</v>
          </cell>
          <cell r="S760">
            <v>57.4</v>
          </cell>
          <cell r="T760">
            <v>20</v>
          </cell>
        </row>
        <row r="761">
          <cell r="A761">
            <v>759</v>
          </cell>
          <cell r="B761" t="str">
            <v xml:space="preserve">PORT AVENTURA-H.VIAJE                                      </v>
          </cell>
          <cell r="C761" t="str">
            <v>TVM</v>
          </cell>
          <cell r="D761" t="str">
            <v>GENERAL</v>
          </cell>
          <cell r="E761">
            <v>35599</v>
          </cell>
          <cell r="F761" t="str">
            <v>MIÉ</v>
          </cell>
          <cell r="G761">
            <v>0.39640046296296294</v>
          </cell>
          <cell r="H761" t="str">
            <v>000:20</v>
          </cell>
          <cell r="I761" t="str">
            <v>[(P)MUCHO MADRID] * [(P)MUCHO MADRID]</v>
          </cell>
          <cell r="J761">
            <v>2</v>
          </cell>
          <cell r="K761">
            <v>3</v>
          </cell>
          <cell r="L761" t="str">
            <v>Segunda</v>
          </cell>
          <cell r="M761">
            <v>0.1</v>
          </cell>
          <cell r="N761">
            <v>280.89999999999998</v>
          </cell>
          <cell r="O761">
            <v>23</v>
          </cell>
          <cell r="P761">
            <v>180</v>
          </cell>
          <cell r="Q761">
            <v>4.9000000000000004</v>
          </cell>
          <cell r="R761">
            <v>21042</v>
          </cell>
          <cell r="S761">
            <v>57.4</v>
          </cell>
          <cell r="T761">
            <v>20</v>
          </cell>
        </row>
        <row r="762">
          <cell r="A762">
            <v>760</v>
          </cell>
          <cell r="B762" t="str">
            <v xml:space="preserve">PORT AVENTURA-H.VIAJE                                      </v>
          </cell>
          <cell r="C762" t="str">
            <v>TVM</v>
          </cell>
          <cell r="D762" t="str">
            <v>GENERAL</v>
          </cell>
          <cell r="E762">
            <v>35599</v>
          </cell>
          <cell r="F762" t="str">
            <v>MIÉ</v>
          </cell>
          <cell r="G762">
            <v>0.71966435185185185</v>
          </cell>
          <cell r="H762" t="str">
            <v>000:20</v>
          </cell>
          <cell r="I762" t="str">
            <v>[CINE] {(P)MUCHO MADRID} * {AVANCE PROGRAMACION}</v>
          </cell>
          <cell r="J762">
            <v>13</v>
          </cell>
          <cell r="K762">
            <v>16</v>
          </cell>
          <cell r="L762" t="str">
            <v>Resto</v>
          </cell>
          <cell r="M762">
            <v>0.3</v>
          </cell>
          <cell r="N762">
            <v>281.2</v>
          </cell>
          <cell r="O762">
            <v>100</v>
          </cell>
          <cell r="P762">
            <v>365</v>
          </cell>
          <cell r="Q762">
            <v>4.9000000000000004</v>
          </cell>
          <cell r="R762">
            <v>21042</v>
          </cell>
          <cell r="S762">
            <v>57.4</v>
          </cell>
          <cell r="T762">
            <v>20</v>
          </cell>
        </row>
        <row r="763">
          <cell r="A763">
            <v>761</v>
          </cell>
          <cell r="B763" t="str">
            <v xml:space="preserve">PORT AVENTURA-H.VIAJE                                      </v>
          </cell>
          <cell r="C763" t="str">
            <v>TVM</v>
          </cell>
          <cell r="D763" t="str">
            <v>GENERAL</v>
          </cell>
          <cell r="E763">
            <v>35599</v>
          </cell>
          <cell r="F763" t="str">
            <v>MIÉ</v>
          </cell>
          <cell r="G763">
            <v>0.7649421296296296</v>
          </cell>
          <cell r="H763" t="str">
            <v>000:20</v>
          </cell>
          <cell r="I763" t="str">
            <v>[HABLANDO CON GEMMA] {AVANCE PROGRAMACION} * {(P)MUCHO MADRID}</v>
          </cell>
          <cell r="J763">
            <v>10</v>
          </cell>
          <cell r="K763">
            <v>17</v>
          </cell>
          <cell r="L763" t="str">
            <v>Resto</v>
          </cell>
          <cell r="M763">
            <v>0.4</v>
          </cell>
          <cell r="N763">
            <v>281.60000000000002</v>
          </cell>
          <cell r="O763">
            <v>159</v>
          </cell>
          <cell r="P763">
            <v>365</v>
          </cell>
          <cell r="Q763">
            <v>4.9000000000000004</v>
          </cell>
          <cell r="R763">
            <v>21046</v>
          </cell>
          <cell r="S763">
            <v>57.4</v>
          </cell>
          <cell r="T763">
            <v>20</v>
          </cell>
        </row>
        <row r="764">
          <cell r="A764">
            <v>762</v>
          </cell>
          <cell r="B764" t="str">
            <v xml:space="preserve">PORT AVENTURA-H.VIAJE                                      </v>
          </cell>
          <cell r="C764" t="str">
            <v>C.SUR</v>
          </cell>
          <cell r="D764" t="str">
            <v>GENERAL</v>
          </cell>
          <cell r="E764">
            <v>35600</v>
          </cell>
          <cell r="F764" t="str">
            <v>JUE</v>
          </cell>
          <cell r="G764">
            <v>1.0604976851851851</v>
          </cell>
          <cell r="H764" t="str">
            <v>000:20</v>
          </cell>
          <cell r="I764" t="str">
            <v>[TOMBOLA] * [NOTICIAS 3]</v>
          </cell>
          <cell r="J764">
            <v>6</v>
          </cell>
          <cell r="K764">
            <v>16</v>
          </cell>
          <cell r="L764" t="str">
            <v>Resto</v>
          </cell>
          <cell r="M764">
            <v>0.2</v>
          </cell>
          <cell r="N764">
            <v>281.8</v>
          </cell>
          <cell r="O764">
            <v>60</v>
          </cell>
          <cell r="P764">
            <v>50</v>
          </cell>
          <cell r="Q764">
            <v>4.9000000000000004</v>
          </cell>
          <cell r="R764">
            <v>21046</v>
          </cell>
          <cell r="S764">
            <v>57.4</v>
          </cell>
          <cell r="T764">
            <v>20</v>
          </cell>
        </row>
        <row r="765">
          <cell r="A765">
            <v>763</v>
          </cell>
          <cell r="B765" t="str">
            <v xml:space="preserve">PORT AVENTURA-H.VIAJE                                      </v>
          </cell>
          <cell r="C765" t="str">
            <v>C9</v>
          </cell>
          <cell r="D765" t="str">
            <v>GENERAL</v>
          </cell>
          <cell r="E765">
            <v>35600</v>
          </cell>
          <cell r="F765" t="str">
            <v>JUE</v>
          </cell>
          <cell r="G765">
            <v>0.66002314814814811</v>
          </cell>
          <cell r="H765" t="str">
            <v>000:20</v>
          </cell>
          <cell r="I765" t="str">
            <v>[NOTICIES 9:1] {EL JUI CAS ALCASSER}</v>
          </cell>
          <cell r="J765">
            <v>10</v>
          </cell>
          <cell r="K765">
            <v>17</v>
          </cell>
          <cell r="L765" t="str">
            <v>Resto</v>
          </cell>
          <cell r="M765">
            <v>0.6</v>
          </cell>
          <cell r="N765">
            <v>282.39999999999998</v>
          </cell>
          <cell r="O765">
            <v>223</v>
          </cell>
          <cell r="P765">
            <v>350</v>
          </cell>
          <cell r="Q765">
            <v>4.9000000000000004</v>
          </cell>
          <cell r="R765">
            <v>21051</v>
          </cell>
          <cell r="S765">
            <v>57.4</v>
          </cell>
          <cell r="T765">
            <v>20</v>
          </cell>
        </row>
        <row r="766">
          <cell r="A766">
            <v>764</v>
          </cell>
          <cell r="B766" t="str">
            <v xml:space="preserve">PORT AVENTURA-H.VIAJE                                      </v>
          </cell>
          <cell r="C766" t="str">
            <v>ETB2</v>
          </cell>
          <cell r="D766" t="str">
            <v>GENERAL</v>
          </cell>
          <cell r="E766">
            <v>35600</v>
          </cell>
          <cell r="F766" t="str">
            <v>JUE</v>
          </cell>
          <cell r="G766">
            <v>0.92671296296296291</v>
          </cell>
          <cell r="H766" t="str">
            <v>000:20</v>
          </cell>
          <cell r="I766" t="str">
            <v>[QUE PASA PUES] {AVANCE PROGRAMACION} * {AVANCE PROGRAMACION}</v>
          </cell>
          <cell r="J766">
            <v>7</v>
          </cell>
          <cell r="K766">
            <v>12</v>
          </cell>
          <cell r="L766" t="str">
            <v>Resto</v>
          </cell>
          <cell r="M766">
            <v>0.3</v>
          </cell>
          <cell r="N766">
            <v>282.7</v>
          </cell>
          <cell r="O766">
            <v>99</v>
          </cell>
          <cell r="P766">
            <v>230</v>
          </cell>
          <cell r="Q766">
            <v>4.9000000000000004</v>
          </cell>
          <cell r="R766">
            <v>21051</v>
          </cell>
          <cell r="S766">
            <v>57.4</v>
          </cell>
          <cell r="T766">
            <v>20</v>
          </cell>
        </row>
        <row r="767">
          <cell r="A767">
            <v>765</v>
          </cell>
          <cell r="B767" t="str">
            <v xml:space="preserve">PORT AVENTURA-H.VIAJE                                      </v>
          </cell>
          <cell r="C767" t="str">
            <v>TVG</v>
          </cell>
          <cell r="D767" t="str">
            <v>GENERAL</v>
          </cell>
          <cell r="E767">
            <v>35600</v>
          </cell>
          <cell r="F767" t="str">
            <v>JUE</v>
          </cell>
          <cell r="G767">
            <v>0.82612268518518517</v>
          </cell>
          <cell r="H767" t="str">
            <v>000:20</v>
          </cell>
          <cell r="I767" t="str">
            <v>[DE TODO CORAZON]</v>
          </cell>
          <cell r="J767">
            <v>16</v>
          </cell>
          <cell r="K767">
            <v>19</v>
          </cell>
          <cell r="L767" t="str">
            <v>Resto</v>
          </cell>
          <cell r="M767">
            <v>0.1</v>
          </cell>
          <cell r="N767">
            <v>282.7</v>
          </cell>
          <cell r="O767">
            <v>21</v>
          </cell>
          <cell r="P767">
            <v>140</v>
          </cell>
          <cell r="Q767">
            <v>4.9000000000000004</v>
          </cell>
          <cell r="R767">
            <v>21051</v>
          </cell>
          <cell r="S767">
            <v>57.4</v>
          </cell>
          <cell r="T767">
            <v>20</v>
          </cell>
        </row>
        <row r="768">
          <cell r="A768">
            <v>766</v>
          </cell>
          <cell r="B768" t="str">
            <v xml:space="preserve">PORT AVENTURA-H.VIAJE                                      </v>
          </cell>
          <cell r="C768" t="str">
            <v>TVG</v>
          </cell>
          <cell r="D768" t="str">
            <v>GENERAL</v>
          </cell>
          <cell r="E768">
            <v>35600</v>
          </cell>
          <cell r="F768" t="str">
            <v>JUE</v>
          </cell>
          <cell r="G768">
            <v>1.0020138888888888</v>
          </cell>
          <cell r="H768" t="str">
            <v>000:20</v>
          </cell>
          <cell r="I768" t="str">
            <v>[OS LIMITES REALIDADE]</v>
          </cell>
          <cell r="J768">
            <v>7</v>
          </cell>
          <cell r="K768">
            <v>16</v>
          </cell>
          <cell r="L768" t="str">
            <v>Resto</v>
          </cell>
          <cell r="M768">
            <v>0.1</v>
          </cell>
          <cell r="N768">
            <v>282.89999999999998</v>
          </cell>
          <cell r="O768">
            <v>54</v>
          </cell>
          <cell r="P768">
            <v>125</v>
          </cell>
          <cell r="Q768">
            <v>4.9000000000000004</v>
          </cell>
          <cell r="R768">
            <v>21050</v>
          </cell>
          <cell r="S768">
            <v>57.4</v>
          </cell>
          <cell r="T768">
            <v>20</v>
          </cell>
        </row>
        <row r="769">
          <cell r="A769">
            <v>767</v>
          </cell>
          <cell r="B769" t="str">
            <v xml:space="preserve">PORT AVENTURA-H.VIAJE                                      </v>
          </cell>
          <cell r="C769" t="str">
            <v>TVM</v>
          </cell>
          <cell r="D769" t="str">
            <v>GENERAL</v>
          </cell>
          <cell r="E769">
            <v>35600</v>
          </cell>
          <cell r="F769" t="str">
            <v>JUE</v>
          </cell>
          <cell r="G769">
            <v>0.36515046296296294</v>
          </cell>
          <cell r="H769" t="str">
            <v>000:20</v>
          </cell>
          <cell r="I769" t="str">
            <v>[MADRID DIRECTO RESUME] {AVANCE PROGRAMACION} * {AVANCE PROGRAMACION}</v>
          </cell>
          <cell r="J769">
            <v>2</v>
          </cell>
          <cell r="K769">
            <v>3</v>
          </cell>
          <cell r="L769" t="str">
            <v>Segunda</v>
          </cell>
          <cell r="M769">
            <v>0</v>
          </cell>
          <cell r="N769">
            <v>282.89999999999998</v>
          </cell>
          <cell r="O769">
            <v>18</v>
          </cell>
          <cell r="P769">
            <v>50</v>
          </cell>
          <cell r="Q769">
            <v>4.9000000000000004</v>
          </cell>
          <cell r="R769">
            <v>21051</v>
          </cell>
          <cell r="S769">
            <v>57.4</v>
          </cell>
          <cell r="T769">
            <v>20</v>
          </cell>
        </row>
        <row r="770">
          <cell r="A770">
            <v>768</v>
          </cell>
          <cell r="B770" t="str">
            <v xml:space="preserve">PORT AVENTURA-H.VIAJE                                      </v>
          </cell>
          <cell r="C770" t="str">
            <v>TVM</v>
          </cell>
          <cell r="D770" t="str">
            <v>GENERAL</v>
          </cell>
          <cell r="E770">
            <v>35600</v>
          </cell>
          <cell r="F770" t="str">
            <v>JUE</v>
          </cell>
          <cell r="G770">
            <v>0.39450231481481479</v>
          </cell>
          <cell r="H770" t="str">
            <v>000:20</v>
          </cell>
          <cell r="I770" t="str">
            <v>[TELE EMPLEO] * [AVANCE PROGRAMACION]</v>
          </cell>
          <cell r="J770">
            <v>1</v>
          </cell>
          <cell r="K770">
            <v>2</v>
          </cell>
          <cell r="L770" t="str">
            <v>Primera</v>
          </cell>
          <cell r="M770">
            <v>0</v>
          </cell>
          <cell r="N770">
            <v>283</v>
          </cell>
          <cell r="O770">
            <v>8</v>
          </cell>
          <cell r="P770">
            <v>50</v>
          </cell>
          <cell r="Q770">
            <v>4.9000000000000004</v>
          </cell>
          <cell r="R770">
            <v>21051</v>
          </cell>
          <cell r="S770">
            <v>57.4</v>
          </cell>
          <cell r="T770">
            <v>20</v>
          </cell>
        </row>
        <row r="771">
          <cell r="A771">
            <v>769</v>
          </cell>
          <cell r="B771" t="str">
            <v xml:space="preserve">PORT AVENTURA-H.VIAJE                                      </v>
          </cell>
          <cell r="C771" t="str">
            <v>TVM</v>
          </cell>
          <cell r="D771" t="str">
            <v>GENERAL</v>
          </cell>
          <cell r="E771">
            <v>35600</v>
          </cell>
          <cell r="F771" t="str">
            <v>JUE</v>
          </cell>
          <cell r="G771">
            <v>0.78351851851851861</v>
          </cell>
          <cell r="H771" t="str">
            <v>000:20</v>
          </cell>
          <cell r="I771" t="str">
            <v>[HABLANDO CON GEMMA] {AVANCE PROGRAMACION} * {(P)MUCHO MADRID}</v>
          </cell>
          <cell r="J771">
            <v>10</v>
          </cell>
          <cell r="K771">
            <v>14</v>
          </cell>
          <cell r="L771" t="str">
            <v>Resto</v>
          </cell>
          <cell r="M771">
            <v>0.4</v>
          </cell>
          <cell r="N771">
            <v>283.3</v>
          </cell>
          <cell r="O771">
            <v>142</v>
          </cell>
          <cell r="P771">
            <v>400</v>
          </cell>
          <cell r="Q771">
            <v>4.9000000000000004</v>
          </cell>
          <cell r="R771">
            <v>21051</v>
          </cell>
          <cell r="S771">
            <v>57.4</v>
          </cell>
          <cell r="T771">
            <v>20</v>
          </cell>
        </row>
        <row r="772">
          <cell r="A772">
            <v>770</v>
          </cell>
          <cell r="B772" t="str">
            <v xml:space="preserve">PORT AVENTURA-H.VIAJE                                      </v>
          </cell>
          <cell r="C772" t="str">
            <v>TVM</v>
          </cell>
          <cell r="D772" t="str">
            <v>GENERAL</v>
          </cell>
          <cell r="E772">
            <v>35600</v>
          </cell>
          <cell r="F772" t="str">
            <v>JUE</v>
          </cell>
          <cell r="G772">
            <v>0.98312500000000003</v>
          </cell>
          <cell r="H772" t="str">
            <v>000:20</v>
          </cell>
          <cell r="I772" t="str">
            <v>[TOMBOLA] {(P)MUCHO MADRID} * {(P)MUCHO MADRID}</v>
          </cell>
          <cell r="J772">
            <v>7</v>
          </cell>
          <cell r="K772">
            <v>17</v>
          </cell>
          <cell r="L772" t="str">
            <v>Resto</v>
          </cell>
          <cell r="M772">
            <v>0.7</v>
          </cell>
          <cell r="N772">
            <v>284.10000000000002</v>
          </cell>
          <cell r="O772">
            <v>266</v>
          </cell>
          <cell r="P772">
            <v>700</v>
          </cell>
          <cell r="Q772">
            <v>4.9000000000000004</v>
          </cell>
          <cell r="R772">
            <v>21067</v>
          </cell>
          <cell r="S772">
            <v>57.5</v>
          </cell>
          <cell r="T772">
            <v>20</v>
          </cell>
        </row>
        <row r="773">
          <cell r="A773">
            <v>771</v>
          </cell>
          <cell r="B773" t="str">
            <v xml:space="preserve">PORT AVENTURA-H.VIAJE                                      </v>
          </cell>
          <cell r="C773" t="str">
            <v>C9</v>
          </cell>
          <cell r="D773" t="str">
            <v>GENERAL</v>
          </cell>
          <cell r="E773">
            <v>35601</v>
          </cell>
          <cell r="F773" t="str">
            <v>VIE</v>
          </cell>
          <cell r="G773">
            <v>0.3792476851851852</v>
          </cell>
          <cell r="H773" t="str">
            <v>000:20</v>
          </cell>
          <cell r="I773" t="str">
            <v>[AVANCE PROGRAMACION] * [EL SEGLE DE GUERRES]</v>
          </cell>
          <cell r="J773">
            <v>3</v>
          </cell>
          <cell r="K773">
            <v>3</v>
          </cell>
          <cell r="L773" t="str">
            <v>Ultima</v>
          </cell>
          <cell r="M773">
            <v>0</v>
          </cell>
          <cell r="N773">
            <v>284.10000000000002</v>
          </cell>
          <cell r="O773">
            <v>9</v>
          </cell>
          <cell r="P773">
            <v>20</v>
          </cell>
          <cell r="Q773">
            <v>4.9000000000000004</v>
          </cell>
          <cell r="R773">
            <v>21067</v>
          </cell>
          <cell r="S773">
            <v>57.5</v>
          </cell>
          <cell r="T773">
            <v>20</v>
          </cell>
        </row>
        <row r="774">
          <cell r="A774">
            <v>772</v>
          </cell>
          <cell r="B774" t="str">
            <v xml:space="preserve">PORT AVENTURA-H.VIAJE                                      </v>
          </cell>
          <cell r="C774" t="str">
            <v>C9</v>
          </cell>
          <cell r="D774" t="str">
            <v>GENERAL</v>
          </cell>
          <cell r="E774">
            <v>35601</v>
          </cell>
          <cell r="F774" t="str">
            <v>VIE</v>
          </cell>
          <cell r="G774">
            <v>0.85744212962962962</v>
          </cell>
          <cell r="H774" t="str">
            <v>000:20</v>
          </cell>
          <cell r="I774" t="str">
            <v>[EL JUI CAS ALCASSER] {AVANCE PROGRAMACION} * {AVANCE PROGRAMACION}</v>
          </cell>
          <cell r="J774">
            <v>8</v>
          </cell>
          <cell r="K774">
            <v>16</v>
          </cell>
          <cell r="L774" t="str">
            <v>Resto</v>
          </cell>
          <cell r="M774">
            <v>0.3</v>
          </cell>
          <cell r="N774">
            <v>284.39999999999998</v>
          </cell>
          <cell r="O774">
            <v>118</v>
          </cell>
          <cell r="P774">
            <v>300</v>
          </cell>
          <cell r="Q774">
            <v>4.9000000000000004</v>
          </cell>
          <cell r="R774">
            <v>21067</v>
          </cell>
          <cell r="S774">
            <v>57.5</v>
          </cell>
          <cell r="T774">
            <v>20</v>
          </cell>
        </row>
        <row r="775">
          <cell r="A775">
            <v>773</v>
          </cell>
          <cell r="B775" t="str">
            <v xml:space="preserve">PORT AVENTURA-H.VIAJE                                      </v>
          </cell>
          <cell r="C775" t="str">
            <v>C9</v>
          </cell>
          <cell r="D775" t="str">
            <v>GENERAL</v>
          </cell>
          <cell r="E775">
            <v>35601</v>
          </cell>
          <cell r="F775" t="str">
            <v>VIE</v>
          </cell>
          <cell r="G775">
            <v>0.94020833333333342</v>
          </cell>
          <cell r="H775" t="str">
            <v>000:20</v>
          </cell>
          <cell r="I775" t="str">
            <v>[PARLE VOSTE,CALLE VOS] {AVANCE PROGRAMACION} * {AVANCE PROGRAMACION}</v>
          </cell>
          <cell r="J775">
            <v>5</v>
          </cell>
          <cell r="K775">
            <v>16</v>
          </cell>
          <cell r="L775" t="str">
            <v>Resto</v>
          </cell>
          <cell r="M775">
            <v>0.6</v>
          </cell>
          <cell r="N775">
            <v>285</v>
          </cell>
          <cell r="O775">
            <v>217</v>
          </cell>
          <cell r="P775">
            <v>400</v>
          </cell>
          <cell r="Q775">
            <v>5</v>
          </cell>
          <cell r="R775">
            <v>21067</v>
          </cell>
          <cell r="S775">
            <v>57.5</v>
          </cell>
          <cell r="T775">
            <v>20</v>
          </cell>
        </row>
        <row r="776">
          <cell r="A776">
            <v>774</v>
          </cell>
          <cell r="B776" t="str">
            <v xml:space="preserve">PORT AVENTURA-H.VIAJE                                      </v>
          </cell>
          <cell r="C776" t="str">
            <v>ETB2</v>
          </cell>
          <cell r="D776" t="str">
            <v>GENERAL</v>
          </cell>
          <cell r="E776">
            <v>35601</v>
          </cell>
          <cell r="F776" t="str">
            <v>VIE</v>
          </cell>
          <cell r="G776">
            <v>0.52170138888888895</v>
          </cell>
          <cell r="H776" t="str">
            <v>000:20</v>
          </cell>
          <cell r="I776" t="str">
            <v>[AVANCE PROGRAMACION] * [A MEDIODIA]</v>
          </cell>
          <cell r="J776">
            <v>2</v>
          </cell>
          <cell r="K776">
            <v>3</v>
          </cell>
          <cell r="L776" t="str">
            <v>Segunda</v>
          </cell>
          <cell r="M776">
            <v>0</v>
          </cell>
          <cell r="N776">
            <v>285</v>
          </cell>
          <cell r="O776">
            <v>3</v>
          </cell>
          <cell r="P776">
            <v>50</v>
          </cell>
          <cell r="Q776">
            <v>5</v>
          </cell>
          <cell r="R776">
            <v>21067</v>
          </cell>
          <cell r="S776">
            <v>57.5</v>
          </cell>
          <cell r="T776">
            <v>20</v>
          </cell>
        </row>
        <row r="777">
          <cell r="A777">
            <v>775</v>
          </cell>
          <cell r="B777" t="str">
            <v xml:space="preserve">PORT AVENTURA-H.VIAJE                                      </v>
          </cell>
          <cell r="C777" t="str">
            <v>ETB2</v>
          </cell>
          <cell r="D777" t="str">
            <v>GENERAL</v>
          </cell>
          <cell r="E777">
            <v>35601</v>
          </cell>
          <cell r="F777" t="str">
            <v>VIE</v>
          </cell>
          <cell r="G777">
            <v>0.84949074074074071</v>
          </cell>
          <cell r="H777" t="str">
            <v>000:20</v>
          </cell>
          <cell r="I777" t="str">
            <v>[ROMPECABEZOTAS] {AVANCE PROGRAMACION} * {AVANCE PROGRAMACION}</v>
          </cell>
          <cell r="J777">
            <v>10</v>
          </cell>
          <cell r="K777">
            <v>16</v>
          </cell>
          <cell r="L777" t="str">
            <v>Resto</v>
          </cell>
          <cell r="M777">
            <v>0</v>
          </cell>
          <cell r="N777">
            <v>285</v>
          </cell>
          <cell r="O777">
            <v>12</v>
          </cell>
          <cell r="P777">
            <v>170</v>
          </cell>
          <cell r="Q777">
            <v>5</v>
          </cell>
          <cell r="R777">
            <v>21067</v>
          </cell>
          <cell r="S777">
            <v>57.5</v>
          </cell>
          <cell r="T777">
            <v>20</v>
          </cell>
        </row>
        <row r="778">
          <cell r="A778">
            <v>776</v>
          </cell>
          <cell r="B778" t="str">
            <v xml:space="preserve">PORT AVENTURA-H.VIAJE                                      </v>
          </cell>
          <cell r="C778" t="str">
            <v>ETB2</v>
          </cell>
          <cell r="D778" t="str">
            <v>GENERAL</v>
          </cell>
          <cell r="E778">
            <v>35601</v>
          </cell>
          <cell r="F778" t="str">
            <v>VIE</v>
          </cell>
          <cell r="G778">
            <v>0.92702546296296295</v>
          </cell>
          <cell r="H778" t="str">
            <v>000:20</v>
          </cell>
          <cell r="I778" t="str">
            <v>[TOMA Y DACA] {AVANCE PROGRAMACION} * {AVANCE PROGRAMACION}</v>
          </cell>
          <cell r="J778">
            <v>11</v>
          </cell>
          <cell r="K778">
            <v>13</v>
          </cell>
          <cell r="L778" t="str">
            <v>Resto</v>
          </cell>
          <cell r="M778">
            <v>0.2</v>
          </cell>
          <cell r="N778">
            <v>285.3</v>
          </cell>
          <cell r="O778">
            <v>91</v>
          </cell>
          <cell r="P778">
            <v>230</v>
          </cell>
          <cell r="Q778">
            <v>5</v>
          </cell>
          <cell r="R778">
            <v>21067</v>
          </cell>
          <cell r="S778">
            <v>57.5</v>
          </cell>
          <cell r="T778">
            <v>20</v>
          </cell>
        </row>
        <row r="779">
          <cell r="A779">
            <v>777</v>
          </cell>
          <cell r="B779" t="str">
            <v xml:space="preserve">PORT AVENTURA-H.VIAJE                                      </v>
          </cell>
          <cell r="C779" t="str">
            <v>TVG</v>
          </cell>
          <cell r="D779" t="str">
            <v>GENERAL</v>
          </cell>
          <cell r="E779">
            <v>35601</v>
          </cell>
          <cell r="F779" t="str">
            <v>VIE</v>
          </cell>
          <cell r="G779">
            <v>0.86895833333333339</v>
          </cell>
          <cell r="H779" t="str">
            <v>000:20</v>
          </cell>
          <cell r="I779" t="str">
            <v>[AVANCE PROGRAMACION] * [TELEXORNAL 2]</v>
          </cell>
          <cell r="J779">
            <v>9</v>
          </cell>
          <cell r="K779">
            <v>17</v>
          </cell>
          <cell r="L779" t="str">
            <v>Resto</v>
          </cell>
          <cell r="M779">
            <v>0.1</v>
          </cell>
          <cell r="N779">
            <v>285.39999999999998</v>
          </cell>
          <cell r="O779">
            <v>54</v>
          </cell>
          <cell r="P779">
            <v>250</v>
          </cell>
          <cell r="Q779">
            <v>5</v>
          </cell>
          <cell r="R779">
            <v>21066</v>
          </cell>
          <cell r="S779">
            <v>57.5</v>
          </cell>
          <cell r="T779">
            <v>20</v>
          </cell>
        </row>
        <row r="780">
          <cell r="A780">
            <v>778</v>
          </cell>
          <cell r="B780" t="str">
            <v xml:space="preserve">PORT AVENTURA-H.VIAJE                                      </v>
          </cell>
          <cell r="C780" t="str">
            <v>TVG</v>
          </cell>
          <cell r="D780" t="str">
            <v>GENERAL</v>
          </cell>
          <cell r="E780">
            <v>35601</v>
          </cell>
          <cell r="F780" t="str">
            <v>VIE</v>
          </cell>
          <cell r="G780">
            <v>1.009837962962963</v>
          </cell>
          <cell r="H780" t="str">
            <v>000:20</v>
          </cell>
          <cell r="I780" t="str">
            <v xml:space="preserve">[GALICIA TERRA UNICA] {AVANCE PROGRAMACION} * </v>
          </cell>
          <cell r="J780">
            <v>3</v>
          </cell>
          <cell r="K780">
            <v>15</v>
          </cell>
          <cell r="L780" t="str">
            <v>Resto</v>
          </cell>
          <cell r="M780">
            <v>0.2</v>
          </cell>
          <cell r="N780">
            <v>285.7</v>
          </cell>
          <cell r="O780">
            <v>86</v>
          </cell>
          <cell r="P780">
            <v>400</v>
          </cell>
          <cell r="Q780">
            <v>5</v>
          </cell>
          <cell r="R780">
            <v>21073</v>
          </cell>
          <cell r="S780">
            <v>57.5</v>
          </cell>
          <cell r="T780">
            <v>20</v>
          </cell>
        </row>
        <row r="781">
          <cell r="A781">
            <v>779</v>
          </cell>
          <cell r="B781" t="str">
            <v xml:space="preserve">PORT AVENTURA-H.VIAJE                                      </v>
          </cell>
          <cell r="C781" t="str">
            <v>TVM</v>
          </cell>
          <cell r="D781" t="str">
            <v>GENERAL</v>
          </cell>
          <cell r="E781">
            <v>35601</v>
          </cell>
          <cell r="F781" t="str">
            <v>VIE</v>
          </cell>
          <cell r="G781">
            <v>0.36359953703703707</v>
          </cell>
          <cell r="H781" t="str">
            <v>000:20</v>
          </cell>
          <cell r="I781" t="str">
            <v>[MADRID DIRECTO RESUME] {AVANCE PROGRAMACION} * {AVANCE PROGRAMACION}</v>
          </cell>
          <cell r="J781">
            <v>2</v>
          </cell>
          <cell r="K781">
            <v>4</v>
          </cell>
          <cell r="L781" t="str">
            <v>Segunda</v>
          </cell>
          <cell r="M781">
            <v>0</v>
          </cell>
          <cell r="N781">
            <v>285.7</v>
          </cell>
          <cell r="O781">
            <v>14</v>
          </cell>
          <cell r="P781">
            <v>50</v>
          </cell>
          <cell r="Q781">
            <v>5</v>
          </cell>
          <cell r="R781">
            <v>21073</v>
          </cell>
          <cell r="S781">
            <v>57.5</v>
          </cell>
          <cell r="T781">
            <v>20</v>
          </cell>
        </row>
        <row r="782">
          <cell r="A782">
            <v>780</v>
          </cell>
          <cell r="B782" t="str">
            <v xml:space="preserve">PORT AVENTURA-H.VIAJE                                      </v>
          </cell>
          <cell r="C782" t="str">
            <v>TVM</v>
          </cell>
          <cell r="D782" t="str">
            <v>GENERAL</v>
          </cell>
          <cell r="E782">
            <v>35601</v>
          </cell>
          <cell r="F782" t="str">
            <v>VIE</v>
          </cell>
          <cell r="G782">
            <v>0.47217592592592594</v>
          </cell>
          <cell r="H782" t="str">
            <v>000:20</v>
          </cell>
          <cell r="I782" t="str">
            <v>[PROTECCION ESPECIAL] {AVANCE PROGRAMACION} * {AVANCE PROGRAMACION}</v>
          </cell>
          <cell r="J782">
            <v>3</v>
          </cell>
          <cell r="K782">
            <v>8</v>
          </cell>
          <cell r="L782" t="str">
            <v>Resto</v>
          </cell>
          <cell r="M782">
            <v>0.1</v>
          </cell>
          <cell r="N782">
            <v>285.8</v>
          </cell>
          <cell r="O782">
            <v>40</v>
          </cell>
          <cell r="P782">
            <v>50</v>
          </cell>
          <cell r="Q782">
            <v>5</v>
          </cell>
          <cell r="R782">
            <v>21073</v>
          </cell>
          <cell r="S782">
            <v>57.5</v>
          </cell>
          <cell r="T782">
            <v>20</v>
          </cell>
        </row>
        <row r="783">
          <cell r="A783">
            <v>781</v>
          </cell>
          <cell r="B783" t="str">
            <v xml:space="preserve">PORT AVENTURA-H.VIAJE                                      </v>
          </cell>
          <cell r="C783" t="str">
            <v>TVM</v>
          </cell>
          <cell r="D783" t="str">
            <v>GENERAL</v>
          </cell>
          <cell r="E783">
            <v>35601</v>
          </cell>
          <cell r="F783" t="str">
            <v>VIE</v>
          </cell>
          <cell r="G783">
            <v>0.65869212962962964</v>
          </cell>
          <cell r="H783" t="str">
            <v>000:20</v>
          </cell>
          <cell r="I783" t="str">
            <v>[ROSEANNE] {AVANCE PROGRAMACION} * {(P)MUCHO MADRID}</v>
          </cell>
          <cell r="J783">
            <v>11</v>
          </cell>
          <cell r="K783">
            <v>19</v>
          </cell>
          <cell r="L783" t="str">
            <v>Resto</v>
          </cell>
          <cell r="M783">
            <v>0.7</v>
          </cell>
          <cell r="N783">
            <v>286.5</v>
          </cell>
          <cell r="O783">
            <v>245</v>
          </cell>
          <cell r="P783">
            <v>400</v>
          </cell>
          <cell r="Q783">
            <v>5</v>
          </cell>
          <cell r="R783">
            <v>21073</v>
          </cell>
          <cell r="S783">
            <v>57.5</v>
          </cell>
          <cell r="T783">
            <v>20</v>
          </cell>
        </row>
        <row r="784">
          <cell r="A784">
            <v>782</v>
          </cell>
          <cell r="B784" t="str">
            <v xml:space="preserve">PORT AVENTURA-H.VIAJE                                      </v>
          </cell>
          <cell r="C784" t="str">
            <v>C.SUR</v>
          </cell>
          <cell r="D784" t="str">
            <v>GENERAL</v>
          </cell>
          <cell r="E784">
            <v>35602</v>
          </cell>
          <cell r="F784" t="str">
            <v>SÁB</v>
          </cell>
          <cell r="G784">
            <v>1.0853472222222222</v>
          </cell>
          <cell r="H784" t="str">
            <v>000:20</v>
          </cell>
          <cell r="I784" t="str">
            <v>[CINE EROTICO] {AVANCE PROGRAMACION} * {AVANCE PROGRAMACION}</v>
          </cell>
          <cell r="J784">
            <v>8</v>
          </cell>
          <cell r="K784">
            <v>11</v>
          </cell>
          <cell r="L784" t="str">
            <v>Resto</v>
          </cell>
          <cell r="M784">
            <v>0.3</v>
          </cell>
          <cell r="N784">
            <v>286.8</v>
          </cell>
          <cell r="O784">
            <v>120</v>
          </cell>
          <cell r="P784">
            <v>50</v>
          </cell>
          <cell r="Q784">
            <v>5</v>
          </cell>
          <cell r="R784">
            <v>21073</v>
          </cell>
          <cell r="S784">
            <v>57.5</v>
          </cell>
          <cell r="T784">
            <v>20</v>
          </cell>
        </row>
        <row r="785">
          <cell r="A785">
            <v>783</v>
          </cell>
          <cell r="B785" t="str">
            <v xml:space="preserve">PORT AVENTURA-H.VIAJE                                      </v>
          </cell>
          <cell r="C785" t="str">
            <v>C9</v>
          </cell>
          <cell r="D785" t="str">
            <v>GENERAL</v>
          </cell>
          <cell r="E785">
            <v>35602</v>
          </cell>
          <cell r="F785" t="str">
            <v>SÁB</v>
          </cell>
          <cell r="G785">
            <v>0.8305555555555556</v>
          </cell>
          <cell r="H785" t="str">
            <v>000:20</v>
          </cell>
          <cell r="I785" t="str">
            <v>[AVANCE PROGRAMACION] * [AVANCE PROGRAMACION]</v>
          </cell>
          <cell r="J785">
            <v>6</v>
          </cell>
          <cell r="K785">
            <v>15</v>
          </cell>
          <cell r="L785" t="str">
            <v>Resto</v>
          </cell>
          <cell r="M785">
            <v>0.2</v>
          </cell>
          <cell r="N785">
            <v>287.10000000000002</v>
          </cell>
          <cell r="O785">
            <v>87</v>
          </cell>
          <cell r="P785">
            <v>300</v>
          </cell>
          <cell r="Q785">
            <v>5</v>
          </cell>
          <cell r="R785">
            <v>21082</v>
          </cell>
          <cell r="S785">
            <v>57.5</v>
          </cell>
          <cell r="T785">
            <v>20</v>
          </cell>
        </row>
        <row r="786">
          <cell r="A786">
            <v>784</v>
          </cell>
          <cell r="B786" t="str">
            <v xml:space="preserve">PORT AVENTURA-H.VIAJE                                      </v>
          </cell>
          <cell r="C786" t="str">
            <v>ETB2</v>
          </cell>
          <cell r="D786" t="str">
            <v>GENERAL</v>
          </cell>
          <cell r="E786">
            <v>35602</v>
          </cell>
          <cell r="F786" t="str">
            <v>SÁB</v>
          </cell>
          <cell r="G786">
            <v>0.57795138888888886</v>
          </cell>
          <cell r="H786" t="str">
            <v>000:20</v>
          </cell>
          <cell r="I786" t="str">
            <v>[AVANCE PROGRAMACION] * [AVANCE PROGRAMACION]</v>
          </cell>
          <cell r="J786">
            <v>9</v>
          </cell>
          <cell r="K786">
            <v>10</v>
          </cell>
          <cell r="L786" t="str">
            <v>Penultima</v>
          </cell>
          <cell r="M786">
            <v>0</v>
          </cell>
          <cell r="N786">
            <v>287.10000000000002</v>
          </cell>
          <cell r="O786">
            <v>14</v>
          </cell>
          <cell r="P786">
            <v>70</v>
          </cell>
          <cell r="Q786">
            <v>5</v>
          </cell>
          <cell r="R786">
            <v>21083</v>
          </cell>
          <cell r="S786">
            <v>57.5</v>
          </cell>
          <cell r="T786">
            <v>20</v>
          </cell>
        </row>
        <row r="787">
          <cell r="A787">
            <v>785</v>
          </cell>
          <cell r="B787" t="str">
            <v xml:space="preserve">PORT AVENTURA-H.VIAJE                                      </v>
          </cell>
          <cell r="C787" t="str">
            <v>ETB2</v>
          </cell>
          <cell r="D787" t="str">
            <v>GENERAL</v>
          </cell>
          <cell r="E787">
            <v>35602</v>
          </cell>
          <cell r="F787" t="str">
            <v>SÁB</v>
          </cell>
          <cell r="G787">
            <v>0.9299074074074074</v>
          </cell>
          <cell r="H787" t="str">
            <v>000:20</v>
          </cell>
          <cell r="I787" t="str">
            <v>[DEBATE PARLAMENTARIO] {AVANCE PROGRAMACION} * {AVANCE PROGRAMACION}</v>
          </cell>
          <cell r="J787">
            <v>10</v>
          </cell>
          <cell r="K787">
            <v>14</v>
          </cell>
          <cell r="L787" t="str">
            <v>Resto</v>
          </cell>
          <cell r="M787">
            <v>0.1</v>
          </cell>
          <cell r="N787">
            <v>287.2</v>
          </cell>
          <cell r="O787">
            <v>41</v>
          </cell>
          <cell r="P787">
            <v>230</v>
          </cell>
          <cell r="Q787">
            <v>5</v>
          </cell>
          <cell r="R787">
            <v>21090</v>
          </cell>
          <cell r="S787">
            <v>57.5</v>
          </cell>
          <cell r="T787">
            <v>20</v>
          </cell>
        </row>
        <row r="788">
          <cell r="A788">
            <v>786</v>
          </cell>
          <cell r="B788" t="str">
            <v xml:space="preserve">PORT AVENTURA-H.VIAJE                                      </v>
          </cell>
          <cell r="C788" t="str">
            <v>TVG</v>
          </cell>
          <cell r="D788" t="str">
            <v>GENERAL</v>
          </cell>
          <cell r="E788">
            <v>35602</v>
          </cell>
          <cell r="F788" t="str">
            <v>SÁB</v>
          </cell>
          <cell r="G788">
            <v>0.63604166666666673</v>
          </cell>
          <cell r="H788" t="str">
            <v>000:20</v>
          </cell>
          <cell r="I788" t="str">
            <v>[O TEMPO] * [TELEXORNAL DEPORTES]</v>
          </cell>
          <cell r="J788">
            <v>11</v>
          </cell>
          <cell r="K788">
            <v>17</v>
          </cell>
          <cell r="L788" t="str">
            <v>Resto</v>
          </cell>
          <cell r="M788">
            <v>0.3</v>
          </cell>
          <cell r="N788">
            <v>287.5</v>
          </cell>
          <cell r="O788">
            <v>116</v>
          </cell>
          <cell r="P788">
            <v>160</v>
          </cell>
          <cell r="Q788">
            <v>5</v>
          </cell>
          <cell r="R788">
            <v>21096</v>
          </cell>
          <cell r="S788">
            <v>57.5</v>
          </cell>
          <cell r="T788">
            <v>20</v>
          </cell>
        </row>
        <row r="789">
          <cell r="A789">
            <v>787</v>
          </cell>
          <cell r="B789" t="str">
            <v xml:space="preserve">PORT AVENTURA-H.VIAJE                                      </v>
          </cell>
          <cell r="C789" t="str">
            <v>TVG</v>
          </cell>
          <cell r="D789" t="str">
            <v>GENERAL</v>
          </cell>
          <cell r="E789">
            <v>35602</v>
          </cell>
          <cell r="F789" t="str">
            <v>SÁB</v>
          </cell>
          <cell r="G789">
            <v>0.83281249999999996</v>
          </cell>
          <cell r="H789" t="str">
            <v>000:20</v>
          </cell>
          <cell r="I789" t="str">
            <v>[AVANCE PROGRAMACION] * [TELEXORNAL 2]</v>
          </cell>
          <cell r="J789">
            <v>8</v>
          </cell>
          <cell r="K789">
            <v>9</v>
          </cell>
          <cell r="L789" t="str">
            <v>Penultima</v>
          </cell>
          <cell r="M789">
            <v>0.2</v>
          </cell>
          <cell r="N789">
            <v>287.7</v>
          </cell>
          <cell r="O789">
            <v>55</v>
          </cell>
          <cell r="P789">
            <v>280</v>
          </cell>
          <cell r="Q789">
            <v>5</v>
          </cell>
          <cell r="R789">
            <v>21105</v>
          </cell>
          <cell r="S789">
            <v>57.6</v>
          </cell>
          <cell r="T789">
            <v>20</v>
          </cell>
        </row>
        <row r="790">
          <cell r="A790">
            <v>788</v>
          </cell>
          <cell r="B790" t="str">
            <v xml:space="preserve">PORT AVENTURA-H.VIAJE                                      </v>
          </cell>
          <cell r="C790" t="str">
            <v>TVG</v>
          </cell>
          <cell r="D790" t="str">
            <v>GENERAL</v>
          </cell>
          <cell r="E790">
            <v>35602</v>
          </cell>
          <cell r="F790" t="str">
            <v>SÁB</v>
          </cell>
          <cell r="G790">
            <v>0.99534722222222216</v>
          </cell>
          <cell r="H790" t="str">
            <v>000:20</v>
          </cell>
          <cell r="I790" t="str">
            <v>[CINE]</v>
          </cell>
          <cell r="J790">
            <v>9</v>
          </cell>
          <cell r="K790">
            <v>19</v>
          </cell>
          <cell r="L790" t="str">
            <v>Resto</v>
          </cell>
          <cell r="M790">
            <v>0.3</v>
          </cell>
          <cell r="N790">
            <v>288</v>
          </cell>
          <cell r="O790">
            <v>107</v>
          </cell>
          <cell r="P790">
            <v>300</v>
          </cell>
          <cell r="Q790">
            <v>5</v>
          </cell>
          <cell r="R790">
            <v>21107</v>
          </cell>
          <cell r="S790">
            <v>57.6</v>
          </cell>
          <cell r="T790">
            <v>20</v>
          </cell>
        </row>
        <row r="791">
          <cell r="A791">
            <v>789</v>
          </cell>
          <cell r="B791" t="str">
            <v xml:space="preserve">PORT AVENTURA-H.VIAJE                                      </v>
          </cell>
          <cell r="C791" t="str">
            <v>TVM</v>
          </cell>
          <cell r="D791" t="str">
            <v>GENERAL</v>
          </cell>
          <cell r="E791">
            <v>35602</v>
          </cell>
          <cell r="F791" t="str">
            <v>SÁB</v>
          </cell>
          <cell r="G791">
            <v>0.35280092592592593</v>
          </cell>
          <cell r="H791" t="str">
            <v>000:20</v>
          </cell>
          <cell r="I791" t="str">
            <v>[CINE]  * {AVANCE PROGRAMACION}</v>
          </cell>
          <cell r="J791">
            <v>1</v>
          </cell>
          <cell r="K791">
            <v>3</v>
          </cell>
          <cell r="L791" t="str">
            <v>Primera</v>
          </cell>
          <cell r="M791">
            <v>0</v>
          </cell>
          <cell r="N791">
            <v>288</v>
          </cell>
          <cell r="O791">
            <v>4</v>
          </cell>
          <cell r="P791">
            <v>50</v>
          </cell>
          <cell r="Q791">
            <v>5</v>
          </cell>
          <cell r="R791">
            <v>21107</v>
          </cell>
          <cell r="S791">
            <v>57.6</v>
          </cell>
          <cell r="T791">
            <v>20</v>
          </cell>
        </row>
        <row r="792">
          <cell r="A792">
            <v>790</v>
          </cell>
          <cell r="B792" t="str">
            <v xml:space="preserve">PORT AVENTURA-H.VIAJE                                      </v>
          </cell>
          <cell r="C792" t="str">
            <v>TVM</v>
          </cell>
          <cell r="D792" t="str">
            <v>GENERAL</v>
          </cell>
          <cell r="E792">
            <v>35602</v>
          </cell>
          <cell r="F792" t="str">
            <v>SÁB</v>
          </cell>
          <cell r="G792">
            <v>0.4433449074074074</v>
          </cell>
          <cell r="H792" t="str">
            <v>000:20</v>
          </cell>
          <cell r="I792" t="str">
            <v>[AVANCE PROGRAMACION] * [AVANCE PROGRAMACION]</v>
          </cell>
          <cell r="J792">
            <v>2</v>
          </cell>
          <cell r="K792">
            <v>7</v>
          </cell>
          <cell r="L792" t="str">
            <v>Segunda</v>
          </cell>
          <cell r="M792">
            <v>0.2</v>
          </cell>
          <cell r="N792">
            <v>288.2</v>
          </cell>
          <cell r="O792">
            <v>86</v>
          </cell>
          <cell r="P792">
            <v>50</v>
          </cell>
          <cell r="Q792">
            <v>5</v>
          </cell>
          <cell r="R792">
            <v>21108</v>
          </cell>
          <cell r="S792">
            <v>57.6</v>
          </cell>
          <cell r="T792">
            <v>20</v>
          </cell>
        </row>
        <row r="793">
          <cell r="A793">
            <v>791</v>
          </cell>
          <cell r="B793" t="str">
            <v xml:space="preserve">PORT AVENTURA-H.VIAJE                                      </v>
          </cell>
          <cell r="C793" t="str">
            <v>TVM</v>
          </cell>
          <cell r="D793" t="str">
            <v>GENERAL</v>
          </cell>
          <cell r="E793">
            <v>35602</v>
          </cell>
          <cell r="F793" t="str">
            <v>SÁB</v>
          </cell>
          <cell r="G793">
            <v>0.58047453703703711</v>
          </cell>
          <cell r="H793" t="str">
            <v>000:20</v>
          </cell>
          <cell r="I793" t="str">
            <v>[FUTBOL 7(D)] * [AVANCE PROGRAMACION]</v>
          </cell>
          <cell r="J793">
            <v>10</v>
          </cell>
          <cell r="K793">
            <v>13</v>
          </cell>
          <cell r="L793" t="str">
            <v>Resto</v>
          </cell>
          <cell r="M793">
            <v>0.2</v>
          </cell>
          <cell r="N793">
            <v>288.39999999999998</v>
          </cell>
          <cell r="O793">
            <v>75</v>
          </cell>
          <cell r="P793">
            <v>275</v>
          </cell>
          <cell r="Q793">
            <v>5</v>
          </cell>
          <cell r="R793">
            <v>21108</v>
          </cell>
          <cell r="S793">
            <v>57.6</v>
          </cell>
          <cell r="T793">
            <v>20</v>
          </cell>
        </row>
        <row r="794">
          <cell r="A794">
            <v>792</v>
          </cell>
          <cell r="B794" t="str">
            <v xml:space="preserve">PORT AVENTURA-H.VIAJE                                      </v>
          </cell>
          <cell r="C794" t="str">
            <v>TVM</v>
          </cell>
          <cell r="D794" t="str">
            <v>GENERAL</v>
          </cell>
          <cell r="E794">
            <v>35602</v>
          </cell>
          <cell r="F794" t="str">
            <v>SÁB</v>
          </cell>
          <cell r="G794">
            <v>0.98518518518518527</v>
          </cell>
          <cell r="H794" t="str">
            <v>000:20</v>
          </cell>
          <cell r="I794" t="str">
            <v>[CINE] {(P)MUCHO MADRID} * {AVANCE PROGRAMACION}</v>
          </cell>
          <cell r="J794">
            <v>8</v>
          </cell>
          <cell r="K794">
            <v>19</v>
          </cell>
          <cell r="L794" t="str">
            <v>Resto</v>
          </cell>
          <cell r="M794">
            <v>0.7</v>
          </cell>
          <cell r="N794">
            <v>289.10000000000002</v>
          </cell>
          <cell r="O794">
            <v>267</v>
          </cell>
          <cell r="P794">
            <v>700</v>
          </cell>
          <cell r="Q794">
            <v>5</v>
          </cell>
          <cell r="R794">
            <v>21129</v>
          </cell>
          <cell r="S794">
            <v>57.6</v>
          </cell>
          <cell r="T794">
            <v>20</v>
          </cell>
        </row>
        <row r="795">
          <cell r="A795">
            <v>793</v>
          </cell>
          <cell r="B795" t="str">
            <v xml:space="preserve">PORT AVENTURA-H.VIAJE                                      </v>
          </cell>
          <cell r="C795" t="str">
            <v>TVM</v>
          </cell>
          <cell r="D795" t="str">
            <v>GENERAL</v>
          </cell>
          <cell r="E795">
            <v>35602</v>
          </cell>
          <cell r="F795" t="str">
            <v>SÁB</v>
          </cell>
          <cell r="G795">
            <v>1.0903125</v>
          </cell>
          <cell r="H795" t="str">
            <v>000:20</v>
          </cell>
          <cell r="I795" t="str">
            <v>[CINE 3]  * {AVANCE PROGRAMACION}</v>
          </cell>
          <cell r="J795">
            <v>10</v>
          </cell>
          <cell r="K795">
            <v>15</v>
          </cell>
          <cell r="L795" t="str">
            <v>Resto</v>
          </cell>
          <cell r="M795">
            <v>0.1</v>
          </cell>
          <cell r="N795">
            <v>289.3</v>
          </cell>
          <cell r="O795">
            <v>55</v>
          </cell>
          <cell r="P795">
            <v>50</v>
          </cell>
          <cell r="Q795">
            <v>5</v>
          </cell>
          <cell r="R795">
            <v>21129</v>
          </cell>
          <cell r="S795">
            <v>57.6</v>
          </cell>
          <cell r="T795">
            <v>20</v>
          </cell>
        </row>
        <row r="796">
          <cell r="A796">
            <v>794</v>
          </cell>
          <cell r="B796" t="str">
            <v xml:space="preserve">PORT AVENTURA-H.VIAJE                                      </v>
          </cell>
          <cell r="C796" t="str">
            <v>C9</v>
          </cell>
          <cell r="D796" t="str">
            <v>GENERAL</v>
          </cell>
          <cell r="E796">
            <v>35603</v>
          </cell>
          <cell r="F796" t="str">
            <v>DOM</v>
          </cell>
          <cell r="G796">
            <v>0.74435185185185182</v>
          </cell>
          <cell r="H796" t="str">
            <v>000:20</v>
          </cell>
          <cell r="I796" t="str">
            <v>[TARDES DE CINE] {AVANCE PROGRAMACION} * {AVANCE PROGRAMACION}</v>
          </cell>
          <cell r="J796">
            <v>14</v>
          </cell>
          <cell r="K796">
            <v>17</v>
          </cell>
          <cell r="L796" t="str">
            <v>Resto</v>
          </cell>
          <cell r="M796">
            <v>0.5</v>
          </cell>
          <cell r="N796">
            <v>289.8</v>
          </cell>
          <cell r="O796">
            <v>201</v>
          </cell>
          <cell r="P796">
            <v>250</v>
          </cell>
          <cell r="Q796">
            <v>5</v>
          </cell>
          <cell r="R796">
            <v>21143</v>
          </cell>
          <cell r="S796">
            <v>57.7</v>
          </cell>
          <cell r="T796">
            <v>20</v>
          </cell>
        </row>
        <row r="797">
          <cell r="A797">
            <v>795</v>
          </cell>
          <cell r="B797" t="str">
            <v xml:space="preserve">PORT AVENTURA-H.VIAJE                                      </v>
          </cell>
          <cell r="C797" t="str">
            <v>C9</v>
          </cell>
          <cell r="D797" t="str">
            <v>GENERAL</v>
          </cell>
          <cell r="E797">
            <v>35603</v>
          </cell>
          <cell r="F797" t="str">
            <v>DOM</v>
          </cell>
          <cell r="G797">
            <v>0.98450231481481476</v>
          </cell>
          <cell r="H797" t="str">
            <v>000:20</v>
          </cell>
          <cell r="I797" t="str">
            <v>[FESTIVAL DE BENIDORM] {AVANCE PROGRAMACION} * {AVANCE PROGRAMACION}</v>
          </cell>
          <cell r="J797">
            <v>4</v>
          </cell>
          <cell r="K797">
            <v>15</v>
          </cell>
          <cell r="L797" t="str">
            <v>Resto</v>
          </cell>
          <cell r="M797">
            <v>0.9</v>
          </cell>
          <cell r="N797">
            <v>290.7</v>
          </cell>
          <cell r="O797">
            <v>320</v>
          </cell>
          <cell r="P797">
            <v>400</v>
          </cell>
          <cell r="Q797">
            <v>5</v>
          </cell>
          <cell r="R797">
            <v>21158</v>
          </cell>
          <cell r="S797">
            <v>57.7</v>
          </cell>
          <cell r="T797">
            <v>20</v>
          </cell>
        </row>
        <row r="798">
          <cell r="A798">
            <v>796</v>
          </cell>
          <cell r="B798" t="str">
            <v xml:space="preserve">PORT AVENTURA-H.VIAJE                                      </v>
          </cell>
          <cell r="C798" t="str">
            <v>C9</v>
          </cell>
          <cell r="D798" t="str">
            <v>GENERAL</v>
          </cell>
          <cell r="E798">
            <v>35603</v>
          </cell>
          <cell r="F798" t="str">
            <v>DOM</v>
          </cell>
          <cell r="G798">
            <v>1.0496990740740741</v>
          </cell>
          <cell r="H798" t="str">
            <v>000:20</v>
          </cell>
          <cell r="I798" t="str">
            <v>[FESTIVAL DE BENIDORM] {AVANCE PROGRAMACION} * {AVANCE PROGRAMACION}</v>
          </cell>
          <cell r="J798">
            <v>3</v>
          </cell>
          <cell r="K798">
            <v>12</v>
          </cell>
          <cell r="L798" t="str">
            <v>Resto</v>
          </cell>
          <cell r="M798">
            <v>0.3</v>
          </cell>
          <cell r="N798">
            <v>291</v>
          </cell>
          <cell r="O798">
            <v>92</v>
          </cell>
          <cell r="P798">
            <v>50</v>
          </cell>
          <cell r="Q798">
            <v>5</v>
          </cell>
          <cell r="R798">
            <v>21158</v>
          </cell>
          <cell r="S798">
            <v>57.7</v>
          </cell>
          <cell r="T798">
            <v>20</v>
          </cell>
        </row>
        <row r="799">
          <cell r="A799">
            <v>797</v>
          </cell>
          <cell r="B799" t="str">
            <v xml:space="preserve">PORT AVENTURA-H.VIAJE                                      </v>
          </cell>
          <cell r="C799" t="str">
            <v>ETB2</v>
          </cell>
          <cell r="D799" t="str">
            <v>GENERAL</v>
          </cell>
          <cell r="E799">
            <v>35603</v>
          </cell>
          <cell r="F799" t="str">
            <v>DOM</v>
          </cell>
          <cell r="G799">
            <v>0.85783564814814817</v>
          </cell>
          <cell r="H799" t="str">
            <v>000:20</v>
          </cell>
          <cell r="I799" t="str">
            <v>[GUERRA CIVIL EUSKADI] {AVANCE PROGRAMACION} * {AVANCE PROGRAMACION}</v>
          </cell>
          <cell r="J799">
            <v>6</v>
          </cell>
          <cell r="K799">
            <v>7</v>
          </cell>
          <cell r="L799" t="str">
            <v>Penultima</v>
          </cell>
          <cell r="M799">
            <v>0.1</v>
          </cell>
          <cell r="N799">
            <v>291.10000000000002</v>
          </cell>
          <cell r="O799">
            <v>47</v>
          </cell>
          <cell r="P799">
            <v>120</v>
          </cell>
          <cell r="Q799">
            <v>5</v>
          </cell>
          <cell r="R799">
            <v>21169</v>
          </cell>
          <cell r="S799">
            <v>57.7</v>
          </cell>
          <cell r="T799">
            <v>20</v>
          </cell>
        </row>
        <row r="800">
          <cell r="A800">
            <v>798</v>
          </cell>
          <cell r="B800" t="str">
            <v xml:space="preserve">PORT AVENTURA-H.VIAJE                                      </v>
          </cell>
          <cell r="C800" t="str">
            <v>ETB2</v>
          </cell>
          <cell r="D800" t="str">
            <v>GENERAL</v>
          </cell>
          <cell r="E800">
            <v>35603</v>
          </cell>
          <cell r="F800" t="str">
            <v>DOM</v>
          </cell>
          <cell r="G800">
            <v>0.93652777777777774</v>
          </cell>
          <cell r="H800" t="str">
            <v>000:20</v>
          </cell>
          <cell r="I800" t="str">
            <v>[EL DERBY] {AVANCE PROGRAMACION} * {AVANCE PROGRAMACION}</v>
          </cell>
          <cell r="J800">
            <v>8</v>
          </cell>
          <cell r="K800">
            <v>12</v>
          </cell>
          <cell r="L800" t="str">
            <v>Resto</v>
          </cell>
          <cell r="M800">
            <v>0.2</v>
          </cell>
          <cell r="N800">
            <v>291.3</v>
          </cell>
          <cell r="O800">
            <v>87</v>
          </cell>
          <cell r="P800">
            <v>230</v>
          </cell>
          <cell r="Q800">
            <v>5</v>
          </cell>
          <cell r="R800">
            <v>21181</v>
          </cell>
          <cell r="S800">
            <v>57.8</v>
          </cell>
          <cell r="T800">
            <v>20</v>
          </cell>
        </row>
        <row r="801">
          <cell r="A801">
            <v>799</v>
          </cell>
          <cell r="B801" t="str">
            <v xml:space="preserve">PORT AVENTURA-H.VIAJE                                      </v>
          </cell>
          <cell r="C801" t="str">
            <v>TVG</v>
          </cell>
          <cell r="D801" t="str">
            <v>GENERAL</v>
          </cell>
          <cell r="E801">
            <v>35603</v>
          </cell>
          <cell r="F801" t="str">
            <v>DOM</v>
          </cell>
          <cell r="G801">
            <v>0.49752314814814813</v>
          </cell>
          <cell r="H801" t="str">
            <v>000:20</v>
          </cell>
          <cell r="I801" t="str">
            <v>[AVANCE PROGRAMACION] * [AVANCE PROGRAMACION]</v>
          </cell>
          <cell r="J801">
            <v>8</v>
          </cell>
          <cell r="K801">
            <v>9</v>
          </cell>
          <cell r="L801" t="str">
            <v>Penultima</v>
          </cell>
          <cell r="M801">
            <v>0.1</v>
          </cell>
          <cell r="N801">
            <v>291.39999999999998</v>
          </cell>
          <cell r="O801">
            <v>24</v>
          </cell>
          <cell r="P801">
            <v>40</v>
          </cell>
          <cell r="Q801">
            <v>5</v>
          </cell>
          <cell r="R801">
            <v>21181</v>
          </cell>
          <cell r="S801">
            <v>57.8</v>
          </cell>
          <cell r="T801">
            <v>20</v>
          </cell>
        </row>
        <row r="802">
          <cell r="A802">
            <v>800</v>
          </cell>
          <cell r="B802" t="str">
            <v xml:space="preserve">PORT AVENTURA-H.VIAJE                                      </v>
          </cell>
          <cell r="C802" t="str">
            <v>TVM</v>
          </cell>
          <cell r="D802" t="str">
            <v>GENERAL</v>
          </cell>
          <cell r="E802">
            <v>35603</v>
          </cell>
          <cell r="F802" t="str">
            <v>DOM</v>
          </cell>
          <cell r="G802">
            <v>0.47630787037037042</v>
          </cell>
          <cell r="H802" t="str">
            <v>000:30</v>
          </cell>
          <cell r="I802" t="str">
            <v>[EN ACCION]  * {(P)MUCHO MADRID}</v>
          </cell>
          <cell r="J802">
            <v>3</v>
          </cell>
          <cell r="K802">
            <v>11</v>
          </cell>
          <cell r="L802" t="str">
            <v>Resto</v>
          </cell>
          <cell r="M802">
            <v>0.1</v>
          </cell>
          <cell r="N802">
            <v>291.5</v>
          </cell>
          <cell r="O802">
            <v>49</v>
          </cell>
          <cell r="P802">
            <v>75</v>
          </cell>
          <cell r="Q802">
            <v>5</v>
          </cell>
          <cell r="R802">
            <v>21186</v>
          </cell>
          <cell r="S802">
            <v>57.8</v>
          </cell>
          <cell r="T802">
            <v>30</v>
          </cell>
        </row>
        <row r="803">
          <cell r="A803">
            <v>801</v>
          </cell>
          <cell r="B803" t="str">
            <v xml:space="preserve">PORT AVENTURA-H.VIAJE                                      </v>
          </cell>
          <cell r="C803" t="str">
            <v>C9</v>
          </cell>
          <cell r="D803" t="str">
            <v>GENERAL</v>
          </cell>
          <cell r="E803">
            <v>35604</v>
          </cell>
          <cell r="F803" t="str">
            <v>LUN</v>
          </cell>
          <cell r="G803">
            <v>0.80467592592592585</v>
          </cell>
          <cell r="H803" t="str">
            <v>000:20</v>
          </cell>
          <cell r="I803" t="str">
            <v>[EL JUI CAS ALCASSER] {AVANCE PROGRAMACION} * {AVANCE PROGRAMACION}</v>
          </cell>
          <cell r="J803">
            <v>4</v>
          </cell>
          <cell r="K803">
            <v>6</v>
          </cell>
          <cell r="L803" t="str">
            <v>Resto</v>
          </cell>
          <cell r="M803">
            <v>0.4</v>
          </cell>
          <cell r="N803">
            <v>291.89999999999998</v>
          </cell>
          <cell r="O803">
            <v>131</v>
          </cell>
          <cell r="P803">
            <v>125</v>
          </cell>
          <cell r="Q803">
            <v>5</v>
          </cell>
          <cell r="R803">
            <v>21191</v>
          </cell>
          <cell r="S803">
            <v>57.8</v>
          </cell>
          <cell r="T803">
            <v>20</v>
          </cell>
        </row>
        <row r="804">
          <cell r="A804">
            <v>802</v>
          </cell>
          <cell r="B804" t="str">
            <v xml:space="preserve">PORT AVENTURA-H.VIAJE                                      </v>
          </cell>
          <cell r="C804" t="str">
            <v>C9</v>
          </cell>
          <cell r="D804" t="str">
            <v>GENERAL</v>
          </cell>
          <cell r="E804">
            <v>35604</v>
          </cell>
          <cell r="F804" t="str">
            <v>LUN</v>
          </cell>
          <cell r="G804">
            <v>0.99553240740740734</v>
          </cell>
          <cell r="H804" t="str">
            <v>000:20</v>
          </cell>
          <cell r="I804" t="str">
            <v>[EN EXCLUSIVA]</v>
          </cell>
          <cell r="J804">
            <v>3</v>
          </cell>
          <cell r="K804">
            <v>11</v>
          </cell>
          <cell r="L804" t="str">
            <v>Resto</v>
          </cell>
          <cell r="M804">
            <v>0.5</v>
          </cell>
          <cell r="N804">
            <v>292.39999999999998</v>
          </cell>
          <cell r="O804">
            <v>192</v>
          </cell>
          <cell r="P804">
            <v>100</v>
          </cell>
          <cell r="Q804">
            <v>5.0999999999999996</v>
          </cell>
          <cell r="R804">
            <v>21205</v>
          </cell>
          <cell r="S804">
            <v>57.8</v>
          </cell>
          <cell r="T804">
            <v>20</v>
          </cell>
        </row>
        <row r="805">
          <cell r="A805">
            <v>803</v>
          </cell>
          <cell r="B805" t="str">
            <v xml:space="preserve">PORT AVENTURA-H.VIAJE                                      </v>
          </cell>
          <cell r="C805" t="str">
            <v>ETB2</v>
          </cell>
          <cell r="D805" t="str">
            <v>GENERAL</v>
          </cell>
          <cell r="E805">
            <v>35604</v>
          </cell>
          <cell r="F805" t="str">
            <v>LUN</v>
          </cell>
          <cell r="G805">
            <v>0.52719907407407407</v>
          </cell>
          <cell r="H805" t="str">
            <v>000:20</v>
          </cell>
          <cell r="I805" t="str">
            <v>[AVANCE PROGRAMACION] * [AVANCE PROGRAMACION]</v>
          </cell>
          <cell r="J805">
            <v>2</v>
          </cell>
          <cell r="K805">
            <v>3</v>
          </cell>
          <cell r="L805" t="str">
            <v>Segunda</v>
          </cell>
          <cell r="M805">
            <v>0</v>
          </cell>
          <cell r="N805">
            <v>292.39999999999998</v>
          </cell>
          <cell r="O805">
            <v>10</v>
          </cell>
          <cell r="P805">
            <v>50</v>
          </cell>
          <cell r="Q805">
            <v>5.0999999999999996</v>
          </cell>
          <cell r="R805">
            <v>21205</v>
          </cell>
          <cell r="S805">
            <v>57.8</v>
          </cell>
          <cell r="T805">
            <v>20</v>
          </cell>
        </row>
        <row r="806">
          <cell r="A806">
            <v>804</v>
          </cell>
          <cell r="B806" t="str">
            <v xml:space="preserve">PORT AVENTURA-H.VIAJE                                      </v>
          </cell>
          <cell r="C806" t="str">
            <v>ETB2</v>
          </cell>
          <cell r="D806" t="str">
            <v>GENERAL</v>
          </cell>
          <cell r="E806">
            <v>35604</v>
          </cell>
          <cell r="F806" t="str">
            <v>LUN</v>
          </cell>
          <cell r="G806">
            <v>0.91334490740740737</v>
          </cell>
          <cell r="H806" t="str">
            <v>000:20</v>
          </cell>
          <cell r="I806" t="str">
            <v>[EGURALDIA 2] * [AVANCE PROGRAMACION]</v>
          </cell>
          <cell r="J806">
            <v>15</v>
          </cell>
          <cell r="K806">
            <v>17</v>
          </cell>
          <cell r="L806" t="str">
            <v>Resto</v>
          </cell>
          <cell r="M806">
            <v>0.3</v>
          </cell>
          <cell r="N806">
            <v>292.7</v>
          </cell>
          <cell r="O806">
            <v>103</v>
          </cell>
          <cell r="P806">
            <v>230</v>
          </cell>
          <cell r="Q806">
            <v>5.0999999999999996</v>
          </cell>
          <cell r="R806">
            <v>21205</v>
          </cell>
          <cell r="S806">
            <v>57.8</v>
          </cell>
          <cell r="T806">
            <v>20</v>
          </cell>
        </row>
        <row r="807">
          <cell r="A807">
            <v>805</v>
          </cell>
          <cell r="B807" t="str">
            <v xml:space="preserve">PORT AVENTURA-H.VIAJE                                      </v>
          </cell>
          <cell r="C807" t="str">
            <v>TVG</v>
          </cell>
          <cell r="D807" t="str">
            <v>GENERAL</v>
          </cell>
          <cell r="E807">
            <v>35604</v>
          </cell>
          <cell r="F807" t="str">
            <v>LUN</v>
          </cell>
          <cell r="G807">
            <v>0.63383101851851853</v>
          </cell>
          <cell r="H807" t="str">
            <v>000:20</v>
          </cell>
          <cell r="I807" t="str">
            <v>[O TEMPO] * [TELEXORNAL DEPORTES]</v>
          </cell>
          <cell r="J807">
            <v>5</v>
          </cell>
          <cell r="K807">
            <v>16</v>
          </cell>
          <cell r="L807" t="str">
            <v>Resto</v>
          </cell>
          <cell r="M807">
            <v>0.3</v>
          </cell>
          <cell r="N807">
            <v>293</v>
          </cell>
          <cell r="O807">
            <v>118</v>
          </cell>
          <cell r="P807">
            <v>160</v>
          </cell>
          <cell r="Q807">
            <v>5.0999999999999996</v>
          </cell>
          <cell r="R807">
            <v>21207</v>
          </cell>
          <cell r="S807">
            <v>57.9</v>
          </cell>
          <cell r="T807">
            <v>20</v>
          </cell>
        </row>
        <row r="808">
          <cell r="A808">
            <v>806</v>
          </cell>
          <cell r="B808" t="str">
            <v xml:space="preserve">PORT AVENTURA-H.VIAJE                                      </v>
          </cell>
          <cell r="C808" t="str">
            <v>TVG</v>
          </cell>
          <cell r="D808" t="str">
            <v>GENERAL</v>
          </cell>
          <cell r="E808">
            <v>35604</v>
          </cell>
          <cell r="F808" t="str">
            <v>LUN</v>
          </cell>
          <cell r="G808">
            <v>0.96355324074074078</v>
          </cell>
          <cell r="H808" t="str">
            <v>000:20</v>
          </cell>
          <cell r="I808" t="str">
            <v>[TAXI]</v>
          </cell>
          <cell r="J808">
            <v>9</v>
          </cell>
          <cell r="K808">
            <v>18</v>
          </cell>
          <cell r="L808" t="str">
            <v>Resto</v>
          </cell>
          <cell r="M808">
            <v>0.2</v>
          </cell>
          <cell r="N808">
            <v>293.2</v>
          </cell>
          <cell r="O808">
            <v>68</v>
          </cell>
          <cell r="P808">
            <v>300</v>
          </cell>
          <cell r="Q808">
            <v>5.0999999999999996</v>
          </cell>
          <cell r="R808">
            <v>21207</v>
          </cell>
          <cell r="S808">
            <v>57.9</v>
          </cell>
          <cell r="T808">
            <v>20</v>
          </cell>
        </row>
        <row r="809">
          <cell r="A809">
            <v>807</v>
          </cell>
          <cell r="B809" t="str">
            <v xml:space="preserve">PORT AVENTURA-H.VIAJE                                      </v>
          </cell>
          <cell r="C809" t="str">
            <v>TVG</v>
          </cell>
          <cell r="D809" t="str">
            <v>GENERAL</v>
          </cell>
          <cell r="E809">
            <v>35604</v>
          </cell>
          <cell r="F809" t="str">
            <v>LUN</v>
          </cell>
          <cell r="G809">
            <v>1.0192476851851853</v>
          </cell>
          <cell r="H809" t="str">
            <v>000:20</v>
          </cell>
          <cell r="I809" t="str">
            <v>[CINE]</v>
          </cell>
          <cell r="J809">
            <v>4</v>
          </cell>
          <cell r="K809">
            <v>12</v>
          </cell>
          <cell r="L809" t="str">
            <v>Resto</v>
          </cell>
          <cell r="M809">
            <v>0.1</v>
          </cell>
          <cell r="N809">
            <v>293.3</v>
          </cell>
          <cell r="O809">
            <v>25</v>
          </cell>
          <cell r="P809">
            <v>60</v>
          </cell>
          <cell r="Q809">
            <v>5.0999999999999996</v>
          </cell>
          <cell r="R809">
            <v>21211</v>
          </cell>
          <cell r="S809">
            <v>57.9</v>
          </cell>
          <cell r="T809">
            <v>20</v>
          </cell>
        </row>
        <row r="810">
          <cell r="A810">
            <v>808</v>
          </cell>
          <cell r="B810" t="str">
            <v xml:space="preserve">PORT AVENTURA-H.VIAJE                                      </v>
          </cell>
          <cell r="C810" t="str">
            <v>C9</v>
          </cell>
          <cell r="D810" t="str">
            <v>GENERAL</v>
          </cell>
          <cell r="E810">
            <v>35605</v>
          </cell>
          <cell r="F810" t="str">
            <v>MAR</v>
          </cell>
          <cell r="G810">
            <v>0.71414351851851843</v>
          </cell>
          <cell r="H810" t="str">
            <v>000:20</v>
          </cell>
          <cell r="I810" t="str">
            <v>[EN PRIMERA PERSONA] {AVANCE PROGRAMACION} * {AVANCE PROGRAMACION}</v>
          </cell>
          <cell r="J810">
            <v>4</v>
          </cell>
          <cell r="K810">
            <v>11</v>
          </cell>
          <cell r="L810" t="str">
            <v>Resto</v>
          </cell>
          <cell r="M810">
            <v>0.4</v>
          </cell>
          <cell r="N810">
            <v>293.7</v>
          </cell>
          <cell r="O810">
            <v>135</v>
          </cell>
          <cell r="P810">
            <v>125</v>
          </cell>
          <cell r="Q810">
            <v>5.0999999999999996</v>
          </cell>
          <cell r="R810">
            <v>21219</v>
          </cell>
          <cell r="S810">
            <v>57.9</v>
          </cell>
          <cell r="T810">
            <v>20</v>
          </cell>
        </row>
        <row r="811">
          <cell r="A811">
            <v>809</v>
          </cell>
          <cell r="B811" t="str">
            <v xml:space="preserve">PORT AVENTURA-H.VIAJE                                      </v>
          </cell>
          <cell r="C811" t="str">
            <v>C9</v>
          </cell>
          <cell r="D811" t="str">
            <v>GENERAL</v>
          </cell>
          <cell r="E811">
            <v>35605</v>
          </cell>
          <cell r="F811" t="str">
            <v>MAR</v>
          </cell>
          <cell r="G811">
            <v>0.789525462962963</v>
          </cell>
          <cell r="H811" t="str">
            <v>000:20</v>
          </cell>
          <cell r="I811" t="str">
            <v>[BOUS] {AVANCE PROGRAMACION} * {AVANCE PROGRAMACION}</v>
          </cell>
          <cell r="J811">
            <v>5</v>
          </cell>
          <cell r="K811">
            <v>9</v>
          </cell>
          <cell r="L811" t="str">
            <v>Resto</v>
          </cell>
          <cell r="M811">
            <v>0.5</v>
          </cell>
          <cell r="N811">
            <v>294.2</v>
          </cell>
          <cell r="O811">
            <v>184</v>
          </cell>
          <cell r="P811">
            <v>125</v>
          </cell>
          <cell r="Q811">
            <v>5.0999999999999996</v>
          </cell>
          <cell r="R811">
            <v>21219</v>
          </cell>
          <cell r="S811">
            <v>57.9</v>
          </cell>
          <cell r="T811">
            <v>20</v>
          </cell>
        </row>
        <row r="812">
          <cell r="A812">
            <v>810</v>
          </cell>
          <cell r="B812" t="str">
            <v xml:space="preserve">PORT AVENTURA-H.VIAJE                                      </v>
          </cell>
          <cell r="C812" t="str">
            <v>C9</v>
          </cell>
          <cell r="D812" t="str">
            <v>GENERAL</v>
          </cell>
          <cell r="E812">
            <v>35605</v>
          </cell>
          <cell r="F812" t="str">
            <v>MAR</v>
          </cell>
          <cell r="G812">
            <v>0.9824652777777777</v>
          </cell>
          <cell r="H812" t="str">
            <v>000:20</v>
          </cell>
          <cell r="I812" t="str">
            <v xml:space="preserve">[MAS ALLA DEL LIMITE] {AVANCE PROGRAMACION} * </v>
          </cell>
          <cell r="J812">
            <v>16</v>
          </cell>
          <cell r="K812">
            <v>17</v>
          </cell>
          <cell r="L812" t="str">
            <v>Penultima</v>
          </cell>
          <cell r="M812">
            <v>0.8</v>
          </cell>
          <cell r="N812">
            <v>295</v>
          </cell>
          <cell r="O812">
            <v>291</v>
          </cell>
          <cell r="P812">
            <v>400</v>
          </cell>
          <cell r="Q812">
            <v>5.0999999999999996</v>
          </cell>
          <cell r="R812">
            <v>21244</v>
          </cell>
          <cell r="S812">
            <v>58</v>
          </cell>
          <cell r="T812">
            <v>20</v>
          </cell>
        </row>
        <row r="813">
          <cell r="A813">
            <v>811</v>
          </cell>
          <cell r="B813" t="str">
            <v xml:space="preserve">PORT AVENTURA-H.VIAJE                                      </v>
          </cell>
          <cell r="C813" t="str">
            <v>ETB2</v>
          </cell>
          <cell r="D813" t="str">
            <v>GENERAL</v>
          </cell>
          <cell r="E813">
            <v>35605</v>
          </cell>
          <cell r="F813" t="str">
            <v>MAR</v>
          </cell>
          <cell r="G813">
            <v>0.52711805555555558</v>
          </cell>
          <cell r="H813" t="str">
            <v>000:20</v>
          </cell>
          <cell r="I813" t="str">
            <v>[AVANCE PROGRAMACION] * [AVANCE PROGRAMACION]</v>
          </cell>
          <cell r="J813">
            <v>2</v>
          </cell>
          <cell r="K813">
            <v>3</v>
          </cell>
          <cell r="L813" t="str">
            <v>Segunda</v>
          </cell>
          <cell r="M813">
            <v>0</v>
          </cell>
          <cell r="N813">
            <v>295</v>
          </cell>
          <cell r="O813">
            <v>4</v>
          </cell>
          <cell r="P813">
            <v>50</v>
          </cell>
          <cell r="Q813">
            <v>5.0999999999999996</v>
          </cell>
          <cell r="R813">
            <v>21244</v>
          </cell>
          <cell r="S813">
            <v>58</v>
          </cell>
          <cell r="T813">
            <v>20</v>
          </cell>
        </row>
        <row r="814">
          <cell r="A814">
            <v>812</v>
          </cell>
          <cell r="B814" t="str">
            <v xml:space="preserve">PORT AVENTURA-H.VIAJE                                      </v>
          </cell>
          <cell r="C814" t="str">
            <v>ETB2</v>
          </cell>
          <cell r="D814" t="str">
            <v>GENERAL</v>
          </cell>
          <cell r="E814">
            <v>35605</v>
          </cell>
          <cell r="F814" t="str">
            <v>MAR</v>
          </cell>
          <cell r="G814">
            <v>0.58156249999999998</v>
          </cell>
          <cell r="H814" t="str">
            <v>000:20</v>
          </cell>
          <cell r="I814" t="str">
            <v>[AVANCE PROGRAMACION] * [AVANCE PROGRAMACION]</v>
          </cell>
          <cell r="J814">
            <v>6</v>
          </cell>
          <cell r="K814">
            <v>11</v>
          </cell>
          <cell r="L814" t="str">
            <v>Resto</v>
          </cell>
          <cell r="M814">
            <v>0.1</v>
          </cell>
          <cell r="N814">
            <v>295.10000000000002</v>
          </cell>
          <cell r="O814">
            <v>39</v>
          </cell>
          <cell r="P814">
            <v>70</v>
          </cell>
          <cell r="Q814">
            <v>5.0999999999999996</v>
          </cell>
          <cell r="R814">
            <v>21244</v>
          </cell>
          <cell r="S814">
            <v>58</v>
          </cell>
          <cell r="T814">
            <v>20</v>
          </cell>
        </row>
        <row r="815">
          <cell r="A815">
            <v>813</v>
          </cell>
          <cell r="B815" t="str">
            <v xml:space="preserve">PORT AVENTURA-H.VIAJE                                      </v>
          </cell>
          <cell r="C815" t="str">
            <v>ETB2</v>
          </cell>
          <cell r="D815" t="str">
            <v>GENERAL</v>
          </cell>
          <cell r="E815">
            <v>35605</v>
          </cell>
          <cell r="F815" t="str">
            <v>MAR</v>
          </cell>
          <cell r="G815">
            <v>0.85174768518518518</v>
          </cell>
          <cell r="H815" t="str">
            <v>000:20</v>
          </cell>
          <cell r="I815" t="str">
            <v>[ROMPECABEZOTAS] {AVANCE PROGRAMACION} * {AVANCE PROGRAMACION}</v>
          </cell>
          <cell r="J815">
            <v>8</v>
          </cell>
          <cell r="K815">
            <v>14</v>
          </cell>
          <cell r="L815" t="str">
            <v>Resto</v>
          </cell>
          <cell r="M815">
            <v>0.1</v>
          </cell>
          <cell r="N815">
            <v>295.2</v>
          </cell>
          <cell r="O815">
            <v>40</v>
          </cell>
          <cell r="P815">
            <v>170</v>
          </cell>
          <cell r="Q815">
            <v>5.0999999999999996</v>
          </cell>
          <cell r="R815">
            <v>21245</v>
          </cell>
          <cell r="S815">
            <v>58</v>
          </cell>
          <cell r="T815">
            <v>20</v>
          </cell>
        </row>
        <row r="816">
          <cell r="A816">
            <v>814</v>
          </cell>
          <cell r="B816" t="str">
            <v xml:space="preserve">PORT AVENTURA-H.VIAJE                                      </v>
          </cell>
          <cell r="C816" t="str">
            <v>ETB2</v>
          </cell>
          <cell r="D816" t="str">
            <v>GENERAL</v>
          </cell>
          <cell r="E816">
            <v>35605</v>
          </cell>
          <cell r="F816" t="str">
            <v>MAR</v>
          </cell>
          <cell r="G816">
            <v>0.91186342592592595</v>
          </cell>
          <cell r="H816" t="str">
            <v>000:20</v>
          </cell>
          <cell r="I816" t="str">
            <v>[AVANCE PROGRAMACION] * [AVANCE PROGRAMACION]</v>
          </cell>
          <cell r="J816">
            <v>15</v>
          </cell>
          <cell r="K816">
            <v>19</v>
          </cell>
          <cell r="L816" t="str">
            <v>Resto</v>
          </cell>
          <cell r="M816">
            <v>0.4</v>
          </cell>
          <cell r="N816">
            <v>295.60000000000002</v>
          </cell>
          <cell r="O816">
            <v>151</v>
          </cell>
          <cell r="P816">
            <v>230</v>
          </cell>
          <cell r="Q816">
            <v>5.0999999999999996</v>
          </cell>
          <cell r="R816">
            <v>21248</v>
          </cell>
          <cell r="S816">
            <v>58</v>
          </cell>
          <cell r="T816">
            <v>20</v>
          </cell>
        </row>
        <row r="817">
          <cell r="A817">
            <v>815</v>
          </cell>
          <cell r="B817" t="str">
            <v xml:space="preserve">PORT AVENTURA-H.VIAJE                                      </v>
          </cell>
          <cell r="C817" t="str">
            <v>TVG</v>
          </cell>
          <cell r="D817" t="str">
            <v>GENERAL</v>
          </cell>
          <cell r="E817">
            <v>35605</v>
          </cell>
          <cell r="F817" t="str">
            <v>MAR</v>
          </cell>
          <cell r="G817">
            <v>0.83106481481481476</v>
          </cell>
          <cell r="H817" t="str">
            <v>000:20</v>
          </cell>
          <cell r="I817" t="str">
            <v>[DE TODO CORAZON]</v>
          </cell>
          <cell r="J817">
            <v>9</v>
          </cell>
          <cell r="K817">
            <v>13</v>
          </cell>
          <cell r="L817" t="str">
            <v>Resto</v>
          </cell>
          <cell r="M817">
            <v>0</v>
          </cell>
          <cell r="N817">
            <v>295.60000000000002</v>
          </cell>
          <cell r="O817">
            <v>7</v>
          </cell>
          <cell r="P817">
            <v>100</v>
          </cell>
          <cell r="Q817">
            <v>5.0999999999999996</v>
          </cell>
          <cell r="R817">
            <v>21252</v>
          </cell>
          <cell r="S817">
            <v>58</v>
          </cell>
          <cell r="T817">
            <v>20</v>
          </cell>
        </row>
        <row r="818">
          <cell r="A818">
            <v>816</v>
          </cell>
          <cell r="B818" t="str">
            <v xml:space="preserve">PORT AVENTURA-H.VIAJE                                      </v>
          </cell>
          <cell r="C818" t="str">
            <v>TVM</v>
          </cell>
          <cell r="D818" t="str">
            <v>GENERAL</v>
          </cell>
          <cell r="E818">
            <v>35606</v>
          </cell>
          <cell r="F818" t="str">
            <v>MIÉ</v>
          </cell>
          <cell r="G818">
            <v>0.34726851851851853</v>
          </cell>
          <cell r="H818" t="str">
            <v>000:20</v>
          </cell>
          <cell r="I818" t="str">
            <v>[METEORO] * [AVANCE PROGRAMACION]</v>
          </cell>
          <cell r="J818">
            <v>1</v>
          </cell>
          <cell r="K818">
            <v>3</v>
          </cell>
          <cell r="L818" t="str">
            <v>Primera</v>
          </cell>
          <cell r="M818">
            <v>0</v>
          </cell>
          <cell r="N818">
            <v>295.7</v>
          </cell>
          <cell r="O818">
            <v>15</v>
          </cell>
          <cell r="P818">
            <v>50</v>
          </cell>
          <cell r="Q818">
            <v>5.0999999999999996</v>
          </cell>
          <cell r="R818">
            <v>21252</v>
          </cell>
          <cell r="S818">
            <v>58</v>
          </cell>
          <cell r="T818">
            <v>20</v>
          </cell>
        </row>
        <row r="819">
          <cell r="A819">
            <v>817</v>
          </cell>
          <cell r="B819" t="str">
            <v xml:space="preserve">PORT AVENTURA-H.VIAJE                                      </v>
          </cell>
          <cell r="C819" t="str">
            <v>A3</v>
          </cell>
          <cell r="D819" t="str">
            <v>GENERAL</v>
          </cell>
          <cell r="E819">
            <v>35608</v>
          </cell>
          <cell r="F819" t="str">
            <v>VIE</v>
          </cell>
          <cell r="G819">
            <v>0.48311342592592593</v>
          </cell>
          <cell r="H819" t="str">
            <v>000:20</v>
          </cell>
          <cell r="I819" t="str">
            <v>[MR.BELVEDERE] {LA TIENDA EN CASA} * {(P)LA TV QUE QUIERES}</v>
          </cell>
          <cell r="J819">
            <v>5</v>
          </cell>
          <cell r="K819">
            <v>15</v>
          </cell>
          <cell r="L819" t="str">
            <v>Resto</v>
          </cell>
          <cell r="M819">
            <v>1.4</v>
          </cell>
          <cell r="N819">
            <v>297.10000000000002</v>
          </cell>
          <cell r="O819">
            <v>524</v>
          </cell>
          <cell r="P819">
            <v>180</v>
          </cell>
          <cell r="Q819">
            <v>5.0999999999999996</v>
          </cell>
          <cell r="R819">
            <v>21364</v>
          </cell>
          <cell r="S819">
            <v>58.3</v>
          </cell>
          <cell r="T819">
            <v>20</v>
          </cell>
        </row>
        <row r="820">
          <cell r="A820">
            <v>818</v>
          </cell>
          <cell r="B820" t="str">
            <v xml:space="preserve">PORT AVENTURA-H.VIAJE                                      </v>
          </cell>
          <cell r="C820" t="str">
            <v>TVM</v>
          </cell>
          <cell r="D820" t="str">
            <v>GENERAL</v>
          </cell>
          <cell r="E820">
            <v>35608</v>
          </cell>
          <cell r="F820" t="str">
            <v>VIE</v>
          </cell>
          <cell r="G820">
            <v>0.36916666666666664</v>
          </cell>
          <cell r="H820" t="str">
            <v>000:20</v>
          </cell>
          <cell r="I820" t="str">
            <v>[LOS PICAPIEDRA] * [AVANCE PROGRAMACION]</v>
          </cell>
          <cell r="J820">
            <v>1</v>
          </cell>
          <cell r="K820">
            <v>3</v>
          </cell>
          <cell r="L820" t="str">
            <v>Primera</v>
          </cell>
          <cell r="M820">
            <v>0.1</v>
          </cell>
          <cell r="N820">
            <v>297.2</v>
          </cell>
          <cell r="O820">
            <v>30</v>
          </cell>
          <cell r="P820">
            <v>50</v>
          </cell>
          <cell r="Q820">
            <v>5.0999999999999996</v>
          </cell>
          <cell r="R820">
            <v>21368</v>
          </cell>
          <cell r="S820">
            <v>58.3</v>
          </cell>
          <cell r="T820">
            <v>20</v>
          </cell>
        </row>
        <row r="821">
          <cell r="A821">
            <v>819</v>
          </cell>
          <cell r="B821" t="str">
            <v xml:space="preserve">PORT AVENTURA-H.VIAJE                                      </v>
          </cell>
          <cell r="C821" t="str">
            <v>TVM</v>
          </cell>
          <cell r="D821" t="str">
            <v>GENERAL</v>
          </cell>
          <cell r="E821">
            <v>35609</v>
          </cell>
          <cell r="F821" t="str">
            <v>SÁB</v>
          </cell>
          <cell r="G821">
            <v>0.35490740740740739</v>
          </cell>
          <cell r="H821" t="str">
            <v>000:20</v>
          </cell>
          <cell r="I821" t="str">
            <v>[CINE]  * {AVANCE PROGRAMACION}</v>
          </cell>
          <cell r="J821">
            <v>2</v>
          </cell>
          <cell r="K821">
            <v>4</v>
          </cell>
          <cell r="L821" t="str">
            <v>Segunda</v>
          </cell>
          <cell r="M821">
            <v>0</v>
          </cell>
          <cell r="N821">
            <v>297.2</v>
          </cell>
          <cell r="O821">
            <v>9</v>
          </cell>
          <cell r="P821">
            <v>50</v>
          </cell>
          <cell r="Q821">
            <v>5.0999999999999996</v>
          </cell>
          <cell r="R821">
            <v>21368</v>
          </cell>
          <cell r="S821">
            <v>58.3</v>
          </cell>
          <cell r="T821">
            <v>20</v>
          </cell>
        </row>
        <row r="822">
          <cell r="A822">
            <v>820</v>
          </cell>
          <cell r="B822" t="str">
            <v xml:space="preserve">PORT AVENTURA-H.VIAJE                                      </v>
          </cell>
          <cell r="C822" t="str">
            <v>TVM</v>
          </cell>
          <cell r="D822" t="str">
            <v>GENERAL</v>
          </cell>
          <cell r="E822">
            <v>35612</v>
          </cell>
          <cell r="F822" t="str">
            <v>MAR</v>
          </cell>
          <cell r="G822">
            <v>0.47157407407407409</v>
          </cell>
          <cell r="H822" t="str">
            <v>000:20</v>
          </cell>
          <cell r="I822" t="str">
            <v>[ESPECIAL INFORMATIVO]  * {AVANCE PROGRAMACION}</v>
          </cell>
          <cell r="J822">
            <v>4</v>
          </cell>
          <cell r="K822">
            <v>8</v>
          </cell>
          <cell r="L822" t="str">
            <v>Resto</v>
          </cell>
          <cell r="M822">
            <v>0.3</v>
          </cell>
          <cell r="N822">
            <v>297.5</v>
          </cell>
          <cell r="O822">
            <v>102</v>
          </cell>
          <cell r="P822">
            <v>50</v>
          </cell>
          <cell r="Q822">
            <v>5.0999999999999996</v>
          </cell>
          <cell r="R822">
            <v>21374</v>
          </cell>
          <cell r="S822">
            <v>58.3</v>
          </cell>
          <cell r="T822">
            <v>20</v>
          </cell>
        </row>
        <row r="823">
          <cell r="A823">
            <v>821</v>
          </cell>
          <cell r="B823" t="str">
            <v xml:space="preserve">PORT AVENTURA-H.VIAJE                                      </v>
          </cell>
          <cell r="C823" t="str">
            <v>ETB2</v>
          </cell>
          <cell r="D823" t="str">
            <v>GENERAL</v>
          </cell>
          <cell r="E823">
            <v>35613</v>
          </cell>
          <cell r="F823" t="str">
            <v>MIÉ</v>
          </cell>
          <cell r="G823">
            <v>0.62063657407407413</v>
          </cell>
          <cell r="H823" t="str">
            <v>000:20</v>
          </cell>
          <cell r="I823" t="str">
            <v>[TELEBERRI 1]  * {BOLSA}</v>
          </cell>
          <cell r="J823">
            <v>3</v>
          </cell>
          <cell r="K823">
            <v>4</v>
          </cell>
          <cell r="L823" t="str">
            <v>Penultima</v>
          </cell>
          <cell r="M823">
            <v>0.5</v>
          </cell>
          <cell r="N823">
            <v>298</v>
          </cell>
          <cell r="O823">
            <v>191</v>
          </cell>
          <cell r="P823">
            <v>136</v>
          </cell>
          <cell r="Q823">
            <v>5.0999999999999996</v>
          </cell>
          <cell r="R823">
            <v>21404</v>
          </cell>
          <cell r="S823">
            <v>58.4</v>
          </cell>
          <cell r="T823">
            <v>20</v>
          </cell>
        </row>
        <row r="824">
          <cell r="A824">
            <v>822</v>
          </cell>
          <cell r="B824" t="str">
            <v xml:space="preserve">PORT AVENTURA-H.VIAJE                                      </v>
          </cell>
          <cell r="C824" t="str">
            <v>TVM</v>
          </cell>
          <cell r="D824" t="str">
            <v>GENERAL</v>
          </cell>
          <cell r="E824">
            <v>35613</v>
          </cell>
          <cell r="F824" t="str">
            <v>MIÉ</v>
          </cell>
          <cell r="G824">
            <v>0.47108796296296296</v>
          </cell>
          <cell r="H824" t="str">
            <v>000:20</v>
          </cell>
          <cell r="I824" t="str">
            <v>[AVANCE PROGRAMACION] * [TELEPAGINA MADRID]</v>
          </cell>
          <cell r="J824">
            <v>3</v>
          </cell>
          <cell r="K824">
            <v>5</v>
          </cell>
          <cell r="L824" t="str">
            <v>Resto</v>
          </cell>
          <cell r="M824">
            <v>0</v>
          </cell>
          <cell r="N824">
            <v>298</v>
          </cell>
          <cell r="O824">
            <v>5</v>
          </cell>
          <cell r="P824">
            <v>50</v>
          </cell>
          <cell r="Q824">
            <v>5.0999999999999996</v>
          </cell>
          <cell r="R824">
            <v>21404</v>
          </cell>
          <cell r="S824">
            <v>58.4</v>
          </cell>
          <cell r="T824">
            <v>20</v>
          </cell>
        </row>
        <row r="825">
          <cell r="A825">
            <v>823</v>
          </cell>
          <cell r="B825" t="str">
            <v xml:space="preserve">PORT AVENTURA-H.VIAJE                                      </v>
          </cell>
          <cell r="C825" t="str">
            <v>TVM</v>
          </cell>
          <cell r="D825" t="str">
            <v>GENERAL</v>
          </cell>
          <cell r="E825">
            <v>35616</v>
          </cell>
          <cell r="F825" t="str">
            <v>SÁB</v>
          </cell>
          <cell r="G825">
            <v>0.50526620370370368</v>
          </cell>
          <cell r="H825" t="str">
            <v>000:20</v>
          </cell>
          <cell r="I825" t="str">
            <v>[(P)MUCHO MADRID] * [AVANCE PROGRAMACION]</v>
          </cell>
          <cell r="J825">
            <v>5</v>
          </cell>
          <cell r="K825">
            <v>7</v>
          </cell>
          <cell r="L825" t="str">
            <v>Resto</v>
          </cell>
          <cell r="M825">
            <v>0.2</v>
          </cell>
          <cell r="N825">
            <v>298.2</v>
          </cell>
          <cell r="O825">
            <v>60</v>
          </cell>
          <cell r="P825">
            <v>275</v>
          </cell>
          <cell r="Q825">
            <v>5.0999999999999996</v>
          </cell>
          <cell r="R825">
            <v>21404</v>
          </cell>
          <cell r="S825">
            <v>58.4</v>
          </cell>
          <cell r="T825">
            <v>20</v>
          </cell>
        </row>
        <row r="826">
          <cell r="A826">
            <v>824</v>
          </cell>
          <cell r="B826" t="str">
            <v xml:space="preserve">PORT AVENTURA-H.VIAJE                                      </v>
          </cell>
          <cell r="C826" t="str">
            <v>TVM</v>
          </cell>
          <cell r="D826" t="str">
            <v>GENERAL</v>
          </cell>
          <cell r="E826">
            <v>35617</v>
          </cell>
          <cell r="F826" t="str">
            <v>DOM</v>
          </cell>
          <cell r="G826">
            <v>0.3896296296296296</v>
          </cell>
          <cell r="H826" t="str">
            <v>000:20</v>
          </cell>
          <cell r="I826" t="str">
            <v>[CINE] {AVANCE PROGRAMACION} * {(P)MUCHO MADRID}</v>
          </cell>
          <cell r="J826">
            <v>1</v>
          </cell>
          <cell r="K826">
            <v>3</v>
          </cell>
          <cell r="L826" t="str">
            <v>Primera</v>
          </cell>
          <cell r="M826">
            <v>0.1</v>
          </cell>
          <cell r="N826">
            <v>298.3</v>
          </cell>
          <cell r="O826">
            <v>35</v>
          </cell>
          <cell r="P826">
            <v>50</v>
          </cell>
          <cell r="Q826">
            <v>5.0999999999999996</v>
          </cell>
          <cell r="R826">
            <v>21404</v>
          </cell>
          <cell r="S826">
            <v>58.4</v>
          </cell>
          <cell r="T826">
            <v>20</v>
          </cell>
        </row>
        <row r="827">
          <cell r="A827">
            <v>825</v>
          </cell>
          <cell r="B827" t="str">
            <v xml:space="preserve">PORT AVENTURA-H.VIAJE                                      </v>
          </cell>
          <cell r="C827" t="str">
            <v>TVM</v>
          </cell>
          <cell r="D827" t="str">
            <v>GENERAL</v>
          </cell>
          <cell r="E827">
            <v>35619</v>
          </cell>
          <cell r="F827" t="str">
            <v>MAR</v>
          </cell>
          <cell r="G827">
            <v>0.36241898148148149</v>
          </cell>
          <cell r="H827" t="str">
            <v>000:20</v>
          </cell>
          <cell r="I827" t="str">
            <v>[MASK] * [AVANCE PROGRAMACION]</v>
          </cell>
          <cell r="J827">
            <v>1</v>
          </cell>
          <cell r="K827">
            <v>3</v>
          </cell>
          <cell r="L827" t="str">
            <v>Primera</v>
          </cell>
          <cell r="M827">
            <v>0</v>
          </cell>
          <cell r="N827">
            <v>298.3</v>
          </cell>
          <cell r="O827">
            <v>5</v>
          </cell>
          <cell r="P827">
            <v>50</v>
          </cell>
          <cell r="Q827">
            <v>5.0999999999999996</v>
          </cell>
          <cell r="R827">
            <v>21404</v>
          </cell>
          <cell r="S827">
            <v>58.4</v>
          </cell>
          <cell r="T827">
            <v>20</v>
          </cell>
        </row>
        <row r="828">
          <cell r="A828">
            <v>826</v>
          </cell>
          <cell r="B828" t="str">
            <v xml:space="preserve">PORT AVENTURA-H.VIAJE                                      </v>
          </cell>
          <cell r="C828" t="str">
            <v>TVM</v>
          </cell>
          <cell r="D828" t="str">
            <v>GENERAL</v>
          </cell>
          <cell r="E828">
            <v>35620</v>
          </cell>
          <cell r="F828" t="str">
            <v>MIÉ</v>
          </cell>
          <cell r="G828">
            <v>0.48778935185185185</v>
          </cell>
          <cell r="H828" t="str">
            <v>000:20</v>
          </cell>
          <cell r="I828" t="str">
            <v>[CAPITAN PLANETA] * [AVANCE PROGRAMACION]</v>
          </cell>
          <cell r="J828">
            <v>4</v>
          </cell>
          <cell r="K828">
            <v>7</v>
          </cell>
          <cell r="L828" t="str">
            <v>Resto</v>
          </cell>
          <cell r="M828">
            <v>0.1</v>
          </cell>
          <cell r="N828">
            <v>298.39999999999998</v>
          </cell>
          <cell r="O828">
            <v>49</v>
          </cell>
          <cell r="P828">
            <v>50</v>
          </cell>
          <cell r="Q828">
            <v>5.0999999999999996</v>
          </cell>
          <cell r="R828">
            <v>21405</v>
          </cell>
          <cell r="S828">
            <v>58.4</v>
          </cell>
          <cell r="T828">
            <v>20</v>
          </cell>
        </row>
        <row r="829">
          <cell r="A829">
            <v>827</v>
          </cell>
          <cell r="B829" t="str">
            <v xml:space="preserve">PORT AVENTURA-H.VIAJE                                      </v>
          </cell>
          <cell r="C829" t="str">
            <v>TVM</v>
          </cell>
          <cell r="D829" t="str">
            <v>GENERAL</v>
          </cell>
          <cell r="E829">
            <v>35621</v>
          </cell>
          <cell r="F829" t="str">
            <v>JUE</v>
          </cell>
          <cell r="G829">
            <v>0.36282407407407408</v>
          </cell>
          <cell r="H829" t="str">
            <v>000:20</v>
          </cell>
          <cell r="I829" t="str">
            <v>[AVANCE PROGRAMACION] * [(P)MUCHO MADRID]</v>
          </cell>
          <cell r="J829">
            <v>2</v>
          </cell>
          <cell r="K829">
            <v>4</v>
          </cell>
          <cell r="L829" t="str">
            <v>Segunda</v>
          </cell>
          <cell r="M829">
            <v>0</v>
          </cell>
          <cell r="N829">
            <v>298.39999999999998</v>
          </cell>
          <cell r="O829">
            <v>5</v>
          </cell>
          <cell r="P829">
            <v>50</v>
          </cell>
          <cell r="Q829">
            <v>5.0999999999999996</v>
          </cell>
          <cell r="R829">
            <v>21405</v>
          </cell>
          <cell r="S829">
            <v>58.4</v>
          </cell>
          <cell r="T829">
            <v>20</v>
          </cell>
        </row>
        <row r="830">
          <cell r="A830">
            <v>828</v>
          </cell>
          <cell r="B830" t="str">
            <v xml:space="preserve">PORT AVENTURA-H.VIAJE                                      </v>
          </cell>
          <cell r="C830" t="str">
            <v>TVM</v>
          </cell>
          <cell r="D830" t="str">
            <v>GENERAL</v>
          </cell>
          <cell r="E830">
            <v>35622</v>
          </cell>
          <cell r="F830" t="str">
            <v>VIE</v>
          </cell>
          <cell r="G830">
            <v>0.5213078703703703</v>
          </cell>
          <cell r="H830" t="str">
            <v>000:20</v>
          </cell>
          <cell r="I830" t="str">
            <v>[GARFIELD Y SUS AMIGOS] * [EL GATO COSMICO]</v>
          </cell>
          <cell r="J830">
            <v>2</v>
          </cell>
          <cell r="K830">
            <v>3</v>
          </cell>
          <cell r="L830" t="str">
            <v>Segunda</v>
          </cell>
          <cell r="M830">
            <v>0.3</v>
          </cell>
          <cell r="N830">
            <v>298.7</v>
          </cell>
          <cell r="O830">
            <v>96</v>
          </cell>
          <cell r="P830">
            <v>275</v>
          </cell>
          <cell r="Q830">
            <v>5.0999999999999996</v>
          </cell>
          <cell r="R830">
            <v>21406</v>
          </cell>
          <cell r="S830">
            <v>58.4</v>
          </cell>
          <cell r="T830">
            <v>20</v>
          </cell>
        </row>
        <row r="831">
          <cell r="A831">
            <v>829</v>
          </cell>
          <cell r="B831" t="str">
            <v xml:space="preserve">PORT AVENTURA-H.VIAJE                                      </v>
          </cell>
          <cell r="C831" t="str">
            <v>TVM</v>
          </cell>
          <cell r="D831" t="str">
            <v>GENERAL</v>
          </cell>
          <cell r="E831">
            <v>35625</v>
          </cell>
          <cell r="F831" t="str">
            <v>LUN</v>
          </cell>
          <cell r="G831">
            <v>0.3659722222222222</v>
          </cell>
          <cell r="H831" t="str">
            <v>000:20</v>
          </cell>
          <cell r="I831" t="str">
            <v>[AVANCE PROGRAMACION] * [STARCOM,PATRULLA ESPA]</v>
          </cell>
          <cell r="J831">
            <v>2</v>
          </cell>
          <cell r="K831">
            <v>2</v>
          </cell>
          <cell r="L831" t="str">
            <v>Ultima</v>
          </cell>
          <cell r="M831">
            <v>0</v>
          </cell>
          <cell r="N831">
            <v>298.7</v>
          </cell>
          <cell r="O831">
            <v>0</v>
          </cell>
          <cell r="P831">
            <v>50</v>
          </cell>
          <cell r="Q831">
            <v>5.0999999999999996</v>
          </cell>
          <cell r="R831">
            <v>21406</v>
          </cell>
          <cell r="S831">
            <v>58.4</v>
          </cell>
          <cell r="T831">
            <v>20</v>
          </cell>
        </row>
        <row r="832">
          <cell r="A832">
            <v>830</v>
          </cell>
          <cell r="B832" t="str">
            <v xml:space="preserve">PORT AVENTURA-H.VIAJE                                      </v>
          </cell>
          <cell r="C832" t="str">
            <v>TVM</v>
          </cell>
          <cell r="D832" t="str">
            <v>GENERAL</v>
          </cell>
          <cell r="E832">
            <v>35626</v>
          </cell>
          <cell r="F832" t="str">
            <v>MAR</v>
          </cell>
          <cell r="G832">
            <v>0.47662037037037036</v>
          </cell>
          <cell r="H832" t="str">
            <v>000:20</v>
          </cell>
          <cell r="I832" t="str">
            <v>[AVANCE PROGRAMACION] * [CAPITAN PLANETA]</v>
          </cell>
          <cell r="J832">
            <v>3</v>
          </cell>
          <cell r="K832">
            <v>5</v>
          </cell>
          <cell r="L832" t="str">
            <v>Resto</v>
          </cell>
          <cell r="M832">
            <v>0.2</v>
          </cell>
          <cell r="N832">
            <v>298.89999999999998</v>
          </cell>
          <cell r="O832">
            <v>73</v>
          </cell>
          <cell r="P832">
            <v>50</v>
          </cell>
          <cell r="Q832">
            <v>5.0999999999999996</v>
          </cell>
          <cell r="R832">
            <v>21411</v>
          </cell>
          <cell r="S832">
            <v>58.4</v>
          </cell>
          <cell r="T832">
            <v>20</v>
          </cell>
        </row>
      </sheetData>
      <sheetData sheetId="10">
        <row r="2">
          <cell r="B2" t="str">
            <v>CAMPAÑA</v>
          </cell>
        </row>
      </sheetData>
      <sheetData sheetId="11" refreshError="1">
        <row r="2">
          <cell r="B2" t="str">
            <v>CAMPAÑA</v>
          </cell>
          <cell r="C2" t="str">
            <v>CAD.</v>
          </cell>
          <cell r="D2" t="str">
            <v>ÁMBITO</v>
          </cell>
          <cell r="E2" t="str">
            <v>FECHA</v>
          </cell>
          <cell r="F2" t="str">
            <v>DIA</v>
          </cell>
          <cell r="G2" t="str">
            <v>HORA</v>
          </cell>
          <cell r="H2" t="str">
            <v>DUR.</v>
          </cell>
          <cell r="I2" t="str">
            <v>TÍTULO</v>
          </cell>
          <cell r="J2" t="str">
            <v>PB2</v>
          </cell>
          <cell r="K2" t="str">
            <v>NB2</v>
          </cell>
          <cell r="L2" t="str">
            <v>Posición Bloque</v>
          </cell>
          <cell r="M2" t="str">
            <v>GRP</v>
          </cell>
          <cell r="N2" t="str">
            <v>GRP Ac</v>
          </cell>
          <cell r="O2" t="str">
            <v>Cont(000)</v>
          </cell>
          <cell r="P2" t="str">
            <v>Coste</v>
          </cell>
        </row>
        <row r="3">
          <cell r="A3">
            <v>1</v>
          </cell>
          <cell r="B3" t="str">
            <v xml:space="preserve">PORT AVENTURA-H.VIAJE                                      </v>
          </cell>
          <cell r="C3" t="str">
            <v>TVM</v>
          </cell>
          <cell r="D3" t="str">
            <v>GENERAL</v>
          </cell>
          <cell r="E3">
            <v>35898</v>
          </cell>
          <cell r="F3" t="str">
            <v>LUN</v>
          </cell>
          <cell r="G3">
            <v>0.93334490740740739</v>
          </cell>
          <cell r="H3" t="str">
            <v>000:20</v>
          </cell>
          <cell r="I3" t="str">
            <v>[HOLA MAMA,SOY YO] {AVANCE PROGRAMACION} * {AVANCE PROGRAMACION}</v>
          </cell>
          <cell r="J3">
            <v>9</v>
          </cell>
          <cell r="K3">
            <v>20</v>
          </cell>
          <cell r="L3" t="str">
            <v>Resto</v>
          </cell>
          <cell r="M3">
            <v>0.5</v>
          </cell>
          <cell r="N3">
            <v>0.5</v>
          </cell>
          <cell r="O3">
            <v>179</v>
          </cell>
          <cell r="P3">
            <v>700</v>
          </cell>
        </row>
        <row r="4">
          <cell r="A4">
            <v>2</v>
          </cell>
          <cell r="B4" t="str">
            <v xml:space="preserve">PORT AVENTURA-H.VIAJE                                      </v>
          </cell>
          <cell r="C4" t="str">
            <v>C.SUR</v>
          </cell>
          <cell r="D4" t="str">
            <v>GENERAL</v>
          </cell>
          <cell r="E4">
            <v>35900</v>
          </cell>
          <cell r="F4" t="str">
            <v>MIÉ</v>
          </cell>
          <cell r="G4">
            <v>0.63896990740740744</v>
          </cell>
          <cell r="H4" t="str">
            <v>000:20</v>
          </cell>
          <cell r="I4" t="str">
            <v>[AVANCE PROGRAMACION] * [LA TIENDA EN CASA]</v>
          </cell>
          <cell r="J4">
            <v>10</v>
          </cell>
          <cell r="K4">
            <v>13</v>
          </cell>
          <cell r="L4" t="str">
            <v>Resto</v>
          </cell>
          <cell r="M4">
            <v>1.1000000000000001</v>
          </cell>
          <cell r="N4">
            <v>1.6</v>
          </cell>
          <cell r="O4">
            <v>405</v>
          </cell>
          <cell r="P4">
            <v>450</v>
          </cell>
        </row>
        <row r="5">
          <cell r="A5">
            <v>3</v>
          </cell>
          <cell r="B5" t="str">
            <v xml:space="preserve">PORT AVENTURA-H.VIAJE                                      </v>
          </cell>
          <cell r="C5" t="str">
            <v>C.SUR</v>
          </cell>
          <cell r="D5" t="str">
            <v>GENERAL</v>
          </cell>
          <cell r="E5">
            <v>35900</v>
          </cell>
          <cell r="F5" t="str">
            <v>MIÉ</v>
          </cell>
          <cell r="G5">
            <v>1.0679861111111111</v>
          </cell>
          <cell r="H5" t="str">
            <v>000:20</v>
          </cell>
          <cell r="I5" t="str">
            <v>[NOCHE TRASNOCHE] {AVANCE PROGRAMACION} * {AVANCE PROGRAMACION}</v>
          </cell>
          <cell r="J5">
            <v>2</v>
          </cell>
          <cell r="K5">
            <v>7</v>
          </cell>
          <cell r="L5" t="str">
            <v>Segunda</v>
          </cell>
          <cell r="M5">
            <v>0.4</v>
          </cell>
          <cell r="N5">
            <v>2</v>
          </cell>
          <cell r="O5">
            <v>156</v>
          </cell>
          <cell r="P5">
            <v>65</v>
          </cell>
        </row>
        <row r="6">
          <cell r="A6">
            <v>4</v>
          </cell>
          <cell r="B6" t="str">
            <v xml:space="preserve">PORT AVENTURA-H.VIAJE                                      </v>
          </cell>
          <cell r="C6" t="str">
            <v>C9</v>
          </cell>
          <cell r="D6" t="str">
            <v>GENERAL</v>
          </cell>
          <cell r="E6">
            <v>35900</v>
          </cell>
          <cell r="F6" t="str">
            <v>MIÉ</v>
          </cell>
          <cell r="G6">
            <v>0.47031250000000002</v>
          </cell>
          <cell r="H6" t="str">
            <v>000:20</v>
          </cell>
          <cell r="I6" t="str">
            <v>[CINE DE MATI] {AVANCE PROGRAMACION} * {AVANCE PROGRAMACION}</v>
          </cell>
          <cell r="J6">
            <v>3</v>
          </cell>
          <cell r="K6">
            <v>7</v>
          </cell>
          <cell r="L6" t="str">
            <v>Resto</v>
          </cell>
          <cell r="M6">
            <v>0.2</v>
          </cell>
          <cell r="N6">
            <v>2.2000000000000002</v>
          </cell>
          <cell r="O6">
            <v>65</v>
          </cell>
          <cell r="P6">
            <v>40</v>
          </cell>
        </row>
        <row r="7">
          <cell r="A7">
            <v>5</v>
          </cell>
          <cell r="B7" t="str">
            <v xml:space="preserve">PORT AVENTURA-H.VIAJE                                      </v>
          </cell>
          <cell r="C7" t="str">
            <v>C9</v>
          </cell>
          <cell r="D7" t="str">
            <v>GENERAL</v>
          </cell>
          <cell r="E7">
            <v>35900</v>
          </cell>
          <cell r="F7" t="str">
            <v>MIÉ</v>
          </cell>
          <cell r="G7">
            <v>0.69596064814814806</v>
          </cell>
          <cell r="H7" t="str">
            <v>000:20</v>
          </cell>
          <cell r="I7" t="str">
            <v>[TARDES DE CINE] {AVANCE PROGRAMACION} * {AVANCE PROGRAMACION}</v>
          </cell>
          <cell r="J7">
            <v>5</v>
          </cell>
          <cell r="K7">
            <v>12</v>
          </cell>
          <cell r="L7" t="str">
            <v>Resto</v>
          </cell>
          <cell r="M7">
            <v>0.6</v>
          </cell>
          <cell r="N7">
            <v>2.8</v>
          </cell>
          <cell r="O7">
            <v>215</v>
          </cell>
          <cell r="P7">
            <v>160</v>
          </cell>
        </row>
        <row r="8">
          <cell r="A8">
            <v>6</v>
          </cell>
          <cell r="B8" t="str">
            <v xml:space="preserve">PORT AVENTURA-H.VIAJE                                      </v>
          </cell>
          <cell r="C8" t="str">
            <v>ETB2</v>
          </cell>
          <cell r="D8" t="str">
            <v>GENERAL</v>
          </cell>
          <cell r="E8">
            <v>35900</v>
          </cell>
          <cell r="F8" t="str">
            <v>MIÉ</v>
          </cell>
          <cell r="G8">
            <v>0.50311342592592589</v>
          </cell>
          <cell r="H8" t="str">
            <v>000:20</v>
          </cell>
          <cell r="I8" t="str">
            <v>[CINE 2] {AVANCE PROGRAMACION} * {AVANCE PROGRAMACION}</v>
          </cell>
          <cell r="J8">
            <v>2</v>
          </cell>
          <cell r="K8">
            <v>3</v>
          </cell>
          <cell r="L8" t="str">
            <v>Segunda</v>
          </cell>
          <cell r="M8">
            <v>0</v>
          </cell>
          <cell r="N8">
            <v>2.8</v>
          </cell>
          <cell r="O8">
            <v>15</v>
          </cell>
          <cell r="P8">
            <v>40</v>
          </cell>
        </row>
        <row r="9">
          <cell r="A9">
            <v>7</v>
          </cell>
          <cell r="B9" t="str">
            <v xml:space="preserve">PORT AVENTURA-H.VIAJE                                      </v>
          </cell>
          <cell r="C9" t="str">
            <v>ETB2</v>
          </cell>
          <cell r="D9" t="str">
            <v>GENERAL</v>
          </cell>
          <cell r="E9">
            <v>35900</v>
          </cell>
          <cell r="F9" t="str">
            <v>MIÉ</v>
          </cell>
          <cell r="G9">
            <v>0.58437499999999998</v>
          </cell>
          <cell r="H9" t="str">
            <v>000:20</v>
          </cell>
          <cell r="I9" t="str">
            <v>[AVANCE PROGRAMACION] * [AVANCE PROGRAMACION]</v>
          </cell>
          <cell r="J9">
            <v>7</v>
          </cell>
          <cell r="K9">
            <v>10</v>
          </cell>
          <cell r="L9" t="str">
            <v>Resto</v>
          </cell>
          <cell r="M9">
            <v>0.1</v>
          </cell>
          <cell r="N9">
            <v>3</v>
          </cell>
          <cell r="O9">
            <v>54</v>
          </cell>
          <cell r="P9">
            <v>100</v>
          </cell>
        </row>
        <row r="10">
          <cell r="A10">
            <v>8</v>
          </cell>
          <cell r="B10" t="str">
            <v xml:space="preserve">PORT AVENTURA-H.VIAJE                                      </v>
          </cell>
          <cell r="C10" t="str">
            <v>ETB2</v>
          </cell>
          <cell r="D10" t="str">
            <v>GENERAL</v>
          </cell>
          <cell r="E10">
            <v>35900</v>
          </cell>
          <cell r="F10" t="str">
            <v>MIÉ</v>
          </cell>
          <cell r="G10">
            <v>0.63520833333333326</v>
          </cell>
          <cell r="H10" t="str">
            <v>000:30</v>
          </cell>
          <cell r="I10" t="str">
            <v xml:space="preserve">[TELEBERRI 1] {BOLSA} * </v>
          </cell>
          <cell r="J10">
            <v>4</v>
          </cell>
          <cell r="K10">
            <v>4</v>
          </cell>
          <cell r="L10" t="str">
            <v>Ultima</v>
          </cell>
          <cell r="M10">
            <v>0.3</v>
          </cell>
          <cell r="N10">
            <v>3.3</v>
          </cell>
          <cell r="O10">
            <v>125</v>
          </cell>
          <cell r="P10">
            <v>210</v>
          </cell>
        </row>
        <row r="11">
          <cell r="A11">
            <v>9</v>
          </cell>
          <cell r="B11" t="str">
            <v xml:space="preserve">PORT AVENTURA-H.VIAJE                                      </v>
          </cell>
          <cell r="C11" t="str">
            <v>ETB2</v>
          </cell>
          <cell r="D11" t="str">
            <v>GENERAL</v>
          </cell>
          <cell r="E11">
            <v>35900</v>
          </cell>
          <cell r="F11" t="str">
            <v>MIÉ</v>
          </cell>
          <cell r="G11">
            <v>0.65096064814814814</v>
          </cell>
          <cell r="H11" t="str">
            <v>000:30</v>
          </cell>
          <cell r="I11" t="str">
            <v>[AVANCE PROGRAMACION] * [AVANCE PROGRAMACION]</v>
          </cell>
          <cell r="J11">
            <v>14</v>
          </cell>
          <cell r="K11">
            <v>16</v>
          </cell>
          <cell r="L11" t="str">
            <v>Resto</v>
          </cell>
          <cell r="M11">
            <v>0.4</v>
          </cell>
          <cell r="N11">
            <v>3.7</v>
          </cell>
          <cell r="O11">
            <v>157</v>
          </cell>
          <cell r="P11">
            <v>150</v>
          </cell>
        </row>
        <row r="12">
          <cell r="A12">
            <v>10</v>
          </cell>
          <cell r="B12" t="str">
            <v xml:space="preserve">PORT AVENTURA-H.VIAJE                                      </v>
          </cell>
          <cell r="C12" t="str">
            <v>ETB2</v>
          </cell>
          <cell r="D12" t="str">
            <v>GENERAL</v>
          </cell>
          <cell r="E12">
            <v>35900</v>
          </cell>
          <cell r="F12" t="str">
            <v>MIÉ</v>
          </cell>
          <cell r="G12">
            <v>0.70619212962962974</v>
          </cell>
          <cell r="H12" t="str">
            <v>000:30</v>
          </cell>
          <cell r="I12" t="str">
            <v>[LA HORA DE MARI PAU] {AVANCE PROGRAMACION} * {(P)ETB LIBRO CONTIGO}</v>
          </cell>
          <cell r="J12">
            <v>3</v>
          </cell>
          <cell r="K12">
            <v>12</v>
          </cell>
          <cell r="L12" t="str">
            <v>Resto</v>
          </cell>
          <cell r="M12">
            <v>0.2</v>
          </cell>
          <cell r="N12">
            <v>4</v>
          </cell>
          <cell r="O12">
            <v>89</v>
          </cell>
          <cell r="P12">
            <v>120</v>
          </cell>
        </row>
        <row r="13">
          <cell r="A13">
            <v>11</v>
          </cell>
          <cell r="B13" t="str">
            <v xml:space="preserve">PORT AVENTURA-H.VIAJE                                      </v>
          </cell>
          <cell r="C13" t="str">
            <v>ETB2</v>
          </cell>
          <cell r="D13" t="str">
            <v>GENERAL</v>
          </cell>
          <cell r="E13">
            <v>35900</v>
          </cell>
          <cell r="F13" t="str">
            <v>MIÉ</v>
          </cell>
          <cell r="G13">
            <v>0.73515046296296294</v>
          </cell>
          <cell r="H13" t="str">
            <v>000:30</v>
          </cell>
          <cell r="I13" t="str">
            <v>[LA HORA DE MARI PAU] {AVANCE PROGRAMACION} * {AVANCE PROGRAMACION}</v>
          </cell>
          <cell r="J13">
            <v>4</v>
          </cell>
          <cell r="K13">
            <v>7</v>
          </cell>
          <cell r="L13" t="str">
            <v>Resto</v>
          </cell>
          <cell r="M13">
            <v>0.3</v>
          </cell>
          <cell r="N13">
            <v>4.3</v>
          </cell>
          <cell r="O13">
            <v>121</v>
          </cell>
          <cell r="P13">
            <v>120</v>
          </cell>
        </row>
        <row r="14">
          <cell r="A14">
            <v>12</v>
          </cell>
          <cell r="B14" t="str">
            <v xml:space="preserve">PORT AVENTURA-H.VIAJE                                      </v>
          </cell>
          <cell r="C14" t="str">
            <v>ETB2</v>
          </cell>
          <cell r="D14" t="str">
            <v>GENERAL</v>
          </cell>
          <cell r="E14">
            <v>35900</v>
          </cell>
          <cell r="F14" t="str">
            <v>MIÉ</v>
          </cell>
          <cell r="G14">
            <v>0.82047453703703699</v>
          </cell>
          <cell r="H14" t="str">
            <v>000:30</v>
          </cell>
          <cell r="I14" t="str">
            <v>[REMINGTON STEELE] {AVANCE PROGRAMACION} * {AVANCE PROGRAMACION}</v>
          </cell>
          <cell r="J14">
            <v>4</v>
          </cell>
          <cell r="K14">
            <v>7</v>
          </cell>
          <cell r="L14" t="str">
            <v>Resto</v>
          </cell>
          <cell r="M14">
            <v>0.2</v>
          </cell>
          <cell r="N14">
            <v>4.5</v>
          </cell>
          <cell r="O14">
            <v>63</v>
          </cell>
          <cell r="P14">
            <v>150</v>
          </cell>
        </row>
        <row r="15">
          <cell r="A15">
            <v>13</v>
          </cell>
          <cell r="B15" t="str">
            <v xml:space="preserve">PORT AVENTURA-H.VIAJE                                      </v>
          </cell>
          <cell r="C15" t="str">
            <v>ETB2</v>
          </cell>
          <cell r="D15" t="str">
            <v>GENERAL</v>
          </cell>
          <cell r="E15">
            <v>35900</v>
          </cell>
          <cell r="F15" t="str">
            <v>MIÉ</v>
          </cell>
          <cell r="G15">
            <v>0.83677083333333335</v>
          </cell>
          <cell r="H15" t="str">
            <v>000:30</v>
          </cell>
          <cell r="I15" t="str">
            <v>[REMINGTON STEELE] {AVANCE PROGRAMACION} * {AVANCE PROGRAMACION}</v>
          </cell>
          <cell r="J15">
            <v>3</v>
          </cell>
          <cell r="K15">
            <v>10</v>
          </cell>
          <cell r="L15" t="str">
            <v>Resto</v>
          </cell>
          <cell r="M15">
            <v>0.3</v>
          </cell>
          <cell r="N15">
            <v>4.7</v>
          </cell>
          <cell r="O15">
            <v>98</v>
          </cell>
          <cell r="P15">
            <v>150</v>
          </cell>
        </row>
        <row r="16">
          <cell r="A16">
            <v>14</v>
          </cell>
          <cell r="B16" t="str">
            <v xml:space="preserve">PORT AVENTURA-H.VIAJE                                      </v>
          </cell>
          <cell r="C16" t="str">
            <v>ETB2</v>
          </cell>
          <cell r="D16" t="str">
            <v>GENERAL</v>
          </cell>
          <cell r="E16">
            <v>35900</v>
          </cell>
          <cell r="F16" t="str">
            <v>MIÉ</v>
          </cell>
          <cell r="G16">
            <v>0.85846064814814815</v>
          </cell>
          <cell r="H16" t="str">
            <v>000:30</v>
          </cell>
          <cell r="I16" t="str">
            <v>[ROMPECABEZOTAS] {AVANCE PROGRAMACION} * {AVANCE PROGRAMACION}</v>
          </cell>
          <cell r="J16">
            <v>9</v>
          </cell>
          <cell r="K16">
            <v>10</v>
          </cell>
          <cell r="L16" t="str">
            <v>Penultima</v>
          </cell>
          <cell r="M16">
            <v>0.3</v>
          </cell>
          <cell r="N16">
            <v>5.0999999999999996</v>
          </cell>
          <cell r="O16">
            <v>113</v>
          </cell>
          <cell r="P16">
            <v>225</v>
          </cell>
        </row>
        <row r="17">
          <cell r="A17">
            <v>15</v>
          </cell>
          <cell r="B17" t="str">
            <v xml:space="preserve">PORT AVENTURA-H.VIAJE                                      </v>
          </cell>
          <cell r="C17" t="str">
            <v>ETB2</v>
          </cell>
          <cell r="D17" t="str">
            <v>GENERAL</v>
          </cell>
          <cell r="E17">
            <v>35900</v>
          </cell>
          <cell r="F17" t="str">
            <v>MIÉ</v>
          </cell>
          <cell r="G17">
            <v>0.87192129629629633</v>
          </cell>
          <cell r="H17" t="str">
            <v>000:30</v>
          </cell>
          <cell r="I17" t="str">
            <v>[AVANCE PROGRAMACION] * [TELEBERRI 2]</v>
          </cell>
          <cell r="J17">
            <v>3</v>
          </cell>
          <cell r="K17">
            <v>7</v>
          </cell>
          <cell r="L17" t="str">
            <v>Resto</v>
          </cell>
          <cell r="M17">
            <v>0.2</v>
          </cell>
          <cell r="N17">
            <v>5.2</v>
          </cell>
          <cell r="O17">
            <v>72</v>
          </cell>
          <cell r="P17">
            <v>375</v>
          </cell>
        </row>
        <row r="18">
          <cell r="A18">
            <v>16</v>
          </cell>
          <cell r="B18" t="str">
            <v xml:space="preserve">PORT AVENTURA-H.VIAJE                                      </v>
          </cell>
          <cell r="C18" t="str">
            <v>ETB2</v>
          </cell>
          <cell r="D18" t="str">
            <v>GENERAL</v>
          </cell>
          <cell r="E18">
            <v>35900</v>
          </cell>
          <cell r="F18" t="str">
            <v>MIÉ</v>
          </cell>
          <cell r="G18">
            <v>0.93546296296296294</v>
          </cell>
          <cell r="H18" t="str">
            <v>000:30</v>
          </cell>
          <cell r="I18" t="str">
            <v xml:space="preserve">[QUE PASA PUES] {AVANCE PROGRAMACION} * </v>
          </cell>
          <cell r="J18">
            <v>9</v>
          </cell>
          <cell r="K18">
            <v>13</v>
          </cell>
          <cell r="L18" t="str">
            <v>Resto</v>
          </cell>
          <cell r="M18">
            <v>0.4</v>
          </cell>
          <cell r="N18">
            <v>5.6</v>
          </cell>
          <cell r="O18">
            <v>136</v>
          </cell>
          <cell r="P18">
            <v>375</v>
          </cell>
        </row>
        <row r="19">
          <cell r="A19">
            <v>17</v>
          </cell>
          <cell r="B19" t="str">
            <v xml:space="preserve">PORT AVENTURA-H.VIAJE                                      </v>
          </cell>
          <cell r="C19" t="str">
            <v>ETB2</v>
          </cell>
          <cell r="D19" t="str">
            <v>GENERAL</v>
          </cell>
          <cell r="E19">
            <v>35900</v>
          </cell>
          <cell r="F19" t="str">
            <v>MIÉ</v>
          </cell>
          <cell r="G19">
            <v>0.96739583333333334</v>
          </cell>
          <cell r="H19" t="str">
            <v>000:30</v>
          </cell>
          <cell r="I19" t="str">
            <v>[MAITE] {AVANCE PROGRAMACION} * {(P)ETB LIBRO CONTIGO}</v>
          </cell>
          <cell r="J19">
            <v>5</v>
          </cell>
          <cell r="K19">
            <v>14</v>
          </cell>
          <cell r="L19" t="str">
            <v>Resto</v>
          </cell>
          <cell r="M19">
            <v>0.3</v>
          </cell>
          <cell r="N19">
            <v>5.9</v>
          </cell>
          <cell r="O19">
            <v>98</v>
          </cell>
          <cell r="P19">
            <v>375</v>
          </cell>
        </row>
        <row r="20">
          <cell r="A20">
            <v>18</v>
          </cell>
          <cell r="B20" t="str">
            <v xml:space="preserve">PORT AVENTURA-H.VIAJE                                      </v>
          </cell>
          <cell r="C20" t="str">
            <v>ETB2</v>
          </cell>
          <cell r="D20" t="str">
            <v>GENERAL</v>
          </cell>
          <cell r="E20">
            <v>35900</v>
          </cell>
          <cell r="F20" t="str">
            <v>MIÉ</v>
          </cell>
          <cell r="G20">
            <v>1.0048263888888889</v>
          </cell>
          <cell r="H20" t="str">
            <v>000:20</v>
          </cell>
          <cell r="I20" t="str">
            <v>[TAXI 10] {AVANCE PROGRAMACION} * {AVANCE PROGRAMACION}</v>
          </cell>
          <cell r="J20">
            <v>7</v>
          </cell>
          <cell r="K20">
            <v>8</v>
          </cell>
          <cell r="L20" t="str">
            <v>Penultima</v>
          </cell>
          <cell r="M20">
            <v>0.2</v>
          </cell>
          <cell r="N20">
            <v>6.1</v>
          </cell>
          <cell r="O20">
            <v>62</v>
          </cell>
          <cell r="P20">
            <v>250</v>
          </cell>
        </row>
        <row r="21">
          <cell r="A21">
            <v>19</v>
          </cell>
          <cell r="B21" t="str">
            <v xml:space="preserve">PORT AVENTURA-H.VIAJE                                      </v>
          </cell>
          <cell r="C21" t="str">
            <v>ETB2</v>
          </cell>
          <cell r="D21" t="str">
            <v>GENERAL</v>
          </cell>
          <cell r="E21">
            <v>35900</v>
          </cell>
          <cell r="F21" t="str">
            <v>MIÉ</v>
          </cell>
          <cell r="G21">
            <v>1.0200578703703704</v>
          </cell>
          <cell r="H21" t="str">
            <v>000:20</v>
          </cell>
          <cell r="I21" t="str">
            <v>[CINE 2] {AVANCE PROGRAMACION} * {AVANCE PROGRAMACION}</v>
          </cell>
          <cell r="J21">
            <v>3</v>
          </cell>
          <cell r="K21">
            <v>7</v>
          </cell>
          <cell r="L21" t="str">
            <v>Resto</v>
          </cell>
          <cell r="M21">
            <v>0.2</v>
          </cell>
          <cell r="N21">
            <v>6.2</v>
          </cell>
          <cell r="O21">
            <v>62</v>
          </cell>
          <cell r="P21">
            <v>100</v>
          </cell>
        </row>
        <row r="22">
          <cell r="A22">
            <v>20</v>
          </cell>
          <cell r="B22" t="str">
            <v xml:space="preserve">PORT AVENTURA-H.VIAJE                                      </v>
          </cell>
          <cell r="C22" t="str">
            <v>TVG</v>
          </cell>
          <cell r="D22" t="str">
            <v>GENERAL</v>
          </cell>
          <cell r="E22">
            <v>35900</v>
          </cell>
          <cell r="F22" t="str">
            <v>MIÉ</v>
          </cell>
          <cell r="G22">
            <v>0.42123842592592592</v>
          </cell>
          <cell r="H22" t="str">
            <v>000:20</v>
          </cell>
          <cell r="I22" t="str">
            <v>[AVANCE PROGRAMACION] * [CADA DIA]</v>
          </cell>
          <cell r="J22">
            <v>2</v>
          </cell>
          <cell r="K22">
            <v>2</v>
          </cell>
          <cell r="L22" t="str">
            <v>Ultima</v>
          </cell>
          <cell r="M22">
            <v>0</v>
          </cell>
          <cell r="N22">
            <v>6.3</v>
          </cell>
          <cell r="O22">
            <v>15</v>
          </cell>
          <cell r="P22">
            <v>40</v>
          </cell>
        </row>
        <row r="23">
          <cell r="A23">
            <v>21</v>
          </cell>
          <cell r="B23" t="str">
            <v xml:space="preserve">PORT AVENTURA-H.VIAJE                                      </v>
          </cell>
          <cell r="C23" t="str">
            <v>TVG</v>
          </cell>
          <cell r="D23" t="str">
            <v>GENERAL</v>
          </cell>
          <cell r="E23">
            <v>35900</v>
          </cell>
          <cell r="F23" t="str">
            <v>MIÉ</v>
          </cell>
          <cell r="G23">
            <v>0.48178240740740735</v>
          </cell>
          <cell r="H23" t="str">
            <v>000:20</v>
          </cell>
          <cell r="I23" t="str">
            <v xml:space="preserve">[CADA DIA] {AVANCE PROGRAMACION} * </v>
          </cell>
          <cell r="J23">
            <v>3</v>
          </cell>
          <cell r="K23">
            <v>3</v>
          </cell>
          <cell r="L23" t="str">
            <v>Ultima</v>
          </cell>
          <cell r="M23">
            <v>0.1</v>
          </cell>
          <cell r="N23">
            <v>6.3</v>
          </cell>
          <cell r="O23">
            <v>24</v>
          </cell>
          <cell r="P23">
            <v>40</v>
          </cell>
        </row>
        <row r="24">
          <cell r="A24">
            <v>22</v>
          </cell>
          <cell r="B24" t="str">
            <v xml:space="preserve">PORT AVENTURA-H.VIAJE                                      </v>
          </cell>
          <cell r="C24" t="str">
            <v>TVG</v>
          </cell>
          <cell r="D24" t="str">
            <v>GENERAL</v>
          </cell>
          <cell r="E24">
            <v>35900</v>
          </cell>
          <cell r="F24" t="str">
            <v>MIÉ</v>
          </cell>
          <cell r="G24">
            <v>0.93182870370370363</v>
          </cell>
          <cell r="H24" t="str">
            <v>000:20</v>
          </cell>
          <cell r="I24" t="str">
            <v>[CANCIONS LEMBRANZA] {AVANCE PROGRAMACION} * {AVANCE PROGRAMACION}</v>
          </cell>
          <cell r="J24">
            <v>11</v>
          </cell>
          <cell r="K24">
            <v>13</v>
          </cell>
          <cell r="L24" t="str">
            <v>Resto</v>
          </cell>
          <cell r="M24">
            <v>0.3</v>
          </cell>
          <cell r="N24">
            <v>6.7</v>
          </cell>
          <cell r="O24">
            <v>119</v>
          </cell>
          <cell r="P24">
            <v>330</v>
          </cell>
        </row>
        <row r="25">
          <cell r="A25">
            <v>23</v>
          </cell>
          <cell r="B25" t="str">
            <v xml:space="preserve">PORT AVENTURA-H.VIAJE                                      </v>
          </cell>
          <cell r="C25" t="str">
            <v>TVG</v>
          </cell>
          <cell r="D25" t="str">
            <v>GENERAL</v>
          </cell>
          <cell r="E25">
            <v>35900</v>
          </cell>
          <cell r="F25" t="str">
            <v>MIÉ</v>
          </cell>
          <cell r="G25">
            <v>0.97812500000000002</v>
          </cell>
          <cell r="H25" t="str">
            <v>000:20</v>
          </cell>
          <cell r="I25" t="str">
            <v>[GALEGUIDADE] {AVANCE PROGRAMACION} * {AVANCE PROGRAMACION}</v>
          </cell>
          <cell r="J25">
            <v>3</v>
          </cell>
          <cell r="K25">
            <v>6</v>
          </cell>
          <cell r="L25" t="str">
            <v>Resto</v>
          </cell>
          <cell r="M25">
            <v>0.4</v>
          </cell>
          <cell r="N25">
            <v>7</v>
          </cell>
          <cell r="O25">
            <v>131</v>
          </cell>
          <cell r="P25">
            <v>330</v>
          </cell>
        </row>
        <row r="26">
          <cell r="A26">
            <v>24</v>
          </cell>
          <cell r="B26" t="str">
            <v xml:space="preserve">PORT AVENTURA-H.VIAJE                                      </v>
          </cell>
          <cell r="C26" t="str">
            <v>TVM</v>
          </cell>
          <cell r="D26" t="str">
            <v>GENERAL</v>
          </cell>
          <cell r="E26">
            <v>35900</v>
          </cell>
          <cell r="F26" t="str">
            <v>MIÉ</v>
          </cell>
          <cell r="G26">
            <v>0.52187499999999998</v>
          </cell>
          <cell r="H26" t="str">
            <v>000:20</v>
          </cell>
          <cell r="I26" t="str">
            <v xml:space="preserve">[LOCO POR TI] {AVANCE PROGRAMACION} * </v>
          </cell>
          <cell r="J26">
            <v>6</v>
          </cell>
          <cell r="K26">
            <v>8</v>
          </cell>
          <cell r="L26" t="str">
            <v>Resto</v>
          </cell>
          <cell r="M26">
            <v>0.1</v>
          </cell>
          <cell r="N26">
            <v>7.1</v>
          </cell>
          <cell r="O26">
            <v>37</v>
          </cell>
          <cell r="P26">
            <v>275</v>
          </cell>
        </row>
        <row r="27">
          <cell r="A27">
            <v>25</v>
          </cell>
          <cell r="B27" t="str">
            <v xml:space="preserve">PORT AVENTURA-H.VIAJE                                      </v>
          </cell>
          <cell r="C27" t="str">
            <v>TVM</v>
          </cell>
          <cell r="D27" t="str">
            <v>GENERAL</v>
          </cell>
          <cell r="E27">
            <v>35900</v>
          </cell>
          <cell r="F27" t="str">
            <v>MIÉ</v>
          </cell>
          <cell r="G27">
            <v>0.99928240740740737</v>
          </cell>
          <cell r="H27" t="str">
            <v>000:20</v>
          </cell>
          <cell r="I27" t="str">
            <v>[MAS ALLA DEL LIMITE] {(P)R.MADRID A C.EUROP} * {AVANCE PROGRAMACION}</v>
          </cell>
          <cell r="J27">
            <v>4</v>
          </cell>
          <cell r="K27">
            <v>16</v>
          </cell>
          <cell r="L27" t="str">
            <v>Resto</v>
          </cell>
          <cell r="M27">
            <v>1</v>
          </cell>
          <cell r="N27">
            <v>8.1</v>
          </cell>
          <cell r="O27">
            <v>360</v>
          </cell>
          <cell r="P27">
            <v>700</v>
          </cell>
        </row>
        <row r="28">
          <cell r="A28">
            <v>26</v>
          </cell>
          <cell r="B28" t="str">
            <v xml:space="preserve">PORT AVENTURA-H.VIAJE                                      </v>
          </cell>
          <cell r="C28" t="str">
            <v>TVM</v>
          </cell>
          <cell r="D28" t="str">
            <v>GENERAL</v>
          </cell>
          <cell r="E28">
            <v>35900</v>
          </cell>
          <cell r="F28" t="str">
            <v>MIÉ</v>
          </cell>
          <cell r="G28">
            <v>1.0512615740740741</v>
          </cell>
          <cell r="H28" t="str">
            <v>000:20</v>
          </cell>
          <cell r="I28" t="str">
            <v>[HISTORIAS D.LA CRIPTA] {AVANCE PROGRAMACION} * {(P)R.MADRID A C.EUROP}</v>
          </cell>
          <cell r="J28">
            <v>9</v>
          </cell>
          <cell r="K28">
            <v>13</v>
          </cell>
          <cell r="L28" t="str">
            <v>Resto</v>
          </cell>
          <cell r="M28">
            <v>0.4</v>
          </cell>
          <cell r="N28">
            <v>8.5</v>
          </cell>
          <cell r="O28">
            <v>142</v>
          </cell>
          <cell r="P28">
            <v>50</v>
          </cell>
        </row>
        <row r="29">
          <cell r="A29">
            <v>27</v>
          </cell>
          <cell r="B29" t="str">
            <v xml:space="preserve">PORT AVENTURA-H.VIAJE                                      </v>
          </cell>
          <cell r="C29" t="str">
            <v>T5</v>
          </cell>
          <cell r="D29" t="str">
            <v>GENERAL</v>
          </cell>
          <cell r="E29">
            <v>35901</v>
          </cell>
          <cell r="F29" t="str">
            <v>JUE</v>
          </cell>
          <cell r="G29">
            <v>0.80625000000000002</v>
          </cell>
          <cell r="H29" t="str">
            <v>000:20</v>
          </cell>
          <cell r="I29" t="str">
            <v xml:space="preserve">[ANA] {AVANCE PROGRAMACION} * </v>
          </cell>
          <cell r="J29">
            <v>15</v>
          </cell>
          <cell r="K29">
            <v>18</v>
          </cell>
          <cell r="L29" t="str">
            <v>Resto</v>
          </cell>
          <cell r="M29">
            <v>6.3</v>
          </cell>
          <cell r="N29">
            <v>14.8</v>
          </cell>
          <cell r="O29">
            <v>2311</v>
          </cell>
          <cell r="P29">
            <v>1100</v>
          </cell>
        </row>
        <row r="30">
          <cell r="A30">
            <v>28</v>
          </cell>
          <cell r="B30" t="str">
            <v xml:space="preserve">PORT AVENTURA-H.VIAJE                                      </v>
          </cell>
          <cell r="C30" t="str">
            <v>T5</v>
          </cell>
          <cell r="D30" t="str">
            <v>GENERAL</v>
          </cell>
          <cell r="E30">
            <v>35901</v>
          </cell>
          <cell r="F30" t="str">
            <v>JUE</v>
          </cell>
          <cell r="G30">
            <v>0.84408564814814813</v>
          </cell>
          <cell r="H30" t="str">
            <v>000:20</v>
          </cell>
          <cell r="I30" t="str">
            <v xml:space="preserve">[EL SUPER:H.TODOS DIAS] {AVANCE PROGRAMACION} * </v>
          </cell>
          <cell r="J30">
            <v>7</v>
          </cell>
          <cell r="K30">
            <v>19</v>
          </cell>
          <cell r="L30" t="str">
            <v>Resto</v>
          </cell>
          <cell r="M30">
            <v>6</v>
          </cell>
          <cell r="N30">
            <v>20.8</v>
          </cell>
          <cell r="O30">
            <v>2219</v>
          </cell>
          <cell r="P30">
            <v>1100</v>
          </cell>
        </row>
        <row r="31">
          <cell r="A31">
            <v>29</v>
          </cell>
          <cell r="B31" t="str">
            <v xml:space="preserve">PORT AVENTURA-H.VIAJE                                      </v>
          </cell>
          <cell r="C31" t="str">
            <v>T5</v>
          </cell>
          <cell r="D31" t="str">
            <v>GENERAL</v>
          </cell>
          <cell r="E31">
            <v>35901</v>
          </cell>
          <cell r="F31" t="str">
            <v>JUE</v>
          </cell>
          <cell r="G31">
            <v>1.0807754629629629</v>
          </cell>
          <cell r="H31" t="str">
            <v>000:20</v>
          </cell>
          <cell r="I31" t="str">
            <v>[ENTRE HOY Y MA#ANA]</v>
          </cell>
          <cell r="J31">
            <v>7</v>
          </cell>
          <cell r="K31">
            <v>13</v>
          </cell>
          <cell r="L31" t="str">
            <v>Resto</v>
          </cell>
          <cell r="M31">
            <v>0.5</v>
          </cell>
          <cell r="N31">
            <v>21.3</v>
          </cell>
          <cell r="O31">
            <v>197</v>
          </cell>
          <cell r="P31">
            <v>215</v>
          </cell>
        </row>
        <row r="32">
          <cell r="A32">
            <v>30</v>
          </cell>
          <cell r="B32" t="str">
            <v xml:space="preserve">PORT AVENTURA-H.VIAJE                                      </v>
          </cell>
          <cell r="C32" t="str">
            <v>C.SUR</v>
          </cell>
          <cell r="D32" t="str">
            <v>GENERAL</v>
          </cell>
          <cell r="E32">
            <v>35901</v>
          </cell>
          <cell r="F32" t="str">
            <v>JUE</v>
          </cell>
          <cell r="G32">
            <v>0.7281481481481481</v>
          </cell>
          <cell r="H32" t="str">
            <v>000:20</v>
          </cell>
          <cell r="I32" t="str">
            <v>[DE TARDE EN TARDE] {AVANCE PROGRAMACION} * {AVANCE PROGRAMACION}</v>
          </cell>
          <cell r="J32">
            <v>4</v>
          </cell>
          <cell r="K32">
            <v>9</v>
          </cell>
          <cell r="L32" t="str">
            <v>Resto</v>
          </cell>
          <cell r="M32">
            <v>2</v>
          </cell>
          <cell r="N32">
            <v>23.3</v>
          </cell>
          <cell r="O32">
            <v>721</v>
          </cell>
          <cell r="P32">
            <v>500</v>
          </cell>
        </row>
        <row r="33">
          <cell r="A33">
            <v>31</v>
          </cell>
          <cell r="B33" t="str">
            <v xml:space="preserve">PORT AVENTURA-H.VIAJE                                      </v>
          </cell>
          <cell r="C33" t="str">
            <v>C.SUR</v>
          </cell>
          <cell r="D33" t="str">
            <v>GENERAL</v>
          </cell>
          <cell r="E33">
            <v>35901</v>
          </cell>
          <cell r="F33" t="str">
            <v>JUE</v>
          </cell>
          <cell r="G33">
            <v>1.0499884259259258</v>
          </cell>
          <cell r="H33" t="str">
            <v>000:20</v>
          </cell>
          <cell r="I33" t="str">
            <v>[NOCHE TRASNOCHE] {AVANCE PROGRAMACION} * {AVANCE PROGRAMACION}</v>
          </cell>
          <cell r="J33">
            <v>3</v>
          </cell>
          <cell r="K33">
            <v>7</v>
          </cell>
          <cell r="L33" t="str">
            <v>Resto</v>
          </cell>
          <cell r="M33">
            <v>0.4</v>
          </cell>
          <cell r="N33">
            <v>23.7</v>
          </cell>
          <cell r="O33">
            <v>134</v>
          </cell>
          <cell r="P33">
            <v>65</v>
          </cell>
        </row>
        <row r="34">
          <cell r="A34">
            <v>32</v>
          </cell>
          <cell r="B34" t="str">
            <v xml:space="preserve">PORT AVENTURA-H.VIAJE                                      </v>
          </cell>
          <cell r="C34" t="str">
            <v>C9</v>
          </cell>
          <cell r="D34" t="str">
            <v>GENERAL</v>
          </cell>
          <cell r="E34">
            <v>35901</v>
          </cell>
          <cell r="F34" t="str">
            <v>JUE</v>
          </cell>
          <cell r="G34">
            <v>0.45185185185185189</v>
          </cell>
          <cell r="H34" t="str">
            <v>000:20</v>
          </cell>
          <cell r="I34" t="str">
            <v>[CINE DE MATI] {AVANCE PROGRAMACION} * {AVANCE PROGRAMACION}</v>
          </cell>
          <cell r="J34">
            <v>3</v>
          </cell>
          <cell r="K34">
            <v>6</v>
          </cell>
          <cell r="L34" t="str">
            <v>Resto</v>
          </cell>
          <cell r="M34">
            <v>0.1</v>
          </cell>
          <cell r="N34">
            <v>23.8</v>
          </cell>
          <cell r="O34">
            <v>32</v>
          </cell>
          <cell r="P34">
            <v>40</v>
          </cell>
        </row>
        <row r="35">
          <cell r="A35">
            <v>33</v>
          </cell>
          <cell r="B35" t="str">
            <v xml:space="preserve">PORT AVENTURA-H.VIAJE                                      </v>
          </cell>
          <cell r="C35" t="str">
            <v>C9</v>
          </cell>
          <cell r="D35" t="str">
            <v>GENERAL</v>
          </cell>
          <cell r="E35">
            <v>35901</v>
          </cell>
          <cell r="F35" t="str">
            <v>JUE</v>
          </cell>
          <cell r="G35">
            <v>0.79645833333333327</v>
          </cell>
          <cell r="H35" t="str">
            <v>000:20</v>
          </cell>
          <cell r="I35" t="str">
            <v xml:space="preserve">[HUI EN DIA] {AVANCE PROGRAMACION} * </v>
          </cell>
          <cell r="J35">
            <v>9</v>
          </cell>
          <cell r="K35">
            <v>11</v>
          </cell>
          <cell r="L35" t="str">
            <v>Resto</v>
          </cell>
          <cell r="M35">
            <v>0.1</v>
          </cell>
          <cell r="N35">
            <v>23.9</v>
          </cell>
          <cell r="O35">
            <v>38</v>
          </cell>
          <cell r="P35">
            <v>160</v>
          </cell>
        </row>
        <row r="36">
          <cell r="A36">
            <v>34</v>
          </cell>
          <cell r="B36" t="str">
            <v xml:space="preserve">PORT AVENTURA-H.VIAJE                                      </v>
          </cell>
          <cell r="C36" t="str">
            <v>ETB2</v>
          </cell>
          <cell r="D36" t="str">
            <v>GENERAL</v>
          </cell>
          <cell r="E36">
            <v>35901</v>
          </cell>
          <cell r="F36" t="str">
            <v>JUE</v>
          </cell>
          <cell r="G36">
            <v>0.49785879629629631</v>
          </cell>
          <cell r="H36" t="str">
            <v>000:20</v>
          </cell>
          <cell r="I36" t="str">
            <v>[CINE 2] {AVANCE PROGRAMACION} * {AVANCE PROGRAMACION}</v>
          </cell>
          <cell r="J36">
            <v>2</v>
          </cell>
          <cell r="K36">
            <v>3</v>
          </cell>
          <cell r="L36" t="str">
            <v>Segunda</v>
          </cell>
          <cell r="M36">
            <v>0</v>
          </cell>
          <cell r="N36">
            <v>23.9</v>
          </cell>
          <cell r="O36">
            <v>14</v>
          </cell>
          <cell r="P36">
            <v>40</v>
          </cell>
        </row>
        <row r="37">
          <cell r="A37">
            <v>35</v>
          </cell>
          <cell r="B37" t="str">
            <v xml:space="preserve">PORT AVENTURA-H.VIAJE                                      </v>
          </cell>
          <cell r="C37" t="str">
            <v>ETB2</v>
          </cell>
          <cell r="D37" t="str">
            <v>GENERAL</v>
          </cell>
          <cell r="E37">
            <v>35901</v>
          </cell>
          <cell r="F37" t="str">
            <v>JUE</v>
          </cell>
          <cell r="G37">
            <v>0.83587962962962958</v>
          </cell>
          <cell r="H37" t="str">
            <v>000:20</v>
          </cell>
          <cell r="I37" t="str">
            <v>[REMINGTON STEELE] {AVANCE PROGRAMACION} * {AVANCE PROGRAMACION}</v>
          </cell>
          <cell r="J37">
            <v>9</v>
          </cell>
          <cell r="K37">
            <v>11</v>
          </cell>
          <cell r="L37" t="str">
            <v>Resto</v>
          </cell>
          <cell r="M37">
            <v>0.2</v>
          </cell>
          <cell r="N37">
            <v>24.1</v>
          </cell>
          <cell r="O37">
            <v>73</v>
          </cell>
          <cell r="P37">
            <v>100</v>
          </cell>
        </row>
        <row r="38">
          <cell r="A38">
            <v>36</v>
          </cell>
          <cell r="B38" t="str">
            <v xml:space="preserve">PORT AVENTURA-H.VIAJE                                      </v>
          </cell>
          <cell r="C38" t="str">
            <v>ETB2</v>
          </cell>
          <cell r="D38" t="str">
            <v>GENERAL</v>
          </cell>
          <cell r="E38">
            <v>35901</v>
          </cell>
          <cell r="F38" t="str">
            <v>JUE</v>
          </cell>
          <cell r="G38">
            <v>0.98858796296296303</v>
          </cell>
          <cell r="H38" t="str">
            <v>000:20</v>
          </cell>
          <cell r="I38" t="str">
            <v>[VA DE CINE] {AVANCE PROGRAMACION} * {AVANCE PROGRAMACION}</v>
          </cell>
          <cell r="J38">
            <v>5</v>
          </cell>
          <cell r="K38">
            <v>13</v>
          </cell>
          <cell r="L38" t="str">
            <v>Resto</v>
          </cell>
          <cell r="M38">
            <v>0.3</v>
          </cell>
          <cell r="N38">
            <v>24.4</v>
          </cell>
          <cell r="O38">
            <v>116</v>
          </cell>
          <cell r="P38">
            <v>250</v>
          </cell>
        </row>
        <row r="39">
          <cell r="A39">
            <v>37</v>
          </cell>
          <cell r="B39" t="str">
            <v xml:space="preserve">PORT AVENTURA-H.VIAJE                                      </v>
          </cell>
          <cell r="C39" t="str">
            <v>ETB2</v>
          </cell>
          <cell r="D39" t="str">
            <v>GENERAL</v>
          </cell>
          <cell r="E39">
            <v>35901</v>
          </cell>
          <cell r="F39" t="str">
            <v>JUE</v>
          </cell>
          <cell r="G39">
            <v>0.99009259259259252</v>
          </cell>
          <cell r="H39" t="str">
            <v>000:20</v>
          </cell>
          <cell r="I39" t="str">
            <v>[VA DE CINE] {AVANCE PROGRAMACION} * {AVANCE PROGRAMACION}</v>
          </cell>
          <cell r="J39">
            <v>11</v>
          </cell>
          <cell r="K39">
            <v>13</v>
          </cell>
          <cell r="L39" t="str">
            <v>Resto</v>
          </cell>
          <cell r="M39">
            <v>0.3</v>
          </cell>
          <cell r="N39">
            <v>24.7</v>
          </cell>
          <cell r="O39">
            <v>119</v>
          </cell>
          <cell r="P39">
            <v>250</v>
          </cell>
        </row>
        <row r="40">
          <cell r="A40">
            <v>38</v>
          </cell>
          <cell r="B40" t="str">
            <v xml:space="preserve">PORT AVENTURA-H.VIAJE                                      </v>
          </cell>
          <cell r="C40" t="str">
            <v>TVG</v>
          </cell>
          <cell r="D40" t="str">
            <v>GENERAL</v>
          </cell>
          <cell r="E40">
            <v>35901</v>
          </cell>
          <cell r="F40" t="str">
            <v>JUE</v>
          </cell>
          <cell r="G40">
            <v>0.50579861111111113</v>
          </cell>
          <cell r="H40" t="str">
            <v>000:20</v>
          </cell>
          <cell r="I40" t="str">
            <v>[ADIANTO XORDOS] * [A COCI#AR CON P.FEIXO]</v>
          </cell>
          <cell r="J40">
            <v>1</v>
          </cell>
          <cell r="K40">
            <v>1</v>
          </cell>
          <cell r="L40" t="str">
            <v>Primera</v>
          </cell>
          <cell r="M40">
            <v>0.1</v>
          </cell>
          <cell r="N40">
            <v>24.8</v>
          </cell>
          <cell r="O40">
            <v>26</v>
          </cell>
          <cell r="P40">
            <v>40</v>
          </cell>
        </row>
        <row r="41">
          <cell r="A41">
            <v>39</v>
          </cell>
          <cell r="B41" t="str">
            <v xml:space="preserve">PORT AVENTURA-H.VIAJE                                      </v>
          </cell>
          <cell r="C41" t="str">
            <v>TVG</v>
          </cell>
          <cell r="D41" t="str">
            <v>GENERAL</v>
          </cell>
          <cell r="E41">
            <v>35901</v>
          </cell>
          <cell r="F41" t="str">
            <v>JUE</v>
          </cell>
          <cell r="G41">
            <v>0.84662037037037041</v>
          </cell>
          <cell r="H41" t="str">
            <v>000:20</v>
          </cell>
          <cell r="I41" t="str">
            <v>[AVANCE PROGRAMACION] * [GALICIA DIRECTO]</v>
          </cell>
          <cell r="J41">
            <v>6</v>
          </cell>
          <cell r="K41">
            <v>7</v>
          </cell>
          <cell r="L41" t="str">
            <v>Penultima</v>
          </cell>
          <cell r="M41">
            <v>0</v>
          </cell>
          <cell r="N41">
            <v>24.9</v>
          </cell>
          <cell r="O41">
            <v>12</v>
          </cell>
          <cell r="P41">
            <v>250</v>
          </cell>
        </row>
        <row r="42">
          <cell r="A42">
            <v>40</v>
          </cell>
          <cell r="B42" t="str">
            <v xml:space="preserve">PORT AVENTURA-H.VIAJE                                      </v>
          </cell>
          <cell r="C42" t="str">
            <v>TVG</v>
          </cell>
          <cell r="D42" t="str">
            <v>GENERAL</v>
          </cell>
          <cell r="E42">
            <v>35901</v>
          </cell>
          <cell r="F42" t="str">
            <v>JUE</v>
          </cell>
          <cell r="G42">
            <v>0.98378472222222213</v>
          </cell>
          <cell r="H42" t="str">
            <v>000:20</v>
          </cell>
          <cell r="I42" t="str">
            <v xml:space="preserve">[CINE] {AVANCE PROGRAMACION} * </v>
          </cell>
          <cell r="J42">
            <v>13</v>
          </cell>
          <cell r="K42">
            <v>14</v>
          </cell>
          <cell r="L42" t="str">
            <v>Penultima</v>
          </cell>
          <cell r="M42">
            <v>0.5</v>
          </cell>
          <cell r="N42">
            <v>25.4</v>
          </cell>
          <cell r="O42">
            <v>194</v>
          </cell>
          <cell r="P42">
            <v>330</v>
          </cell>
        </row>
        <row r="43">
          <cell r="A43">
            <v>41</v>
          </cell>
          <cell r="B43" t="str">
            <v xml:space="preserve">PORT AVENTURA-H.VIAJE                                      </v>
          </cell>
          <cell r="C43" t="str">
            <v>TVM</v>
          </cell>
          <cell r="D43" t="str">
            <v>GENERAL</v>
          </cell>
          <cell r="E43">
            <v>35901</v>
          </cell>
          <cell r="F43" t="str">
            <v>JUE</v>
          </cell>
          <cell r="G43">
            <v>0.51976851851851846</v>
          </cell>
          <cell r="H43" t="str">
            <v>000:20</v>
          </cell>
          <cell r="I43" t="str">
            <v>[LOCO POR TI]  * {(P)R.MADRID A C.EUROP}</v>
          </cell>
          <cell r="J43">
            <v>6</v>
          </cell>
          <cell r="K43">
            <v>8</v>
          </cell>
          <cell r="L43" t="str">
            <v>Resto</v>
          </cell>
          <cell r="M43">
            <v>0.1</v>
          </cell>
          <cell r="N43">
            <v>25.5</v>
          </cell>
          <cell r="O43">
            <v>26</v>
          </cell>
          <cell r="P43">
            <v>275</v>
          </cell>
        </row>
        <row r="44">
          <cell r="A44">
            <v>42</v>
          </cell>
          <cell r="B44" t="str">
            <v xml:space="preserve">PORT AVENTURA-H.VIAJE                                      </v>
          </cell>
          <cell r="C44" t="str">
            <v>TVM</v>
          </cell>
          <cell r="D44" t="str">
            <v>GENERAL</v>
          </cell>
          <cell r="E44">
            <v>35901</v>
          </cell>
          <cell r="F44" t="str">
            <v>JUE</v>
          </cell>
          <cell r="G44">
            <v>0.84347222222222218</v>
          </cell>
          <cell r="H44" t="str">
            <v>000:20</v>
          </cell>
          <cell r="I44" t="str">
            <v xml:space="preserve">[MADRID DIRECTO] {AVANCE PROGRAMACION} * </v>
          </cell>
          <cell r="J44">
            <v>16</v>
          </cell>
          <cell r="K44">
            <v>21</v>
          </cell>
          <cell r="L44" t="str">
            <v>Resto</v>
          </cell>
          <cell r="M44">
            <v>0.9</v>
          </cell>
          <cell r="N44">
            <v>26.3</v>
          </cell>
          <cell r="O44">
            <v>320</v>
          </cell>
          <cell r="P44">
            <v>400</v>
          </cell>
        </row>
        <row r="45">
          <cell r="A45">
            <v>43</v>
          </cell>
          <cell r="B45" t="str">
            <v xml:space="preserve">PORT AVENTURA-H.VIAJE                                      </v>
          </cell>
          <cell r="C45" t="str">
            <v>TVM</v>
          </cell>
          <cell r="D45" t="str">
            <v>GENERAL</v>
          </cell>
          <cell r="E45">
            <v>35901</v>
          </cell>
          <cell r="F45" t="str">
            <v>JUE</v>
          </cell>
          <cell r="G45">
            <v>1.0932175925925927</v>
          </cell>
          <cell r="H45" t="str">
            <v>000:20</v>
          </cell>
          <cell r="I45" t="str">
            <v xml:space="preserve">[SOLA EN LA CIUDAD] {AVANCE PROGRAMACION} * </v>
          </cell>
          <cell r="J45">
            <v>7</v>
          </cell>
          <cell r="K45">
            <v>11</v>
          </cell>
          <cell r="L45" t="str">
            <v>Resto</v>
          </cell>
          <cell r="M45">
            <v>0.2</v>
          </cell>
          <cell r="N45">
            <v>26.5</v>
          </cell>
          <cell r="O45">
            <v>83</v>
          </cell>
          <cell r="P45">
            <v>50</v>
          </cell>
        </row>
        <row r="46">
          <cell r="A46">
            <v>44</v>
          </cell>
          <cell r="B46" t="str">
            <v xml:space="preserve">PORT AVENTURA-H.VIAJE                                      </v>
          </cell>
          <cell r="C46" t="str">
            <v>TVM</v>
          </cell>
          <cell r="D46" t="str">
            <v>GENERAL</v>
          </cell>
          <cell r="E46">
            <v>35901</v>
          </cell>
          <cell r="F46" t="str">
            <v>JUE</v>
          </cell>
          <cell r="G46">
            <v>1.0935069444444445</v>
          </cell>
          <cell r="H46" t="str">
            <v>000:20</v>
          </cell>
          <cell r="I46" t="str">
            <v xml:space="preserve">[SOLA EN LA CIUDAD] {AVANCE PROGRAMACION} * </v>
          </cell>
          <cell r="J46">
            <v>9</v>
          </cell>
          <cell r="K46">
            <v>11</v>
          </cell>
          <cell r="L46" t="str">
            <v>Resto</v>
          </cell>
          <cell r="M46">
            <v>0.2</v>
          </cell>
          <cell r="N46">
            <v>26.8</v>
          </cell>
          <cell r="O46">
            <v>83</v>
          </cell>
          <cell r="P46">
            <v>50</v>
          </cell>
        </row>
        <row r="47">
          <cell r="A47">
            <v>45</v>
          </cell>
          <cell r="B47" t="str">
            <v xml:space="preserve">PORT AVENTURA-H.VIAJE                                      </v>
          </cell>
          <cell r="C47" t="str">
            <v>T5</v>
          </cell>
          <cell r="D47" t="str">
            <v>GENERAL</v>
          </cell>
          <cell r="E47">
            <v>35902</v>
          </cell>
          <cell r="F47" t="str">
            <v>VIE</v>
          </cell>
          <cell r="G47">
            <v>0.81912037037037033</v>
          </cell>
          <cell r="H47" t="str">
            <v>000:20</v>
          </cell>
          <cell r="I47" t="str">
            <v xml:space="preserve">[ANA] {AVANCE PROGRAMACION} * </v>
          </cell>
          <cell r="J47">
            <v>11</v>
          </cell>
          <cell r="K47">
            <v>19</v>
          </cell>
          <cell r="L47" t="str">
            <v>Resto</v>
          </cell>
          <cell r="M47">
            <v>7</v>
          </cell>
          <cell r="N47">
            <v>33.799999999999997</v>
          </cell>
          <cell r="O47">
            <v>2563</v>
          </cell>
          <cell r="P47">
            <v>1100</v>
          </cell>
        </row>
        <row r="48">
          <cell r="A48">
            <v>46</v>
          </cell>
          <cell r="B48" t="str">
            <v xml:space="preserve">PORT AVENTURA-H.VIAJE                                      </v>
          </cell>
          <cell r="C48" t="str">
            <v>C.SUR</v>
          </cell>
          <cell r="D48" t="str">
            <v>GENERAL</v>
          </cell>
          <cell r="E48">
            <v>35902</v>
          </cell>
          <cell r="F48" t="str">
            <v>VIE</v>
          </cell>
          <cell r="G48">
            <v>0.85166666666666668</v>
          </cell>
          <cell r="H48" t="str">
            <v>000:20</v>
          </cell>
          <cell r="I48" t="str">
            <v>[ANDALUCIA DIRECTO] * [AVANCE PROGRAMACION]</v>
          </cell>
          <cell r="J48">
            <v>3</v>
          </cell>
          <cell r="K48">
            <v>6</v>
          </cell>
          <cell r="L48" t="str">
            <v>Resto</v>
          </cell>
          <cell r="M48">
            <v>0.3</v>
          </cell>
          <cell r="N48">
            <v>34.1</v>
          </cell>
          <cell r="O48">
            <v>122</v>
          </cell>
          <cell r="P48">
            <v>450</v>
          </cell>
        </row>
        <row r="49">
          <cell r="A49">
            <v>47</v>
          </cell>
          <cell r="B49" t="str">
            <v xml:space="preserve">PORT AVENTURA-H.VIAJE                                      </v>
          </cell>
          <cell r="C49" t="str">
            <v>C.SUR</v>
          </cell>
          <cell r="D49" t="str">
            <v>GENERAL</v>
          </cell>
          <cell r="E49">
            <v>35902</v>
          </cell>
          <cell r="F49" t="str">
            <v>VIE</v>
          </cell>
          <cell r="G49">
            <v>1.0324537037037038</v>
          </cell>
          <cell r="H49" t="str">
            <v>000:20</v>
          </cell>
          <cell r="I49" t="str">
            <v>[CINE] {AVANCE PROGRAMACION} * {AVANCE PROGRAMACION}</v>
          </cell>
          <cell r="J49">
            <v>3</v>
          </cell>
          <cell r="K49">
            <v>6</v>
          </cell>
          <cell r="L49" t="str">
            <v>Resto</v>
          </cell>
          <cell r="M49">
            <v>0.2</v>
          </cell>
          <cell r="N49">
            <v>34.299999999999997</v>
          </cell>
          <cell r="O49">
            <v>89</v>
          </cell>
          <cell r="P49">
            <v>65</v>
          </cell>
        </row>
        <row r="50">
          <cell r="A50">
            <v>48</v>
          </cell>
          <cell r="B50" t="str">
            <v xml:space="preserve">PORT AVENTURA-H.VIAJE                                      </v>
          </cell>
          <cell r="C50" t="str">
            <v>C9</v>
          </cell>
          <cell r="D50" t="str">
            <v>GENERAL</v>
          </cell>
          <cell r="E50">
            <v>35902</v>
          </cell>
          <cell r="F50" t="str">
            <v>VIE</v>
          </cell>
          <cell r="G50">
            <v>0.82793981481481482</v>
          </cell>
          <cell r="H50" t="str">
            <v>000:20</v>
          </cell>
          <cell r="I50" t="str">
            <v>[GUANYE QUI GUANYE]</v>
          </cell>
          <cell r="J50">
            <v>5</v>
          </cell>
          <cell r="K50">
            <v>12</v>
          </cell>
          <cell r="L50" t="str">
            <v>Resto</v>
          </cell>
          <cell r="M50">
            <v>0.1</v>
          </cell>
          <cell r="N50">
            <v>34.5</v>
          </cell>
          <cell r="O50">
            <v>48</v>
          </cell>
          <cell r="P50">
            <v>160</v>
          </cell>
        </row>
        <row r="51">
          <cell r="A51">
            <v>49</v>
          </cell>
          <cell r="B51" t="str">
            <v xml:space="preserve">PORT AVENTURA-H.VIAJE                                      </v>
          </cell>
          <cell r="C51" t="str">
            <v>C9</v>
          </cell>
          <cell r="D51" t="str">
            <v>GENERAL</v>
          </cell>
          <cell r="E51">
            <v>35902</v>
          </cell>
          <cell r="F51" t="str">
            <v>VIE</v>
          </cell>
          <cell r="G51">
            <v>1.0554050925925926</v>
          </cell>
          <cell r="H51" t="str">
            <v>000:20</v>
          </cell>
          <cell r="I51" t="str">
            <v>[PARLE VOSTE,CALLE VOS] {AVANCE PROGRAMACION} * {AVANCE PROGRAMACION}</v>
          </cell>
          <cell r="J51">
            <v>5</v>
          </cell>
          <cell r="K51">
            <v>8</v>
          </cell>
          <cell r="L51" t="str">
            <v>Resto</v>
          </cell>
          <cell r="M51">
            <v>0.1</v>
          </cell>
          <cell r="N51">
            <v>34.6</v>
          </cell>
          <cell r="O51">
            <v>50</v>
          </cell>
          <cell r="P51">
            <v>50</v>
          </cell>
        </row>
        <row r="52">
          <cell r="A52">
            <v>50</v>
          </cell>
          <cell r="B52" t="str">
            <v xml:space="preserve">PORT AVENTURA-H.VIAJE                                      </v>
          </cell>
          <cell r="C52" t="str">
            <v>ETB2</v>
          </cell>
          <cell r="D52" t="str">
            <v>GENERAL</v>
          </cell>
          <cell r="E52">
            <v>35902</v>
          </cell>
          <cell r="F52" t="str">
            <v>VIE</v>
          </cell>
          <cell r="G52">
            <v>0.50111111111111117</v>
          </cell>
          <cell r="H52" t="str">
            <v>000:20</v>
          </cell>
          <cell r="I52" t="str">
            <v>[CINE 2] {AVANCE PROGRAMACION} * {AVANCE PROGRAMACION}</v>
          </cell>
          <cell r="J52">
            <v>4</v>
          </cell>
          <cell r="K52">
            <v>6</v>
          </cell>
          <cell r="L52" t="str">
            <v>Resto</v>
          </cell>
          <cell r="M52">
            <v>0.1</v>
          </cell>
          <cell r="N52">
            <v>34.6</v>
          </cell>
          <cell r="O52">
            <v>19</v>
          </cell>
          <cell r="P52">
            <v>40</v>
          </cell>
        </row>
        <row r="53">
          <cell r="A53">
            <v>51</v>
          </cell>
          <cell r="B53" t="str">
            <v xml:space="preserve">PORT AVENTURA-H.VIAJE                                      </v>
          </cell>
          <cell r="C53" t="str">
            <v>ETB2</v>
          </cell>
          <cell r="D53" t="str">
            <v>GENERAL</v>
          </cell>
          <cell r="E53">
            <v>35902</v>
          </cell>
          <cell r="F53" t="str">
            <v>VIE</v>
          </cell>
          <cell r="G53">
            <v>0.92994212962962963</v>
          </cell>
          <cell r="H53" t="str">
            <v>000:20</v>
          </cell>
          <cell r="I53" t="str">
            <v>[EL IMPACTO GUGGENHEIM] {AVANCE PROGRAMACION} * {AVANCE PROGRAMACION}</v>
          </cell>
          <cell r="J53">
            <v>12</v>
          </cell>
          <cell r="K53">
            <v>18</v>
          </cell>
          <cell r="L53" t="str">
            <v>Resto</v>
          </cell>
          <cell r="M53">
            <v>0.1</v>
          </cell>
          <cell r="N53">
            <v>34.799999999999997</v>
          </cell>
          <cell r="O53">
            <v>44</v>
          </cell>
          <cell r="P53">
            <v>250</v>
          </cell>
        </row>
        <row r="54">
          <cell r="A54">
            <v>52</v>
          </cell>
          <cell r="B54" t="str">
            <v xml:space="preserve">PORT AVENTURA-H.VIAJE                                      </v>
          </cell>
          <cell r="C54" t="str">
            <v>ETB2</v>
          </cell>
          <cell r="D54" t="str">
            <v>GENERAL</v>
          </cell>
          <cell r="E54">
            <v>35902</v>
          </cell>
          <cell r="F54" t="str">
            <v>VIE</v>
          </cell>
          <cell r="G54">
            <v>1.0088425925925926</v>
          </cell>
          <cell r="H54" t="str">
            <v>000:20</v>
          </cell>
          <cell r="I54" t="str">
            <v>[PASARELA GETXO] {AVANCE PROGRAMACION} * {AVANCE PROGRAMACION}</v>
          </cell>
          <cell r="J54">
            <v>4</v>
          </cell>
          <cell r="K54">
            <v>8</v>
          </cell>
          <cell r="L54" t="str">
            <v>Resto</v>
          </cell>
          <cell r="M54">
            <v>0.1</v>
          </cell>
          <cell r="N54">
            <v>34.799999999999997</v>
          </cell>
          <cell r="O54">
            <v>25</v>
          </cell>
          <cell r="P54">
            <v>250</v>
          </cell>
        </row>
        <row r="55">
          <cell r="A55">
            <v>53</v>
          </cell>
          <cell r="B55" t="str">
            <v xml:space="preserve">PORT AVENTURA-H.VIAJE                                      </v>
          </cell>
          <cell r="C55" t="str">
            <v>TVG</v>
          </cell>
          <cell r="D55" t="str">
            <v>GENERAL</v>
          </cell>
          <cell r="E55">
            <v>35902</v>
          </cell>
          <cell r="F55" t="str">
            <v>VIE</v>
          </cell>
          <cell r="G55">
            <v>0.47593750000000001</v>
          </cell>
          <cell r="H55" t="str">
            <v>000:20</v>
          </cell>
          <cell r="I55" t="str">
            <v>[AVANCE PROGRAMACION] * [DEZINE]</v>
          </cell>
          <cell r="J55">
            <v>2</v>
          </cell>
          <cell r="K55">
            <v>2</v>
          </cell>
          <cell r="L55" t="str">
            <v>Ultima</v>
          </cell>
          <cell r="M55">
            <v>0</v>
          </cell>
          <cell r="N55">
            <v>34.9</v>
          </cell>
          <cell r="O55">
            <v>8</v>
          </cell>
          <cell r="P55">
            <v>40</v>
          </cell>
        </row>
        <row r="56">
          <cell r="A56">
            <v>54</v>
          </cell>
          <cell r="B56" t="str">
            <v xml:space="preserve">PORT AVENTURA-H.VIAJE                                      </v>
          </cell>
          <cell r="C56" t="str">
            <v>TVG</v>
          </cell>
          <cell r="D56" t="str">
            <v>GENERAL</v>
          </cell>
          <cell r="E56">
            <v>35902</v>
          </cell>
          <cell r="F56" t="str">
            <v>VIE</v>
          </cell>
          <cell r="G56">
            <v>0.91015046296296298</v>
          </cell>
          <cell r="H56" t="str">
            <v>000:20</v>
          </cell>
          <cell r="I56" t="str">
            <v>[EN XOGO VENRES] * [O TEMPO]</v>
          </cell>
          <cell r="J56">
            <v>10</v>
          </cell>
          <cell r="K56">
            <v>12</v>
          </cell>
          <cell r="L56" t="str">
            <v>Resto</v>
          </cell>
          <cell r="M56">
            <v>0.5</v>
          </cell>
          <cell r="N56">
            <v>35.4</v>
          </cell>
          <cell r="O56">
            <v>182</v>
          </cell>
          <cell r="P56">
            <v>450</v>
          </cell>
        </row>
        <row r="57">
          <cell r="A57">
            <v>55</v>
          </cell>
          <cell r="B57" t="str">
            <v xml:space="preserve">PORT AVENTURA-H.VIAJE                                      </v>
          </cell>
          <cell r="C57" t="str">
            <v>TVG</v>
          </cell>
          <cell r="D57" t="str">
            <v>GENERAL</v>
          </cell>
          <cell r="E57">
            <v>35902</v>
          </cell>
          <cell r="F57" t="str">
            <v>VIE</v>
          </cell>
          <cell r="G57">
            <v>1.0214583333333334</v>
          </cell>
          <cell r="H57" t="str">
            <v>000:20</v>
          </cell>
          <cell r="I57" t="str">
            <v>[AVANCE PROGRAMACION] * [TELEXORNAL 3]</v>
          </cell>
          <cell r="J57">
            <v>8</v>
          </cell>
          <cell r="K57">
            <v>8</v>
          </cell>
          <cell r="L57" t="str">
            <v>Ultima</v>
          </cell>
          <cell r="M57">
            <v>0.3</v>
          </cell>
          <cell r="N57">
            <v>35.700000000000003</v>
          </cell>
          <cell r="O57">
            <v>113</v>
          </cell>
          <cell r="P57">
            <v>160</v>
          </cell>
        </row>
        <row r="58">
          <cell r="A58">
            <v>56</v>
          </cell>
          <cell r="B58" t="str">
            <v xml:space="preserve">PORT AVENTURA-H.VIAJE                                      </v>
          </cell>
          <cell r="C58" t="str">
            <v>TVM</v>
          </cell>
          <cell r="D58" t="str">
            <v>GENERAL</v>
          </cell>
          <cell r="E58">
            <v>35902</v>
          </cell>
          <cell r="F58" t="str">
            <v>VIE</v>
          </cell>
          <cell r="G58">
            <v>0.51685185185185178</v>
          </cell>
          <cell r="H58" t="str">
            <v>000:20</v>
          </cell>
          <cell r="I58" t="str">
            <v>[LOCO POR TI] {AVANCE PROGRAMACION} * {AVANCE PROGRAMACION}</v>
          </cell>
          <cell r="J58">
            <v>5</v>
          </cell>
          <cell r="K58">
            <v>8</v>
          </cell>
          <cell r="L58" t="str">
            <v>Resto</v>
          </cell>
          <cell r="M58">
            <v>0.2</v>
          </cell>
          <cell r="N58">
            <v>35.799999999999997</v>
          </cell>
          <cell r="O58">
            <v>63</v>
          </cell>
          <cell r="P58">
            <v>275</v>
          </cell>
        </row>
        <row r="59">
          <cell r="A59">
            <v>57</v>
          </cell>
          <cell r="B59" t="str">
            <v xml:space="preserve">PORT AVENTURA-H.VIAJE                                      </v>
          </cell>
          <cell r="C59" t="str">
            <v>TVM</v>
          </cell>
          <cell r="D59" t="str">
            <v>GENERAL</v>
          </cell>
          <cell r="E59">
            <v>35902</v>
          </cell>
          <cell r="F59" t="str">
            <v>VIE</v>
          </cell>
          <cell r="G59">
            <v>0.98803240740740739</v>
          </cell>
          <cell r="H59" t="str">
            <v>000:20</v>
          </cell>
          <cell r="I59" t="str">
            <v>[SUCEDIO EN MADRID] {AVANCE PROGRAMACION} * {AVANCE PROGRAMACION}</v>
          </cell>
          <cell r="J59">
            <v>8</v>
          </cell>
          <cell r="K59">
            <v>15</v>
          </cell>
          <cell r="L59" t="str">
            <v>Resto</v>
          </cell>
          <cell r="M59">
            <v>0.3</v>
          </cell>
          <cell r="N59">
            <v>36.200000000000003</v>
          </cell>
          <cell r="O59">
            <v>128</v>
          </cell>
          <cell r="P59">
            <v>700</v>
          </cell>
        </row>
        <row r="60">
          <cell r="A60">
            <v>58</v>
          </cell>
          <cell r="B60" t="str">
            <v xml:space="preserve">PORT AVENTURA-H.VIAJE                                      </v>
          </cell>
          <cell r="C60" t="str">
            <v>TVM</v>
          </cell>
          <cell r="D60" t="str">
            <v>GENERAL</v>
          </cell>
          <cell r="E60">
            <v>35902</v>
          </cell>
          <cell r="F60" t="str">
            <v>VIE</v>
          </cell>
          <cell r="G60">
            <v>1.0562268518518518</v>
          </cell>
          <cell r="H60" t="str">
            <v>000:20</v>
          </cell>
          <cell r="I60" t="str">
            <v>[SUCEDIO EN MADRID] {AVANCE PROGRAMACION} * {AVANCE PROGRAMACION}</v>
          </cell>
          <cell r="J60">
            <v>26</v>
          </cell>
          <cell r="K60">
            <v>28</v>
          </cell>
          <cell r="L60" t="str">
            <v>Resto</v>
          </cell>
          <cell r="M60">
            <v>0.2</v>
          </cell>
          <cell r="N60">
            <v>36.4</v>
          </cell>
          <cell r="O60">
            <v>71</v>
          </cell>
          <cell r="P60">
            <v>50</v>
          </cell>
        </row>
        <row r="61">
          <cell r="A61">
            <v>59</v>
          </cell>
          <cell r="B61" t="str">
            <v xml:space="preserve">PORT AVENTURA-H.VIAJE                                      </v>
          </cell>
          <cell r="C61" t="str">
            <v>C.SUR</v>
          </cell>
          <cell r="D61" t="str">
            <v>GENERAL</v>
          </cell>
          <cell r="E61">
            <v>35903</v>
          </cell>
          <cell r="F61" t="str">
            <v>SÁB</v>
          </cell>
          <cell r="G61">
            <v>0.99428240740740748</v>
          </cell>
          <cell r="H61" t="str">
            <v>000:20</v>
          </cell>
          <cell r="I61" t="str">
            <v>[CINE] {AVANCE PROGRAMACION} * {AVANCE PROGRAMACION}</v>
          </cell>
          <cell r="J61">
            <v>9</v>
          </cell>
          <cell r="K61">
            <v>16</v>
          </cell>
          <cell r="L61" t="str">
            <v>Resto</v>
          </cell>
          <cell r="M61">
            <v>1.2</v>
          </cell>
          <cell r="N61">
            <v>37.6</v>
          </cell>
          <cell r="O61">
            <v>440</v>
          </cell>
          <cell r="P61">
            <v>325</v>
          </cell>
        </row>
        <row r="62">
          <cell r="A62">
            <v>60</v>
          </cell>
          <cell r="B62" t="str">
            <v xml:space="preserve">PORT AVENTURA-H.VIAJE                                      </v>
          </cell>
          <cell r="C62" t="str">
            <v>C.SUR</v>
          </cell>
          <cell r="D62" t="str">
            <v>GENERAL</v>
          </cell>
          <cell r="E62">
            <v>35903</v>
          </cell>
          <cell r="F62" t="str">
            <v>SÁB</v>
          </cell>
          <cell r="G62">
            <v>1.0619212962962963</v>
          </cell>
          <cell r="H62" t="str">
            <v>000:20</v>
          </cell>
          <cell r="I62" t="str">
            <v>[AVANCE PROGRAMACION] * [AVANCE PROGRAMACION]</v>
          </cell>
          <cell r="J62">
            <v>5</v>
          </cell>
          <cell r="K62">
            <v>10</v>
          </cell>
          <cell r="L62" t="str">
            <v>Resto</v>
          </cell>
          <cell r="M62">
            <v>0.4</v>
          </cell>
          <cell r="N62">
            <v>37.9</v>
          </cell>
          <cell r="O62">
            <v>131</v>
          </cell>
          <cell r="P62">
            <v>65</v>
          </cell>
        </row>
        <row r="63">
          <cell r="A63">
            <v>61</v>
          </cell>
          <cell r="B63" t="str">
            <v xml:space="preserve">PORT AVENTURA-H.VIAJE                                      </v>
          </cell>
          <cell r="C63" t="str">
            <v>C9</v>
          </cell>
          <cell r="D63" t="str">
            <v>GENERAL</v>
          </cell>
          <cell r="E63">
            <v>35903</v>
          </cell>
          <cell r="F63" t="str">
            <v>SÁB</v>
          </cell>
          <cell r="G63">
            <v>0.96769675925925924</v>
          </cell>
          <cell r="H63" t="str">
            <v>000:20</v>
          </cell>
          <cell r="I63" t="str">
            <v>[CINE DE NIT] {AVANCE PROGRAMACION} * {AVANCE PROGRAMACION}</v>
          </cell>
          <cell r="J63">
            <v>11</v>
          </cell>
          <cell r="K63">
            <v>13</v>
          </cell>
          <cell r="L63" t="str">
            <v>Resto</v>
          </cell>
          <cell r="M63">
            <v>0.7</v>
          </cell>
          <cell r="N63">
            <v>38.6</v>
          </cell>
          <cell r="O63">
            <v>256</v>
          </cell>
          <cell r="P63">
            <v>450</v>
          </cell>
        </row>
        <row r="64">
          <cell r="A64">
            <v>62</v>
          </cell>
          <cell r="B64" t="str">
            <v xml:space="preserve">PORT AVENTURA-H.VIAJE                                      </v>
          </cell>
          <cell r="C64" t="str">
            <v>C9</v>
          </cell>
          <cell r="D64" t="str">
            <v>GENERAL</v>
          </cell>
          <cell r="E64">
            <v>35903</v>
          </cell>
          <cell r="F64" t="str">
            <v>SÁB</v>
          </cell>
          <cell r="G64">
            <v>1.0442592592592592</v>
          </cell>
          <cell r="H64" t="str">
            <v>000:20</v>
          </cell>
          <cell r="I64" t="str">
            <v>[CINE DE NIT] * [CINE DE MITJANIT]</v>
          </cell>
          <cell r="J64">
            <v>2</v>
          </cell>
          <cell r="K64">
            <v>10</v>
          </cell>
          <cell r="L64" t="str">
            <v>Segunda</v>
          </cell>
          <cell r="M64">
            <v>0.4</v>
          </cell>
          <cell r="N64">
            <v>39</v>
          </cell>
          <cell r="O64">
            <v>149</v>
          </cell>
          <cell r="P64">
            <v>50</v>
          </cell>
        </row>
        <row r="65">
          <cell r="A65">
            <v>63</v>
          </cell>
          <cell r="B65" t="str">
            <v xml:space="preserve">PORT AVENTURA-H.VIAJE                                      </v>
          </cell>
          <cell r="C65" t="str">
            <v>ETB2</v>
          </cell>
          <cell r="D65" t="str">
            <v>GENERAL</v>
          </cell>
          <cell r="E65">
            <v>35903</v>
          </cell>
          <cell r="F65" t="str">
            <v>SÁB</v>
          </cell>
          <cell r="G65">
            <v>0.49677083333333333</v>
          </cell>
          <cell r="H65" t="str">
            <v>000:20</v>
          </cell>
          <cell r="I65" t="str">
            <v>[PASARELA GETXO(R)] {AVANCE PROGRAMACION} * {AVANCE PROGRAMACION}</v>
          </cell>
          <cell r="J65">
            <v>2</v>
          </cell>
          <cell r="K65">
            <v>4</v>
          </cell>
          <cell r="L65" t="str">
            <v>Segunda</v>
          </cell>
          <cell r="M65">
            <v>0.1</v>
          </cell>
          <cell r="N65">
            <v>39.1</v>
          </cell>
          <cell r="O65">
            <v>33</v>
          </cell>
          <cell r="P65">
            <v>50</v>
          </cell>
        </row>
        <row r="66">
          <cell r="A66">
            <v>64</v>
          </cell>
          <cell r="B66" t="str">
            <v xml:space="preserve">PORT AVENTURA-H.VIAJE                                      </v>
          </cell>
          <cell r="C66" t="str">
            <v>ETB2</v>
          </cell>
          <cell r="D66" t="str">
            <v>GENERAL</v>
          </cell>
          <cell r="E66">
            <v>35903</v>
          </cell>
          <cell r="F66" t="str">
            <v>SÁB</v>
          </cell>
          <cell r="G66">
            <v>0.98159722222222223</v>
          </cell>
          <cell r="H66" t="str">
            <v>000:20</v>
          </cell>
          <cell r="I66" t="str">
            <v>[CINE 2] {AVANCE PROGRAMACION} * {AVANCE PROGRAMACION}</v>
          </cell>
          <cell r="J66">
            <v>4</v>
          </cell>
          <cell r="K66">
            <v>10</v>
          </cell>
          <cell r="L66" t="str">
            <v>Resto</v>
          </cell>
          <cell r="M66">
            <v>0.3</v>
          </cell>
          <cell r="N66">
            <v>39.4</v>
          </cell>
          <cell r="O66">
            <v>115</v>
          </cell>
          <cell r="P66">
            <v>250</v>
          </cell>
        </row>
        <row r="67">
          <cell r="A67">
            <v>65</v>
          </cell>
          <cell r="B67" t="str">
            <v xml:space="preserve">PORT AVENTURA-H.VIAJE                                      </v>
          </cell>
          <cell r="C67" t="str">
            <v>ETB2</v>
          </cell>
          <cell r="D67" t="str">
            <v>GENERAL</v>
          </cell>
          <cell r="E67">
            <v>35903</v>
          </cell>
          <cell r="F67" t="str">
            <v>SÁB</v>
          </cell>
          <cell r="G67">
            <v>1.0160995370370369</v>
          </cell>
          <cell r="H67" t="str">
            <v>000:20</v>
          </cell>
          <cell r="I67" t="str">
            <v>[CINE 2 2] {AVANCE PROGRAMACION} * {AVANCE PROGRAMACION}</v>
          </cell>
          <cell r="J67">
            <v>8</v>
          </cell>
          <cell r="K67">
            <v>13</v>
          </cell>
          <cell r="L67" t="str">
            <v>Resto</v>
          </cell>
          <cell r="M67">
            <v>0</v>
          </cell>
          <cell r="N67">
            <v>39.5</v>
          </cell>
          <cell r="O67">
            <v>8</v>
          </cell>
          <cell r="P67">
            <v>100</v>
          </cell>
        </row>
        <row r="68">
          <cell r="A68">
            <v>66</v>
          </cell>
          <cell r="B68" t="str">
            <v xml:space="preserve">PORT AVENTURA-H.VIAJE                                      </v>
          </cell>
          <cell r="C68" t="str">
            <v>TVG</v>
          </cell>
          <cell r="D68" t="str">
            <v>GENERAL</v>
          </cell>
          <cell r="E68">
            <v>35903</v>
          </cell>
          <cell r="F68" t="str">
            <v>SÁB</v>
          </cell>
          <cell r="G68">
            <v>0.49789351851851849</v>
          </cell>
          <cell r="H68" t="str">
            <v>000:20</v>
          </cell>
          <cell r="I68" t="str">
            <v>[LUMIEIRA ABERTA] * [SENDA VERDE]</v>
          </cell>
          <cell r="J68">
            <v>2</v>
          </cell>
          <cell r="K68">
            <v>2</v>
          </cell>
          <cell r="L68" t="str">
            <v>Ultima</v>
          </cell>
          <cell r="M68">
            <v>0.1</v>
          </cell>
          <cell r="N68">
            <v>39.6</v>
          </cell>
          <cell r="O68">
            <v>34</v>
          </cell>
          <cell r="P68">
            <v>40</v>
          </cell>
        </row>
        <row r="69">
          <cell r="A69">
            <v>67</v>
          </cell>
          <cell r="B69" t="str">
            <v xml:space="preserve">PORT AVENTURA-H.VIAJE                                      </v>
          </cell>
          <cell r="C69" t="str">
            <v>TVG</v>
          </cell>
          <cell r="D69" t="str">
            <v>GENERAL</v>
          </cell>
          <cell r="E69">
            <v>35903</v>
          </cell>
          <cell r="F69" t="str">
            <v>SÁB</v>
          </cell>
          <cell r="G69">
            <v>0.9671643518518519</v>
          </cell>
          <cell r="H69" t="str">
            <v>000:20</v>
          </cell>
          <cell r="I69" t="str">
            <v>[CINE] {AVANCE PROGRAMACION} * {AVANCE PROGRAMACION}</v>
          </cell>
          <cell r="J69">
            <v>11</v>
          </cell>
          <cell r="K69">
            <v>15</v>
          </cell>
          <cell r="L69" t="str">
            <v>Resto</v>
          </cell>
          <cell r="M69">
            <v>0.3</v>
          </cell>
          <cell r="N69">
            <v>39.799999999999997</v>
          </cell>
          <cell r="O69">
            <v>104</v>
          </cell>
          <cell r="P69">
            <v>330</v>
          </cell>
        </row>
        <row r="70">
          <cell r="A70">
            <v>68</v>
          </cell>
          <cell r="B70" t="str">
            <v xml:space="preserve">PORT AVENTURA-H.VIAJE                                      </v>
          </cell>
          <cell r="C70" t="str">
            <v>TVG</v>
          </cell>
          <cell r="D70" t="str">
            <v>GENERAL</v>
          </cell>
          <cell r="E70">
            <v>35903</v>
          </cell>
          <cell r="F70" t="str">
            <v>SÁB</v>
          </cell>
          <cell r="G70">
            <v>1.0313541666666668</v>
          </cell>
          <cell r="H70" t="str">
            <v>000:20</v>
          </cell>
          <cell r="I70" t="str">
            <v xml:space="preserve">[CINE] {AVANCE PROGRAMACION} * </v>
          </cell>
          <cell r="J70">
            <v>7</v>
          </cell>
          <cell r="K70">
            <v>10</v>
          </cell>
          <cell r="L70" t="str">
            <v>Resto</v>
          </cell>
          <cell r="M70">
            <v>0.1</v>
          </cell>
          <cell r="N70">
            <v>40</v>
          </cell>
          <cell r="O70">
            <v>41</v>
          </cell>
          <cell r="P70">
            <v>160</v>
          </cell>
        </row>
        <row r="71">
          <cell r="A71">
            <v>69</v>
          </cell>
          <cell r="B71" t="str">
            <v xml:space="preserve">PORT AVENTURA-H.VIAJE                                      </v>
          </cell>
          <cell r="C71" t="str">
            <v>TVM</v>
          </cell>
          <cell r="D71" t="str">
            <v>GENERAL</v>
          </cell>
          <cell r="E71">
            <v>35903</v>
          </cell>
          <cell r="F71" t="str">
            <v>SÁB</v>
          </cell>
          <cell r="G71">
            <v>0.49921296296296297</v>
          </cell>
          <cell r="H71" t="str">
            <v>000:20</v>
          </cell>
          <cell r="I71" t="str">
            <v>[EN ACCION] {AVANCE PROGRAMACION} * {AVANCE PROGRAMACION}</v>
          </cell>
          <cell r="J71">
            <v>5</v>
          </cell>
          <cell r="K71">
            <v>7</v>
          </cell>
          <cell r="L71" t="str">
            <v>Resto</v>
          </cell>
          <cell r="M71">
            <v>0.2</v>
          </cell>
          <cell r="N71">
            <v>40.1</v>
          </cell>
          <cell r="O71">
            <v>57</v>
          </cell>
          <cell r="P71">
            <v>50</v>
          </cell>
        </row>
        <row r="72">
          <cell r="A72">
            <v>70</v>
          </cell>
          <cell r="B72" t="str">
            <v xml:space="preserve">PORT AVENTURA-H.VIAJE                                      </v>
          </cell>
          <cell r="C72" t="str">
            <v>TVM</v>
          </cell>
          <cell r="D72" t="str">
            <v>GENERAL</v>
          </cell>
          <cell r="E72">
            <v>35903</v>
          </cell>
          <cell r="F72" t="str">
            <v>SÁB</v>
          </cell>
          <cell r="G72">
            <v>0.84574074074074079</v>
          </cell>
          <cell r="H72" t="str">
            <v>000:20</v>
          </cell>
          <cell r="I72" t="str">
            <v xml:space="preserve">[NOCHE DE FUTBOL] {AVANCE PROGRAMACION} * </v>
          </cell>
          <cell r="J72">
            <v>15</v>
          </cell>
          <cell r="K72">
            <v>30</v>
          </cell>
          <cell r="L72" t="str">
            <v>Resto</v>
          </cell>
          <cell r="M72">
            <v>0.8</v>
          </cell>
          <cell r="N72">
            <v>40.9</v>
          </cell>
          <cell r="O72">
            <v>300</v>
          </cell>
          <cell r="P72">
            <v>500</v>
          </cell>
        </row>
        <row r="73">
          <cell r="A73">
            <v>71</v>
          </cell>
          <cell r="B73" t="str">
            <v xml:space="preserve">PORT AVENTURA-H.VIAJE                                      </v>
          </cell>
          <cell r="C73" t="str">
            <v>TVM</v>
          </cell>
          <cell r="D73" t="str">
            <v>GENERAL</v>
          </cell>
          <cell r="E73">
            <v>35903</v>
          </cell>
          <cell r="F73" t="str">
            <v>SÁB</v>
          </cell>
          <cell r="G73">
            <v>1.063425925925926</v>
          </cell>
          <cell r="H73" t="str">
            <v>000:20</v>
          </cell>
          <cell r="I73" t="str">
            <v>[CINE 2] {AVANCE PROGRAMACION} * {AVANCE PROGRAMACION}</v>
          </cell>
          <cell r="J73">
            <v>8</v>
          </cell>
          <cell r="K73">
            <v>15</v>
          </cell>
          <cell r="L73" t="str">
            <v>Resto</v>
          </cell>
          <cell r="M73">
            <v>0.1</v>
          </cell>
          <cell r="N73">
            <v>41</v>
          </cell>
          <cell r="O73">
            <v>44</v>
          </cell>
          <cell r="P73">
            <v>50</v>
          </cell>
        </row>
        <row r="74">
          <cell r="A74">
            <v>72</v>
          </cell>
          <cell r="B74" t="str">
            <v xml:space="preserve">PORT AVENTURA-H.VIAJE                                      </v>
          </cell>
          <cell r="C74" t="str">
            <v>C.SUR</v>
          </cell>
          <cell r="D74" t="str">
            <v>GENERAL</v>
          </cell>
          <cell r="E74">
            <v>35904</v>
          </cell>
          <cell r="F74" t="str">
            <v>DOM</v>
          </cell>
          <cell r="G74">
            <v>1.0388657407407407</v>
          </cell>
          <cell r="H74" t="str">
            <v>000:20</v>
          </cell>
          <cell r="I74" t="str">
            <v>[CINE PARA TODOS] {AVANCE PROGRAMACION} * {AVANCE PROGRAMACION}</v>
          </cell>
          <cell r="J74">
            <v>1</v>
          </cell>
          <cell r="K74">
            <v>6</v>
          </cell>
          <cell r="L74" t="str">
            <v>Primera</v>
          </cell>
          <cell r="M74">
            <v>0.4</v>
          </cell>
          <cell r="N74">
            <v>41.5</v>
          </cell>
          <cell r="O74">
            <v>150</v>
          </cell>
          <cell r="P74">
            <v>65</v>
          </cell>
        </row>
        <row r="75">
          <cell r="A75">
            <v>73</v>
          </cell>
          <cell r="B75" t="str">
            <v xml:space="preserve">PORT AVENTURA-H.VIAJE                                      </v>
          </cell>
          <cell r="C75" t="str">
            <v>C.SUR</v>
          </cell>
          <cell r="D75" t="str">
            <v>GENERAL</v>
          </cell>
          <cell r="E75">
            <v>35904</v>
          </cell>
          <cell r="F75" t="str">
            <v>DOM</v>
          </cell>
          <cell r="G75">
            <v>1.0581828703703704</v>
          </cell>
          <cell r="H75" t="str">
            <v>000:20</v>
          </cell>
          <cell r="I75" t="str">
            <v>[CINE PARA TODOS] {AVANCE PROGRAMACION} * {AVANCE PROGRAMACION}</v>
          </cell>
          <cell r="J75">
            <v>3</v>
          </cell>
          <cell r="K75">
            <v>7</v>
          </cell>
          <cell r="L75" t="str">
            <v>Resto</v>
          </cell>
          <cell r="M75">
            <v>0.1</v>
          </cell>
          <cell r="N75">
            <v>41.6</v>
          </cell>
          <cell r="O75">
            <v>48</v>
          </cell>
          <cell r="P75">
            <v>65</v>
          </cell>
        </row>
        <row r="76">
          <cell r="A76">
            <v>74</v>
          </cell>
          <cell r="B76" t="str">
            <v xml:space="preserve">PORT AVENTURA-H.VIAJE                                      </v>
          </cell>
          <cell r="C76" t="str">
            <v>C9</v>
          </cell>
          <cell r="D76" t="str">
            <v>GENERAL</v>
          </cell>
          <cell r="E76">
            <v>35904</v>
          </cell>
          <cell r="F76" t="str">
            <v>DOM</v>
          </cell>
          <cell r="G76">
            <v>0.66100694444444441</v>
          </cell>
          <cell r="H76" t="str">
            <v>000:20</v>
          </cell>
          <cell r="I76" t="str">
            <v>[TARDES DE CINE] {AVANCE PROGRAMACION} * {AVANCE PROGRAMACION}</v>
          </cell>
          <cell r="J76">
            <v>5</v>
          </cell>
          <cell r="K76">
            <v>18</v>
          </cell>
          <cell r="L76" t="str">
            <v>Resto</v>
          </cell>
          <cell r="M76">
            <v>0.4</v>
          </cell>
          <cell r="N76">
            <v>41.9</v>
          </cell>
          <cell r="O76">
            <v>129</v>
          </cell>
          <cell r="P76">
            <v>250</v>
          </cell>
        </row>
        <row r="77">
          <cell r="A77">
            <v>75</v>
          </cell>
          <cell r="B77" t="str">
            <v xml:space="preserve">PORT AVENTURA-H.VIAJE                                      </v>
          </cell>
          <cell r="C77" t="str">
            <v>C9</v>
          </cell>
          <cell r="D77" t="str">
            <v>GENERAL</v>
          </cell>
          <cell r="E77">
            <v>35904</v>
          </cell>
          <cell r="F77" t="str">
            <v>DOM</v>
          </cell>
          <cell r="G77">
            <v>1.0496875000000001</v>
          </cell>
          <cell r="H77" t="str">
            <v>000:20</v>
          </cell>
          <cell r="I77" t="str">
            <v xml:space="preserve">[MEDIAS DE SEDA] {AVANCE PROGRAMACION} * </v>
          </cell>
          <cell r="J77">
            <v>5</v>
          </cell>
          <cell r="K77">
            <v>10</v>
          </cell>
          <cell r="L77" t="str">
            <v>Resto</v>
          </cell>
          <cell r="M77">
            <v>0.4</v>
          </cell>
          <cell r="N77">
            <v>42.4</v>
          </cell>
          <cell r="O77">
            <v>154</v>
          </cell>
          <cell r="P77">
            <v>150</v>
          </cell>
        </row>
        <row r="78">
          <cell r="A78">
            <v>76</v>
          </cell>
          <cell r="B78" t="str">
            <v xml:space="preserve">PORT AVENTURA-H.VIAJE                                      </v>
          </cell>
          <cell r="C78" t="str">
            <v>ETB2</v>
          </cell>
          <cell r="D78" t="str">
            <v>GENERAL</v>
          </cell>
          <cell r="E78">
            <v>35904</v>
          </cell>
          <cell r="F78" t="str">
            <v>DOM</v>
          </cell>
          <cell r="G78">
            <v>0.49796296296296294</v>
          </cell>
          <cell r="H78" t="str">
            <v>000:20</v>
          </cell>
          <cell r="I78" t="str">
            <v>[EUROPA,EUROPA] {AVANCE PROGRAMACION} * {AVANCE PROGRAMACION}</v>
          </cell>
          <cell r="J78">
            <v>2</v>
          </cell>
          <cell r="K78">
            <v>4</v>
          </cell>
          <cell r="L78" t="str">
            <v>Segunda</v>
          </cell>
          <cell r="M78">
            <v>0</v>
          </cell>
          <cell r="N78">
            <v>42.4</v>
          </cell>
          <cell r="O78">
            <v>10</v>
          </cell>
          <cell r="P78">
            <v>50</v>
          </cell>
        </row>
        <row r="79">
          <cell r="A79">
            <v>77</v>
          </cell>
          <cell r="B79" t="str">
            <v xml:space="preserve">PORT AVENTURA-H.VIAJE                                      </v>
          </cell>
          <cell r="C79" t="str">
            <v>ETB2</v>
          </cell>
          <cell r="D79" t="str">
            <v>GENERAL</v>
          </cell>
          <cell r="E79">
            <v>35904</v>
          </cell>
          <cell r="F79" t="str">
            <v>DOM</v>
          </cell>
          <cell r="G79">
            <v>0.99515046296296295</v>
          </cell>
          <cell r="H79" t="str">
            <v>000:20</v>
          </cell>
          <cell r="I79" t="str">
            <v>[CINE 2] {AVANCE PROGRAMACION} * {AVANCE PROGRAMACION}</v>
          </cell>
          <cell r="J79">
            <v>12</v>
          </cell>
          <cell r="K79">
            <v>17</v>
          </cell>
          <cell r="L79" t="str">
            <v>Resto</v>
          </cell>
          <cell r="M79">
            <v>0.3</v>
          </cell>
          <cell r="N79">
            <v>42.7</v>
          </cell>
          <cell r="O79">
            <v>102</v>
          </cell>
          <cell r="P79">
            <v>275</v>
          </cell>
        </row>
        <row r="80">
          <cell r="A80">
            <v>78</v>
          </cell>
          <cell r="B80" t="str">
            <v xml:space="preserve">PORT AVENTURA-H.VIAJE                                      </v>
          </cell>
          <cell r="C80" t="str">
            <v>ETB2</v>
          </cell>
          <cell r="D80" t="str">
            <v>GENERAL</v>
          </cell>
          <cell r="E80">
            <v>35904</v>
          </cell>
          <cell r="F80" t="str">
            <v>DOM</v>
          </cell>
          <cell r="G80">
            <v>1.052175925925926</v>
          </cell>
          <cell r="H80" t="str">
            <v>000:20</v>
          </cell>
          <cell r="I80" t="str">
            <v>[CINE 2 2] {AVANCE PROGRAMACION} * {A BUENAS HORAS}</v>
          </cell>
          <cell r="J80">
            <v>4</v>
          </cell>
          <cell r="K80">
            <v>11</v>
          </cell>
          <cell r="L80" t="str">
            <v>Resto</v>
          </cell>
          <cell r="M80">
            <v>0.1</v>
          </cell>
          <cell r="N80">
            <v>42.7</v>
          </cell>
          <cell r="O80">
            <v>32</v>
          </cell>
          <cell r="P80">
            <v>50</v>
          </cell>
        </row>
        <row r="81">
          <cell r="A81">
            <v>79</v>
          </cell>
          <cell r="B81" t="str">
            <v xml:space="preserve">PORT AVENTURA-H.VIAJE                                      </v>
          </cell>
          <cell r="C81" t="str">
            <v>TVG</v>
          </cell>
          <cell r="D81" t="str">
            <v>GENERAL</v>
          </cell>
          <cell r="E81">
            <v>35904</v>
          </cell>
          <cell r="F81" t="str">
            <v>DOM</v>
          </cell>
          <cell r="G81">
            <v>0.4770833333333333</v>
          </cell>
          <cell r="H81" t="str">
            <v>000:20</v>
          </cell>
          <cell r="I81" t="str">
            <v>[AVANCE PROGRAMACION] * [PARLAMENTO]</v>
          </cell>
          <cell r="J81">
            <v>4</v>
          </cell>
          <cell r="K81">
            <v>4</v>
          </cell>
          <cell r="L81" t="str">
            <v>Ultima</v>
          </cell>
          <cell r="M81">
            <v>0.1</v>
          </cell>
          <cell r="N81">
            <v>42.8</v>
          </cell>
          <cell r="O81">
            <v>34</v>
          </cell>
          <cell r="P81">
            <v>40</v>
          </cell>
        </row>
        <row r="82">
          <cell r="A82">
            <v>80</v>
          </cell>
          <cell r="B82" t="str">
            <v xml:space="preserve">PORT AVENTURA-H.VIAJE                                      </v>
          </cell>
          <cell r="C82" t="str">
            <v>TVG</v>
          </cell>
          <cell r="D82" t="str">
            <v>GENERAL</v>
          </cell>
          <cell r="E82">
            <v>35904</v>
          </cell>
          <cell r="F82" t="str">
            <v>DOM</v>
          </cell>
          <cell r="G82">
            <v>0.62826388888888884</v>
          </cell>
          <cell r="H82" t="str">
            <v>000:20</v>
          </cell>
          <cell r="I82" t="str">
            <v>[TELEXORNAL 1] * [TELEXORNAL DEPORTES]</v>
          </cell>
          <cell r="J82">
            <v>6</v>
          </cell>
          <cell r="K82">
            <v>11</v>
          </cell>
          <cell r="L82" t="str">
            <v>Resto</v>
          </cell>
          <cell r="M82">
            <v>0.5</v>
          </cell>
          <cell r="N82">
            <v>43.3</v>
          </cell>
          <cell r="O82">
            <v>178</v>
          </cell>
          <cell r="P82">
            <v>250</v>
          </cell>
        </row>
        <row r="83">
          <cell r="A83">
            <v>81</v>
          </cell>
          <cell r="B83" t="str">
            <v xml:space="preserve">PORT AVENTURA-H.VIAJE                                      </v>
          </cell>
          <cell r="C83" t="str">
            <v>TVG</v>
          </cell>
          <cell r="D83" t="str">
            <v>GENERAL</v>
          </cell>
          <cell r="E83">
            <v>35904</v>
          </cell>
          <cell r="F83" t="str">
            <v>DOM</v>
          </cell>
          <cell r="G83">
            <v>0.9332407407407407</v>
          </cell>
          <cell r="H83" t="str">
            <v>000:20</v>
          </cell>
          <cell r="I83" t="str">
            <v xml:space="preserve">[EN XOGO GOLES] {AVANCE PROGRAMACION} * </v>
          </cell>
          <cell r="J83">
            <v>14</v>
          </cell>
          <cell r="K83">
            <v>17</v>
          </cell>
          <cell r="L83" t="str">
            <v>Resto</v>
          </cell>
          <cell r="M83">
            <v>0.3</v>
          </cell>
          <cell r="N83">
            <v>43.6</v>
          </cell>
          <cell r="O83">
            <v>98</v>
          </cell>
          <cell r="P83">
            <v>330</v>
          </cell>
        </row>
        <row r="84">
          <cell r="A84">
            <v>82</v>
          </cell>
          <cell r="B84" t="str">
            <v xml:space="preserve">PORT AVENTURA-H.VIAJE                                      </v>
          </cell>
          <cell r="C84" t="str">
            <v>TVG</v>
          </cell>
          <cell r="D84" t="str">
            <v>GENERAL</v>
          </cell>
          <cell r="E84">
            <v>35904</v>
          </cell>
          <cell r="F84" t="str">
            <v>DOM</v>
          </cell>
          <cell r="G84">
            <v>1.0418402777777778</v>
          </cell>
          <cell r="H84" t="str">
            <v>000:20</v>
          </cell>
          <cell r="I84" t="str">
            <v>[EN XOGO NOITE] {AVANCE PROGRAMACION} * {AVANCE PROGRAMACION}</v>
          </cell>
          <cell r="J84">
            <v>7</v>
          </cell>
          <cell r="K84">
            <v>7</v>
          </cell>
          <cell r="L84" t="str">
            <v>Ultima</v>
          </cell>
          <cell r="M84">
            <v>0.1</v>
          </cell>
          <cell r="N84">
            <v>43.7</v>
          </cell>
          <cell r="O84">
            <v>38</v>
          </cell>
          <cell r="P84">
            <v>160</v>
          </cell>
        </row>
        <row r="85">
          <cell r="A85">
            <v>83</v>
          </cell>
          <cell r="B85" t="str">
            <v xml:space="preserve">PORT AVENTURA-H.VIAJE                                      </v>
          </cell>
          <cell r="C85" t="str">
            <v>TVM</v>
          </cell>
          <cell r="D85" t="str">
            <v>GENERAL</v>
          </cell>
          <cell r="E85">
            <v>35904</v>
          </cell>
          <cell r="F85" t="str">
            <v>DOM</v>
          </cell>
          <cell r="G85">
            <v>0.47248842592592594</v>
          </cell>
          <cell r="H85" t="str">
            <v>000:20</v>
          </cell>
          <cell r="I85" t="str">
            <v>[CYBERCLUB] {CADILLACS Y DINOSAUR.} * {CAPITAN PLANETA}</v>
          </cell>
          <cell r="J85">
            <v>4</v>
          </cell>
          <cell r="K85">
            <v>10</v>
          </cell>
          <cell r="L85" t="str">
            <v>Resto</v>
          </cell>
          <cell r="M85">
            <v>0.2</v>
          </cell>
          <cell r="N85">
            <v>43.9</v>
          </cell>
          <cell r="O85">
            <v>91</v>
          </cell>
          <cell r="P85">
            <v>50</v>
          </cell>
        </row>
        <row r="86">
          <cell r="A86">
            <v>84</v>
          </cell>
          <cell r="B86" t="str">
            <v xml:space="preserve">PORT AVENTURA-H.VIAJE                                      </v>
          </cell>
          <cell r="C86" t="str">
            <v>TVM</v>
          </cell>
          <cell r="D86" t="str">
            <v>GENERAL</v>
          </cell>
          <cell r="E86">
            <v>35904</v>
          </cell>
          <cell r="F86" t="str">
            <v>DOM</v>
          </cell>
          <cell r="G86">
            <v>0.84319444444444447</v>
          </cell>
          <cell r="H86" t="str">
            <v>000:20</v>
          </cell>
          <cell r="I86" t="str">
            <v>[FUTBOL ES FUTBOL] {AVANCE PROGRAMACION} * {AVANCE PROGRAMACION}</v>
          </cell>
          <cell r="J86">
            <v>8</v>
          </cell>
          <cell r="K86">
            <v>18</v>
          </cell>
          <cell r="L86" t="str">
            <v>Resto</v>
          </cell>
          <cell r="M86">
            <v>0.6</v>
          </cell>
          <cell r="N86">
            <v>44.6</v>
          </cell>
          <cell r="O86">
            <v>234</v>
          </cell>
          <cell r="P86">
            <v>700</v>
          </cell>
        </row>
        <row r="87">
          <cell r="A87">
            <v>85</v>
          </cell>
          <cell r="B87" t="str">
            <v xml:space="preserve">PORT AVENTURA-H.VIAJE                                      </v>
          </cell>
          <cell r="C87" t="str">
            <v>TVM</v>
          </cell>
          <cell r="D87" t="str">
            <v>GENERAL</v>
          </cell>
          <cell r="E87">
            <v>35904</v>
          </cell>
          <cell r="F87" t="str">
            <v>DOM</v>
          </cell>
          <cell r="G87">
            <v>1.0596064814814816</v>
          </cell>
          <cell r="H87" t="str">
            <v>000:20</v>
          </cell>
          <cell r="I87" t="str">
            <v xml:space="preserve">[MEDIAS DE SEDA] {AVANCE PROGRAMACION} * </v>
          </cell>
          <cell r="J87">
            <v>8</v>
          </cell>
          <cell r="K87">
            <v>13</v>
          </cell>
          <cell r="L87" t="str">
            <v>Resto</v>
          </cell>
          <cell r="M87">
            <v>0.7</v>
          </cell>
          <cell r="N87">
            <v>45.2</v>
          </cell>
          <cell r="O87">
            <v>246</v>
          </cell>
          <cell r="P87">
            <v>50</v>
          </cell>
        </row>
        <row r="88">
          <cell r="A88">
            <v>86</v>
          </cell>
          <cell r="B88" t="str">
            <v xml:space="preserve">PORT AVENTURA-H.VIAJE                                      </v>
          </cell>
          <cell r="C88" t="str">
            <v>C.SUR</v>
          </cell>
          <cell r="D88" t="str">
            <v>GENERAL</v>
          </cell>
          <cell r="E88">
            <v>35905</v>
          </cell>
          <cell r="F88" t="str">
            <v>LUN</v>
          </cell>
          <cell r="G88">
            <v>0.58049768518518519</v>
          </cell>
          <cell r="H88" t="str">
            <v>000:20</v>
          </cell>
          <cell r="I88" t="str">
            <v>[AVANCE PROGRAMACION] * [AVANCE PROGRAMACION]</v>
          </cell>
          <cell r="J88">
            <v>7</v>
          </cell>
          <cell r="K88">
            <v>12</v>
          </cell>
          <cell r="L88" t="str">
            <v>Resto</v>
          </cell>
          <cell r="M88">
            <v>0.4</v>
          </cell>
          <cell r="N88">
            <v>45.6</v>
          </cell>
          <cell r="O88">
            <v>133</v>
          </cell>
          <cell r="P88">
            <v>450</v>
          </cell>
        </row>
        <row r="89">
          <cell r="A89">
            <v>87</v>
          </cell>
          <cell r="B89" t="str">
            <v xml:space="preserve">PORT AVENTURA-H.VIAJE                                      </v>
          </cell>
          <cell r="C89" t="str">
            <v>C.SUR</v>
          </cell>
          <cell r="D89" t="str">
            <v>GENERAL</v>
          </cell>
          <cell r="E89">
            <v>35905</v>
          </cell>
          <cell r="F89" t="str">
            <v>LUN</v>
          </cell>
          <cell r="G89">
            <v>1.0474074074074073</v>
          </cell>
          <cell r="H89" t="str">
            <v>000:20</v>
          </cell>
          <cell r="I89" t="str">
            <v>[NOCHE TRASNOCHE] {AVANCE PROGRAMACION} * {AVANCE PROGRAMACION}</v>
          </cell>
          <cell r="J89">
            <v>2</v>
          </cell>
          <cell r="K89">
            <v>6</v>
          </cell>
          <cell r="L89" t="str">
            <v>Segunda</v>
          </cell>
          <cell r="M89">
            <v>0.2</v>
          </cell>
          <cell r="N89">
            <v>45.8</v>
          </cell>
          <cell r="O89">
            <v>75</v>
          </cell>
          <cell r="P89">
            <v>65</v>
          </cell>
        </row>
        <row r="90">
          <cell r="A90">
            <v>88</v>
          </cell>
          <cell r="B90" t="str">
            <v xml:space="preserve">PORT AVENTURA-H.VIAJE                                      </v>
          </cell>
          <cell r="C90" t="str">
            <v>C9</v>
          </cell>
          <cell r="D90" t="str">
            <v>GENERAL</v>
          </cell>
          <cell r="E90">
            <v>35905</v>
          </cell>
          <cell r="F90" t="str">
            <v>LUN</v>
          </cell>
          <cell r="G90">
            <v>0.46811342592592592</v>
          </cell>
          <cell r="H90" t="str">
            <v>000:20</v>
          </cell>
          <cell r="I90" t="str">
            <v>[CINE DE MATI] {AVANCE PROGRAMACION} * {AVANCE PROGRAMACION}</v>
          </cell>
          <cell r="J90">
            <v>7</v>
          </cell>
          <cell r="K90">
            <v>9</v>
          </cell>
          <cell r="L90" t="str">
            <v>Resto</v>
          </cell>
          <cell r="M90">
            <v>0.2</v>
          </cell>
          <cell r="N90">
            <v>46</v>
          </cell>
          <cell r="O90">
            <v>57</v>
          </cell>
          <cell r="P90">
            <v>40</v>
          </cell>
        </row>
        <row r="91">
          <cell r="A91">
            <v>89</v>
          </cell>
          <cell r="B91" t="str">
            <v xml:space="preserve">PORT AVENTURA-H.VIAJE                                      </v>
          </cell>
          <cell r="C91" t="str">
            <v>C9</v>
          </cell>
          <cell r="D91" t="str">
            <v>GENERAL</v>
          </cell>
          <cell r="E91">
            <v>35905</v>
          </cell>
          <cell r="F91" t="str">
            <v>LUN</v>
          </cell>
          <cell r="G91">
            <v>0.80480324074074072</v>
          </cell>
          <cell r="H91" t="str">
            <v>000:20</v>
          </cell>
          <cell r="I91" t="str">
            <v>[BOUS(D)] {AVANCE PROGRAMACION} * {AVANCE PROGRAMACION}</v>
          </cell>
          <cell r="J91">
            <v>7</v>
          </cell>
          <cell r="K91">
            <v>10</v>
          </cell>
          <cell r="L91" t="str">
            <v>Resto</v>
          </cell>
          <cell r="M91">
            <v>0.6</v>
          </cell>
          <cell r="N91">
            <v>46.6</v>
          </cell>
          <cell r="O91">
            <v>224</v>
          </cell>
          <cell r="P91">
            <v>160</v>
          </cell>
        </row>
        <row r="92">
          <cell r="A92">
            <v>90</v>
          </cell>
          <cell r="B92" t="str">
            <v xml:space="preserve">PORT AVENTURA-H.VIAJE                                      </v>
          </cell>
          <cell r="C92" t="str">
            <v>ETB2</v>
          </cell>
          <cell r="D92" t="str">
            <v>GENERAL</v>
          </cell>
          <cell r="E92">
            <v>35905</v>
          </cell>
          <cell r="F92" t="str">
            <v>LUN</v>
          </cell>
          <cell r="G92">
            <v>0.49454861111111109</v>
          </cell>
          <cell r="H92" t="str">
            <v>000:20</v>
          </cell>
          <cell r="I92" t="str">
            <v>[CINE 2] {AVANCE PROGRAMACION} * {AVANCE PROGRAMACION}</v>
          </cell>
          <cell r="J92">
            <v>2</v>
          </cell>
          <cell r="K92">
            <v>3</v>
          </cell>
          <cell r="L92" t="str">
            <v>Segunda</v>
          </cell>
          <cell r="M92">
            <v>0.1</v>
          </cell>
          <cell r="N92">
            <v>46.7</v>
          </cell>
          <cell r="O92">
            <v>38</v>
          </cell>
          <cell r="P92">
            <v>40</v>
          </cell>
        </row>
        <row r="93">
          <cell r="A93">
            <v>91</v>
          </cell>
          <cell r="B93" t="str">
            <v xml:space="preserve">PORT AVENTURA-H.VIAJE                                      </v>
          </cell>
          <cell r="C93" t="str">
            <v>ETB2</v>
          </cell>
          <cell r="D93" t="str">
            <v>GENERAL</v>
          </cell>
          <cell r="E93">
            <v>35905</v>
          </cell>
          <cell r="F93" t="str">
            <v>LUN</v>
          </cell>
          <cell r="G93">
            <v>0.58484953703703701</v>
          </cell>
          <cell r="H93" t="str">
            <v>000:20</v>
          </cell>
          <cell r="I93" t="str">
            <v>[AVANCE PROGRAMACION] * [AVANCE PROGRAMACION]</v>
          </cell>
          <cell r="J93">
            <v>7</v>
          </cell>
          <cell r="K93">
            <v>8</v>
          </cell>
          <cell r="L93" t="str">
            <v>Penultima</v>
          </cell>
          <cell r="M93">
            <v>0.1</v>
          </cell>
          <cell r="N93">
            <v>46.8</v>
          </cell>
          <cell r="O93">
            <v>45</v>
          </cell>
          <cell r="P93">
            <v>100</v>
          </cell>
        </row>
        <row r="94">
          <cell r="A94">
            <v>92</v>
          </cell>
          <cell r="B94" t="str">
            <v xml:space="preserve">PORT AVENTURA-H.VIAJE                                      </v>
          </cell>
          <cell r="C94" t="str">
            <v>ETB2</v>
          </cell>
          <cell r="D94" t="str">
            <v>GENERAL</v>
          </cell>
          <cell r="E94">
            <v>35905</v>
          </cell>
          <cell r="F94" t="str">
            <v>LUN</v>
          </cell>
          <cell r="G94">
            <v>0.96024305555555556</v>
          </cell>
          <cell r="H94" t="str">
            <v>000:20</v>
          </cell>
          <cell r="I94" t="str">
            <v>[CINE 2] {AVANCE PROGRAMACION} * {AVANCE PROGRAMACION}</v>
          </cell>
          <cell r="J94">
            <v>11</v>
          </cell>
          <cell r="K94">
            <v>16</v>
          </cell>
          <cell r="L94" t="str">
            <v>Resto</v>
          </cell>
          <cell r="M94">
            <v>0.2</v>
          </cell>
          <cell r="N94">
            <v>47</v>
          </cell>
          <cell r="O94">
            <v>84</v>
          </cell>
          <cell r="P94">
            <v>250</v>
          </cell>
        </row>
        <row r="95">
          <cell r="A95">
            <v>93</v>
          </cell>
          <cell r="B95" t="str">
            <v xml:space="preserve">PORT AVENTURA-H.VIAJE                                      </v>
          </cell>
          <cell r="C95" t="str">
            <v>ETB2</v>
          </cell>
          <cell r="D95" t="str">
            <v>GENERAL</v>
          </cell>
          <cell r="E95">
            <v>35905</v>
          </cell>
          <cell r="F95" t="str">
            <v>LUN</v>
          </cell>
          <cell r="G95">
            <v>1.0048148148148148</v>
          </cell>
          <cell r="H95" t="str">
            <v>000:20</v>
          </cell>
          <cell r="I95" t="str">
            <v>[CINE 2 2] {AVANCE PROGRAMACION} * {AVANCE PROGRAMACION}</v>
          </cell>
          <cell r="J95">
            <v>13</v>
          </cell>
          <cell r="K95">
            <v>15</v>
          </cell>
          <cell r="L95" t="str">
            <v>Resto</v>
          </cell>
          <cell r="M95">
            <v>0.1</v>
          </cell>
          <cell r="N95">
            <v>47.1</v>
          </cell>
          <cell r="O95">
            <v>42</v>
          </cell>
          <cell r="P95">
            <v>250</v>
          </cell>
        </row>
        <row r="96">
          <cell r="A96">
            <v>94</v>
          </cell>
          <cell r="B96" t="str">
            <v xml:space="preserve">PORT AVENTURA-H.VIAJE                                      </v>
          </cell>
          <cell r="C96" t="str">
            <v>TVG</v>
          </cell>
          <cell r="D96" t="str">
            <v>GENERAL</v>
          </cell>
          <cell r="E96">
            <v>35905</v>
          </cell>
          <cell r="F96" t="str">
            <v>LUN</v>
          </cell>
          <cell r="G96">
            <v>0.83108796296296295</v>
          </cell>
          <cell r="H96" t="str">
            <v>000:20</v>
          </cell>
          <cell r="I96" t="str">
            <v xml:space="preserve">[O TEQUELE TEQUELE] {AVANCE PROGRAMACION} * </v>
          </cell>
          <cell r="J96">
            <v>11</v>
          </cell>
          <cell r="K96">
            <v>12</v>
          </cell>
          <cell r="L96" t="str">
            <v>Penultima</v>
          </cell>
          <cell r="M96">
            <v>0</v>
          </cell>
          <cell r="N96">
            <v>47.2</v>
          </cell>
          <cell r="O96">
            <v>11</v>
          </cell>
          <cell r="P96">
            <v>120</v>
          </cell>
        </row>
        <row r="97">
          <cell r="A97">
            <v>95</v>
          </cell>
          <cell r="B97" t="str">
            <v xml:space="preserve">PORT AVENTURA-H.VIAJE                                      </v>
          </cell>
          <cell r="C97" t="str">
            <v>TVG</v>
          </cell>
          <cell r="D97" t="str">
            <v>GENERAL</v>
          </cell>
          <cell r="E97">
            <v>35905</v>
          </cell>
          <cell r="F97" t="str">
            <v>LUN</v>
          </cell>
          <cell r="G97">
            <v>0.9694328703703704</v>
          </cell>
          <cell r="H97" t="str">
            <v>000:20</v>
          </cell>
          <cell r="I97" t="str">
            <v>[A REPANOCHA] {AVANCE PROGRAMACION} * {AVANCE PROGRAMACION}</v>
          </cell>
          <cell r="J97">
            <v>11</v>
          </cell>
          <cell r="K97">
            <v>13</v>
          </cell>
          <cell r="L97" t="str">
            <v>Resto</v>
          </cell>
          <cell r="M97">
            <v>0.5</v>
          </cell>
          <cell r="N97">
            <v>47.7</v>
          </cell>
          <cell r="O97">
            <v>181</v>
          </cell>
          <cell r="P97">
            <v>330</v>
          </cell>
        </row>
        <row r="98">
          <cell r="A98">
            <v>96</v>
          </cell>
          <cell r="B98" t="str">
            <v xml:space="preserve">PORT AVENTURA-H.VIAJE                                      </v>
          </cell>
          <cell r="C98" t="str">
            <v>TVM</v>
          </cell>
          <cell r="D98" t="str">
            <v>GENERAL</v>
          </cell>
          <cell r="E98">
            <v>35905</v>
          </cell>
          <cell r="F98" t="str">
            <v>LUN</v>
          </cell>
          <cell r="G98">
            <v>0.52443287037037034</v>
          </cell>
          <cell r="H98" t="str">
            <v>000:20</v>
          </cell>
          <cell r="I98" t="str">
            <v xml:space="preserve">[LOCO POR TI] {AVANCE PROGRAMACION} * </v>
          </cell>
          <cell r="J98">
            <v>8</v>
          </cell>
          <cell r="K98">
            <v>8</v>
          </cell>
          <cell r="L98" t="str">
            <v>Ultima</v>
          </cell>
          <cell r="M98">
            <v>0.1</v>
          </cell>
          <cell r="N98">
            <v>47.7</v>
          </cell>
          <cell r="O98">
            <v>20</v>
          </cell>
          <cell r="P98">
            <v>275</v>
          </cell>
        </row>
        <row r="99">
          <cell r="A99">
            <v>97</v>
          </cell>
          <cell r="B99" t="str">
            <v xml:space="preserve">PORT AVENTURA-H.VIAJE                                      </v>
          </cell>
          <cell r="C99" t="str">
            <v>TVM</v>
          </cell>
          <cell r="D99" t="str">
            <v>GENERAL</v>
          </cell>
          <cell r="E99">
            <v>35905</v>
          </cell>
          <cell r="F99" t="str">
            <v>LUN</v>
          </cell>
          <cell r="G99">
            <v>0.77815972222222218</v>
          </cell>
          <cell r="H99" t="str">
            <v>000:20</v>
          </cell>
          <cell r="I99" t="str">
            <v>[LA HORA DE MARI PAU] {AVANCE PROGRAMACION} * {LA TIENDA EN CASA}</v>
          </cell>
          <cell r="J99">
            <v>3</v>
          </cell>
          <cell r="K99">
            <v>13</v>
          </cell>
          <cell r="L99" t="str">
            <v>Resto</v>
          </cell>
          <cell r="M99">
            <v>0.5</v>
          </cell>
          <cell r="N99">
            <v>48.2</v>
          </cell>
          <cell r="O99">
            <v>180</v>
          </cell>
          <cell r="P99">
            <v>400</v>
          </cell>
        </row>
        <row r="100">
          <cell r="A100">
            <v>98</v>
          </cell>
          <cell r="B100" t="str">
            <v xml:space="preserve">PORT AVENTURA-H.VIAJE                                      </v>
          </cell>
          <cell r="C100" t="str">
            <v>TVM</v>
          </cell>
          <cell r="D100" t="str">
            <v>GENERAL</v>
          </cell>
          <cell r="E100">
            <v>35905</v>
          </cell>
          <cell r="F100" t="str">
            <v>LUN</v>
          </cell>
          <cell r="G100">
            <v>0.93827546296296294</v>
          </cell>
          <cell r="H100" t="str">
            <v>000:20</v>
          </cell>
          <cell r="I100" t="str">
            <v>[HOLA MAMA,SOY YO] {AVANCE PROGRAMACION} * {AVANCE PROGRAMACION}</v>
          </cell>
          <cell r="J100">
            <v>12</v>
          </cell>
          <cell r="K100">
            <v>20</v>
          </cell>
          <cell r="L100" t="str">
            <v>Resto</v>
          </cell>
          <cell r="M100">
            <v>1</v>
          </cell>
          <cell r="N100">
            <v>49.2</v>
          </cell>
          <cell r="O100">
            <v>353</v>
          </cell>
          <cell r="P100">
            <v>700</v>
          </cell>
        </row>
        <row r="101">
          <cell r="A101">
            <v>99</v>
          </cell>
          <cell r="B101" t="str">
            <v xml:space="preserve">PORT AVENTURA-H.VIAJE                                      </v>
          </cell>
          <cell r="C101" t="str">
            <v>TVM</v>
          </cell>
          <cell r="D101" t="str">
            <v>GENERAL</v>
          </cell>
          <cell r="E101">
            <v>35905</v>
          </cell>
          <cell r="F101" t="str">
            <v>LUN</v>
          </cell>
          <cell r="G101">
            <v>1.0958564814814815</v>
          </cell>
          <cell r="H101" t="str">
            <v>000:20</v>
          </cell>
          <cell r="I101" t="str">
            <v xml:space="preserve">[SOLA EN LA CIUDAD] {AVANCE PROGRAMACION} * </v>
          </cell>
          <cell r="J101">
            <v>5</v>
          </cell>
          <cell r="K101">
            <v>10</v>
          </cell>
          <cell r="L101" t="str">
            <v>Resto</v>
          </cell>
          <cell r="M101">
            <v>0.1</v>
          </cell>
          <cell r="N101">
            <v>49.2</v>
          </cell>
          <cell r="O101">
            <v>22</v>
          </cell>
          <cell r="P101">
            <v>50</v>
          </cell>
        </row>
        <row r="102">
          <cell r="A102">
            <v>100</v>
          </cell>
          <cell r="B102" t="str">
            <v xml:space="preserve">PORT AVENTURA-H.VIAJE                                      </v>
          </cell>
          <cell r="C102" t="str">
            <v>T5</v>
          </cell>
          <cell r="D102" t="str">
            <v>GENERAL</v>
          </cell>
          <cell r="E102">
            <v>35906</v>
          </cell>
          <cell r="F102" t="str">
            <v>MAR</v>
          </cell>
          <cell r="G102">
            <v>0.80311342592592594</v>
          </cell>
          <cell r="H102" t="str">
            <v>000:20</v>
          </cell>
          <cell r="I102" t="str">
            <v>[ANA] {AVANCE PROGRAMACION} * {AVANCE PROGRAMACION}</v>
          </cell>
          <cell r="J102">
            <v>14</v>
          </cell>
          <cell r="K102">
            <v>19</v>
          </cell>
          <cell r="L102" t="str">
            <v>Resto</v>
          </cell>
          <cell r="M102">
            <v>5.8</v>
          </cell>
          <cell r="N102">
            <v>55</v>
          </cell>
          <cell r="O102">
            <v>2123</v>
          </cell>
          <cell r="P102">
            <v>1100</v>
          </cell>
        </row>
        <row r="103">
          <cell r="A103">
            <v>101</v>
          </cell>
          <cell r="B103" t="str">
            <v xml:space="preserve">PORT AVENTURA-H.VIAJE                                      </v>
          </cell>
          <cell r="C103" t="str">
            <v>T5</v>
          </cell>
          <cell r="D103" t="str">
            <v>GENERAL</v>
          </cell>
          <cell r="E103">
            <v>35906</v>
          </cell>
          <cell r="F103" t="str">
            <v>MAR</v>
          </cell>
          <cell r="G103">
            <v>1.1024074074074075</v>
          </cell>
          <cell r="H103" t="str">
            <v>000:20</v>
          </cell>
          <cell r="I103" t="str">
            <v>[ENTRE HOY Y MA#ANA] * [LA TIENDA EN CASA]</v>
          </cell>
          <cell r="J103">
            <v>2</v>
          </cell>
          <cell r="K103">
            <v>4</v>
          </cell>
          <cell r="L103" t="str">
            <v>Segunda</v>
          </cell>
          <cell r="M103">
            <v>0.4</v>
          </cell>
          <cell r="N103">
            <v>55.5</v>
          </cell>
          <cell r="O103">
            <v>164</v>
          </cell>
          <cell r="P103">
            <v>75</v>
          </cell>
        </row>
        <row r="104">
          <cell r="A104">
            <v>102</v>
          </cell>
          <cell r="B104" t="str">
            <v xml:space="preserve">PORT AVENTURA-H.VIAJE                                      </v>
          </cell>
          <cell r="C104" t="str">
            <v>C.SUR</v>
          </cell>
          <cell r="D104" t="str">
            <v>GENERAL</v>
          </cell>
          <cell r="E104">
            <v>35906</v>
          </cell>
          <cell r="F104" t="str">
            <v>MAR</v>
          </cell>
          <cell r="G104">
            <v>0.72868055555555555</v>
          </cell>
          <cell r="H104" t="str">
            <v>000:20</v>
          </cell>
          <cell r="I104" t="str">
            <v>[DE TARDE EN TARDE] {AVANCE PROGRAMACION} * {AVANCE PROGRAMACION}</v>
          </cell>
          <cell r="J104">
            <v>8</v>
          </cell>
          <cell r="K104">
            <v>15</v>
          </cell>
          <cell r="L104" t="str">
            <v>Resto</v>
          </cell>
          <cell r="M104">
            <v>1.1000000000000001</v>
          </cell>
          <cell r="N104">
            <v>56.6</v>
          </cell>
          <cell r="O104">
            <v>418</v>
          </cell>
          <cell r="P104">
            <v>500</v>
          </cell>
        </row>
        <row r="105">
          <cell r="A105">
            <v>103</v>
          </cell>
          <cell r="B105" t="str">
            <v xml:space="preserve">PORT AVENTURA-H.VIAJE                                      </v>
          </cell>
          <cell r="C105" t="str">
            <v>C.SUR</v>
          </cell>
          <cell r="D105" t="str">
            <v>GENERAL</v>
          </cell>
          <cell r="E105">
            <v>35906</v>
          </cell>
          <cell r="F105" t="str">
            <v>MAR</v>
          </cell>
          <cell r="G105">
            <v>1.0708564814814816</v>
          </cell>
          <cell r="H105" t="str">
            <v>000:20</v>
          </cell>
          <cell r="I105" t="str">
            <v>[NOCHE TRASNOCHE] {AVANCE PROGRAMACION} * {AVANCE PROGRAMACION}</v>
          </cell>
          <cell r="J105">
            <v>1</v>
          </cell>
          <cell r="K105">
            <v>5</v>
          </cell>
          <cell r="L105" t="str">
            <v>Primera</v>
          </cell>
          <cell r="M105">
            <v>0.1</v>
          </cell>
          <cell r="N105">
            <v>56.7</v>
          </cell>
          <cell r="O105">
            <v>29</v>
          </cell>
          <cell r="P105">
            <v>65</v>
          </cell>
        </row>
        <row r="106">
          <cell r="A106">
            <v>104</v>
          </cell>
          <cell r="B106" t="str">
            <v xml:space="preserve">PORT AVENTURA-H.VIAJE                                      </v>
          </cell>
          <cell r="C106" t="str">
            <v>C9</v>
          </cell>
          <cell r="D106" t="str">
            <v>GENERAL</v>
          </cell>
          <cell r="E106">
            <v>35906</v>
          </cell>
          <cell r="F106" t="str">
            <v>MAR</v>
          </cell>
          <cell r="G106">
            <v>0.47677083333333337</v>
          </cell>
          <cell r="H106" t="str">
            <v>000:20</v>
          </cell>
          <cell r="I106" t="str">
            <v>[CINE DE MATI] {AVANCE PROGRAMACION} * {AVANCE PROGRAMACION}</v>
          </cell>
          <cell r="J106">
            <v>6</v>
          </cell>
          <cell r="K106">
            <v>8</v>
          </cell>
          <cell r="L106" t="str">
            <v>Resto</v>
          </cell>
          <cell r="M106">
            <v>0</v>
          </cell>
          <cell r="N106">
            <v>56.7</v>
          </cell>
          <cell r="O106">
            <v>17</v>
          </cell>
          <cell r="P106">
            <v>40</v>
          </cell>
        </row>
        <row r="107">
          <cell r="A107">
            <v>105</v>
          </cell>
          <cell r="B107" t="str">
            <v xml:space="preserve">PORT AVENTURA-H.VIAJE                                      </v>
          </cell>
          <cell r="C107" t="str">
            <v>C9</v>
          </cell>
          <cell r="D107" t="str">
            <v>GENERAL</v>
          </cell>
          <cell r="E107">
            <v>35906</v>
          </cell>
          <cell r="F107" t="str">
            <v>MAR</v>
          </cell>
          <cell r="G107">
            <v>0.83050925925925922</v>
          </cell>
          <cell r="H107" t="str">
            <v>000:20</v>
          </cell>
          <cell r="I107" t="str">
            <v xml:space="preserve">[GUANYE QUI GUANYE] {AVANCE PROGRAMACION} * </v>
          </cell>
          <cell r="J107">
            <v>5</v>
          </cell>
          <cell r="K107">
            <v>11</v>
          </cell>
          <cell r="L107" t="str">
            <v>Resto</v>
          </cell>
          <cell r="M107">
            <v>0.1</v>
          </cell>
          <cell r="N107">
            <v>56.8</v>
          </cell>
          <cell r="O107">
            <v>37</v>
          </cell>
          <cell r="P107">
            <v>160</v>
          </cell>
        </row>
        <row r="108">
          <cell r="A108">
            <v>106</v>
          </cell>
          <cell r="B108" t="str">
            <v xml:space="preserve">PORT AVENTURA-H.VIAJE                                      </v>
          </cell>
          <cell r="C108" t="str">
            <v>ETB2</v>
          </cell>
          <cell r="D108" t="str">
            <v>GENERAL</v>
          </cell>
          <cell r="E108">
            <v>35906</v>
          </cell>
          <cell r="F108" t="str">
            <v>MAR</v>
          </cell>
          <cell r="G108">
            <v>0.4977199074074074</v>
          </cell>
          <cell r="H108" t="str">
            <v>000:20</v>
          </cell>
          <cell r="I108" t="str">
            <v>[CINE 2] {AVANCE PROGRAMACION} * {AVANCE PROGRAMACION}</v>
          </cell>
          <cell r="J108">
            <v>2</v>
          </cell>
          <cell r="K108">
            <v>3</v>
          </cell>
          <cell r="L108" t="str">
            <v>Segunda</v>
          </cell>
          <cell r="M108">
            <v>0.1</v>
          </cell>
          <cell r="N108">
            <v>56.9</v>
          </cell>
          <cell r="O108">
            <v>19</v>
          </cell>
          <cell r="P108">
            <v>40</v>
          </cell>
        </row>
        <row r="109">
          <cell r="A109">
            <v>107</v>
          </cell>
          <cell r="B109" t="str">
            <v xml:space="preserve">PORT AVENTURA-H.VIAJE                                      </v>
          </cell>
          <cell r="C109" t="str">
            <v>ETB2</v>
          </cell>
          <cell r="D109" t="str">
            <v>GENERAL</v>
          </cell>
          <cell r="E109">
            <v>35906</v>
          </cell>
          <cell r="F109" t="str">
            <v>MAR</v>
          </cell>
          <cell r="G109">
            <v>0.83931712962962957</v>
          </cell>
          <cell r="H109" t="str">
            <v>000:20</v>
          </cell>
          <cell r="I109" t="str">
            <v>[REMINGTON STEELE] {AVANCE PROGRAMACION} * {AVANCE PROGRAMACION}</v>
          </cell>
          <cell r="J109">
            <v>8</v>
          </cell>
          <cell r="K109">
            <v>13</v>
          </cell>
          <cell r="L109" t="str">
            <v>Resto</v>
          </cell>
          <cell r="M109">
            <v>0.2</v>
          </cell>
          <cell r="N109">
            <v>57.1</v>
          </cell>
          <cell r="O109">
            <v>77</v>
          </cell>
          <cell r="P109">
            <v>100</v>
          </cell>
        </row>
        <row r="110">
          <cell r="A110">
            <v>108</v>
          </cell>
          <cell r="B110" t="str">
            <v xml:space="preserve">PORT AVENTURA-H.VIAJE                                      </v>
          </cell>
          <cell r="C110" t="str">
            <v>ETB2</v>
          </cell>
          <cell r="D110" t="str">
            <v>GENERAL</v>
          </cell>
          <cell r="E110">
            <v>35906</v>
          </cell>
          <cell r="F110" t="str">
            <v>MAR</v>
          </cell>
          <cell r="G110">
            <v>1.0039004629629631</v>
          </cell>
          <cell r="H110" t="str">
            <v>000:20</v>
          </cell>
          <cell r="I110" t="str">
            <v>[LA NOCHE DE...] {AVANCE PROGRAMACION} * {AVANCE PROGRAMACION}</v>
          </cell>
          <cell r="J110">
            <v>11</v>
          </cell>
          <cell r="K110">
            <v>14</v>
          </cell>
          <cell r="L110" t="str">
            <v>Resto</v>
          </cell>
          <cell r="M110">
            <v>0.4</v>
          </cell>
          <cell r="N110">
            <v>57.5</v>
          </cell>
          <cell r="O110">
            <v>148</v>
          </cell>
          <cell r="P110">
            <v>275</v>
          </cell>
        </row>
        <row r="111">
          <cell r="A111">
            <v>109</v>
          </cell>
          <cell r="B111" t="str">
            <v xml:space="preserve">PORT AVENTURA-H.VIAJE                                      </v>
          </cell>
          <cell r="C111" t="str">
            <v>ETB2</v>
          </cell>
          <cell r="D111" t="str">
            <v>GENERAL</v>
          </cell>
          <cell r="E111">
            <v>35906</v>
          </cell>
          <cell r="F111" t="str">
            <v>MAR</v>
          </cell>
          <cell r="G111">
            <v>1.0340740740740741</v>
          </cell>
          <cell r="H111" t="str">
            <v>000:20</v>
          </cell>
          <cell r="I111" t="str">
            <v>[LA NOCHE DE...] {AVANCE PROGRAMACION} * {AVANCE PROGRAMACION}</v>
          </cell>
          <cell r="J111">
            <v>11</v>
          </cell>
          <cell r="K111">
            <v>14</v>
          </cell>
          <cell r="L111" t="str">
            <v>Resto</v>
          </cell>
          <cell r="M111">
            <v>0.1</v>
          </cell>
          <cell r="N111">
            <v>57.6</v>
          </cell>
          <cell r="O111">
            <v>21</v>
          </cell>
          <cell r="P111">
            <v>100</v>
          </cell>
        </row>
        <row r="112">
          <cell r="A112">
            <v>110</v>
          </cell>
          <cell r="B112" t="str">
            <v xml:space="preserve">PORT AVENTURA-H.VIAJE                                      </v>
          </cell>
          <cell r="C112" t="str">
            <v>TVG</v>
          </cell>
          <cell r="D112" t="str">
            <v>GENERAL</v>
          </cell>
          <cell r="E112">
            <v>35906</v>
          </cell>
          <cell r="F112" t="str">
            <v>MAR</v>
          </cell>
          <cell r="G112">
            <v>0.91680555555555554</v>
          </cell>
          <cell r="H112" t="str">
            <v>000:20</v>
          </cell>
          <cell r="I112" t="str">
            <v>[SUPERMARTES] {AVANCE PROGRAMACION} * {AVANCE PROGRAMACION}</v>
          </cell>
          <cell r="J112">
            <v>19</v>
          </cell>
          <cell r="K112">
            <v>20</v>
          </cell>
          <cell r="L112" t="str">
            <v>Penultima</v>
          </cell>
          <cell r="M112">
            <v>0.6</v>
          </cell>
          <cell r="N112">
            <v>58.1</v>
          </cell>
          <cell r="O112">
            <v>211</v>
          </cell>
          <cell r="P112">
            <v>330</v>
          </cell>
        </row>
        <row r="113">
          <cell r="A113">
            <v>111</v>
          </cell>
          <cell r="B113" t="str">
            <v xml:space="preserve">PORT AVENTURA-H.VIAJE                                      </v>
          </cell>
          <cell r="C113" t="str">
            <v>TVM</v>
          </cell>
          <cell r="D113" t="str">
            <v>GENERAL</v>
          </cell>
          <cell r="E113">
            <v>35906</v>
          </cell>
          <cell r="F113" t="str">
            <v>MAR</v>
          </cell>
          <cell r="G113">
            <v>0.51909722222222221</v>
          </cell>
          <cell r="H113" t="str">
            <v>000:20</v>
          </cell>
          <cell r="I113" t="str">
            <v>[LOCO POR TI] {AVANCE PROGRAMACION} * {AVANCE PROGRAMACION}</v>
          </cell>
          <cell r="J113">
            <v>4</v>
          </cell>
          <cell r="K113">
            <v>6</v>
          </cell>
          <cell r="L113" t="str">
            <v>Resto</v>
          </cell>
          <cell r="M113">
            <v>0</v>
          </cell>
          <cell r="N113">
            <v>58.2</v>
          </cell>
          <cell r="O113">
            <v>17</v>
          </cell>
          <cell r="P113">
            <v>275</v>
          </cell>
        </row>
        <row r="114">
          <cell r="A114">
            <v>112</v>
          </cell>
          <cell r="B114" t="str">
            <v xml:space="preserve">PORT AVENTURA-H.VIAJE                                      </v>
          </cell>
          <cell r="C114" t="str">
            <v>TVM</v>
          </cell>
          <cell r="D114" t="str">
            <v>GENERAL</v>
          </cell>
          <cell r="E114">
            <v>35906</v>
          </cell>
          <cell r="F114" t="str">
            <v>MAR</v>
          </cell>
          <cell r="G114">
            <v>0.98763888888888884</v>
          </cell>
          <cell r="H114" t="str">
            <v>000:20</v>
          </cell>
          <cell r="I114" t="str">
            <v>[MAS ALLA DEL LIMITE] {AVANCE PROGRAMACION} * {AVANCE PROGRAMACION}</v>
          </cell>
          <cell r="J114">
            <v>6</v>
          </cell>
          <cell r="K114">
            <v>14</v>
          </cell>
          <cell r="L114" t="str">
            <v>Resto</v>
          </cell>
          <cell r="M114">
            <v>0.9</v>
          </cell>
          <cell r="N114">
            <v>59.1</v>
          </cell>
          <cell r="O114">
            <v>324</v>
          </cell>
          <cell r="P114">
            <v>700</v>
          </cell>
        </row>
        <row r="115">
          <cell r="A115">
            <v>113</v>
          </cell>
          <cell r="B115" t="str">
            <v xml:space="preserve">PORT AVENTURA-H.VIAJE                                      </v>
          </cell>
          <cell r="C115" t="str">
            <v>TVM</v>
          </cell>
          <cell r="D115" t="str">
            <v>GENERAL</v>
          </cell>
          <cell r="E115">
            <v>35906</v>
          </cell>
          <cell r="F115" t="str">
            <v>MAR</v>
          </cell>
          <cell r="G115">
            <v>1.0619097222222222</v>
          </cell>
          <cell r="H115" t="str">
            <v>000:20</v>
          </cell>
          <cell r="I115" t="str">
            <v>[SOLA EN LA CIUDAD] {AVANCE PROGRAMACION} * {AVANCE PROGRAMACION}</v>
          </cell>
          <cell r="J115">
            <v>3</v>
          </cell>
          <cell r="K115">
            <v>8</v>
          </cell>
          <cell r="L115" t="str">
            <v>Resto</v>
          </cell>
          <cell r="M115">
            <v>0.1</v>
          </cell>
          <cell r="N115">
            <v>59.2</v>
          </cell>
          <cell r="O115">
            <v>49</v>
          </cell>
          <cell r="P115">
            <v>50</v>
          </cell>
        </row>
        <row r="116">
          <cell r="A116">
            <v>114</v>
          </cell>
          <cell r="B116" t="str">
            <v xml:space="preserve">PORT AVENTURA-H.VIAJE                                      </v>
          </cell>
          <cell r="C116" t="str">
            <v>T5</v>
          </cell>
          <cell r="D116" t="str">
            <v>GENERAL</v>
          </cell>
          <cell r="E116">
            <v>35907</v>
          </cell>
          <cell r="F116" t="str">
            <v>MIÉ</v>
          </cell>
          <cell r="G116">
            <v>0.82216435185185188</v>
          </cell>
          <cell r="H116" t="str">
            <v>000:20</v>
          </cell>
          <cell r="I116" t="str">
            <v xml:space="preserve">[ANA] {AVANCE PROGRAMACION} * </v>
          </cell>
          <cell r="J116">
            <v>13</v>
          </cell>
          <cell r="K116">
            <v>17</v>
          </cell>
          <cell r="L116" t="str">
            <v>Resto</v>
          </cell>
          <cell r="M116">
            <v>6.1</v>
          </cell>
          <cell r="N116">
            <v>65.3</v>
          </cell>
          <cell r="O116">
            <v>2251</v>
          </cell>
          <cell r="P116">
            <v>1100</v>
          </cell>
        </row>
        <row r="117">
          <cell r="A117">
            <v>115</v>
          </cell>
          <cell r="B117" t="str">
            <v xml:space="preserve">PORT AVENTURA-H.VIAJE                                      </v>
          </cell>
          <cell r="C117" t="str">
            <v>T5</v>
          </cell>
          <cell r="D117" t="str">
            <v>GENERAL</v>
          </cell>
          <cell r="E117">
            <v>35907</v>
          </cell>
          <cell r="F117" t="str">
            <v>MIÉ</v>
          </cell>
          <cell r="G117">
            <v>1.025787037037037</v>
          </cell>
          <cell r="H117" t="str">
            <v>000:20</v>
          </cell>
          <cell r="I117" t="str">
            <v>[CRONICAS MARCIANAS] {AVANCE PROGRAMACION} * {AVANCE PROGRAMACION}</v>
          </cell>
          <cell r="J117">
            <v>14</v>
          </cell>
          <cell r="K117">
            <v>26</v>
          </cell>
          <cell r="L117" t="str">
            <v>Resto</v>
          </cell>
          <cell r="M117">
            <v>2.4</v>
          </cell>
          <cell r="N117">
            <v>67.7</v>
          </cell>
          <cell r="O117">
            <v>865</v>
          </cell>
          <cell r="P117">
            <v>215</v>
          </cell>
        </row>
        <row r="118">
          <cell r="A118">
            <v>116</v>
          </cell>
          <cell r="B118" t="str">
            <v xml:space="preserve">PORT AVENTURA-H.VIAJE                                      </v>
          </cell>
          <cell r="C118" t="str">
            <v>T5</v>
          </cell>
          <cell r="D118" t="str">
            <v>GENERAL</v>
          </cell>
          <cell r="E118">
            <v>35907</v>
          </cell>
          <cell r="F118" t="str">
            <v>MIÉ</v>
          </cell>
          <cell r="G118">
            <v>1.1038425925925925</v>
          </cell>
          <cell r="H118" t="str">
            <v>000:20</v>
          </cell>
          <cell r="I118" t="str">
            <v>[ENTRE HOY Y MA#ANA]</v>
          </cell>
          <cell r="J118">
            <v>18</v>
          </cell>
          <cell r="K118">
            <v>18</v>
          </cell>
          <cell r="L118" t="str">
            <v>Ultima</v>
          </cell>
          <cell r="M118">
            <v>0.8</v>
          </cell>
          <cell r="N118">
            <v>68.400000000000006</v>
          </cell>
          <cell r="O118">
            <v>282</v>
          </cell>
          <cell r="P118">
            <v>75</v>
          </cell>
        </row>
        <row r="119">
          <cell r="A119">
            <v>117</v>
          </cell>
          <cell r="B119" t="str">
            <v xml:space="preserve">PORT AVENTURA-H.VIAJE                                      </v>
          </cell>
          <cell r="C119" t="str">
            <v>C.SUR</v>
          </cell>
          <cell r="D119" t="str">
            <v>GENERAL</v>
          </cell>
          <cell r="E119">
            <v>35907</v>
          </cell>
          <cell r="F119" t="str">
            <v>MIÉ</v>
          </cell>
          <cell r="G119">
            <v>0.85222222222222221</v>
          </cell>
          <cell r="H119" t="str">
            <v>000:20</v>
          </cell>
          <cell r="I119" t="str">
            <v>[AVANCE PROGRAMACION] * [AVANCE PROGRAMACION]</v>
          </cell>
          <cell r="J119">
            <v>4</v>
          </cell>
          <cell r="K119">
            <v>8</v>
          </cell>
          <cell r="L119" t="str">
            <v>Resto</v>
          </cell>
          <cell r="M119">
            <v>0.5</v>
          </cell>
          <cell r="N119">
            <v>69</v>
          </cell>
          <cell r="O119">
            <v>201</v>
          </cell>
          <cell r="P119">
            <v>450</v>
          </cell>
        </row>
        <row r="120">
          <cell r="A120">
            <v>118</v>
          </cell>
          <cell r="B120" t="str">
            <v xml:space="preserve">PORT AVENTURA-H.VIAJE                                      </v>
          </cell>
          <cell r="C120" t="str">
            <v>C.SUR</v>
          </cell>
          <cell r="D120" t="str">
            <v>GENERAL</v>
          </cell>
          <cell r="E120">
            <v>35907</v>
          </cell>
          <cell r="F120" t="str">
            <v>MIÉ</v>
          </cell>
          <cell r="G120">
            <v>1.0634722222222222</v>
          </cell>
          <cell r="H120" t="str">
            <v>000:20</v>
          </cell>
          <cell r="I120" t="str">
            <v>[POST FUT.:AMISTOSO] * [NOTICIAS 3]</v>
          </cell>
          <cell r="J120">
            <v>3</v>
          </cell>
          <cell r="K120">
            <v>5</v>
          </cell>
          <cell r="L120" t="str">
            <v>Resto</v>
          </cell>
          <cell r="M120">
            <v>0.1</v>
          </cell>
          <cell r="N120">
            <v>69.099999999999994</v>
          </cell>
          <cell r="O120">
            <v>48</v>
          </cell>
          <cell r="P120">
            <v>65</v>
          </cell>
        </row>
        <row r="121">
          <cell r="A121">
            <v>119</v>
          </cell>
          <cell r="B121" t="str">
            <v xml:space="preserve">PORT AVENTURA-H.VIAJE                                      </v>
          </cell>
          <cell r="C121" t="str">
            <v>C9</v>
          </cell>
          <cell r="D121" t="str">
            <v>GENERAL</v>
          </cell>
          <cell r="E121">
            <v>35907</v>
          </cell>
          <cell r="F121" t="str">
            <v>MIÉ</v>
          </cell>
          <cell r="G121">
            <v>0.45268518518518519</v>
          </cell>
          <cell r="H121" t="str">
            <v>000:20</v>
          </cell>
          <cell r="I121" t="str">
            <v>[INQUILINOS] * [MOROS I CRISTIANS]</v>
          </cell>
          <cell r="J121">
            <v>2</v>
          </cell>
          <cell r="K121">
            <v>5</v>
          </cell>
          <cell r="L121" t="str">
            <v>Segunda</v>
          </cell>
          <cell r="M121">
            <v>0</v>
          </cell>
          <cell r="N121">
            <v>69.2</v>
          </cell>
          <cell r="O121">
            <v>12</v>
          </cell>
          <cell r="P121">
            <v>40</v>
          </cell>
        </row>
        <row r="122">
          <cell r="A122">
            <v>120</v>
          </cell>
          <cell r="B122" t="str">
            <v xml:space="preserve">PORT AVENTURA-H.VIAJE                                      </v>
          </cell>
          <cell r="C122" t="str">
            <v>C9</v>
          </cell>
          <cell r="D122" t="str">
            <v>GENERAL</v>
          </cell>
          <cell r="E122">
            <v>35907</v>
          </cell>
          <cell r="F122" t="str">
            <v>MIÉ</v>
          </cell>
          <cell r="G122">
            <v>0.94291666666666663</v>
          </cell>
          <cell r="H122" t="str">
            <v>000:20</v>
          </cell>
          <cell r="I122" t="str">
            <v>[FUTBOL] {FUTBOL:AMISTOSO}</v>
          </cell>
          <cell r="J122">
            <v>7</v>
          </cell>
          <cell r="K122">
            <v>14</v>
          </cell>
          <cell r="L122" t="str">
            <v>Resto</v>
          </cell>
          <cell r="M122">
            <v>0.2</v>
          </cell>
          <cell r="N122">
            <v>69.400000000000006</v>
          </cell>
          <cell r="O122">
            <v>81</v>
          </cell>
          <cell r="P122">
            <v>450</v>
          </cell>
        </row>
        <row r="123">
          <cell r="A123">
            <v>121</v>
          </cell>
          <cell r="B123" t="str">
            <v xml:space="preserve">PORT AVENTURA-H.VIAJE                                      </v>
          </cell>
          <cell r="C123" t="str">
            <v>ETB2</v>
          </cell>
          <cell r="D123" t="str">
            <v>GENERAL</v>
          </cell>
          <cell r="E123">
            <v>35907</v>
          </cell>
          <cell r="F123" t="str">
            <v>MIÉ</v>
          </cell>
          <cell r="G123">
            <v>0.49765046296296295</v>
          </cell>
          <cell r="H123" t="str">
            <v>000:20</v>
          </cell>
          <cell r="I123" t="str">
            <v>[CINE 2] {AVANCE PROGRAMACION} * {AVANCE PROGRAMACION}</v>
          </cell>
          <cell r="J123">
            <v>2</v>
          </cell>
          <cell r="K123">
            <v>3</v>
          </cell>
          <cell r="L123" t="str">
            <v>Segunda</v>
          </cell>
          <cell r="M123">
            <v>0</v>
          </cell>
          <cell r="N123">
            <v>69.400000000000006</v>
          </cell>
          <cell r="O123">
            <v>4</v>
          </cell>
          <cell r="P123">
            <v>40</v>
          </cell>
        </row>
        <row r="124">
          <cell r="A124">
            <v>122</v>
          </cell>
          <cell r="B124" t="str">
            <v xml:space="preserve">PORT AVENTURA-H.VIAJE                                      </v>
          </cell>
          <cell r="C124" t="str">
            <v>ETB2</v>
          </cell>
          <cell r="D124" t="str">
            <v>GENERAL</v>
          </cell>
          <cell r="E124">
            <v>35907</v>
          </cell>
          <cell r="F124" t="str">
            <v>MIÉ</v>
          </cell>
          <cell r="G124">
            <v>0.96622685185185186</v>
          </cell>
          <cell r="H124" t="str">
            <v>000:20</v>
          </cell>
          <cell r="I124" t="str">
            <v>[MAITE] {AVANCE PROGRAMACION} * {AVANCE PROGRAMACION}</v>
          </cell>
          <cell r="J124">
            <v>9</v>
          </cell>
          <cell r="K124">
            <v>16</v>
          </cell>
          <cell r="L124" t="str">
            <v>Resto</v>
          </cell>
          <cell r="M124">
            <v>0.2</v>
          </cell>
          <cell r="N124">
            <v>69.599999999999994</v>
          </cell>
          <cell r="O124">
            <v>76</v>
          </cell>
          <cell r="P124">
            <v>250</v>
          </cell>
        </row>
        <row r="125">
          <cell r="A125">
            <v>123</v>
          </cell>
          <cell r="B125" t="str">
            <v xml:space="preserve">PORT AVENTURA-H.VIAJE                                      </v>
          </cell>
          <cell r="C125" t="str">
            <v>ETB2</v>
          </cell>
          <cell r="D125" t="str">
            <v>GENERAL</v>
          </cell>
          <cell r="E125">
            <v>35907</v>
          </cell>
          <cell r="F125" t="str">
            <v>MIÉ</v>
          </cell>
          <cell r="G125">
            <v>1.008912037037037</v>
          </cell>
          <cell r="H125" t="str">
            <v>000:20</v>
          </cell>
          <cell r="I125" t="str">
            <v>[TAXI 10] {AVANCE PROGRAMACION} * {AVANCE PROGRAMACION}</v>
          </cell>
          <cell r="J125">
            <v>3</v>
          </cell>
          <cell r="K125">
            <v>14</v>
          </cell>
          <cell r="L125" t="str">
            <v>Resto</v>
          </cell>
          <cell r="M125">
            <v>0.1</v>
          </cell>
          <cell r="N125">
            <v>69.7</v>
          </cell>
          <cell r="O125">
            <v>21</v>
          </cell>
          <cell r="P125">
            <v>250</v>
          </cell>
        </row>
        <row r="126">
          <cell r="A126">
            <v>124</v>
          </cell>
          <cell r="B126" t="str">
            <v xml:space="preserve">PORT AVENTURA-H.VIAJE                                      </v>
          </cell>
          <cell r="C126" t="str">
            <v>TVG</v>
          </cell>
          <cell r="D126" t="str">
            <v>GENERAL</v>
          </cell>
          <cell r="E126">
            <v>35907</v>
          </cell>
          <cell r="F126" t="str">
            <v>MIÉ</v>
          </cell>
          <cell r="G126">
            <v>0.48643518518518519</v>
          </cell>
          <cell r="H126" t="str">
            <v>000:20</v>
          </cell>
          <cell r="I126" t="str">
            <v xml:space="preserve">[CADA DIA] {AVANCE PROGRAMACION} * </v>
          </cell>
          <cell r="J126">
            <v>2</v>
          </cell>
          <cell r="K126">
            <v>2</v>
          </cell>
          <cell r="L126" t="str">
            <v>Ultima</v>
          </cell>
          <cell r="M126">
            <v>0</v>
          </cell>
          <cell r="N126">
            <v>69.7</v>
          </cell>
          <cell r="O126">
            <v>9</v>
          </cell>
          <cell r="P126">
            <v>40</v>
          </cell>
        </row>
        <row r="127">
          <cell r="A127">
            <v>125</v>
          </cell>
          <cell r="B127" t="str">
            <v xml:space="preserve">PORT AVENTURA-H.VIAJE                                      </v>
          </cell>
          <cell r="C127" t="str">
            <v>TVG</v>
          </cell>
          <cell r="D127" t="str">
            <v>GENERAL</v>
          </cell>
          <cell r="E127">
            <v>35907</v>
          </cell>
          <cell r="F127" t="str">
            <v>MIÉ</v>
          </cell>
          <cell r="G127">
            <v>0.9674652777777778</v>
          </cell>
          <cell r="H127" t="str">
            <v>000:20</v>
          </cell>
          <cell r="I127" t="str">
            <v xml:space="preserve">[GALEGUIDADE] {AVANCE PROGRAMACION} * </v>
          </cell>
          <cell r="J127">
            <v>6</v>
          </cell>
          <cell r="K127">
            <v>11</v>
          </cell>
          <cell r="L127" t="str">
            <v>Resto</v>
          </cell>
          <cell r="M127">
            <v>0.3</v>
          </cell>
          <cell r="N127">
            <v>70</v>
          </cell>
          <cell r="O127">
            <v>128</v>
          </cell>
          <cell r="P127">
            <v>330</v>
          </cell>
        </row>
        <row r="128">
          <cell r="A128">
            <v>126</v>
          </cell>
          <cell r="B128" t="str">
            <v xml:space="preserve">PORT AVENTURA-H.VIAJE                                      </v>
          </cell>
          <cell r="C128" t="str">
            <v>TVG</v>
          </cell>
          <cell r="D128" t="str">
            <v>GENERAL</v>
          </cell>
          <cell r="E128">
            <v>35907</v>
          </cell>
          <cell r="F128" t="str">
            <v>MIÉ</v>
          </cell>
          <cell r="G128">
            <v>1.0002546296296295</v>
          </cell>
          <cell r="H128" t="str">
            <v>000:20</v>
          </cell>
          <cell r="I128" t="str">
            <v>[CINE] {AVANCE PROGRAMACION} * {AVANCE PROGRAMACION}</v>
          </cell>
          <cell r="J128">
            <v>11</v>
          </cell>
          <cell r="K128">
            <v>12</v>
          </cell>
          <cell r="L128" t="str">
            <v>Penultima</v>
          </cell>
          <cell r="M128">
            <v>0.1</v>
          </cell>
          <cell r="N128">
            <v>70.2</v>
          </cell>
          <cell r="O128">
            <v>46</v>
          </cell>
          <cell r="P128">
            <v>160</v>
          </cell>
        </row>
        <row r="129">
          <cell r="A129">
            <v>127</v>
          </cell>
          <cell r="B129" t="str">
            <v xml:space="preserve">PORT AVENTURA-H.VIAJE                                      </v>
          </cell>
          <cell r="C129" t="str">
            <v>TVM</v>
          </cell>
          <cell r="D129" t="str">
            <v>GENERAL</v>
          </cell>
          <cell r="E129">
            <v>35907</v>
          </cell>
          <cell r="F129" t="str">
            <v>MIÉ</v>
          </cell>
          <cell r="G129">
            <v>0.51623842592592595</v>
          </cell>
          <cell r="H129" t="str">
            <v>000:20</v>
          </cell>
          <cell r="I129" t="str">
            <v xml:space="preserve">[LOCO POR TI] {AVANCE PROGRAMACION} * </v>
          </cell>
          <cell r="J129">
            <v>2</v>
          </cell>
          <cell r="K129">
            <v>8</v>
          </cell>
          <cell r="L129" t="str">
            <v>Segunda</v>
          </cell>
          <cell r="M129">
            <v>0.1</v>
          </cell>
          <cell r="N129">
            <v>70.2</v>
          </cell>
          <cell r="O129">
            <v>23</v>
          </cell>
          <cell r="P129">
            <v>275</v>
          </cell>
        </row>
        <row r="130">
          <cell r="A130">
            <v>128</v>
          </cell>
          <cell r="B130" t="str">
            <v xml:space="preserve">PORT AVENTURA-H.VIAJE                                      </v>
          </cell>
          <cell r="C130" t="str">
            <v>TVM</v>
          </cell>
          <cell r="D130" t="str">
            <v>GENERAL</v>
          </cell>
          <cell r="E130">
            <v>35907</v>
          </cell>
          <cell r="F130" t="str">
            <v>MIÉ</v>
          </cell>
          <cell r="G130">
            <v>0.84217592592592594</v>
          </cell>
          <cell r="H130" t="str">
            <v>000:20</v>
          </cell>
          <cell r="I130" t="str">
            <v xml:space="preserve">[MADRID DIRECTO] {AVANCE PROGRAMACION} * </v>
          </cell>
          <cell r="J130">
            <v>13</v>
          </cell>
          <cell r="K130">
            <v>16</v>
          </cell>
          <cell r="L130" t="str">
            <v>Resto</v>
          </cell>
          <cell r="M130">
            <v>0.5</v>
          </cell>
          <cell r="N130">
            <v>70.7</v>
          </cell>
          <cell r="O130">
            <v>189</v>
          </cell>
          <cell r="P130">
            <v>400</v>
          </cell>
        </row>
        <row r="131">
          <cell r="A131">
            <v>129</v>
          </cell>
          <cell r="B131" t="str">
            <v xml:space="preserve">PORT AVENTURA-H.VIAJE                                      </v>
          </cell>
          <cell r="C131" t="str">
            <v>TVM</v>
          </cell>
          <cell r="D131" t="str">
            <v>GENERAL</v>
          </cell>
          <cell r="E131">
            <v>35907</v>
          </cell>
          <cell r="F131" t="str">
            <v>MIÉ</v>
          </cell>
          <cell r="G131">
            <v>1.0399537037037037</v>
          </cell>
          <cell r="H131" t="str">
            <v>000:20</v>
          </cell>
          <cell r="I131" t="str">
            <v>[PALACIO DE JUSTICIA] {AVANCE PROGRAMACION} * {AVANCE PROGRAMACION}</v>
          </cell>
          <cell r="J131">
            <v>14</v>
          </cell>
          <cell r="K131">
            <v>17</v>
          </cell>
          <cell r="L131" t="str">
            <v>Resto</v>
          </cell>
          <cell r="M131">
            <v>0.3</v>
          </cell>
          <cell r="N131">
            <v>71.099999999999994</v>
          </cell>
          <cell r="O131">
            <v>120</v>
          </cell>
          <cell r="P131">
            <v>275</v>
          </cell>
        </row>
        <row r="132">
          <cell r="A132">
            <v>130</v>
          </cell>
          <cell r="B132" t="str">
            <v xml:space="preserve">PORT AVENTURA-H.VIAJE                                      </v>
          </cell>
          <cell r="C132" t="str">
            <v>TVM</v>
          </cell>
          <cell r="D132" t="str">
            <v>GENERAL</v>
          </cell>
          <cell r="E132">
            <v>35907</v>
          </cell>
          <cell r="F132" t="str">
            <v>MIÉ</v>
          </cell>
          <cell r="G132">
            <v>1.0984953703703704</v>
          </cell>
          <cell r="H132" t="str">
            <v>000:20</v>
          </cell>
          <cell r="I132" t="str">
            <v>[SOLA EN LA CIUDAD] {AVANCE PROGRAMACION} * {AVANCE PROGRAMACION}</v>
          </cell>
          <cell r="J132">
            <v>2</v>
          </cell>
          <cell r="K132">
            <v>6</v>
          </cell>
          <cell r="L132" t="str">
            <v>Segunda</v>
          </cell>
          <cell r="M132">
            <v>0.1</v>
          </cell>
          <cell r="N132">
            <v>71.2</v>
          </cell>
          <cell r="O132">
            <v>42</v>
          </cell>
          <cell r="P132">
            <v>50</v>
          </cell>
        </row>
        <row r="133">
          <cell r="A133">
            <v>131</v>
          </cell>
          <cell r="B133" t="str">
            <v xml:space="preserve">PORT AVENTURA-H.VIAJE                                      </v>
          </cell>
          <cell r="C133" t="str">
            <v>C.SUR</v>
          </cell>
          <cell r="D133" t="str">
            <v>GENERAL</v>
          </cell>
          <cell r="E133">
            <v>35908</v>
          </cell>
          <cell r="F133" t="str">
            <v>JUE</v>
          </cell>
          <cell r="G133">
            <v>0.97438657407407403</v>
          </cell>
          <cell r="H133" t="str">
            <v>000:20</v>
          </cell>
          <cell r="I133" t="str">
            <v>[NUMEROS ROJOS] {AVANCE PROGRAMACION} * {AVANCE PROGRAMACION}</v>
          </cell>
          <cell r="J133">
            <v>13</v>
          </cell>
          <cell r="K133">
            <v>16</v>
          </cell>
          <cell r="L133" t="str">
            <v>Resto</v>
          </cell>
          <cell r="M133">
            <v>1.9</v>
          </cell>
          <cell r="N133">
            <v>73</v>
          </cell>
          <cell r="O133">
            <v>683</v>
          </cell>
          <cell r="P133">
            <v>700</v>
          </cell>
        </row>
        <row r="134">
          <cell r="A134">
            <v>132</v>
          </cell>
          <cell r="B134" t="str">
            <v xml:space="preserve">PORT AVENTURA-H.VIAJE                                      </v>
          </cell>
          <cell r="C134" t="str">
            <v>C.SUR</v>
          </cell>
          <cell r="D134" t="str">
            <v>GENERAL</v>
          </cell>
          <cell r="E134">
            <v>35908</v>
          </cell>
          <cell r="F134" t="str">
            <v>JUE</v>
          </cell>
          <cell r="G134">
            <v>1.0733101851851852</v>
          </cell>
          <cell r="H134" t="str">
            <v>000:20</v>
          </cell>
          <cell r="I134" t="str">
            <v>[NOCHE TRASNOCHE] {AVANCE PROGRAMACION} * {AVANCE PROGRAMACION}</v>
          </cell>
          <cell r="J134">
            <v>3</v>
          </cell>
          <cell r="K134">
            <v>9</v>
          </cell>
          <cell r="L134" t="str">
            <v>Resto</v>
          </cell>
          <cell r="M134">
            <v>0.2</v>
          </cell>
          <cell r="N134">
            <v>73.2</v>
          </cell>
          <cell r="O134">
            <v>67</v>
          </cell>
          <cell r="P134">
            <v>65</v>
          </cell>
        </row>
        <row r="135">
          <cell r="A135">
            <v>133</v>
          </cell>
          <cell r="B135" t="str">
            <v xml:space="preserve">PORT AVENTURA-H.VIAJE                                      </v>
          </cell>
          <cell r="C135" t="str">
            <v>C9</v>
          </cell>
          <cell r="D135" t="str">
            <v>GENERAL</v>
          </cell>
          <cell r="E135">
            <v>35908</v>
          </cell>
          <cell r="F135" t="str">
            <v>JUE</v>
          </cell>
          <cell r="G135">
            <v>0.69682870370370376</v>
          </cell>
          <cell r="H135" t="str">
            <v>000:20</v>
          </cell>
          <cell r="I135" t="str">
            <v>[TARDES DE CINE] {AVANCE PROGRAMACION} * {AVANCE PROGRAMACION}</v>
          </cell>
          <cell r="J135">
            <v>11</v>
          </cell>
          <cell r="K135">
            <v>13</v>
          </cell>
          <cell r="L135" t="str">
            <v>Resto</v>
          </cell>
          <cell r="M135">
            <v>0.3</v>
          </cell>
          <cell r="N135">
            <v>73.5</v>
          </cell>
          <cell r="O135">
            <v>102</v>
          </cell>
          <cell r="P135">
            <v>160</v>
          </cell>
        </row>
        <row r="136">
          <cell r="A136">
            <v>134</v>
          </cell>
          <cell r="B136" t="str">
            <v xml:space="preserve">PORT AVENTURA-H.VIAJE                                      </v>
          </cell>
          <cell r="C136" t="str">
            <v>C9</v>
          </cell>
          <cell r="D136" t="str">
            <v>GENERAL</v>
          </cell>
          <cell r="E136">
            <v>35908</v>
          </cell>
          <cell r="F136" t="str">
            <v>JUE</v>
          </cell>
          <cell r="G136">
            <v>1.0893171296296296</v>
          </cell>
          <cell r="H136" t="str">
            <v>000:20</v>
          </cell>
          <cell r="I136" t="str">
            <v>[TOMBOLA] * [COLP D'ULL]</v>
          </cell>
          <cell r="J136">
            <v>2</v>
          </cell>
          <cell r="K136">
            <v>9</v>
          </cell>
          <cell r="L136" t="str">
            <v>Segunda</v>
          </cell>
          <cell r="M136">
            <v>0.2</v>
          </cell>
          <cell r="N136">
            <v>73.7</v>
          </cell>
          <cell r="O136">
            <v>73</v>
          </cell>
          <cell r="P136">
            <v>25</v>
          </cell>
        </row>
        <row r="137">
          <cell r="A137">
            <v>135</v>
          </cell>
          <cell r="B137" t="str">
            <v xml:space="preserve">PORT AVENTURA-H.VIAJE                                      </v>
          </cell>
          <cell r="C137" t="str">
            <v>ETB2</v>
          </cell>
          <cell r="D137" t="str">
            <v>GENERAL</v>
          </cell>
          <cell r="E137">
            <v>35908</v>
          </cell>
          <cell r="F137" t="str">
            <v>JUE</v>
          </cell>
          <cell r="G137">
            <v>0.49952546296296302</v>
          </cell>
          <cell r="H137" t="str">
            <v>000:20</v>
          </cell>
          <cell r="I137" t="str">
            <v>[CINE 2] {AVANCE PROGRAMACION} * {AVANCE PROGRAMACION}</v>
          </cell>
          <cell r="J137">
            <v>2</v>
          </cell>
          <cell r="K137">
            <v>3</v>
          </cell>
          <cell r="L137" t="str">
            <v>Segunda</v>
          </cell>
          <cell r="M137">
            <v>0.1</v>
          </cell>
          <cell r="N137">
            <v>73.8</v>
          </cell>
          <cell r="O137">
            <v>31</v>
          </cell>
          <cell r="P137">
            <v>40</v>
          </cell>
        </row>
        <row r="138">
          <cell r="A138">
            <v>136</v>
          </cell>
          <cell r="B138" t="str">
            <v xml:space="preserve">PORT AVENTURA-H.VIAJE                                      </v>
          </cell>
          <cell r="C138" t="str">
            <v>ETB2</v>
          </cell>
          <cell r="D138" t="str">
            <v>GENERAL</v>
          </cell>
          <cell r="E138">
            <v>35908</v>
          </cell>
          <cell r="F138" t="str">
            <v>JUE</v>
          </cell>
          <cell r="G138">
            <v>0.99881944444444448</v>
          </cell>
          <cell r="H138" t="str">
            <v>000:20</v>
          </cell>
          <cell r="I138" t="str">
            <v>[VA DE CINE] {AVANCE PROGRAMACION} * {AVANCE PROGRAMACION}</v>
          </cell>
          <cell r="J138">
            <v>12</v>
          </cell>
          <cell r="K138">
            <v>14</v>
          </cell>
          <cell r="L138" t="str">
            <v>Resto</v>
          </cell>
          <cell r="M138">
            <v>0.2</v>
          </cell>
          <cell r="N138">
            <v>73.900000000000006</v>
          </cell>
          <cell r="O138">
            <v>64</v>
          </cell>
          <cell r="P138">
            <v>250</v>
          </cell>
        </row>
        <row r="139">
          <cell r="A139">
            <v>137</v>
          </cell>
          <cell r="B139" t="str">
            <v xml:space="preserve">PORT AVENTURA-H.VIAJE                                      </v>
          </cell>
          <cell r="C139" t="str">
            <v>ETB2</v>
          </cell>
          <cell r="D139" t="str">
            <v>GENERAL</v>
          </cell>
          <cell r="E139">
            <v>35908</v>
          </cell>
          <cell r="F139" t="str">
            <v>JUE</v>
          </cell>
          <cell r="G139">
            <v>1.0398842592592592</v>
          </cell>
          <cell r="H139" t="str">
            <v>000:20</v>
          </cell>
          <cell r="I139" t="str">
            <v>[CINE 2] {AVANCE PROGRAMACION} * {AVANCE PROGRAMACION}</v>
          </cell>
          <cell r="J139">
            <v>10</v>
          </cell>
          <cell r="K139">
            <v>12</v>
          </cell>
          <cell r="L139" t="str">
            <v>Resto</v>
          </cell>
          <cell r="M139">
            <v>0</v>
          </cell>
          <cell r="N139">
            <v>74</v>
          </cell>
          <cell r="O139">
            <v>13</v>
          </cell>
          <cell r="P139">
            <v>50</v>
          </cell>
        </row>
        <row r="140">
          <cell r="A140">
            <v>138</v>
          </cell>
          <cell r="B140" t="str">
            <v xml:space="preserve">PORT AVENTURA-H.VIAJE                                      </v>
          </cell>
          <cell r="C140" t="str">
            <v>TVG</v>
          </cell>
          <cell r="D140" t="str">
            <v>GENERAL</v>
          </cell>
          <cell r="E140">
            <v>35908</v>
          </cell>
          <cell r="F140" t="str">
            <v>JUE</v>
          </cell>
          <cell r="G140">
            <v>0.45820601851851855</v>
          </cell>
          <cell r="H140" t="str">
            <v>000:20</v>
          </cell>
          <cell r="I140" t="str">
            <v>[CADA DIA] {AVANCE PROGRAMACION} * {AVANCE PROGRAMACION}</v>
          </cell>
          <cell r="J140">
            <v>2</v>
          </cell>
          <cell r="K140">
            <v>2</v>
          </cell>
          <cell r="L140" t="str">
            <v>Ultima</v>
          </cell>
          <cell r="M140">
            <v>0</v>
          </cell>
          <cell r="N140">
            <v>74</v>
          </cell>
          <cell r="O140">
            <v>17</v>
          </cell>
          <cell r="P140">
            <v>40</v>
          </cell>
        </row>
        <row r="141">
          <cell r="A141">
            <v>139</v>
          </cell>
          <cell r="B141" t="str">
            <v xml:space="preserve">PORT AVENTURA-H.VIAJE                                      </v>
          </cell>
          <cell r="C141" t="str">
            <v>TVG</v>
          </cell>
          <cell r="D141" t="str">
            <v>GENERAL</v>
          </cell>
          <cell r="E141">
            <v>35908</v>
          </cell>
          <cell r="F141" t="str">
            <v>JUE</v>
          </cell>
          <cell r="G141">
            <v>0.49615740740740738</v>
          </cell>
          <cell r="H141" t="str">
            <v>000:20</v>
          </cell>
          <cell r="I141" t="str">
            <v>[AVANCE PROGRAMACION] * [A COCI#AR CON P.FEIXO]</v>
          </cell>
          <cell r="J141">
            <v>2</v>
          </cell>
          <cell r="K141">
            <v>2</v>
          </cell>
          <cell r="L141" t="str">
            <v>Ultima</v>
          </cell>
          <cell r="M141">
            <v>0</v>
          </cell>
          <cell r="N141">
            <v>74</v>
          </cell>
          <cell r="O141">
            <v>2</v>
          </cell>
          <cell r="P141">
            <v>40</v>
          </cell>
        </row>
        <row r="142">
          <cell r="A142">
            <v>140</v>
          </cell>
          <cell r="B142" t="str">
            <v xml:space="preserve">PORT AVENTURA-H.VIAJE                                      </v>
          </cell>
          <cell r="C142" t="str">
            <v>TVG</v>
          </cell>
          <cell r="D142" t="str">
            <v>GENERAL</v>
          </cell>
          <cell r="E142">
            <v>35908</v>
          </cell>
          <cell r="F142" t="str">
            <v>JUE</v>
          </cell>
          <cell r="G142">
            <v>0.63664351851851853</v>
          </cell>
          <cell r="H142" t="str">
            <v>000:20</v>
          </cell>
          <cell r="I142" t="str">
            <v>[TELEXORNAL DEPORTES] * [O TEMPO]</v>
          </cell>
          <cell r="J142">
            <v>7</v>
          </cell>
          <cell r="K142">
            <v>11</v>
          </cell>
          <cell r="L142" t="str">
            <v>Resto</v>
          </cell>
          <cell r="M142">
            <v>0.5</v>
          </cell>
          <cell r="N142">
            <v>74.5</v>
          </cell>
          <cell r="O142">
            <v>171</v>
          </cell>
          <cell r="P142">
            <v>160</v>
          </cell>
        </row>
        <row r="143">
          <cell r="A143">
            <v>141</v>
          </cell>
          <cell r="B143" t="str">
            <v xml:space="preserve">PORT AVENTURA-H.VIAJE                                      </v>
          </cell>
          <cell r="C143" t="str">
            <v>TVG</v>
          </cell>
          <cell r="D143" t="str">
            <v>GENERAL</v>
          </cell>
          <cell r="E143">
            <v>35908</v>
          </cell>
          <cell r="F143" t="str">
            <v>JUE</v>
          </cell>
          <cell r="G143">
            <v>0.93347222222222215</v>
          </cell>
          <cell r="H143" t="str">
            <v>000:20</v>
          </cell>
          <cell r="I143" t="str">
            <v>[CINE] {AVANCE PROGRAMACION} * {AVANCE PROGRAMACION}</v>
          </cell>
          <cell r="J143">
            <v>12</v>
          </cell>
          <cell r="K143">
            <v>17</v>
          </cell>
          <cell r="L143" t="str">
            <v>Resto</v>
          </cell>
          <cell r="M143">
            <v>0.2</v>
          </cell>
          <cell r="N143">
            <v>74.7</v>
          </cell>
          <cell r="O143">
            <v>83</v>
          </cell>
          <cell r="P143">
            <v>330</v>
          </cell>
        </row>
        <row r="144">
          <cell r="A144">
            <v>142</v>
          </cell>
          <cell r="B144" t="str">
            <v xml:space="preserve">PORT AVENTURA-H.VIAJE                                      </v>
          </cell>
          <cell r="C144" t="str">
            <v>TVM</v>
          </cell>
          <cell r="D144" t="str">
            <v>GENERAL</v>
          </cell>
          <cell r="E144">
            <v>35908</v>
          </cell>
          <cell r="F144" t="str">
            <v>JUE</v>
          </cell>
          <cell r="G144">
            <v>0.52339120370370373</v>
          </cell>
          <cell r="H144" t="str">
            <v>000:20</v>
          </cell>
          <cell r="I144" t="str">
            <v>[LOCO POR TI] {AVANCE PROGRAMACION} * {(P)LEER ES VIVIR MAS}</v>
          </cell>
          <cell r="J144">
            <v>5</v>
          </cell>
          <cell r="K144">
            <v>6</v>
          </cell>
          <cell r="L144" t="str">
            <v>Penultima</v>
          </cell>
          <cell r="M144">
            <v>0.1</v>
          </cell>
          <cell r="N144">
            <v>74.8</v>
          </cell>
          <cell r="O144">
            <v>36</v>
          </cell>
          <cell r="P144">
            <v>275</v>
          </cell>
        </row>
        <row r="145">
          <cell r="A145">
            <v>143</v>
          </cell>
          <cell r="B145" t="str">
            <v xml:space="preserve">PORT AVENTURA-H.VIAJE                                      </v>
          </cell>
          <cell r="C145" t="str">
            <v>C.SUR</v>
          </cell>
          <cell r="D145" t="str">
            <v>GENERAL</v>
          </cell>
          <cell r="E145">
            <v>35909</v>
          </cell>
          <cell r="F145" t="str">
            <v>VIE</v>
          </cell>
          <cell r="G145">
            <v>1.023275462962963</v>
          </cell>
          <cell r="H145" t="str">
            <v>000:20</v>
          </cell>
          <cell r="I145" t="str">
            <v>[AVANCE PROGRAMACION] * [AVANCE PROGRAMACION]</v>
          </cell>
          <cell r="J145">
            <v>8</v>
          </cell>
          <cell r="K145">
            <v>17</v>
          </cell>
          <cell r="L145" t="str">
            <v>Resto</v>
          </cell>
          <cell r="M145">
            <v>0.4</v>
          </cell>
          <cell r="N145">
            <v>75.2</v>
          </cell>
          <cell r="O145">
            <v>155</v>
          </cell>
          <cell r="P145">
            <v>325</v>
          </cell>
        </row>
        <row r="146">
          <cell r="A146">
            <v>144</v>
          </cell>
          <cell r="B146" t="str">
            <v xml:space="preserve">PORT AVENTURA-H.VIAJE                                      </v>
          </cell>
          <cell r="C146" t="str">
            <v>C.SUR</v>
          </cell>
          <cell r="D146" t="str">
            <v>GENERAL</v>
          </cell>
          <cell r="E146">
            <v>35909</v>
          </cell>
          <cell r="F146" t="str">
            <v>VIE</v>
          </cell>
          <cell r="G146">
            <v>1.0583680555555557</v>
          </cell>
          <cell r="H146" t="str">
            <v>000:20</v>
          </cell>
          <cell r="I146" t="str">
            <v>[CINE] {AVANCE PROGRAMACION} * {AVANCE PROGRAMACION}</v>
          </cell>
          <cell r="J146">
            <v>5</v>
          </cell>
          <cell r="K146">
            <v>9</v>
          </cell>
          <cell r="L146" t="str">
            <v>Resto</v>
          </cell>
          <cell r="M146">
            <v>0.2</v>
          </cell>
          <cell r="N146">
            <v>75.400000000000006</v>
          </cell>
          <cell r="O146">
            <v>61</v>
          </cell>
          <cell r="P146">
            <v>65</v>
          </cell>
        </row>
        <row r="147">
          <cell r="A147">
            <v>145</v>
          </cell>
          <cell r="B147" t="str">
            <v xml:space="preserve">PORT AVENTURA-H.VIAJE                                      </v>
          </cell>
          <cell r="C147" t="str">
            <v>C9</v>
          </cell>
          <cell r="D147" t="str">
            <v>GENERAL</v>
          </cell>
          <cell r="E147">
            <v>35909</v>
          </cell>
          <cell r="F147" t="str">
            <v>VIE</v>
          </cell>
          <cell r="G147">
            <v>0.79458333333333331</v>
          </cell>
          <cell r="H147" t="str">
            <v>000:20</v>
          </cell>
          <cell r="I147" t="str">
            <v xml:space="preserve">[HUI EN DIA] {AVANCE PROGRAMACION} * </v>
          </cell>
          <cell r="J147">
            <v>9</v>
          </cell>
          <cell r="K147">
            <v>13</v>
          </cell>
          <cell r="L147" t="str">
            <v>Resto</v>
          </cell>
          <cell r="M147">
            <v>0.2</v>
          </cell>
          <cell r="N147">
            <v>75.599999999999994</v>
          </cell>
          <cell r="O147">
            <v>66</v>
          </cell>
          <cell r="P147">
            <v>160</v>
          </cell>
        </row>
        <row r="148">
          <cell r="A148">
            <v>146</v>
          </cell>
          <cell r="B148" t="str">
            <v xml:space="preserve">PORT AVENTURA-H.VIAJE                                      </v>
          </cell>
          <cell r="C148" t="str">
            <v>C9</v>
          </cell>
          <cell r="D148" t="str">
            <v>GENERAL</v>
          </cell>
          <cell r="E148">
            <v>35909</v>
          </cell>
          <cell r="F148" t="str">
            <v>VIE</v>
          </cell>
          <cell r="G148">
            <v>1.0493287037037036</v>
          </cell>
          <cell r="H148" t="str">
            <v>000:20</v>
          </cell>
          <cell r="I148" t="str">
            <v>[PARLE VOSTE,CALLE VOS] {AVANCE PROGRAMACION} * {AVANCE PROGRAMACION}</v>
          </cell>
          <cell r="J148">
            <v>4</v>
          </cell>
          <cell r="K148">
            <v>15</v>
          </cell>
          <cell r="L148" t="str">
            <v>Resto</v>
          </cell>
          <cell r="M148">
            <v>0.2</v>
          </cell>
          <cell r="N148">
            <v>75.8</v>
          </cell>
          <cell r="O148">
            <v>72</v>
          </cell>
          <cell r="P148">
            <v>300</v>
          </cell>
        </row>
        <row r="149">
          <cell r="A149">
            <v>147</v>
          </cell>
          <cell r="B149" t="str">
            <v xml:space="preserve">PORT AVENTURA-H.VIAJE                                      </v>
          </cell>
          <cell r="C149" t="str">
            <v>ETB2</v>
          </cell>
          <cell r="D149" t="str">
            <v>GENERAL</v>
          </cell>
          <cell r="E149">
            <v>35909</v>
          </cell>
          <cell r="F149" t="str">
            <v>VIE</v>
          </cell>
          <cell r="G149">
            <v>0.49949074074074074</v>
          </cell>
          <cell r="H149" t="str">
            <v>000:20</v>
          </cell>
          <cell r="I149" t="str">
            <v>[CINE 2] {AVANCE PROGRAMACION} * {AVANCE PROGRAMACION}</v>
          </cell>
          <cell r="J149">
            <v>3</v>
          </cell>
          <cell r="K149">
            <v>5</v>
          </cell>
          <cell r="L149" t="str">
            <v>Resto</v>
          </cell>
          <cell r="M149">
            <v>0</v>
          </cell>
          <cell r="N149">
            <v>75.8</v>
          </cell>
          <cell r="O149">
            <v>10</v>
          </cell>
          <cell r="P149">
            <v>40</v>
          </cell>
        </row>
        <row r="150">
          <cell r="A150">
            <v>148</v>
          </cell>
          <cell r="B150" t="str">
            <v xml:space="preserve">PORT AVENTURA-H.VIAJE                                      </v>
          </cell>
          <cell r="C150" t="str">
            <v>ETB2</v>
          </cell>
          <cell r="D150" t="str">
            <v>GENERAL</v>
          </cell>
          <cell r="E150">
            <v>35909</v>
          </cell>
          <cell r="F150" t="str">
            <v>VIE</v>
          </cell>
          <cell r="G150">
            <v>1.0292476851851851</v>
          </cell>
          <cell r="H150" t="str">
            <v>000:20</v>
          </cell>
          <cell r="I150" t="str">
            <v>[PAVAROTTI ESPECIAL] {AVANCE PROGRAMACION} * {AVANCE PROGRAMACION}</v>
          </cell>
          <cell r="J150">
            <v>3</v>
          </cell>
          <cell r="K150">
            <v>10</v>
          </cell>
          <cell r="L150" t="str">
            <v>Resto</v>
          </cell>
          <cell r="M150">
            <v>0.1</v>
          </cell>
          <cell r="N150">
            <v>75.900000000000006</v>
          </cell>
          <cell r="O150">
            <v>27</v>
          </cell>
          <cell r="P150">
            <v>50</v>
          </cell>
        </row>
        <row r="151">
          <cell r="A151">
            <v>149</v>
          </cell>
          <cell r="B151" t="str">
            <v xml:space="preserve">PORT AVENTURA-H.VIAJE                                      </v>
          </cell>
          <cell r="C151" t="str">
            <v>ETB2</v>
          </cell>
          <cell r="D151" t="str">
            <v>GENERAL</v>
          </cell>
          <cell r="E151">
            <v>35909</v>
          </cell>
          <cell r="F151" t="str">
            <v>VIE</v>
          </cell>
          <cell r="G151">
            <v>1.0562384259259259</v>
          </cell>
          <cell r="H151" t="str">
            <v>000:20</v>
          </cell>
          <cell r="I151" t="str">
            <v>[PAVAROTTI ESPECIAL] {AVANCE PROGRAMACION} * {AVANCE PROGRAMACION}</v>
          </cell>
          <cell r="J151">
            <v>6</v>
          </cell>
          <cell r="K151">
            <v>9</v>
          </cell>
          <cell r="L151" t="str">
            <v>Resto</v>
          </cell>
          <cell r="M151">
            <v>0.1</v>
          </cell>
          <cell r="N151">
            <v>76</v>
          </cell>
          <cell r="O151">
            <v>25</v>
          </cell>
          <cell r="P151">
            <v>50</v>
          </cell>
        </row>
        <row r="152">
          <cell r="A152">
            <v>150</v>
          </cell>
          <cell r="B152" t="str">
            <v xml:space="preserve">PORT AVENTURA-H.VIAJE                                      </v>
          </cell>
          <cell r="C152" t="str">
            <v>TVG</v>
          </cell>
          <cell r="D152" t="str">
            <v>GENERAL</v>
          </cell>
          <cell r="E152">
            <v>35909</v>
          </cell>
          <cell r="F152" t="str">
            <v>VIE</v>
          </cell>
          <cell r="G152">
            <v>0.83299768518518524</v>
          </cell>
          <cell r="H152" t="str">
            <v>000:20</v>
          </cell>
          <cell r="I152" t="str">
            <v xml:space="preserve">[O TEQUELE TEQUELE] {AVANCE PROGRAMACION} * </v>
          </cell>
          <cell r="J152">
            <v>6</v>
          </cell>
          <cell r="K152">
            <v>8</v>
          </cell>
          <cell r="L152" t="str">
            <v>Resto</v>
          </cell>
          <cell r="M152">
            <v>0.1</v>
          </cell>
          <cell r="N152">
            <v>76.099999999999994</v>
          </cell>
          <cell r="O152">
            <v>36</v>
          </cell>
          <cell r="P152">
            <v>120</v>
          </cell>
        </row>
        <row r="153">
          <cell r="A153">
            <v>151</v>
          </cell>
          <cell r="B153" t="str">
            <v xml:space="preserve">PORT AVENTURA-H.VIAJE                                      </v>
          </cell>
          <cell r="C153" t="str">
            <v>TVG</v>
          </cell>
          <cell r="D153" t="str">
            <v>GENERAL</v>
          </cell>
          <cell r="E153">
            <v>35909</v>
          </cell>
          <cell r="F153" t="str">
            <v>VIE</v>
          </cell>
          <cell r="G153">
            <v>0.97775462962962967</v>
          </cell>
          <cell r="H153" t="str">
            <v>000:20</v>
          </cell>
          <cell r="I153" t="str">
            <v>[LUAR] {AVANCE PROGRAMACION} * {AVANCE PROGRAMACION}</v>
          </cell>
          <cell r="J153">
            <v>5</v>
          </cell>
          <cell r="K153">
            <v>8</v>
          </cell>
          <cell r="L153" t="str">
            <v>Resto</v>
          </cell>
          <cell r="M153">
            <v>0.7</v>
          </cell>
          <cell r="N153">
            <v>76.8</v>
          </cell>
          <cell r="O153">
            <v>273</v>
          </cell>
          <cell r="P153">
            <v>450</v>
          </cell>
        </row>
        <row r="154">
          <cell r="A154">
            <v>152</v>
          </cell>
          <cell r="B154" t="str">
            <v xml:space="preserve">PORT AVENTURA-H.VIAJE                                      </v>
          </cell>
          <cell r="C154" t="str">
            <v>TVG</v>
          </cell>
          <cell r="D154" t="str">
            <v>GENERAL</v>
          </cell>
          <cell r="E154">
            <v>35909</v>
          </cell>
          <cell r="F154" t="str">
            <v>VIE</v>
          </cell>
          <cell r="G154">
            <v>1.0113194444444444</v>
          </cell>
          <cell r="H154" t="str">
            <v>000:20</v>
          </cell>
          <cell r="I154" t="str">
            <v>[AVANCE PROGRAMACION] * [TELEXORNAL 3]</v>
          </cell>
          <cell r="J154">
            <v>8</v>
          </cell>
          <cell r="K154">
            <v>10</v>
          </cell>
          <cell r="L154" t="str">
            <v>Resto</v>
          </cell>
          <cell r="M154">
            <v>0.3</v>
          </cell>
          <cell r="N154">
            <v>77.099999999999994</v>
          </cell>
          <cell r="O154">
            <v>102</v>
          </cell>
          <cell r="P154">
            <v>450</v>
          </cell>
        </row>
        <row r="155">
          <cell r="A155">
            <v>153</v>
          </cell>
          <cell r="B155" t="str">
            <v xml:space="preserve">PORT AVENTURA-H.VIAJE                                      </v>
          </cell>
          <cell r="C155" t="str">
            <v>TVM</v>
          </cell>
          <cell r="D155" t="str">
            <v>GENERAL</v>
          </cell>
          <cell r="E155">
            <v>35909</v>
          </cell>
          <cell r="F155" t="str">
            <v>VIE</v>
          </cell>
          <cell r="G155">
            <v>0.11179398148148149</v>
          </cell>
          <cell r="H155" t="str">
            <v>000:20</v>
          </cell>
          <cell r="I155" t="str">
            <v>[SOLA EN LA CIUDAD] {AVANCE PROGRAMACION} * {AVANCE PROGRAMACION}</v>
          </cell>
          <cell r="J155">
            <v>7</v>
          </cell>
          <cell r="K155">
            <v>14</v>
          </cell>
          <cell r="L155" t="str">
            <v>Resto</v>
          </cell>
          <cell r="M155">
            <v>0.2</v>
          </cell>
          <cell r="N155">
            <v>77.3</v>
          </cell>
          <cell r="O155">
            <v>72</v>
          </cell>
          <cell r="P155">
            <v>50</v>
          </cell>
        </row>
        <row r="156">
          <cell r="A156">
            <v>154</v>
          </cell>
          <cell r="B156" t="str">
            <v xml:space="preserve">PORT AVENTURA-H.VIAJE                                      </v>
          </cell>
          <cell r="C156" t="str">
            <v>TVM</v>
          </cell>
          <cell r="D156" t="str">
            <v>GENERAL</v>
          </cell>
          <cell r="E156">
            <v>35909</v>
          </cell>
          <cell r="F156" t="str">
            <v>VIE</v>
          </cell>
          <cell r="G156">
            <v>0.12667824074074074</v>
          </cell>
          <cell r="H156" t="str">
            <v>000:20</v>
          </cell>
          <cell r="I156" t="str">
            <v xml:space="preserve">[SOLA EN LA CIUDAD] {AVANCE PROGRAMACION} * </v>
          </cell>
          <cell r="J156">
            <v>2</v>
          </cell>
          <cell r="K156">
            <v>3</v>
          </cell>
          <cell r="L156" t="str">
            <v>Segunda</v>
          </cell>
          <cell r="M156">
            <v>0.1</v>
          </cell>
          <cell r="N156">
            <v>77.400000000000006</v>
          </cell>
          <cell r="O156">
            <v>36</v>
          </cell>
          <cell r="P156">
            <v>50</v>
          </cell>
        </row>
        <row r="157">
          <cell r="A157">
            <v>155</v>
          </cell>
          <cell r="B157" t="str">
            <v xml:space="preserve">PORT AVENTURA-H.VIAJE                                      </v>
          </cell>
          <cell r="C157" t="str">
            <v>TVM</v>
          </cell>
          <cell r="D157" t="str">
            <v>GENERAL</v>
          </cell>
          <cell r="E157">
            <v>35909</v>
          </cell>
          <cell r="F157" t="str">
            <v>VIE</v>
          </cell>
          <cell r="G157">
            <v>0.5216898148148148</v>
          </cell>
          <cell r="H157" t="str">
            <v>000:20</v>
          </cell>
          <cell r="I157" t="str">
            <v>[LOCO POR TI] {AVANCE PROGRAMACION} * {AVANCE PROGRAMACION}</v>
          </cell>
          <cell r="J157">
            <v>2</v>
          </cell>
          <cell r="K157">
            <v>10</v>
          </cell>
          <cell r="L157" t="str">
            <v>Segunda</v>
          </cell>
          <cell r="M157">
            <v>0.1</v>
          </cell>
          <cell r="N157">
            <v>77.400000000000006</v>
          </cell>
          <cell r="O157">
            <v>21</v>
          </cell>
          <cell r="P157">
            <v>275</v>
          </cell>
        </row>
        <row r="158">
          <cell r="A158">
            <v>156</v>
          </cell>
          <cell r="B158" t="str">
            <v xml:space="preserve">PORT AVENTURA-H.VIAJE                                      </v>
          </cell>
          <cell r="C158" t="str">
            <v>TVM</v>
          </cell>
          <cell r="D158" t="str">
            <v>GENERAL</v>
          </cell>
          <cell r="E158">
            <v>35909</v>
          </cell>
          <cell r="F158" t="str">
            <v>VIE</v>
          </cell>
          <cell r="G158">
            <v>0.78194444444444444</v>
          </cell>
          <cell r="H158" t="str">
            <v>000:20</v>
          </cell>
          <cell r="I158" t="str">
            <v>[LA HORA DE MARI PAU] {AVANCE PROGRAMACION} * {LA TIENDA EN CASA}</v>
          </cell>
          <cell r="J158">
            <v>5</v>
          </cell>
          <cell r="K158">
            <v>16</v>
          </cell>
          <cell r="L158" t="str">
            <v>Resto</v>
          </cell>
          <cell r="M158">
            <v>0.4</v>
          </cell>
          <cell r="N158">
            <v>77.8</v>
          </cell>
          <cell r="O158">
            <v>133</v>
          </cell>
          <cell r="P158">
            <v>400</v>
          </cell>
        </row>
        <row r="159">
          <cell r="A159">
            <v>157</v>
          </cell>
          <cell r="B159" t="str">
            <v xml:space="preserve">PORT AVENTURA-H.VIAJE                                      </v>
          </cell>
          <cell r="C159" t="str">
            <v>C.SUR</v>
          </cell>
          <cell r="D159" t="str">
            <v>GENERAL</v>
          </cell>
          <cell r="E159">
            <v>35910</v>
          </cell>
          <cell r="F159" t="str">
            <v>SÁB</v>
          </cell>
          <cell r="G159">
            <v>0.60230324074074071</v>
          </cell>
          <cell r="H159" t="str">
            <v>000:20</v>
          </cell>
          <cell r="I159" t="str">
            <v>[AVANCE PROGRAMACION] * [NOTICIAS 1]</v>
          </cell>
          <cell r="J159">
            <v>15</v>
          </cell>
          <cell r="K159">
            <v>20</v>
          </cell>
          <cell r="L159" t="str">
            <v>Resto</v>
          </cell>
          <cell r="M159">
            <v>0.8</v>
          </cell>
          <cell r="N159">
            <v>78.599999999999994</v>
          </cell>
          <cell r="O159">
            <v>284</v>
          </cell>
          <cell r="P159">
            <v>400</v>
          </cell>
        </row>
        <row r="160">
          <cell r="A160">
            <v>158</v>
          </cell>
          <cell r="B160" t="str">
            <v xml:space="preserve">PORT AVENTURA-H.VIAJE                                      </v>
          </cell>
          <cell r="C160" t="str">
            <v>C.SUR</v>
          </cell>
          <cell r="D160" t="str">
            <v>GENERAL</v>
          </cell>
          <cell r="E160">
            <v>35910</v>
          </cell>
          <cell r="F160" t="str">
            <v>SÁB</v>
          </cell>
          <cell r="G160">
            <v>1.0557407407407406</v>
          </cell>
          <cell r="H160" t="str">
            <v>000:20</v>
          </cell>
          <cell r="I160" t="str">
            <v>[CINE EROTICO] {AVANCE PROGRAMACION} * {AVANCE PROGRAMACION}</v>
          </cell>
          <cell r="J160">
            <v>9</v>
          </cell>
          <cell r="K160">
            <v>14</v>
          </cell>
          <cell r="L160" t="str">
            <v>Resto</v>
          </cell>
          <cell r="M160">
            <v>0.3</v>
          </cell>
          <cell r="N160">
            <v>78.900000000000006</v>
          </cell>
          <cell r="O160">
            <v>126</v>
          </cell>
          <cell r="P160">
            <v>65</v>
          </cell>
        </row>
        <row r="161">
          <cell r="A161">
            <v>159</v>
          </cell>
          <cell r="B161" t="str">
            <v xml:space="preserve">PORT AVENTURA-H.VIAJE                                      </v>
          </cell>
          <cell r="C161" t="str">
            <v>C9</v>
          </cell>
          <cell r="D161" t="str">
            <v>GENERAL</v>
          </cell>
          <cell r="E161">
            <v>35910</v>
          </cell>
          <cell r="F161" t="str">
            <v>SÁB</v>
          </cell>
          <cell r="G161">
            <v>0.8314583333333333</v>
          </cell>
          <cell r="H161" t="str">
            <v>000:20</v>
          </cell>
          <cell r="I161" t="str">
            <v>[DOSSIERS] * [AVANCE PROGRAMACION]</v>
          </cell>
          <cell r="J161">
            <v>11</v>
          </cell>
          <cell r="K161">
            <v>16</v>
          </cell>
          <cell r="L161" t="str">
            <v>Resto</v>
          </cell>
          <cell r="M161">
            <v>0.1</v>
          </cell>
          <cell r="N161">
            <v>79.099999999999994</v>
          </cell>
          <cell r="O161">
            <v>53</v>
          </cell>
          <cell r="P161">
            <v>300</v>
          </cell>
        </row>
        <row r="162">
          <cell r="A162">
            <v>160</v>
          </cell>
          <cell r="B162" t="str">
            <v xml:space="preserve">PORT AVENTURA-H.VIAJE                                      </v>
          </cell>
          <cell r="C162" t="str">
            <v>C9</v>
          </cell>
          <cell r="D162" t="str">
            <v>GENERAL</v>
          </cell>
          <cell r="E162">
            <v>35910</v>
          </cell>
          <cell r="F162" t="str">
            <v>SÁB</v>
          </cell>
          <cell r="G162">
            <v>1.0431134259259258</v>
          </cell>
          <cell r="H162" t="str">
            <v>000:20</v>
          </cell>
          <cell r="I162" t="str">
            <v>[CINE DE MITJANIT] {AVANCE PROGRAMACION} * {AVANCE PROGRAMACION}</v>
          </cell>
          <cell r="J162">
            <v>13</v>
          </cell>
          <cell r="K162">
            <v>17</v>
          </cell>
          <cell r="L162" t="str">
            <v>Resto</v>
          </cell>
          <cell r="M162">
            <v>0.2</v>
          </cell>
          <cell r="N162">
            <v>79.3</v>
          </cell>
          <cell r="O162">
            <v>75</v>
          </cell>
          <cell r="P162">
            <v>150</v>
          </cell>
        </row>
        <row r="163">
          <cell r="A163">
            <v>161</v>
          </cell>
          <cell r="B163" t="str">
            <v xml:space="preserve">PORT AVENTURA-H.VIAJE                                      </v>
          </cell>
          <cell r="C163" t="str">
            <v>ETB2</v>
          </cell>
          <cell r="D163" t="str">
            <v>GENERAL</v>
          </cell>
          <cell r="E163">
            <v>35910</v>
          </cell>
          <cell r="F163" t="str">
            <v>SÁB</v>
          </cell>
          <cell r="G163">
            <v>0.49929398148148146</v>
          </cell>
          <cell r="H163" t="str">
            <v>000:25</v>
          </cell>
          <cell r="I163" t="str">
            <v>[DE LEYENDAS Y VIAJES] {AVANCE PROGRAMACION} * {AVANCE PROGRAMACION}</v>
          </cell>
          <cell r="J163">
            <v>2</v>
          </cell>
          <cell r="K163">
            <v>3</v>
          </cell>
          <cell r="L163" t="str">
            <v>Segunda</v>
          </cell>
          <cell r="M163">
            <v>0.1</v>
          </cell>
          <cell r="N163">
            <v>79.3</v>
          </cell>
          <cell r="O163">
            <v>29</v>
          </cell>
          <cell r="P163">
            <v>63</v>
          </cell>
        </row>
        <row r="164">
          <cell r="A164">
            <v>162</v>
          </cell>
          <cell r="B164" t="str">
            <v xml:space="preserve">PORT AVENTURA-H.VIAJE                                      </v>
          </cell>
          <cell r="C164" t="str">
            <v>ETB2</v>
          </cell>
          <cell r="D164" t="str">
            <v>GENERAL</v>
          </cell>
          <cell r="E164">
            <v>35910</v>
          </cell>
          <cell r="F164" t="str">
            <v>SÁB</v>
          </cell>
          <cell r="G164">
            <v>0.58282407407407411</v>
          </cell>
          <cell r="H164" t="str">
            <v>000:20</v>
          </cell>
          <cell r="I164" t="str">
            <v>[AVANCE PROGRAMACION] * [AVANCE PROGRAMACION]</v>
          </cell>
          <cell r="J164">
            <v>5</v>
          </cell>
          <cell r="K164">
            <v>6</v>
          </cell>
          <cell r="L164" t="str">
            <v>Penultima</v>
          </cell>
          <cell r="M164">
            <v>0.1</v>
          </cell>
          <cell r="N164">
            <v>79.400000000000006</v>
          </cell>
          <cell r="O164">
            <v>19</v>
          </cell>
          <cell r="P164">
            <v>100</v>
          </cell>
        </row>
        <row r="165">
          <cell r="A165">
            <v>163</v>
          </cell>
          <cell r="B165" t="str">
            <v xml:space="preserve">PORT AVENTURA-H.VIAJE                                      </v>
          </cell>
          <cell r="C165" t="str">
            <v>ETB2</v>
          </cell>
          <cell r="D165" t="str">
            <v>GENERAL</v>
          </cell>
          <cell r="E165">
            <v>35910</v>
          </cell>
          <cell r="F165" t="str">
            <v>SÁB</v>
          </cell>
          <cell r="G165">
            <v>0.99327546296296287</v>
          </cell>
          <cell r="H165" t="str">
            <v>000:20</v>
          </cell>
          <cell r="I165" t="str">
            <v>[CINE 2] {AVANCE PROGRAMACION} * {AVANCE PROGRAMACION}</v>
          </cell>
          <cell r="J165">
            <v>6</v>
          </cell>
          <cell r="K165">
            <v>16</v>
          </cell>
          <cell r="L165" t="str">
            <v>Resto</v>
          </cell>
          <cell r="M165">
            <v>0.2</v>
          </cell>
          <cell r="N165">
            <v>79.599999999999994</v>
          </cell>
          <cell r="O165">
            <v>59</v>
          </cell>
          <cell r="P165">
            <v>250</v>
          </cell>
        </row>
        <row r="166">
          <cell r="A166">
            <v>164</v>
          </cell>
          <cell r="B166" t="str">
            <v xml:space="preserve">PORT AVENTURA-H.VIAJE                                      </v>
          </cell>
          <cell r="C166" t="str">
            <v>ETB2</v>
          </cell>
          <cell r="D166" t="str">
            <v>GENERAL</v>
          </cell>
          <cell r="E166">
            <v>35910</v>
          </cell>
          <cell r="F166" t="str">
            <v>SÁB</v>
          </cell>
          <cell r="G166">
            <v>0.99506944444444445</v>
          </cell>
          <cell r="H166" t="str">
            <v>000:20</v>
          </cell>
          <cell r="I166" t="str">
            <v>[CINE 2] {AVANCE PROGRAMACION} * {AVANCE PROGRAMACION}</v>
          </cell>
          <cell r="J166">
            <v>13</v>
          </cell>
          <cell r="K166">
            <v>16</v>
          </cell>
          <cell r="L166" t="str">
            <v>Resto</v>
          </cell>
          <cell r="M166">
            <v>0.2</v>
          </cell>
          <cell r="N166">
            <v>79.7</v>
          </cell>
          <cell r="O166">
            <v>72</v>
          </cell>
          <cell r="P166">
            <v>250</v>
          </cell>
        </row>
        <row r="167">
          <cell r="A167">
            <v>165</v>
          </cell>
          <cell r="B167" t="str">
            <v xml:space="preserve">PORT AVENTURA-H.VIAJE                                      </v>
          </cell>
          <cell r="C167" t="str">
            <v>TVG</v>
          </cell>
          <cell r="D167" t="str">
            <v>GENERAL</v>
          </cell>
          <cell r="E167">
            <v>35910</v>
          </cell>
          <cell r="F167" t="str">
            <v>SÁB</v>
          </cell>
          <cell r="G167">
            <v>0.50047453703703704</v>
          </cell>
          <cell r="H167" t="str">
            <v>000:20</v>
          </cell>
          <cell r="I167" t="str">
            <v>[LUMIEIRA ABERTA] * [SENDA VERDE]</v>
          </cell>
          <cell r="J167">
            <v>2</v>
          </cell>
          <cell r="K167">
            <v>2</v>
          </cell>
          <cell r="L167" t="str">
            <v>Ultima</v>
          </cell>
          <cell r="M167">
            <v>0</v>
          </cell>
          <cell r="N167">
            <v>79.8</v>
          </cell>
          <cell r="O167">
            <v>13</v>
          </cell>
          <cell r="P167">
            <v>40</v>
          </cell>
        </row>
        <row r="168">
          <cell r="A168">
            <v>166</v>
          </cell>
          <cell r="B168" t="str">
            <v xml:space="preserve">PORT AVENTURA-H.VIAJE                                      </v>
          </cell>
          <cell r="C168" t="str">
            <v>TVG</v>
          </cell>
          <cell r="D168" t="str">
            <v>GENERAL</v>
          </cell>
          <cell r="E168">
            <v>35910</v>
          </cell>
          <cell r="F168" t="str">
            <v>SÁB</v>
          </cell>
          <cell r="G168">
            <v>0.89231481481481489</v>
          </cell>
          <cell r="H168" t="str">
            <v>000:20</v>
          </cell>
          <cell r="I168" t="str">
            <v>[A XORNADA EN XOGO] {FUTBOL:L.ESPA#OLA}</v>
          </cell>
          <cell r="J168">
            <v>13</v>
          </cell>
          <cell r="K168">
            <v>22</v>
          </cell>
          <cell r="L168" t="str">
            <v>Resto</v>
          </cell>
          <cell r="M168">
            <v>0.6</v>
          </cell>
          <cell r="N168">
            <v>80.400000000000006</v>
          </cell>
          <cell r="O168">
            <v>213</v>
          </cell>
          <cell r="P168">
            <v>675</v>
          </cell>
        </row>
        <row r="169">
          <cell r="A169">
            <v>167</v>
          </cell>
          <cell r="B169" t="str">
            <v xml:space="preserve">PORT AVENTURA-H.VIAJE                                      </v>
          </cell>
          <cell r="C169" t="str">
            <v>TVG</v>
          </cell>
          <cell r="D169" t="str">
            <v>GENERAL</v>
          </cell>
          <cell r="E169">
            <v>35910</v>
          </cell>
          <cell r="F169" t="str">
            <v>SÁB</v>
          </cell>
          <cell r="G169">
            <v>1.0147453703703704</v>
          </cell>
          <cell r="H169" t="str">
            <v>000:20</v>
          </cell>
          <cell r="I169" t="str">
            <v>[CINE] * [DEZINE(R)]</v>
          </cell>
          <cell r="J169">
            <v>8</v>
          </cell>
          <cell r="K169">
            <v>11</v>
          </cell>
          <cell r="L169" t="str">
            <v>Resto</v>
          </cell>
          <cell r="M169">
            <v>0.1</v>
          </cell>
          <cell r="N169">
            <v>80.400000000000006</v>
          </cell>
          <cell r="O169">
            <v>29</v>
          </cell>
          <cell r="P169">
            <v>160</v>
          </cell>
        </row>
        <row r="170">
          <cell r="A170">
            <v>168</v>
          </cell>
          <cell r="B170" t="str">
            <v xml:space="preserve">PORT AVENTURA-H.VIAJE                                      </v>
          </cell>
          <cell r="C170" t="str">
            <v>TVM</v>
          </cell>
          <cell r="D170" t="str">
            <v>GENERAL</v>
          </cell>
          <cell r="E170">
            <v>35910</v>
          </cell>
          <cell r="F170" t="str">
            <v>SÁB</v>
          </cell>
          <cell r="G170">
            <v>0.13771990740740739</v>
          </cell>
          <cell r="H170" t="str">
            <v>000:20</v>
          </cell>
          <cell r="I170" t="str">
            <v xml:space="preserve">[CINE] {AVANCE PROGRAMACION} * </v>
          </cell>
          <cell r="J170">
            <v>2</v>
          </cell>
          <cell r="K170">
            <v>2</v>
          </cell>
          <cell r="L170" t="str">
            <v>Ultima</v>
          </cell>
          <cell r="M170">
            <v>0.1</v>
          </cell>
          <cell r="N170">
            <v>80.5</v>
          </cell>
          <cell r="O170">
            <v>37</v>
          </cell>
          <cell r="P170">
            <v>0</v>
          </cell>
        </row>
        <row r="171">
          <cell r="A171">
            <v>169</v>
          </cell>
          <cell r="B171" t="str">
            <v xml:space="preserve">PORT AVENTURA-H.VIAJE                                      </v>
          </cell>
          <cell r="C171" t="str">
            <v>TVM</v>
          </cell>
          <cell r="D171" t="str">
            <v>GENERAL</v>
          </cell>
          <cell r="E171">
            <v>35910</v>
          </cell>
          <cell r="F171" t="str">
            <v>SÁB</v>
          </cell>
          <cell r="G171">
            <v>0.46087962962962964</v>
          </cell>
          <cell r="H171" t="str">
            <v>000:20</v>
          </cell>
          <cell r="I171" t="str">
            <v>[CYBERCLUB] {LOS PICAPIEDRA} * {EL GATO COSMICO}</v>
          </cell>
          <cell r="J171">
            <v>7</v>
          </cell>
          <cell r="K171">
            <v>11</v>
          </cell>
          <cell r="L171" t="str">
            <v>Resto</v>
          </cell>
          <cell r="M171">
            <v>0.1</v>
          </cell>
          <cell r="N171">
            <v>80.7</v>
          </cell>
          <cell r="O171">
            <v>40</v>
          </cell>
          <cell r="P171">
            <v>50</v>
          </cell>
        </row>
        <row r="172">
          <cell r="A172">
            <v>170</v>
          </cell>
          <cell r="B172" t="str">
            <v xml:space="preserve">PORT AVENTURA-H.VIAJE                                      </v>
          </cell>
          <cell r="C172" t="str">
            <v>TVM</v>
          </cell>
          <cell r="D172" t="str">
            <v>GENERAL</v>
          </cell>
          <cell r="E172">
            <v>35910</v>
          </cell>
          <cell r="F172" t="str">
            <v>SÁB</v>
          </cell>
          <cell r="G172">
            <v>0.80923611111111116</v>
          </cell>
          <cell r="H172" t="str">
            <v>000:20</v>
          </cell>
          <cell r="I172" t="str">
            <v>[TARDE DE FUTBOL] {POST FUT.:L.ESP.OTRAS} * {AVANCE PROGRAMACION}</v>
          </cell>
          <cell r="J172">
            <v>12</v>
          </cell>
          <cell r="K172">
            <v>16</v>
          </cell>
          <cell r="L172" t="str">
            <v>Resto</v>
          </cell>
          <cell r="M172">
            <v>0.2</v>
          </cell>
          <cell r="N172">
            <v>80.900000000000006</v>
          </cell>
          <cell r="O172">
            <v>87</v>
          </cell>
          <cell r="P172">
            <v>400</v>
          </cell>
        </row>
        <row r="173">
          <cell r="A173">
            <v>171</v>
          </cell>
          <cell r="B173" t="str">
            <v xml:space="preserve">PORT AVENTURA-H.VIAJE                                      </v>
          </cell>
          <cell r="C173" t="str">
            <v>TVM</v>
          </cell>
          <cell r="D173" t="str">
            <v>GENERAL</v>
          </cell>
          <cell r="E173">
            <v>35910</v>
          </cell>
          <cell r="F173" t="str">
            <v>SÁB</v>
          </cell>
          <cell r="G173">
            <v>1.0815625</v>
          </cell>
          <cell r="H173" t="str">
            <v>000:20</v>
          </cell>
          <cell r="I173" t="str">
            <v>[CINE 2] {AVANCE PROGRAMACION} * {AVANCE PROGRAMACION}</v>
          </cell>
          <cell r="J173">
            <v>9</v>
          </cell>
          <cell r="K173">
            <v>13</v>
          </cell>
          <cell r="L173" t="str">
            <v>Resto</v>
          </cell>
          <cell r="M173">
            <v>0.1</v>
          </cell>
          <cell r="N173">
            <v>81</v>
          </cell>
          <cell r="O173">
            <v>53</v>
          </cell>
          <cell r="P173">
            <v>50</v>
          </cell>
        </row>
        <row r="174">
          <cell r="A174">
            <v>172</v>
          </cell>
          <cell r="B174" t="str">
            <v xml:space="preserve">PORT AVENTURA-H.VIAJE                                      </v>
          </cell>
          <cell r="C174" t="str">
            <v>TVM</v>
          </cell>
          <cell r="D174" t="str">
            <v>GENERAL</v>
          </cell>
          <cell r="E174">
            <v>35910</v>
          </cell>
          <cell r="F174" t="str">
            <v>SÁB</v>
          </cell>
          <cell r="G174">
            <v>1.0825462962962964</v>
          </cell>
          <cell r="H174" t="str">
            <v>000:20</v>
          </cell>
          <cell r="I174" t="str">
            <v>[CINE 2] {AVANCE PROGRAMACION} * {AVANCE PROGRAMACION}</v>
          </cell>
          <cell r="J174">
            <v>13</v>
          </cell>
          <cell r="K174">
            <v>13</v>
          </cell>
          <cell r="L174" t="str">
            <v>Ultima</v>
          </cell>
          <cell r="M174">
            <v>0.1</v>
          </cell>
          <cell r="N174">
            <v>81.2</v>
          </cell>
          <cell r="O174">
            <v>45</v>
          </cell>
          <cell r="P174">
            <v>50</v>
          </cell>
        </row>
        <row r="175">
          <cell r="A175">
            <v>173</v>
          </cell>
          <cell r="B175" t="str">
            <v xml:space="preserve">PORT AVENTURA-H.VIAJE                                      </v>
          </cell>
          <cell r="C175" t="str">
            <v>C.SUR</v>
          </cell>
          <cell r="D175" t="str">
            <v>GENERAL</v>
          </cell>
          <cell r="E175">
            <v>35911</v>
          </cell>
          <cell r="F175" t="str">
            <v>DOM</v>
          </cell>
          <cell r="G175">
            <v>0.70459490740740749</v>
          </cell>
          <cell r="H175" t="str">
            <v>000:20</v>
          </cell>
          <cell r="I175" t="str">
            <v>[CINE] {AVANCE PROGRAMACION} * {AVANCE PROGRAMACION}</v>
          </cell>
          <cell r="J175">
            <v>13</v>
          </cell>
          <cell r="K175">
            <v>20</v>
          </cell>
          <cell r="L175" t="str">
            <v>Resto</v>
          </cell>
          <cell r="M175">
            <v>0.8</v>
          </cell>
          <cell r="N175">
            <v>82</v>
          </cell>
          <cell r="O175">
            <v>297</v>
          </cell>
          <cell r="P175">
            <v>350</v>
          </cell>
        </row>
        <row r="176">
          <cell r="A176">
            <v>174</v>
          </cell>
          <cell r="B176" t="str">
            <v xml:space="preserve">PORT AVENTURA-H.VIAJE                                      </v>
          </cell>
          <cell r="C176" t="str">
            <v>C.SUR</v>
          </cell>
          <cell r="D176" t="str">
            <v>GENERAL</v>
          </cell>
          <cell r="E176">
            <v>35911</v>
          </cell>
          <cell r="F176" t="str">
            <v>DOM</v>
          </cell>
          <cell r="G176">
            <v>1.097013888888889</v>
          </cell>
          <cell r="H176" t="str">
            <v>000:20</v>
          </cell>
          <cell r="I176" t="str">
            <v>[AVANCE PROGRAMACION] * [CINE 3]</v>
          </cell>
          <cell r="J176">
            <v>7</v>
          </cell>
          <cell r="K176">
            <v>10</v>
          </cell>
          <cell r="L176" t="str">
            <v>Resto</v>
          </cell>
          <cell r="M176">
            <v>0.2</v>
          </cell>
          <cell r="N176">
            <v>82.1</v>
          </cell>
          <cell r="O176">
            <v>56</v>
          </cell>
          <cell r="P176">
            <v>65</v>
          </cell>
        </row>
        <row r="177">
          <cell r="A177">
            <v>175</v>
          </cell>
          <cell r="B177" t="str">
            <v xml:space="preserve">PORT AVENTURA-H.VIAJE                                      </v>
          </cell>
          <cell r="C177" t="str">
            <v>C9</v>
          </cell>
          <cell r="D177" t="str">
            <v>GENERAL</v>
          </cell>
          <cell r="E177">
            <v>35911</v>
          </cell>
          <cell r="F177" t="str">
            <v>DOM</v>
          </cell>
          <cell r="G177">
            <v>0.99165509259259255</v>
          </cell>
          <cell r="H177" t="str">
            <v>000:20</v>
          </cell>
          <cell r="I177" t="str">
            <v>[MEDIAS DE SEDA] {AVANCE PROGRAMACION} * {AVANCE PROGRAMACION}</v>
          </cell>
          <cell r="J177">
            <v>9</v>
          </cell>
          <cell r="K177">
            <v>15</v>
          </cell>
          <cell r="L177" t="str">
            <v>Resto</v>
          </cell>
          <cell r="M177">
            <v>0.4</v>
          </cell>
          <cell r="N177">
            <v>82.6</v>
          </cell>
          <cell r="O177">
            <v>160</v>
          </cell>
          <cell r="P177">
            <v>150</v>
          </cell>
        </row>
        <row r="178">
          <cell r="A178">
            <v>176</v>
          </cell>
          <cell r="B178" t="str">
            <v xml:space="preserve">PORT AVENTURA-H.VIAJE                                      </v>
          </cell>
          <cell r="C178" t="str">
            <v>C9</v>
          </cell>
          <cell r="D178" t="str">
            <v>GENERAL</v>
          </cell>
          <cell r="E178">
            <v>35911</v>
          </cell>
          <cell r="F178" t="str">
            <v>DOM</v>
          </cell>
          <cell r="G178">
            <v>1.0565625000000001</v>
          </cell>
          <cell r="H178" t="str">
            <v>000:20</v>
          </cell>
          <cell r="I178" t="str">
            <v xml:space="preserve">[CINE DE MITJANIT] {AVANCE PROGRAMACION} * </v>
          </cell>
          <cell r="J178">
            <v>2</v>
          </cell>
          <cell r="K178">
            <v>9</v>
          </cell>
          <cell r="L178" t="str">
            <v>Segunda</v>
          </cell>
          <cell r="M178">
            <v>0.1</v>
          </cell>
          <cell r="N178">
            <v>82.7</v>
          </cell>
          <cell r="O178">
            <v>38</v>
          </cell>
          <cell r="P178">
            <v>50</v>
          </cell>
        </row>
        <row r="179">
          <cell r="A179">
            <v>177</v>
          </cell>
          <cell r="B179" t="str">
            <v xml:space="preserve">PORT AVENTURA-H.VIAJE                                      </v>
          </cell>
          <cell r="C179" t="str">
            <v>ETB2</v>
          </cell>
          <cell r="D179" t="str">
            <v>GENERAL</v>
          </cell>
          <cell r="E179">
            <v>35911</v>
          </cell>
          <cell r="F179" t="str">
            <v>DOM</v>
          </cell>
          <cell r="G179">
            <v>0.49252314814814818</v>
          </cell>
          <cell r="H179" t="str">
            <v>000:20</v>
          </cell>
          <cell r="I179" t="str">
            <v>[EUROPA,EUROPA] {AVANCE PROGRAMACION} * {AVANCE PROGRAMACION}</v>
          </cell>
          <cell r="J179">
            <v>2</v>
          </cell>
          <cell r="K179">
            <v>3</v>
          </cell>
          <cell r="L179" t="str">
            <v>Segunda</v>
          </cell>
          <cell r="M179">
            <v>0.1</v>
          </cell>
          <cell r="N179">
            <v>82.7</v>
          </cell>
          <cell r="O179">
            <v>25</v>
          </cell>
          <cell r="P179">
            <v>50</v>
          </cell>
        </row>
        <row r="180">
          <cell r="A180">
            <v>178</v>
          </cell>
          <cell r="B180" t="str">
            <v xml:space="preserve">PORT AVENTURA-H.VIAJE                                      </v>
          </cell>
          <cell r="C180" t="str">
            <v>ETB2</v>
          </cell>
          <cell r="D180" t="str">
            <v>GENERAL</v>
          </cell>
          <cell r="E180">
            <v>35911</v>
          </cell>
          <cell r="F180" t="str">
            <v>DOM</v>
          </cell>
          <cell r="G180">
            <v>0.83407407407407408</v>
          </cell>
          <cell r="H180" t="str">
            <v>000:20</v>
          </cell>
          <cell r="I180" t="str">
            <v>[ASTEBERRI] {AVANCE PROGRAMACION} * {AVANCE PROGRAMACION}</v>
          </cell>
          <cell r="J180">
            <v>3</v>
          </cell>
          <cell r="K180">
            <v>9</v>
          </cell>
          <cell r="L180" t="str">
            <v>Resto</v>
          </cell>
          <cell r="M180">
            <v>0.1</v>
          </cell>
          <cell r="N180">
            <v>82.8</v>
          </cell>
          <cell r="O180">
            <v>25</v>
          </cell>
          <cell r="P180">
            <v>140</v>
          </cell>
        </row>
        <row r="181">
          <cell r="A181">
            <v>179</v>
          </cell>
          <cell r="B181" t="str">
            <v xml:space="preserve">PORT AVENTURA-H.VIAJE                                      </v>
          </cell>
          <cell r="C181" t="str">
            <v>ETB2</v>
          </cell>
          <cell r="D181" t="str">
            <v>GENERAL</v>
          </cell>
          <cell r="E181">
            <v>35911</v>
          </cell>
          <cell r="F181" t="str">
            <v>DOM</v>
          </cell>
          <cell r="G181">
            <v>0.95012731481481483</v>
          </cell>
          <cell r="H181" t="str">
            <v>000:20</v>
          </cell>
          <cell r="I181" t="str">
            <v>[CINE 2] {AVANCE PROGRAMACION} * {AVANCE PROGRAMACION}</v>
          </cell>
          <cell r="J181">
            <v>13</v>
          </cell>
          <cell r="K181">
            <v>17</v>
          </cell>
          <cell r="L181" t="str">
            <v>Resto</v>
          </cell>
          <cell r="M181">
            <v>0.1</v>
          </cell>
          <cell r="N181">
            <v>82.9</v>
          </cell>
          <cell r="O181">
            <v>55</v>
          </cell>
          <cell r="P181">
            <v>275</v>
          </cell>
        </row>
        <row r="182">
          <cell r="A182">
            <v>180</v>
          </cell>
          <cell r="B182" t="str">
            <v xml:space="preserve">PORT AVENTURA-H.VIAJE                                      </v>
          </cell>
          <cell r="C182" t="str">
            <v>ETB2</v>
          </cell>
          <cell r="D182" t="str">
            <v>GENERAL</v>
          </cell>
          <cell r="E182">
            <v>35911</v>
          </cell>
          <cell r="F182" t="str">
            <v>DOM</v>
          </cell>
          <cell r="G182">
            <v>1.0226851851851853</v>
          </cell>
          <cell r="H182" t="str">
            <v>000:20</v>
          </cell>
          <cell r="I182" t="str">
            <v>[CINE 2 2] {AVANCE PROGRAMACION} * {AVANCE PROGRAMACION}</v>
          </cell>
          <cell r="J182">
            <v>5</v>
          </cell>
          <cell r="K182">
            <v>12</v>
          </cell>
          <cell r="L182" t="str">
            <v>Resto</v>
          </cell>
          <cell r="M182">
            <v>0.1</v>
          </cell>
          <cell r="N182">
            <v>83</v>
          </cell>
          <cell r="O182">
            <v>21</v>
          </cell>
          <cell r="P182">
            <v>100</v>
          </cell>
        </row>
        <row r="183">
          <cell r="A183">
            <v>181</v>
          </cell>
          <cell r="B183" t="str">
            <v xml:space="preserve">PORT AVENTURA-H.VIAJE                                      </v>
          </cell>
          <cell r="C183" t="str">
            <v>TVG</v>
          </cell>
          <cell r="D183" t="str">
            <v>GENERAL</v>
          </cell>
          <cell r="E183">
            <v>35911</v>
          </cell>
          <cell r="F183" t="str">
            <v>DOM</v>
          </cell>
          <cell r="G183">
            <v>0.97153935185185192</v>
          </cell>
          <cell r="H183" t="str">
            <v>000:20</v>
          </cell>
          <cell r="I183" t="str">
            <v>[CON PERDON]</v>
          </cell>
          <cell r="J183">
            <v>13</v>
          </cell>
          <cell r="K183">
            <v>15</v>
          </cell>
          <cell r="L183" t="str">
            <v>Resto</v>
          </cell>
          <cell r="M183">
            <v>0.2</v>
          </cell>
          <cell r="N183">
            <v>83.2</v>
          </cell>
          <cell r="O183">
            <v>74</v>
          </cell>
          <cell r="P183">
            <v>330</v>
          </cell>
        </row>
        <row r="184">
          <cell r="A184">
            <v>182</v>
          </cell>
          <cell r="B184" t="str">
            <v xml:space="preserve">PORT AVENTURA-H.VIAJE                                      </v>
          </cell>
          <cell r="C184" t="str">
            <v>TVG</v>
          </cell>
          <cell r="D184" t="str">
            <v>GENERAL</v>
          </cell>
          <cell r="E184">
            <v>35911</v>
          </cell>
          <cell r="F184" t="str">
            <v>DOM</v>
          </cell>
          <cell r="G184">
            <v>1.0328587962962963</v>
          </cell>
          <cell r="H184" t="str">
            <v>000:20</v>
          </cell>
          <cell r="I184" t="str">
            <v xml:space="preserve">[EN XOGO NOITE] {AVANCE PROGRAMACION} * </v>
          </cell>
          <cell r="J184">
            <v>7</v>
          </cell>
          <cell r="K184">
            <v>10</v>
          </cell>
          <cell r="L184" t="str">
            <v>Resto</v>
          </cell>
          <cell r="M184">
            <v>0</v>
          </cell>
          <cell r="N184">
            <v>83.3</v>
          </cell>
          <cell r="O184">
            <v>17</v>
          </cell>
          <cell r="P184">
            <v>60</v>
          </cell>
        </row>
        <row r="185">
          <cell r="A185">
            <v>183</v>
          </cell>
          <cell r="B185" t="str">
            <v xml:space="preserve">PORT AVENTURA-H.VIAJE                                      </v>
          </cell>
          <cell r="C185" t="str">
            <v>TVM</v>
          </cell>
          <cell r="D185" t="str">
            <v>GENERAL</v>
          </cell>
          <cell r="E185">
            <v>35911</v>
          </cell>
          <cell r="F185" t="str">
            <v>DOM</v>
          </cell>
          <cell r="G185">
            <v>0.43971064814814814</v>
          </cell>
          <cell r="H185" t="str">
            <v>000:20</v>
          </cell>
          <cell r="I185" t="str">
            <v>[CYBERCLUB] {HORRY EL MONSTRUO} * {LOS PICAPIEDRA}</v>
          </cell>
          <cell r="J185">
            <v>3</v>
          </cell>
          <cell r="K185">
            <v>5</v>
          </cell>
          <cell r="L185" t="str">
            <v>Resto</v>
          </cell>
          <cell r="M185">
            <v>0.3</v>
          </cell>
          <cell r="N185">
            <v>83.6</v>
          </cell>
          <cell r="O185">
            <v>118</v>
          </cell>
          <cell r="P185">
            <v>50</v>
          </cell>
        </row>
        <row r="186">
          <cell r="A186">
            <v>184</v>
          </cell>
          <cell r="B186" t="str">
            <v xml:space="preserve">PORT AVENTURA-H.VIAJE                                      </v>
          </cell>
          <cell r="C186" t="str">
            <v>TVM</v>
          </cell>
          <cell r="D186" t="str">
            <v>GENERAL</v>
          </cell>
          <cell r="E186">
            <v>35911</v>
          </cell>
          <cell r="F186" t="str">
            <v>DOM</v>
          </cell>
          <cell r="G186">
            <v>0.84207175925925926</v>
          </cell>
          <cell r="H186" t="str">
            <v>000:20</v>
          </cell>
          <cell r="I186" t="str">
            <v>[FUTBOL ES FUTBOL] {AVANCE PROGRAMACION} * {AVANCE PROGRAMACION}</v>
          </cell>
          <cell r="J186">
            <v>4</v>
          </cell>
          <cell r="K186">
            <v>17</v>
          </cell>
          <cell r="L186" t="str">
            <v>Resto</v>
          </cell>
          <cell r="M186">
            <v>0.5</v>
          </cell>
          <cell r="N186">
            <v>84</v>
          </cell>
          <cell r="O186">
            <v>171</v>
          </cell>
          <cell r="P186">
            <v>700</v>
          </cell>
        </row>
        <row r="187">
          <cell r="A187">
            <v>185</v>
          </cell>
          <cell r="B187" t="str">
            <v xml:space="preserve">PORT AVENTURA-H.VIAJE                                      </v>
          </cell>
          <cell r="C187" t="str">
            <v>TVM</v>
          </cell>
          <cell r="D187" t="str">
            <v>GENERAL</v>
          </cell>
          <cell r="E187">
            <v>35911</v>
          </cell>
          <cell r="F187" t="str">
            <v>DOM</v>
          </cell>
          <cell r="G187">
            <v>0.88190972222222219</v>
          </cell>
          <cell r="H187" t="str">
            <v>000:20</v>
          </cell>
          <cell r="I187" t="str">
            <v>[FUTBOL ES FUTBOL] {AVANCE PROGRAMACION} * {AVANCE PROGRAMACION}</v>
          </cell>
          <cell r="J187">
            <v>13</v>
          </cell>
          <cell r="K187">
            <v>19</v>
          </cell>
          <cell r="L187" t="str">
            <v>Resto</v>
          </cell>
          <cell r="M187">
            <v>0.9</v>
          </cell>
          <cell r="N187">
            <v>85</v>
          </cell>
          <cell r="O187">
            <v>340</v>
          </cell>
          <cell r="P187">
            <v>700</v>
          </cell>
        </row>
        <row r="188">
          <cell r="A188">
            <v>186</v>
          </cell>
          <cell r="B188" t="str">
            <v xml:space="preserve">PORT AVENTURA-H.VIAJE                                      </v>
          </cell>
          <cell r="C188" t="str">
            <v>TVM</v>
          </cell>
          <cell r="D188" t="str">
            <v>GENERAL</v>
          </cell>
          <cell r="E188">
            <v>35911</v>
          </cell>
          <cell r="F188" t="str">
            <v>DOM</v>
          </cell>
          <cell r="G188">
            <v>1.0986689814814816</v>
          </cell>
          <cell r="H188" t="str">
            <v>000:20</v>
          </cell>
          <cell r="I188" t="str">
            <v xml:space="preserve">[PRORROGA FUTBOL ES FU] {AVANCE PROGRAMACION} * </v>
          </cell>
          <cell r="J188">
            <v>2</v>
          </cell>
          <cell r="K188">
            <v>6</v>
          </cell>
          <cell r="L188" t="str">
            <v>Segunda</v>
          </cell>
          <cell r="M188">
            <v>0.1</v>
          </cell>
          <cell r="N188">
            <v>85</v>
          </cell>
          <cell r="O188">
            <v>24</v>
          </cell>
          <cell r="P188">
            <v>50</v>
          </cell>
        </row>
        <row r="189">
          <cell r="A189">
            <v>187</v>
          </cell>
          <cell r="B189" t="str">
            <v xml:space="preserve">PORT AVENTURA-H.VIAJE                                      </v>
          </cell>
          <cell r="C189" t="str">
            <v>C.SUR</v>
          </cell>
          <cell r="D189" t="str">
            <v>GENERAL</v>
          </cell>
          <cell r="E189">
            <v>35912</v>
          </cell>
          <cell r="F189" t="str">
            <v>LUN</v>
          </cell>
          <cell r="G189">
            <v>0.8531481481481481</v>
          </cell>
          <cell r="H189" t="str">
            <v>000:20</v>
          </cell>
          <cell r="I189" t="str">
            <v>[AVANCE PROGRAMACION] * [AVANCE PROGRAMACION]</v>
          </cell>
          <cell r="J189">
            <v>6</v>
          </cell>
          <cell r="K189">
            <v>11</v>
          </cell>
          <cell r="L189" t="str">
            <v>Resto</v>
          </cell>
          <cell r="M189">
            <v>0.4</v>
          </cell>
          <cell r="N189">
            <v>85.4</v>
          </cell>
          <cell r="O189">
            <v>153</v>
          </cell>
          <cell r="P189">
            <v>450</v>
          </cell>
        </row>
        <row r="190">
          <cell r="A190">
            <v>188</v>
          </cell>
          <cell r="B190" t="str">
            <v xml:space="preserve">PORT AVENTURA-H.VIAJE                                      </v>
          </cell>
          <cell r="C190" t="str">
            <v>C.SUR</v>
          </cell>
          <cell r="D190" t="str">
            <v>GENERAL</v>
          </cell>
          <cell r="E190">
            <v>35912</v>
          </cell>
          <cell r="F190" t="str">
            <v>LUN</v>
          </cell>
          <cell r="G190">
            <v>1.0613657407407409</v>
          </cell>
          <cell r="H190" t="str">
            <v>000:20</v>
          </cell>
          <cell r="I190" t="str">
            <v>[QUE NOS QUITEN BAILAO] {AVANCE PROGRAMACION} * {(P)PRIMAVERA}</v>
          </cell>
          <cell r="J190">
            <v>5</v>
          </cell>
          <cell r="K190">
            <v>11</v>
          </cell>
          <cell r="L190" t="str">
            <v>Resto</v>
          </cell>
          <cell r="M190">
            <v>0.3</v>
          </cell>
          <cell r="N190">
            <v>85.7</v>
          </cell>
          <cell r="O190">
            <v>98</v>
          </cell>
          <cell r="P190">
            <v>65</v>
          </cell>
        </row>
        <row r="191">
          <cell r="A191">
            <v>189</v>
          </cell>
          <cell r="B191" t="str">
            <v xml:space="preserve">PORT AVENTURA-H.VIAJE                                      </v>
          </cell>
          <cell r="C191" t="str">
            <v>C9</v>
          </cell>
          <cell r="D191" t="str">
            <v>GENERAL</v>
          </cell>
          <cell r="E191">
            <v>35912</v>
          </cell>
          <cell r="F191" t="str">
            <v>LUN</v>
          </cell>
          <cell r="G191">
            <v>0.47436342592592595</v>
          </cell>
          <cell r="H191" t="str">
            <v>000:20</v>
          </cell>
          <cell r="I191" t="str">
            <v>[CINE DE MATI] {AVANCE PROGRAMACION} * {AVANCE PROGRAMACION}</v>
          </cell>
          <cell r="J191">
            <v>3</v>
          </cell>
          <cell r="K191">
            <v>6</v>
          </cell>
          <cell r="L191" t="str">
            <v>Resto</v>
          </cell>
          <cell r="M191">
            <v>0.1</v>
          </cell>
          <cell r="N191">
            <v>85.8</v>
          </cell>
          <cell r="O191">
            <v>29</v>
          </cell>
          <cell r="P191">
            <v>40</v>
          </cell>
        </row>
        <row r="192">
          <cell r="A192">
            <v>190</v>
          </cell>
          <cell r="B192" t="str">
            <v xml:space="preserve">PORT AVENTURA-H.VIAJE                                      </v>
          </cell>
          <cell r="C192" t="str">
            <v>C9</v>
          </cell>
          <cell r="D192" t="str">
            <v>GENERAL</v>
          </cell>
          <cell r="E192">
            <v>35912</v>
          </cell>
          <cell r="F192" t="str">
            <v>LUN</v>
          </cell>
          <cell r="G192">
            <v>0.68230324074074078</v>
          </cell>
          <cell r="H192" t="str">
            <v>000:20</v>
          </cell>
          <cell r="I192" t="str">
            <v>[TARDES DE CINE] {AVANCE PROGRAMACION} * {AVANCE PROGRAMACION}</v>
          </cell>
          <cell r="J192">
            <v>8</v>
          </cell>
          <cell r="K192">
            <v>13</v>
          </cell>
          <cell r="L192" t="str">
            <v>Resto</v>
          </cell>
          <cell r="M192">
            <v>0.3</v>
          </cell>
          <cell r="N192">
            <v>86.1</v>
          </cell>
          <cell r="O192">
            <v>115</v>
          </cell>
          <cell r="P192">
            <v>160</v>
          </cell>
        </row>
        <row r="193">
          <cell r="A193">
            <v>191</v>
          </cell>
          <cell r="B193" t="str">
            <v xml:space="preserve">PORT AVENTURA-H.VIAJE                                      </v>
          </cell>
          <cell r="C193" t="str">
            <v>ETB2</v>
          </cell>
          <cell r="D193" t="str">
            <v>GENERAL</v>
          </cell>
          <cell r="E193">
            <v>35912</v>
          </cell>
          <cell r="F193" t="str">
            <v>LUN</v>
          </cell>
          <cell r="G193">
            <v>0.50466435185185188</v>
          </cell>
          <cell r="H193" t="str">
            <v>000:20</v>
          </cell>
          <cell r="I193" t="str">
            <v>[CINE 2] {AVANCE PROGRAMACION} * {AVANCE PROGRAMACION}</v>
          </cell>
          <cell r="J193">
            <v>2</v>
          </cell>
          <cell r="K193">
            <v>3</v>
          </cell>
          <cell r="L193" t="str">
            <v>Segunda</v>
          </cell>
          <cell r="M193">
            <v>0</v>
          </cell>
          <cell r="N193">
            <v>86.1</v>
          </cell>
          <cell r="O193">
            <v>15</v>
          </cell>
          <cell r="P193">
            <v>40</v>
          </cell>
        </row>
        <row r="194">
          <cell r="A194">
            <v>192</v>
          </cell>
          <cell r="B194" t="str">
            <v xml:space="preserve">PORT AVENTURA-H.VIAJE                                      </v>
          </cell>
          <cell r="C194" t="str">
            <v>ETB2</v>
          </cell>
          <cell r="D194" t="str">
            <v>GENERAL</v>
          </cell>
          <cell r="E194">
            <v>35912</v>
          </cell>
          <cell r="F194" t="str">
            <v>LUN</v>
          </cell>
          <cell r="G194">
            <v>0.9668402777777777</v>
          </cell>
          <cell r="H194" t="str">
            <v>000:20</v>
          </cell>
          <cell r="I194" t="str">
            <v>[CINE 2] {AVANCE PROGRAMACION} * {AVANCE PROGRAMACION}</v>
          </cell>
          <cell r="J194">
            <v>11</v>
          </cell>
          <cell r="K194">
            <v>15</v>
          </cell>
          <cell r="L194" t="str">
            <v>Resto</v>
          </cell>
          <cell r="M194">
            <v>0.3</v>
          </cell>
          <cell r="N194">
            <v>86.5</v>
          </cell>
          <cell r="O194">
            <v>122</v>
          </cell>
          <cell r="P194">
            <v>250</v>
          </cell>
        </row>
        <row r="195">
          <cell r="A195">
            <v>193</v>
          </cell>
          <cell r="B195" t="str">
            <v xml:space="preserve">PORT AVENTURA-H.VIAJE                                      </v>
          </cell>
          <cell r="C195" t="str">
            <v>ETB2</v>
          </cell>
          <cell r="D195" t="str">
            <v>GENERAL</v>
          </cell>
          <cell r="E195">
            <v>35912</v>
          </cell>
          <cell r="F195" t="str">
            <v>LUN</v>
          </cell>
          <cell r="G195">
            <v>1.007800925925926</v>
          </cell>
          <cell r="H195" t="str">
            <v>000:20</v>
          </cell>
          <cell r="I195" t="str">
            <v>[CINE 2] {AVANCE PROGRAMACION} * {AVANCE PROGRAMACION}</v>
          </cell>
          <cell r="J195">
            <v>12</v>
          </cell>
          <cell r="K195">
            <v>14</v>
          </cell>
          <cell r="L195" t="str">
            <v>Resto</v>
          </cell>
          <cell r="M195">
            <v>0.2</v>
          </cell>
          <cell r="N195">
            <v>86.7</v>
          </cell>
          <cell r="O195">
            <v>78</v>
          </cell>
          <cell r="P195">
            <v>250</v>
          </cell>
        </row>
        <row r="196">
          <cell r="A196">
            <v>194</v>
          </cell>
          <cell r="B196" t="str">
            <v xml:space="preserve">PORT AVENTURA-H.VIAJE                                      </v>
          </cell>
          <cell r="C196" t="str">
            <v>TVG</v>
          </cell>
          <cell r="D196" t="str">
            <v>GENERAL</v>
          </cell>
          <cell r="E196">
            <v>35912</v>
          </cell>
          <cell r="F196" t="str">
            <v>LUN</v>
          </cell>
          <cell r="G196">
            <v>0.45748842592592592</v>
          </cell>
          <cell r="H196" t="str">
            <v>000:20</v>
          </cell>
          <cell r="I196" t="str">
            <v>[CADA DIA] {AVANCE PROGRAMACION} * {AVANCE PROGRAMACION}</v>
          </cell>
          <cell r="J196">
            <v>3</v>
          </cell>
          <cell r="K196">
            <v>3</v>
          </cell>
          <cell r="L196" t="str">
            <v>Ultima</v>
          </cell>
          <cell r="M196">
            <v>0</v>
          </cell>
          <cell r="N196">
            <v>86.7</v>
          </cell>
          <cell r="O196">
            <v>15</v>
          </cell>
          <cell r="P196">
            <v>40</v>
          </cell>
        </row>
        <row r="197">
          <cell r="A197">
            <v>195</v>
          </cell>
          <cell r="B197" t="str">
            <v xml:space="preserve">PORT AVENTURA-H.VIAJE                                      </v>
          </cell>
          <cell r="C197" t="str">
            <v>TVG</v>
          </cell>
          <cell r="D197" t="str">
            <v>GENERAL</v>
          </cell>
          <cell r="E197">
            <v>35912</v>
          </cell>
          <cell r="F197" t="str">
            <v>LUN</v>
          </cell>
          <cell r="G197">
            <v>0.64847222222222223</v>
          </cell>
          <cell r="H197" t="str">
            <v>000:20</v>
          </cell>
          <cell r="I197" t="str">
            <v>[TELEXORNAL DEPORTES] * [O TEMPO]</v>
          </cell>
          <cell r="J197">
            <v>4</v>
          </cell>
          <cell r="K197">
            <v>7</v>
          </cell>
          <cell r="L197" t="str">
            <v>Resto</v>
          </cell>
          <cell r="M197">
            <v>0.2</v>
          </cell>
          <cell r="N197">
            <v>86.9</v>
          </cell>
          <cell r="O197">
            <v>74</v>
          </cell>
          <cell r="P197">
            <v>160</v>
          </cell>
        </row>
        <row r="198">
          <cell r="A198">
            <v>196</v>
          </cell>
          <cell r="B198" t="str">
            <v xml:space="preserve">PORT AVENTURA-H.VIAJE                                      </v>
          </cell>
          <cell r="C198" t="str">
            <v>TVG</v>
          </cell>
          <cell r="D198" t="str">
            <v>GENERAL</v>
          </cell>
          <cell r="E198">
            <v>35912</v>
          </cell>
          <cell r="F198" t="str">
            <v>LUN</v>
          </cell>
          <cell r="G198">
            <v>0.92065972222222225</v>
          </cell>
          <cell r="H198" t="str">
            <v>000:20</v>
          </cell>
          <cell r="I198" t="str">
            <v>[A REPANOCHA] {AVANCE PROGRAMACION} * {AVANCE PROGRAMACION}</v>
          </cell>
          <cell r="J198">
            <v>13</v>
          </cell>
          <cell r="K198">
            <v>16</v>
          </cell>
          <cell r="L198" t="str">
            <v>Resto</v>
          </cell>
          <cell r="M198">
            <v>0.2</v>
          </cell>
          <cell r="N198">
            <v>87.1</v>
          </cell>
          <cell r="O198">
            <v>75</v>
          </cell>
          <cell r="P198">
            <v>330</v>
          </cell>
        </row>
        <row r="199">
          <cell r="A199">
            <v>197</v>
          </cell>
          <cell r="B199" t="str">
            <v xml:space="preserve">PORT AVENTURA-H.VIAJE                                      </v>
          </cell>
          <cell r="C199" t="str">
            <v>TVG</v>
          </cell>
          <cell r="D199" t="str">
            <v>GENERAL</v>
          </cell>
          <cell r="E199">
            <v>35912</v>
          </cell>
          <cell r="F199" t="str">
            <v>LUN</v>
          </cell>
          <cell r="G199">
            <v>1.0015509259259259</v>
          </cell>
          <cell r="H199" t="str">
            <v>000:20</v>
          </cell>
          <cell r="I199" t="str">
            <v>[AVANCE PROGRAMACION] * [GALICIA CAMI#O EURO]</v>
          </cell>
          <cell r="J199">
            <v>7</v>
          </cell>
          <cell r="K199">
            <v>9</v>
          </cell>
          <cell r="L199" t="str">
            <v>Resto</v>
          </cell>
          <cell r="M199">
            <v>0.1</v>
          </cell>
          <cell r="N199">
            <v>87.3</v>
          </cell>
          <cell r="O199">
            <v>41</v>
          </cell>
          <cell r="P199">
            <v>160</v>
          </cell>
        </row>
        <row r="200">
          <cell r="A200">
            <v>198</v>
          </cell>
          <cell r="B200" t="str">
            <v xml:space="preserve">PORT AVENTURA-H.VIAJE                                      </v>
          </cell>
          <cell r="C200" t="str">
            <v>TVM</v>
          </cell>
          <cell r="D200" t="str">
            <v>GENERAL</v>
          </cell>
          <cell r="E200">
            <v>35912</v>
          </cell>
          <cell r="F200" t="str">
            <v>LUN</v>
          </cell>
          <cell r="G200">
            <v>0.52454861111111117</v>
          </cell>
          <cell r="H200" t="str">
            <v>000:20</v>
          </cell>
          <cell r="I200" t="str">
            <v>[LOCO POR TI] {AVANCE PROGRAMACION} * {AVANCE PROGRAMACION}</v>
          </cell>
          <cell r="J200">
            <v>2</v>
          </cell>
          <cell r="K200">
            <v>7</v>
          </cell>
          <cell r="L200" t="str">
            <v>Segunda</v>
          </cell>
          <cell r="M200">
            <v>0.1</v>
          </cell>
          <cell r="N200">
            <v>87.3</v>
          </cell>
          <cell r="O200">
            <v>31</v>
          </cell>
          <cell r="P200">
            <v>275</v>
          </cell>
        </row>
        <row r="201">
          <cell r="A201">
            <v>199</v>
          </cell>
          <cell r="B201" t="str">
            <v xml:space="preserve">PORT AVENTURA-H.VIAJE                                      </v>
          </cell>
          <cell r="C201" t="str">
            <v>TVM</v>
          </cell>
          <cell r="D201" t="str">
            <v>GENERAL</v>
          </cell>
          <cell r="E201">
            <v>35912</v>
          </cell>
          <cell r="F201" t="str">
            <v>LUN</v>
          </cell>
          <cell r="G201">
            <v>0.80921296296296286</v>
          </cell>
          <cell r="H201" t="str">
            <v>000:20</v>
          </cell>
          <cell r="I201" t="str">
            <v>[MADRID DIRECTO]  * {AVANCE PROGRAMACION}</v>
          </cell>
          <cell r="J201">
            <v>11</v>
          </cell>
          <cell r="K201">
            <v>17</v>
          </cell>
          <cell r="L201" t="str">
            <v>Resto</v>
          </cell>
          <cell r="M201">
            <v>0.6</v>
          </cell>
          <cell r="N201">
            <v>87.9</v>
          </cell>
          <cell r="O201">
            <v>223</v>
          </cell>
          <cell r="P201">
            <v>400</v>
          </cell>
        </row>
        <row r="202">
          <cell r="A202">
            <v>200</v>
          </cell>
          <cell r="B202" t="str">
            <v xml:space="preserve">PORT AVENTURA-H.VIAJE                                      </v>
          </cell>
          <cell r="C202" t="str">
            <v>TVM</v>
          </cell>
          <cell r="D202" t="str">
            <v>GENERAL</v>
          </cell>
          <cell r="E202">
            <v>35912</v>
          </cell>
          <cell r="F202" t="str">
            <v>LUN</v>
          </cell>
          <cell r="G202">
            <v>0.93538194444444445</v>
          </cell>
          <cell r="H202" t="str">
            <v>000:20</v>
          </cell>
          <cell r="I202" t="str">
            <v>[HOLA MAMA,SOY YO] {AVANCE PROGRAMACION} * {AVANCE PROGRAMACION}</v>
          </cell>
          <cell r="J202">
            <v>13</v>
          </cell>
          <cell r="K202">
            <v>18</v>
          </cell>
          <cell r="L202" t="str">
            <v>Resto</v>
          </cell>
          <cell r="M202">
            <v>1.1000000000000001</v>
          </cell>
          <cell r="N202">
            <v>89.1</v>
          </cell>
          <cell r="O202">
            <v>416</v>
          </cell>
          <cell r="P202">
            <v>700</v>
          </cell>
        </row>
        <row r="203">
          <cell r="A203">
            <v>201</v>
          </cell>
          <cell r="B203" t="str">
            <v xml:space="preserve">PORT AVENTURA-H.VIAJE                                      </v>
          </cell>
          <cell r="C203" t="str">
            <v>TVM</v>
          </cell>
          <cell r="D203" t="str">
            <v>GENERAL</v>
          </cell>
          <cell r="E203">
            <v>35912</v>
          </cell>
          <cell r="F203" t="str">
            <v>LUN</v>
          </cell>
          <cell r="G203">
            <v>1.0964467592592593</v>
          </cell>
          <cell r="H203" t="str">
            <v>000:20</v>
          </cell>
          <cell r="I203" t="str">
            <v xml:space="preserve">[SOLA EN LA CIUDAD] {AVANCE PROGRAMACION} * </v>
          </cell>
          <cell r="J203">
            <v>5</v>
          </cell>
          <cell r="K203">
            <v>12</v>
          </cell>
          <cell r="L203" t="str">
            <v>Resto</v>
          </cell>
          <cell r="M203">
            <v>0.1</v>
          </cell>
          <cell r="N203">
            <v>89.1</v>
          </cell>
          <cell r="O203">
            <v>22</v>
          </cell>
          <cell r="P203">
            <v>50</v>
          </cell>
        </row>
        <row r="204">
          <cell r="A204">
            <v>202</v>
          </cell>
          <cell r="B204" t="str">
            <v xml:space="preserve">PORT AVENTURA-H.VIAJE                                      </v>
          </cell>
          <cell r="C204" t="str">
            <v>T5</v>
          </cell>
          <cell r="D204" t="str">
            <v>GENERAL</v>
          </cell>
          <cell r="E204">
            <v>35913</v>
          </cell>
          <cell r="F204" t="str">
            <v>MAR</v>
          </cell>
          <cell r="G204">
            <v>0.11033564814814815</v>
          </cell>
          <cell r="H204" t="str">
            <v>000:20</v>
          </cell>
          <cell r="I204" t="str">
            <v>[ENTRE HOY Y MA#ANA]</v>
          </cell>
          <cell r="J204">
            <v>7</v>
          </cell>
          <cell r="K204">
            <v>17</v>
          </cell>
          <cell r="L204" t="str">
            <v>Resto</v>
          </cell>
          <cell r="M204">
            <v>0.5</v>
          </cell>
          <cell r="N204">
            <v>89.6</v>
          </cell>
          <cell r="O204">
            <v>177</v>
          </cell>
          <cell r="P204">
            <v>0</v>
          </cell>
        </row>
        <row r="205">
          <cell r="A205">
            <v>203</v>
          </cell>
          <cell r="B205" t="str">
            <v xml:space="preserve">PORT AVENTURA-H.VIAJE                                      </v>
          </cell>
          <cell r="C205" t="str">
            <v>T5</v>
          </cell>
          <cell r="D205" t="str">
            <v>GENERAL</v>
          </cell>
          <cell r="E205">
            <v>35913</v>
          </cell>
          <cell r="F205" t="str">
            <v>MAR</v>
          </cell>
          <cell r="G205">
            <v>0.78371527777777772</v>
          </cell>
          <cell r="H205" t="str">
            <v>000:20</v>
          </cell>
          <cell r="I205" t="str">
            <v>[ANA] {AVANCE PROGRAMACION} * {AVANCE PROGRAMACION}</v>
          </cell>
          <cell r="J205">
            <v>4</v>
          </cell>
          <cell r="K205">
            <v>18</v>
          </cell>
          <cell r="L205" t="str">
            <v>Resto</v>
          </cell>
          <cell r="M205">
            <v>3.8</v>
          </cell>
          <cell r="N205">
            <v>93.5</v>
          </cell>
          <cell r="O205">
            <v>1410</v>
          </cell>
          <cell r="P205">
            <v>1100</v>
          </cell>
        </row>
        <row r="206">
          <cell r="A206">
            <v>204</v>
          </cell>
          <cell r="B206" t="str">
            <v xml:space="preserve">PORT AVENTURA-H.VIAJE                                      </v>
          </cell>
          <cell r="C206" t="str">
            <v>T5</v>
          </cell>
          <cell r="D206" t="str">
            <v>GENERAL</v>
          </cell>
          <cell r="E206">
            <v>35913</v>
          </cell>
          <cell r="F206" t="str">
            <v>MAR</v>
          </cell>
          <cell r="G206">
            <v>1.0428935185185184</v>
          </cell>
          <cell r="H206" t="str">
            <v>000:20</v>
          </cell>
          <cell r="I206" t="str">
            <v>[CRONICAS MARCIANAS] {AVANCE PROGRAMACION} * {AVANCE PROGRAMACION}</v>
          </cell>
          <cell r="J206">
            <v>13</v>
          </cell>
          <cell r="K206">
            <v>21</v>
          </cell>
          <cell r="L206" t="str">
            <v>Resto</v>
          </cell>
          <cell r="M206">
            <v>2.2000000000000002</v>
          </cell>
          <cell r="N206">
            <v>95.6</v>
          </cell>
          <cell r="O206">
            <v>798</v>
          </cell>
          <cell r="P206">
            <v>215</v>
          </cell>
        </row>
        <row r="207">
          <cell r="A207">
            <v>205</v>
          </cell>
          <cell r="B207" t="str">
            <v xml:space="preserve">PORT AVENTURA-H.VIAJE                                      </v>
          </cell>
          <cell r="C207" t="str">
            <v>C.SUR</v>
          </cell>
          <cell r="D207" t="str">
            <v>GENERAL</v>
          </cell>
          <cell r="E207">
            <v>35913</v>
          </cell>
          <cell r="F207" t="str">
            <v>MAR</v>
          </cell>
          <cell r="G207">
            <v>0.96712962962962967</v>
          </cell>
          <cell r="H207" t="str">
            <v>000:20</v>
          </cell>
          <cell r="I207" t="str">
            <v xml:space="preserve">[GENTE CORRIENTE] {AVANCE PROGRAMACION} * </v>
          </cell>
          <cell r="J207">
            <v>14</v>
          </cell>
          <cell r="K207">
            <v>16</v>
          </cell>
          <cell r="L207" t="str">
            <v>Resto</v>
          </cell>
          <cell r="M207">
            <v>0.8</v>
          </cell>
          <cell r="N207">
            <v>96.4</v>
          </cell>
          <cell r="O207">
            <v>292</v>
          </cell>
          <cell r="P207">
            <v>700</v>
          </cell>
        </row>
        <row r="208">
          <cell r="A208">
            <v>206</v>
          </cell>
          <cell r="B208" t="str">
            <v xml:space="preserve">PORT AVENTURA-H.VIAJE                                      </v>
          </cell>
          <cell r="C208" t="str">
            <v>C.SUR</v>
          </cell>
          <cell r="D208" t="str">
            <v>GENERAL</v>
          </cell>
          <cell r="E208">
            <v>35913</v>
          </cell>
          <cell r="F208" t="str">
            <v>MAR</v>
          </cell>
          <cell r="G208">
            <v>1.0714351851851853</v>
          </cell>
          <cell r="H208" t="str">
            <v>000:20</v>
          </cell>
          <cell r="I208" t="str">
            <v>[QUE NOS QUITEN BAILAO] {(P)PRIMAVERA} * {AVANCE PROGRAMACION}</v>
          </cell>
          <cell r="J208">
            <v>5</v>
          </cell>
          <cell r="K208">
            <v>9</v>
          </cell>
          <cell r="L208" t="str">
            <v>Resto</v>
          </cell>
          <cell r="M208">
            <v>0.2</v>
          </cell>
          <cell r="N208">
            <v>96.6</v>
          </cell>
          <cell r="O208">
            <v>80</v>
          </cell>
          <cell r="P208">
            <v>65</v>
          </cell>
        </row>
        <row r="209">
          <cell r="A209">
            <v>207</v>
          </cell>
          <cell r="B209" t="str">
            <v xml:space="preserve">PORT AVENTURA-H.VIAJE                                      </v>
          </cell>
          <cell r="C209" t="str">
            <v>C9</v>
          </cell>
          <cell r="D209" t="str">
            <v>GENERAL</v>
          </cell>
          <cell r="E209">
            <v>35913</v>
          </cell>
          <cell r="F209" t="str">
            <v>MAR</v>
          </cell>
          <cell r="G209">
            <v>0.45025462962962964</v>
          </cell>
          <cell r="H209" t="str">
            <v>000:20</v>
          </cell>
          <cell r="I209" t="str">
            <v>[CINE DE MATI] {AVANCE PROGRAMACION} * {AVANCE PROGRAMACION}</v>
          </cell>
          <cell r="J209">
            <v>3</v>
          </cell>
          <cell r="K209">
            <v>5</v>
          </cell>
          <cell r="L209" t="str">
            <v>Resto</v>
          </cell>
          <cell r="M209">
            <v>0</v>
          </cell>
          <cell r="N209">
            <v>96.7</v>
          </cell>
          <cell r="O209">
            <v>12</v>
          </cell>
          <cell r="P209">
            <v>40</v>
          </cell>
        </row>
        <row r="210">
          <cell r="A210">
            <v>208</v>
          </cell>
          <cell r="B210" t="str">
            <v xml:space="preserve">PORT AVENTURA-H.VIAJE                                      </v>
          </cell>
          <cell r="C210" t="str">
            <v>C9</v>
          </cell>
          <cell r="D210" t="str">
            <v>GENERAL</v>
          </cell>
          <cell r="E210">
            <v>35913</v>
          </cell>
          <cell r="F210" t="str">
            <v>MAR</v>
          </cell>
          <cell r="G210">
            <v>0.82964120370370376</v>
          </cell>
          <cell r="H210" t="str">
            <v>000:20</v>
          </cell>
          <cell r="I210" t="str">
            <v xml:space="preserve">[GUANYE QUI GUANYE] {AVANCE PROGRAMACION} * </v>
          </cell>
          <cell r="J210">
            <v>6</v>
          </cell>
          <cell r="K210">
            <v>12</v>
          </cell>
          <cell r="L210" t="str">
            <v>Resto</v>
          </cell>
          <cell r="M210">
            <v>0.3</v>
          </cell>
          <cell r="N210">
            <v>97</v>
          </cell>
          <cell r="O210">
            <v>111</v>
          </cell>
          <cell r="P210">
            <v>160</v>
          </cell>
        </row>
        <row r="211">
          <cell r="A211">
            <v>209</v>
          </cell>
          <cell r="B211" t="str">
            <v xml:space="preserve">PORT AVENTURA-H.VIAJE                                      </v>
          </cell>
          <cell r="C211" t="str">
            <v>ETB2</v>
          </cell>
          <cell r="D211" t="str">
            <v>GENERAL</v>
          </cell>
          <cell r="E211">
            <v>35913</v>
          </cell>
          <cell r="F211" t="str">
            <v>MAR</v>
          </cell>
          <cell r="G211">
            <v>0.50317129629629631</v>
          </cell>
          <cell r="H211" t="str">
            <v>000:20</v>
          </cell>
          <cell r="I211" t="str">
            <v>[CINE 2] {AVANCE PROGRAMACION} * {AVANCE PROGRAMACION}</v>
          </cell>
          <cell r="J211">
            <v>2</v>
          </cell>
          <cell r="K211">
            <v>4</v>
          </cell>
          <cell r="L211" t="str">
            <v>Segunda</v>
          </cell>
          <cell r="M211">
            <v>0</v>
          </cell>
          <cell r="N211">
            <v>97</v>
          </cell>
          <cell r="O211">
            <v>12</v>
          </cell>
          <cell r="P211">
            <v>40</v>
          </cell>
        </row>
        <row r="212">
          <cell r="A212">
            <v>210</v>
          </cell>
          <cell r="B212" t="str">
            <v xml:space="preserve">PORT AVENTURA-H.VIAJE                                      </v>
          </cell>
          <cell r="C212" t="str">
            <v>ETB2</v>
          </cell>
          <cell r="D212" t="str">
            <v>GENERAL</v>
          </cell>
          <cell r="E212">
            <v>35913</v>
          </cell>
          <cell r="F212" t="str">
            <v>MAR</v>
          </cell>
          <cell r="G212">
            <v>1.0324768518518519</v>
          </cell>
          <cell r="H212" t="str">
            <v>000:20</v>
          </cell>
          <cell r="I212" t="str">
            <v>[LA NOCHE DE...] {AVANCE PROGRAMACION} * {AVANCE PROGRAMACION}</v>
          </cell>
          <cell r="J212">
            <v>12</v>
          </cell>
          <cell r="K212">
            <v>14</v>
          </cell>
          <cell r="L212" t="str">
            <v>Resto</v>
          </cell>
          <cell r="M212">
            <v>0.1</v>
          </cell>
          <cell r="N212">
            <v>97.1</v>
          </cell>
          <cell r="O212">
            <v>29</v>
          </cell>
          <cell r="P212">
            <v>100</v>
          </cell>
        </row>
        <row r="213">
          <cell r="A213">
            <v>211</v>
          </cell>
          <cell r="B213" t="str">
            <v xml:space="preserve">PORT AVENTURA-H.VIAJE                                      </v>
          </cell>
          <cell r="C213" t="str">
            <v>ETB2</v>
          </cell>
          <cell r="D213" t="str">
            <v>GENERAL</v>
          </cell>
          <cell r="E213">
            <v>35913</v>
          </cell>
          <cell r="F213" t="str">
            <v>MAR</v>
          </cell>
          <cell r="G213">
            <v>1.0517361111111112</v>
          </cell>
          <cell r="H213" t="str">
            <v>000:20</v>
          </cell>
          <cell r="I213" t="str">
            <v>[LA NOCHE DE...] {INTERRUPCION EMISION} * {AVANCE PROGRAMACION}</v>
          </cell>
          <cell r="J213">
            <v>8</v>
          </cell>
          <cell r="K213">
            <v>17</v>
          </cell>
          <cell r="L213" t="str">
            <v>Resto</v>
          </cell>
          <cell r="M213">
            <v>0.1</v>
          </cell>
          <cell r="N213">
            <v>97.2</v>
          </cell>
          <cell r="O213">
            <v>26</v>
          </cell>
          <cell r="P213">
            <v>50</v>
          </cell>
        </row>
        <row r="214">
          <cell r="A214">
            <v>212</v>
          </cell>
          <cell r="B214" t="str">
            <v xml:space="preserve">PORT AVENTURA-H.VIAJE                                      </v>
          </cell>
          <cell r="C214" t="str">
            <v>TVG</v>
          </cell>
          <cell r="D214" t="str">
            <v>GENERAL</v>
          </cell>
          <cell r="E214">
            <v>35913</v>
          </cell>
          <cell r="F214" t="str">
            <v>MAR</v>
          </cell>
          <cell r="G214">
            <v>0.50427083333333333</v>
          </cell>
          <cell r="H214" t="str">
            <v>000:20</v>
          </cell>
          <cell r="I214" t="str">
            <v>[ADIANTO XORDOS] * [A COCI#AR CON P.FEIXO]</v>
          </cell>
          <cell r="J214">
            <v>1</v>
          </cell>
          <cell r="K214">
            <v>1</v>
          </cell>
          <cell r="L214" t="str">
            <v>Primera</v>
          </cell>
          <cell r="M214">
            <v>0</v>
          </cell>
          <cell r="N214">
            <v>97.2</v>
          </cell>
          <cell r="O214">
            <v>7</v>
          </cell>
          <cell r="P214">
            <v>40</v>
          </cell>
        </row>
        <row r="215">
          <cell r="A215">
            <v>213</v>
          </cell>
          <cell r="B215" t="str">
            <v xml:space="preserve">PORT AVENTURA-H.VIAJE                                      </v>
          </cell>
          <cell r="C215" t="str">
            <v>TVG</v>
          </cell>
          <cell r="D215" t="str">
            <v>GENERAL</v>
          </cell>
          <cell r="E215">
            <v>35913</v>
          </cell>
          <cell r="F215" t="str">
            <v>MAR</v>
          </cell>
          <cell r="G215">
            <v>0.83059027777777772</v>
          </cell>
          <cell r="H215" t="str">
            <v>000:20</v>
          </cell>
          <cell r="I215" t="str">
            <v>[O TEQUELE TEQUELE] {AVANCE PROGRAMACION} * {AVANCE PROGRAMACION}</v>
          </cell>
          <cell r="J215">
            <v>3</v>
          </cell>
          <cell r="K215">
            <v>11</v>
          </cell>
          <cell r="L215" t="str">
            <v>Resto</v>
          </cell>
          <cell r="M215">
            <v>0.1</v>
          </cell>
          <cell r="N215">
            <v>97.3</v>
          </cell>
          <cell r="O215">
            <v>47</v>
          </cell>
          <cell r="P215">
            <v>120</v>
          </cell>
        </row>
        <row r="216">
          <cell r="A216">
            <v>214</v>
          </cell>
          <cell r="B216" t="str">
            <v xml:space="preserve">PORT AVENTURA-H.VIAJE                                      </v>
          </cell>
          <cell r="C216" t="str">
            <v>TVG</v>
          </cell>
          <cell r="D216" t="str">
            <v>GENERAL</v>
          </cell>
          <cell r="E216">
            <v>35913</v>
          </cell>
          <cell r="F216" t="str">
            <v>MAR</v>
          </cell>
          <cell r="G216">
            <v>0.9747337962962962</v>
          </cell>
          <cell r="H216" t="str">
            <v>000:20</v>
          </cell>
          <cell r="I216" t="str">
            <v>[SUPERMARTES] {AVANCE PROGRAMACION} * {AVANCE PROGRAMACION}</v>
          </cell>
          <cell r="J216">
            <v>8</v>
          </cell>
          <cell r="K216">
            <v>9</v>
          </cell>
          <cell r="L216" t="str">
            <v>Penultima</v>
          </cell>
          <cell r="M216">
            <v>0.6</v>
          </cell>
          <cell r="N216">
            <v>97.9</v>
          </cell>
          <cell r="O216">
            <v>212</v>
          </cell>
          <cell r="P216">
            <v>330</v>
          </cell>
        </row>
        <row r="217">
          <cell r="A217">
            <v>215</v>
          </cell>
          <cell r="B217" t="str">
            <v xml:space="preserve">PORT AVENTURA-H.VIAJE                                      </v>
          </cell>
          <cell r="C217" t="str">
            <v>TVM</v>
          </cell>
          <cell r="D217" t="str">
            <v>GENERAL</v>
          </cell>
          <cell r="E217">
            <v>35913</v>
          </cell>
          <cell r="F217" t="str">
            <v>MAR</v>
          </cell>
          <cell r="G217">
            <v>0.52023148148148146</v>
          </cell>
          <cell r="H217" t="str">
            <v>000:20</v>
          </cell>
          <cell r="I217" t="str">
            <v>[LOCO POR TI] {AVANCE PROGRAMACION} * {AVANCE PROGRAMACION}</v>
          </cell>
          <cell r="J217">
            <v>2</v>
          </cell>
          <cell r="K217">
            <v>8</v>
          </cell>
          <cell r="L217" t="str">
            <v>Segunda</v>
          </cell>
          <cell r="M217">
            <v>0.1</v>
          </cell>
          <cell r="N217">
            <v>97.9</v>
          </cell>
          <cell r="O217">
            <v>20</v>
          </cell>
          <cell r="P217">
            <v>275</v>
          </cell>
        </row>
        <row r="218">
          <cell r="A218">
            <v>216</v>
          </cell>
          <cell r="B218" t="str">
            <v xml:space="preserve">PORT AVENTURA-H.VIAJE                                      </v>
          </cell>
          <cell r="C218" t="str">
            <v>TVM</v>
          </cell>
          <cell r="D218" t="str">
            <v>GENERAL</v>
          </cell>
          <cell r="E218">
            <v>35913</v>
          </cell>
          <cell r="F218" t="str">
            <v>MAR</v>
          </cell>
          <cell r="G218">
            <v>0.76085648148148144</v>
          </cell>
          <cell r="H218" t="str">
            <v>000:20</v>
          </cell>
          <cell r="I218" t="str">
            <v>[LA HORA DE MARI PAU] {AVANCE PROGRAMACION} * {AVANCE PROGRAMACION}</v>
          </cell>
          <cell r="J218">
            <v>1</v>
          </cell>
          <cell r="K218">
            <v>17</v>
          </cell>
          <cell r="L218" t="str">
            <v>Primera</v>
          </cell>
          <cell r="M218">
            <v>0.5</v>
          </cell>
          <cell r="N218">
            <v>98.5</v>
          </cell>
          <cell r="O218">
            <v>194</v>
          </cell>
          <cell r="P218">
            <v>400</v>
          </cell>
        </row>
        <row r="219">
          <cell r="A219">
            <v>217</v>
          </cell>
          <cell r="B219" t="str">
            <v xml:space="preserve">PORT AVENTURA-H.VIAJE                                      </v>
          </cell>
          <cell r="C219" t="str">
            <v>TVM</v>
          </cell>
          <cell r="D219" t="str">
            <v>GENERAL</v>
          </cell>
          <cell r="E219">
            <v>35913</v>
          </cell>
          <cell r="F219" t="str">
            <v>MAR</v>
          </cell>
          <cell r="G219">
            <v>1.089548611111111</v>
          </cell>
          <cell r="H219" t="str">
            <v>000:20</v>
          </cell>
          <cell r="I219" t="str">
            <v xml:space="preserve">[SOLA EN LA CIUDAD] {AVANCE PROGRAMACION} * </v>
          </cell>
          <cell r="J219">
            <v>5</v>
          </cell>
          <cell r="K219">
            <v>6</v>
          </cell>
          <cell r="L219" t="str">
            <v>Penultima</v>
          </cell>
          <cell r="M219">
            <v>0.1</v>
          </cell>
          <cell r="N219">
            <v>98.6</v>
          </cell>
          <cell r="O219">
            <v>46</v>
          </cell>
          <cell r="P219">
            <v>50</v>
          </cell>
        </row>
        <row r="220">
          <cell r="A220">
            <v>218</v>
          </cell>
          <cell r="B220" t="str">
            <v xml:space="preserve">PORT AVENTURA-H.VIAJE                                      </v>
          </cell>
          <cell r="C220" t="str">
            <v>T5</v>
          </cell>
          <cell r="D220" t="str">
            <v>GENERAL</v>
          </cell>
          <cell r="E220">
            <v>35914</v>
          </cell>
          <cell r="F220" t="str">
            <v>MIÉ</v>
          </cell>
          <cell r="G220">
            <v>0.81938657407407411</v>
          </cell>
          <cell r="H220" t="str">
            <v>000:20</v>
          </cell>
          <cell r="I220" t="str">
            <v xml:space="preserve">[ANA] {AVANCE PROGRAMACION} * </v>
          </cell>
          <cell r="J220">
            <v>8</v>
          </cell>
          <cell r="K220">
            <v>24</v>
          </cell>
          <cell r="L220" t="str">
            <v>Resto</v>
          </cell>
          <cell r="M220">
            <v>6.4</v>
          </cell>
          <cell r="N220">
            <v>105</v>
          </cell>
          <cell r="O220">
            <v>2361</v>
          </cell>
          <cell r="P220">
            <v>1100</v>
          </cell>
        </row>
        <row r="221">
          <cell r="A221">
            <v>219</v>
          </cell>
          <cell r="B221" t="str">
            <v xml:space="preserve">PORT AVENTURA-H.VIAJE                                      </v>
          </cell>
          <cell r="C221" t="str">
            <v>T5</v>
          </cell>
          <cell r="D221" t="str">
            <v>GENERAL</v>
          </cell>
          <cell r="E221">
            <v>35914</v>
          </cell>
          <cell r="F221" t="str">
            <v>MIÉ</v>
          </cell>
          <cell r="G221">
            <v>1.102488425925926</v>
          </cell>
          <cell r="H221" t="str">
            <v>000:20</v>
          </cell>
          <cell r="I221" t="str">
            <v>[ENTRE HOY Y MA#ANA]</v>
          </cell>
          <cell r="J221">
            <v>11</v>
          </cell>
          <cell r="K221">
            <v>15</v>
          </cell>
          <cell r="L221" t="str">
            <v>Resto</v>
          </cell>
          <cell r="M221">
            <v>0.6</v>
          </cell>
          <cell r="N221">
            <v>105.6</v>
          </cell>
          <cell r="O221">
            <v>210</v>
          </cell>
          <cell r="P221">
            <v>75</v>
          </cell>
        </row>
        <row r="222">
          <cell r="A222">
            <v>220</v>
          </cell>
          <cell r="B222" t="str">
            <v xml:space="preserve">PORT AVENTURA-H.VIAJE                                      </v>
          </cell>
          <cell r="C222" t="str">
            <v>C.SUR</v>
          </cell>
          <cell r="D222" t="str">
            <v>GENERAL</v>
          </cell>
          <cell r="E222">
            <v>35914</v>
          </cell>
          <cell r="F222" t="str">
            <v>MIÉ</v>
          </cell>
          <cell r="G222">
            <v>1.0404629629629629</v>
          </cell>
          <cell r="H222" t="str">
            <v>000:20</v>
          </cell>
          <cell r="I222" t="str">
            <v>[QUE NOS QUITEN BAILAO] {AVANCE PROGRAMACION} * {AVANCE PROGRAMACION}</v>
          </cell>
          <cell r="J222">
            <v>7</v>
          </cell>
          <cell r="K222">
            <v>11</v>
          </cell>
          <cell r="L222" t="str">
            <v>Resto</v>
          </cell>
          <cell r="M222">
            <v>0.7</v>
          </cell>
          <cell r="N222">
            <v>106.3</v>
          </cell>
          <cell r="O222">
            <v>244</v>
          </cell>
          <cell r="P222">
            <v>65</v>
          </cell>
        </row>
        <row r="223">
          <cell r="A223">
            <v>221</v>
          </cell>
          <cell r="B223" t="str">
            <v xml:space="preserve">PORT AVENTURA-H.VIAJE                                      </v>
          </cell>
          <cell r="C223" t="str">
            <v>C.SUR</v>
          </cell>
          <cell r="D223" t="str">
            <v>GENERAL</v>
          </cell>
          <cell r="E223">
            <v>35914</v>
          </cell>
          <cell r="F223" t="str">
            <v>MIÉ</v>
          </cell>
          <cell r="G223">
            <v>1.0592592592592591</v>
          </cell>
          <cell r="H223" t="str">
            <v>000:20</v>
          </cell>
          <cell r="I223" t="str">
            <v>[QUE NOS QUITEN BAILAO] {AVANCE PROGRAMACION} * {(P)PRIMAVERA}</v>
          </cell>
          <cell r="J223">
            <v>4</v>
          </cell>
          <cell r="K223">
            <v>9</v>
          </cell>
          <cell r="L223" t="str">
            <v>Resto</v>
          </cell>
          <cell r="M223">
            <v>0.4</v>
          </cell>
          <cell r="N223">
            <v>106.7</v>
          </cell>
          <cell r="O223">
            <v>156</v>
          </cell>
          <cell r="P223">
            <v>65</v>
          </cell>
        </row>
        <row r="224">
          <cell r="A224">
            <v>222</v>
          </cell>
          <cell r="B224" t="str">
            <v xml:space="preserve">PORT AVENTURA-H.VIAJE                                      </v>
          </cell>
          <cell r="C224" t="str">
            <v>C9</v>
          </cell>
          <cell r="D224" t="str">
            <v>GENERAL</v>
          </cell>
          <cell r="E224">
            <v>35914</v>
          </cell>
          <cell r="F224" t="str">
            <v>MIÉ</v>
          </cell>
          <cell r="G224">
            <v>0.47662037037037036</v>
          </cell>
          <cell r="H224" t="str">
            <v>000:20</v>
          </cell>
          <cell r="I224" t="str">
            <v>[CINE DE MATI] {AVANCE PROGRAMACION} * {AVANCE PROGRAMACION}</v>
          </cell>
          <cell r="J224">
            <v>4</v>
          </cell>
          <cell r="K224">
            <v>7</v>
          </cell>
          <cell r="L224" t="str">
            <v>Resto</v>
          </cell>
          <cell r="M224">
            <v>0.2</v>
          </cell>
          <cell r="N224">
            <v>106.8</v>
          </cell>
          <cell r="O224">
            <v>61</v>
          </cell>
          <cell r="P224">
            <v>40</v>
          </cell>
        </row>
        <row r="225">
          <cell r="A225">
            <v>223</v>
          </cell>
          <cell r="B225" t="str">
            <v xml:space="preserve">PORT AVENTURA-H.VIAJE                                      </v>
          </cell>
          <cell r="C225" t="str">
            <v>C9</v>
          </cell>
          <cell r="D225" t="str">
            <v>GENERAL</v>
          </cell>
          <cell r="E225">
            <v>35914</v>
          </cell>
          <cell r="F225" t="str">
            <v>MIÉ</v>
          </cell>
          <cell r="G225">
            <v>0.79855324074074074</v>
          </cell>
          <cell r="H225" t="str">
            <v>000:20</v>
          </cell>
          <cell r="I225" t="str">
            <v xml:space="preserve">[HUI EN DIA] {AVANCE PROGRAMACION} * </v>
          </cell>
          <cell r="J225">
            <v>9</v>
          </cell>
          <cell r="K225">
            <v>15</v>
          </cell>
          <cell r="L225" t="str">
            <v>Resto</v>
          </cell>
          <cell r="M225">
            <v>0.1</v>
          </cell>
          <cell r="N225">
            <v>107</v>
          </cell>
          <cell r="O225">
            <v>54</v>
          </cell>
          <cell r="P225">
            <v>160</v>
          </cell>
        </row>
        <row r="226">
          <cell r="A226">
            <v>224</v>
          </cell>
          <cell r="B226" t="str">
            <v xml:space="preserve">PORT AVENTURA-H.VIAJE                                      </v>
          </cell>
          <cell r="C226" t="str">
            <v>ETB2</v>
          </cell>
          <cell r="D226" t="str">
            <v>GENERAL</v>
          </cell>
          <cell r="E226">
            <v>35914</v>
          </cell>
          <cell r="F226" t="str">
            <v>MIÉ</v>
          </cell>
          <cell r="G226">
            <v>0.50396990740740744</v>
          </cell>
          <cell r="H226" t="str">
            <v>000:20</v>
          </cell>
          <cell r="I226" t="str">
            <v>[CINE 2] {AVANCE PROGRAMACION} * {AVANCE PROGRAMACION}</v>
          </cell>
          <cell r="J226">
            <v>2</v>
          </cell>
          <cell r="K226">
            <v>3</v>
          </cell>
          <cell r="L226" t="str">
            <v>Segunda</v>
          </cell>
          <cell r="M226">
            <v>0.1</v>
          </cell>
          <cell r="N226">
            <v>107.1</v>
          </cell>
          <cell r="O226">
            <v>30</v>
          </cell>
          <cell r="P226">
            <v>50</v>
          </cell>
        </row>
        <row r="227">
          <cell r="A227">
            <v>225</v>
          </cell>
          <cell r="B227" t="str">
            <v xml:space="preserve">PORT AVENTURA-H.VIAJE                                      </v>
          </cell>
          <cell r="C227" t="str">
            <v>ETB2</v>
          </cell>
          <cell r="D227" t="str">
            <v>GENERAL</v>
          </cell>
          <cell r="E227">
            <v>35914</v>
          </cell>
          <cell r="F227" t="str">
            <v>MIÉ</v>
          </cell>
          <cell r="G227">
            <v>0.97556712962962966</v>
          </cell>
          <cell r="H227" t="str">
            <v>000:20</v>
          </cell>
          <cell r="I227" t="str">
            <v>[AVANCE PROGRAMACION] * [MAITE]</v>
          </cell>
          <cell r="J227">
            <v>5</v>
          </cell>
          <cell r="K227">
            <v>13</v>
          </cell>
          <cell r="L227" t="str">
            <v>Resto</v>
          </cell>
          <cell r="M227">
            <v>0.1</v>
          </cell>
          <cell r="N227">
            <v>107.2</v>
          </cell>
          <cell r="O227">
            <v>41</v>
          </cell>
          <cell r="P227">
            <v>250</v>
          </cell>
        </row>
        <row r="228">
          <cell r="A228">
            <v>226</v>
          </cell>
          <cell r="B228" t="str">
            <v xml:space="preserve">PORT AVENTURA-H.VIAJE                                      </v>
          </cell>
          <cell r="C228" t="str">
            <v>ETB2</v>
          </cell>
          <cell r="D228" t="str">
            <v>GENERAL</v>
          </cell>
          <cell r="E228">
            <v>35914</v>
          </cell>
          <cell r="F228" t="str">
            <v>MIÉ</v>
          </cell>
          <cell r="G228">
            <v>1.0198148148148147</v>
          </cell>
          <cell r="H228" t="str">
            <v>000:20</v>
          </cell>
          <cell r="I228" t="str">
            <v>[TAXI 10] {AVANCE PROGRAMACION} * {AVANCE PROGRAMACION}</v>
          </cell>
          <cell r="J228">
            <v>8</v>
          </cell>
          <cell r="K228">
            <v>16</v>
          </cell>
          <cell r="L228" t="str">
            <v>Resto</v>
          </cell>
          <cell r="M228">
            <v>0</v>
          </cell>
          <cell r="N228">
            <v>107.2</v>
          </cell>
          <cell r="O228">
            <v>15</v>
          </cell>
          <cell r="P228">
            <v>100</v>
          </cell>
        </row>
        <row r="229">
          <cell r="A229">
            <v>227</v>
          </cell>
          <cell r="B229" t="str">
            <v xml:space="preserve">PORT AVENTURA-H.VIAJE                                      </v>
          </cell>
          <cell r="C229" t="str">
            <v>ETB2</v>
          </cell>
          <cell r="D229" t="str">
            <v>GENERAL</v>
          </cell>
          <cell r="E229">
            <v>35914</v>
          </cell>
          <cell r="F229" t="str">
            <v>MIÉ</v>
          </cell>
          <cell r="G229">
            <v>1.0376388888888888</v>
          </cell>
          <cell r="H229" t="str">
            <v>000:20</v>
          </cell>
          <cell r="I229" t="str">
            <v>[TAXI 10] {AVANCE PROGRAMACION} * {AVANCE PROGRAMACION}</v>
          </cell>
          <cell r="J229">
            <v>13</v>
          </cell>
          <cell r="K229">
            <v>16</v>
          </cell>
          <cell r="L229" t="str">
            <v>Resto</v>
          </cell>
          <cell r="M229">
            <v>0</v>
          </cell>
          <cell r="N229">
            <v>107.3</v>
          </cell>
          <cell r="O229">
            <v>13</v>
          </cell>
          <cell r="P229">
            <v>50</v>
          </cell>
        </row>
        <row r="230">
          <cell r="A230">
            <v>228</v>
          </cell>
          <cell r="B230" t="str">
            <v xml:space="preserve">PORT AVENTURA-H.VIAJE                                      </v>
          </cell>
          <cell r="C230" t="str">
            <v>TVG</v>
          </cell>
          <cell r="D230" t="str">
            <v>GENERAL</v>
          </cell>
          <cell r="E230">
            <v>35914</v>
          </cell>
          <cell r="F230" t="str">
            <v>MIÉ</v>
          </cell>
          <cell r="G230">
            <v>0.49171296296296302</v>
          </cell>
          <cell r="H230" t="str">
            <v>000:20</v>
          </cell>
          <cell r="I230" t="str">
            <v xml:space="preserve">[CADA DIA] {AVANCE PROGRAMACION} * </v>
          </cell>
          <cell r="J230">
            <v>2</v>
          </cell>
          <cell r="K230">
            <v>2</v>
          </cell>
          <cell r="L230" t="str">
            <v>Ultima</v>
          </cell>
          <cell r="M230">
            <v>0.1</v>
          </cell>
          <cell r="N230">
            <v>107.3</v>
          </cell>
          <cell r="O230">
            <v>27</v>
          </cell>
          <cell r="P230">
            <v>40</v>
          </cell>
        </row>
        <row r="231">
          <cell r="A231">
            <v>229</v>
          </cell>
          <cell r="B231" t="str">
            <v xml:space="preserve">PORT AVENTURA-H.VIAJE                                      </v>
          </cell>
          <cell r="C231" t="str">
            <v>TVG</v>
          </cell>
          <cell r="D231" t="str">
            <v>GENERAL</v>
          </cell>
          <cell r="E231">
            <v>35914</v>
          </cell>
          <cell r="F231" t="str">
            <v>MIÉ</v>
          </cell>
          <cell r="G231">
            <v>0.94524305555555566</v>
          </cell>
          <cell r="H231" t="str">
            <v>000:20</v>
          </cell>
          <cell r="I231" t="str">
            <v xml:space="preserve">[CANCIONS LEMBRANZA] {AVANCE PROGRAMACION} * </v>
          </cell>
          <cell r="J231">
            <v>11</v>
          </cell>
          <cell r="K231">
            <v>16</v>
          </cell>
          <cell r="L231" t="str">
            <v>Resto</v>
          </cell>
          <cell r="M231">
            <v>0.3</v>
          </cell>
          <cell r="N231">
            <v>107.7</v>
          </cell>
          <cell r="O231">
            <v>115</v>
          </cell>
          <cell r="P231">
            <v>330</v>
          </cell>
        </row>
        <row r="232">
          <cell r="A232">
            <v>230</v>
          </cell>
          <cell r="B232" t="str">
            <v xml:space="preserve">PORT AVENTURA-H.VIAJE                                      </v>
          </cell>
          <cell r="C232" t="str">
            <v>TVG</v>
          </cell>
          <cell r="D232" t="str">
            <v>GENERAL</v>
          </cell>
          <cell r="E232">
            <v>35914</v>
          </cell>
          <cell r="F232" t="str">
            <v>MIÉ</v>
          </cell>
          <cell r="G232">
            <v>1.0047916666666665</v>
          </cell>
          <cell r="H232" t="str">
            <v>000:20</v>
          </cell>
          <cell r="I232" t="str">
            <v>[GALEGUIDADE] {AVANCE PROGRAMACION} * {AVANCE PROGRAMACION}</v>
          </cell>
          <cell r="J232">
            <v>8</v>
          </cell>
          <cell r="K232">
            <v>9</v>
          </cell>
          <cell r="L232" t="str">
            <v>Penultima</v>
          </cell>
          <cell r="M232">
            <v>0.3</v>
          </cell>
          <cell r="N232">
            <v>107.9</v>
          </cell>
          <cell r="O232">
            <v>93</v>
          </cell>
          <cell r="P232">
            <v>160</v>
          </cell>
        </row>
        <row r="233">
          <cell r="A233">
            <v>231</v>
          </cell>
          <cell r="B233" t="str">
            <v xml:space="preserve">PORT AVENTURA-H.VIAJE                                      </v>
          </cell>
          <cell r="C233" t="str">
            <v>TVM</v>
          </cell>
          <cell r="D233" t="str">
            <v>GENERAL</v>
          </cell>
          <cell r="E233">
            <v>35914</v>
          </cell>
          <cell r="F233" t="str">
            <v>MIÉ</v>
          </cell>
          <cell r="G233">
            <v>0.48048611111111111</v>
          </cell>
          <cell r="H233" t="str">
            <v>000:20</v>
          </cell>
          <cell r="I233" t="str">
            <v>[MADRID DIRECTO RESUME] {AVANCE PROGRAMACION} * {AVANCE PROGRAMACION}</v>
          </cell>
          <cell r="J233">
            <v>3</v>
          </cell>
          <cell r="K233">
            <v>10</v>
          </cell>
          <cell r="L233" t="str">
            <v>Resto</v>
          </cell>
          <cell r="M233">
            <v>0.1</v>
          </cell>
          <cell r="N233">
            <v>108</v>
          </cell>
          <cell r="O233">
            <v>38</v>
          </cell>
          <cell r="P233">
            <v>50</v>
          </cell>
        </row>
        <row r="234">
          <cell r="A234">
            <v>232</v>
          </cell>
          <cell r="B234" t="str">
            <v xml:space="preserve">PORT AVENTURA-H.VIAJE                                      </v>
          </cell>
          <cell r="C234" t="str">
            <v>TVM</v>
          </cell>
          <cell r="D234" t="str">
            <v>GENERAL</v>
          </cell>
          <cell r="E234">
            <v>35914</v>
          </cell>
          <cell r="F234" t="str">
            <v>MIÉ</v>
          </cell>
          <cell r="G234">
            <v>0.58502314814814815</v>
          </cell>
          <cell r="H234" t="str">
            <v>000:10</v>
          </cell>
          <cell r="I234" t="str">
            <v>[TELENOTICIAS 1] {TELENOTICIAS 1:MADRID}</v>
          </cell>
          <cell r="J234">
            <v>1</v>
          </cell>
          <cell r="K234">
            <v>13</v>
          </cell>
          <cell r="L234" t="str">
            <v>Primera</v>
          </cell>
          <cell r="M234">
            <v>0.6</v>
          </cell>
          <cell r="N234">
            <v>108.6</v>
          </cell>
          <cell r="O234">
            <v>206</v>
          </cell>
          <cell r="P234">
            <v>225</v>
          </cell>
        </row>
        <row r="235">
          <cell r="A235">
            <v>233</v>
          </cell>
          <cell r="B235" t="str">
            <v xml:space="preserve">PORT AVENTURA-H.VIAJE                                      </v>
          </cell>
          <cell r="C235" t="str">
            <v>TVM</v>
          </cell>
          <cell r="D235" t="str">
            <v>GENERAL</v>
          </cell>
          <cell r="E235">
            <v>35914</v>
          </cell>
          <cell r="F235" t="str">
            <v>MIÉ</v>
          </cell>
          <cell r="G235">
            <v>0.78136574074074072</v>
          </cell>
          <cell r="H235" t="str">
            <v>000:20</v>
          </cell>
          <cell r="I235" t="str">
            <v>[LA HORA DE MARI PAU] {AVANCE PROGRAMACION} * {AVANCE PROGRAMACION}</v>
          </cell>
          <cell r="J235">
            <v>9</v>
          </cell>
          <cell r="K235">
            <v>24</v>
          </cell>
          <cell r="L235" t="str">
            <v>Resto</v>
          </cell>
          <cell r="M235">
            <v>0.4</v>
          </cell>
          <cell r="N235">
            <v>109</v>
          </cell>
          <cell r="O235">
            <v>146</v>
          </cell>
          <cell r="P235">
            <v>400</v>
          </cell>
        </row>
        <row r="236">
          <cell r="A236">
            <v>234</v>
          </cell>
          <cell r="B236" t="str">
            <v xml:space="preserve">PORT AVENTURA-H.VIAJE                                      </v>
          </cell>
          <cell r="C236" t="str">
            <v>TVM</v>
          </cell>
          <cell r="D236" t="str">
            <v>GENERAL</v>
          </cell>
          <cell r="E236">
            <v>35914</v>
          </cell>
          <cell r="F236" t="str">
            <v>MIÉ</v>
          </cell>
          <cell r="G236">
            <v>1.0912615740740741</v>
          </cell>
          <cell r="H236" t="str">
            <v>000:20</v>
          </cell>
          <cell r="I236" t="str">
            <v>[SOLA EN LA CIUDAD]  * {AVANCE PROGRAMACION}</v>
          </cell>
          <cell r="J236">
            <v>4</v>
          </cell>
          <cell r="K236">
            <v>17</v>
          </cell>
          <cell r="L236" t="str">
            <v>Resto</v>
          </cell>
          <cell r="M236">
            <v>0.1</v>
          </cell>
          <cell r="N236">
            <v>109.1</v>
          </cell>
          <cell r="O236">
            <v>43</v>
          </cell>
          <cell r="P236">
            <v>50</v>
          </cell>
        </row>
        <row r="237">
          <cell r="A237">
            <v>235</v>
          </cell>
          <cell r="B237" t="str">
            <v xml:space="preserve">PORT AVENTURA-H.VIAJE                                      </v>
          </cell>
          <cell r="C237" t="str">
            <v>T5</v>
          </cell>
          <cell r="D237" t="str">
            <v>GENERAL</v>
          </cell>
          <cell r="E237">
            <v>35915</v>
          </cell>
          <cell r="F237" t="str">
            <v>JUE</v>
          </cell>
          <cell r="G237">
            <v>0.80347222222222225</v>
          </cell>
          <cell r="H237" t="str">
            <v>000:20</v>
          </cell>
          <cell r="I237" t="str">
            <v>[ANA] {AVANCE PROGRAMACION} * {AVANCE PROGRAMACION}</v>
          </cell>
          <cell r="J237">
            <v>16</v>
          </cell>
          <cell r="K237">
            <v>23</v>
          </cell>
          <cell r="L237" t="str">
            <v>Resto</v>
          </cell>
          <cell r="M237">
            <v>5.0999999999999996</v>
          </cell>
          <cell r="N237">
            <v>114.2</v>
          </cell>
          <cell r="O237">
            <v>1860</v>
          </cell>
          <cell r="P237">
            <v>1100</v>
          </cell>
        </row>
        <row r="238">
          <cell r="A238">
            <v>236</v>
          </cell>
          <cell r="B238" t="str">
            <v xml:space="preserve">PORT AVENTURA-H.VIAJE                                      </v>
          </cell>
          <cell r="C238" t="str">
            <v>C.SUR</v>
          </cell>
          <cell r="D238" t="str">
            <v>GENERAL</v>
          </cell>
          <cell r="E238">
            <v>35915</v>
          </cell>
          <cell r="F238" t="str">
            <v>JUE</v>
          </cell>
          <cell r="G238">
            <v>0.58125000000000004</v>
          </cell>
          <cell r="H238" t="str">
            <v>000:20</v>
          </cell>
          <cell r="I238" t="str">
            <v>[AVANCE PROGRAMACION] * [LA TIENDA EN CASA]</v>
          </cell>
          <cell r="J238">
            <v>6</v>
          </cell>
          <cell r="K238">
            <v>10</v>
          </cell>
          <cell r="L238" t="str">
            <v>Resto</v>
          </cell>
          <cell r="M238">
            <v>0.3</v>
          </cell>
          <cell r="N238">
            <v>114.5</v>
          </cell>
          <cell r="O238">
            <v>127</v>
          </cell>
          <cell r="P238">
            <v>450</v>
          </cell>
        </row>
        <row r="239">
          <cell r="A239">
            <v>237</v>
          </cell>
          <cell r="B239" t="str">
            <v xml:space="preserve">PORT AVENTURA-H.VIAJE                                      </v>
          </cell>
          <cell r="C239" t="str">
            <v>C.SUR</v>
          </cell>
          <cell r="D239" t="str">
            <v>GENERAL</v>
          </cell>
          <cell r="E239">
            <v>35915</v>
          </cell>
          <cell r="F239" t="str">
            <v>JUE</v>
          </cell>
          <cell r="G239">
            <v>1.0560532407407408</v>
          </cell>
          <cell r="H239" t="str">
            <v>000:20</v>
          </cell>
          <cell r="I239" t="str">
            <v>[QUE NOS QUITEN BAILAO] {AVANCE PROGRAMACION} * {AVANCE PROGRAMACION}</v>
          </cell>
          <cell r="J239">
            <v>2</v>
          </cell>
          <cell r="K239">
            <v>8</v>
          </cell>
          <cell r="L239" t="str">
            <v>Segunda</v>
          </cell>
          <cell r="M239">
            <v>0.8</v>
          </cell>
          <cell r="N239">
            <v>115.3</v>
          </cell>
          <cell r="O239">
            <v>292</v>
          </cell>
          <cell r="P239">
            <v>65</v>
          </cell>
        </row>
        <row r="240">
          <cell r="A240">
            <v>238</v>
          </cell>
          <cell r="B240" t="str">
            <v xml:space="preserve">PORT AVENTURA-H.VIAJE                                      </v>
          </cell>
          <cell r="C240" t="str">
            <v>C9</v>
          </cell>
          <cell r="D240" t="str">
            <v>GENERAL</v>
          </cell>
          <cell r="E240">
            <v>35915</v>
          </cell>
          <cell r="F240" t="str">
            <v>JUE</v>
          </cell>
          <cell r="G240">
            <v>0.44775462962962959</v>
          </cell>
          <cell r="H240" t="str">
            <v>000:20</v>
          </cell>
          <cell r="I240" t="str">
            <v>[CINE DE MATI] {AVANCE PROGRAMACION} * {AVANCE PROGRAMACION}</v>
          </cell>
          <cell r="J240">
            <v>2</v>
          </cell>
          <cell r="K240">
            <v>4</v>
          </cell>
          <cell r="L240" t="str">
            <v>Segunda</v>
          </cell>
          <cell r="M240">
            <v>0.1</v>
          </cell>
          <cell r="N240">
            <v>115.4</v>
          </cell>
          <cell r="O240">
            <v>44</v>
          </cell>
          <cell r="P240">
            <v>40</v>
          </cell>
        </row>
        <row r="241">
          <cell r="A241">
            <v>239</v>
          </cell>
          <cell r="B241" t="str">
            <v xml:space="preserve">PORT AVENTURA-H.VIAJE                                      </v>
          </cell>
          <cell r="C241" t="str">
            <v>C9</v>
          </cell>
          <cell r="D241" t="str">
            <v>GENERAL</v>
          </cell>
          <cell r="E241">
            <v>35915</v>
          </cell>
          <cell r="F241" t="str">
            <v>JUE</v>
          </cell>
          <cell r="G241">
            <v>1.0041782407407407</v>
          </cell>
          <cell r="H241" t="str">
            <v>000:20</v>
          </cell>
          <cell r="I241" t="str">
            <v>[TOMBOLA] {AVANCE PROGRAMACION} * {AVANCE PROGRAMACION}</v>
          </cell>
          <cell r="J241">
            <v>12</v>
          </cell>
          <cell r="K241">
            <v>19</v>
          </cell>
          <cell r="L241" t="str">
            <v>Resto</v>
          </cell>
          <cell r="M241">
            <v>1</v>
          </cell>
          <cell r="N241">
            <v>116.5</v>
          </cell>
          <cell r="O241">
            <v>382</v>
          </cell>
          <cell r="P241">
            <v>250</v>
          </cell>
        </row>
        <row r="242">
          <cell r="A242">
            <v>240</v>
          </cell>
          <cell r="B242" t="str">
            <v xml:space="preserve">PORT AVENTURA-H.VIAJE                                      </v>
          </cell>
          <cell r="C242" t="str">
            <v>ETB2</v>
          </cell>
          <cell r="D242" t="str">
            <v>GENERAL</v>
          </cell>
          <cell r="E242">
            <v>35915</v>
          </cell>
          <cell r="F242" t="str">
            <v>JUE</v>
          </cell>
          <cell r="G242">
            <v>0.50144675925925919</v>
          </cell>
          <cell r="H242" t="str">
            <v>000:20</v>
          </cell>
          <cell r="I242" t="str">
            <v>[CINE 2] {AVANCE PROGRAMACION} * {AVANCE PROGRAMACION}</v>
          </cell>
          <cell r="J242">
            <v>2</v>
          </cell>
          <cell r="K242">
            <v>3</v>
          </cell>
          <cell r="L242" t="str">
            <v>Segunda</v>
          </cell>
          <cell r="M242">
            <v>0</v>
          </cell>
          <cell r="N242">
            <v>116.5</v>
          </cell>
          <cell r="O242">
            <v>11</v>
          </cell>
          <cell r="P242">
            <v>40</v>
          </cell>
        </row>
        <row r="243">
          <cell r="A243">
            <v>241</v>
          </cell>
          <cell r="B243" t="str">
            <v xml:space="preserve">PORT AVENTURA-H.VIAJE                                      </v>
          </cell>
          <cell r="C243" t="str">
            <v>ETB2</v>
          </cell>
          <cell r="D243" t="str">
            <v>GENERAL</v>
          </cell>
          <cell r="E243">
            <v>35915</v>
          </cell>
          <cell r="F243" t="str">
            <v>JUE</v>
          </cell>
          <cell r="G243">
            <v>0.58285879629629633</v>
          </cell>
          <cell r="H243" t="str">
            <v>000:20</v>
          </cell>
          <cell r="I243" t="str">
            <v>[AVANCE PROGRAMACION] * [AVANCE PROGRAMACION]</v>
          </cell>
          <cell r="J243">
            <v>3</v>
          </cell>
          <cell r="K243">
            <v>7</v>
          </cell>
          <cell r="L243" t="str">
            <v>Resto</v>
          </cell>
          <cell r="M243">
            <v>0.1</v>
          </cell>
          <cell r="N243">
            <v>116.6</v>
          </cell>
          <cell r="O243">
            <v>52</v>
          </cell>
          <cell r="P243">
            <v>100</v>
          </cell>
        </row>
        <row r="244">
          <cell r="A244">
            <v>242</v>
          </cell>
          <cell r="B244" t="str">
            <v xml:space="preserve">PORT AVENTURA-H.VIAJE                                      </v>
          </cell>
          <cell r="C244" t="str">
            <v>ETB2</v>
          </cell>
          <cell r="D244" t="str">
            <v>GENERAL</v>
          </cell>
          <cell r="E244">
            <v>35915</v>
          </cell>
          <cell r="F244" t="str">
            <v>JUE</v>
          </cell>
          <cell r="G244">
            <v>0.98994212962962969</v>
          </cell>
          <cell r="H244" t="str">
            <v>000:20</v>
          </cell>
          <cell r="I244" t="str">
            <v>[VA DE CINE] {(P)PARA LIDERES INFOR} * {AVANCE PROGRAMACION}</v>
          </cell>
          <cell r="J244">
            <v>12</v>
          </cell>
          <cell r="K244">
            <v>15</v>
          </cell>
          <cell r="L244" t="str">
            <v>Resto</v>
          </cell>
          <cell r="M244">
            <v>0.4</v>
          </cell>
          <cell r="N244">
            <v>117</v>
          </cell>
          <cell r="O244">
            <v>148</v>
          </cell>
          <cell r="P244">
            <v>250</v>
          </cell>
        </row>
        <row r="245">
          <cell r="A245">
            <v>243</v>
          </cell>
          <cell r="B245" t="str">
            <v xml:space="preserve">PORT AVENTURA-H.VIAJE                                      </v>
          </cell>
          <cell r="C245" t="str">
            <v>ETB2</v>
          </cell>
          <cell r="D245" t="str">
            <v>GENERAL</v>
          </cell>
          <cell r="E245">
            <v>35915</v>
          </cell>
          <cell r="F245" t="str">
            <v>JUE</v>
          </cell>
          <cell r="G245">
            <v>1.0181018518518519</v>
          </cell>
          <cell r="H245" t="str">
            <v>000:20</v>
          </cell>
          <cell r="I245" t="str">
            <v>[VA DE CINE] {AVANCE PROGRAMACION} * {AVANCE PROGRAMACION}</v>
          </cell>
          <cell r="J245">
            <v>4</v>
          </cell>
          <cell r="K245">
            <v>11</v>
          </cell>
          <cell r="L245" t="str">
            <v>Resto</v>
          </cell>
          <cell r="M245">
            <v>0.4</v>
          </cell>
          <cell r="N245">
            <v>117.5</v>
          </cell>
          <cell r="O245">
            <v>161</v>
          </cell>
          <cell r="P245">
            <v>100</v>
          </cell>
        </row>
        <row r="246">
          <cell r="A246">
            <v>244</v>
          </cell>
          <cell r="B246" t="str">
            <v xml:space="preserve">PORT AVENTURA-H.VIAJE                                      </v>
          </cell>
          <cell r="C246" t="str">
            <v>TVG</v>
          </cell>
          <cell r="D246" t="str">
            <v>GENERAL</v>
          </cell>
          <cell r="E246">
            <v>35915</v>
          </cell>
          <cell r="F246" t="str">
            <v>JUE</v>
          </cell>
          <cell r="G246">
            <v>0.46021990740740742</v>
          </cell>
          <cell r="H246" t="str">
            <v>000:20</v>
          </cell>
          <cell r="I246" t="str">
            <v>[CADA DIA] {AVANCE PROGRAMACION} * {AVANCE PROGRAMACION}</v>
          </cell>
          <cell r="J246">
            <v>2</v>
          </cell>
          <cell r="K246">
            <v>3</v>
          </cell>
          <cell r="L246" t="str">
            <v>Segunda</v>
          </cell>
          <cell r="M246">
            <v>0</v>
          </cell>
          <cell r="N246">
            <v>117.5</v>
          </cell>
          <cell r="O246">
            <v>8</v>
          </cell>
          <cell r="P246">
            <v>40</v>
          </cell>
        </row>
        <row r="247">
          <cell r="A247">
            <v>245</v>
          </cell>
          <cell r="B247" t="str">
            <v xml:space="preserve">PORT AVENTURA-H.VIAJE                                      </v>
          </cell>
          <cell r="C247" t="str">
            <v>TVG</v>
          </cell>
          <cell r="D247" t="str">
            <v>GENERAL</v>
          </cell>
          <cell r="E247">
            <v>35915</v>
          </cell>
          <cell r="F247" t="str">
            <v>JUE</v>
          </cell>
          <cell r="G247">
            <v>0.50195601851851845</v>
          </cell>
          <cell r="H247" t="str">
            <v>000:20</v>
          </cell>
          <cell r="I247" t="str">
            <v>[AVANCE PROGRAMACION] * [A COCI#AR CON P.FEIXO]</v>
          </cell>
          <cell r="J247">
            <v>3</v>
          </cell>
          <cell r="K247">
            <v>3</v>
          </cell>
          <cell r="L247" t="str">
            <v>Ultima</v>
          </cell>
          <cell r="M247">
            <v>0</v>
          </cell>
          <cell r="N247">
            <v>117.5</v>
          </cell>
          <cell r="O247">
            <v>4</v>
          </cell>
          <cell r="P247">
            <v>40</v>
          </cell>
        </row>
        <row r="248">
          <cell r="A248">
            <v>246</v>
          </cell>
          <cell r="B248" t="str">
            <v xml:space="preserve">PORT AVENTURA-H.VIAJE                                      </v>
          </cell>
          <cell r="C248" t="str">
            <v>TVG</v>
          </cell>
          <cell r="D248" t="str">
            <v>GENERAL</v>
          </cell>
          <cell r="E248">
            <v>35915</v>
          </cell>
          <cell r="F248" t="str">
            <v>JUE</v>
          </cell>
          <cell r="G248">
            <v>0.96400462962962974</v>
          </cell>
          <cell r="H248" t="str">
            <v>000:20</v>
          </cell>
          <cell r="I248" t="str">
            <v>[CINE] {AVANCE PROGRAMACION} * {AVANCE PROGRAMACION}</v>
          </cell>
          <cell r="J248">
            <v>10</v>
          </cell>
          <cell r="K248">
            <v>12</v>
          </cell>
          <cell r="L248" t="str">
            <v>Resto</v>
          </cell>
          <cell r="M248">
            <v>0.3</v>
          </cell>
          <cell r="N248">
            <v>117.8</v>
          </cell>
          <cell r="O248">
            <v>108</v>
          </cell>
          <cell r="P248">
            <v>330</v>
          </cell>
        </row>
        <row r="249">
          <cell r="A249">
            <v>247</v>
          </cell>
          <cell r="B249" t="str">
            <v xml:space="preserve">PORT AVENTURA-H.VIAJE                                      </v>
          </cell>
          <cell r="C249" t="str">
            <v>TVM</v>
          </cell>
          <cell r="D249" t="str">
            <v>GENERAL</v>
          </cell>
          <cell r="E249">
            <v>35915</v>
          </cell>
          <cell r="F249" t="str">
            <v>JUE</v>
          </cell>
          <cell r="G249">
            <v>0.10826388888888888</v>
          </cell>
          <cell r="H249" t="str">
            <v>000:20</v>
          </cell>
          <cell r="I249" t="str">
            <v xml:space="preserve">[SOLA EN LA CIUDAD] {AVANCE PROGRAMACION} * </v>
          </cell>
          <cell r="J249">
            <v>4</v>
          </cell>
          <cell r="K249">
            <v>5</v>
          </cell>
          <cell r="L249" t="str">
            <v>Penultima</v>
          </cell>
          <cell r="M249">
            <v>0.1</v>
          </cell>
          <cell r="N249">
            <v>117.9</v>
          </cell>
          <cell r="O249">
            <v>28</v>
          </cell>
          <cell r="P249">
            <v>50</v>
          </cell>
        </row>
        <row r="250">
          <cell r="A250">
            <v>248</v>
          </cell>
          <cell r="B250" t="str">
            <v xml:space="preserve">PORT AVENTURA-H.VIAJE                                      </v>
          </cell>
          <cell r="C250" t="str">
            <v>TVM</v>
          </cell>
          <cell r="D250" t="str">
            <v>GENERAL</v>
          </cell>
          <cell r="E250">
            <v>35915</v>
          </cell>
          <cell r="F250" t="str">
            <v>JUE</v>
          </cell>
          <cell r="G250">
            <v>0.52129629629629626</v>
          </cell>
          <cell r="H250" t="str">
            <v>000:20</v>
          </cell>
          <cell r="I250" t="str">
            <v>[LOCO POR TI]  * {AVANCE PROGRAMACION}</v>
          </cell>
          <cell r="J250">
            <v>1</v>
          </cell>
          <cell r="K250">
            <v>7</v>
          </cell>
          <cell r="L250" t="str">
            <v>Primera</v>
          </cell>
          <cell r="M250">
            <v>0.1</v>
          </cell>
          <cell r="N250">
            <v>118</v>
          </cell>
          <cell r="O250">
            <v>54</v>
          </cell>
          <cell r="P250">
            <v>275</v>
          </cell>
        </row>
        <row r="251">
          <cell r="A251">
            <v>249</v>
          </cell>
          <cell r="B251" t="str">
            <v xml:space="preserve">PORT AVENTURA-H.VIAJE                                      </v>
          </cell>
          <cell r="C251" t="str">
            <v>TVM</v>
          </cell>
          <cell r="D251" t="str">
            <v>GENERAL</v>
          </cell>
          <cell r="E251">
            <v>35915</v>
          </cell>
          <cell r="F251" t="str">
            <v>JUE</v>
          </cell>
          <cell r="G251">
            <v>0.82333333333333336</v>
          </cell>
          <cell r="H251" t="str">
            <v>000:20</v>
          </cell>
          <cell r="I251" t="str">
            <v>[MADRID DIRECTO] {AVANCE PROGRAMACION} * {AVANCE PROGRAMACION}</v>
          </cell>
          <cell r="J251">
            <v>16</v>
          </cell>
          <cell r="K251">
            <v>23</v>
          </cell>
          <cell r="L251" t="str">
            <v>Resto</v>
          </cell>
          <cell r="M251">
            <v>0.5</v>
          </cell>
          <cell r="N251">
            <v>118.5</v>
          </cell>
          <cell r="O251">
            <v>177</v>
          </cell>
          <cell r="P251">
            <v>400</v>
          </cell>
        </row>
        <row r="252">
          <cell r="A252">
            <v>250</v>
          </cell>
          <cell r="B252" t="str">
            <v xml:space="preserve">PORT AVENTURA-H.VIAJE                                      </v>
          </cell>
          <cell r="C252" t="str">
            <v>C.SUR</v>
          </cell>
          <cell r="D252" t="str">
            <v>GENERAL</v>
          </cell>
          <cell r="E252">
            <v>35916</v>
          </cell>
          <cell r="F252" t="str">
            <v>VIE</v>
          </cell>
          <cell r="G252">
            <v>0.58548611111111104</v>
          </cell>
          <cell r="H252" t="str">
            <v>000:20</v>
          </cell>
          <cell r="I252" t="str">
            <v>[MIRA QUE BUENO(R)] {AVANCE PROGRAMACION} * {AVANCE PROGRAMACION}</v>
          </cell>
          <cell r="J252">
            <v>7</v>
          </cell>
          <cell r="K252">
            <v>8</v>
          </cell>
          <cell r="L252" t="str">
            <v>Penultima</v>
          </cell>
          <cell r="M252">
            <v>0.8</v>
          </cell>
          <cell r="N252">
            <v>119.3</v>
          </cell>
          <cell r="O252">
            <v>282</v>
          </cell>
          <cell r="P252">
            <v>450</v>
          </cell>
        </row>
        <row r="253">
          <cell r="A253">
            <v>251</v>
          </cell>
          <cell r="B253" t="str">
            <v xml:space="preserve">PORT AVENTURA-H.VIAJE                                      </v>
          </cell>
          <cell r="C253" t="str">
            <v>C.SUR</v>
          </cell>
          <cell r="D253" t="str">
            <v>GENERAL</v>
          </cell>
          <cell r="E253">
            <v>35916</v>
          </cell>
          <cell r="F253" t="str">
            <v>VIE</v>
          </cell>
          <cell r="G253">
            <v>1.0479166666666666</v>
          </cell>
          <cell r="H253" t="str">
            <v>000:20</v>
          </cell>
          <cell r="I253" t="str">
            <v>[QUE NOS QUITEN BAILAO] {AVANCE PROGRAMACION} * {AVANCE PROGRAMACION}</v>
          </cell>
          <cell r="J253">
            <v>4</v>
          </cell>
          <cell r="K253">
            <v>7</v>
          </cell>
          <cell r="L253" t="str">
            <v>Resto</v>
          </cell>
          <cell r="M253">
            <v>0.1</v>
          </cell>
          <cell r="N253">
            <v>119.4</v>
          </cell>
          <cell r="O253">
            <v>36</v>
          </cell>
          <cell r="P253">
            <v>65</v>
          </cell>
        </row>
        <row r="254">
          <cell r="A254">
            <v>252</v>
          </cell>
          <cell r="B254" t="str">
            <v xml:space="preserve">PORT AVENTURA-H.VIAJE                                      </v>
          </cell>
          <cell r="C254" t="str">
            <v>C9</v>
          </cell>
          <cell r="D254" t="str">
            <v>GENERAL</v>
          </cell>
          <cell r="E254">
            <v>35916</v>
          </cell>
          <cell r="F254" t="str">
            <v>VIE</v>
          </cell>
          <cell r="G254">
            <v>0.68206018518518519</v>
          </cell>
          <cell r="H254" t="str">
            <v>000:20</v>
          </cell>
          <cell r="I254" t="str">
            <v>[TARDES DE CINE] {AVANCE PROGRAMACION} * {(P)N9 INFORMATIUS}</v>
          </cell>
          <cell r="J254">
            <v>6</v>
          </cell>
          <cell r="K254">
            <v>13</v>
          </cell>
          <cell r="L254" t="str">
            <v>Resto</v>
          </cell>
          <cell r="M254">
            <v>0.7</v>
          </cell>
          <cell r="N254">
            <v>120</v>
          </cell>
          <cell r="O254">
            <v>242</v>
          </cell>
          <cell r="P254">
            <v>160</v>
          </cell>
        </row>
        <row r="255">
          <cell r="A255">
            <v>253</v>
          </cell>
          <cell r="B255" t="str">
            <v xml:space="preserve">PORT AVENTURA-H.VIAJE                                      </v>
          </cell>
          <cell r="C255" t="str">
            <v>C9</v>
          </cell>
          <cell r="D255" t="str">
            <v>GENERAL</v>
          </cell>
          <cell r="E255">
            <v>35916</v>
          </cell>
          <cell r="F255" t="str">
            <v>VIE</v>
          </cell>
          <cell r="G255">
            <v>1.041238425925926</v>
          </cell>
          <cell r="H255" t="str">
            <v>000:20</v>
          </cell>
          <cell r="I255" t="str">
            <v>[PARLE VOSTE,CALLE VOS] {AVANCE PROGRAMACION} * {AVANCE PROGRAMACION}</v>
          </cell>
          <cell r="J255">
            <v>2</v>
          </cell>
          <cell r="K255">
            <v>5</v>
          </cell>
          <cell r="L255" t="str">
            <v>Segunda</v>
          </cell>
          <cell r="M255">
            <v>0.3</v>
          </cell>
          <cell r="N255">
            <v>120.3</v>
          </cell>
          <cell r="O255">
            <v>104</v>
          </cell>
          <cell r="P255">
            <v>300</v>
          </cell>
        </row>
        <row r="256">
          <cell r="A256">
            <v>254</v>
          </cell>
          <cell r="B256" t="str">
            <v xml:space="preserve">PORT AVENTURA-H.VIAJE                                      </v>
          </cell>
          <cell r="C256" t="str">
            <v>ETB2</v>
          </cell>
          <cell r="D256" t="str">
            <v>GENERAL</v>
          </cell>
          <cell r="E256">
            <v>35916</v>
          </cell>
          <cell r="F256" t="str">
            <v>VIE</v>
          </cell>
          <cell r="G256">
            <v>0.46143518518518517</v>
          </cell>
          <cell r="H256" t="str">
            <v>000:20</v>
          </cell>
          <cell r="I256" t="str">
            <v>[CINE 2] {AVANCE PROGRAMACION} * {AVANCE PROGRAMACION}</v>
          </cell>
          <cell r="J256">
            <v>2</v>
          </cell>
          <cell r="K256">
            <v>3</v>
          </cell>
          <cell r="L256" t="str">
            <v>Segunda</v>
          </cell>
          <cell r="M256">
            <v>0</v>
          </cell>
          <cell r="N256">
            <v>120.3</v>
          </cell>
          <cell r="O256">
            <v>10</v>
          </cell>
          <cell r="P256">
            <v>40</v>
          </cell>
        </row>
        <row r="257">
          <cell r="A257">
            <v>255</v>
          </cell>
          <cell r="B257" t="str">
            <v xml:space="preserve">PORT AVENTURA-H.VIAJE                                      </v>
          </cell>
          <cell r="C257" t="str">
            <v>ETB2</v>
          </cell>
          <cell r="D257" t="str">
            <v>GENERAL</v>
          </cell>
          <cell r="E257">
            <v>35916</v>
          </cell>
          <cell r="F257" t="str">
            <v>VIE</v>
          </cell>
          <cell r="G257">
            <v>0.50537037037037036</v>
          </cell>
          <cell r="H257" t="str">
            <v>000:20</v>
          </cell>
          <cell r="I257" t="str">
            <v>[CINE 2] {AVANCE PROGRAMACION} * {AVANCE PROGRAMACION}</v>
          </cell>
          <cell r="J257">
            <v>2</v>
          </cell>
          <cell r="K257">
            <v>3</v>
          </cell>
          <cell r="L257" t="str">
            <v>Segunda</v>
          </cell>
          <cell r="M257">
            <v>0.1</v>
          </cell>
          <cell r="N257">
            <v>120.4</v>
          </cell>
          <cell r="O257">
            <v>31</v>
          </cell>
          <cell r="P257">
            <v>50</v>
          </cell>
        </row>
        <row r="258">
          <cell r="A258">
            <v>256</v>
          </cell>
          <cell r="B258" t="str">
            <v xml:space="preserve">PORT AVENTURA-H.VIAJE                                      </v>
          </cell>
          <cell r="C258" t="str">
            <v>ETB2</v>
          </cell>
          <cell r="D258" t="str">
            <v>GENERAL</v>
          </cell>
          <cell r="E258">
            <v>35916</v>
          </cell>
          <cell r="F258" t="str">
            <v>VIE</v>
          </cell>
          <cell r="G258">
            <v>1.028576388888889</v>
          </cell>
          <cell r="H258" t="str">
            <v>000:20</v>
          </cell>
          <cell r="I258" t="str">
            <v>[ATHLETIC:PE#AS CENTEN] {AVANCE PROGRAMACION} * {AVANCE PROGRAMACION}</v>
          </cell>
          <cell r="J258">
            <v>7</v>
          </cell>
          <cell r="K258">
            <v>10</v>
          </cell>
          <cell r="L258" t="str">
            <v>Resto</v>
          </cell>
          <cell r="M258">
            <v>0.2</v>
          </cell>
          <cell r="N258">
            <v>120.6</v>
          </cell>
          <cell r="O258">
            <v>75</v>
          </cell>
          <cell r="P258">
            <v>100</v>
          </cell>
        </row>
        <row r="259">
          <cell r="A259">
            <v>257</v>
          </cell>
          <cell r="B259" t="str">
            <v xml:space="preserve">PORT AVENTURA-H.VIAJE                                      </v>
          </cell>
          <cell r="C259" t="str">
            <v>TVG</v>
          </cell>
          <cell r="D259" t="str">
            <v>GENERAL</v>
          </cell>
          <cell r="E259">
            <v>35916</v>
          </cell>
          <cell r="F259" t="str">
            <v>VIE</v>
          </cell>
          <cell r="G259">
            <v>0.44753472222222218</v>
          </cell>
          <cell r="H259" t="str">
            <v>000:20</v>
          </cell>
          <cell r="I259" t="str">
            <v xml:space="preserve">[CLUB XABARIN] {AVANCE PROGRAMACION} * </v>
          </cell>
          <cell r="J259">
            <v>2</v>
          </cell>
          <cell r="K259">
            <v>3</v>
          </cell>
          <cell r="L259" t="str">
            <v>Segunda</v>
          </cell>
          <cell r="M259">
            <v>0</v>
          </cell>
          <cell r="N259">
            <v>120.7</v>
          </cell>
          <cell r="O259">
            <v>14</v>
          </cell>
          <cell r="P259">
            <v>40</v>
          </cell>
        </row>
        <row r="260">
          <cell r="A260">
            <v>258</v>
          </cell>
          <cell r="B260" t="str">
            <v xml:space="preserve">PORT AVENTURA-H.VIAJE                                      </v>
          </cell>
          <cell r="C260" t="str">
            <v>TVG</v>
          </cell>
          <cell r="D260" t="str">
            <v>GENERAL</v>
          </cell>
          <cell r="E260">
            <v>35916</v>
          </cell>
          <cell r="F260" t="str">
            <v>VIE</v>
          </cell>
          <cell r="G260">
            <v>0.60327546296296297</v>
          </cell>
          <cell r="H260" t="str">
            <v>000:20</v>
          </cell>
          <cell r="I260" t="str">
            <v>[A SAUDE] * [RELOJ]</v>
          </cell>
          <cell r="J260">
            <v>10</v>
          </cell>
          <cell r="K260">
            <v>12</v>
          </cell>
          <cell r="L260" t="str">
            <v>Resto</v>
          </cell>
          <cell r="M260">
            <v>0.7</v>
          </cell>
          <cell r="N260">
            <v>121.4</v>
          </cell>
          <cell r="O260">
            <v>263</v>
          </cell>
          <cell r="P260">
            <v>250</v>
          </cell>
        </row>
        <row r="261">
          <cell r="A261">
            <v>259</v>
          </cell>
          <cell r="B261" t="str">
            <v xml:space="preserve">PORT AVENTURA-H.VIAJE                                      </v>
          </cell>
          <cell r="C261" t="str">
            <v>TVG</v>
          </cell>
          <cell r="D261" t="str">
            <v>GENERAL</v>
          </cell>
          <cell r="E261">
            <v>35916</v>
          </cell>
          <cell r="F261" t="str">
            <v>VIE</v>
          </cell>
          <cell r="G261">
            <v>1.0092592592592593</v>
          </cell>
          <cell r="H261" t="str">
            <v>000:20</v>
          </cell>
          <cell r="I261" t="str">
            <v>[LUAR] {AVANCE PROGRAMACION} * {AVANCE PROGRAMACION}</v>
          </cell>
          <cell r="J261">
            <v>4</v>
          </cell>
          <cell r="K261">
            <v>6</v>
          </cell>
          <cell r="L261" t="str">
            <v>Resto</v>
          </cell>
          <cell r="M261">
            <v>0.3</v>
          </cell>
          <cell r="N261">
            <v>121.7</v>
          </cell>
          <cell r="O261">
            <v>107</v>
          </cell>
          <cell r="P261">
            <v>450</v>
          </cell>
        </row>
        <row r="262">
          <cell r="A262">
            <v>260</v>
          </cell>
          <cell r="B262" t="str">
            <v xml:space="preserve">PORT AVENTURA-H.VIAJE                                      </v>
          </cell>
          <cell r="C262" t="str">
            <v>TVM</v>
          </cell>
          <cell r="D262" t="str">
            <v>GENERAL</v>
          </cell>
          <cell r="E262">
            <v>35916</v>
          </cell>
          <cell r="F262" t="str">
            <v>VIE</v>
          </cell>
          <cell r="G262">
            <v>0.10928240740740741</v>
          </cell>
          <cell r="H262" t="str">
            <v>000:20</v>
          </cell>
          <cell r="I262" t="str">
            <v xml:space="preserve">[SOLA EN LA CIUDAD] {AVANCE PROGRAMACION} * </v>
          </cell>
          <cell r="J262">
            <v>3</v>
          </cell>
          <cell r="K262">
            <v>4</v>
          </cell>
          <cell r="L262" t="str">
            <v>Penultima</v>
          </cell>
          <cell r="M262">
            <v>0.2</v>
          </cell>
          <cell r="N262">
            <v>121.8</v>
          </cell>
          <cell r="O262">
            <v>64</v>
          </cell>
          <cell r="P262">
            <v>50</v>
          </cell>
        </row>
        <row r="263">
          <cell r="A263">
            <v>261</v>
          </cell>
          <cell r="B263" t="str">
            <v xml:space="preserve">PORT AVENTURA-H.VIAJE                                      </v>
          </cell>
          <cell r="C263" t="str">
            <v>TVM</v>
          </cell>
          <cell r="D263" t="str">
            <v>GENERAL</v>
          </cell>
          <cell r="E263">
            <v>35916</v>
          </cell>
          <cell r="F263" t="str">
            <v>VIE</v>
          </cell>
          <cell r="G263">
            <v>0.49822916666666667</v>
          </cell>
          <cell r="H263" t="str">
            <v>000:20</v>
          </cell>
          <cell r="I263" t="str">
            <v>[CYBERCLUB] {TOM Y JERRY} * {EL GATO COSMICO}</v>
          </cell>
          <cell r="J263">
            <v>1</v>
          </cell>
          <cell r="K263">
            <v>5</v>
          </cell>
          <cell r="L263" t="str">
            <v>Primera</v>
          </cell>
          <cell r="M263">
            <v>0.2</v>
          </cell>
          <cell r="N263">
            <v>122.1</v>
          </cell>
          <cell r="O263">
            <v>92</v>
          </cell>
          <cell r="P263">
            <v>50</v>
          </cell>
        </row>
        <row r="264">
          <cell r="A264">
            <v>262</v>
          </cell>
          <cell r="B264" t="str">
            <v xml:space="preserve">PORT AVENTURA-H.VIAJE                                      </v>
          </cell>
          <cell r="C264" t="str">
            <v>TVM</v>
          </cell>
          <cell r="D264" t="str">
            <v>GENERAL</v>
          </cell>
          <cell r="E264">
            <v>35916</v>
          </cell>
          <cell r="F264" t="str">
            <v>VIE</v>
          </cell>
          <cell r="G264">
            <v>0.93755787037037042</v>
          </cell>
          <cell r="H264" t="str">
            <v>000:20</v>
          </cell>
          <cell r="I264" t="str">
            <v>[SUCEDIO EN MADRID] {AVANCE PROGRAMACION} * {AVANCE PROGRAMACION}</v>
          </cell>
          <cell r="J264">
            <v>14</v>
          </cell>
          <cell r="K264">
            <v>20</v>
          </cell>
          <cell r="L264" t="str">
            <v>Resto</v>
          </cell>
          <cell r="M264">
            <v>0.6</v>
          </cell>
          <cell r="N264">
            <v>122.7</v>
          </cell>
          <cell r="O264">
            <v>213</v>
          </cell>
          <cell r="P264">
            <v>700</v>
          </cell>
        </row>
        <row r="265">
          <cell r="A265">
            <v>263</v>
          </cell>
          <cell r="B265" t="str">
            <v xml:space="preserve">PORT AVENTURA-H.VIAJE                                      </v>
          </cell>
          <cell r="C265" t="str">
            <v>C.SUR</v>
          </cell>
          <cell r="D265" t="str">
            <v>GENERAL</v>
          </cell>
          <cell r="E265">
            <v>35917</v>
          </cell>
          <cell r="F265" t="str">
            <v>SÁB</v>
          </cell>
          <cell r="G265">
            <v>0.51887731481481481</v>
          </cell>
          <cell r="H265" t="str">
            <v>000:20</v>
          </cell>
          <cell r="I265" t="str">
            <v>[AVANCE PROGRAMACION] * [AVANCE PROGRAMACION]</v>
          </cell>
          <cell r="J265">
            <v>6</v>
          </cell>
          <cell r="K265">
            <v>10</v>
          </cell>
          <cell r="L265" t="str">
            <v>Resto</v>
          </cell>
          <cell r="M265">
            <v>0.1</v>
          </cell>
          <cell r="N265">
            <v>122.8</v>
          </cell>
          <cell r="O265">
            <v>36</v>
          </cell>
          <cell r="P265">
            <v>65</v>
          </cell>
        </row>
        <row r="266">
          <cell r="A266">
            <v>264</v>
          </cell>
          <cell r="B266" t="str">
            <v xml:space="preserve">PORT AVENTURA-H.VIAJE                                      </v>
          </cell>
          <cell r="C266" t="str">
            <v>C.SUR</v>
          </cell>
          <cell r="D266" t="str">
            <v>GENERAL</v>
          </cell>
          <cell r="E266">
            <v>35917</v>
          </cell>
          <cell r="F266" t="str">
            <v>SÁB</v>
          </cell>
          <cell r="G266">
            <v>0.70486111111111116</v>
          </cell>
          <cell r="H266" t="str">
            <v>000:20</v>
          </cell>
          <cell r="I266" t="str">
            <v>[PREVIO FUT.:L.ESPA#.O] {AVANCE PROGRAMACION} * {AVANCE PROGRAMACION}</v>
          </cell>
          <cell r="J266">
            <v>10</v>
          </cell>
          <cell r="K266">
            <v>16</v>
          </cell>
          <cell r="L266" t="str">
            <v>Resto</v>
          </cell>
          <cell r="M266">
            <v>0.7</v>
          </cell>
          <cell r="N266">
            <v>123.5</v>
          </cell>
          <cell r="O266">
            <v>261</v>
          </cell>
          <cell r="P266">
            <v>350</v>
          </cell>
        </row>
        <row r="267">
          <cell r="A267">
            <v>265</v>
          </cell>
          <cell r="B267" t="str">
            <v xml:space="preserve">PORT AVENTURA-H.VIAJE                                      </v>
          </cell>
          <cell r="C267" t="str">
            <v>C9</v>
          </cell>
          <cell r="D267" t="str">
            <v>GENERAL</v>
          </cell>
          <cell r="E267">
            <v>35917</v>
          </cell>
          <cell r="F267" t="str">
            <v>SÁB</v>
          </cell>
          <cell r="G267">
            <v>0.82305555555555554</v>
          </cell>
          <cell r="H267" t="str">
            <v>000:20</v>
          </cell>
          <cell r="I267" t="str">
            <v>[BOUS] {AVANCE PROGRAMACION} * {AVANCE PROGRAMACION}</v>
          </cell>
          <cell r="J267">
            <v>4</v>
          </cell>
          <cell r="K267">
            <v>5</v>
          </cell>
          <cell r="L267" t="str">
            <v>Penultima</v>
          </cell>
          <cell r="M267">
            <v>0.5</v>
          </cell>
          <cell r="N267">
            <v>124</v>
          </cell>
          <cell r="O267">
            <v>194</v>
          </cell>
          <cell r="P267">
            <v>250</v>
          </cell>
        </row>
        <row r="268">
          <cell r="A268">
            <v>266</v>
          </cell>
          <cell r="B268" t="str">
            <v xml:space="preserve">PORT AVENTURA-H.VIAJE                                      </v>
          </cell>
          <cell r="C268" t="str">
            <v>C9</v>
          </cell>
          <cell r="D268" t="str">
            <v>GENERAL</v>
          </cell>
          <cell r="E268">
            <v>35917</v>
          </cell>
          <cell r="F268" t="str">
            <v>SÁB</v>
          </cell>
          <cell r="G268">
            <v>1.0465625000000001</v>
          </cell>
          <cell r="H268" t="str">
            <v>000:20</v>
          </cell>
          <cell r="I268" t="str">
            <v>[CINE DE MITJANIT] {AVANCE PROGRAMACION} * {AVANCE PROGRAMACION}</v>
          </cell>
          <cell r="J268">
            <v>3</v>
          </cell>
          <cell r="K268">
            <v>12</v>
          </cell>
          <cell r="L268" t="str">
            <v>Resto</v>
          </cell>
          <cell r="M268">
            <v>0.3</v>
          </cell>
          <cell r="N268">
            <v>124.3</v>
          </cell>
          <cell r="O268">
            <v>94</v>
          </cell>
          <cell r="P268">
            <v>50</v>
          </cell>
        </row>
        <row r="269">
          <cell r="A269">
            <v>267</v>
          </cell>
          <cell r="B269" t="str">
            <v xml:space="preserve">PORT AVENTURA-H.VIAJE                                      </v>
          </cell>
          <cell r="C269" t="str">
            <v>ETB2</v>
          </cell>
          <cell r="D269" t="str">
            <v>GENERAL</v>
          </cell>
          <cell r="E269">
            <v>35917</v>
          </cell>
          <cell r="F269" t="str">
            <v>SÁB</v>
          </cell>
          <cell r="G269">
            <v>0.45946759259259262</v>
          </cell>
          <cell r="H269" t="str">
            <v>000:20</v>
          </cell>
          <cell r="I269" t="str">
            <v>[MARES DE FORTUNA] {AVANCE PROGRAMACION} * {AVANCE PROGRAMACION}</v>
          </cell>
          <cell r="J269">
            <v>2</v>
          </cell>
          <cell r="K269">
            <v>3</v>
          </cell>
          <cell r="L269" t="str">
            <v>Segunda</v>
          </cell>
          <cell r="M269">
            <v>0.1</v>
          </cell>
          <cell r="N269">
            <v>124.4</v>
          </cell>
          <cell r="O269">
            <v>47</v>
          </cell>
          <cell r="P269">
            <v>50</v>
          </cell>
        </row>
        <row r="270">
          <cell r="A270">
            <v>268</v>
          </cell>
          <cell r="B270" t="str">
            <v xml:space="preserve">PORT AVENTURA-H.VIAJE                                      </v>
          </cell>
          <cell r="C270" t="str">
            <v>ETB2</v>
          </cell>
          <cell r="D270" t="str">
            <v>GENERAL</v>
          </cell>
          <cell r="E270">
            <v>35917</v>
          </cell>
          <cell r="F270" t="str">
            <v>SÁB</v>
          </cell>
          <cell r="G270">
            <v>0.50199074074074079</v>
          </cell>
          <cell r="H270" t="str">
            <v>000:20</v>
          </cell>
          <cell r="I270" t="str">
            <v>[DE LEYENDAS Y VIAJES] {AVANCE PROGRAMACION} * {AVANCE PROGRAMACION}</v>
          </cell>
          <cell r="J270">
            <v>3</v>
          </cell>
          <cell r="K270">
            <v>5</v>
          </cell>
          <cell r="L270" t="str">
            <v>Resto</v>
          </cell>
          <cell r="M270">
            <v>0.1</v>
          </cell>
          <cell r="N270">
            <v>124.5</v>
          </cell>
          <cell r="O270">
            <v>40</v>
          </cell>
          <cell r="P270">
            <v>50</v>
          </cell>
        </row>
        <row r="271">
          <cell r="A271">
            <v>269</v>
          </cell>
          <cell r="B271" t="str">
            <v xml:space="preserve">PORT AVENTURA-H.VIAJE                                      </v>
          </cell>
          <cell r="C271" t="str">
            <v>ETB2</v>
          </cell>
          <cell r="D271" t="str">
            <v>GENERAL</v>
          </cell>
          <cell r="E271">
            <v>35917</v>
          </cell>
          <cell r="F271" t="str">
            <v>SÁB</v>
          </cell>
          <cell r="G271">
            <v>0.58248842592592587</v>
          </cell>
          <cell r="H271" t="str">
            <v>000:20</v>
          </cell>
          <cell r="I271" t="str">
            <v>[AVANCE PROGRAMACION] * [AVANCE PROGRAMACION]</v>
          </cell>
          <cell r="J271">
            <v>3</v>
          </cell>
          <cell r="K271">
            <v>5</v>
          </cell>
          <cell r="L271" t="str">
            <v>Resto</v>
          </cell>
          <cell r="M271">
            <v>0.1</v>
          </cell>
          <cell r="N271">
            <v>124.6</v>
          </cell>
          <cell r="O271">
            <v>45</v>
          </cell>
          <cell r="P271">
            <v>100</v>
          </cell>
        </row>
        <row r="272">
          <cell r="A272">
            <v>270</v>
          </cell>
          <cell r="B272" t="str">
            <v xml:space="preserve">PORT AVENTURA-H.VIAJE                                      </v>
          </cell>
          <cell r="C272" t="str">
            <v>ETB2</v>
          </cell>
          <cell r="D272" t="str">
            <v>GENERAL</v>
          </cell>
          <cell r="E272">
            <v>35917</v>
          </cell>
          <cell r="F272" t="str">
            <v>SÁB</v>
          </cell>
          <cell r="G272">
            <v>1.0099189814814815</v>
          </cell>
          <cell r="H272" t="str">
            <v>000:20</v>
          </cell>
          <cell r="I272" t="str">
            <v>[CINE 2 2] {AVANCE PROGRAMACION} * {AVANCE PROGRAMACION}</v>
          </cell>
          <cell r="J272">
            <v>6</v>
          </cell>
          <cell r="K272">
            <v>14</v>
          </cell>
          <cell r="L272" t="str">
            <v>Resto</v>
          </cell>
          <cell r="M272">
            <v>0.1</v>
          </cell>
          <cell r="N272">
            <v>124.7</v>
          </cell>
          <cell r="O272">
            <v>41</v>
          </cell>
          <cell r="P272">
            <v>250</v>
          </cell>
        </row>
        <row r="273">
          <cell r="A273">
            <v>271</v>
          </cell>
          <cell r="B273" t="str">
            <v xml:space="preserve">PORT AVENTURA-H.VIAJE                                      </v>
          </cell>
          <cell r="C273" t="str">
            <v>TVG</v>
          </cell>
          <cell r="D273" t="str">
            <v>GENERAL</v>
          </cell>
          <cell r="E273">
            <v>35917</v>
          </cell>
          <cell r="F273" t="str">
            <v>SÁB</v>
          </cell>
          <cell r="G273">
            <v>0.46981481481481485</v>
          </cell>
          <cell r="H273" t="str">
            <v>000:20</v>
          </cell>
          <cell r="I273" t="str">
            <v>[O NOSO MAR] {AVANCE PROGRAMACION} * {AVANCE PROGRAMACION}</v>
          </cell>
          <cell r="J273">
            <v>3</v>
          </cell>
          <cell r="K273">
            <v>4</v>
          </cell>
          <cell r="L273" t="str">
            <v>Penultima</v>
          </cell>
          <cell r="M273">
            <v>0.1</v>
          </cell>
          <cell r="N273">
            <v>124.8</v>
          </cell>
          <cell r="O273">
            <v>24</v>
          </cell>
          <cell r="P273">
            <v>40</v>
          </cell>
        </row>
        <row r="274">
          <cell r="A274">
            <v>272</v>
          </cell>
          <cell r="B274" t="str">
            <v xml:space="preserve">PORT AVENTURA-H.VIAJE                                      </v>
          </cell>
          <cell r="C274" t="str">
            <v>TVG</v>
          </cell>
          <cell r="D274" t="str">
            <v>GENERAL</v>
          </cell>
          <cell r="E274">
            <v>35917</v>
          </cell>
          <cell r="F274" t="str">
            <v>SÁB</v>
          </cell>
          <cell r="G274">
            <v>0.86555555555555552</v>
          </cell>
          <cell r="H274" t="str">
            <v>000:20</v>
          </cell>
          <cell r="I274" t="str">
            <v>[A XORNADA EN XOGO] {AVANCE PROGRAMACION} * {PREVIO FUT.:L.ESPA#OL}</v>
          </cell>
          <cell r="J274">
            <v>8</v>
          </cell>
          <cell r="K274">
            <v>16</v>
          </cell>
          <cell r="L274" t="str">
            <v>Resto</v>
          </cell>
          <cell r="M274">
            <v>0.4</v>
          </cell>
          <cell r="N274">
            <v>125.2</v>
          </cell>
          <cell r="O274">
            <v>136</v>
          </cell>
          <cell r="P274">
            <v>575</v>
          </cell>
        </row>
        <row r="275">
          <cell r="A275">
            <v>273</v>
          </cell>
          <cell r="B275" t="str">
            <v xml:space="preserve">PORT AVENTURA-H.VIAJE                                      </v>
          </cell>
          <cell r="C275" t="str">
            <v>TVG</v>
          </cell>
          <cell r="D275" t="str">
            <v>GENERAL</v>
          </cell>
          <cell r="E275">
            <v>35917</v>
          </cell>
          <cell r="F275" t="str">
            <v>SÁB</v>
          </cell>
          <cell r="G275">
            <v>1.0342129629629631</v>
          </cell>
          <cell r="H275" t="str">
            <v>000:20</v>
          </cell>
          <cell r="I275" t="str">
            <v xml:space="preserve">[CINE] {AVANCE PROGRAMACION} * </v>
          </cell>
          <cell r="J275">
            <v>8</v>
          </cell>
          <cell r="K275">
            <v>9</v>
          </cell>
          <cell r="L275" t="str">
            <v>Penultima</v>
          </cell>
          <cell r="M275">
            <v>0.2</v>
          </cell>
          <cell r="N275">
            <v>125.4</v>
          </cell>
          <cell r="O275">
            <v>85</v>
          </cell>
          <cell r="P275">
            <v>160</v>
          </cell>
        </row>
        <row r="276">
          <cell r="A276">
            <v>274</v>
          </cell>
          <cell r="B276" t="str">
            <v xml:space="preserve">PORT AVENTURA-H.VIAJE                                      </v>
          </cell>
          <cell r="C276" t="str">
            <v>TVM</v>
          </cell>
          <cell r="D276" t="str">
            <v>GENERAL</v>
          </cell>
          <cell r="E276">
            <v>35917</v>
          </cell>
          <cell r="F276" t="str">
            <v>SÁB</v>
          </cell>
          <cell r="G276">
            <v>0.49959490740740736</v>
          </cell>
          <cell r="H276" t="str">
            <v>000:20</v>
          </cell>
          <cell r="I276" t="str">
            <v>[ESPECIAL INFORMATIVO]  * {AVANCE PROGRAMACION}</v>
          </cell>
          <cell r="J276">
            <v>8</v>
          </cell>
          <cell r="K276">
            <v>9</v>
          </cell>
          <cell r="L276" t="str">
            <v>Penultima</v>
          </cell>
          <cell r="M276">
            <v>0.1</v>
          </cell>
          <cell r="N276">
            <v>125.5</v>
          </cell>
          <cell r="O276">
            <v>36</v>
          </cell>
          <cell r="P276">
            <v>50</v>
          </cell>
        </row>
        <row r="277">
          <cell r="A277">
            <v>275</v>
          </cell>
          <cell r="B277" t="str">
            <v xml:space="preserve">PORT AVENTURA-H.VIAJE                                      </v>
          </cell>
          <cell r="C277" t="str">
            <v>TVM</v>
          </cell>
          <cell r="D277" t="str">
            <v>GENERAL</v>
          </cell>
          <cell r="E277">
            <v>35917</v>
          </cell>
          <cell r="F277" t="str">
            <v>SÁB</v>
          </cell>
          <cell r="G277">
            <v>0.86451388888888892</v>
          </cell>
          <cell r="H277" t="str">
            <v>000:20</v>
          </cell>
          <cell r="I277" t="str">
            <v xml:space="preserve">[NOCHE DE FUTBOL] {AVANCE PROGRAMACION} * </v>
          </cell>
          <cell r="J277">
            <v>8</v>
          </cell>
          <cell r="K277">
            <v>31</v>
          </cell>
          <cell r="L277" t="str">
            <v>Resto</v>
          </cell>
          <cell r="M277">
            <v>0.8</v>
          </cell>
          <cell r="N277">
            <v>126.3</v>
          </cell>
          <cell r="O277">
            <v>281</v>
          </cell>
          <cell r="P277">
            <v>500</v>
          </cell>
        </row>
        <row r="278">
          <cell r="A278">
            <v>276</v>
          </cell>
          <cell r="B278" t="str">
            <v xml:space="preserve">PORT AVENTURA-H.VIAJE                                      </v>
          </cell>
          <cell r="C278" t="str">
            <v>C.SUR</v>
          </cell>
          <cell r="D278" t="str">
            <v>GENERAL</v>
          </cell>
          <cell r="E278">
            <v>35918</v>
          </cell>
          <cell r="F278" t="str">
            <v>DOM</v>
          </cell>
          <cell r="G278">
            <v>0.48474537037037035</v>
          </cell>
          <cell r="H278" t="str">
            <v>000:20</v>
          </cell>
          <cell r="I278" t="str">
            <v>[CORTA EL ROLLO]  * {AVANCE PROGRAMACION}</v>
          </cell>
          <cell r="J278">
            <v>1</v>
          </cell>
          <cell r="K278">
            <v>5</v>
          </cell>
          <cell r="L278" t="str">
            <v>Primera</v>
          </cell>
          <cell r="M278">
            <v>0.1</v>
          </cell>
          <cell r="N278">
            <v>126.4</v>
          </cell>
          <cell r="O278">
            <v>45</v>
          </cell>
          <cell r="P278">
            <v>65</v>
          </cell>
        </row>
        <row r="279">
          <cell r="A279">
            <v>277</v>
          </cell>
          <cell r="B279" t="str">
            <v xml:space="preserve">PORT AVENTURA-H.VIAJE                                      </v>
          </cell>
          <cell r="C279" t="str">
            <v>C.SUR</v>
          </cell>
          <cell r="D279" t="str">
            <v>GENERAL</v>
          </cell>
          <cell r="E279">
            <v>35918</v>
          </cell>
          <cell r="F279" t="str">
            <v>DOM</v>
          </cell>
          <cell r="G279">
            <v>0.85297453703703707</v>
          </cell>
          <cell r="H279" t="str">
            <v>000:20</v>
          </cell>
          <cell r="I279" t="str">
            <v>[AVANCE PROGRAMACION] * [NOTICIAS 2]</v>
          </cell>
          <cell r="J279">
            <v>6</v>
          </cell>
          <cell r="K279">
            <v>6</v>
          </cell>
          <cell r="L279" t="str">
            <v>Ultima</v>
          </cell>
          <cell r="M279">
            <v>1.1000000000000001</v>
          </cell>
          <cell r="N279">
            <v>127.5</v>
          </cell>
          <cell r="O279">
            <v>400</v>
          </cell>
          <cell r="P279">
            <v>500</v>
          </cell>
        </row>
        <row r="280">
          <cell r="A280">
            <v>278</v>
          </cell>
          <cell r="B280" t="str">
            <v xml:space="preserve">PORT AVENTURA-H.VIAJE                                      </v>
          </cell>
          <cell r="C280" t="str">
            <v>C.SUR</v>
          </cell>
          <cell r="D280" t="str">
            <v>GENERAL</v>
          </cell>
          <cell r="E280">
            <v>35918</v>
          </cell>
          <cell r="F280" t="str">
            <v>DOM</v>
          </cell>
          <cell r="G280">
            <v>1.0492939814814815</v>
          </cell>
          <cell r="H280" t="str">
            <v>000:20</v>
          </cell>
          <cell r="I280" t="str">
            <v>[MEDIAS DE SEDA]</v>
          </cell>
          <cell r="J280">
            <v>5</v>
          </cell>
          <cell r="K280">
            <v>8</v>
          </cell>
          <cell r="L280" t="str">
            <v>Resto</v>
          </cell>
          <cell r="M280">
            <v>0.3</v>
          </cell>
          <cell r="N280">
            <v>127.7</v>
          </cell>
          <cell r="O280">
            <v>93</v>
          </cell>
          <cell r="P280">
            <v>65</v>
          </cell>
        </row>
        <row r="281">
          <cell r="A281">
            <v>279</v>
          </cell>
          <cell r="B281" t="str">
            <v xml:space="preserve">PORT AVENTURA-H.VIAJE                                      </v>
          </cell>
          <cell r="C281" t="str">
            <v>C9</v>
          </cell>
          <cell r="D281" t="str">
            <v>GENERAL</v>
          </cell>
          <cell r="E281">
            <v>35918</v>
          </cell>
          <cell r="F281" t="str">
            <v>DOM</v>
          </cell>
          <cell r="G281">
            <v>0.83480324074074075</v>
          </cell>
          <cell r="H281" t="str">
            <v>000:20</v>
          </cell>
          <cell r="I281" t="str">
            <v xml:space="preserve">[TARDES DE CINE 2] {AVANCE PROGRAMACION} * </v>
          </cell>
          <cell r="J281">
            <v>6</v>
          </cell>
          <cell r="K281">
            <v>8</v>
          </cell>
          <cell r="L281" t="str">
            <v>Resto</v>
          </cell>
          <cell r="M281">
            <v>0.2</v>
          </cell>
          <cell r="N281">
            <v>128</v>
          </cell>
          <cell r="O281">
            <v>87</v>
          </cell>
          <cell r="P281">
            <v>300</v>
          </cell>
        </row>
        <row r="282">
          <cell r="A282">
            <v>280</v>
          </cell>
          <cell r="B282" t="str">
            <v xml:space="preserve">PORT AVENTURA-H.VIAJE                                      </v>
          </cell>
          <cell r="C282" t="str">
            <v>C9</v>
          </cell>
          <cell r="D282" t="str">
            <v>GENERAL</v>
          </cell>
          <cell r="E282">
            <v>35918</v>
          </cell>
          <cell r="F282" t="str">
            <v>DOM</v>
          </cell>
          <cell r="G282">
            <v>1.0333101851851851</v>
          </cell>
          <cell r="H282" t="str">
            <v>000:20</v>
          </cell>
          <cell r="I282" t="str">
            <v>[MEDIAS DE SEDA] * [CINE DE MITJANIT]</v>
          </cell>
          <cell r="J282">
            <v>5</v>
          </cell>
          <cell r="K282">
            <v>6</v>
          </cell>
          <cell r="L282" t="str">
            <v>Penultima</v>
          </cell>
          <cell r="M282">
            <v>0.3</v>
          </cell>
          <cell r="N282">
            <v>128.30000000000001</v>
          </cell>
          <cell r="O282">
            <v>103</v>
          </cell>
          <cell r="P282">
            <v>150</v>
          </cell>
        </row>
        <row r="283">
          <cell r="A283">
            <v>281</v>
          </cell>
          <cell r="B283" t="str">
            <v xml:space="preserve">PORT AVENTURA-H.VIAJE                                      </v>
          </cell>
          <cell r="C283" t="str">
            <v>ETB2</v>
          </cell>
          <cell r="D283" t="str">
            <v>GENERAL</v>
          </cell>
          <cell r="E283">
            <v>35918</v>
          </cell>
          <cell r="F283" t="str">
            <v>DOM</v>
          </cell>
          <cell r="G283">
            <v>0.46416666666666667</v>
          </cell>
          <cell r="H283" t="str">
            <v>000:20</v>
          </cell>
          <cell r="I283" t="str">
            <v>[LUAR] {AVANCE PROGRAMACION} * {AVANCE PROGRAMACION}</v>
          </cell>
          <cell r="J283">
            <v>2</v>
          </cell>
          <cell r="K283">
            <v>3</v>
          </cell>
          <cell r="L283" t="str">
            <v>Segunda</v>
          </cell>
          <cell r="M283">
            <v>0</v>
          </cell>
          <cell r="N283">
            <v>128.30000000000001</v>
          </cell>
          <cell r="O283">
            <v>14</v>
          </cell>
          <cell r="P283">
            <v>50</v>
          </cell>
        </row>
        <row r="284">
          <cell r="A284">
            <v>282</v>
          </cell>
          <cell r="B284" t="str">
            <v xml:space="preserve">PORT AVENTURA-H.VIAJE                                      </v>
          </cell>
          <cell r="C284" t="str">
            <v>ETB2</v>
          </cell>
          <cell r="D284" t="str">
            <v>GENERAL</v>
          </cell>
          <cell r="E284">
            <v>35918</v>
          </cell>
          <cell r="F284" t="str">
            <v>DOM</v>
          </cell>
          <cell r="G284">
            <v>0.50252314814814814</v>
          </cell>
          <cell r="H284" t="str">
            <v>000:20</v>
          </cell>
          <cell r="I284" t="str">
            <v>[AVANCE PROGRAMACION] * [AVANCE PROGRAMACION]</v>
          </cell>
          <cell r="J284">
            <v>3</v>
          </cell>
          <cell r="K284">
            <v>5</v>
          </cell>
          <cell r="L284" t="str">
            <v>Resto</v>
          </cell>
          <cell r="M284">
            <v>0</v>
          </cell>
          <cell r="N284">
            <v>128.30000000000001</v>
          </cell>
          <cell r="O284">
            <v>15</v>
          </cell>
          <cell r="P284">
            <v>50</v>
          </cell>
        </row>
        <row r="285">
          <cell r="A285">
            <v>283</v>
          </cell>
          <cell r="B285" t="str">
            <v xml:space="preserve">PORT AVENTURA-H.VIAJE                                      </v>
          </cell>
          <cell r="C285" t="str">
            <v>ETB2</v>
          </cell>
          <cell r="D285" t="str">
            <v>GENERAL</v>
          </cell>
          <cell r="E285">
            <v>35918</v>
          </cell>
          <cell r="F285" t="str">
            <v>DOM</v>
          </cell>
          <cell r="G285">
            <v>0.84072916666666664</v>
          </cell>
          <cell r="H285" t="str">
            <v>000:20</v>
          </cell>
          <cell r="I285" t="str">
            <v>[ASTEBERRI] {(P)PARA LIDERES INFOR} * {AVANCE PROGRAMACION}</v>
          </cell>
          <cell r="J285">
            <v>6</v>
          </cell>
          <cell r="K285">
            <v>7</v>
          </cell>
          <cell r="L285" t="str">
            <v>Penultima</v>
          </cell>
          <cell r="M285">
            <v>0.1</v>
          </cell>
          <cell r="N285">
            <v>128.4</v>
          </cell>
          <cell r="O285">
            <v>35</v>
          </cell>
          <cell r="P285">
            <v>140</v>
          </cell>
        </row>
        <row r="286">
          <cell r="A286">
            <v>284</v>
          </cell>
          <cell r="B286" t="str">
            <v xml:space="preserve">PORT AVENTURA-H.VIAJE                                      </v>
          </cell>
          <cell r="C286" t="str">
            <v>ETB2</v>
          </cell>
          <cell r="D286" t="str">
            <v>GENERAL</v>
          </cell>
          <cell r="E286">
            <v>35918</v>
          </cell>
          <cell r="F286" t="str">
            <v>DOM</v>
          </cell>
          <cell r="G286">
            <v>0.99785879629629637</v>
          </cell>
          <cell r="H286" t="str">
            <v>000:20</v>
          </cell>
          <cell r="I286" t="str">
            <v>[CINE 2] {AVANCE PROGRAMACION} * {AVANCE PROGRAMACION}</v>
          </cell>
          <cell r="J286">
            <v>13</v>
          </cell>
          <cell r="K286">
            <v>16</v>
          </cell>
          <cell r="L286" t="str">
            <v>Resto</v>
          </cell>
          <cell r="M286">
            <v>0.3</v>
          </cell>
          <cell r="N286">
            <v>128.80000000000001</v>
          </cell>
          <cell r="O286">
            <v>120</v>
          </cell>
          <cell r="P286">
            <v>275</v>
          </cell>
        </row>
        <row r="287">
          <cell r="A287">
            <v>285</v>
          </cell>
          <cell r="B287" t="str">
            <v xml:space="preserve">PORT AVENTURA-H.VIAJE                                      </v>
          </cell>
          <cell r="C287" t="str">
            <v>TVG</v>
          </cell>
          <cell r="D287" t="str">
            <v>GENERAL</v>
          </cell>
          <cell r="E287">
            <v>35918</v>
          </cell>
          <cell r="F287" t="str">
            <v>DOM</v>
          </cell>
          <cell r="G287">
            <v>0.49649305555555556</v>
          </cell>
          <cell r="H287" t="str">
            <v>000:20</v>
          </cell>
          <cell r="I287" t="str">
            <v>[AVANCE PROGRAMACION] * [AVANCE PROGRAMACION]</v>
          </cell>
          <cell r="J287">
            <v>4</v>
          </cell>
          <cell r="K287">
            <v>5</v>
          </cell>
          <cell r="L287" t="str">
            <v>Penultima</v>
          </cell>
          <cell r="M287">
            <v>0.1</v>
          </cell>
          <cell r="N287">
            <v>128.80000000000001</v>
          </cell>
          <cell r="O287">
            <v>22</v>
          </cell>
          <cell r="P287">
            <v>40</v>
          </cell>
        </row>
        <row r="288">
          <cell r="A288">
            <v>286</v>
          </cell>
          <cell r="B288" t="str">
            <v xml:space="preserve">PORT AVENTURA-H.VIAJE                                      </v>
          </cell>
          <cell r="C288" t="str">
            <v>TVG</v>
          </cell>
          <cell r="D288" t="str">
            <v>GENERAL</v>
          </cell>
          <cell r="E288">
            <v>35918</v>
          </cell>
          <cell r="F288" t="str">
            <v>DOM</v>
          </cell>
          <cell r="G288">
            <v>0.92766203703703709</v>
          </cell>
          <cell r="H288" t="str">
            <v>000:20</v>
          </cell>
          <cell r="I288" t="str">
            <v xml:space="preserve">[EN XOGO GOLES] {AVANCE PROGRAMACION} * </v>
          </cell>
          <cell r="J288">
            <v>12</v>
          </cell>
          <cell r="K288">
            <v>17</v>
          </cell>
          <cell r="L288" t="str">
            <v>Resto</v>
          </cell>
          <cell r="M288">
            <v>0.5</v>
          </cell>
          <cell r="N288">
            <v>129.30000000000001</v>
          </cell>
          <cell r="O288">
            <v>167</v>
          </cell>
          <cell r="P288">
            <v>330</v>
          </cell>
        </row>
        <row r="289">
          <cell r="A289">
            <v>287</v>
          </cell>
          <cell r="B289" t="str">
            <v xml:space="preserve">PORT AVENTURA-H.VIAJE                                      </v>
          </cell>
          <cell r="C289" t="str">
            <v>TVG</v>
          </cell>
          <cell r="D289" t="str">
            <v>GENERAL</v>
          </cell>
          <cell r="E289">
            <v>35918</v>
          </cell>
          <cell r="F289" t="str">
            <v>DOM</v>
          </cell>
          <cell r="G289">
            <v>0.99159722222222213</v>
          </cell>
          <cell r="H289" t="str">
            <v>000:20</v>
          </cell>
          <cell r="I289" t="str">
            <v>[CON PERDON] {AVANCE PROGRAMACION} * {AVANCE PROGRAMACION}</v>
          </cell>
          <cell r="J289">
            <v>7</v>
          </cell>
          <cell r="K289">
            <v>9</v>
          </cell>
          <cell r="L289" t="str">
            <v>Resto</v>
          </cell>
          <cell r="M289">
            <v>0.1</v>
          </cell>
          <cell r="N289">
            <v>129.4</v>
          </cell>
          <cell r="O289">
            <v>41</v>
          </cell>
          <cell r="P289">
            <v>330</v>
          </cell>
        </row>
        <row r="290">
          <cell r="A290">
            <v>288</v>
          </cell>
          <cell r="B290" t="str">
            <v xml:space="preserve">PORT AVENTURA-H.VIAJE                                      </v>
          </cell>
          <cell r="C290" t="str">
            <v>TVM</v>
          </cell>
          <cell r="D290" t="str">
            <v>GENERAL</v>
          </cell>
          <cell r="E290">
            <v>35918</v>
          </cell>
          <cell r="F290" t="str">
            <v>DOM</v>
          </cell>
          <cell r="G290">
            <v>1.0292013888888889</v>
          </cell>
          <cell r="H290" t="str">
            <v>000:20</v>
          </cell>
          <cell r="I290" t="str">
            <v>[EL MEGAHIT] {AVANCE PROGRAMACION} * {AVANCE PROGRAMACION}</v>
          </cell>
          <cell r="J290">
            <v>9</v>
          </cell>
          <cell r="K290">
            <v>20</v>
          </cell>
          <cell r="L290" t="str">
            <v>Resto</v>
          </cell>
          <cell r="M290">
            <v>0.8</v>
          </cell>
          <cell r="N290">
            <v>130.1</v>
          </cell>
          <cell r="O290">
            <v>276</v>
          </cell>
          <cell r="P290">
            <v>275</v>
          </cell>
        </row>
        <row r="291">
          <cell r="A291">
            <v>289</v>
          </cell>
          <cell r="B291" t="str">
            <v xml:space="preserve">PORT AVENTURA-H.VIAJE                                      </v>
          </cell>
          <cell r="C291" t="str">
            <v>C.SUR</v>
          </cell>
          <cell r="D291" t="str">
            <v>GENERAL</v>
          </cell>
          <cell r="E291">
            <v>35919</v>
          </cell>
          <cell r="F291" t="str">
            <v>LUN</v>
          </cell>
          <cell r="G291">
            <v>0.49520833333333331</v>
          </cell>
          <cell r="H291" t="str">
            <v>000:20</v>
          </cell>
          <cell r="I291" t="str">
            <v>[AVANCE NOTICIAS 11H] * [LA TIENDA EN CASA]</v>
          </cell>
          <cell r="J291">
            <v>3</v>
          </cell>
          <cell r="K291">
            <v>6</v>
          </cell>
          <cell r="L291" t="str">
            <v>Resto</v>
          </cell>
          <cell r="M291">
            <v>0.1</v>
          </cell>
          <cell r="N291">
            <v>130.19999999999999</v>
          </cell>
          <cell r="O291">
            <v>25</v>
          </cell>
          <cell r="P291">
            <v>65</v>
          </cell>
        </row>
        <row r="292">
          <cell r="A292">
            <v>290</v>
          </cell>
          <cell r="B292" t="str">
            <v xml:space="preserve">PORT AVENTURA-H.VIAJE                                      </v>
          </cell>
          <cell r="C292" t="str">
            <v>C.SUR</v>
          </cell>
          <cell r="D292" t="str">
            <v>GENERAL</v>
          </cell>
          <cell r="E292">
            <v>35919</v>
          </cell>
          <cell r="F292" t="str">
            <v>LUN</v>
          </cell>
          <cell r="G292">
            <v>0.97778935185185178</v>
          </cell>
          <cell r="H292" t="str">
            <v>000:20</v>
          </cell>
          <cell r="I292" t="str">
            <v>[SUPERCINE] {(P)PRIMAVERA} * {AVANCE PROGRAMACION}</v>
          </cell>
          <cell r="J292">
            <v>7</v>
          </cell>
          <cell r="K292">
            <v>13</v>
          </cell>
          <cell r="L292" t="str">
            <v>Resto</v>
          </cell>
          <cell r="M292">
            <v>1.5</v>
          </cell>
          <cell r="N292">
            <v>131.69999999999999</v>
          </cell>
          <cell r="O292">
            <v>551</v>
          </cell>
          <cell r="P292">
            <v>700</v>
          </cell>
        </row>
        <row r="293">
          <cell r="A293">
            <v>291</v>
          </cell>
          <cell r="B293" t="str">
            <v xml:space="preserve">PORT AVENTURA-H.VIAJE                                      </v>
          </cell>
          <cell r="C293" t="str">
            <v>C9</v>
          </cell>
          <cell r="D293" t="str">
            <v>GENERAL</v>
          </cell>
          <cell r="E293">
            <v>35919</v>
          </cell>
          <cell r="F293" t="str">
            <v>LUN</v>
          </cell>
          <cell r="G293">
            <v>0.47671296296296295</v>
          </cell>
          <cell r="H293" t="str">
            <v>000:20</v>
          </cell>
          <cell r="I293" t="str">
            <v xml:space="preserve">[CINE DE MATI] {AVANCE PROGRAMACION} * </v>
          </cell>
          <cell r="J293">
            <v>2</v>
          </cell>
          <cell r="K293">
            <v>2</v>
          </cell>
          <cell r="L293" t="str">
            <v>Ultima</v>
          </cell>
          <cell r="M293">
            <v>0.1</v>
          </cell>
          <cell r="N293">
            <v>131.80000000000001</v>
          </cell>
          <cell r="O293">
            <v>38</v>
          </cell>
          <cell r="P293">
            <v>40</v>
          </cell>
        </row>
        <row r="294">
          <cell r="A294">
            <v>292</v>
          </cell>
          <cell r="B294" t="str">
            <v xml:space="preserve">PORT AVENTURA-H.VIAJE                                      </v>
          </cell>
          <cell r="C294" t="str">
            <v>C9</v>
          </cell>
          <cell r="D294" t="str">
            <v>GENERAL</v>
          </cell>
          <cell r="E294">
            <v>35919</v>
          </cell>
          <cell r="F294" t="str">
            <v>LUN</v>
          </cell>
          <cell r="G294">
            <v>0.99155092592592586</v>
          </cell>
          <cell r="H294" t="str">
            <v>000:20</v>
          </cell>
          <cell r="I294" t="str">
            <v>[CINE DE MITJANIT] {AVANCE PROGRAMACION} * {AVANCE PROGRAMACION}</v>
          </cell>
          <cell r="J294">
            <v>12</v>
          </cell>
          <cell r="K294">
            <v>15</v>
          </cell>
          <cell r="L294" t="str">
            <v>Resto</v>
          </cell>
          <cell r="M294">
            <v>0.4</v>
          </cell>
          <cell r="N294">
            <v>132.19999999999999</v>
          </cell>
          <cell r="O294">
            <v>156</v>
          </cell>
          <cell r="P294">
            <v>450</v>
          </cell>
        </row>
        <row r="295">
          <cell r="A295">
            <v>293</v>
          </cell>
          <cell r="B295" t="str">
            <v xml:space="preserve">PORT AVENTURA-H.VIAJE                                      </v>
          </cell>
          <cell r="C295" t="str">
            <v>ETB2</v>
          </cell>
          <cell r="D295" t="str">
            <v>GENERAL</v>
          </cell>
          <cell r="E295">
            <v>35919</v>
          </cell>
          <cell r="F295" t="str">
            <v>LUN</v>
          </cell>
          <cell r="G295">
            <v>0.46475694444444443</v>
          </cell>
          <cell r="H295" t="str">
            <v>000:20</v>
          </cell>
          <cell r="I295" t="str">
            <v>[CINE 2] {AVANCE PROGRAMACION} * {AVANCE PROGRAMACION}</v>
          </cell>
          <cell r="J295">
            <v>3</v>
          </cell>
          <cell r="K295">
            <v>4</v>
          </cell>
          <cell r="L295" t="str">
            <v>Penultima</v>
          </cell>
          <cell r="M295">
            <v>0</v>
          </cell>
          <cell r="N295">
            <v>132.19999999999999</v>
          </cell>
          <cell r="O295">
            <v>6</v>
          </cell>
          <cell r="P295">
            <v>40</v>
          </cell>
        </row>
        <row r="296">
          <cell r="A296">
            <v>294</v>
          </cell>
          <cell r="B296" t="str">
            <v xml:space="preserve">PORT AVENTURA-H.VIAJE                                      </v>
          </cell>
          <cell r="C296" t="str">
            <v>ETB2</v>
          </cell>
          <cell r="D296" t="str">
            <v>GENERAL</v>
          </cell>
          <cell r="E296">
            <v>35919</v>
          </cell>
          <cell r="F296" t="str">
            <v>LUN</v>
          </cell>
          <cell r="G296">
            <v>0.50908564814814816</v>
          </cell>
          <cell r="H296" t="str">
            <v>000:20</v>
          </cell>
          <cell r="I296" t="str">
            <v>[AVANCE PROGRAMACION] * [AVANCE PROGRAMACION]</v>
          </cell>
          <cell r="J296">
            <v>2</v>
          </cell>
          <cell r="K296">
            <v>4</v>
          </cell>
          <cell r="L296" t="str">
            <v>Segunda</v>
          </cell>
          <cell r="M296">
            <v>0</v>
          </cell>
          <cell r="N296">
            <v>132.30000000000001</v>
          </cell>
          <cell r="O296">
            <v>4</v>
          </cell>
          <cell r="P296">
            <v>40</v>
          </cell>
        </row>
        <row r="297">
          <cell r="A297">
            <v>295</v>
          </cell>
          <cell r="B297" t="str">
            <v xml:space="preserve">PORT AVENTURA-H.VIAJE                                      </v>
          </cell>
          <cell r="C297" t="str">
            <v>ETB2</v>
          </cell>
          <cell r="D297" t="str">
            <v>GENERAL</v>
          </cell>
          <cell r="E297">
            <v>35919</v>
          </cell>
          <cell r="F297" t="str">
            <v>LUN</v>
          </cell>
          <cell r="G297">
            <v>0.98732638888888891</v>
          </cell>
          <cell r="H297" t="str">
            <v>000:20</v>
          </cell>
          <cell r="I297" t="str">
            <v>[CINE 2] {AVANCE PROGRAMACION} * {AVANCE PROGRAMACION}</v>
          </cell>
          <cell r="J297">
            <v>7</v>
          </cell>
          <cell r="K297">
            <v>14</v>
          </cell>
          <cell r="L297" t="str">
            <v>Resto</v>
          </cell>
          <cell r="M297">
            <v>0.5</v>
          </cell>
          <cell r="N297">
            <v>132.69999999999999</v>
          </cell>
          <cell r="O297">
            <v>175</v>
          </cell>
          <cell r="P297">
            <v>250</v>
          </cell>
        </row>
        <row r="298">
          <cell r="A298">
            <v>296</v>
          </cell>
          <cell r="B298" t="str">
            <v xml:space="preserve">PORT AVENTURA-H.VIAJE                                      </v>
          </cell>
          <cell r="C298" t="str">
            <v>TVG</v>
          </cell>
          <cell r="D298" t="str">
            <v>GENERAL</v>
          </cell>
          <cell r="E298">
            <v>35919</v>
          </cell>
          <cell r="F298" t="str">
            <v>LUN</v>
          </cell>
          <cell r="G298">
            <v>0.46318287037037037</v>
          </cell>
          <cell r="H298" t="str">
            <v>000:20</v>
          </cell>
          <cell r="I298" t="str">
            <v>[CADA DIA] {AVANCE PROGRAMACION} * {AVANCE PROGRAMACION}</v>
          </cell>
          <cell r="J298">
            <v>3</v>
          </cell>
          <cell r="K298">
            <v>5</v>
          </cell>
          <cell r="L298" t="str">
            <v>Resto</v>
          </cell>
          <cell r="M298">
            <v>0</v>
          </cell>
          <cell r="N298">
            <v>132.69999999999999</v>
          </cell>
          <cell r="O298">
            <v>3</v>
          </cell>
          <cell r="P298">
            <v>40</v>
          </cell>
        </row>
        <row r="299">
          <cell r="A299">
            <v>297</v>
          </cell>
          <cell r="B299" t="str">
            <v xml:space="preserve">PORT AVENTURA-H.VIAJE                                      </v>
          </cell>
          <cell r="C299" t="str">
            <v>TVG</v>
          </cell>
          <cell r="D299" t="str">
            <v>GENERAL</v>
          </cell>
          <cell r="E299">
            <v>35919</v>
          </cell>
          <cell r="F299" t="str">
            <v>LUN</v>
          </cell>
          <cell r="G299">
            <v>0.9845949074074074</v>
          </cell>
          <cell r="H299" t="str">
            <v>000:20</v>
          </cell>
          <cell r="I299" t="str">
            <v xml:space="preserve">[A REPANOCHA] {AVANCE PROGRAMACION} * </v>
          </cell>
          <cell r="J299">
            <v>5</v>
          </cell>
          <cell r="K299">
            <v>16</v>
          </cell>
          <cell r="L299" t="str">
            <v>Resto</v>
          </cell>
          <cell r="M299">
            <v>0.4</v>
          </cell>
          <cell r="N299">
            <v>133.19999999999999</v>
          </cell>
          <cell r="O299">
            <v>154</v>
          </cell>
          <cell r="P299">
            <v>330</v>
          </cell>
        </row>
        <row r="300">
          <cell r="A300">
            <v>298</v>
          </cell>
          <cell r="B300" t="str">
            <v xml:space="preserve">PORT AVENTURA-H.VIAJE                                      </v>
          </cell>
          <cell r="C300" t="str">
            <v>TVG</v>
          </cell>
          <cell r="D300" t="str">
            <v>GENERAL</v>
          </cell>
          <cell r="E300">
            <v>35919</v>
          </cell>
          <cell r="F300" t="str">
            <v>LUN</v>
          </cell>
          <cell r="G300">
            <v>1.0373726851851852</v>
          </cell>
          <cell r="H300" t="str">
            <v>000:20</v>
          </cell>
          <cell r="I300" t="str">
            <v>[AVANCE PROGRAMACION] * [AVANCE PROGRAMACION]</v>
          </cell>
          <cell r="J300">
            <v>6</v>
          </cell>
          <cell r="K300">
            <v>9</v>
          </cell>
          <cell r="L300" t="str">
            <v>Resto</v>
          </cell>
          <cell r="M300">
            <v>0</v>
          </cell>
          <cell r="N300">
            <v>133.19999999999999</v>
          </cell>
          <cell r="O300">
            <v>11</v>
          </cell>
          <cell r="P300">
            <v>90</v>
          </cell>
        </row>
        <row r="301">
          <cell r="A301">
            <v>299</v>
          </cell>
          <cell r="B301" t="str">
            <v xml:space="preserve">PORT AVENTURA-H.VIAJE                                      </v>
          </cell>
          <cell r="C301" t="str">
            <v>TVM</v>
          </cell>
          <cell r="D301" t="str">
            <v>GENERAL</v>
          </cell>
          <cell r="E301">
            <v>35919</v>
          </cell>
          <cell r="F301" t="str">
            <v>LUN</v>
          </cell>
          <cell r="G301">
            <v>0.50503472222222223</v>
          </cell>
          <cell r="H301" t="str">
            <v>000:20</v>
          </cell>
          <cell r="I301" t="str">
            <v xml:space="preserve">[SUCEDIO EN MADRID(R)] {AVANCE PROGRAMACION} * </v>
          </cell>
          <cell r="J301">
            <v>2</v>
          </cell>
          <cell r="K301">
            <v>5</v>
          </cell>
          <cell r="L301" t="str">
            <v>Segunda</v>
          </cell>
          <cell r="M301">
            <v>0.2</v>
          </cell>
          <cell r="N301">
            <v>133.4</v>
          </cell>
          <cell r="O301">
            <v>65</v>
          </cell>
          <cell r="P301">
            <v>275</v>
          </cell>
        </row>
        <row r="302">
          <cell r="A302">
            <v>300</v>
          </cell>
          <cell r="B302" t="str">
            <v xml:space="preserve">PORT AVENTURA-H.VIAJE                                      </v>
          </cell>
          <cell r="C302" t="str">
            <v>TVM</v>
          </cell>
          <cell r="D302" t="str">
            <v>GENERAL</v>
          </cell>
          <cell r="E302">
            <v>35919</v>
          </cell>
          <cell r="F302" t="str">
            <v>LUN</v>
          </cell>
          <cell r="G302">
            <v>0.91701388888888891</v>
          </cell>
          <cell r="H302" t="str">
            <v>000:20</v>
          </cell>
          <cell r="I302" t="str">
            <v>[HOLA MAMA,SOY YO]  * {AVANCE PROGRAMACION}</v>
          </cell>
          <cell r="J302">
            <v>15</v>
          </cell>
          <cell r="K302">
            <v>18</v>
          </cell>
          <cell r="L302" t="str">
            <v>Resto</v>
          </cell>
          <cell r="M302">
            <v>0.5</v>
          </cell>
          <cell r="N302">
            <v>133.80000000000001</v>
          </cell>
          <cell r="O302">
            <v>175</v>
          </cell>
          <cell r="P302">
            <v>700</v>
          </cell>
        </row>
        <row r="303">
          <cell r="A303">
            <v>301</v>
          </cell>
          <cell r="B303" t="str">
            <v xml:space="preserve">PORT AVENTURA-H.VIAJE                                      </v>
          </cell>
          <cell r="C303" t="str">
            <v>TVM</v>
          </cell>
          <cell r="D303" t="str">
            <v>GENERAL</v>
          </cell>
          <cell r="E303">
            <v>35919</v>
          </cell>
          <cell r="F303" t="str">
            <v>LUN</v>
          </cell>
          <cell r="G303">
            <v>0.93512731481481481</v>
          </cell>
          <cell r="H303" t="str">
            <v>000:20</v>
          </cell>
          <cell r="I303" t="str">
            <v>[HOLA MAMA,SOY YO] {AVANCE PROGRAMACION} * {AVANCE PROGRAMACION}</v>
          </cell>
          <cell r="J303">
            <v>9</v>
          </cell>
          <cell r="K303">
            <v>18</v>
          </cell>
          <cell r="L303" t="str">
            <v>Resto</v>
          </cell>
          <cell r="M303">
            <v>1</v>
          </cell>
          <cell r="N303">
            <v>134.80000000000001</v>
          </cell>
          <cell r="O303">
            <v>363</v>
          </cell>
          <cell r="P303">
            <v>700</v>
          </cell>
        </row>
        <row r="304">
          <cell r="A304">
            <v>302</v>
          </cell>
          <cell r="B304" t="str">
            <v xml:space="preserve">PORT AVENTURA-H.VIAJE                                      </v>
          </cell>
          <cell r="C304" t="str">
            <v>C.SUR</v>
          </cell>
          <cell r="D304" t="str">
            <v>GENERAL</v>
          </cell>
          <cell r="E304">
            <v>35920</v>
          </cell>
          <cell r="F304" t="str">
            <v>MAR</v>
          </cell>
          <cell r="G304">
            <v>0.57968750000000002</v>
          </cell>
          <cell r="H304" t="str">
            <v>000:20</v>
          </cell>
          <cell r="I304" t="str">
            <v>[AVANCE PROGRAMACION] * [(P)PRIMAVERA]</v>
          </cell>
          <cell r="J304">
            <v>5</v>
          </cell>
          <cell r="K304">
            <v>10</v>
          </cell>
          <cell r="L304" t="str">
            <v>Resto</v>
          </cell>
          <cell r="M304">
            <v>0.3</v>
          </cell>
          <cell r="N304">
            <v>135.1</v>
          </cell>
          <cell r="O304">
            <v>106</v>
          </cell>
          <cell r="P304">
            <v>450</v>
          </cell>
        </row>
        <row r="305">
          <cell r="A305">
            <v>303</v>
          </cell>
          <cell r="B305" t="str">
            <v xml:space="preserve">PORT AVENTURA-H.VIAJE                                      </v>
          </cell>
          <cell r="C305" t="str">
            <v>C.SUR</v>
          </cell>
          <cell r="D305" t="str">
            <v>GENERAL</v>
          </cell>
          <cell r="E305">
            <v>35920</v>
          </cell>
          <cell r="F305" t="str">
            <v>MAR</v>
          </cell>
          <cell r="G305">
            <v>1.0591550925925926</v>
          </cell>
          <cell r="H305" t="str">
            <v>000:20</v>
          </cell>
          <cell r="I305" t="str">
            <v>[NOCHE TRASNOCHE] {AVANCE PROGRAMACION} * {AVANCE PROGRAMACION}</v>
          </cell>
          <cell r="J305">
            <v>1</v>
          </cell>
          <cell r="K305">
            <v>5</v>
          </cell>
          <cell r="L305" t="str">
            <v>Primera</v>
          </cell>
          <cell r="M305">
            <v>0.4</v>
          </cell>
          <cell r="N305">
            <v>135.5</v>
          </cell>
          <cell r="O305">
            <v>147</v>
          </cell>
          <cell r="P305">
            <v>65</v>
          </cell>
        </row>
        <row r="306">
          <cell r="A306">
            <v>304</v>
          </cell>
          <cell r="B306" t="str">
            <v xml:space="preserve">PORT AVENTURA-H.VIAJE                                      </v>
          </cell>
          <cell r="C306" t="str">
            <v>C9</v>
          </cell>
          <cell r="D306" t="str">
            <v>GENERAL</v>
          </cell>
          <cell r="E306">
            <v>35920</v>
          </cell>
          <cell r="F306" t="str">
            <v>MAR</v>
          </cell>
          <cell r="G306">
            <v>0.47655092592592596</v>
          </cell>
          <cell r="H306" t="str">
            <v>000:20</v>
          </cell>
          <cell r="I306" t="str">
            <v xml:space="preserve">[CINE DE MATI] {AVANCE PROGRAMACION} * </v>
          </cell>
          <cell r="J306">
            <v>2</v>
          </cell>
          <cell r="K306">
            <v>3</v>
          </cell>
          <cell r="L306" t="str">
            <v>Segunda</v>
          </cell>
          <cell r="M306">
            <v>0.1</v>
          </cell>
          <cell r="N306">
            <v>135.6</v>
          </cell>
          <cell r="O306">
            <v>21</v>
          </cell>
          <cell r="P306">
            <v>40</v>
          </cell>
        </row>
        <row r="307">
          <cell r="A307">
            <v>305</v>
          </cell>
          <cell r="B307" t="str">
            <v xml:space="preserve">PORT AVENTURA-H.VIAJE                                      </v>
          </cell>
          <cell r="C307" t="str">
            <v>C9</v>
          </cell>
          <cell r="D307" t="str">
            <v>GENERAL</v>
          </cell>
          <cell r="E307">
            <v>35920</v>
          </cell>
          <cell r="F307" t="str">
            <v>MAR</v>
          </cell>
          <cell r="G307">
            <v>0.69817129629629626</v>
          </cell>
          <cell r="H307" t="str">
            <v>000:20</v>
          </cell>
          <cell r="I307" t="str">
            <v>[TARDES DE CINE] {AVANCE PROGRAMACION} * {AVANCE PROGRAMACION}</v>
          </cell>
          <cell r="J307">
            <v>8</v>
          </cell>
          <cell r="K307">
            <v>10</v>
          </cell>
          <cell r="L307" t="str">
            <v>Resto</v>
          </cell>
          <cell r="M307">
            <v>0.3</v>
          </cell>
          <cell r="N307">
            <v>135.9</v>
          </cell>
          <cell r="O307">
            <v>117</v>
          </cell>
          <cell r="P307">
            <v>160</v>
          </cell>
        </row>
        <row r="308">
          <cell r="A308">
            <v>306</v>
          </cell>
          <cell r="B308" t="str">
            <v xml:space="preserve">PORT AVENTURA-H.VIAJE                                      </v>
          </cell>
          <cell r="C308" t="str">
            <v>ETB2</v>
          </cell>
          <cell r="D308" t="str">
            <v>GENERAL</v>
          </cell>
          <cell r="E308">
            <v>35920</v>
          </cell>
          <cell r="F308" t="str">
            <v>MAR</v>
          </cell>
          <cell r="G308">
            <v>0.44850694444444444</v>
          </cell>
          <cell r="H308" t="str">
            <v>000:20</v>
          </cell>
          <cell r="I308" t="str">
            <v>[FORUM] {AVANCE PROGRAMACION} * {AVANCE PROGRAMACION}</v>
          </cell>
          <cell r="J308">
            <v>2</v>
          </cell>
          <cell r="K308">
            <v>3</v>
          </cell>
          <cell r="L308" t="str">
            <v>Segunda</v>
          </cell>
          <cell r="M308">
            <v>0</v>
          </cell>
          <cell r="N308">
            <v>135.9</v>
          </cell>
          <cell r="O308">
            <v>2</v>
          </cell>
          <cell r="P308">
            <v>40</v>
          </cell>
        </row>
        <row r="309">
          <cell r="A309">
            <v>307</v>
          </cell>
          <cell r="B309" t="str">
            <v xml:space="preserve">PORT AVENTURA-H.VIAJE                                      </v>
          </cell>
          <cell r="C309" t="str">
            <v>ETB2</v>
          </cell>
          <cell r="D309" t="str">
            <v>GENERAL</v>
          </cell>
          <cell r="E309">
            <v>35920</v>
          </cell>
          <cell r="F309" t="str">
            <v>MAR</v>
          </cell>
          <cell r="G309">
            <v>0.50295138888888891</v>
          </cell>
          <cell r="H309" t="str">
            <v>000:20</v>
          </cell>
          <cell r="I309" t="str">
            <v>[CINE 2] {AVANCE PROGRAMACION} * {AVANCE PROGRAMACION}</v>
          </cell>
          <cell r="J309">
            <v>2</v>
          </cell>
          <cell r="K309">
            <v>4</v>
          </cell>
          <cell r="L309" t="str">
            <v>Segunda</v>
          </cell>
          <cell r="M309">
            <v>0</v>
          </cell>
          <cell r="N309">
            <v>135.9</v>
          </cell>
          <cell r="O309">
            <v>2</v>
          </cell>
          <cell r="P309">
            <v>40</v>
          </cell>
        </row>
        <row r="310">
          <cell r="A310">
            <v>308</v>
          </cell>
          <cell r="B310" t="str">
            <v xml:space="preserve">PORT AVENTURA-H.VIAJE                                      </v>
          </cell>
          <cell r="C310" t="str">
            <v>ETB2</v>
          </cell>
          <cell r="D310" t="str">
            <v>GENERAL</v>
          </cell>
          <cell r="E310">
            <v>35920</v>
          </cell>
          <cell r="F310" t="str">
            <v>MAR</v>
          </cell>
          <cell r="G310">
            <v>1.0108333333333335</v>
          </cell>
          <cell r="H310" t="str">
            <v>000:20</v>
          </cell>
          <cell r="I310" t="str">
            <v>[LA NOCHE DE...] {AVANCE PROGRAMACION} * {AVANCE PROGRAMACION}</v>
          </cell>
          <cell r="J310">
            <v>6</v>
          </cell>
          <cell r="K310">
            <v>14</v>
          </cell>
          <cell r="L310" t="str">
            <v>Resto</v>
          </cell>
          <cell r="M310">
            <v>0.3</v>
          </cell>
          <cell r="N310">
            <v>136.19999999999999</v>
          </cell>
          <cell r="O310">
            <v>113</v>
          </cell>
          <cell r="P310">
            <v>275</v>
          </cell>
        </row>
        <row r="311">
          <cell r="A311">
            <v>309</v>
          </cell>
          <cell r="B311" t="str">
            <v xml:space="preserve">PORT AVENTURA-H.VIAJE                                      </v>
          </cell>
          <cell r="C311" t="str">
            <v>TVG</v>
          </cell>
          <cell r="D311" t="str">
            <v>GENERAL</v>
          </cell>
          <cell r="E311">
            <v>35920</v>
          </cell>
          <cell r="F311" t="str">
            <v>MAR</v>
          </cell>
          <cell r="G311">
            <v>0.47317129629629634</v>
          </cell>
          <cell r="H311" t="str">
            <v>000:20</v>
          </cell>
          <cell r="I311" t="str">
            <v xml:space="preserve">[CADA DIA] {AVANCE PROGRAMACION} * </v>
          </cell>
          <cell r="J311">
            <v>2</v>
          </cell>
          <cell r="K311">
            <v>3</v>
          </cell>
          <cell r="L311" t="str">
            <v>Segunda</v>
          </cell>
          <cell r="M311">
            <v>0</v>
          </cell>
          <cell r="N311">
            <v>136.19999999999999</v>
          </cell>
          <cell r="O311">
            <v>3</v>
          </cell>
          <cell r="P311">
            <v>40</v>
          </cell>
        </row>
        <row r="312">
          <cell r="A312">
            <v>310</v>
          </cell>
          <cell r="B312" t="str">
            <v xml:space="preserve">PORT AVENTURA-H.VIAJE                                      </v>
          </cell>
          <cell r="C312" t="str">
            <v>TVG</v>
          </cell>
          <cell r="D312" t="str">
            <v>GENERAL</v>
          </cell>
          <cell r="E312">
            <v>35920</v>
          </cell>
          <cell r="F312" t="str">
            <v>MAR</v>
          </cell>
          <cell r="G312">
            <v>0.60334490740740743</v>
          </cell>
          <cell r="H312" t="str">
            <v>000:20</v>
          </cell>
          <cell r="I312" t="str">
            <v>[A SAUDE] * [TELEXORNAL 1]</v>
          </cell>
          <cell r="J312">
            <v>13</v>
          </cell>
          <cell r="K312">
            <v>15</v>
          </cell>
          <cell r="L312" t="str">
            <v>Resto</v>
          </cell>
          <cell r="M312">
            <v>0.7</v>
          </cell>
          <cell r="N312">
            <v>136.9</v>
          </cell>
          <cell r="O312">
            <v>251</v>
          </cell>
          <cell r="P312">
            <v>250</v>
          </cell>
        </row>
        <row r="313">
          <cell r="A313">
            <v>311</v>
          </cell>
          <cell r="B313" t="str">
            <v xml:space="preserve">PORT AVENTURA-H.VIAJE                                      </v>
          </cell>
          <cell r="C313" t="str">
            <v>TVG</v>
          </cell>
          <cell r="D313" t="str">
            <v>GENERAL</v>
          </cell>
          <cell r="E313">
            <v>35920</v>
          </cell>
          <cell r="F313" t="str">
            <v>MAR</v>
          </cell>
          <cell r="G313">
            <v>0.99303240740740739</v>
          </cell>
          <cell r="H313" t="str">
            <v>000:20</v>
          </cell>
          <cell r="I313" t="str">
            <v xml:space="preserve">[SUPERMARTES] {AVANCE PROGRAMACION} * </v>
          </cell>
          <cell r="J313">
            <v>13</v>
          </cell>
          <cell r="K313">
            <v>16</v>
          </cell>
          <cell r="L313" t="str">
            <v>Resto</v>
          </cell>
          <cell r="M313">
            <v>0.5</v>
          </cell>
          <cell r="N313">
            <v>137.4</v>
          </cell>
          <cell r="O313">
            <v>175</v>
          </cell>
          <cell r="P313">
            <v>330</v>
          </cell>
        </row>
        <row r="314">
          <cell r="A314">
            <v>312</v>
          </cell>
          <cell r="B314" t="str">
            <v xml:space="preserve">PORT AVENTURA-H.VIAJE                                      </v>
          </cell>
          <cell r="C314" t="str">
            <v>TVM</v>
          </cell>
          <cell r="D314" t="str">
            <v>GENERAL</v>
          </cell>
          <cell r="E314">
            <v>35920</v>
          </cell>
          <cell r="F314" t="str">
            <v>MAR</v>
          </cell>
          <cell r="G314">
            <v>0.49858796296296298</v>
          </cell>
          <cell r="H314" t="str">
            <v>000:20</v>
          </cell>
          <cell r="I314" t="str">
            <v>[EN TELA DE JUICIO]</v>
          </cell>
          <cell r="J314">
            <v>3</v>
          </cell>
          <cell r="K314">
            <v>6</v>
          </cell>
          <cell r="L314" t="str">
            <v>Resto</v>
          </cell>
          <cell r="M314">
            <v>0.1</v>
          </cell>
          <cell r="N314">
            <v>137.5</v>
          </cell>
          <cell r="O314">
            <v>45</v>
          </cell>
          <cell r="P314">
            <v>50</v>
          </cell>
        </row>
        <row r="315">
          <cell r="A315">
            <v>313</v>
          </cell>
          <cell r="B315" t="str">
            <v xml:space="preserve">PORT AVENTURA-H.VIAJE                                      </v>
          </cell>
          <cell r="C315" t="str">
            <v>TVM</v>
          </cell>
          <cell r="D315" t="str">
            <v>GENERAL</v>
          </cell>
          <cell r="E315">
            <v>35920</v>
          </cell>
          <cell r="F315" t="str">
            <v>MAR</v>
          </cell>
          <cell r="G315">
            <v>0.9486458333333333</v>
          </cell>
          <cell r="H315" t="str">
            <v>000:20</v>
          </cell>
          <cell r="I315" t="str">
            <v>[MAS ALLA DEL LIMITE]  * {AVANCE PROGRAMACION}</v>
          </cell>
          <cell r="J315">
            <v>11</v>
          </cell>
          <cell r="K315">
            <v>19</v>
          </cell>
          <cell r="L315" t="str">
            <v>Resto</v>
          </cell>
          <cell r="M315">
            <v>0.6</v>
          </cell>
          <cell r="N315">
            <v>138.1</v>
          </cell>
          <cell r="O315">
            <v>209</v>
          </cell>
          <cell r="P315">
            <v>700</v>
          </cell>
        </row>
        <row r="316">
          <cell r="A316">
            <v>314</v>
          </cell>
          <cell r="B316" t="str">
            <v xml:space="preserve">PORT AVENTURA-H.VIAJE                                      </v>
          </cell>
          <cell r="C316" t="str">
            <v>C.SUR</v>
          </cell>
          <cell r="D316" t="str">
            <v>GENERAL</v>
          </cell>
          <cell r="E316">
            <v>35921</v>
          </cell>
          <cell r="F316" t="str">
            <v>MIÉ</v>
          </cell>
          <cell r="G316">
            <v>0.5028125</v>
          </cell>
          <cell r="H316" t="str">
            <v>000:20</v>
          </cell>
          <cell r="I316" t="str">
            <v>[AVANCE NOTICIAS 12H] * [AVANCE PROGRAMACION]</v>
          </cell>
          <cell r="J316">
            <v>2</v>
          </cell>
          <cell r="K316">
            <v>8</v>
          </cell>
          <cell r="L316" t="str">
            <v>Segunda</v>
          </cell>
          <cell r="M316">
            <v>0.1</v>
          </cell>
          <cell r="N316">
            <v>138.1</v>
          </cell>
          <cell r="O316">
            <v>19</v>
          </cell>
          <cell r="P316">
            <v>65</v>
          </cell>
        </row>
        <row r="317">
          <cell r="A317">
            <v>315</v>
          </cell>
          <cell r="B317" t="str">
            <v xml:space="preserve">PORT AVENTURA-H.VIAJE                                      </v>
          </cell>
          <cell r="C317" t="str">
            <v>C.SUR</v>
          </cell>
          <cell r="D317" t="str">
            <v>GENERAL</v>
          </cell>
          <cell r="E317">
            <v>35921</v>
          </cell>
          <cell r="F317" t="str">
            <v>MIÉ</v>
          </cell>
          <cell r="G317">
            <v>0.58047453703703711</v>
          </cell>
          <cell r="H317" t="str">
            <v>000:20</v>
          </cell>
          <cell r="I317" t="str">
            <v>[AVANCE PROGRAMACION] * [LA TIENDA EN CASA]</v>
          </cell>
          <cell r="J317">
            <v>8</v>
          </cell>
          <cell r="K317">
            <v>10</v>
          </cell>
          <cell r="L317" t="str">
            <v>Resto</v>
          </cell>
          <cell r="M317">
            <v>0.3</v>
          </cell>
          <cell r="N317">
            <v>138.4</v>
          </cell>
          <cell r="O317">
            <v>95</v>
          </cell>
          <cell r="P317">
            <v>450</v>
          </cell>
        </row>
        <row r="318">
          <cell r="A318">
            <v>316</v>
          </cell>
          <cell r="B318" t="str">
            <v xml:space="preserve">PORT AVENTURA-H.VIAJE                                      </v>
          </cell>
          <cell r="C318" t="str">
            <v>C9</v>
          </cell>
          <cell r="D318" t="str">
            <v>GENERAL</v>
          </cell>
          <cell r="E318">
            <v>35921</v>
          </cell>
          <cell r="F318" t="str">
            <v>MIÉ</v>
          </cell>
          <cell r="G318">
            <v>0.50085648148148143</v>
          </cell>
          <cell r="H318" t="str">
            <v>000:20</v>
          </cell>
          <cell r="I318" t="str">
            <v>[AVANCE PROGRAMACION] * [BON PROFIT]</v>
          </cell>
          <cell r="J318">
            <v>11</v>
          </cell>
          <cell r="K318">
            <v>11</v>
          </cell>
          <cell r="L318" t="str">
            <v>Ultima</v>
          </cell>
          <cell r="M318">
            <v>0</v>
          </cell>
          <cell r="N318">
            <v>138.4</v>
          </cell>
          <cell r="O318">
            <v>9</v>
          </cell>
          <cell r="P318">
            <v>40</v>
          </cell>
        </row>
        <row r="319">
          <cell r="A319">
            <v>317</v>
          </cell>
          <cell r="B319" t="str">
            <v xml:space="preserve">PORT AVENTURA-H.VIAJE                                      </v>
          </cell>
          <cell r="C319" t="str">
            <v>C9</v>
          </cell>
          <cell r="D319" t="str">
            <v>GENERAL</v>
          </cell>
          <cell r="E319">
            <v>35921</v>
          </cell>
          <cell r="F319" t="str">
            <v>MIÉ</v>
          </cell>
          <cell r="G319">
            <v>0.83243055555555545</v>
          </cell>
          <cell r="H319" t="str">
            <v>000:20</v>
          </cell>
          <cell r="I319" t="str">
            <v xml:space="preserve">[GUANYE QUI GUANYE] {AVANCE PROGRAMACION} * </v>
          </cell>
          <cell r="J319">
            <v>7</v>
          </cell>
          <cell r="K319">
            <v>12</v>
          </cell>
          <cell r="L319" t="str">
            <v>Resto</v>
          </cell>
          <cell r="M319">
            <v>0.2</v>
          </cell>
          <cell r="N319">
            <v>138.6</v>
          </cell>
          <cell r="O319">
            <v>86</v>
          </cell>
          <cell r="P319">
            <v>160</v>
          </cell>
        </row>
        <row r="320">
          <cell r="A320">
            <v>318</v>
          </cell>
          <cell r="B320" t="str">
            <v xml:space="preserve">PORT AVENTURA-H.VIAJE                                      </v>
          </cell>
          <cell r="C320" t="str">
            <v>ETB2</v>
          </cell>
          <cell r="D320" t="str">
            <v>GENERAL</v>
          </cell>
          <cell r="E320">
            <v>35921</v>
          </cell>
          <cell r="F320" t="str">
            <v>MIÉ</v>
          </cell>
          <cell r="G320">
            <v>0.44094907407407408</v>
          </cell>
          <cell r="H320" t="str">
            <v>000:20</v>
          </cell>
          <cell r="I320" t="str">
            <v>[FORUM] {AVANCE PROGRAMACION} * {AVANCE PROGRAMACION}</v>
          </cell>
          <cell r="J320">
            <v>2</v>
          </cell>
          <cell r="K320">
            <v>3</v>
          </cell>
          <cell r="L320" t="str">
            <v>Segunda</v>
          </cell>
          <cell r="M320">
            <v>0</v>
          </cell>
          <cell r="N320">
            <v>138.6</v>
          </cell>
          <cell r="O320">
            <v>0</v>
          </cell>
          <cell r="P320">
            <v>40</v>
          </cell>
        </row>
        <row r="321">
          <cell r="A321">
            <v>319</v>
          </cell>
          <cell r="B321" t="str">
            <v xml:space="preserve">PORT AVENTURA-H.VIAJE                                      </v>
          </cell>
          <cell r="C321" t="str">
            <v>ETB2</v>
          </cell>
          <cell r="D321" t="str">
            <v>GENERAL</v>
          </cell>
          <cell r="E321">
            <v>35921</v>
          </cell>
          <cell r="F321" t="str">
            <v>MIÉ</v>
          </cell>
          <cell r="G321">
            <v>0.50415509259259261</v>
          </cell>
          <cell r="H321" t="str">
            <v>000:20</v>
          </cell>
          <cell r="I321" t="str">
            <v>[CINE 2] {AVANCE PROGRAMACION} * {AVANCE PROGRAMACION}</v>
          </cell>
          <cell r="J321">
            <v>2</v>
          </cell>
          <cell r="K321">
            <v>3</v>
          </cell>
          <cell r="L321" t="str">
            <v>Segunda</v>
          </cell>
          <cell r="M321">
            <v>0</v>
          </cell>
          <cell r="N321">
            <v>138.69999999999999</v>
          </cell>
          <cell r="O321">
            <v>11</v>
          </cell>
          <cell r="P321">
            <v>40</v>
          </cell>
        </row>
        <row r="322">
          <cell r="A322">
            <v>320</v>
          </cell>
          <cell r="B322" t="str">
            <v xml:space="preserve">PORT AVENTURA-H.VIAJE                                      </v>
          </cell>
          <cell r="C322" t="str">
            <v>ETB2</v>
          </cell>
          <cell r="D322" t="str">
            <v>GENERAL</v>
          </cell>
          <cell r="E322">
            <v>35921</v>
          </cell>
          <cell r="F322" t="str">
            <v>MIÉ</v>
          </cell>
          <cell r="G322">
            <v>1.0263888888888888</v>
          </cell>
          <cell r="H322" t="str">
            <v>000:20</v>
          </cell>
          <cell r="I322" t="str">
            <v>[TAXI 10] {AVANCE PROGRAMACION} * {AVANCE PROGRAMACION}</v>
          </cell>
          <cell r="J322">
            <v>5</v>
          </cell>
          <cell r="K322">
            <v>15</v>
          </cell>
          <cell r="L322" t="str">
            <v>Resto</v>
          </cell>
          <cell r="M322">
            <v>0.1</v>
          </cell>
          <cell r="N322">
            <v>138.69999999999999</v>
          </cell>
          <cell r="O322">
            <v>23</v>
          </cell>
          <cell r="P322">
            <v>100</v>
          </cell>
        </row>
        <row r="323">
          <cell r="A323">
            <v>321</v>
          </cell>
          <cell r="B323" t="str">
            <v xml:space="preserve">PORT AVENTURA-H.VIAJE                                      </v>
          </cell>
          <cell r="C323" t="str">
            <v>TVG</v>
          </cell>
          <cell r="D323" t="str">
            <v>GENERAL</v>
          </cell>
          <cell r="E323">
            <v>35921</v>
          </cell>
          <cell r="F323" t="str">
            <v>MIÉ</v>
          </cell>
          <cell r="G323">
            <v>0.4533564814814815</v>
          </cell>
          <cell r="H323" t="str">
            <v>000:20</v>
          </cell>
          <cell r="I323" t="str">
            <v>[CADA DIA] {AVANCE PROGRAMACION} * {AVANCE PROGRAMACION}</v>
          </cell>
          <cell r="J323">
            <v>2</v>
          </cell>
          <cell r="K323">
            <v>3</v>
          </cell>
          <cell r="L323" t="str">
            <v>Segunda</v>
          </cell>
          <cell r="M323">
            <v>0</v>
          </cell>
          <cell r="N323">
            <v>138.69999999999999</v>
          </cell>
          <cell r="O323">
            <v>6</v>
          </cell>
          <cell r="P323">
            <v>40</v>
          </cell>
        </row>
        <row r="324">
          <cell r="A324">
            <v>322</v>
          </cell>
          <cell r="B324" t="str">
            <v xml:space="preserve">PORT AVENTURA-H.VIAJE                                      </v>
          </cell>
          <cell r="C324" t="str">
            <v>TVG</v>
          </cell>
          <cell r="D324" t="str">
            <v>GENERAL</v>
          </cell>
          <cell r="E324">
            <v>35921</v>
          </cell>
          <cell r="F324" t="str">
            <v>MIÉ</v>
          </cell>
          <cell r="G324">
            <v>0.84624999999999995</v>
          </cell>
          <cell r="H324" t="str">
            <v>000:20</v>
          </cell>
          <cell r="I324" t="str">
            <v>[AVANCE PROGRAMACION] * [GALICIA DIRECTO]</v>
          </cell>
          <cell r="J324">
            <v>8</v>
          </cell>
          <cell r="K324">
            <v>10</v>
          </cell>
          <cell r="L324" t="str">
            <v>Resto</v>
          </cell>
          <cell r="M324">
            <v>0.1</v>
          </cell>
          <cell r="N324">
            <v>138.80000000000001</v>
          </cell>
          <cell r="O324">
            <v>25</v>
          </cell>
          <cell r="P324">
            <v>250</v>
          </cell>
        </row>
        <row r="325">
          <cell r="A325">
            <v>323</v>
          </cell>
          <cell r="B325" t="str">
            <v xml:space="preserve">PORT AVENTURA-H.VIAJE                                      </v>
          </cell>
          <cell r="C325" t="str">
            <v>TVG</v>
          </cell>
          <cell r="D325" t="str">
            <v>GENERAL</v>
          </cell>
          <cell r="E325">
            <v>35921</v>
          </cell>
          <cell r="F325" t="str">
            <v>MIÉ</v>
          </cell>
          <cell r="G325">
            <v>1.0217592592592593</v>
          </cell>
          <cell r="H325" t="str">
            <v>000:20</v>
          </cell>
          <cell r="I325" t="str">
            <v>[CINE] {AVANCE PROGRAMACION} * {AVANCE PROGRAMACION}</v>
          </cell>
          <cell r="J325">
            <v>7</v>
          </cell>
          <cell r="K325">
            <v>10</v>
          </cell>
          <cell r="L325" t="str">
            <v>Resto</v>
          </cell>
          <cell r="M325">
            <v>0.1</v>
          </cell>
          <cell r="N325">
            <v>138.9</v>
          </cell>
          <cell r="O325">
            <v>35</v>
          </cell>
          <cell r="P325">
            <v>90</v>
          </cell>
        </row>
        <row r="326">
          <cell r="A326">
            <v>324</v>
          </cell>
          <cell r="B326" t="str">
            <v xml:space="preserve">PORT AVENTURA-H.VIAJE                                      </v>
          </cell>
          <cell r="C326" t="str">
            <v>TVM</v>
          </cell>
          <cell r="D326" t="str">
            <v>GENERAL</v>
          </cell>
          <cell r="E326">
            <v>35921</v>
          </cell>
          <cell r="F326" t="str">
            <v>MIÉ</v>
          </cell>
          <cell r="G326">
            <v>0.5295023148148148</v>
          </cell>
          <cell r="H326" t="str">
            <v>000:20</v>
          </cell>
          <cell r="I326" t="str">
            <v>[COMPA#ERAS DE PISO]  * {AVANCE PROGRAMACION}</v>
          </cell>
          <cell r="J326">
            <v>3</v>
          </cell>
          <cell r="K326">
            <v>6</v>
          </cell>
          <cell r="L326" t="str">
            <v>Resto</v>
          </cell>
          <cell r="M326">
            <v>0.1</v>
          </cell>
          <cell r="N326">
            <v>139</v>
          </cell>
          <cell r="O326">
            <v>38</v>
          </cell>
          <cell r="P326">
            <v>275</v>
          </cell>
        </row>
        <row r="327">
          <cell r="A327">
            <v>325</v>
          </cell>
          <cell r="B327" t="str">
            <v xml:space="preserve">PORT AVENTURA-H.VIAJE                                      </v>
          </cell>
          <cell r="C327" t="str">
            <v>TVM</v>
          </cell>
          <cell r="D327" t="str">
            <v>GENERAL</v>
          </cell>
          <cell r="E327">
            <v>35921</v>
          </cell>
          <cell r="F327" t="str">
            <v>MIÉ</v>
          </cell>
          <cell r="G327">
            <v>0.80447916666666675</v>
          </cell>
          <cell r="H327" t="str">
            <v>000:20</v>
          </cell>
          <cell r="I327" t="str">
            <v>[MADRID DIRECTO]  * {AVANCE PROGRAMACION}</v>
          </cell>
          <cell r="J327">
            <v>13</v>
          </cell>
          <cell r="K327">
            <v>18</v>
          </cell>
          <cell r="L327" t="str">
            <v>Resto</v>
          </cell>
          <cell r="M327">
            <v>0.4</v>
          </cell>
          <cell r="N327">
            <v>139.5</v>
          </cell>
          <cell r="O327">
            <v>160</v>
          </cell>
          <cell r="P327">
            <v>400</v>
          </cell>
        </row>
        <row r="328">
          <cell r="A328">
            <v>326</v>
          </cell>
          <cell r="B328" t="str">
            <v xml:space="preserve">PORT AVENTURA-H.VIAJE                                      </v>
          </cell>
          <cell r="C328" t="str">
            <v>C.SUR</v>
          </cell>
          <cell r="D328" t="str">
            <v>GENERAL</v>
          </cell>
          <cell r="E328">
            <v>35922</v>
          </cell>
          <cell r="F328" t="str">
            <v>JUE</v>
          </cell>
          <cell r="G328">
            <v>0.72783564814814816</v>
          </cell>
          <cell r="H328" t="str">
            <v>000:20</v>
          </cell>
          <cell r="I328" t="str">
            <v>[DE TARDE EN TARDE] {AVANCE PROGRAMACION} * {AVANCE PROGRAMACION}</v>
          </cell>
          <cell r="J328">
            <v>7</v>
          </cell>
          <cell r="K328">
            <v>11</v>
          </cell>
          <cell r="L328" t="str">
            <v>Resto</v>
          </cell>
          <cell r="M328">
            <v>1.7</v>
          </cell>
          <cell r="N328">
            <v>141.19999999999999</v>
          </cell>
          <cell r="O328">
            <v>628</v>
          </cell>
          <cell r="P328">
            <v>500</v>
          </cell>
        </row>
        <row r="329">
          <cell r="A329">
            <v>327</v>
          </cell>
          <cell r="B329" t="str">
            <v xml:space="preserve">PORT AVENTURA-H.VIAJE                                      </v>
          </cell>
          <cell r="C329" t="str">
            <v>C.SUR</v>
          </cell>
          <cell r="D329" t="str">
            <v>GENERAL</v>
          </cell>
          <cell r="E329">
            <v>35922</v>
          </cell>
          <cell r="F329" t="str">
            <v>JUE</v>
          </cell>
          <cell r="G329">
            <v>1.0464699074074073</v>
          </cell>
          <cell r="H329" t="str">
            <v>000:20</v>
          </cell>
          <cell r="I329" t="str">
            <v xml:space="preserve">[NOCHE TRASNOCHE] {AVANCE PROGRAMACION} * </v>
          </cell>
          <cell r="J329">
            <v>10</v>
          </cell>
          <cell r="K329">
            <v>10</v>
          </cell>
          <cell r="L329" t="str">
            <v>Ultima</v>
          </cell>
          <cell r="M329">
            <v>0.2</v>
          </cell>
          <cell r="N329">
            <v>141.4</v>
          </cell>
          <cell r="O329">
            <v>76</v>
          </cell>
          <cell r="P329">
            <v>65</v>
          </cell>
        </row>
        <row r="330">
          <cell r="A330">
            <v>328</v>
          </cell>
          <cell r="B330" t="str">
            <v xml:space="preserve">PORT AVENTURA-H.VIAJE                                      </v>
          </cell>
          <cell r="C330" t="str">
            <v>C9</v>
          </cell>
          <cell r="D330" t="str">
            <v>GENERAL</v>
          </cell>
          <cell r="E330">
            <v>35922</v>
          </cell>
          <cell r="F330" t="str">
            <v>JUE</v>
          </cell>
          <cell r="G330">
            <v>0.83174768518518516</v>
          </cell>
          <cell r="H330" t="str">
            <v>000:20</v>
          </cell>
          <cell r="I330" t="str">
            <v xml:space="preserve">[GUANYE QUI GUANYE] {AVANCE PROGRAMACION} * </v>
          </cell>
          <cell r="J330">
            <v>6</v>
          </cell>
          <cell r="K330">
            <v>10</v>
          </cell>
          <cell r="L330" t="str">
            <v>Resto</v>
          </cell>
          <cell r="M330">
            <v>0.2</v>
          </cell>
          <cell r="N330">
            <v>141.5</v>
          </cell>
          <cell r="O330">
            <v>60</v>
          </cell>
          <cell r="P330">
            <v>160</v>
          </cell>
        </row>
        <row r="331">
          <cell r="A331">
            <v>329</v>
          </cell>
          <cell r="B331" t="str">
            <v xml:space="preserve">PORT AVENTURA-H.VIAJE                                      </v>
          </cell>
          <cell r="C331" t="str">
            <v>C9</v>
          </cell>
          <cell r="D331" t="str">
            <v>GENERAL</v>
          </cell>
          <cell r="E331">
            <v>35922</v>
          </cell>
          <cell r="F331" t="str">
            <v>JUE</v>
          </cell>
          <cell r="G331">
            <v>1.069386574074074</v>
          </cell>
          <cell r="H331" t="str">
            <v>000:20</v>
          </cell>
          <cell r="I331" t="str">
            <v>[TOMBOLA] * [COLP D'ULL]</v>
          </cell>
          <cell r="J331">
            <v>5</v>
          </cell>
          <cell r="K331">
            <v>14</v>
          </cell>
          <cell r="L331" t="str">
            <v>Resto</v>
          </cell>
          <cell r="M331">
            <v>0.1</v>
          </cell>
          <cell r="N331">
            <v>141.69999999999999</v>
          </cell>
          <cell r="O331">
            <v>51</v>
          </cell>
          <cell r="P331">
            <v>25</v>
          </cell>
        </row>
        <row r="332">
          <cell r="A332">
            <v>330</v>
          </cell>
          <cell r="B332" t="str">
            <v xml:space="preserve">PORT AVENTURA-H.VIAJE                                      </v>
          </cell>
          <cell r="C332" t="str">
            <v>ETB2</v>
          </cell>
          <cell r="D332" t="str">
            <v>GENERAL</v>
          </cell>
          <cell r="E332">
            <v>35922</v>
          </cell>
          <cell r="F332" t="str">
            <v>JUE</v>
          </cell>
          <cell r="G332">
            <v>0.46263888888888888</v>
          </cell>
          <cell r="H332" t="str">
            <v>000:20</v>
          </cell>
          <cell r="I332" t="str">
            <v>[CINE 2] {AVANCE PROGRAMACION} * {AVANCE PROGRAMACION}</v>
          </cell>
          <cell r="J332">
            <v>2</v>
          </cell>
          <cell r="K332">
            <v>3</v>
          </cell>
          <cell r="L332" t="str">
            <v>Segunda</v>
          </cell>
          <cell r="M332">
            <v>0</v>
          </cell>
          <cell r="N332">
            <v>141.69999999999999</v>
          </cell>
          <cell r="O332">
            <v>15</v>
          </cell>
          <cell r="P332">
            <v>40</v>
          </cell>
        </row>
        <row r="333">
          <cell r="A333">
            <v>331</v>
          </cell>
          <cell r="B333" t="str">
            <v xml:space="preserve">PORT AVENTURA-H.VIAJE                                      </v>
          </cell>
          <cell r="C333" t="str">
            <v>ETB2</v>
          </cell>
          <cell r="D333" t="str">
            <v>GENERAL</v>
          </cell>
          <cell r="E333">
            <v>35922</v>
          </cell>
          <cell r="F333" t="str">
            <v>JUE</v>
          </cell>
          <cell r="G333">
            <v>0.49809027777777781</v>
          </cell>
          <cell r="H333" t="str">
            <v>000:20</v>
          </cell>
          <cell r="I333" t="str">
            <v>[CINE 2] {AVANCE PROGRAMACION} * {AVANCE PROGRAMACION}</v>
          </cell>
          <cell r="J333">
            <v>2</v>
          </cell>
          <cell r="K333">
            <v>4</v>
          </cell>
          <cell r="L333" t="str">
            <v>Segunda</v>
          </cell>
          <cell r="M333">
            <v>0</v>
          </cell>
          <cell r="N333">
            <v>141.69999999999999</v>
          </cell>
          <cell r="O333">
            <v>11</v>
          </cell>
          <cell r="P333">
            <v>40</v>
          </cell>
        </row>
        <row r="334">
          <cell r="A334">
            <v>332</v>
          </cell>
          <cell r="B334" t="str">
            <v xml:space="preserve">PORT AVENTURA-H.VIAJE                                      </v>
          </cell>
          <cell r="C334" t="str">
            <v>ETB2</v>
          </cell>
          <cell r="D334" t="str">
            <v>GENERAL</v>
          </cell>
          <cell r="E334">
            <v>35922</v>
          </cell>
          <cell r="F334" t="str">
            <v>JUE</v>
          </cell>
          <cell r="G334">
            <v>0.58297453703703705</v>
          </cell>
          <cell r="H334" t="str">
            <v>000:20</v>
          </cell>
          <cell r="I334" t="str">
            <v>[AVANCE PROGRAMACION] * [AVANCE PROGRAMACION]</v>
          </cell>
          <cell r="J334">
            <v>3</v>
          </cell>
          <cell r="K334">
            <v>8</v>
          </cell>
          <cell r="L334" t="str">
            <v>Resto</v>
          </cell>
          <cell r="M334">
            <v>0.1</v>
          </cell>
          <cell r="N334">
            <v>141.80000000000001</v>
          </cell>
          <cell r="O334">
            <v>30</v>
          </cell>
          <cell r="P334">
            <v>100</v>
          </cell>
        </row>
        <row r="335">
          <cell r="A335">
            <v>333</v>
          </cell>
          <cell r="B335" t="str">
            <v xml:space="preserve">PORT AVENTURA-H.VIAJE                                      </v>
          </cell>
          <cell r="C335" t="str">
            <v>TVG</v>
          </cell>
          <cell r="D335" t="str">
            <v>GENERAL</v>
          </cell>
          <cell r="E335">
            <v>35922</v>
          </cell>
          <cell r="F335" t="str">
            <v>JUE</v>
          </cell>
          <cell r="G335">
            <v>0.46023148148148146</v>
          </cell>
          <cell r="H335" t="str">
            <v>000:20</v>
          </cell>
          <cell r="I335" t="str">
            <v>[CADA DIA] {AVANCE PROGRAMACION} * {AVANCE PROGRAMACION}</v>
          </cell>
          <cell r="J335">
            <v>2</v>
          </cell>
          <cell r="K335">
            <v>3</v>
          </cell>
          <cell r="L335" t="str">
            <v>Segunda</v>
          </cell>
          <cell r="M335">
            <v>0</v>
          </cell>
          <cell r="N335">
            <v>141.9</v>
          </cell>
          <cell r="O335">
            <v>11</v>
          </cell>
          <cell r="P335">
            <v>40</v>
          </cell>
        </row>
        <row r="336">
          <cell r="A336">
            <v>334</v>
          </cell>
          <cell r="B336" t="str">
            <v xml:space="preserve">PORT AVENTURA-H.VIAJE                                      </v>
          </cell>
          <cell r="C336" t="str">
            <v>TVG</v>
          </cell>
          <cell r="D336" t="str">
            <v>GENERAL</v>
          </cell>
          <cell r="E336">
            <v>35922</v>
          </cell>
          <cell r="F336" t="str">
            <v>JUE</v>
          </cell>
          <cell r="G336">
            <v>0.90623842592592585</v>
          </cell>
          <cell r="H336" t="str">
            <v>000:20</v>
          </cell>
          <cell r="I336" t="str">
            <v>[TELEXORNAL DEPORTES] * [O TEMPO]</v>
          </cell>
          <cell r="J336">
            <v>11</v>
          </cell>
          <cell r="K336">
            <v>16</v>
          </cell>
          <cell r="L336" t="str">
            <v>Resto</v>
          </cell>
          <cell r="M336">
            <v>0.2</v>
          </cell>
          <cell r="N336">
            <v>142.1</v>
          </cell>
          <cell r="O336">
            <v>79</v>
          </cell>
          <cell r="P336">
            <v>330</v>
          </cell>
        </row>
        <row r="337">
          <cell r="A337">
            <v>335</v>
          </cell>
          <cell r="B337" t="str">
            <v xml:space="preserve">PORT AVENTURA-H.VIAJE                                      </v>
          </cell>
          <cell r="C337" t="str">
            <v>TVG</v>
          </cell>
          <cell r="D337" t="str">
            <v>GENERAL</v>
          </cell>
          <cell r="E337">
            <v>35922</v>
          </cell>
          <cell r="F337" t="str">
            <v>JUE</v>
          </cell>
          <cell r="G337">
            <v>1.0054861111111111</v>
          </cell>
          <cell r="H337" t="str">
            <v>000:20</v>
          </cell>
          <cell r="I337" t="str">
            <v>[AVANCE PROGRAMACION] * [AVANCE PROGRAMACION]</v>
          </cell>
          <cell r="J337">
            <v>8</v>
          </cell>
          <cell r="K337">
            <v>9</v>
          </cell>
          <cell r="L337" t="str">
            <v>Penultima</v>
          </cell>
          <cell r="M337">
            <v>0.1</v>
          </cell>
          <cell r="N337">
            <v>142.19999999999999</v>
          </cell>
          <cell r="O337">
            <v>48</v>
          </cell>
          <cell r="P337">
            <v>160</v>
          </cell>
        </row>
        <row r="338">
          <cell r="A338">
            <v>336</v>
          </cell>
          <cell r="B338" t="str">
            <v xml:space="preserve">PORT AVENTURA-H.VIAJE                                      </v>
          </cell>
          <cell r="C338" t="str">
            <v>TVM</v>
          </cell>
          <cell r="D338" t="str">
            <v>GENERAL</v>
          </cell>
          <cell r="E338">
            <v>35922</v>
          </cell>
          <cell r="F338" t="str">
            <v>JUE</v>
          </cell>
          <cell r="G338">
            <v>0.51077546296296295</v>
          </cell>
          <cell r="H338" t="str">
            <v>000:20</v>
          </cell>
          <cell r="I338" t="str">
            <v>[LA NI#ERA] {AVANCE PROGRAMACION} * {AVANCE PROGRAMACION}</v>
          </cell>
          <cell r="J338">
            <v>3</v>
          </cell>
          <cell r="K338">
            <v>9</v>
          </cell>
          <cell r="L338" t="str">
            <v>Resto</v>
          </cell>
          <cell r="M338">
            <v>0</v>
          </cell>
          <cell r="N338">
            <v>142.19999999999999</v>
          </cell>
          <cell r="O338">
            <v>15</v>
          </cell>
          <cell r="P338">
            <v>275</v>
          </cell>
        </row>
        <row r="339">
          <cell r="A339">
            <v>337</v>
          </cell>
          <cell r="B339" t="str">
            <v xml:space="preserve">PORT AVENTURA-H.VIAJE                                      </v>
          </cell>
          <cell r="C339" t="str">
            <v>TVM</v>
          </cell>
          <cell r="D339" t="str">
            <v>GENERAL</v>
          </cell>
          <cell r="E339">
            <v>35922</v>
          </cell>
          <cell r="F339" t="str">
            <v>JUE</v>
          </cell>
          <cell r="G339">
            <v>0.98947916666666658</v>
          </cell>
          <cell r="H339" t="str">
            <v>000:20</v>
          </cell>
          <cell r="I339" t="str">
            <v>[TOMBOLA] {AVANCE PROGRAMACION} * {AVANCE PROGRAMACION}</v>
          </cell>
          <cell r="J339">
            <v>7</v>
          </cell>
          <cell r="K339">
            <v>16</v>
          </cell>
          <cell r="L339" t="str">
            <v>Resto</v>
          </cell>
          <cell r="M339">
            <v>0.8</v>
          </cell>
          <cell r="N339">
            <v>143</v>
          </cell>
          <cell r="O339">
            <v>278</v>
          </cell>
          <cell r="P339">
            <v>700</v>
          </cell>
        </row>
        <row r="340">
          <cell r="A340">
            <v>338</v>
          </cell>
          <cell r="B340" t="str">
            <v xml:space="preserve">PORT AVENTURA-H.VIAJE                                      </v>
          </cell>
          <cell r="C340" t="str">
            <v>C.SUR</v>
          </cell>
          <cell r="D340" t="str">
            <v>GENERAL</v>
          </cell>
          <cell r="E340">
            <v>35923</v>
          </cell>
          <cell r="F340" t="str">
            <v>VIE</v>
          </cell>
          <cell r="G340">
            <v>0.4974189814814815</v>
          </cell>
          <cell r="H340" t="str">
            <v>000:20</v>
          </cell>
          <cell r="I340" t="str">
            <v>[AVANCE NOTICIAS 11H] * [AVANCE PROGRAMACION]</v>
          </cell>
          <cell r="J340">
            <v>2</v>
          </cell>
          <cell r="K340">
            <v>9</v>
          </cell>
          <cell r="L340" t="str">
            <v>Segunda</v>
          </cell>
          <cell r="M340">
            <v>0</v>
          </cell>
          <cell r="N340">
            <v>143</v>
          </cell>
          <cell r="O340">
            <v>13</v>
          </cell>
          <cell r="P340">
            <v>65</v>
          </cell>
        </row>
        <row r="341">
          <cell r="A341">
            <v>339</v>
          </cell>
          <cell r="B341" t="str">
            <v xml:space="preserve">PORT AVENTURA-H.VIAJE                                      </v>
          </cell>
          <cell r="C341" t="str">
            <v>C.SUR</v>
          </cell>
          <cell r="D341" t="str">
            <v>GENERAL</v>
          </cell>
          <cell r="E341">
            <v>35923</v>
          </cell>
          <cell r="F341" t="str">
            <v>VIE</v>
          </cell>
          <cell r="G341">
            <v>0.85211805555555553</v>
          </cell>
          <cell r="H341" t="str">
            <v>000:20</v>
          </cell>
          <cell r="I341" t="str">
            <v>[AVANCE PROGRAMACION] * [NOTICIAS 2]</v>
          </cell>
          <cell r="J341">
            <v>7</v>
          </cell>
          <cell r="K341">
            <v>8</v>
          </cell>
          <cell r="L341" t="str">
            <v>Penultima</v>
          </cell>
          <cell r="M341">
            <v>0.4</v>
          </cell>
          <cell r="N341">
            <v>143.5</v>
          </cell>
          <cell r="O341">
            <v>155</v>
          </cell>
          <cell r="P341">
            <v>450</v>
          </cell>
        </row>
        <row r="342">
          <cell r="A342">
            <v>340</v>
          </cell>
          <cell r="B342" t="str">
            <v xml:space="preserve">PORT AVENTURA-H.VIAJE                                      </v>
          </cell>
          <cell r="C342" t="str">
            <v>C9</v>
          </cell>
          <cell r="D342" t="str">
            <v>GENERAL</v>
          </cell>
          <cell r="E342">
            <v>35923</v>
          </cell>
          <cell r="F342" t="str">
            <v>VIE</v>
          </cell>
          <cell r="G342">
            <v>0.99394675925925924</v>
          </cell>
          <cell r="H342" t="str">
            <v>000:20</v>
          </cell>
          <cell r="I342" t="str">
            <v>[PARLE VOSTE,CALLE VOS] {AVANCE PROGRAMACION} * {AVANCE PROGRAMACION}</v>
          </cell>
          <cell r="J342">
            <v>6</v>
          </cell>
          <cell r="K342">
            <v>15</v>
          </cell>
          <cell r="L342" t="str">
            <v>Resto</v>
          </cell>
          <cell r="M342">
            <v>0.3</v>
          </cell>
          <cell r="N342">
            <v>143.80000000000001</v>
          </cell>
          <cell r="O342">
            <v>112</v>
          </cell>
          <cell r="P342">
            <v>450</v>
          </cell>
        </row>
        <row r="343">
          <cell r="A343">
            <v>341</v>
          </cell>
          <cell r="B343" t="str">
            <v xml:space="preserve">PORT AVENTURA-H.VIAJE                                      </v>
          </cell>
          <cell r="C343" t="str">
            <v>C9</v>
          </cell>
          <cell r="D343" t="str">
            <v>GENERAL</v>
          </cell>
          <cell r="E343">
            <v>35923</v>
          </cell>
          <cell r="F343" t="str">
            <v>VIE</v>
          </cell>
          <cell r="G343">
            <v>1.060150462962963</v>
          </cell>
          <cell r="H343" t="str">
            <v>000:20</v>
          </cell>
          <cell r="I343" t="str">
            <v>[PARLE VOSTE,CALLE VOS] {AVANCE PROGRAMACION} * {AVANCE PROGRAMACION}</v>
          </cell>
          <cell r="J343">
            <v>5</v>
          </cell>
          <cell r="K343">
            <v>9</v>
          </cell>
          <cell r="L343" t="str">
            <v>Resto</v>
          </cell>
          <cell r="M343">
            <v>0.1</v>
          </cell>
          <cell r="N343">
            <v>143.9</v>
          </cell>
          <cell r="O343">
            <v>52</v>
          </cell>
          <cell r="P343">
            <v>50</v>
          </cell>
        </row>
        <row r="344">
          <cell r="A344">
            <v>342</v>
          </cell>
          <cell r="B344" t="str">
            <v xml:space="preserve">PORT AVENTURA-H.VIAJE                                      </v>
          </cell>
          <cell r="C344" t="str">
            <v>ETB2</v>
          </cell>
          <cell r="D344" t="str">
            <v>GENERAL</v>
          </cell>
          <cell r="E344">
            <v>35923</v>
          </cell>
          <cell r="F344" t="str">
            <v>VIE</v>
          </cell>
          <cell r="G344">
            <v>0.44954861111111111</v>
          </cell>
          <cell r="H344" t="str">
            <v>000:20</v>
          </cell>
          <cell r="I344" t="str">
            <v>[AVANCE PROGRAMACION] * [AVANCE PROGRAMACION]</v>
          </cell>
          <cell r="J344">
            <v>3</v>
          </cell>
          <cell r="K344">
            <v>4</v>
          </cell>
          <cell r="L344" t="str">
            <v>Penultima</v>
          </cell>
          <cell r="M344">
            <v>0</v>
          </cell>
          <cell r="N344">
            <v>143.9</v>
          </cell>
          <cell r="O344">
            <v>2</v>
          </cell>
          <cell r="P344">
            <v>40</v>
          </cell>
        </row>
        <row r="345">
          <cell r="A345">
            <v>343</v>
          </cell>
          <cell r="B345" t="str">
            <v xml:space="preserve">PORT AVENTURA-H.VIAJE                                      </v>
          </cell>
          <cell r="C345" t="str">
            <v>ETB2</v>
          </cell>
          <cell r="D345" t="str">
            <v>GENERAL</v>
          </cell>
          <cell r="E345">
            <v>35923</v>
          </cell>
          <cell r="F345" t="str">
            <v>VIE</v>
          </cell>
          <cell r="G345">
            <v>0.4971180555555556</v>
          </cell>
          <cell r="H345" t="str">
            <v>000:20</v>
          </cell>
          <cell r="I345" t="str">
            <v>[CINE 2] {AVANCE PROGRAMACION} * {AVANCE PROGRAMACION}</v>
          </cell>
          <cell r="J345">
            <v>2</v>
          </cell>
          <cell r="K345">
            <v>3</v>
          </cell>
          <cell r="L345" t="str">
            <v>Segunda</v>
          </cell>
          <cell r="M345">
            <v>0</v>
          </cell>
          <cell r="N345">
            <v>143.9</v>
          </cell>
          <cell r="O345">
            <v>5</v>
          </cell>
          <cell r="P345">
            <v>40</v>
          </cell>
        </row>
        <row r="346">
          <cell r="A346">
            <v>344</v>
          </cell>
          <cell r="B346" t="str">
            <v xml:space="preserve">PORT AVENTURA-H.VIAJE                                      </v>
          </cell>
          <cell r="C346" t="str">
            <v>ETB2</v>
          </cell>
          <cell r="D346" t="str">
            <v>GENERAL</v>
          </cell>
          <cell r="E346">
            <v>35923</v>
          </cell>
          <cell r="F346" t="str">
            <v>VIE</v>
          </cell>
          <cell r="G346">
            <v>0.83686342592592589</v>
          </cell>
          <cell r="H346" t="str">
            <v>000:20</v>
          </cell>
          <cell r="I346" t="str">
            <v>[PACIFIC BLUE] {AVANCE PROGRAMACION} * {AVANCE PROGRAMACION}</v>
          </cell>
          <cell r="J346">
            <v>10</v>
          </cell>
          <cell r="K346">
            <v>15</v>
          </cell>
          <cell r="L346" t="str">
            <v>Resto</v>
          </cell>
          <cell r="M346">
            <v>0.1</v>
          </cell>
          <cell r="N346">
            <v>144</v>
          </cell>
          <cell r="O346">
            <v>46</v>
          </cell>
          <cell r="P346">
            <v>100</v>
          </cell>
        </row>
        <row r="347">
          <cell r="A347">
            <v>345</v>
          </cell>
          <cell r="B347" t="str">
            <v xml:space="preserve">PORT AVENTURA-H.VIAJE                                      </v>
          </cell>
          <cell r="C347" t="str">
            <v>ETB2</v>
          </cell>
          <cell r="D347" t="str">
            <v>GENERAL</v>
          </cell>
          <cell r="E347">
            <v>35923</v>
          </cell>
          <cell r="F347" t="str">
            <v>VIE</v>
          </cell>
          <cell r="G347">
            <v>1.0325</v>
          </cell>
          <cell r="H347" t="str">
            <v>000:20</v>
          </cell>
          <cell r="I347" t="str">
            <v>[MAS ALLA DEL LIMITE] {AVANCE PROGRAMACION} * {AVANCE PROGRAMACION}</v>
          </cell>
          <cell r="J347">
            <v>4</v>
          </cell>
          <cell r="K347">
            <v>10</v>
          </cell>
          <cell r="L347" t="str">
            <v>Resto</v>
          </cell>
          <cell r="M347">
            <v>0.2</v>
          </cell>
          <cell r="N347">
            <v>144.19999999999999</v>
          </cell>
          <cell r="O347">
            <v>58</v>
          </cell>
          <cell r="P347">
            <v>100</v>
          </cell>
        </row>
        <row r="348">
          <cell r="A348">
            <v>346</v>
          </cell>
          <cell r="B348" t="str">
            <v xml:space="preserve">PORT AVENTURA-H.VIAJE                                      </v>
          </cell>
          <cell r="C348" t="str">
            <v>TVG</v>
          </cell>
          <cell r="D348" t="str">
            <v>GENERAL</v>
          </cell>
          <cell r="E348">
            <v>35923</v>
          </cell>
          <cell r="F348" t="str">
            <v>VIE</v>
          </cell>
          <cell r="G348">
            <v>0.47097222222222218</v>
          </cell>
          <cell r="H348" t="str">
            <v>000:20</v>
          </cell>
          <cell r="I348" t="str">
            <v>[AVANCE PROGRAMACION] * [DEZINE]</v>
          </cell>
          <cell r="J348">
            <v>2</v>
          </cell>
          <cell r="K348">
            <v>2</v>
          </cell>
          <cell r="L348" t="str">
            <v>Ultima</v>
          </cell>
          <cell r="M348">
            <v>0</v>
          </cell>
          <cell r="N348">
            <v>144.19999999999999</v>
          </cell>
          <cell r="O348">
            <v>5</v>
          </cell>
          <cell r="P348">
            <v>40</v>
          </cell>
        </row>
        <row r="349">
          <cell r="A349">
            <v>347</v>
          </cell>
          <cell r="B349" t="str">
            <v xml:space="preserve">PORT AVENTURA-H.VIAJE                                      </v>
          </cell>
          <cell r="C349" t="str">
            <v>TVG</v>
          </cell>
          <cell r="D349" t="str">
            <v>GENERAL</v>
          </cell>
          <cell r="E349">
            <v>35923</v>
          </cell>
          <cell r="F349" t="str">
            <v>VIE</v>
          </cell>
          <cell r="G349">
            <v>0.98726851851851849</v>
          </cell>
          <cell r="H349" t="str">
            <v>000:20</v>
          </cell>
          <cell r="I349" t="str">
            <v>[LUAR] {AVANCE PROGRAMACION} * {AVANCE PROGRAMACION}</v>
          </cell>
          <cell r="J349">
            <v>8</v>
          </cell>
          <cell r="K349">
            <v>15</v>
          </cell>
          <cell r="L349" t="str">
            <v>Resto</v>
          </cell>
          <cell r="M349">
            <v>0.6</v>
          </cell>
          <cell r="N349">
            <v>144.80000000000001</v>
          </cell>
          <cell r="O349">
            <v>227</v>
          </cell>
          <cell r="P349">
            <v>450</v>
          </cell>
        </row>
        <row r="350">
          <cell r="A350">
            <v>348</v>
          </cell>
          <cell r="B350" t="str">
            <v xml:space="preserve">PORT AVENTURA-H.VIAJE                                      </v>
          </cell>
          <cell r="C350" t="str">
            <v>TVG</v>
          </cell>
          <cell r="D350" t="str">
            <v>GENERAL</v>
          </cell>
          <cell r="E350">
            <v>35923</v>
          </cell>
          <cell r="F350" t="str">
            <v>VIE</v>
          </cell>
          <cell r="G350">
            <v>1.0242708333333332</v>
          </cell>
          <cell r="H350" t="str">
            <v>000:20</v>
          </cell>
          <cell r="I350" t="str">
            <v>[AVANCE PROGRAMACION] * [AVANCE PROGRAMACION]</v>
          </cell>
          <cell r="J350">
            <v>7</v>
          </cell>
          <cell r="K350">
            <v>9</v>
          </cell>
          <cell r="L350" t="str">
            <v>Resto</v>
          </cell>
          <cell r="M350">
            <v>0.3</v>
          </cell>
          <cell r="N350">
            <v>145.19999999999999</v>
          </cell>
          <cell r="O350">
            <v>116</v>
          </cell>
          <cell r="P350">
            <v>160</v>
          </cell>
        </row>
        <row r="351">
          <cell r="A351">
            <v>349</v>
          </cell>
          <cell r="B351" t="str">
            <v xml:space="preserve">PORT AVENTURA-H.VIAJE                                      </v>
          </cell>
          <cell r="C351" t="str">
            <v>TVM</v>
          </cell>
          <cell r="D351" t="str">
            <v>GENERAL</v>
          </cell>
          <cell r="E351">
            <v>35923</v>
          </cell>
          <cell r="F351" t="str">
            <v>VIE</v>
          </cell>
          <cell r="G351">
            <v>0.51131944444444444</v>
          </cell>
          <cell r="H351" t="str">
            <v>000:20</v>
          </cell>
          <cell r="I351" t="str">
            <v xml:space="preserve">[LA NI#ERA] {AVANCE PROGRAMACION} * </v>
          </cell>
          <cell r="J351">
            <v>2</v>
          </cell>
          <cell r="K351">
            <v>6</v>
          </cell>
          <cell r="L351" t="str">
            <v>Segunda</v>
          </cell>
          <cell r="M351">
            <v>0.1</v>
          </cell>
          <cell r="N351">
            <v>145.19999999999999</v>
          </cell>
          <cell r="O351">
            <v>31</v>
          </cell>
          <cell r="P351">
            <v>275</v>
          </cell>
        </row>
        <row r="352">
          <cell r="A352">
            <v>350</v>
          </cell>
          <cell r="B352" t="str">
            <v xml:space="preserve">PORT AVENTURA-H.VIAJE                                      </v>
          </cell>
          <cell r="C352" t="str">
            <v>TVM</v>
          </cell>
          <cell r="D352" t="str">
            <v>GENERAL</v>
          </cell>
          <cell r="E352">
            <v>35923</v>
          </cell>
          <cell r="F352" t="str">
            <v>VIE</v>
          </cell>
          <cell r="G352">
            <v>0.93236111111111108</v>
          </cell>
          <cell r="H352" t="str">
            <v>000:20</v>
          </cell>
          <cell r="I352" t="str">
            <v>[SUCEDIO EN MADRID] {AVANCE PROGRAMACION} * {AVANCE PROGRAMACION}</v>
          </cell>
          <cell r="J352">
            <v>9</v>
          </cell>
          <cell r="K352">
            <v>19</v>
          </cell>
          <cell r="L352" t="str">
            <v>Resto</v>
          </cell>
          <cell r="M352">
            <v>0.5</v>
          </cell>
          <cell r="N352">
            <v>145.69999999999999</v>
          </cell>
          <cell r="O352">
            <v>187</v>
          </cell>
          <cell r="P352">
            <v>700</v>
          </cell>
        </row>
        <row r="353">
          <cell r="A353">
            <v>351</v>
          </cell>
          <cell r="B353" t="str">
            <v xml:space="preserve">PORT AVENTURA-H.VIAJE                                      </v>
          </cell>
          <cell r="C353" t="str">
            <v>C.SUR</v>
          </cell>
          <cell r="D353" t="str">
            <v>GENERAL</v>
          </cell>
          <cell r="E353">
            <v>35924</v>
          </cell>
          <cell r="F353" t="str">
            <v>SÁB</v>
          </cell>
          <cell r="G353">
            <v>1.0015277777777778</v>
          </cell>
          <cell r="H353" t="str">
            <v>000:20</v>
          </cell>
          <cell r="I353" t="str">
            <v>[CINE] {AVANCE PROGRAMACION} * {AVANCE PROGRAMACION}</v>
          </cell>
          <cell r="J353">
            <v>15</v>
          </cell>
          <cell r="K353">
            <v>21</v>
          </cell>
          <cell r="L353" t="str">
            <v>Resto</v>
          </cell>
          <cell r="M353">
            <v>0.3</v>
          </cell>
          <cell r="N353">
            <v>146.1</v>
          </cell>
          <cell r="O353">
            <v>118</v>
          </cell>
          <cell r="P353">
            <v>325</v>
          </cell>
        </row>
        <row r="354">
          <cell r="A354">
            <v>352</v>
          </cell>
          <cell r="B354" t="str">
            <v xml:space="preserve">PORT AVENTURA-H.VIAJE                                      </v>
          </cell>
          <cell r="C354" t="str">
            <v>C.SUR</v>
          </cell>
          <cell r="D354" t="str">
            <v>GENERAL</v>
          </cell>
          <cell r="E354">
            <v>35924</v>
          </cell>
          <cell r="F354" t="str">
            <v>SÁB</v>
          </cell>
          <cell r="G354">
            <v>1.0718402777777778</v>
          </cell>
          <cell r="H354" t="str">
            <v>000:20</v>
          </cell>
          <cell r="I354" t="str">
            <v>[CINE EROTICO] {AVANCE PROGRAMACION} * {AVANCE PROGRAMACION}</v>
          </cell>
          <cell r="J354">
            <v>5</v>
          </cell>
          <cell r="K354">
            <v>9</v>
          </cell>
          <cell r="L354" t="str">
            <v>Resto</v>
          </cell>
          <cell r="M354">
            <v>0.5</v>
          </cell>
          <cell r="N354">
            <v>146.6</v>
          </cell>
          <cell r="O354">
            <v>199</v>
          </cell>
          <cell r="P354">
            <v>65</v>
          </cell>
        </row>
        <row r="355">
          <cell r="A355">
            <v>353</v>
          </cell>
          <cell r="B355" t="str">
            <v xml:space="preserve">PORT AVENTURA-H.VIAJE                                      </v>
          </cell>
          <cell r="C355" t="str">
            <v>C9</v>
          </cell>
          <cell r="D355" t="str">
            <v>GENERAL</v>
          </cell>
          <cell r="E355">
            <v>35924</v>
          </cell>
          <cell r="F355" t="str">
            <v>SÁB</v>
          </cell>
          <cell r="G355">
            <v>0.68190972222222224</v>
          </cell>
          <cell r="H355" t="str">
            <v>000:20</v>
          </cell>
          <cell r="I355" t="str">
            <v>[TARDES DE CINE] {AVANCE PROGRAMACION} * {AVANCE PROGRAMACION}</v>
          </cell>
          <cell r="J355">
            <v>5</v>
          </cell>
          <cell r="K355">
            <v>15</v>
          </cell>
          <cell r="L355" t="str">
            <v>Resto</v>
          </cell>
          <cell r="M355">
            <v>0.6</v>
          </cell>
          <cell r="N355">
            <v>147.19999999999999</v>
          </cell>
          <cell r="O355">
            <v>228</v>
          </cell>
          <cell r="P355">
            <v>250</v>
          </cell>
        </row>
        <row r="356">
          <cell r="A356">
            <v>354</v>
          </cell>
          <cell r="B356" t="str">
            <v xml:space="preserve">PORT AVENTURA-H.VIAJE                                      </v>
          </cell>
          <cell r="C356" t="str">
            <v>C9</v>
          </cell>
          <cell r="D356" t="str">
            <v>GENERAL</v>
          </cell>
          <cell r="E356">
            <v>35924</v>
          </cell>
          <cell r="F356" t="str">
            <v>SÁB</v>
          </cell>
          <cell r="G356">
            <v>1.0519097222222222</v>
          </cell>
          <cell r="H356" t="str">
            <v>000:20</v>
          </cell>
          <cell r="I356" t="str">
            <v>[CINE DE MITJANIT] {AVANCE PROGRAMACION} * {AVANCE PROGRAMACION}</v>
          </cell>
          <cell r="J356">
            <v>5</v>
          </cell>
          <cell r="K356">
            <v>15</v>
          </cell>
          <cell r="L356" t="str">
            <v>Resto</v>
          </cell>
          <cell r="M356">
            <v>0.1</v>
          </cell>
          <cell r="N356">
            <v>147.4</v>
          </cell>
          <cell r="O356">
            <v>54</v>
          </cell>
          <cell r="P356">
            <v>150</v>
          </cell>
        </row>
        <row r="357">
          <cell r="A357">
            <v>355</v>
          </cell>
          <cell r="B357" t="str">
            <v xml:space="preserve">PORT AVENTURA-H.VIAJE                                      </v>
          </cell>
          <cell r="C357" t="str">
            <v>ETB2</v>
          </cell>
          <cell r="D357" t="str">
            <v>GENERAL</v>
          </cell>
          <cell r="E357">
            <v>35924</v>
          </cell>
          <cell r="F357" t="str">
            <v>SÁB</v>
          </cell>
          <cell r="G357">
            <v>0.46026620370370369</v>
          </cell>
          <cell r="H357" t="str">
            <v>000:20</v>
          </cell>
          <cell r="I357" t="str">
            <v>[MARES DE FORTUNA] {AVANCE PROGRAMACION} * {AVANCE PROGRAMACION}</v>
          </cell>
          <cell r="J357">
            <v>2</v>
          </cell>
          <cell r="K357">
            <v>3</v>
          </cell>
          <cell r="L357" t="str">
            <v>Segunda</v>
          </cell>
          <cell r="M357">
            <v>0</v>
          </cell>
          <cell r="N357">
            <v>147.4</v>
          </cell>
          <cell r="O357">
            <v>13</v>
          </cell>
          <cell r="P357">
            <v>50</v>
          </cell>
        </row>
        <row r="358">
          <cell r="A358">
            <v>356</v>
          </cell>
          <cell r="B358" t="str">
            <v xml:space="preserve">PORT AVENTURA-H.VIAJE                                      </v>
          </cell>
          <cell r="C358" t="str">
            <v>ETB2</v>
          </cell>
          <cell r="D358" t="str">
            <v>GENERAL</v>
          </cell>
          <cell r="E358">
            <v>35924</v>
          </cell>
          <cell r="F358" t="str">
            <v>SÁB</v>
          </cell>
          <cell r="G358">
            <v>0.50090277777777781</v>
          </cell>
          <cell r="H358" t="str">
            <v>000:20</v>
          </cell>
          <cell r="I358" t="str">
            <v>[DE LEYENDAS Y VIAJES] {AVANCE PROGRAMACION} * {AVANCE PROGRAMACION}</v>
          </cell>
          <cell r="J358">
            <v>3</v>
          </cell>
          <cell r="K358">
            <v>4</v>
          </cell>
          <cell r="L358" t="str">
            <v>Penultima</v>
          </cell>
          <cell r="M358">
            <v>0.1</v>
          </cell>
          <cell r="N358">
            <v>147.5</v>
          </cell>
          <cell r="O358">
            <v>23</v>
          </cell>
          <cell r="P358">
            <v>50</v>
          </cell>
        </row>
        <row r="359">
          <cell r="A359">
            <v>357</v>
          </cell>
          <cell r="B359" t="str">
            <v xml:space="preserve">PORT AVENTURA-H.VIAJE                                      </v>
          </cell>
          <cell r="C359" t="str">
            <v>ETB2</v>
          </cell>
          <cell r="D359" t="str">
            <v>GENERAL</v>
          </cell>
          <cell r="E359">
            <v>35924</v>
          </cell>
          <cell r="F359" t="str">
            <v>SÁB</v>
          </cell>
          <cell r="G359">
            <v>0.97212962962962957</v>
          </cell>
          <cell r="H359" t="str">
            <v>000:20</v>
          </cell>
          <cell r="I359" t="str">
            <v>[CINE 2] {AVANCE PROGRAMACION} * {AVANCE PROGRAMACION}</v>
          </cell>
          <cell r="J359">
            <v>10</v>
          </cell>
          <cell r="K359">
            <v>17</v>
          </cell>
          <cell r="L359" t="str">
            <v>Resto</v>
          </cell>
          <cell r="M359">
            <v>0.1</v>
          </cell>
          <cell r="N359">
            <v>147.5</v>
          </cell>
          <cell r="O359">
            <v>22</v>
          </cell>
          <cell r="P359">
            <v>250</v>
          </cell>
        </row>
        <row r="360">
          <cell r="A360">
            <v>358</v>
          </cell>
          <cell r="B360" t="str">
            <v xml:space="preserve">PORT AVENTURA-H.VIAJE                                      </v>
          </cell>
          <cell r="C360" t="str">
            <v>TVG</v>
          </cell>
          <cell r="D360" t="str">
            <v>GENERAL</v>
          </cell>
          <cell r="E360">
            <v>35924</v>
          </cell>
          <cell r="F360" t="str">
            <v>SÁB</v>
          </cell>
          <cell r="G360">
            <v>0.4997685185185185</v>
          </cell>
          <cell r="H360" t="str">
            <v>000:20</v>
          </cell>
          <cell r="I360" t="str">
            <v>[AVANCE PROGRAMACION] * [AVANCE PROGRAMACION]</v>
          </cell>
          <cell r="J360">
            <v>2</v>
          </cell>
          <cell r="K360">
            <v>3</v>
          </cell>
          <cell r="L360" t="str">
            <v>Segunda</v>
          </cell>
          <cell r="M360">
            <v>0.1</v>
          </cell>
          <cell r="N360">
            <v>147.6</v>
          </cell>
          <cell r="O360">
            <v>19</v>
          </cell>
          <cell r="P360">
            <v>40</v>
          </cell>
        </row>
        <row r="361">
          <cell r="A361">
            <v>359</v>
          </cell>
          <cell r="B361" t="str">
            <v xml:space="preserve">PORT AVENTURA-H.VIAJE                                      </v>
          </cell>
          <cell r="C361" t="str">
            <v>TVG</v>
          </cell>
          <cell r="D361" t="str">
            <v>GENERAL</v>
          </cell>
          <cell r="E361">
            <v>35924</v>
          </cell>
          <cell r="F361" t="str">
            <v>SÁB</v>
          </cell>
          <cell r="G361">
            <v>0.60248842592592589</v>
          </cell>
          <cell r="H361" t="str">
            <v>000:20</v>
          </cell>
          <cell r="I361" t="str">
            <v>[TELEXORNAL LOCAL] * [TELEXORNAL 1]</v>
          </cell>
          <cell r="J361">
            <v>12</v>
          </cell>
          <cell r="K361">
            <v>15</v>
          </cell>
          <cell r="L361" t="str">
            <v>Resto</v>
          </cell>
          <cell r="M361">
            <v>0.4</v>
          </cell>
          <cell r="N361">
            <v>148</v>
          </cell>
          <cell r="O361">
            <v>149</v>
          </cell>
          <cell r="P361">
            <v>250</v>
          </cell>
        </row>
        <row r="362">
          <cell r="A362">
            <v>360</v>
          </cell>
          <cell r="B362" t="str">
            <v xml:space="preserve">PORT AVENTURA-H.VIAJE                                      </v>
          </cell>
          <cell r="C362" t="str">
            <v>TVG</v>
          </cell>
          <cell r="D362" t="str">
            <v>GENERAL</v>
          </cell>
          <cell r="E362">
            <v>35924</v>
          </cell>
          <cell r="F362" t="str">
            <v>SÁB</v>
          </cell>
          <cell r="G362">
            <v>0.99553240740740734</v>
          </cell>
          <cell r="H362" t="str">
            <v>000:20</v>
          </cell>
          <cell r="I362" t="str">
            <v>[CINE] {AVANCE PROGRAMACION} * {AVANCE PROGRAMACION}</v>
          </cell>
          <cell r="J362">
            <v>9</v>
          </cell>
          <cell r="K362">
            <v>12</v>
          </cell>
          <cell r="L362" t="str">
            <v>Resto</v>
          </cell>
          <cell r="M362">
            <v>0.1</v>
          </cell>
          <cell r="N362">
            <v>148.1</v>
          </cell>
          <cell r="O362">
            <v>47</v>
          </cell>
          <cell r="P362">
            <v>330</v>
          </cell>
        </row>
        <row r="363">
          <cell r="A363">
            <v>361</v>
          </cell>
          <cell r="B363" t="str">
            <v xml:space="preserve">PORT AVENTURA-H.VIAJE                                      </v>
          </cell>
          <cell r="C363" t="str">
            <v>TVM</v>
          </cell>
          <cell r="D363" t="str">
            <v>GENERAL</v>
          </cell>
          <cell r="E363">
            <v>35924</v>
          </cell>
          <cell r="F363" t="str">
            <v>SÁB</v>
          </cell>
          <cell r="G363">
            <v>0.49321759259259257</v>
          </cell>
          <cell r="H363" t="str">
            <v>000:20</v>
          </cell>
          <cell r="I363" t="str">
            <v>[EN ACCION] {MARATON(D)}</v>
          </cell>
          <cell r="J363">
            <v>6</v>
          </cell>
          <cell r="K363">
            <v>13</v>
          </cell>
          <cell r="L363" t="str">
            <v>Resto</v>
          </cell>
          <cell r="M363">
            <v>0.2</v>
          </cell>
          <cell r="N363">
            <v>148.30000000000001</v>
          </cell>
          <cell r="O363">
            <v>58</v>
          </cell>
          <cell r="P363">
            <v>50</v>
          </cell>
        </row>
        <row r="364">
          <cell r="A364">
            <v>362</v>
          </cell>
          <cell r="B364" t="str">
            <v xml:space="preserve">PORT AVENTURA-H.VIAJE                                      </v>
          </cell>
          <cell r="C364" t="str">
            <v>TVM</v>
          </cell>
          <cell r="D364" t="str">
            <v>GENERAL</v>
          </cell>
          <cell r="E364">
            <v>35924</v>
          </cell>
          <cell r="F364" t="str">
            <v>SÁB</v>
          </cell>
          <cell r="G364">
            <v>1.0053125000000001</v>
          </cell>
          <cell r="H364" t="str">
            <v>000:20</v>
          </cell>
          <cell r="I364" t="str">
            <v>[CINE] {AVANCE PROGRAMACION} * {AVANCE PROGRAMACION}</v>
          </cell>
          <cell r="J364">
            <v>8</v>
          </cell>
          <cell r="K364">
            <v>16</v>
          </cell>
          <cell r="L364" t="str">
            <v>Resto</v>
          </cell>
          <cell r="M364">
            <v>1.3</v>
          </cell>
          <cell r="N364">
            <v>149.6</v>
          </cell>
          <cell r="O364">
            <v>484</v>
          </cell>
          <cell r="P364">
            <v>700</v>
          </cell>
        </row>
        <row r="365">
          <cell r="A365">
            <v>363</v>
          </cell>
          <cell r="B365" t="str">
            <v xml:space="preserve">PORT AVENTURA-H.VIAJE                                      </v>
          </cell>
          <cell r="C365" t="str">
            <v>C.SUR</v>
          </cell>
          <cell r="D365" t="str">
            <v>GENERAL</v>
          </cell>
          <cell r="E365">
            <v>35925</v>
          </cell>
          <cell r="F365" t="str">
            <v>DOM</v>
          </cell>
          <cell r="G365">
            <v>0.48883101851851851</v>
          </cell>
          <cell r="H365" t="str">
            <v>000:20</v>
          </cell>
          <cell r="I365" t="str">
            <v>[CORTA EL ROLLO] {AVANCE PROGRAMACION} * {AVANCE PROGRAMACION}</v>
          </cell>
          <cell r="J365">
            <v>1</v>
          </cell>
          <cell r="K365">
            <v>6</v>
          </cell>
          <cell r="L365" t="str">
            <v>Primera</v>
          </cell>
          <cell r="M365">
            <v>0.2</v>
          </cell>
          <cell r="N365">
            <v>149.80000000000001</v>
          </cell>
          <cell r="O365">
            <v>88</v>
          </cell>
          <cell r="P365">
            <v>65</v>
          </cell>
        </row>
        <row r="366">
          <cell r="A366">
            <v>364</v>
          </cell>
          <cell r="B366" t="str">
            <v xml:space="preserve">PORT AVENTURA-H.VIAJE                                      </v>
          </cell>
          <cell r="C366" t="str">
            <v>C.SUR</v>
          </cell>
          <cell r="D366" t="str">
            <v>GENERAL</v>
          </cell>
          <cell r="E366">
            <v>35925</v>
          </cell>
          <cell r="F366" t="str">
            <v>DOM</v>
          </cell>
          <cell r="G366">
            <v>0.57753472222222224</v>
          </cell>
          <cell r="H366" t="str">
            <v>000:20</v>
          </cell>
          <cell r="I366" t="str">
            <v>[AVANCE PROGRAMACION] * [LA TIENDA EN CASA]</v>
          </cell>
          <cell r="J366">
            <v>8</v>
          </cell>
          <cell r="K366">
            <v>13</v>
          </cell>
          <cell r="L366" t="str">
            <v>Resto</v>
          </cell>
          <cell r="M366">
            <v>0.6</v>
          </cell>
          <cell r="N366">
            <v>150.4</v>
          </cell>
          <cell r="O366">
            <v>214</v>
          </cell>
          <cell r="P366">
            <v>65</v>
          </cell>
        </row>
        <row r="367">
          <cell r="A367">
            <v>365</v>
          </cell>
          <cell r="B367" t="str">
            <v xml:space="preserve">PORT AVENTURA-H.VIAJE                                      </v>
          </cell>
          <cell r="C367" t="str">
            <v>C9</v>
          </cell>
          <cell r="D367" t="str">
            <v>GENERAL</v>
          </cell>
          <cell r="E367">
            <v>35925</v>
          </cell>
          <cell r="F367" t="str">
            <v>DOM</v>
          </cell>
          <cell r="G367">
            <v>0.8112152777777778</v>
          </cell>
          <cell r="H367" t="str">
            <v>000:20</v>
          </cell>
          <cell r="I367" t="str">
            <v>[TARDES DE CINE 2] {AVANCE PROGRAMACION} * {AVANCE PROGRAMACION}</v>
          </cell>
          <cell r="J367">
            <v>8</v>
          </cell>
          <cell r="K367">
            <v>10</v>
          </cell>
          <cell r="L367" t="str">
            <v>Resto</v>
          </cell>
          <cell r="M367">
            <v>0.4</v>
          </cell>
          <cell r="N367">
            <v>150.80000000000001</v>
          </cell>
          <cell r="O367">
            <v>138</v>
          </cell>
          <cell r="P367">
            <v>250</v>
          </cell>
        </row>
        <row r="368">
          <cell r="A368">
            <v>366</v>
          </cell>
          <cell r="B368" t="str">
            <v xml:space="preserve">PORT AVENTURA-H.VIAJE                                      </v>
          </cell>
          <cell r="C368" t="str">
            <v>C9</v>
          </cell>
          <cell r="D368" t="str">
            <v>GENERAL</v>
          </cell>
          <cell r="E368">
            <v>35925</v>
          </cell>
          <cell r="F368" t="str">
            <v>DOM</v>
          </cell>
          <cell r="G368">
            <v>1.0455787037037036</v>
          </cell>
          <cell r="H368" t="str">
            <v>000:20</v>
          </cell>
          <cell r="I368" t="str">
            <v>[CINE DE MITJANIT] {AVANCE PROGRAMACION} * {AVANCE PROGRAMACION}</v>
          </cell>
          <cell r="J368">
            <v>2</v>
          </cell>
          <cell r="K368">
            <v>11</v>
          </cell>
          <cell r="L368" t="str">
            <v>Segunda</v>
          </cell>
          <cell r="M368">
            <v>0.1</v>
          </cell>
          <cell r="N368">
            <v>150.9</v>
          </cell>
          <cell r="O368">
            <v>46</v>
          </cell>
          <cell r="P368">
            <v>150</v>
          </cell>
        </row>
        <row r="369">
          <cell r="A369">
            <v>367</v>
          </cell>
          <cell r="B369" t="str">
            <v xml:space="preserve">PORT AVENTURA-H.VIAJE                                      </v>
          </cell>
          <cell r="C369" t="str">
            <v>ETB2</v>
          </cell>
          <cell r="D369" t="str">
            <v>GENERAL</v>
          </cell>
          <cell r="E369">
            <v>35925</v>
          </cell>
          <cell r="F369" t="str">
            <v>DOM</v>
          </cell>
          <cell r="G369">
            <v>0.45587962962962963</v>
          </cell>
          <cell r="H369" t="str">
            <v>000:20</v>
          </cell>
          <cell r="I369" t="str">
            <v>[LUAR] {AVANCE PROGRAMACION} * {AVANCE PROGRAMACION}</v>
          </cell>
          <cell r="J369">
            <v>2</v>
          </cell>
          <cell r="K369">
            <v>3</v>
          </cell>
          <cell r="L369" t="str">
            <v>Segunda</v>
          </cell>
          <cell r="M369">
            <v>0.1</v>
          </cell>
          <cell r="N369">
            <v>151</v>
          </cell>
          <cell r="O369">
            <v>38</v>
          </cell>
          <cell r="P369">
            <v>50</v>
          </cell>
        </row>
        <row r="370">
          <cell r="A370">
            <v>368</v>
          </cell>
          <cell r="B370" t="str">
            <v xml:space="preserve">PORT AVENTURA-H.VIAJE                                      </v>
          </cell>
          <cell r="C370" t="str">
            <v>ETB2</v>
          </cell>
          <cell r="D370" t="str">
            <v>GENERAL</v>
          </cell>
          <cell r="E370">
            <v>35925</v>
          </cell>
          <cell r="F370" t="str">
            <v>DOM</v>
          </cell>
          <cell r="G370">
            <v>0.49784722222222227</v>
          </cell>
          <cell r="H370" t="str">
            <v>000:20</v>
          </cell>
          <cell r="I370" t="str">
            <v>[AVANCE PROGRAMACION] * [AVANCE PROGRAMACION]</v>
          </cell>
          <cell r="J370">
            <v>2</v>
          </cell>
          <cell r="K370">
            <v>5</v>
          </cell>
          <cell r="L370" t="str">
            <v>Segunda</v>
          </cell>
          <cell r="M370">
            <v>0.1</v>
          </cell>
          <cell r="N370">
            <v>151.1</v>
          </cell>
          <cell r="O370">
            <v>33</v>
          </cell>
          <cell r="P370">
            <v>50</v>
          </cell>
        </row>
        <row r="371">
          <cell r="A371">
            <v>369</v>
          </cell>
          <cell r="B371" t="str">
            <v xml:space="preserve">PORT AVENTURA-H.VIAJE                                      </v>
          </cell>
          <cell r="C371" t="str">
            <v>ETB2</v>
          </cell>
          <cell r="D371" t="str">
            <v>GENERAL</v>
          </cell>
          <cell r="E371">
            <v>35925</v>
          </cell>
          <cell r="F371" t="str">
            <v>DOM</v>
          </cell>
          <cell r="G371">
            <v>1.0221412037037036</v>
          </cell>
          <cell r="H371" t="str">
            <v>000:20</v>
          </cell>
          <cell r="I371" t="str">
            <v>[CINE 2 2] {AVANCE PROGRAMACION} * {AVANCE PROGRAMACION}</v>
          </cell>
          <cell r="J371">
            <v>7</v>
          </cell>
          <cell r="K371">
            <v>15</v>
          </cell>
          <cell r="L371" t="str">
            <v>Resto</v>
          </cell>
          <cell r="M371">
            <v>0.1</v>
          </cell>
          <cell r="N371">
            <v>151.19999999999999</v>
          </cell>
          <cell r="O371">
            <v>42</v>
          </cell>
          <cell r="P371">
            <v>100</v>
          </cell>
        </row>
        <row r="372">
          <cell r="A372">
            <v>370</v>
          </cell>
          <cell r="B372" t="str">
            <v xml:space="preserve">PORT AVENTURA-H.VIAJE                                      </v>
          </cell>
          <cell r="C372" t="str">
            <v>TVG</v>
          </cell>
          <cell r="D372" t="str">
            <v>GENERAL</v>
          </cell>
          <cell r="E372">
            <v>35925</v>
          </cell>
          <cell r="F372" t="str">
            <v>DOM</v>
          </cell>
          <cell r="G372">
            <v>0.45975694444444443</v>
          </cell>
          <cell r="H372" t="str">
            <v>000:20</v>
          </cell>
          <cell r="I372" t="str">
            <v>[AVANCE PROGRAMACION] * [AVANCE PROGRAMACION]</v>
          </cell>
          <cell r="J372">
            <v>2</v>
          </cell>
          <cell r="K372">
            <v>4</v>
          </cell>
          <cell r="L372" t="str">
            <v>Segunda</v>
          </cell>
          <cell r="M372">
            <v>0</v>
          </cell>
          <cell r="N372">
            <v>151.19999999999999</v>
          </cell>
          <cell r="O372">
            <v>6</v>
          </cell>
          <cell r="P372">
            <v>40</v>
          </cell>
        </row>
        <row r="373">
          <cell r="A373">
            <v>371</v>
          </cell>
          <cell r="B373" t="str">
            <v xml:space="preserve">PORT AVENTURA-H.VIAJE                                      </v>
          </cell>
          <cell r="C373" t="str">
            <v>TVG</v>
          </cell>
          <cell r="D373" t="str">
            <v>GENERAL</v>
          </cell>
          <cell r="E373">
            <v>35925</v>
          </cell>
          <cell r="F373" t="str">
            <v>DOM</v>
          </cell>
          <cell r="G373">
            <v>0.8531712962962964</v>
          </cell>
          <cell r="H373" t="str">
            <v>000:20</v>
          </cell>
          <cell r="I373" t="str">
            <v>[EN XOGO] * [TELEXORNAL 2]</v>
          </cell>
          <cell r="J373">
            <v>6</v>
          </cell>
          <cell r="K373">
            <v>10</v>
          </cell>
          <cell r="L373" t="str">
            <v>Resto</v>
          </cell>
          <cell r="M373">
            <v>0.3</v>
          </cell>
          <cell r="N373">
            <v>151.5</v>
          </cell>
          <cell r="O373">
            <v>97</v>
          </cell>
          <cell r="P373">
            <v>330</v>
          </cell>
        </row>
        <row r="374">
          <cell r="A374">
            <v>372</v>
          </cell>
          <cell r="B374" t="str">
            <v xml:space="preserve">PORT AVENTURA-H.VIAJE                                      </v>
          </cell>
          <cell r="C374" t="str">
            <v>TVG</v>
          </cell>
          <cell r="D374" t="str">
            <v>GENERAL</v>
          </cell>
          <cell r="E374">
            <v>35925</v>
          </cell>
          <cell r="F374" t="str">
            <v>DOM</v>
          </cell>
          <cell r="G374">
            <v>0.99885416666666671</v>
          </cell>
          <cell r="H374" t="str">
            <v>000:20</v>
          </cell>
          <cell r="I374" t="str">
            <v>[CON PERDON] {AVANCE PROGRAMACION} * {AVANCE PROGRAMACION}</v>
          </cell>
          <cell r="J374">
            <v>14</v>
          </cell>
          <cell r="K374">
            <v>18</v>
          </cell>
          <cell r="L374" t="str">
            <v>Resto</v>
          </cell>
          <cell r="M374">
            <v>0.1</v>
          </cell>
          <cell r="N374">
            <v>151.6</v>
          </cell>
          <cell r="O374">
            <v>52</v>
          </cell>
          <cell r="P374">
            <v>330</v>
          </cell>
        </row>
        <row r="375">
          <cell r="A375">
            <v>373</v>
          </cell>
          <cell r="B375" t="str">
            <v xml:space="preserve">PORT AVENTURA-H.VIAJE                                      </v>
          </cell>
          <cell r="C375" t="str">
            <v>TVM</v>
          </cell>
          <cell r="D375" t="str">
            <v>GENERAL</v>
          </cell>
          <cell r="E375">
            <v>35925</v>
          </cell>
          <cell r="F375" t="str">
            <v>DOM</v>
          </cell>
          <cell r="G375">
            <v>0.49268518518518517</v>
          </cell>
          <cell r="H375" t="str">
            <v>000:20</v>
          </cell>
          <cell r="I375" t="str">
            <v>[CYBERCLUB] {LAS AVENT.BLINKY BILL} * {HORRY EL MONSTRUO}</v>
          </cell>
          <cell r="J375">
            <v>3</v>
          </cell>
          <cell r="K375">
            <v>8</v>
          </cell>
          <cell r="L375" t="str">
            <v>Resto</v>
          </cell>
          <cell r="M375">
            <v>0.2</v>
          </cell>
          <cell r="N375">
            <v>151.9</v>
          </cell>
          <cell r="O375">
            <v>84</v>
          </cell>
          <cell r="P375">
            <v>50</v>
          </cell>
        </row>
        <row r="376">
          <cell r="A376">
            <v>374</v>
          </cell>
          <cell r="B376" t="str">
            <v xml:space="preserve">PORT AVENTURA-H.VIAJE                                      </v>
          </cell>
          <cell r="C376" t="str">
            <v>TVM</v>
          </cell>
          <cell r="D376" t="str">
            <v>GENERAL</v>
          </cell>
          <cell r="E376">
            <v>35925</v>
          </cell>
          <cell r="F376" t="str">
            <v>DOM</v>
          </cell>
          <cell r="G376">
            <v>0.86068287037037028</v>
          </cell>
          <cell r="H376" t="str">
            <v>000:20</v>
          </cell>
          <cell r="I376" t="str">
            <v>[FERIA DE SAN ISIDRO]</v>
          </cell>
          <cell r="J376">
            <v>5</v>
          </cell>
          <cell r="K376">
            <v>7</v>
          </cell>
          <cell r="L376" t="str">
            <v>Resto</v>
          </cell>
          <cell r="M376">
            <v>0.6</v>
          </cell>
          <cell r="N376">
            <v>152.5</v>
          </cell>
          <cell r="O376">
            <v>216</v>
          </cell>
          <cell r="P376">
            <v>700</v>
          </cell>
        </row>
        <row r="377">
          <cell r="A377">
            <v>375</v>
          </cell>
          <cell r="B377" t="str">
            <v xml:space="preserve">PORT AVENTURA-H.VIAJE                                      </v>
          </cell>
          <cell r="C377" t="str">
            <v>C.SUR</v>
          </cell>
          <cell r="D377" t="str">
            <v>GENERAL</v>
          </cell>
          <cell r="E377">
            <v>35926</v>
          </cell>
          <cell r="F377" t="str">
            <v>LUN</v>
          </cell>
          <cell r="G377">
            <v>0.58186342592592599</v>
          </cell>
          <cell r="H377" t="str">
            <v>000:20</v>
          </cell>
          <cell r="I377" t="str">
            <v>[AVANCE PROGRAMACION] * [LA TIENDA EN CASA]</v>
          </cell>
          <cell r="J377">
            <v>8</v>
          </cell>
          <cell r="K377">
            <v>10</v>
          </cell>
          <cell r="L377" t="str">
            <v>Resto</v>
          </cell>
          <cell r="M377">
            <v>0.4</v>
          </cell>
          <cell r="N377">
            <v>152.9</v>
          </cell>
          <cell r="O377">
            <v>163</v>
          </cell>
          <cell r="P377">
            <v>450</v>
          </cell>
        </row>
        <row r="378">
          <cell r="A378">
            <v>376</v>
          </cell>
          <cell r="B378" t="str">
            <v xml:space="preserve">PORT AVENTURA-H.VIAJE                                      </v>
          </cell>
          <cell r="C378" t="str">
            <v>C.SUR</v>
          </cell>
          <cell r="D378" t="str">
            <v>GENERAL</v>
          </cell>
          <cell r="E378">
            <v>35926</v>
          </cell>
          <cell r="F378" t="str">
            <v>LUN</v>
          </cell>
          <cell r="G378">
            <v>1.0505208333333333</v>
          </cell>
          <cell r="H378" t="str">
            <v>000:20</v>
          </cell>
          <cell r="I378" t="str">
            <v>[NOCHE TRASNOCHE] {AVANCE PROGRAMACION} * {AVANCE PROGRAMACION}</v>
          </cell>
          <cell r="J378">
            <v>4</v>
          </cell>
          <cell r="K378">
            <v>13</v>
          </cell>
          <cell r="L378" t="str">
            <v>Resto</v>
          </cell>
          <cell r="M378">
            <v>0.1</v>
          </cell>
          <cell r="N378">
            <v>153</v>
          </cell>
          <cell r="O378">
            <v>46</v>
          </cell>
          <cell r="P378">
            <v>65</v>
          </cell>
        </row>
        <row r="379">
          <cell r="A379">
            <v>377</v>
          </cell>
          <cell r="B379" t="str">
            <v xml:space="preserve">PORT AVENTURA-H.VIAJE                                      </v>
          </cell>
          <cell r="C379" t="str">
            <v>C9</v>
          </cell>
          <cell r="D379" t="str">
            <v>GENERAL</v>
          </cell>
          <cell r="E379">
            <v>35926</v>
          </cell>
          <cell r="F379" t="str">
            <v>LUN</v>
          </cell>
          <cell r="G379">
            <v>0.8289467592592592</v>
          </cell>
          <cell r="H379" t="str">
            <v>000:20</v>
          </cell>
          <cell r="I379" t="str">
            <v>[BOUS(D)] {AVANCE PROGRAMACION} * {AVANCE PROGRAMACION}</v>
          </cell>
          <cell r="J379">
            <v>3</v>
          </cell>
          <cell r="K379">
            <v>8</v>
          </cell>
          <cell r="L379" t="str">
            <v>Resto</v>
          </cell>
          <cell r="M379">
            <v>0.4</v>
          </cell>
          <cell r="N379">
            <v>153.4</v>
          </cell>
          <cell r="O379">
            <v>140</v>
          </cell>
          <cell r="P379">
            <v>160</v>
          </cell>
        </row>
        <row r="380">
          <cell r="A380">
            <v>378</v>
          </cell>
          <cell r="B380" t="str">
            <v xml:space="preserve">PORT AVENTURA-H.VIAJE                                      </v>
          </cell>
          <cell r="C380" t="str">
            <v>C9</v>
          </cell>
          <cell r="D380" t="str">
            <v>GENERAL</v>
          </cell>
          <cell r="E380">
            <v>35926</v>
          </cell>
          <cell r="F380" t="str">
            <v>LUN</v>
          </cell>
          <cell r="G380">
            <v>1.0632870370370371</v>
          </cell>
          <cell r="H380" t="str">
            <v>000:20</v>
          </cell>
          <cell r="I380" t="str">
            <v>[CINE DE MITJANIT 2] {AVANCE PROGRAMACION} * {AVANCE PROGRAMACION}</v>
          </cell>
          <cell r="J380">
            <v>3</v>
          </cell>
          <cell r="K380">
            <v>11</v>
          </cell>
          <cell r="L380" t="str">
            <v>Resto</v>
          </cell>
          <cell r="M380">
            <v>0.1</v>
          </cell>
          <cell r="N380">
            <v>153.5</v>
          </cell>
          <cell r="O380">
            <v>30</v>
          </cell>
          <cell r="P380">
            <v>50</v>
          </cell>
        </row>
        <row r="381">
          <cell r="A381">
            <v>379</v>
          </cell>
          <cell r="B381" t="str">
            <v xml:space="preserve">PORT AVENTURA-H.VIAJE                                      </v>
          </cell>
          <cell r="C381" t="str">
            <v>ETB2</v>
          </cell>
          <cell r="D381" t="str">
            <v>GENERAL</v>
          </cell>
          <cell r="E381">
            <v>35926</v>
          </cell>
          <cell r="F381" t="str">
            <v>LUN</v>
          </cell>
          <cell r="G381">
            <v>0.45667824074074076</v>
          </cell>
          <cell r="H381" t="str">
            <v>000:20</v>
          </cell>
          <cell r="I381" t="str">
            <v>[CINE 2] {AVANCE PROGRAMACION} * {AVANCE PROGRAMACION}</v>
          </cell>
          <cell r="J381">
            <v>2</v>
          </cell>
          <cell r="K381">
            <v>4</v>
          </cell>
          <cell r="L381" t="str">
            <v>Segunda</v>
          </cell>
          <cell r="M381">
            <v>0</v>
          </cell>
          <cell r="N381">
            <v>153.5</v>
          </cell>
          <cell r="O381">
            <v>3</v>
          </cell>
          <cell r="P381">
            <v>40</v>
          </cell>
        </row>
        <row r="382">
          <cell r="A382">
            <v>380</v>
          </cell>
          <cell r="B382" t="str">
            <v xml:space="preserve">PORT AVENTURA-H.VIAJE                                      </v>
          </cell>
          <cell r="C382" t="str">
            <v>ETB2</v>
          </cell>
          <cell r="D382" t="str">
            <v>GENERAL</v>
          </cell>
          <cell r="E382">
            <v>35926</v>
          </cell>
          <cell r="F382" t="str">
            <v>LUN</v>
          </cell>
          <cell r="G382">
            <v>0.49759259259259259</v>
          </cell>
          <cell r="H382" t="str">
            <v>000:20</v>
          </cell>
          <cell r="I382" t="str">
            <v>[CINE 2] {AVANCE PROGRAMACION} * {AVANCE PROGRAMACION}</v>
          </cell>
          <cell r="J382">
            <v>2</v>
          </cell>
          <cell r="K382">
            <v>5</v>
          </cell>
          <cell r="L382" t="str">
            <v>Segunda</v>
          </cell>
          <cell r="M382">
            <v>0.1</v>
          </cell>
          <cell r="N382">
            <v>153.6</v>
          </cell>
          <cell r="O382">
            <v>21</v>
          </cell>
          <cell r="P382">
            <v>40</v>
          </cell>
        </row>
        <row r="383">
          <cell r="A383">
            <v>381</v>
          </cell>
          <cell r="B383" t="str">
            <v xml:space="preserve">PORT AVENTURA-H.VIAJE                                      </v>
          </cell>
          <cell r="C383" t="str">
            <v>ETB2</v>
          </cell>
          <cell r="D383" t="str">
            <v>GENERAL</v>
          </cell>
          <cell r="E383">
            <v>35926</v>
          </cell>
          <cell r="F383" t="str">
            <v>LUN</v>
          </cell>
          <cell r="G383">
            <v>1.039236111111111</v>
          </cell>
          <cell r="H383" t="str">
            <v>000:20</v>
          </cell>
          <cell r="I383" t="str">
            <v>[CINE 2 2] {AVANCE PROGRAMACION} * {AVANCE PROGRAMACION}</v>
          </cell>
          <cell r="J383">
            <v>10</v>
          </cell>
          <cell r="K383">
            <v>15</v>
          </cell>
          <cell r="L383" t="str">
            <v>Resto</v>
          </cell>
          <cell r="M383">
            <v>0.1</v>
          </cell>
          <cell r="N383">
            <v>153.6</v>
          </cell>
          <cell r="O383">
            <v>19</v>
          </cell>
          <cell r="P383">
            <v>50</v>
          </cell>
        </row>
        <row r="384">
          <cell r="A384">
            <v>382</v>
          </cell>
          <cell r="B384" t="str">
            <v xml:space="preserve">PORT AVENTURA-H.VIAJE                                      </v>
          </cell>
          <cell r="C384" t="str">
            <v>TVG</v>
          </cell>
          <cell r="D384" t="str">
            <v>GENERAL</v>
          </cell>
          <cell r="E384">
            <v>35926</v>
          </cell>
          <cell r="F384" t="str">
            <v>LUN</v>
          </cell>
          <cell r="G384">
            <v>0.4496296296296296</v>
          </cell>
          <cell r="H384" t="str">
            <v>000:20</v>
          </cell>
          <cell r="I384" t="str">
            <v>[CADA DIA] {AVANCE PROGRAMACION} * {AVANCE PROGRAMACION}</v>
          </cell>
          <cell r="J384">
            <v>2</v>
          </cell>
          <cell r="K384">
            <v>3</v>
          </cell>
          <cell r="L384" t="str">
            <v>Segunda</v>
          </cell>
          <cell r="M384">
            <v>0</v>
          </cell>
          <cell r="N384">
            <v>153.6</v>
          </cell>
          <cell r="O384">
            <v>6</v>
          </cell>
          <cell r="P384">
            <v>40</v>
          </cell>
        </row>
        <row r="385">
          <cell r="A385">
            <v>383</v>
          </cell>
          <cell r="B385" t="str">
            <v xml:space="preserve">PORT AVENTURA-H.VIAJE                                      </v>
          </cell>
          <cell r="C385" t="str">
            <v>TVG</v>
          </cell>
          <cell r="D385" t="str">
            <v>GENERAL</v>
          </cell>
          <cell r="E385">
            <v>35926</v>
          </cell>
          <cell r="F385" t="str">
            <v>LUN</v>
          </cell>
          <cell r="G385">
            <v>0.90508101851851863</v>
          </cell>
          <cell r="H385" t="str">
            <v>000:20</v>
          </cell>
          <cell r="I385" t="str">
            <v>[TELEXORNAL DEPORTES] * [O TEMPO]</v>
          </cell>
          <cell r="J385">
            <v>13</v>
          </cell>
          <cell r="K385">
            <v>18</v>
          </cell>
          <cell r="L385" t="str">
            <v>Resto</v>
          </cell>
          <cell r="M385">
            <v>0.2</v>
          </cell>
          <cell r="N385">
            <v>153.80000000000001</v>
          </cell>
          <cell r="O385">
            <v>80</v>
          </cell>
          <cell r="P385">
            <v>330</v>
          </cell>
        </row>
        <row r="386">
          <cell r="A386">
            <v>384</v>
          </cell>
          <cell r="B386" t="str">
            <v xml:space="preserve">PORT AVENTURA-H.VIAJE                                      </v>
          </cell>
          <cell r="C386" t="str">
            <v>TVG</v>
          </cell>
          <cell r="D386" t="str">
            <v>GENERAL</v>
          </cell>
          <cell r="E386">
            <v>35926</v>
          </cell>
          <cell r="F386" t="str">
            <v>LUN</v>
          </cell>
          <cell r="G386">
            <v>1.0131250000000001</v>
          </cell>
          <cell r="H386" t="str">
            <v>000:20</v>
          </cell>
          <cell r="I386" t="str">
            <v xml:space="preserve">[REPORTEIROS] {AVANCE PROGRAMACION} * </v>
          </cell>
          <cell r="J386">
            <v>10</v>
          </cell>
          <cell r="K386">
            <v>12</v>
          </cell>
          <cell r="L386" t="str">
            <v>Resto</v>
          </cell>
          <cell r="M386">
            <v>0.2</v>
          </cell>
          <cell r="N386">
            <v>154</v>
          </cell>
          <cell r="O386">
            <v>59</v>
          </cell>
          <cell r="P386">
            <v>160</v>
          </cell>
        </row>
        <row r="387">
          <cell r="A387">
            <v>385</v>
          </cell>
          <cell r="B387" t="str">
            <v xml:space="preserve">PORT AVENTURA-H.VIAJE                                      </v>
          </cell>
          <cell r="C387" t="str">
            <v>TVM</v>
          </cell>
          <cell r="D387" t="str">
            <v>GENERAL</v>
          </cell>
          <cell r="E387">
            <v>35926</v>
          </cell>
          <cell r="F387" t="str">
            <v>LUN</v>
          </cell>
          <cell r="G387">
            <v>0.53256944444444443</v>
          </cell>
          <cell r="H387" t="str">
            <v>000:20</v>
          </cell>
          <cell r="I387" t="str">
            <v>[ESPECIAL INFORMATIVO]  * {AVANCE PROGRAMACION}</v>
          </cell>
          <cell r="J387">
            <v>5</v>
          </cell>
          <cell r="K387">
            <v>6</v>
          </cell>
          <cell r="L387" t="str">
            <v>Penultima</v>
          </cell>
          <cell r="M387">
            <v>0.1</v>
          </cell>
          <cell r="N387">
            <v>154.1</v>
          </cell>
          <cell r="O387">
            <v>24</v>
          </cell>
          <cell r="P387">
            <v>275</v>
          </cell>
        </row>
        <row r="388">
          <cell r="A388">
            <v>386</v>
          </cell>
          <cell r="B388" t="str">
            <v xml:space="preserve">PORT AVENTURA-H.VIAJE                                      </v>
          </cell>
          <cell r="C388" t="str">
            <v>TVM</v>
          </cell>
          <cell r="D388" t="str">
            <v>GENERAL</v>
          </cell>
          <cell r="E388">
            <v>35926</v>
          </cell>
          <cell r="F388" t="str">
            <v>LUN</v>
          </cell>
          <cell r="G388">
            <v>0.95976851851851841</v>
          </cell>
          <cell r="H388" t="str">
            <v>000:20</v>
          </cell>
          <cell r="I388" t="str">
            <v>[HOLA MAMA,SOY YO] {AVANCE PROGRAMACION} * {AVANCE PROGRAMACION}</v>
          </cell>
          <cell r="J388">
            <v>13</v>
          </cell>
          <cell r="K388">
            <v>17</v>
          </cell>
          <cell r="L388" t="str">
            <v>Resto</v>
          </cell>
          <cell r="M388">
            <v>1.2</v>
          </cell>
          <cell r="N388">
            <v>155.30000000000001</v>
          </cell>
          <cell r="O388">
            <v>432</v>
          </cell>
          <cell r="P388">
            <v>700</v>
          </cell>
        </row>
        <row r="389">
          <cell r="A389">
            <v>387</v>
          </cell>
          <cell r="B389" t="str">
            <v xml:space="preserve">PORT AVENTURA-H.VIAJE                                      </v>
          </cell>
          <cell r="C389" t="str">
            <v>TVM</v>
          </cell>
          <cell r="D389" t="str">
            <v>GENERAL</v>
          </cell>
          <cell r="E389">
            <v>35926</v>
          </cell>
          <cell r="F389" t="str">
            <v>LUN</v>
          </cell>
          <cell r="G389">
            <v>1.0247569444444444</v>
          </cell>
          <cell r="H389" t="str">
            <v>000:20</v>
          </cell>
          <cell r="I389" t="str">
            <v>[CINE] {AVANCE PROGRAMACION} * {AVANCE PROGRAMACION}</v>
          </cell>
          <cell r="J389">
            <v>2</v>
          </cell>
          <cell r="K389">
            <v>16</v>
          </cell>
          <cell r="L389" t="str">
            <v>Segunda</v>
          </cell>
          <cell r="M389">
            <v>0.6</v>
          </cell>
          <cell r="N389">
            <v>155.80000000000001</v>
          </cell>
          <cell r="O389">
            <v>204</v>
          </cell>
          <cell r="P389">
            <v>275</v>
          </cell>
        </row>
        <row r="390">
          <cell r="A390">
            <v>388</v>
          </cell>
          <cell r="B390" t="str">
            <v xml:space="preserve">PORT AVENTURA-H.VIAJE                                      </v>
          </cell>
          <cell r="C390" t="str">
            <v>C.SUR</v>
          </cell>
          <cell r="D390" t="str">
            <v>GENERAL</v>
          </cell>
          <cell r="E390">
            <v>35927</v>
          </cell>
          <cell r="F390" t="str">
            <v>MAR</v>
          </cell>
          <cell r="G390">
            <v>0.49444444444444446</v>
          </cell>
          <cell r="H390" t="str">
            <v>000:20</v>
          </cell>
          <cell r="I390" t="str">
            <v>[AVANCE NOTICIAS 11H] * [AVANCE PROGRAMACION]</v>
          </cell>
          <cell r="J390">
            <v>1</v>
          </cell>
          <cell r="K390">
            <v>5</v>
          </cell>
          <cell r="L390" t="str">
            <v>Primera</v>
          </cell>
          <cell r="M390">
            <v>0.1</v>
          </cell>
          <cell r="N390">
            <v>155.9</v>
          </cell>
          <cell r="O390">
            <v>25</v>
          </cell>
          <cell r="P390">
            <v>65</v>
          </cell>
        </row>
        <row r="391">
          <cell r="A391">
            <v>389</v>
          </cell>
          <cell r="B391" t="str">
            <v xml:space="preserve">PORT AVENTURA-H.VIAJE                                      </v>
          </cell>
          <cell r="C391" t="str">
            <v>C.SUR</v>
          </cell>
          <cell r="D391" t="str">
            <v>GENERAL</v>
          </cell>
          <cell r="E391">
            <v>35927</v>
          </cell>
          <cell r="F391" t="str">
            <v>MAR</v>
          </cell>
          <cell r="G391">
            <v>0.73049768518518521</v>
          </cell>
          <cell r="H391" t="str">
            <v>000:20</v>
          </cell>
          <cell r="I391" t="str">
            <v>[DE TARDE EN TARDE] {AVANCE PROGRAMACION} * {AVANCE PROGRAMACION}</v>
          </cell>
          <cell r="J391">
            <v>8</v>
          </cell>
          <cell r="K391">
            <v>11</v>
          </cell>
          <cell r="L391" t="str">
            <v>Resto</v>
          </cell>
          <cell r="M391">
            <v>1.4</v>
          </cell>
          <cell r="N391">
            <v>157.30000000000001</v>
          </cell>
          <cell r="O391">
            <v>510</v>
          </cell>
          <cell r="P391">
            <v>150</v>
          </cell>
        </row>
        <row r="392">
          <cell r="A392">
            <v>390</v>
          </cell>
          <cell r="B392" t="str">
            <v xml:space="preserve">PORT AVENTURA-H.VIAJE                                      </v>
          </cell>
          <cell r="C392" t="str">
            <v>C9</v>
          </cell>
          <cell r="D392" t="str">
            <v>GENERAL</v>
          </cell>
          <cell r="E392">
            <v>35927</v>
          </cell>
          <cell r="F392" t="str">
            <v>MAR</v>
          </cell>
          <cell r="G392">
            <v>0.47517361111111112</v>
          </cell>
          <cell r="H392" t="str">
            <v>000:20</v>
          </cell>
          <cell r="I392" t="str">
            <v>[CINE DE MATI] {AVANCE PROGRAMACION} * {AVANCE PROGRAMACION}</v>
          </cell>
          <cell r="J392">
            <v>3</v>
          </cell>
          <cell r="K392">
            <v>5</v>
          </cell>
          <cell r="L392" t="str">
            <v>Resto</v>
          </cell>
          <cell r="M392">
            <v>0.1</v>
          </cell>
          <cell r="N392">
            <v>157.4</v>
          </cell>
          <cell r="O392">
            <v>33</v>
          </cell>
          <cell r="P392">
            <v>40</v>
          </cell>
        </row>
        <row r="393">
          <cell r="A393">
            <v>391</v>
          </cell>
          <cell r="B393" t="str">
            <v xml:space="preserve">PORT AVENTURA-H.VIAJE                                      </v>
          </cell>
          <cell r="C393" t="str">
            <v>C9</v>
          </cell>
          <cell r="D393" t="str">
            <v>GENERAL</v>
          </cell>
          <cell r="E393">
            <v>35927</v>
          </cell>
          <cell r="F393" t="str">
            <v>MAR</v>
          </cell>
          <cell r="G393">
            <v>0.98609953703703701</v>
          </cell>
          <cell r="H393" t="str">
            <v>000:20</v>
          </cell>
          <cell r="I393" t="str">
            <v>[CINE DE NIT] {AVANCE PROGRAMACION} * {AVANCE PROGRAMACION}</v>
          </cell>
          <cell r="J393">
            <v>6</v>
          </cell>
          <cell r="K393">
            <v>17</v>
          </cell>
          <cell r="L393" t="str">
            <v>Resto</v>
          </cell>
          <cell r="M393">
            <v>0.4</v>
          </cell>
          <cell r="N393">
            <v>157.69999999999999</v>
          </cell>
          <cell r="O393">
            <v>141</v>
          </cell>
          <cell r="P393">
            <v>450</v>
          </cell>
        </row>
        <row r="394">
          <cell r="A394">
            <v>392</v>
          </cell>
          <cell r="B394" t="str">
            <v xml:space="preserve">PORT AVENTURA-H.VIAJE                                      </v>
          </cell>
          <cell r="C394" t="str">
            <v>ETB2</v>
          </cell>
          <cell r="D394" t="str">
            <v>GENERAL</v>
          </cell>
          <cell r="E394">
            <v>35927</v>
          </cell>
          <cell r="F394" t="str">
            <v>MAR</v>
          </cell>
          <cell r="G394">
            <v>0.45449074074074075</v>
          </cell>
          <cell r="H394" t="str">
            <v>000:20</v>
          </cell>
          <cell r="I394" t="str">
            <v>[AVANCE PROGRAMACION] * [AVANCE PROGRAMACION]</v>
          </cell>
          <cell r="J394">
            <v>2</v>
          </cell>
          <cell r="K394">
            <v>3</v>
          </cell>
          <cell r="L394" t="str">
            <v>Segunda</v>
          </cell>
          <cell r="M394">
            <v>0</v>
          </cell>
          <cell r="N394">
            <v>157.80000000000001</v>
          </cell>
          <cell r="O394">
            <v>7</v>
          </cell>
          <cell r="P394">
            <v>40</v>
          </cell>
        </row>
        <row r="395">
          <cell r="A395">
            <v>393</v>
          </cell>
          <cell r="B395" t="str">
            <v xml:space="preserve">PORT AVENTURA-H.VIAJE                                      </v>
          </cell>
          <cell r="C395" t="str">
            <v>ETB2</v>
          </cell>
          <cell r="D395" t="str">
            <v>GENERAL</v>
          </cell>
          <cell r="E395">
            <v>35927</v>
          </cell>
          <cell r="F395" t="str">
            <v>MAR</v>
          </cell>
          <cell r="G395">
            <v>0.50293981481481487</v>
          </cell>
          <cell r="H395" t="str">
            <v>000:20</v>
          </cell>
          <cell r="I395" t="str">
            <v>[CINE 2] {AVANCE PROGRAMACION} * {AVANCE PROGRAMACION}</v>
          </cell>
          <cell r="J395">
            <v>2</v>
          </cell>
          <cell r="K395">
            <v>4</v>
          </cell>
          <cell r="L395" t="str">
            <v>Segunda</v>
          </cell>
          <cell r="M395">
            <v>0</v>
          </cell>
          <cell r="N395">
            <v>157.80000000000001</v>
          </cell>
          <cell r="O395">
            <v>18</v>
          </cell>
          <cell r="P395">
            <v>40</v>
          </cell>
        </row>
        <row r="396">
          <cell r="A396">
            <v>394</v>
          </cell>
          <cell r="B396" t="str">
            <v xml:space="preserve">PORT AVENTURA-H.VIAJE                                      </v>
          </cell>
          <cell r="C396" t="str">
            <v>ETB2</v>
          </cell>
          <cell r="D396" t="str">
            <v>GENERAL</v>
          </cell>
          <cell r="E396">
            <v>35927</v>
          </cell>
          <cell r="F396" t="str">
            <v>MAR</v>
          </cell>
          <cell r="G396">
            <v>0.58374999999999999</v>
          </cell>
          <cell r="H396" t="str">
            <v>000:20</v>
          </cell>
          <cell r="I396" t="str">
            <v>[AVANCE PROGRAMACION] * [AVANCE PROGRAMACION]</v>
          </cell>
          <cell r="J396">
            <v>6</v>
          </cell>
          <cell r="K396">
            <v>8</v>
          </cell>
          <cell r="L396" t="str">
            <v>Resto</v>
          </cell>
          <cell r="M396">
            <v>0.1</v>
          </cell>
          <cell r="N396">
            <v>157.9</v>
          </cell>
          <cell r="O396">
            <v>37</v>
          </cell>
          <cell r="P396">
            <v>100</v>
          </cell>
        </row>
        <row r="397">
          <cell r="A397">
            <v>395</v>
          </cell>
          <cell r="B397" t="str">
            <v xml:space="preserve">PORT AVENTURA-H.VIAJE                                      </v>
          </cell>
          <cell r="C397" t="str">
            <v>ETB2</v>
          </cell>
          <cell r="D397" t="str">
            <v>GENERAL</v>
          </cell>
          <cell r="E397">
            <v>35927</v>
          </cell>
          <cell r="F397" t="str">
            <v>MAR</v>
          </cell>
          <cell r="G397">
            <v>1.0244328703703702</v>
          </cell>
          <cell r="H397" t="str">
            <v>000:20</v>
          </cell>
          <cell r="I397" t="str">
            <v>[LA NOCHE DE...] {AVANCE PROGRAMACION} * {AVANCE PROGRAMACION}</v>
          </cell>
          <cell r="J397">
            <v>13</v>
          </cell>
          <cell r="K397">
            <v>15</v>
          </cell>
          <cell r="L397" t="str">
            <v>Resto</v>
          </cell>
          <cell r="M397">
            <v>0.1</v>
          </cell>
          <cell r="N397">
            <v>158</v>
          </cell>
          <cell r="O397">
            <v>39</v>
          </cell>
          <cell r="P397">
            <v>100</v>
          </cell>
        </row>
        <row r="398">
          <cell r="A398">
            <v>396</v>
          </cell>
          <cell r="B398" t="str">
            <v xml:space="preserve">PORT AVENTURA-H.VIAJE                                      </v>
          </cell>
          <cell r="C398" t="str">
            <v>TVG</v>
          </cell>
          <cell r="D398" t="str">
            <v>GENERAL</v>
          </cell>
          <cell r="E398">
            <v>35927</v>
          </cell>
          <cell r="F398" t="str">
            <v>MAR</v>
          </cell>
          <cell r="G398">
            <v>0.49675925925925929</v>
          </cell>
          <cell r="H398" t="str">
            <v>000:20</v>
          </cell>
          <cell r="I398" t="str">
            <v>[AVANCE PROGRAMACION] * [A COCI#AR CON P.FEIXO]</v>
          </cell>
          <cell r="J398">
            <v>3</v>
          </cell>
          <cell r="K398">
            <v>5</v>
          </cell>
          <cell r="L398" t="str">
            <v>Resto</v>
          </cell>
          <cell r="M398">
            <v>0</v>
          </cell>
          <cell r="N398">
            <v>158</v>
          </cell>
          <cell r="O398">
            <v>0</v>
          </cell>
          <cell r="P398">
            <v>40</v>
          </cell>
        </row>
        <row r="399">
          <cell r="A399">
            <v>397</v>
          </cell>
          <cell r="B399" t="str">
            <v xml:space="preserve">PORT AVENTURA-H.VIAJE                                      </v>
          </cell>
          <cell r="C399" t="str">
            <v>TVG</v>
          </cell>
          <cell r="D399" t="str">
            <v>GENERAL</v>
          </cell>
          <cell r="E399">
            <v>35927</v>
          </cell>
          <cell r="F399" t="str">
            <v>MAR</v>
          </cell>
          <cell r="G399">
            <v>1.002349537037037</v>
          </cell>
          <cell r="H399" t="str">
            <v>000:20</v>
          </cell>
          <cell r="I399" t="str">
            <v>[SUPERMARTES] {AVANCE PROGRAMACION} * {AVANCE PROGRAMACION}</v>
          </cell>
          <cell r="J399">
            <v>7</v>
          </cell>
          <cell r="K399">
            <v>9</v>
          </cell>
          <cell r="L399" t="str">
            <v>Resto</v>
          </cell>
          <cell r="M399">
            <v>0.4</v>
          </cell>
          <cell r="N399">
            <v>158.5</v>
          </cell>
          <cell r="O399">
            <v>164</v>
          </cell>
          <cell r="P399">
            <v>160</v>
          </cell>
        </row>
        <row r="400">
          <cell r="A400">
            <v>398</v>
          </cell>
          <cell r="B400" t="str">
            <v xml:space="preserve">PORT AVENTURA-H.VIAJE                                      </v>
          </cell>
          <cell r="C400" t="str">
            <v>TVM</v>
          </cell>
          <cell r="D400" t="str">
            <v>GENERAL</v>
          </cell>
          <cell r="E400">
            <v>35927</v>
          </cell>
          <cell r="F400" t="str">
            <v>MAR</v>
          </cell>
          <cell r="G400">
            <v>0.51030092592592591</v>
          </cell>
          <cell r="H400" t="str">
            <v>000:20</v>
          </cell>
          <cell r="I400" t="str">
            <v>[EN TELA DE JUICIO] {AVANCE PROGRAMACION} * {AVANCE PROGRAMACION}</v>
          </cell>
          <cell r="J400">
            <v>4</v>
          </cell>
          <cell r="K400">
            <v>10</v>
          </cell>
          <cell r="L400" t="str">
            <v>Resto</v>
          </cell>
          <cell r="M400">
            <v>0.1</v>
          </cell>
          <cell r="N400">
            <v>158.6</v>
          </cell>
          <cell r="O400">
            <v>43</v>
          </cell>
          <cell r="P400">
            <v>275</v>
          </cell>
        </row>
        <row r="401">
          <cell r="A401">
            <v>399</v>
          </cell>
          <cell r="B401" t="str">
            <v xml:space="preserve">PORT AVENTURA-H.VIAJE                                      </v>
          </cell>
          <cell r="C401" t="str">
            <v>TVM</v>
          </cell>
          <cell r="D401" t="str">
            <v>GENERAL</v>
          </cell>
          <cell r="E401">
            <v>35927</v>
          </cell>
          <cell r="F401" t="str">
            <v>MAR</v>
          </cell>
          <cell r="G401">
            <v>0.82179398148148142</v>
          </cell>
          <cell r="H401" t="str">
            <v>000:20</v>
          </cell>
          <cell r="I401" t="str">
            <v>[MADRID DIRECTO] {AVANCE PROGRAMACION} * {AVANCE PROGRAMACION}</v>
          </cell>
          <cell r="J401">
            <v>4</v>
          </cell>
          <cell r="K401">
            <v>20</v>
          </cell>
          <cell r="L401" t="str">
            <v>Resto</v>
          </cell>
          <cell r="M401">
            <v>0.5</v>
          </cell>
          <cell r="N401">
            <v>159</v>
          </cell>
          <cell r="O401">
            <v>167</v>
          </cell>
          <cell r="P401">
            <v>400</v>
          </cell>
        </row>
        <row r="402">
          <cell r="A402">
            <v>400</v>
          </cell>
          <cell r="B402" t="str">
            <v xml:space="preserve">PORT AVENTURA-H.VIAJE                                      </v>
          </cell>
          <cell r="C402" t="str">
            <v>C.SUR</v>
          </cell>
          <cell r="D402" t="str">
            <v>GENERAL</v>
          </cell>
          <cell r="E402">
            <v>35928</v>
          </cell>
          <cell r="F402" t="str">
            <v>MIÉ</v>
          </cell>
          <cell r="G402">
            <v>0.8534722222222223</v>
          </cell>
          <cell r="H402" t="str">
            <v>000:20</v>
          </cell>
          <cell r="I402" t="str">
            <v>[AVANCE PROGRAMACION] * [NOTICIAS 2]</v>
          </cell>
          <cell r="J402">
            <v>8</v>
          </cell>
          <cell r="K402">
            <v>10</v>
          </cell>
          <cell r="L402" t="str">
            <v>Resto</v>
          </cell>
          <cell r="M402">
            <v>0.6</v>
          </cell>
          <cell r="N402">
            <v>159.6</v>
          </cell>
          <cell r="O402">
            <v>222</v>
          </cell>
          <cell r="P402">
            <v>450</v>
          </cell>
        </row>
        <row r="403">
          <cell r="A403">
            <v>401</v>
          </cell>
          <cell r="B403" t="str">
            <v xml:space="preserve">PORT AVENTURA-H.VIAJE                                      </v>
          </cell>
          <cell r="C403" t="str">
            <v>C.SUR</v>
          </cell>
          <cell r="D403" t="str">
            <v>GENERAL</v>
          </cell>
          <cell r="E403">
            <v>35928</v>
          </cell>
          <cell r="F403" t="str">
            <v>MIÉ</v>
          </cell>
          <cell r="G403">
            <v>1.0779398148148147</v>
          </cell>
          <cell r="H403" t="str">
            <v>000:20</v>
          </cell>
          <cell r="I403" t="str">
            <v>[AVANCE PROGRAMACION] * [NOTICIAS 3]</v>
          </cell>
          <cell r="J403">
            <v>4</v>
          </cell>
          <cell r="K403">
            <v>8</v>
          </cell>
          <cell r="L403" t="str">
            <v>Resto</v>
          </cell>
          <cell r="M403">
            <v>0.1</v>
          </cell>
          <cell r="N403">
            <v>159.69999999999999</v>
          </cell>
          <cell r="O403">
            <v>29</v>
          </cell>
          <cell r="P403">
            <v>65</v>
          </cell>
        </row>
        <row r="404">
          <cell r="A404">
            <v>402</v>
          </cell>
          <cell r="B404" t="str">
            <v xml:space="preserve">PORT AVENTURA-H.VIAJE                                      </v>
          </cell>
          <cell r="C404" t="str">
            <v>C9</v>
          </cell>
          <cell r="D404" t="str">
            <v>GENERAL</v>
          </cell>
          <cell r="E404">
            <v>35928</v>
          </cell>
          <cell r="F404" t="str">
            <v>MIÉ</v>
          </cell>
          <cell r="G404">
            <v>0.47802083333333334</v>
          </cell>
          <cell r="H404" t="str">
            <v>000:20</v>
          </cell>
          <cell r="I404" t="str">
            <v>[CINE DE MATI] {AVANCE PROGRAMACION} * {AVANCE PROGRAMACION}</v>
          </cell>
          <cell r="J404">
            <v>8</v>
          </cell>
          <cell r="K404">
            <v>9</v>
          </cell>
          <cell r="L404" t="str">
            <v>Penultima</v>
          </cell>
          <cell r="M404">
            <v>0.1</v>
          </cell>
          <cell r="N404">
            <v>159.80000000000001</v>
          </cell>
          <cell r="O404">
            <v>37</v>
          </cell>
          <cell r="P404">
            <v>40</v>
          </cell>
        </row>
        <row r="405">
          <cell r="A405">
            <v>403</v>
          </cell>
          <cell r="B405" t="str">
            <v xml:space="preserve">PORT AVENTURA-H.VIAJE                                      </v>
          </cell>
          <cell r="C405" t="str">
            <v>C9</v>
          </cell>
          <cell r="D405" t="str">
            <v>GENERAL</v>
          </cell>
          <cell r="E405">
            <v>35928</v>
          </cell>
          <cell r="F405" t="str">
            <v>MIÉ</v>
          </cell>
          <cell r="G405">
            <v>0.67817129629629624</v>
          </cell>
          <cell r="H405" t="str">
            <v>000:20</v>
          </cell>
          <cell r="I405" t="str">
            <v>[TARDES DE CINE] {AVANCE PROGRAMACION} * {AVANCE PROGRAMACION}</v>
          </cell>
          <cell r="J405">
            <v>10</v>
          </cell>
          <cell r="K405">
            <v>15</v>
          </cell>
          <cell r="L405" t="str">
            <v>Resto</v>
          </cell>
          <cell r="M405">
            <v>0.3</v>
          </cell>
          <cell r="N405">
            <v>160.1</v>
          </cell>
          <cell r="O405">
            <v>116</v>
          </cell>
          <cell r="P405">
            <v>160</v>
          </cell>
        </row>
        <row r="406">
          <cell r="A406">
            <v>404</v>
          </cell>
          <cell r="B406" t="str">
            <v xml:space="preserve">PORT AVENTURA-H.VIAJE                                      </v>
          </cell>
          <cell r="C406" t="str">
            <v>ETB2</v>
          </cell>
          <cell r="D406" t="str">
            <v>GENERAL</v>
          </cell>
          <cell r="E406">
            <v>35928</v>
          </cell>
          <cell r="F406" t="str">
            <v>MIÉ</v>
          </cell>
          <cell r="G406">
            <v>0.45234953703703701</v>
          </cell>
          <cell r="H406" t="str">
            <v>000:20</v>
          </cell>
          <cell r="I406" t="str">
            <v>[AVANCE PROGRAMACION] * [AVANCE PROGRAMACION]</v>
          </cell>
          <cell r="J406">
            <v>2</v>
          </cell>
          <cell r="K406">
            <v>3</v>
          </cell>
          <cell r="L406" t="str">
            <v>Segunda</v>
          </cell>
          <cell r="M406">
            <v>0</v>
          </cell>
          <cell r="N406">
            <v>160.19999999999999</v>
          </cell>
          <cell r="O406">
            <v>18</v>
          </cell>
          <cell r="P406">
            <v>40</v>
          </cell>
        </row>
        <row r="407">
          <cell r="A407">
            <v>405</v>
          </cell>
          <cell r="B407" t="str">
            <v xml:space="preserve">PORT AVENTURA-H.VIAJE                                      </v>
          </cell>
          <cell r="C407" t="str">
            <v>ETB2</v>
          </cell>
          <cell r="D407" t="str">
            <v>GENERAL</v>
          </cell>
          <cell r="E407">
            <v>35928</v>
          </cell>
          <cell r="F407" t="str">
            <v>MIÉ</v>
          </cell>
          <cell r="G407">
            <v>0.49876157407407407</v>
          </cell>
          <cell r="H407" t="str">
            <v>000:20</v>
          </cell>
          <cell r="I407" t="str">
            <v>[CINE 2] {AVANCE PROGRAMACION} * {AVANCE PROGRAMACION}</v>
          </cell>
          <cell r="J407">
            <v>2</v>
          </cell>
          <cell r="K407">
            <v>3</v>
          </cell>
          <cell r="L407" t="str">
            <v>Segunda</v>
          </cell>
          <cell r="M407">
            <v>0</v>
          </cell>
          <cell r="N407">
            <v>160.19999999999999</v>
          </cell>
          <cell r="O407">
            <v>10</v>
          </cell>
          <cell r="P407">
            <v>40</v>
          </cell>
        </row>
        <row r="408">
          <cell r="A408">
            <v>406</v>
          </cell>
          <cell r="B408" t="str">
            <v xml:space="preserve">PORT AVENTURA-H.VIAJE                                      </v>
          </cell>
          <cell r="C408" t="str">
            <v>ETB2</v>
          </cell>
          <cell r="D408" t="str">
            <v>GENERAL</v>
          </cell>
          <cell r="E408">
            <v>35928</v>
          </cell>
          <cell r="F408" t="str">
            <v>MIÉ</v>
          </cell>
          <cell r="G408">
            <v>0.82064814814814813</v>
          </cell>
          <cell r="H408" t="str">
            <v>000:20</v>
          </cell>
          <cell r="I408" t="str">
            <v>[PACIFIC BLUE] {AVANCE PROGRAMACION} * {AVANCE PROGRAMACION}</v>
          </cell>
          <cell r="J408">
            <v>13</v>
          </cell>
          <cell r="K408">
            <v>17</v>
          </cell>
          <cell r="L408" t="str">
            <v>Resto</v>
          </cell>
          <cell r="M408">
            <v>0.2</v>
          </cell>
          <cell r="N408">
            <v>160.4</v>
          </cell>
          <cell r="O408">
            <v>72</v>
          </cell>
          <cell r="P408">
            <v>100</v>
          </cell>
        </row>
        <row r="409">
          <cell r="A409">
            <v>407</v>
          </cell>
          <cell r="B409" t="str">
            <v xml:space="preserve">PORT AVENTURA-H.VIAJE                                      </v>
          </cell>
          <cell r="C409" t="str">
            <v>ETB2</v>
          </cell>
          <cell r="D409" t="str">
            <v>GENERAL</v>
          </cell>
          <cell r="E409">
            <v>35928</v>
          </cell>
          <cell r="F409" t="str">
            <v>MIÉ</v>
          </cell>
          <cell r="G409">
            <v>1.0324537037037038</v>
          </cell>
          <cell r="H409" t="str">
            <v>000:20</v>
          </cell>
          <cell r="I409" t="str">
            <v>[CINE 2] {AVANCE PROGRAMACION} * {AVANCE PROGRAMACION}</v>
          </cell>
          <cell r="J409">
            <v>5</v>
          </cell>
          <cell r="K409">
            <v>14</v>
          </cell>
          <cell r="L409" t="str">
            <v>Resto</v>
          </cell>
          <cell r="M409">
            <v>0</v>
          </cell>
          <cell r="N409">
            <v>160.4</v>
          </cell>
          <cell r="O409">
            <v>9</v>
          </cell>
          <cell r="P409">
            <v>50</v>
          </cell>
        </row>
        <row r="410">
          <cell r="A410">
            <v>408</v>
          </cell>
          <cell r="B410" t="str">
            <v xml:space="preserve">PORT AVENTURA-H.VIAJE                                      </v>
          </cell>
          <cell r="C410" t="str">
            <v>TVG</v>
          </cell>
          <cell r="D410" t="str">
            <v>GENERAL</v>
          </cell>
          <cell r="E410">
            <v>35928</v>
          </cell>
          <cell r="F410" t="str">
            <v>MIÉ</v>
          </cell>
          <cell r="G410">
            <v>0.47021990740740738</v>
          </cell>
          <cell r="H410" t="str">
            <v>000:20</v>
          </cell>
          <cell r="I410" t="str">
            <v>[CADA DIA] {AVANCE PROGRAMACION} * {AVANCE PROGRAMACION}</v>
          </cell>
          <cell r="J410">
            <v>2</v>
          </cell>
          <cell r="K410">
            <v>4</v>
          </cell>
          <cell r="L410" t="str">
            <v>Segunda</v>
          </cell>
          <cell r="M410">
            <v>0</v>
          </cell>
          <cell r="N410">
            <v>160.4</v>
          </cell>
          <cell r="O410">
            <v>7</v>
          </cell>
          <cell r="P410">
            <v>40</v>
          </cell>
        </row>
        <row r="411">
          <cell r="A411">
            <v>409</v>
          </cell>
          <cell r="B411" t="str">
            <v xml:space="preserve">PORT AVENTURA-H.VIAJE                                      </v>
          </cell>
          <cell r="C411" t="str">
            <v>TVG</v>
          </cell>
          <cell r="D411" t="str">
            <v>GENERAL</v>
          </cell>
          <cell r="E411">
            <v>35928</v>
          </cell>
          <cell r="F411" t="str">
            <v>MIÉ</v>
          </cell>
          <cell r="G411">
            <v>0.60396990740740741</v>
          </cell>
          <cell r="H411" t="str">
            <v>000:20</v>
          </cell>
          <cell r="I411" t="str">
            <v>[A SAUDE] * [TELEXORNAL 1]</v>
          </cell>
          <cell r="J411">
            <v>14</v>
          </cell>
          <cell r="K411">
            <v>15</v>
          </cell>
          <cell r="L411" t="str">
            <v>Penultima</v>
          </cell>
          <cell r="M411">
            <v>0.6</v>
          </cell>
          <cell r="N411">
            <v>161</v>
          </cell>
          <cell r="O411">
            <v>216</v>
          </cell>
          <cell r="P411">
            <v>250</v>
          </cell>
        </row>
        <row r="412">
          <cell r="A412">
            <v>410</v>
          </cell>
          <cell r="B412" t="str">
            <v xml:space="preserve">PORT AVENTURA-H.VIAJE                                      </v>
          </cell>
          <cell r="C412" t="str">
            <v>TVG</v>
          </cell>
          <cell r="D412" t="str">
            <v>GENERAL</v>
          </cell>
          <cell r="E412">
            <v>35928</v>
          </cell>
          <cell r="F412" t="str">
            <v>MIÉ</v>
          </cell>
          <cell r="G412">
            <v>0.99579861111111112</v>
          </cell>
          <cell r="H412" t="str">
            <v>000:20</v>
          </cell>
          <cell r="I412" t="str">
            <v xml:space="preserve">[GALEGUIDADE] {AVANCE PROGRAMACION} * </v>
          </cell>
          <cell r="J412">
            <v>6</v>
          </cell>
          <cell r="K412">
            <v>8</v>
          </cell>
          <cell r="L412" t="str">
            <v>Resto</v>
          </cell>
          <cell r="M412">
            <v>0.3</v>
          </cell>
          <cell r="N412">
            <v>161.30000000000001</v>
          </cell>
          <cell r="O412">
            <v>97</v>
          </cell>
          <cell r="P412">
            <v>160</v>
          </cell>
        </row>
        <row r="413">
          <cell r="A413">
            <v>411</v>
          </cell>
          <cell r="B413" t="str">
            <v xml:space="preserve">PORT AVENTURA-H.VIAJE                                      </v>
          </cell>
          <cell r="C413" t="str">
            <v>TVM</v>
          </cell>
          <cell r="D413" t="str">
            <v>GENERAL</v>
          </cell>
          <cell r="E413">
            <v>35928</v>
          </cell>
          <cell r="F413" t="str">
            <v>MIÉ</v>
          </cell>
          <cell r="G413">
            <v>0.50130787037037039</v>
          </cell>
          <cell r="H413" t="str">
            <v>000:20</v>
          </cell>
          <cell r="I413" t="str">
            <v xml:space="preserve">[LA NI#ERA] {AVANCE PROGRAMACION} * </v>
          </cell>
          <cell r="J413">
            <v>4</v>
          </cell>
          <cell r="K413">
            <v>4</v>
          </cell>
          <cell r="L413" t="str">
            <v>Ultima</v>
          </cell>
          <cell r="M413">
            <v>0.1</v>
          </cell>
          <cell r="N413">
            <v>161.4</v>
          </cell>
          <cell r="O413">
            <v>26</v>
          </cell>
          <cell r="P413">
            <v>275</v>
          </cell>
        </row>
        <row r="414">
          <cell r="A414">
            <v>412</v>
          </cell>
          <cell r="B414" t="str">
            <v xml:space="preserve">PORT AVENTURA-H.VIAJE                                      </v>
          </cell>
          <cell r="C414" t="str">
            <v>TVM</v>
          </cell>
          <cell r="D414" t="str">
            <v>GENERAL</v>
          </cell>
          <cell r="E414">
            <v>35928</v>
          </cell>
          <cell r="F414" t="str">
            <v>MIÉ</v>
          </cell>
          <cell r="G414">
            <v>0.95659722222222221</v>
          </cell>
          <cell r="H414" t="str">
            <v>000:20</v>
          </cell>
          <cell r="I414" t="str">
            <v>[NUMEROS ROJOS] {AVANCE PROGRAMACION} * {AVANCE PROGRAMACION}</v>
          </cell>
          <cell r="J414">
            <v>12</v>
          </cell>
          <cell r="K414">
            <v>14</v>
          </cell>
          <cell r="L414" t="str">
            <v>Resto</v>
          </cell>
          <cell r="M414">
            <v>0.6</v>
          </cell>
          <cell r="N414">
            <v>162</v>
          </cell>
          <cell r="O414">
            <v>222</v>
          </cell>
          <cell r="P414">
            <v>700</v>
          </cell>
        </row>
        <row r="415">
          <cell r="A415">
            <v>413</v>
          </cell>
          <cell r="B415" t="str">
            <v xml:space="preserve">PORT AVENTURA-H.VIAJE                                      </v>
          </cell>
          <cell r="C415" t="str">
            <v>C.SUR</v>
          </cell>
          <cell r="D415" t="str">
            <v>GENERAL</v>
          </cell>
          <cell r="E415">
            <v>35929</v>
          </cell>
          <cell r="F415" t="str">
            <v>JUE</v>
          </cell>
          <cell r="G415">
            <v>0.50376157407407407</v>
          </cell>
          <cell r="H415" t="str">
            <v>000:20</v>
          </cell>
          <cell r="I415" t="str">
            <v>[EL CLUB DE LAS IDEAS] * [AVANCE PROGRAMACION]</v>
          </cell>
          <cell r="J415">
            <v>1</v>
          </cell>
          <cell r="K415">
            <v>6</v>
          </cell>
          <cell r="L415" t="str">
            <v>Primera</v>
          </cell>
          <cell r="M415">
            <v>0.1</v>
          </cell>
          <cell r="N415">
            <v>162</v>
          </cell>
          <cell r="O415">
            <v>27</v>
          </cell>
          <cell r="P415">
            <v>65</v>
          </cell>
        </row>
        <row r="416">
          <cell r="A416">
            <v>414</v>
          </cell>
          <cell r="B416" t="str">
            <v xml:space="preserve">PORT AVENTURA-H.VIAJE                                      </v>
          </cell>
          <cell r="C416" t="str">
            <v>C.SUR</v>
          </cell>
          <cell r="D416" t="str">
            <v>GENERAL</v>
          </cell>
          <cell r="E416">
            <v>35929</v>
          </cell>
          <cell r="F416" t="str">
            <v>JUE</v>
          </cell>
          <cell r="G416">
            <v>1.0406481481481482</v>
          </cell>
          <cell r="H416" t="str">
            <v>000:20</v>
          </cell>
          <cell r="I416" t="str">
            <v>[NOCHE TRASNOCHE]  * {AVANCE PROGRAMACION}</v>
          </cell>
          <cell r="J416">
            <v>3</v>
          </cell>
          <cell r="K416">
            <v>11</v>
          </cell>
          <cell r="L416" t="str">
            <v>Resto</v>
          </cell>
          <cell r="M416">
            <v>0.4</v>
          </cell>
          <cell r="N416">
            <v>162.5</v>
          </cell>
          <cell r="O416">
            <v>152</v>
          </cell>
          <cell r="P416">
            <v>65</v>
          </cell>
        </row>
        <row r="417">
          <cell r="A417">
            <v>415</v>
          </cell>
          <cell r="B417" t="str">
            <v xml:space="preserve">PORT AVENTURA-H.VIAJE                                      </v>
          </cell>
          <cell r="C417" t="str">
            <v>C9</v>
          </cell>
          <cell r="D417" t="str">
            <v>GENERAL</v>
          </cell>
          <cell r="E417">
            <v>35929</v>
          </cell>
          <cell r="F417" t="str">
            <v>JUE</v>
          </cell>
          <cell r="G417">
            <v>0.4791435185185185</v>
          </cell>
          <cell r="H417" t="str">
            <v>000:20</v>
          </cell>
          <cell r="I417" t="str">
            <v>[CINE DE MATI] {AVANCE PROGRAMACION} * {AVANCE PROGRAMACION}</v>
          </cell>
          <cell r="J417">
            <v>4</v>
          </cell>
          <cell r="K417">
            <v>9</v>
          </cell>
          <cell r="L417" t="str">
            <v>Resto</v>
          </cell>
          <cell r="M417">
            <v>0.2</v>
          </cell>
          <cell r="N417">
            <v>162.6</v>
          </cell>
          <cell r="O417">
            <v>67</v>
          </cell>
          <cell r="P417">
            <v>40</v>
          </cell>
        </row>
        <row r="418">
          <cell r="A418">
            <v>416</v>
          </cell>
          <cell r="B418" t="str">
            <v xml:space="preserve">PORT AVENTURA-H.VIAJE                                      </v>
          </cell>
          <cell r="C418" t="str">
            <v>C9</v>
          </cell>
          <cell r="D418" t="str">
            <v>GENERAL</v>
          </cell>
          <cell r="E418">
            <v>35929</v>
          </cell>
          <cell r="F418" t="str">
            <v>JUE</v>
          </cell>
          <cell r="G418">
            <v>0.83268518518518519</v>
          </cell>
          <cell r="H418" t="str">
            <v>000:20</v>
          </cell>
          <cell r="I418" t="str">
            <v xml:space="preserve">[GUANYE QUI GUANYE] {AVANCE PROGRAMACION} * </v>
          </cell>
          <cell r="J418">
            <v>7</v>
          </cell>
          <cell r="K418">
            <v>11</v>
          </cell>
          <cell r="L418" t="str">
            <v>Resto</v>
          </cell>
          <cell r="M418">
            <v>0.2</v>
          </cell>
          <cell r="N418">
            <v>162.9</v>
          </cell>
          <cell r="O418">
            <v>88</v>
          </cell>
          <cell r="P418">
            <v>160</v>
          </cell>
        </row>
        <row r="419">
          <cell r="A419">
            <v>417</v>
          </cell>
          <cell r="B419" t="str">
            <v xml:space="preserve">PORT AVENTURA-H.VIAJE                                      </v>
          </cell>
          <cell r="C419" t="str">
            <v>ETB2</v>
          </cell>
          <cell r="D419" t="str">
            <v>GENERAL</v>
          </cell>
          <cell r="E419">
            <v>35929</v>
          </cell>
          <cell r="F419" t="str">
            <v>JUE</v>
          </cell>
          <cell r="G419">
            <v>0.46086805555555554</v>
          </cell>
          <cell r="H419" t="str">
            <v>000:20</v>
          </cell>
          <cell r="I419" t="str">
            <v>[CINE 2] {AVANCE PROGRAMACION} * {AVANCE PROGRAMACION}</v>
          </cell>
          <cell r="J419">
            <v>2</v>
          </cell>
          <cell r="K419">
            <v>3</v>
          </cell>
          <cell r="L419" t="str">
            <v>Segunda</v>
          </cell>
          <cell r="M419">
            <v>0</v>
          </cell>
          <cell r="N419">
            <v>162.9</v>
          </cell>
          <cell r="O419">
            <v>16</v>
          </cell>
          <cell r="P419">
            <v>40</v>
          </cell>
        </row>
        <row r="420">
          <cell r="A420">
            <v>418</v>
          </cell>
          <cell r="B420" t="str">
            <v xml:space="preserve">PORT AVENTURA-H.VIAJE                                      </v>
          </cell>
          <cell r="C420" t="str">
            <v>ETB2</v>
          </cell>
          <cell r="D420" t="str">
            <v>GENERAL</v>
          </cell>
          <cell r="E420">
            <v>35929</v>
          </cell>
          <cell r="F420" t="str">
            <v>JUE</v>
          </cell>
          <cell r="G420">
            <v>0.4971180555555556</v>
          </cell>
          <cell r="H420" t="str">
            <v>000:20</v>
          </cell>
          <cell r="I420" t="str">
            <v>[CINE 2] {AVANCE PROGRAMACION} * {AVANCE PROGRAMACION}</v>
          </cell>
          <cell r="J420">
            <v>2</v>
          </cell>
          <cell r="K420">
            <v>3</v>
          </cell>
          <cell r="L420" t="str">
            <v>Segunda</v>
          </cell>
          <cell r="M420">
            <v>0</v>
          </cell>
          <cell r="N420">
            <v>163</v>
          </cell>
          <cell r="O420">
            <v>12</v>
          </cell>
          <cell r="P420">
            <v>40</v>
          </cell>
        </row>
        <row r="421">
          <cell r="A421">
            <v>419</v>
          </cell>
          <cell r="B421" t="str">
            <v xml:space="preserve">PORT AVENTURA-H.VIAJE                                      </v>
          </cell>
          <cell r="C421" t="str">
            <v>ETB2</v>
          </cell>
          <cell r="D421" t="str">
            <v>GENERAL</v>
          </cell>
          <cell r="E421">
            <v>35929</v>
          </cell>
          <cell r="F421" t="str">
            <v>JUE</v>
          </cell>
          <cell r="G421">
            <v>0.99512731481481476</v>
          </cell>
          <cell r="H421" t="str">
            <v>000:20</v>
          </cell>
          <cell r="I421" t="str">
            <v>[VA DE CINE] {AVANCE PROGRAMACION} * {AVANCE PROGRAMACION}</v>
          </cell>
          <cell r="J421">
            <v>7</v>
          </cell>
          <cell r="K421">
            <v>14</v>
          </cell>
          <cell r="L421" t="str">
            <v>Resto</v>
          </cell>
          <cell r="M421">
            <v>0.3</v>
          </cell>
          <cell r="N421">
            <v>163.30000000000001</v>
          </cell>
          <cell r="O421">
            <v>115</v>
          </cell>
          <cell r="P421">
            <v>250</v>
          </cell>
        </row>
        <row r="422">
          <cell r="A422">
            <v>420</v>
          </cell>
          <cell r="B422" t="str">
            <v xml:space="preserve">PORT AVENTURA-H.VIAJE                                      </v>
          </cell>
          <cell r="C422" t="str">
            <v>ETB2</v>
          </cell>
          <cell r="D422" t="str">
            <v>GENERAL</v>
          </cell>
          <cell r="E422">
            <v>35929</v>
          </cell>
          <cell r="F422" t="str">
            <v>JUE</v>
          </cell>
          <cell r="G422">
            <v>1.0723611111111111</v>
          </cell>
          <cell r="H422" t="str">
            <v>000:20</v>
          </cell>
          <cell r="I422" t="str">
            <v>[CINE 2] {AVANCE PROGRAMACION} * {AVANCE PROGRAMACION}</v>
          </cell>
          <cell r="J422">
            <v>8</v>
          </cell>
          <cell r="K422">
            <v>9</v>
          </cell>
          <cell r="L422" t="str">
            <v>Penultima</v>
          </cell>
          <cell r="M422">
            <v>0.1</v>
          </cell>
          <cell r="N422">
            <v>163.30000000000001</v>
          </cell>
          <cell r="O422">
            <v>25</v>
          </cell>
          <cell r="P422">
            <v>50</v>
          </cell>
        </row>
        <row r="423">
          <cell r="A423">
            <v>421</v>
          </cell>
          <cell r="B423" t="str">
            <v xml:space="preserve">PORT AVENTURA-H.VIAJE                                      </v>
          </cell>
          <cell r="C423" t="str">
            <v>TVG</v>
          </cell>
          <cell r="D423" t="str">
            <v>GENERAL</v>
          </cell>
          <cell r="E423">
            <v>35929</v>
          </cell>
          <cell r="F423" t="str">
            <v>JUE</v>
          </cell>
          <cell r="G423">
            <v>0.45223379629629629</v>
          </cell>
          <cell r="H423" t="str">
            <v>000:20</v>
          </cell>
          <cell r="I423" t="str">
            <v>[CADA DIA] {AVANCE PROGRAMACION} * {AVANCE PROGRAMACION}</v>
          </cell>
          <cell r="J423">
            <v>2</v>
          </cell>
          <cell r="K423">
            <v>3</v>
          </cell>
          <cell r="L423" t="str">
            <v>Segunda</v>
          </cell>
          <cell r="M423">
            <v>0</v>
          </cell>
          <cell r="N423">
            <v>163.4</v>
          </cell>
          <cell r="O423">
            <v>5</v>
          </cell>
          <cell r="P423">
            <v>40</v>
          </cell>
        </row>
        <row r="424">
          <cell r="A424">
            <v>422</v>
          </cell>
          <cell r="B424" t="str">
            <v xml:space="preserve">PORT AVENTURA-H.VIAJE                                      </v>
          </cell>
          <cell r="C424" t="str">
            <v>TVG</v>
          </cell>
          <cell r="D424" t="str">
            <v>GENERAL</v>
          </cell>
          <cell r="E424">
            <v>35929</v>
          </cell>
          <cell r="F424" t="str">
            <v>JUE</v>
          </cell>
          <cell r="G424">
            <v>0.49872685185185189</v>
          </cell>
          <cell r="H424" t="str">
            <v>000:20</v>
          </cell>
          <cell r="I424" t="str">
            <v>[AVANCE PROGRAMACION] * [A COCI#AR CON P.FEIXO]</v>
          </cell>
          <cell r="J424">
            <v>2</v>
          </cell>
          <cell r="K424">
            <v>3</v>
          </cell>
          <cell r="L424" t="str">
            <v>Segunda</v>
          </cell>
          <cell r="M424">
            <v>0</v>
          </cell>
          <cell r="N424">
            <v>163.4</v>
          </cell>
          <cell r="O424">
            <v>4</v>
          </cell>
          <cell r="P424">
            <v>40</v>
          </cell>
        </row>
        <row r="425">
          <cell r="A425">
            <v>423</v>
          </cell>
          <cell r="B425" t="str">
            <v xml:space="preserve">PORT AVENTURA-H.VIAJE                                      </v>
          </cell>
          <cell r="C425" t="str">
            <v>TVG</v>
          </cell>
          <cell r="D425" t="str">
            <v>GENERAL</v>
          </cell>
          <cell r="E425">
            <v>35929</v>
          </cell>
          <cell r="F425" t="str">
            <v>JUE</v>
          </cell>
          <cell r="G425">
            <v>0.84582175925925929</v>
          </cell>
          <cell r="H425" t="str">
            <v>000:20</v>
          </cell>
          <cell r="I425" t="str">
            <v>[AVANCE PROGRAMACION] * [GALICIA DIRECTO]</v>
          </cell>
          <cell r="J425">
            <v>15</v>
          </cell>
          <cell r="K425">
            <v>18</v>
          </cell>
          <cell r="L425" t="str">
            <v>Resto</v>
          </cell>
          <cell r="M425">
            <v>0.1</v>
          </cell>
          <cell r="N425">
            <v>163.4</v>
          </cell>
          <cell r="O425">
            <v>24</v>
          </cell>
          <cell r="P425">
            <v>250</v>
          </cell>
        </row>
        <row r="426">
          <cell r="A426">
            <v>424</v>
          </cell>
          <cell r="B426" t="str">
            <v xml:space="preserve">PORT AVENTURA-H.VIAJE                                      </v>
          </cell>
          <cell r="C426" t="str">
            <v>TVG</v>
          </cell>
          <cell r="D426" t="str">
            <v>GENERAL</v>
          </cell>
          <cell r="E426">
            <v>35929</v>
          </cell>
          <cell r="F426" t="str">
            <v>JUE</v>
          </cell>
          <cell r="G426">
            <v>0.9730092592592593</v>
          </cell>
          <cell r="H426" t="str">
            <v>000:20</v>
          </cell>
          <cell r="I426" t="str">
            <v>[CINE] {AVANCE PROGRAMACION} * {AVANCE PROGRAMACION}</v>
          </cell>
          <cell r="J426">
            <v>6</v>
          </cell>
          <cell r="K426">
            <v>14</v>
          </cell>
          <cell r="L426" t="str">
            <v>Resto</v>
          </cell>
          <cell r="M426">
            <v>0.2</v>
          </cell>
          <cell r="N426">
            <v>163.69999999999999</v>
          </cell>
          <cell r="O426">
            <v>83</v>
          </cell>
          <cell r="P426">
            <v>330</v>
          </cell>
        </row>
        <row r="427">
          <cell r="A427">
            <v>425</v>
          </cell>
          <cell r="B427" t="str">
            <v xml:space="preserve">PORT AVENTURA-H.VIAJE                                      </v>
          </cell>
          <cell r="C427" t="str">
            <v>TVM</v>
          </cell>
          <cell r="D427" t="str">
            <v>GENERAL</v>
          </cell>
          <cell r="E427">
            <v>35929</v>
          </cell>
          <cell r="F427" t="str">
            <v>JUE</v>
          </cell>
          <cell r="G427">
            <v>0.49827546296296293</v>
          </cell>
          <cell r="H427" t="str">
            <v>000:20</v>
          </cell>
          <cell r="I427" t="str">
            <v xml:space="preserve">[MADRID DIRECTO RESUME] {AVANCE PROGRAMACION} * </v>
          </cell>
          <cell r="J427">
            <v>2</v>
          </cell>
          <cell r="K427">
            <v>7</v>
          </cell>
          <cell r="L427" t="str">
            <v>Segunda</v>
          </cell>
          <cell r="M427">
            <v>0.2</v>
          </cell>
          <cell r="N427">
            <v>163.80000000000001</v>
          </cell>
          <cell r="O427">
            <v>58</v>
          </cell>
          <cell r="P427">
            <v>50</v>
          </cell>
        </row>
        <row r="428">
          <cell r="A428">
            <v>426</v>
          </cell>
          <cell r="B428" t="str">
            <v xml:space="preserve">PORT AVENTURA-H.VIAJE                                      </v>
          </cell>
          <cell r="C428" t="str">
            <v>TVM</v>
          </cell>
          <cell r="D428" t="str">
            <v>GENERAL</v>
          </cell>
          <cell r="E428">
            <v>35929</v>
          </cell>
          <cell r="F428" t="str">
            <v>JUE</v>
          </cell>
          <cell r="G428">
            <v>0.82430555555555562</v>
          </cell>
          <cell r="H428" t="str">
            <v>000:20</v>
          </cell>
          <cell r="I428" t="str">
            <v>[MADRID DIRECTO] {AVANCE PROGRAMACION} * {(P)R.MADRID A C.EUROP}</v>
          </cell>
          <cell r="J428">
            <v>7</v>
          </cell>
          <cell r="K428">
            <v>23</v>
          </cell>
          <cell r="L428" t="str">
            <v>Resto</v>
          </cell>
          <cell r="M428">
            <v>0.6</v>
          </cell>
          <cell r="N428">
            <v>164.4</v>
          </cell>
          <cell r="O428">
            <v>220</v>
          </cell>
          <cell r="P428">
            <v>400</v>
          </cell>
        </row>
        <row r="429">
          <cell r="A429">
            <v>427</v>
          </cell>
          <cell r="B429" t="str">
            <v xml:space="preserve">PORT AVENTURA-H.VIAJE                                      </v>
          </cell>
          <cell r="C429" t="str">
            <v>ETB2</v>
          </cell>
          <cell r="D429" t="str">
            <v>GENERAL</v>
          </cell>
          <cell r="E429">
            <v>35930</v>
          </cell>
          <cell r="F429" t="str">
            <v>VIE</v>
          </cell>
          <cell r="G429">
            <v>0.50104166666666672</v>
          </cell>
          <cell r="H429" t="str">
            <v>000:20</v>
          </cell>
          <cell r="I429" t="str">
            <v>[CINE 2] {AVANCE PROGRAMACION} * {AVANCE PROGRAMACION}</v>
          </cell>
          <cell r="J429">
            <v>4</v>
          </cell>
          <cell r="K429">
            <v>5</v>
          </cell>
          <cell r="L429" t="str">
            <v>Penultima</v>
          </cell>
          <cell r="M429">
            <v>0</v>
          </cell>
          <cell r="N429">
            <v>164.4</v>
          </cell>
          <cell r="O429">
            <v>6</v>
          </cell>
          <cell r="P429">
            <v>40</v>
          </cell>
        </row>
        <row r="430">
          <cell r="A430">
            <v>428</v>
          </cell>
          <cell r="B430" t="str">
            <v xml:space="preserve">PORT AVENTURA-H.VIAJE                                      </v>
          </cell>
          <cell r="C430" t="str">
            <v>ETB2</v>
          </cell>
          <cell r="D430" t="str">
            <v>GENERAL</v>
          </cell>
          <cell r="E430">
            <v>35930</v>
          </cell>
          <cell r="F430" t="str">
            <v>VIE</v>
          </cell>
          <cell r="G430">
            <v>0.5103240740740741</v>
          </cell>
          <cell r="H430" t="str">
            <v>000:20</v>
          </cell>
          <cell r="I430" t="str">
            <v>[AVANCE PROGRAMACION] * [AVANCE PROGRAMACION]</v>
          </cell>
          <cell r="J430">
            <v>2</v>
          </cell>
          <cell r="K430">
            <v>4</v>
          </cell>
          <cell r="L430" t="str">
            <v>Segunda</v>
          </cell>
          <cell r="M430">
            <v>0</v>
          </cell>
          <cell r="N430">
            <v>164.5</v>
          </cell>
          <cell r="O430">
            <v>10</v>
          </cell>
          <cell r="P430">
            <v>50</v>
          </cell>
        </row>
        <row r="431">
          <cell r="A431">
            <v>429</v>
          </cell>
          <cell r="B431" t="str">
            <v xml:space="preserve">PORT AVENTURA-H.VIAJE                                      </v>
          </cell>
          <cell r="C431" t="str">
            <v>ETB2</v>
          </cell>
          <cell r="D431" t="str">
            <v>GENERAL</v>
          </cell>
          <cell r="E431">
            <v>35930</v>
          </cell>
          <cell r="F431" t="str">
            <v>VIE</v>
          </cell>
          <cell r="G431">
            <v>0.56127314814814822</v>
          </cell>
          <cell r="H431" t="str">
            <v>000:20</v>
          </cell>
          <cell r="I431" t="str">
            <v>[AVANCE PROGRAMACION] * [AVANCE PROGRAMACION]</v>
          </cell>
          <cell r="J431">
            <v>4</v>
          </cell>
          <cell r="K431">
            <v>7</v>
          </cell>
          <cell r="L431" t="str">
            <v>Resto</v>
          </cell>
          <cell r="M431">
            <v>0</v>
          </cell>
          <cell r="N431">
            <v>164.5</v>
          </cell>
          <cell r="O431">
            <v>9</v>
          </cell>
          <cell r="P431">
            <v>70</v>
          </cell>
        </row>
        <row r="432">
          <cell r="A432">
            <v>430</v>
          </cell>
          <cell r="B432" t="str">
            <v xml:space="preserve">PORT AVENTURA-H.VIAJE                                      </v>
          </cell>
          <cell r="C432" t="str">
            <v>TVG</v>
          </cell>
          <cell r="D432" t="str">
            <v>GENERAL</v>
          </cell>
          <cell r="E432">
            <v>35930</v>
          </cell>
          <cell r="F432" t="str">
            <v>VIE</v>
          </cell>
          <cell r="G432">
            <v>0.47039351851851857</v>
          </cell>
          <cell r="H432" t="str">
            <v>000:20</v>
          </cell>
          <cell r="I432" t="str">
            <v>[AVANCE PROGRAMACION] * [DEZINE]</v>
          </cell>
          <cell r="J432">
            <v>2</v>
          </cell>
          <cell r="K432">
            <v>3</v>
          </cell>
          <cell r="L432" t="str">
            <v>Segunda</v>
          </cell>
          <cell r="M432">
            <v>0</v>
          </cell>
          <cell r="N432">
            <v>164.5</v>
          </cell>
          <cell r="O432">
            <v>8</v>
          </cell>
          <cell r="P432">
            <v>40</v>
          </cell>
        </row>
        <row r="433">
          <cell r="A433">
            <v>431</v>
          </cell>
          <cell r="B433" t="str">
            <v xml:space="preserve">PORT AVENTURA-H.VIAJE                                      </v>
          </cell>
          <cell r="C433" t="str">
            <v>TVG</v>
          </cell>
          <cell r="D433" t="str">
            <v>GENERAL</v>
          </cell>
          <cell r="E433">
            <v>35930</v>
          </cell>
          <cell r="F433" t="str">
            <v>VIE</v>
          </cell>
          <cell r="G433">
            <v>1.0435069444444445</v>
          </cell>
          <cell r="H433" t="str">
            <v>000:20</v>
          </cell>
          <cell r="I433" t="str">
            <v xml:space="preserve">[ESPECIAL FIN DE LIGA] {POST FUT.:L.ESPA#OLA} * </v>
          </cell>
          <cell r="J433">
            <v>12</v>
          </cell>
          <cell r="K433">
            <v>15</v>
          </cell>
          <cell r="L433" t="str">
            <v>Resto</v>
          </cell>
          <cell r="M433">
            <v>0.1</v>
          </cell>
          <cell r="N433">
            <v>164.6</v>
          </cell>
          <cell r="O433">
            <v>35</v>
          </cell>
          <cell r="P433">
            <v>160</v>
          </cell>
        </row>
        <row r="434">
          <cell r="A434">
            <v>432</v>
          </cell>
          <cell r="B434" t="str">
            <v xml:space="preserve">PORT AVENTURA-H.VIAJE                                      </v>
          </cell>
          <cell r="C434" t="str">
            <v>ETB2</v>
          </cell>
          <cell r="D434" t="str">
            <v>GENERAL</v>
          </cell>
          <cell r="E434">
            <v>35931</v>
          </cell>
          <cell r="F434" t="str">
            <v>SÁB</v>
          </cell>
          <cell r="G434">
            <v>0.48011574074074076</v>
          </cell>
          <cell r="H434" t="str">
            <v>000:20</v>
          </cell>
          <cell r="I434" t="str">
            <v>[EL DERBY(R)] {AVANCE PROGRAMACION} * {AVANCE PROGRAMACION}</v>
          </cell>
          <cell r="J434">
            <v>2</v>
          </cell>
          <cell r="K434">
            <v>4</v>
          </cell>
          <cell r="L434" t="str">
            <v>Segunda</v>
          </cell>
          <cell r="M434">
            <v>0.1</v>
          </cell>
          <cell r="N434">
            <v>164.7</v>
          </cell>
          <cell r="O434">
            <v>36</v>
          </cell>
          <cell r="P434">
            <v>50</v>
          </cell>
        </row>
        <row r="435">
          <cell r="A435">
            <v>433</v>
          </cell>
          <cell r="B435" t="str">
            <v xml:space="preserve">PORT AVENTURA-H.VIAJE                                      </v>
          </cell>
          <cell r="C435" t="str">
            <v>ETB2</v>
          </cell>
          <cell r="D435" t="str">
            <v>GENERAL</v>
          </cell>
          <cell r="E435">
            <v>35931</v>
          </cell>
          <cell r="F435" t="str">
            <v>SÁB</v>
          </cell>
          <cell r="G435">
            <v>0.51650462962962962</v>
          </cell>
          <cell r="H435" t="str">
            <v>000:20</v>
          </cell>
          <cell r="I435" t="str">
            <v xml:space="preserve">[EMPRESA VASCA] {AVANCE PROGRAMACION} * </v>
          </cell>
          <cell r="J435">
            <v>2</v>
          </cell>
          <cell r="K435">
            <v>4</v>
          </cell>
          <cell r="L435" t="str">
            <v>Segunda</v>
          </cell>
          <cell r="M435">
            <v>0.1</v>
          </cell>
          <cell r="N435">
            <v>164.7</v>
          </cell>
          <cell r="O435">
            <v>19</v>
          </cell>
          <cell r="P435">
            <v>50</v>
          </cell>
        </row>
        <row r="436">
          <cell r="A436">
            <v>434</v>
          </cell>
          <cell r="B436" t="str">
            <v xml:space="preserve">PORT AVENTURA-H.VIAJE                                      </v>
          </cell>
          <cell r="C436" t="str">
            <v>ETB2</v>
          </cell>
          <cell r="D436" t="str">
            <v>GENERAL</v>
          </cell>
          <cell r="E436">
            <v>35931</v>
          </cell>
          <cell r="F436" t="str">
            <v>SÁB</v>
          </cell>
          <cell r="G436">
            <v>0.56122685185185184</v>
          </cell>
          <cell r="H436" t="str">
            <v>000:20</v>
          </cell>
          <cell r="I436" t="str">
            <v>[AVANCE PROGRAMACION] * [ETB KIROLAK]</v>
          </cell>
          <cell r="J436">
            <v>4</v>
          </cell>
          <cell r="K436">
            <v>6</v>
          </cell>
          <cell r="L436" t="str">
            <v>Resto</v>
          </cell>
          <cell r="M436">
            <v>0.1</v>
          </cell>
          <cell r="N436">
            <v>164.8</v>
          </cell>
          <cell r="O436">
            <v>24</v>
          </cell>
          <cell r="P436">
            <v>50</v>
          </cell>
        </row>
        <row r="437">
          <cell r="A437">
            <v>435</v>
          </cell>
          <cell r="B437" t="str">
            <v xml:space="preserve">PORT AVENTURA-H.VIAJE                                      </v>
          </cell>
          <cell r="C437" t="str">
            <v>TVG</v>
          </cell>
          <cell r="D437" t="str">
            <v>GENERAL</v>
          </cell>
          <cell r="E437">
            <v>35931</v>
          </cell>
          <cell r="F437" t="str">
            <v>SÁB</v>
          </cell>
          <cell r="G437">
            <v>0.49681712962962959</v>
          </cell>
          <cell r="H437" t="str">
            <v>000:20</v>
          </cell>
          <cell r="I437" t="str">
            <v xml:space="preserve">[SENDA VERDE] {AVANCE PROGRAMACION} * </v>
          </cell>
          <cell r="J437">
            <v>2</v>
          </cell>
          <cell r="K437">
            <v>3</v>
          </cell>
          <cell r="L437" t="str">
            <v>Segunda</v>
          </cell>
          <cell r="M437">
            <v>0</v>
          </cell>
          <cell r="N437">
            <v>164.8</v>
          </cell>
          <cell r="O437">
            <v>8</v>
          </cell>
          <cell r="P437">
            <v>40</v>
          </cell>
        </row>
        <row r="438">
          <cell r="A438">
            <v>436</v>
          </cell>
          <cell r="B438" t="str">
            <v xml:space="preserve">PORT AVENTURA-H.VIAJE                                      </v>
          </cell>
          <cell r="C438" t="str">
            <v>TVG</v>
          </cell>
          <cell r="D438" t="str">
            <v>GENERAL</v>
          </cell>
          <cell r="E438">
            <v>35931</v>
          </cell>
          <cell r="F438" t="str">
            <v>SÁB</v>
          </cell>
          <cell r="G438">
            <v>1.0112731481481483</v>
          </cell>
          <cell r="H438" t="str">
            <v>000:20</v>
          </cell>
          <cell r="I438" t="str">
            <v>[LUAR] {AVANCE PROGRAMACION} * {AVANCE PROGRAMACION}</v>
          </cell>
          <cell r="J438">
            <v>14</v>
          </cell>
          <cell r="K438">
            <v>17</v>
          </cell>
          <cell r="L438" t="str">
            <v>Resto</v>
          </cell>
          <cell r="M438">
            <v>0.5</v>
          </cell>
          <cell r="N438">
            <v>165.4</v>
          </cell>
          <cell r="O438">
            <v>190</v>
          </cell>
          <cell r="P438">
            <v>330</v>
          </cell>
        </row>
        <row r="439">
          <cell r="A439">
            <v>437</v>
          </cell>
          <cell r="B439" t="str">
            <v xml:space="preserve">PORT AVENTURA-H.VIAJE                                      </v>
          </cell>
          <cell r="C439" t="str">
            <v>ETB2</v>
          </cell>
          <cell r="D439" t="str">
            <v>GENERAL</v>
          </cell>
          <cell r="E439">
            <v>35932</v>
          </cell>
          <cell r="F439" t="str">
            <v>DOM</v>
          </cell>
          <cell r="G439">
            <v>0.49254629629629632</v>
          </cell>
          <cell r="H439" t="str">
            <v>000:20</v>
          </cell>
          <cell r="I439" t="str">
            <v xml:space="preserve">[PALABRA DE LEY] {AVANCE PROGRAMACION} * </v>
          </cell>
          <cell r="J439">
            <v>2</v>
          </cell>
          <cell r="K439">
            <v>3</v>
          </cell>
          <cell r="L439" t="str">
            <v>Segunda</v>
          </cell>
          <cell r="M439">
            <v>0</v>
          </cell>
          <cell r="N439">
            <v>165.4</v>
          </cell>
          <cell r="O439">
            <v>1</v>
          </cell>
          <cell r="P439">
            <v>50</v>
          </cell>
        </row>
        <row r="440">
          <cell r="A440">
            <v>438</v>
          </cell>
          <cell r="B440" t="str">
            <v xml:space="preserve">PORT AVENTURA-H.VIAJE                                      </v>
          </cell>
          <cell r="C440" t="str">
            <v>ETB2</v>
          </cell>
          <cell r="D440" t="str">
            <v>GENERAL</v>
          </cell>
          <cell r="E440">
            <v>35932</v>
          </cell>
          <cell r="F440" t="str">
            <v>DOM</v>
          </cell>
          <cell r="G440">
            <v>0.52663194444444439</v>
          </cell>
          <cell r="H440" t="str">
            <v>000:20</v>
          </cell>
          <cell r="I440" t="str">
            <v xml:space="preserve">[DEL PAIS DE VASCOS] {AVANCE PROGRAMACION} * </v>
          </cell>
          <cell r="J440">
            <v>5</v>
          </cell>
          <cell r="K440">
            <v>5</v>
          </cell>
          <cell r="L440" t="str">
            <v>Ultima</v>
          </cell>
          <cell r="M440">
            <v>0</v>
          </cell>
          <cell r="N440">
            <v>165.4</v>
          </cell>
          <cell r="O440">
            <v>5</v>
          </cell>
          <cell r="P440">
            <v>50</v>
          </cell>
        </row>
        <row r="441">
          <cell r="A441">
            <v>439</v>
          </cell>
          <cell r="B441" t="str">
            <v xml:space="preserve">PORT AVENTURA-H.VIAJE                                      </v>
          </cell>
          <cell r="C441" t="str">
            <v>ETB2</v>
          </cell>
          <cell r="D441" t="str">
            <v>GENERAL</v>
          </cell>
          <cell r="E441">
            <v>35932</v>
          </cell>
          <cell r="F441" t="str">
            <v>DOM</v>
          </cell>
          <cell r="G441">
            <v>0.56043981481481475</v>
          </cell>
          <cell r="H441" t="str">
            <v>000:20</v>
          </cell>
          <cell r="I441" t="str">
            <v>[AVANCE PROGRAMACION] * [CREADORES VASCOS]</v>
          </cell>
          <cell r="J441">
            <v>3</v>
          </cell>
          <cell r="K441">
            <v>3</v>
          </cell>
          <cell r="L441" t="str">
            <v>Ultima</v>
          </cell>
          <cell r="M441">
            <v>0</v>
          </cell>
          <cell r="N441">
            <v>165.4</v>
          </cell>
          <cell r="O441">
            <v>11</v>
          </cell>
          <cell r="P441">
            <v>50</v>
          </cell>
        </row>
        <row r="442">
          <cell r="A442">
            <v>440</v>
          </cell>
          <cell r="B442" t="str">
            <v xml:space="preserve">PORT AVENTURA-H.VIAJE                                      </v>
          </cell>
          <cell r="C442" t="str">
            <v>TVG</v>
          </cell>
          <cell r="D442" t="str">
            <v>GENERAL</v>
          </cell>
          <cell r="E442">
            <v>35932</v>
          </cell>
          <cell r="F442" t="str">
            <v>DOM</v>
          </cell>
          <cell r="G442">
            <v>1.0553009259259258</v>
          </cell>
          <cell r="H442" t="str">
            <v>000:20</v>
          </cell>
          <cell r="I442" t="str">
            <v>[AVANCE PROGRAMACION] * [AVANCE PROGRAMACION]</v>
          </cell>
          <cell r="J442">
            <v>10</v>
          </cell>
          <cell r="K442">
            <v>11</v>
          </cell>
          <cell r="L442" t="str">
            <v>Penultima</v>
          </cell>
          <cell r="M442">
            <v>0</v>
          </cell>
          <cell r="N442">
            <v>165.4</v>
          </cell>
          <cell r="O442">
            <v>3</v>
          </cell>
          <cell r="P442">
            <v>60</v>
          </cell>
        </row>
        <row r="443">
          <cell r="A443">
            <v>441</v>
          </cell>
          <cell r="B443" t="str">
            <v xml:space="preserve">PORT AVENTURA-H.VIAJE                                      </v>
          </cell>
          <cell r="C443" t="str">
            <v>ETB2</v>
          </cell>
          <cell r="D443" t="str">
            <v>GENERAL</v>
          </cell>
          <cell r="E443">
            <v>35933</v>
          </cell>
          <cell r="F443" t="str">
            <v>LUN</v>
          </cell>
          <cell r="G443">
            <v>0.48350694444444442</v>
          </cell>
          <cell r="H443" t="str">
            <v>000:20</v>
          </cell>
          <cell r="I443" t="str">
            <v>[CINE 2] {AVANCE PROGRAMACION} * {AVANCE PROGRAMACION}</v>
          </cell>
          <cell r="J443">
            <v>3</v>
          </cell>
          <cell r="K443">
            <v>5</v>
          </cell>
          <cell r="L443" t="str">
            <v>Resto</v>
          </cell>
          <cell r="M443">
            <v>0</v>
          </cell>
          <cell r="N443">
            <v>165.4</v>
          </cell>
          <cell r="O443">
            <v>10</v>
          </cell>
          <cell r="P443">
            <v>40</v>
          </cell>
        </row>
        <row r="444">
          <cell r="A444">
            <v>442</v>
          </cell>
          <cell r="B444" t="str">
            <v xml:space="preserve">PORT AVENTURA-H.VIAJE                                      </v>
          </cell>
          <cell r="C444" t="str">
            <v>ETB2</v>
          </cell>
          <cell r="D444" t="str">
            <v>GENERAL</v>
          </cell>
          <cell r="E444">
            <v>35933</v>
          </cell>
          <cell r="F444" t="str">
            <v>LUN</v>
          </cell>
          <cell r="G444">
            <v>0.53924768518518518</v>
          </cell>
          <cell r="H444" t="str">
            <v>000:20</v>
          </cell>
          <cell r="I444" t="str">
            <v>[LOCO POR TI]</v>
          </cell>
          <cell r="J444">
            <v>1</v>
          </cell>
          <cell r="K444">
            <v>7</v>
          </cell>
          <cell r="L444" t="str">
            <v>Primera</v>
          </cell>
          <cell r="M444">
            <v>0.1</v>
          </cell>
          <cell r="N444">
            <v>165.5</v>
          </cell>
          <cell r="O444">
            <v>32</v>
          </cell>
          <cell r="P444">
            <v>50</v>
          </cell>
        </row>
        <row r="445">
          <cell r="A445">
            <v>443</v>
          </cell>
          <cell r="B445" t="str">
            <v xml:space="preserve">PORT AVENTURA-H.VIAJE                                      </v>
          </cell>
          <cell r="C445" t="str">
            <v>ETB2</v>
          </cell>
          <cell r="D445" t="str">
            <v>GENERAL</v>
          </cell>
          <cell r="E445">
            <v>35933</v>
          </cell>
          <cell r="F445" t="str">
            <v>LUN</v>
          </cell>
          <cell r="G445">
            <v>0.56229166666666663</v>
          </cell>
          <cell r="H445" t="str">
            <v>000:20</v>
          </cell>
          <cell r="I445" t="str">
            <v>[A BUENAS HORAS] * [ETB KIROLAK]</v>
          </cell>
          <cell r="J445">
            <v>3</v>
          </cell>
          <cell r="K445">
            <v>5</v>
          </cell>
          <cell r="L445" t="str">
            <v>Resto</v>
          </cell>
          <cell r="M445">
            <v>0</v>
          </cell>
          <cell r="N445">
            <v>165.6</v>
          </cell>
          <cell r="O445">
            <v>18</v>
          </cell>
          <cell r="P445">
            <v>70</v>
          </cell>
        </row>
        <row r="446">
          <cell r="A446">
            <v>444</v>
          </cell>
          <cell r="B446" t="str">
            <v xml:space="preserve">PORT AVENTURA-H.VIAJE                                      </v>
          </cell>
          <cell r="C446" t="str">
            <v>ETB2</v>
          </cell>
          <cell r="D446" t="str">
            <v>GENERAL</v>
          </cell>
          <cell r="E446">
            <v>35933</v>
          </cell>
          <cell r="F446" t="str">
            <v>LUN</v>
          </cell>
          <cell r="G446">
            <v>1.0812731481481481</v>
          </cell>
          <cell r="H446" t="str">
            <v>000:20</v>
          </cell>
          <cell r="I446" t="str">
            <v>[LO QUE FALTABA(R)] {AVANCE PROGRAMACION} * {AVANCE PROGRAMACION}</v>
          </cell>
          <cell r="J446">
            <v>10</v>
          </cell>
          <cell r="K446">
            <v>14</v>
          </cell>
          <cell r="L446" t="str">
            <v>Resto</v>
          </cell>
          <cell r="M446">
            <v>0</v>
          </cell>
          <cell r="N446">
            <v>165.6</v>
          </cell>
          <cell r="O446">
            <v>4</v>
          </cell>
          <cell r="P446">
            <v>50</v>
          </cell>
        </row>
        <row r="447">
          <cell r="A447">
            <v>445</v>
          </cell>
          <cell r="B447" t="str">
            <v xml:space="preserve">PORT AVENTURA-H.VIAJE                                      </v>
          </cell>
          <cell r="C447" t="str">
            <v>TVG</v>
          </cell>
          <cell r="D447" t="str">
            <v>GENERAL</v>
          </cell>
          <cell r="E447">
            <v>35933</v>
          </cell>
          <cell r="F447" t="str">
            <v>LUN</v>
          </cell>
          <cell r="G447">
            <v>0.45780092592592592</v>
          </cell>
          <cell r="H447" t="str">
            <v>000:20</v>
          </cell>
          <cell r="I447" t="str">
            <v>[CADA DIA] {AEROBIC} * {AVANCE PROGRAMACION}</v>
          </cell>
          <cell r="J447">
            <v>1</v>
          </cell>
          <cell r="K447">
            <v>2</v>
          </cell>
          <cell r="L447" t="str">
            <v>Primera</v>
          </cell>
          <cell r="M447">
            <v>0</v>
          </cell>
          <cell r="N447">
            <v>165.6</v>
          </cell>
          <cell r="O447">
            <v>10</v>
          </cell>
          <cell r="P447">
            <v>40</v>
          </cell>
        </row>
        <row r="448">
          <cell r="A448">
            <v>446</v>
          </cell>
          <cell r="B448" t="str">
            <v xml:space="preserve">PORT AVENTURA-H.VIAJE                                      </v>
          </cell>
          <cell r="C448" t="str">
            <v>TVG</v>
          </cell>
          <cell r="D448" t="str">
            <v>GENERAL</v>
          </cell>
          <cell r="E448">
            <v>35933</v>
          </cell>
          <cell r="F448" t="str">
            <v>LUN</v>
          </cell>
          <cell r="G448">
            <v>1.0206134259259259</v>
          </cell>
          <cell r="H448" t="str">
            <v>000:20</v>
          </cell>
          <cell r="I448" t="str">
            <v>[CINE] {AVANCE PROGRAMACION} * {AVANCE PROGRAMACION}</v>
          </cell>
          <cell r="J448">
            <v>8</v>
          </cell>
          <cell r="K448">
            <v>16</v>
          </cell>
          <cell r="L448" t="str">
            <v>Resto</v>
          </cell>
          <cell r="M448">
            <v>0.1</v>
          </cell>
          <cell r="N448">
            <v>165.7</v>
          </cell>
          <cell r="O448">
            <v>28</v>
          </cell>
          <cell r="P448">
            <v>160</v>
          </cell>
        </row>
        <row r="449">
          <cell r="A449">
            <v>447</v>
          </cell>
          <cell r="B449" t="str">
            <v xml:space="preserve">PORT AVENTURA-H.VIAJE                                      </v>
          </cell>
          <cell r="C449" t="str">
            <v>TVG</v>
          </cell>
          <cell r="D449" t="str">
            <v>GENERAL</v>
          </cell>
          <cell r="E449">
            <v>35933</v>
          </cell>
          <cell r="F449" t="str">
            <v>LUN</v>
          </cell>
          <cell r="G449">
            <v>1.0382638888888889</v>
          </cell>
          <cell r="H449" t="str">
            <v>000:20</v>
          </cell>
          <cell r="I449" t="str">
            <v>[CINE] {AVANCE PROGRAMACION} * {AVANCE PROGRAMACION}</v>
          </cell>
          <cell r="J449">
            <v>9</v>
          </cell>
          <cell r="K449">
            <v>16</v>
          </cell>
          <cell r="L449" t="str">
            <v>Resto</v>
          </cell>
          <cell r="M449">
            <v>0</v>
          </cell>
          <cell r="N449">
            <v>165.7</v>
          </cell>
          <cell r="O449">
            <v>11</v>
          </cell>
          <cell r="P449">
            <v>90</v>
          </cell>
        </row>
        <row r="450">
          <cell r="A450">
            <v>448</v>
          </cell>
          <cell r="B450" t="str">
            <v xml:space="preserve">PORT AVENTURA-H.VIAJE                                      </v>
          </cell>
          <cell r="C450" t="str">
            <v>TVM</v>
          </cell>
          <cell r="D450" t="str">
            <v>GENERAL</v>
          </cell>
          <cell r="E450">
            <v>35933</v>
          </cell>
          <cell r="F450" t="str">
            <v>LUN</v>
          </cell>
          <cell r="G450">
            <v>0.93684027777777779</v>
          </cell>
          <cell r="H450" t="str">
            <v>000:20</v>
          </cell>
          <cell r="I450" t="str">
            <v>[HOLA MAMA,SOY YO] {AVANCE PROGRAMACION} * {AVANCE PROGRAMACION}</v>
          </cell>
          <cell r="J450">
            <v>16</v>
          </cell>
          <cell r="K450">
            <v>21</v>
          </cell>
          <cell r="L450" t="str">
            <v>Resto</v>
          </cell>
          <cell r="M450">
            <v>1.1000000000000001</v>
          </cell>
          <cell r="N450">
            <v>166.8</v>
          </cell>
          <cell r="O450">
            <v>390</v>
          </cell>
          <cell r="P450">
            <v>700</v>
          </cell>
        </row>
        <row r="451">
          <cell r="A451">
            <v>449</v>
          </cell>
          <cell r="B451" t="str">
            <v xml:space="preserve">PORT AVENTURA-H.VIAJE                                      </v>
          </cell>
          <cell r="C451" t="str">
            <v>ETB2</v>
          </cell>
          <cell r="D451" t="str">
            <v>GENERAL</v>
          </cell>
          <cell r="E451">
            <v>35934</v>
          </cell>
          <cell r="F451" t="str">
            <v>MAR</v>
          </cell>
          <cell r="G451">
            <v>0.47968749999999999</v>
          </cell>
          <cell r="H451" t="str">
            <v>000:20</v>
          </cell>
          <cell r="I451" t="str">
            <v>[CINE 2] {AVANCE PROGRAMACION} * {AVANCE PROGRAMACION}</v>
          </cell>
          <cell r="J451">
            <v>2</v>
          </cell>
          <cell r="K451">
            <v>3</v>
          </cell>
          <cell r="L451" t="str">
            <v>Segunda</v>
          </cell>
          <cell r="M451">
            <v>0</v>
          </cell>
          <cell r="N451">
            <v>166.8</v>
          </cell>
          <cell r="O451">
            <v>11</v>
          </cell>
          <cell r="P451">
            <v>40</v>
          </cell>
        </row>
        <row r="452">
          <cell r="A452">
            <v>450</v>
          </cell>
          <cell r="B452" t="str">
            <v xml:space="preserve">PORT AVENTURA-H.VIAJE                                      </v>
          </cell>
          <cell r="C452" t="str">
            <v>ETB2</v>
          </cell>
          <cell r="D452" t="str">
            <v>GENERAL</v>
          </cell>
          <cell r="E452">
            <v>35934</v>
          </cell>
          <cell r="F452" t="str">
            <v>MAR</v>
          </cell>
          <cell r="G452">
            <v>0.51003472222222224</v>
          </cell>
          <cell r="H452" t="str">
            <v>000:20</v>
          </cell>
          <cell r="I452" t="str">
            <v>[AVANCE PROGRAMACION] * [AVANCE PROGRAMACION]</v>
          </cell>
          <cell r="J452">
            <v>4</v>
          </cell>
          <cell r="K452">
            <v>5</v>
          </cell>
          <cell r="L452" t="str">
            <v>Penultima</v>
          </cell>
          <cell r="M452">
            <v>0</v>
          </cell>
          <cell r="N452">
            <v>166.8</v>
          </cell>
          <cell r="O452">
            <v>0</v>
          </cell>
          <cell r="P452">
            <v>50</v>
          </cell>
        </row>
        <row r="453">
          <cell r="A453">
            <v>451</v>
          </cell>
          <cell r="B453" t="str">
            <v xml:space="preserve">PORT AVENTURA-H.VIAJE                                      </v>
          </cell>
          <cell r="C453" t="str">
            <v>ETB2</v>
          </cell>
          <cell r="D453" t="str">
            <v>GENERAL</v>
          </cell>
          <cell r="E453">
            <v>35934</v>
          </cell>
          <cell r="F453" t="str">
            <v>MAR</v>
          </cell>
          <cell r="G453">
            <v>0.56225694444444441</v>
          </cell>
          <cell r="H453" t="str">
            <v>000:20</v>
          </cell>
          <cell r="I453" t="str">
            <v>[AVANCE PROGRAMACION] * [ETB KIROLAK]</v>
          </cell>
          <cell r="J453">
            <v>4</v>
          </cell>
          <cell r="K453">
            <v>4</v>
          </cell>
          <cell r="L453" t="str">
            <v>Ultima</v>
          </cell>
          <cell r="M453">
            <v>0.2</v>
          </cell>
          <cell r="N453">
            <v>167</v>
          </cell>
          <cell r="O453">
            <v>57</v>
          </cell>
          <cell r="P453">
            <v>70</v>
          </cell>
        </row>
        <row r="454">
          <cell r="A454">
            <v>452</v>
          </cell>
          <cell r="B454" t="str">
            <v xml:space="preserve">PORT AVENTURA-H.VIAJE                                      </v>
          </cell>
          <cell r="C454" t="str">
            <v>TVG</v>
          </cell>
          <cell r="D454" t="str">
            <v>GENERAL</v>
          </cell>
          <cell r="E454">
            <v>35934</v>
          </cell>
          <cell r="F454" t="str">
            <v>MAR</v>
          </cell>
          <cell r="G454">
            <v>0.49277777777777776</v>
          </cell>
          <cell r="H454" t="str">
            <v>000:20</v>
          </cell>
          <cell r="I454" t="str">
            <v>[ADIANTO XORDOS] * [AVANCE PROGRAMACION]</v>
          </cell>
          <cell r="J454">
            <v>2</v>
          </cell>
          <cell r="K454">
            <v>3</v>
          </cell>
          <cell r="L454" t="str">
            <v>Segunda</v>
          </cell>
          <cell r="M454">
            <v>0</v>
          </cell>
          <cell r="N454">
            <v>167</v>
          </cell>
          <cell r="O454">
            <v>7</v>
          </cell>
          <cell r="P454">
            <v>40</v>
          </cell>
        </row>
        <row r="455">
          <cell r="A455">
            <v>453</v>
          </cell>
          <cell r="B455" t="str">
            <v xml:space="preserve">PORT AVENTURA-H.VIAJE                                      </v>
          </cell>
          <cell r="C455" t="str">
            <v>TVG</v>
          </cell>
          <cell r="D455" t="str">
            <v>GENERAL</v>
          </cell>
          <cell r="E455">
            <v>35934</v>
          </cell>
          <cell r="F455" t="str">
            <v>MAR</v>
          </cell>
          <cell r="G455">
            <v>1.0424537037037036</v>
          </cell>
          <cell r="H455" t="str">
            <v>000:20</v>
          </cell>
          <cell r="I455" t="str">
            <v xml:space="preserve">[SUPERMARTES] {AVANCE PROGRAMACION} * </v>
          </cell>
          <cell r="J455">
            <v>13</v>
          </cell>
          <cell r="K455">
            <v>14</v>
          </cell>
          <cell r="L455" t="str">
            <v>Penultima</v>
          </cell>
          <cell r="M455">
            <v>0.2</v>
          </cell>
          <cell r="N455">
            <v>167.2</v>
          </cell>
          <cell r="O455">
            <v>78</v>
          </cell>
          <cell r="P455">
            <v>90</v>
          </cell>
        </row>
        <row r="456">
          <cell r="A456">
            <v>454</v>
          </cell>
          <cell r="B456" t="str">
            <v xml:space="preserve">PORT AVENTURA-H.VIAJE                                      </v>
          </cell>
          <cell r="C456" t="str">
            <v>ETB2</v>
          </cell>
          <cell r="D456" t="str">
            <v>GENERAL</v>
          </cell>
          <cell r="E456">
            <v>35935</v>
          </cell>
          <cell r="F456" t="str">
            <v>MIÉ</v>
          </cell>
          <cell r="G456">
            <v>0.56262731481481476</v>
          </cell>
          <cell r="H456" t="str">
            <v>000:20</v>
          </cell>
          <cell r="I456" t="str">
            <v>[A BUENAS HORAS] * [ETB KIROLAK]</v>
          </cell>
          <cell r="J456">
            <v>2</v>
          </cell>
          <cell r="K456">
            <v>2</v>
          </cell>
          <cell r="L456" t="str">
            <v>Ultima</v>
          </cell>
          <cell r="M456">
            <v>0.1</v>
          </cell>
          <cell r="N456">
            <v>167.3</v>
          </cell>
          <cell r="O456">
            <v>32</v>
          </cell>
          <cell r="P456">
            <v>70</v>
          </cell>
        </row>
        <row r="457">
          <cell r="A457">
            <v>455</v>
          </cell>
          <cell r="B457" t="str">
            <v xml:space="preserve">PORT AVENTURA-H.VIAJE                                      </v>
          </cell>
          <cell r="C457" t="str">
            <v>TVG</v>
          </cell>
          <cell r="D457" t="str">
            <v>GENERAL</v>
          </cell>
          <cell r="E457">
            <v>35935</v>
          </cell>
          <cell r="F457" t="str">
            <v>MIÉ</v>
          </cell>
          <cell r="G457">
            <v>0.47449074074074077</v>
          </cell>
          <cell r="H457" t="str">
            <v>000:20</v>
          </cell>
          <cell r="I457" t="str">
            <v>[CADA DIA] {AVANCE PROGRAMACION} * {AVANCE PROGRAMACION}</v>
          </cell>
          <cell r="J457">
            <v>1</v>
          </cell>
          <cell r="K457">
            <v>3</v>
          </cell>
          <cell r="L457" t="str">
            <v>Primera</v>
          </cell>
          <cell r="M457">
            <v>0</v>
          </cell>
          <cell r="N457">
            <v>167.3</v>
          </cell>
          <cell r="O457">
            <v>7</v>
          </cell>
          <cell r="P457">
            <v>40</v>
          </cell>
        </row>
        <row r="458">
          <cell r="A458">
            <v>456</v>
          </cell>
          <cell r="B458" t="str">
            <v xml:space="preserve">PORT AVENTURA-H.VIAJE                                      </v>
          </cell>
          <cell r="C458" t="str">
            <v>TVG</v>
          </cell>
          <cell r="D458" t="str">
            <v>GENERAL</v>
          </cell>
          <cell r="E458">
            <v>35935</v>
          </cell>
          <cell r="F458" t="str">
            <v>MIÉ</v>
          </cell>
          <cell r="G458">
            <v>1.0108912037037037</v>
          </cell>
          <cell r="H458" t="str">
            <v>000:20</v>
          </cell>
          <cell r="I458" t="str">
            <v xml:space="preserve">[GALEGUIDADE] {AVANCE PROGRAMACION} * </v>
          </cell>
          <cell r="J458">
            <v>12</v>
          </cell>
          <cell r="K458">
            <v>15</v>
          </cell>
          <cell r="L458" t="str">
            <v>Resto</v>
          </cell>
          <cell r="M458">
            <v>0.2</v>
          </cell>
          <cell r="N458">
            <v>167.5</v>
          </cell>
          <cell r="O458">
            <v>67</v>
          </cell>
          <cell r="P458">
            <v>160</v>
          </cell>
        </row>
        <row r="459">
          <cell r="A459">
            <v>457</v>
          </cell>
          <cell r="B459" t="str">
            <v xml:space="preserve">PORT AVENTURA-H.VIAJE                                      </v>
          </cell>
          <cell r="C459" t="str">
            <v>TVG</v>
          </cell>
          <cell r="D459" t="str">
            <v>GENERAL</v>
          </cell>
          <cell r="E459">
            <v>35936</v>
          </cell>
          <cell r="F459" t="str">
            <v>JUE</v>
          </cell>
          <cell r="G459">
            <v>0.45245370370370369</v>
          </cell>
          <cell r="H459" t="str">
            <v>000:20</v>
          </cell>
          <cell r="I459" t="str">
            <v>[CADA DIA] {AVANCE PROGRAMACION} * {AVANCE PROGRAMACION}</v>
          </cell>
          <cell r="J459">
            <v>2</v>
          </cell>
          <cell r="K459">
            <v>6</v>
          </cell>
          <cell r="L459" t="str">
            <v>Segunda</v>
          </cell>
          <cell r="M459">
            <v>0</v>
          </cell>
          <cell r="N459">
            <v>167.5</v>
          </cell>
          <cell r="O459">
            <v>0</v>
          </cell>
          <cell r="P459">
            <v>40</v>
          </cell>
        </row>
        <row r="460">
          <cell r="A460">
            <v>458</v>
          </cell>
          <cell r="B460" t="str">
            <v xml:space="preserve">PORT AVENTURA-H.VIAJE                                      </v>
          </cell>
          <cell r="C460" t="str">
            <v>TVG</v>
          </cell>
          <cell r="D460" t="str">
            <v>GENERAL</v>
          </cell>
          <cell r="E460">
            <v>35936</v>
          </cell>
          <cell r="F460" t="str">
            <v>JUE</v>
          </cell>
          <cell r="G460">
            <v>0.49349537037037039</v>
          </cell>
          <cell r="H460" t="str">
            <v>000:20</v>
          </cell>
          <cell r="I460" t="str">
            <v>[AVANCE PROGRAMACION] * [AVANCE PROGRAMACION]</v>
          </cell>
          <cell r="J460">
            <v>2</v>
          </cell>
          <cell r="K460">
            <v>4</v>
          </cell>
          <cell r="L460" t="str">
            <v>Segunda</v>
          </cell>
          <cell r="M460">
            <v>0</v>
          </cell>
          <cell r="N460">
            <v>167.5</v>
          </cell>
          <cell r="O460">
            <v>14</v>
          </cell>
          <cell r="P460">
            <v>40</v>
          </cell>
        </row>
        <row r="461">
          <cell r="A461">
            <v>459</v>
          </cell>
          <cell r="B461" t="str">
            <v xml:space="preserve">PORT AVENTURA-H.VIAJE                                      </v>
          </cell>
          <cell r="C461" t="str">
            <v>TVG</v>
          </cell>
          <cell r="D461" t="str">
            <v>GENERAL</v>
          </cell>
          <cell r="E461">
            <v>35937</v>
          </cell>
          <cell r="F461" t="str">
            <v>VIE</v>
          </cell>
          <cell r="G461">
            <v>0.47373842592592591</v>
          </cell>
          <cell r="H461" t="str">
            <v>000:20</v>
          </cell>
          <cell r="I461" t="str">
            <v>[ESTO E NOTICIA] * [DEZINE]</v>
          </cell>
          <cell r="J461">
            <v>2</v>
          </cell>
          <cell r="K461">
            <v>3</v>
          </cell>
          <cell r="L461" t="str">
            <v>Segunda</v>
          </cell>
          <cell r="M461">
            <v>0</v>
          </cell>
          <cell r="N461">
            <v>167.5</v>
          </cell>
          <cell r="O461">
            <v>5</v>
          </cell>
          <cell r="P461">
            <v>40</v>
          </cell>
        </row>
        <row r="462">
          <cell r="A462">
            <v>460</v>
          </cell>
          <cell r="B462" t="str">
            <v xml:space="preserve">PORT AVENTURA-H.VIAJE                                      </v>
          </cell>
          <cell r="C462" t="str">
            <v>TVG</v>
          </cell>
          <cell r="D462" t="str">
            <v>GENERAL</v>
          </cell>
          <cell r="E462">
            <v>35937</v>
          </cell>
          <cell r="F462" t="str">
            <v>VIE</v>
          </cell>
          <cell r="G462">
            <v>1.020173611111111</v>
          </cell>
          <cell r="H462" t="str">
            <v>000:20</v>
          </cell>
          <cell r="I462" t="str">
            <v>[LUAR] * [AVANCE PROGRAMACION]</v>
          </cell>
          <cell r="J462">
            <v>12</v>
          </cell>
          <cell r="K462">
            <v>15</v>
          </cell>
          <cell r="L462" t="str">
            <v>Resto</v>
          </cell>
          <cell r="M462">
            <v>0.2</v>
          </cell>
          <cell r="N462">
            <v>167.7</v>
          </cell>
          <cell r="O462">
            <v>72</v>
          </cell>
          <cell r="P462">
            <v>160</v>
          </cell>
        </row>
        <row r="463">
          <cell r="A463">
            <v>461</v>
          </cell>
          <cell r="B463" t="str">
            <v xml:space="preserve">PORT AVENTURA-H.VIAJE                                      </v>
          </cell>
          <cell r="C463" t="str">
            <v>TVG</v>
          </cell>
          <cell r="D463" t="str">
            <v>GENERAL</v>
          </cell>
          <cell r="E463">
            <v>35938</v>
          </cell>
          <cell r="F463" t="str">
            <v>SÁB</v>
          </cell>
          <cell r="G463">
            <v>0.5152430555555555</v>
          </cell>
          <cell r="H463" t="str">
            <v>000:20</v>
          </cell>
          <cell r="I463" t="str">
            <v>[SENDA VERDE] {AVANCE PROGRAMACION} * {AVANCE PROGRAMACION}</v>
          </cell>
          <cell r="J463">
            <v>2</v>
          </cell>
          <cell r="K463">
            <v>4</v>
          </cell>
          <cell r="L463" t="str">
            <v>Segunda</v>
          </cell>
          <cell r="M463">
            <v>0.1</v>
          </cell>
          <cell r="N463">
            <v>167.8</v>
          </cell>
          <cell r="O463">
            <v>31</v>
          </cell>
          <cell r="P463">
            <v>75</v>
          </cell>
        </row>
        <row r="464">
          <cell r="A464">
            <v>462</v>
          </cell>
          <cell r="B464" t="str">
            <v xml:space="preserve">PORT AVENTURA-H.VIAJE                                      </v>
          </cell>
          <cell r="C464" t="str">
            <v>TVG</v>
          </cell>
          <cell r="D464" t="str">
            <v>GENERAL</v>
          </cell>
          <cell r="E464">
            <v>35938</v>
          </cell>
          <cell r="F464" t="str">
            <v>SÁB</v>
          </cell>
          <cell r="G464">
            <v>1.0148379629629629</v>
          </cell>
          <cell r="H464" t="str">
            <v>000:20</v>
          </cell>
          <cell r="I464" t="str">
            <v>[CINE] {AVANCE PROGRAMACION} * {AVANCE PROGRAMACION}</v>
          </cell>
          <cell r="J464">
            <v>17</v>
          </cell>
          <cell r="K464">
            <v>21</v>
          </cell>
          <cell r="L464" t="str">
            <v>Resto</v>
          </cell>
          <cell r="M464">
            <v>0.2</v>
          </cell>
          <cell r="N464">
            <v>168</v>
          </cell>
          <cell r="O464">
            <v>63</v>
          </cell>
          <cell r="P464">
            <v>330</v>
          </cell>
        </row>
        <row r="465">
          <cell r="A465">
            <v>463</v>
          </cell>
          <cell r="B465" t="str">
            <v xml:space="preserve">PORT AVENTURA-H.VIAJE                                      </v>
          </cell>
          <cell r="C465" t="str">
            <v>TVG</v>
          </cell>
          <cell r="D465" t="str">
            <v>GENERAL</v>
          </cell>
          <cell r="E465">
            <v>35939</v>
          </cell>
          <cell r="F465" t="str">
            <v>DOM</v>
          </cell>
          <cell r="G465">
            <v>0.47165509259259258</v>
          </cell>
          <cell r="H465" t="str">
            <v>000:20</v>
          </cell>
          <cell r="I465" t="str">
            <v>[AVANCE PROGRAMACION] * [AVANCE PROGRAMACION]</v>
          </cell>
          <cell r="J465">
            <v>2</v>
          </cell>
          <cell r="K465">
            <v>4</v>
          </cell>
          <cell r="L465" t="str">
            <v>Segunda</v>
          </cell>
          <cell r="M465">
            <v>0.1</v>
          </cell>
          <cell r="N465">
            <v>168.1</v>
          </cell>
          <cell r="O465">
            <v>24</v>
          </cell>
          <cell r="P465">
            <v>40</v>
          </cell>
        </row>
        <row r="466">
          <cell r="A466">
            <v>464</v>
          </cell>
          <cell r="B466" t="str">
            <v xml:space="preserve">PORT AVENTURA-H.VIAJE                                      </v>
          </cell>
          <cell r="C466" t="str">
            <v>TVG</v>
          </cell>
          <cell r="D466" t="str">
            <v>GENERAL</v>
          </cell>
          <cell r="E466">
            <v>35939</v>
          </cell>
          <cell r="F466" t="str">
            <v>DOM</v>
          </cell>
          <cell r="G466">
            <v>1.0224768518518519</v>
          </cell>
          <cell r="H466" t="str">
            <v>000:20</v>
          </cell>
          <cell r="I466" t="str">
            <v>[CINE] {AVANCE PROGRAMACION} * {AVANCE PROGRAMACION}</v>
          </cell>
          <cell r="J466">
            <v>8</v>
          </cell>
          <cell r="K466">
            <v>14</v>
          </cell>
          <cell r="L466" t="str">
            <v>Resto</v>
          </cell>
          <cell r="M466">
            <v>0.1</v>
          </cell>
          <cell r="N466">
            <v>168.1</v>
          </cell>
          <cell r="O466">
            <v>20</v>
          </cell>
          <cell r="P466">
            <v>160</v>
          </cell>
        </row>
        <row r="467">
          <cell r="A467">
            <v>465</v>
          </cell>
          <cell r="B467" t="str">
            <v xml:space="preserve">PORT AVENTURA-H.VIAJE                                      </v>
          </cell>
          <cell r="C467" t="str">
            <v>TVG</v>
          </cell>
          <cell r="D467" t="str">
            <v>GENERAL</v>
          </cell>
          <cell r="E467">
            <v>35940</v>
          </cell>
          <cell r="F467" t="str">
            <v>LUN</v>
          </cell>
          <cell r="G467">
            <v>0.47843750000000002</v>
          </cell>
          <cell r="H467" t="str">
            <v>000:20</v>
          </cell>
          <cell r="I467" t="str">
            <v xml:space="preserve">[CADA DIA] {AVANCE PROGRAMACION} * </v>
          </cell>
          <cell r="J467">
            <v>4</v>
          </cell>
          <cell r="K467">
            <v>4</v>
          </cell>
          <cell r="L467" t="str">
            <v>Ultima</v>
          </cell>
          <cell r="M467">
            <v>0</v>
          </cell>
          <cell r="N467">
            <v>168.1</v>
          </cell>
          <cell r="O467">
            <v>0</v>
          </cell>
          <cell r="P467">
            <v>40</v>
          </cell>
        </row>
        <row r="468">
          <cell r="A468">
            <v>466</v>
          </cell>
          <cell r="B468" t="str">
            <v xml:space="preserve">PORT AVENTURA-H.VIAJE                                      </v>
          </cell>
          <cell r="C468" t="str">
            <v>TVG</v>
          </cell>
          <cell r="D468" t="str">
            <v>GENERAL</v>
          </cell>
          <cell r="E468">
            <v>35940</v>
          </cell>
          <cell r="F468" t="str">
            <v>LUN</v>
          </cell>
          <cell r="G468">
            <v>1.0120717592592594</v>
          </cell>
          <cell r="H468" t="str">
            <v>000:20</v>
          </cell>
          <cell r="I468" t="str">
            <v>[CINE]  * {AVANCE PROGRAMACION}</v>
          </cell>
          <cell r="J468">
            <v>10</v>
          </cell>
          <cell r="K468">
            <v>12</v>
          </cell>
          <cell r="L468" t="str">
            <v>Resto</v>
          </cell>
          <cell r="M468">
            <v>0</v>
          </cell>
          <cell r="N468">
            <v>168.1</v>
          </cell>
          <cell r="O468">
            <v>12</v>
          </cell>
          <cell r="P468">
            <v>160</v>
          </cell>
        </row>
        <row r="469">
          <cell r="A469">
            <v>467</v>
          </cell>
          <cell r="B469" t="str">
            <v xml:space="preserve">PORT AVENTURA-H.VIAJE                                      </v>
          </cell>
          <cell r="C469" t="str">
            <v>TVM</v>
          </cell>
          <cell r="D469" t="str">
            <v>GENERAL</v>
          </cell>
          <cell r="E469">
            <v>35940</v>
          </cell>
          <cell r="F469" t="str">
            <v>LUN</v>
          </cell>
          <cell r="G469">
            <v>0.74651620370370375</v>
          </cell>
          <cell r="H469" t="str">
            <v>000:20</v>
          </cell>
          <cell r="I469" t="str">
            <v>[LA HORA DE MARI PAU]  * {AVANCE PROGRAMACION}</v>
          </cell>
          <cell r="J469">
            <v>15</v>
          </cell>
          <cell r="K469">
            <v>18</v>
          </cell>
          <cell r="L469" t="str">
            <v>Resto</v>
          </cell>
          <cell r="M469">
            <v>0.5</v>
          </cell>
          <cell r="N469">
            <v>168.7</v>
          </cell>
          <cell r="O469">
            <v>200</v>
          </cell>
          <cell r="P469">
            <v>400</v>
          </cell>
        </row>
        <row r="470">
          <cell r="A470">
            <v>468</v>
          </cell>
          <cell r="B470" t="str">
            <v xml:space="preserve">PORT AVENTURA-H.VIAJE                                      </v>
          </cell>
          <cell r="C470" t="str">
            <v>TVG</v>
          </cell>
          <cell r="D470" t="str">
            <v>GENERAL</v>
          </cell>
          <cell r="E470">
            <v>35941</v>
          </cell>
          <cell r="F470" t="str">
            <v>MAR</v>
          </cell>
          <cell r="G470">
            <v>0.4753472222222222</v>
          </cell>
          <cell r="H470" t="str">
            <v>000:20</v>
          </cell>
          <cell r="I470" t="str">
            <v xml:space="preserve">[CADA DIA] {AVANCE PROGRAMACION} * </v>
          </cell>
          <cell r="J470">
            <v>2</v>
          </cell>
          <cell r="K470">
            <v>3</v>
          </cell>
          <cell r="L470" t="str">
            <v>Segunda</v>
          </cell>
          <cell r="M470">
            <v>0</v>
          </cell>
          <cell r="N470">
            <v>168.7</v>
          </cell>
          <cell r="O470">
            <v>2</v>
          </cell>
          <cell r="P470">
            <v>40</v>
          </cell>
        </row>
        <row r="471">
          <cell r="A471">
            <v>469</v>
          </cell>
          <cell r="B471" t="str">
            <v xml:space="preserve">PORT AVENTURA-H.VIAJE                                      </v>
          </cell>
          <cell r="C471" t="str">
            <v>TVG</v>
          </cell>
          <cell r="D471" t="str">
            <v>GENERAL</v>
          </cell>
          <cell r="E471">
            <v>35941</v>
          </cell>
          <cell r="F471" t="str">
            <v>MAR</v>
          </cell>
          <cell r="G471">
            <v>1.0006481481481482</v>
          </cell>
          <cell r="H471" t="str">
            <v>000:20</v>
          </cell>
          <cell r="I471" t="str">
            <v>[AVANCE PROGRAMACION] * [CINE]</v>
          </cell>
          <cell r="J471">
            <v>3</v>
          </cell>
          <cell r="K471">
            <v>15</v>
          </cell>
          <cell r="L471" t="str">
            <v>Resto</v>
          </cell>
          <cell r="M471">
            <v>0.3</v>
          </cell>
          <cell r="N471">
            <v>169</v>
          </cell>
          <cell r="O471">
            <v>101</v>
          </cell>
          <cell r="P471">
            <v>160</v>
          </cell>
        </row>
        <row r="472">
          <cell r="A472">
            <v>470</v>
          </cell>
          <cell r="B472" t="str">
            <v xml:space="preserve">PORT AVENTURA-H.VIAJE                                      </v>
          </cell>
          <cell r="C472" t="str">
            <v>TVG</v>
          </cell>
          <cell r="D472" t="str">
            <v>GENERAL</v>
          </cell>
          <cell r="E472">
            <v>35942</v>
          </cell>
          <cell r="F472" t="str">
            <v>MIÉ</v>
          </cell>
          <cell r="G472">
            <v>0.48497685185185185</v>
          </cell>
          <cell r="H472" t="str">
            <v>000:20</v>
          </cell>
          <cell r="I472" t="str">
            <v>[CADA DIA] {AVANCE PROGRAMACION} * {AVANCE PROGRAMACION}</v>
          </cell>
          <cell r="J472">
            <v>2</v>
          </cell>
          <cell r="K472">
            <v>3</v>
          </cell>
          <cell r="L472" t="str">
            <v>Segunda</v>
          </cell>
          <cell r="M472">
            <v>0</v>
          </cell>
          <cell r="N472">
            <v>169</v>
          </cell>
          <cell r="O472">
            <v>12</v>
          </cell>
          <cell r="P472">
            <v>40</v>
          </cell>
        </row>
        <row r="473">
          <cell r="A473">
            <v>471</v>
          </cell>
          <cell r="B473" t="str">
            <v xml:space="preserve">PORT AVENTURA-H.VIAJE                                      </v>
          </cell>
          <cell r="C473" t="str">
            <v>TVG</v>
          </cell>
          <cell r="D473" t="str">
            <v>GENERAL</v>
          </cell>
          <cell r="E473">
            <v>35942</v>
          </cell>
          <cell r="F473" t="str">
            <v>MIÉ</v>
          </cell>
          <cell r="G473">
            <v>1.0305787037037037</v>
          </cell>
          <cell r="H473" t="str">
            <v>000:20</v>
          </cell>
          <cell r="I473" t="str">
            <v>[CINE] {AVANCE PROGRAMACION} * {AVANCE PROGRAMACION}</v>
          </cell>
          <cell r="J473">
            <v>10</v>
          </cell>
          <cell r="K473">
            <v>14</v>
          </cell>
          <cell r="L473" t="str">
            <v>Resto</v>
          </cell>
          <cell r="M473">
            <v>0.1</v>
          </cell>
          <cell r="N473">
            <v>169.1</v>
          </cell>
          <cell r="O473">
            <v>44</v>
          </cell>
          <cell r="P473">
            <v>90</v>
          </cell>
        </row>
        <row r="474">
          <cell r="A474">
            <v>472</v>
          </cell>
          <cell r="B474" t="str">
            <v xml:space="preserve">PORT AVENTURA-H.VIAJE                                      </v>
          </cell>
          <cell r="C474" t="str">
            <v>TVG</v>
          </cell>
          <cell r="D474" t="str">
            <v>GENERAL</v>
          </cell>
          <cell r="E474">
            <v>35943</v>
          </cell>
          <cell r="F474" t="str">
            <v>JUE</v>
          </cell>
          <cell r="G474">
            <v>0.45481481481481478</v>
          </cell>
          <cell r="H474" t="str">
            <v>000:20</v>
          </cell>
          <cell r="I474" t="str">
            <v>[CADA DIA] {AVANCE PROGRAMACION} * {AVANCE PROGRAMACION}</v>
          </cell>
          <cell r="J474">
            <v>2</v>
          </cell>
          <cell r="K474">
            <v>5</v>
          </cell>
          <cell r="L474" t="str">
            <v>Segunda</v>
          </cell>
          <cell r="M474">
            <v>0</v>
          </cell>
          <cell r="N474">
            <v>169.1</v>
          </cell>
          <cell r="O474">
            <v>3</v>
          </cell>
          <cell r="P474">
            <v>40</v>
          </cell>
        </row>
        <row r="475">
          <cell r="A475">
            <v>473</v>
          </cell>
          <cell r="B475" t="str">
            <v xml:space="preserve">PORT AVENTURA-H.VIAJE                                      </v>
          </cell>
          <cell r="C475" t="str">
            <v>TVG</v>
          </cell>
          <cell r="D475" t="str">
            <v>GENERAL</v>
          </cell>
          <cell r="E475">
            <v>35943</v>
          </cell>
          <cell r="F475" t="str">
            <v>JUE</v>
          </cell>
          <cell r="G475">
            <v>0.50086805555555558</v>
          </cell>
          <cell r="H475" t="str">
            <v>000:20</v>
          </cell>
          <cell r="I475" t="str">
            <v>[AVANCE PROGRAMACION] * [AVANCE PROGRAMACION]</v>
          </cell>
          <cell r="J475">
            <v>2</v>
          </cell>
          <cell r="K475">
            <v>4</v>
          </cell>
          <cell r="L475" t="str">
            <v>Segunda</v>
          </cell>
          <cell r="M475">
            <v>0</v>
          </cell>
          <cell r="N475">
            <v>169.1</v>
          </cell>
          <cell r="O475">
            <v>6</v>
          </cell>
          <cell r="P475">
            <v>40</v>
          </cell>
        </row>
        <row r="476">
          <cell r="A476">
            <v>474</v>
          </cell>
          <cell r="B476" t="str">
            <v xml:space="preserve">PORT AVENTURA-H.VIAJE                                      </v>
          </cell>
          <cell r="C476" t="str">
            <v>TVG</v>
          </cell>
          <cell r="D476" t="str">
            <v>GENERAL</v>
          </cell>
          <cell r="E476">
            <v>35944</v>
          </cell>
          <cell r="F476" t="str">
            <v>VIE</v>
          </cell>
          <cell r="G476">
            <v>0.47732638888888884</v>
          </cell>
          <cell r="H476" t="str">
            <v>000:20</v>
          </cell>
          <cell r="I476" t="str">
            <v>[ESTO E NOTICIA] * [AVANCE PROGRAMACION]</v>
          </cell>
          <cell r="J476">
            <v>1</v>
          </cell>
          <cell r="K476">
            <v>3</v>
          </cell>
          <cell r="L476" t="str">
            <v>Primera</v>
          </cell>
          <cell r="M476">
            <v>0</v>
          </cell>
          <cell r="N476">
            <v>169.2</v>
          </cell>
          <cell r="O476">
            <v>11</v>
          </cell>
          <cell r="P476">
            <v>40</v>
          </cell>
        </row>
        <row r="477">
          <cell r="A477">
            <v>475</v>
          </cell>
          <cell r="B477" t="str">
            <v xml:space="preserve">PORT AVENTURA-H.VIAJE                                      </v>
          </cell>
          <cell r="C477" t="str">
            <v>TVG</v>
          </cell>
          <cell r="D477" t="str">
            <v>GENERAL</v>
          </cell>
          <cell r="E477">
            <v>35944</v>
          </cell>
          <cell r="F477" t="str">
            <v>VIE</v>
          </cell>
          <cell r="G477">
            <v>1.0243055555555556</v>
          </cell>
          <cell r="H477" t="str">
            <v>000:20</v>
          </cell>
          <cell r="I477" t="str">
            <v>[AVANCE PROGRAMACION] * [AVANCE PROGRAMACION]</v>
          </cell>
          <cell r="J477">
            <v>14</v>
          </cell>
          <cell r="K477">
            <v>15</v>
          </cell>
          <cell r="L477" t="str">
            <v>Penultima</v>
          </cell>
          <cell r="M477">
            <v>0.1</v>
          </cell>
          <cell r="N477">
            <v>169.3</v>
          </cell>
          <cell r="O477">
            <v>47</v>
          </cell>
          <cell r="P477">
            <v>160</v>
          </cell>
        </row>
        <row r="478">
          <cell r="A478">
            <v>476</v>
          </cell>
          <cell r="B478" t="str">
            <v xml:space="preserve">PORT AVENTURA-H.VIAJE                                      </v>
          </cell>
          <cell r="C478" t="str">
            <v>TVG</v>
          </cell>
          <cell r="D478" t="str">
            <v>GENERAL</v>
          </cell>
          <cell r="E478">
            <v>35945</v>
          </cell>
          <cell r="F478" t="str">
            <v>SÁB</v>
          </cell>
          <cell r="G478">
            <v>0.49304398148148149</v>
          </cell>
          <cell r="H478" t="str">
            <v>000:20</v>
          </cell>
          <cell r="I478" t="str">
            <v>[AVANCE PROGRAMACION] * [AVANCE PROGRAMACION]</v>
          </cell>
          <cell r="J478">
            <v>3</v>
          </cell>
          <cell r="K478">
            <v>4</v>
          </cell>
          <cell r="L478" t="str">
            <v>Penultima</v>
          </cell>
          <cell r="M478">
            <v>0.1</v>
          </cell>
          <cell r="N478">
            <v>169.4</v>
          </cell>
          <cell r="O478">
            <v>37</v>
          </cell>
          <cell r="P478">
            <v>40</v>
          </cell>
        </row>
        <row r="479">
          <cell r="A479">
            <v>477</v>
          </cell>
          <cell r="B479" t="str">
            <v xml:space="preserve">PORT AVENTURA-H.VIAJE                                      </v>
          </cell>
          <cell r="C479" t="str">
            <v>TVG</v>
          </cell>
          <cell r="D479" t="str">
            <v>GENERAL</v>
          </cell>
          <cell r="E479">
            <v>35945</v>
          </cell>
          <cell r="F479" t="str">
            <v>SÁB</v>
          </cell>
          <cell r="G479">
            <v>1.0133680555555555</v>
          </cell>
          <cell r="H479" t="str">
            <v>000:20</v>
          </cell>
          <cell r="I479" t="str">
            <v>[CINE] {AVANCE PROGRAMACION} * {AVANCE PROGRAMACION}</v>
          </cell>
          <cell r="J479">
            <v>3</v>
          </cell>
          <cell r="K479">
            <v>15</v>
          </cell>
          <cell r="L479" t="str">
            <v>Resto</v>
          </cell>
          <cell r="M479">
            <v>0.2</v>
          </cell>
          <cell r="N479">
            <v>169.6</v>
          </cell>
          <cell r="O479">
            <v>65</v>
          </cell>
          <cell r="P479">
            <v>330</v>
          </cell>
        </row>
        <row r="480">
          <cell r="A480">
            <v>478</v>
          </cell>
          <cell r="B480" t="str">
            <v xml:space="preserve">PORT AVENTURA-H.VIAJE                                      </v>
          </cell>
          <cell r="C480" t="str">
            <v>TVG</v>
          </cell>
          <cell r="D480" t="str">
            <v>GENERAL</v>
          </cell>
          <cell r="E480">
            <v>35946</v>
          </cell>
          <cell r="F480" t="str">
            <v>DOM</v>
          </cell>
          <cell r="G480">
            <v>0.46246527777777779</v>
          </cell>
          <cell r="H480" t="str">
            <v>000:20</v>
          </cell>
          <cell r="I480" t="str">
            <v>[SANTA MISA] * [AVANCE PROGRAMACION]</v>
          </cell>
          <cell r="J480">
            <v>2</v>
          </cell>
          <cell r="K480">
            <v>3</v>
          </cell>
          <cell r="L480" t="str">
            <v>Segunda</v>
          </cell>
          <cell r="M480">
            <v>0.1</v>
          </cell>
          <cell r="N480">
            <v>169.6</v>
          </cell>
          <cell r="O480">
            <v>20</v>
          </cell>
          <cell r="P480">
            <v>40</v>
          </cell>
        </row>
        <row r="481">
          <cell r="A481">
            <v>479</v>
          </cell>
          <cell r="B481" t="str">
            <v xml:space="preserve">PORT AVENTURA-H.VIAJE                                      </v>
          </cell>
          <cell r="C481" t="str">
            <v>TVG</v>
          </cell>
          <cell r="D481" t="str">
            <v>GENERAL</v>
          </cell>
          <cell r="E481">
            <v>35946</v>
          </cell>
          <cell r="F481" t="str">
            <v>DOM</v>
          </cell>
          <cell r="G481">
            <v>0.47210648148148149</v>
          </cell>
          <cell r="H481" t="str">
            <v>000:20</v>
          </cell>
          <cell r="I481" t="str">
            <v>[PRIMERA HORA TELEXORN] * [AVANCE PROGRAMACION]</v>
          </cell>
          <cell r="J481">
            <v>2</v>
          </cell>
          <cell r="K481">
            <v>4</v>
          </cell>
          <cell r="L481" t="str">
            <v>Segunda</v>
          </cell>
          <cell r="M481">
            <v>0.1</v>
          </cell>
          <cell r="N481">
            <v>169.7</v>
          </cell>
          <cell r="O481">
            <v>22</v>
          </cell>
          <cell r="P481">
            <v>40</v>
          </cell>
        </row>
        <row r="482">
          <cell r="A482">
            <v>480</v>
          </cell>
          <cell r="B482" t="str">
            <v xml:space="preserve">PORT AVENTURA-H.VIAJE                                      </v>
          </cell>
          <cell r="C482" t="str">
            <v>TVG</v>
          </cell>
          <cell r="D482" t="str">
            <v>GENERAL</v>
          </cell>
          <cell r="E482">
            <v>35946</v>
          </cell>
          <cell r="F482" t="str">
            <v>DOM</v>
          </cell>
          <cell r="G482">
            <v>1.0277777777777779</v>
          </cell>
          <cell r="H482" t="str">
            <v>000:20</v>
          </cell>
          <cell r="I482" t="str">
            <v>[CON PERDON] * [AVANCE PROGRAMACION]</v>
          </cell>
          <cell r="J482">
            <v>5</v>
          </cell>
          <cell r="K482">
            <v>16</v>
          </cell>
          <cell r="L482" t="str">
            <v>Resto</v>
          </cell>
          <cell r="M482">
            <v>0.1</v>
          </cell>
          <cell r="N482">
            <v>169.8</v>
          </cell>
          <cell r="O482">
            <v>22</v>
          </cell>
          <cell r="P482">
            <v>160</v>
          </cell>
        </row>
        <row r="483">
          <cell r="A483">
            <v>481</v>
          </cell>
          <cell r="B483" t="str">
            <v xml:space="preserve">PORT AVENTURA-H.VIAJE                                      </v>
          </cell>
          <cell r="C483" t="str">
            <v>TVM</v>
          </cell>
          <cell r="D483" t="str">
            <v>GENERAL</v>
          </cell>
          <cell r="E483">
            <v>35947</v>
          </cell>
          <cell r="F483" t="str">
            <v>LUN</v>
          </cell>
          <cell r="G483">
            <v>0.91425925925925933</v>
          </cell>
          <cell r="H483" t="str">
            <v>000:20</v>
          </cell>
          <cell r="I483" t="str">
            <v>[HOLA MAMA,SOY YO]  * {AVANCE PROGRAMACION}</v>
          </cell>
          <cell r="J483">
            <v>4</v>
          </cell>
          <cell r="K483">
            <v>21</v>
          </cell>
          <cell r="L483" t="str">
            <v>Resto</v>
          </cell>
          <cell r="M483">
            <v>1.1000000000000001</v>
          </cell>
          <cell r="N483">
            <v>170.8</v>
          </cell>
          <cell r="O483">
            <v>401</v>
          </cell>
          <cell r="P483">
            <v>700</v>
          </cell>
        </row>
        <row r="484">
          <cell r="A484">
            <v>482</v>
          </cell>
          <cell r="B484" t="str">
            <v xml:space="preserve">PORT AVENTURA-H.VIAJE                                      </v>
          </cell>
          <cell r="C484" t="str">
            <v>TVM</v>
          </cell>
          <cell r="D484" t="str">
            <v>GENERAL</v>
          </cell>
          <cell r="E484">
            <v>35954</v>
          </cell>
          <cell r="F484" t="str">
            <v>LUN</v>
          </cell>
          <cell r="G484">
            <v>0.91714120370370367</v>
          </cell>
          <cell r="H484" t="str">
            <v>000:20</v>
          </cell>
          <cell r="I484" t="str">
            <v>[HOLA MAMA,SOY YO]  * {AVANCE PROGRAMACION}</v>
          </cell>
          <cell r="J484">
            <v>15</v>
          </cell>
          <cell r="K484">
            <v>19</v>
          </cell>
          <cell r="L484" t="str">
            <v>Resto</v>
          </cell>
          <cell r="M484">
            <v>0.9</v>
          </cell>
          <cell r="N484">
            <v>171.7</v>
          </cell>
          <cell r="O484">
            <v>317</v>
          </cell>
          <cell r="P484">
            <v>700</v>
          </cell>
        </row>
      </sheetData>
      <sheetData sheetId="12">
        <row r="2">
          <cell r="B2" t="str">
            <v>CAMPAÑA</v>
          </cell>
        </row>
      </sheetData>
      <sheetData sheetId="13">
        <row r="2">
          <cell r="B2" t="str">
            <v>CAMPAÑA</v>
          </cell>
        </row>
      </sheetData>
      <sheetData sheetId="14" refreshError="1">
        <row r="2">
          <cell r="B2" t="str">
            <v>CAMPAÑA</v>
          </cell>
          <cell r="C2" t="str">
            <v>CAD.</v>
          </cell>
          <cell r="D2" t="str">
            <v>ÁMBITO</v>
          </cell>
          <cell r="E2" t="str">
            <v>FECHA</v>
          </cell>
          <cell r="F2" t="str">
            <v>DIA</v>
          </cell>
          <cell r="G2" t="str">
            <v>HORA</v>
          </cell>
          <cell r="H2" t="str">
            <v>DUR.</v>
          </cell>
          <cell r="I2" t="str">
            <v>TÍTULO</v>
          </cell>
          <cell r="J2" t="str">
            <v>PB2</v>
          </cell>
          <cell r="K2" t="str">
            <v>NB2</v>
          </cell>
          <cell r="L2" t="str">
            <v>Posición Bloque</v>
          </cell>
          <cell r="M2" t="str">
            <v>GRP</v>
          </cell>
          <cell r="N2" t="str">
            <v>GRP Ac</v>
          </cell>
          <cell r="O2" t="str">
            <v>Cont(000)</v>
          </cell>
          <cell r="P2" t="str">
            <v>Coste</v>
          </cell>
          <cell r="Q2" t="str">
            <v>FMC</v>
          </cell>
          <cell r="R2" t="str">
            <v>Cob(000)</v>
          </cell>
          <cell r="S2" t="str">
            <v>Cob%</v>
          </cell>
          <cell r="T2" t="str">
            <v>Duración</v>
          </cell>
          <cell r="U2" t="str">
            <v>1+ (000)</v>
          </cell>
        </row>
        <row r="3">
          <cell r="A3">
            <v>1</v>
          </cell>
          <cell r="B3" t="str">
            <v xml:space="preserve">PORT AVENTURA/P.ATRAC                                      </v>
          </cell>
          <cell r="C3" t="str">
            <v>TV3</v>
          </cell>
          <cell r="D3" t="str">
            <v>GENERAL</v>
          </cell>
          <cell r="E3">
            <v>35871</v>
          </cell>
          <cell r="F3" t="str">
            <v>MAR</v>
          </cell>
          <cell r="G3">
            <v>0.65504629629629629</v>
          </cell>
          <cell r="H3" t="str">
            <v>000:30</v>
          </cell>
          <cell r="I3" t="str">
            <v>[CUINES] * [AVANCE PROGRAMACION]</v>
          </cell>
          <cell r="J3">
            <v>2</v>
          </cell>
          <cell r="K3">
            <v>13</v>
          </cell>
          <cell r="L3" t="str">
            <v>Segunda</v>
          </cell>
          <cell r="M3">
            <v>1.6</v>
          </cell>
          <cell r="N3">
            <v>1.6</v>
          </cell>
          <cell r="O3">
            <v>583</v>
          </cell>
          <cell r="P3">
            <v>1050</v>
          </cell>
          <cell r="Q3">
            <v>1</v>
          </cell>
          <cell r="R3">
            <v>583</v>
          </cell>
          <cell r="S3">
            <v>1.6</v>
          </cell>
          <cell r="T3">
            <v>30</v>
          </cell>
          <cell r="U3">
            <v>583</v>
          </cell>
        </row>
        <row r="4">
          <cell r="A4">
            <v>2</v>
          </cell>
          <cell r="B4" t="str">
            <v xml:space="preserve">PORT AVENTURA/P.ATRAC                                      </v>
          </cell>
          <cell r="C4" t="str">
            <v>TV3</v>
          </cell>
          <cell r="D4" t="str">
            <v>GENERAL</v>
          </cell>
          <cell r="E4">
            <v>35871</v>
          </cell>
          <cell r="F4" t="str">
            <v>MAR</v>
          </cell>
          <cell r="G4">
            <v>0.9381828703703704</v>
          </cell>
          <cell r="H4" t="str">
            <v>000:30</v>
          </cell>
          <cell r="I4" t="str">
            <v>[AVANCE PROGRAMACION] * [MALALTS DE TELE]</v>
          </cell>
          <cell r="J4">
            <v>2</v>
          </cell>
          <cell r="K4">
            <v>18</v>
          </cell>
          <cell r="L4" t="str">
            <v>Segunda</v>
          </cell>
          <cell r="M4">
            <v>1.1000000000000001</v>
          </cell>
          <cell r="N4">
            <v>2.7</v>
          </cell>
          <cell r="O4">
            <v>422</v>
          </cell>
          <cell r="P4">
            <v>1500</v>
          </cell>
          <cell r="Q4">
            <v>1.2</v>
          </cell>
          <cell r="R4">
            <v>819</v>
          </cell>
          <cell r="S4">
            <v>2.2000000000000002</v>
          </cell>
          <cell r="T4">
            <v>30</v>
          </cell>
          <cell r="U4">
            <v>819</v>
          </cell>
        </row>
        <row r="5">
          <cell r="A5">
            <v>3</v>
          </cell>
          <cell r="B5" t="str">
            <v xml:space="preserve">PORT AVENTURA/P.ATRAC                                      </v>
          </cell>
          <cell r="C5" t="str">
            <v>C9</v>
          </cell>
          <cell r="D5" t="str">
            <v>GENERAL</v>
          </cell>
          <cell r="E5">
            <v>35871</v>
          </cell>
          <cell r="F5" t="str">
            <v>MAR</v>
          </cell>
          <cell r="G5">
            <v>0.68425925925925923</v>
          </cell>
          <cell r="H5" t="str">
            <v>000:30</v>
          </cell>
          <cell r="I5" t="str">
            <v>[TARDES DE CINE] {AVANCE PROGRAMACION} * {AVANCE PROGRAMACION}</v>
          </cell>
          <cell r="J5">
            <v>7</v>
          </cell>
          <cell r="K5">
            <v>11</v>
          </cell>
          <cell r="L5" t="str">
            <v>Resto</v>
          </cell>
          <cell r="M5">
            <v>0.8</v>
          </cell>
          <cell r="N5">
            <v>3.5</v>
          </cell>
          <cell r="O5">
            <v>291</v>
          </cell>
          <cell r="P5">
            <v>240</v>
          </cell>
          <cell r="Q5">
            <v>1.2</v>
          </cell>
          <cell r="R5">
            <v>1097</v>
          </cell>
          <cell r="S5">
            <v>3</v>
          </cell>
          <cell r="T5">
            <v>30</v>
          </cell>
          <cell r="U5">
            <v>1097</v>
          </cell>
        </row>
        <row r="6">
          <cell r="A6">
            <v>4</v>
          </cell>
          <cell r="B6" t="str">
            <v xml:space="preserve">PORT AVENTURA/P.ATRAC                                      </v>
          </cell>
          <cell r="C6" t="str">
            <v>TV3</v>
          </cell>
          <cell r="D6" t="str">
            <v>GENERAL</v>
          </cell>
          <cell r="E6">
            <v>35872</v>
          </cell>
          <cell r="F6" t="str">
            <v>MIÉ</v>
          </cell>
          <cell r="G6">
            <v>0.82957175925925919</v>
          </cell>
          <cell r="H6" t="str">
            <v>000:30</v>
          </cell>
          <cell r="I6" t="str">
            <v>[IRONSIDE] * [(P)C33 PROGRAMACIO 33]</v>
          </cell>
          <cell r="J6">
            <v>1</v>
          </cell>
          <cell r="K6">
            <v>13</v>
          </cell>
          <cell r="L6" t="str">
            <v>Primera</v>
          </cell>
          <cell r="M6">
            <v>0.6</v>
          </cell>
          <cell r="N6">
            <v>4.2</v>
          </cell>
          <cell r="O6">
            <v>234</v>
          </cell>
          <cell r="P6">
            <v>450</v>
          </cell>
          <cell r="Q6">
            <v>1.2</v>
          </cell>
          <cell r="R6">
            <v>1233</v>
          </cell>
          <cell r="S6">
            <v>3.4</v>
          </cell>
          <cell r="T6">
            <v>30</v>
          </cell>
          <cell r="U6">
            <v>1233</v>
          </cell>
        </row>
        <row r="7">
          <cell r="A7">
            <v>5</v>
          </cell>
          <cell r="B7" t="str">
            <v xml:space="preserve">PORT AVENTURA/P.ATRAC                                      </v>
          </cell>
          <cell r="C7" t="str">
            <v>C9</v>
          </cell>
          <cell r="D7" t="str">
            <v>GENERAL</v>
          </cell>
          <cell r="E7">
            <v>35872</v>
          </cell>
          <cell r="F7" t="str">
            <v>MIÉ</v>
          </cell>
          <cell r="G7">
            <v>0.80204861111111114</v>
          </cell>
          <cell r="H7" t="str">
            <v>000:30</v>
          </cell>
          <cell r="I7" t="str">
            <v>[FALLES] {AVANCE PROGRAMACION} * {AVANCE PROGRAMACION}</v>
          </cell>
          <cell r="J7">
            <v>10</v>
          </cell>
          <cell r="K7">
            <v>11</v>
          </cell>
          <cell r="L7" t="str">
            <v>Penultima</v>
          </cell>
          <cell r="M7">
            <v>0.4</v>
          </cell>
          <cell r="N7">
            <v>4.5</v>
          </cell>
          <cell r="O7">
            <v>134</v>
          </cell>
          <cell r="P7">
            <v>240</v>
          </cell>
          <cell r="Q7">
            <v>1.3</v>
          </cell>
          <cell r="R7">
            <v>1329</v>
          </cell>
          <cell r="S7">
            <v>3.6</v>
          </cell>
          <cell r="T7">
            <v>30</v>
          </cell>
          <cell r="U7">
            <v>1329</v>
          </cell>
        </row>
        <row r="8">
          <cell r="A8">
            <v>6</v>
          </cell>
          <cell r="B8" t="str">
            <v xml:space="preserve">PORT AVENTURA/P.ATRAC                                      </v>
          </cell>
          <cell r="C8" t="str">
            <v>TVE1</v>
          </cell>
          <cell r="D8" t="str">
            <v>GENERAL</v>
          </cell>
          <cell r="E8">
            <v>35873</v>
          </cell>
          <cell r="F8" t="str">
            <v>JUE</v>
          </cell>
          <cell r="G8">
            <v>0.62429398148148152</v>
          </cell>
          <cell r="H8" t="str">
            <v>000:30</v>
          </cell>
          <cell r="I8" t="str">
            <v>[AVANCE PROGRAMACION] * [TELEDIARIO 1]</v>
          </cell>
          <cell r="J8">
            <v>8</v>
          </cell>
          <cell r="K8">
            <v>9</v>
          </cell>
          <cell r="L8" t="str">
            <v>Penultima</v>
          </cell>
          <cell r="M8">
            <v>5.2</v>
          </cell>
          <cell r="N8">
            <v>9.8000000000000007</v>
          </cell>
          <cell r="O8">
            <v>1926</v>
          </cell>
          <cell r="P8">
            <v>4500</v>
          </cell>
          <cell r="Q8">
            <v>1.1000000000000001</v>
          </cell>
          <cell r="R8">
            <v>3210</v>
          </cell>
          <cell r="S8">
            <v>8.6999999999999993</v>
          </cell>
          <cell r="T8">
            <v>30</v>
          </cell>
          <cell r="U8">
            <v>3210</v>
          </cell>
        </row>
        <row r="9">
          <cell r="A9">
            <v>7</v>
          </cell>
          <cell r="B9" t="str">
            <v xml:space="preserve">PORT AVENTURA/P.ATRAC                                      </v>
          </cell>
          <cell r="C9" t="str">
            <v>TVE1</v>
          </cell>
          <cell r="D9" t="str">
            <v>GENERAL</v>
          </cell>
          <cell r="E9">
            <v>35873</v>
          </cell>
          <cell r="F9" t="str">
            <v>JUE</v>
          </cell>
          <cell r="G9">
            <v>0.81739583333333332</v>
          </cell>
          <cell r="H9" t="str">
            <v>000:30</v>
          </cell>
          <cell r="I9" t="str">
            <v>[TENDIDO CERO] * [AVANCE PROGRAMACION]</v>
          </cell>
          <cell r="J9">
            <v>2</v>
          </cell>
          <cell r="K9">
            <v>17</v>
          </cell>
          <cell r="L9" t="str">
            <v>Segunda</v>
          </cell>
          <cell r="M9">
            <v>4.4000000000000004</v>
          </cell>
          <cell r="N9">
            <v>14.2</v>
          </cell>
          <cell r="O9">
            <v>1612</v>
          </cell>
          <cell r="P9">
            <v>1050</v>
          </cell>
          <cell r="Q9">
            <v>1.2</v>
          </cell>
          <cell r="R9">
            <v>4426</v>
          </cell>
          <cell r="S9">
            <v>12.1</v>
          </cell>
          <cell r="T9">
            <v>30</v>
          </cell>
          <cell r="U9">
            <v>4426</v>
          </cell>
        </row>
        <row r="10">
          <cell r="A10">
            <v>8</v>
          </cell>
          <cell r="B10" t="str">
            <v xml:space="preserve">PORT AVENTURA/P.ATRAC                                      </v>
          </cell>
          <cell r="C10" t="str">
            <v>LA 2</v>
          </cell>
          <cell r="D10" t="str">
            <v>GENERAL</v>
          </cell>
          <cell r="E10">
            <v>35873</v>
          </cell>
          <cell r="F10" t="str">
            <v>JUE</v>
          </cell>
          <cell r="G10">
            <v>0.93943287037037038</v>
          </cell>
          <cell r="H10" t="str">
            <v>000:30</v>
          </cell>
          <cell r="I10" t="str">
            <v>[AVANCE PROGRAMACION] * [AVANCE PROGRAMACION]</v>
          </cell>
          <cell r="J10">
            <v>7</v>
          </cell>
          <cell r="K10">
            <v>19</v>
          </cell>
          <cell r="L10" t="str">
            <v>Resto</v>
          </cell>
          <cell r="M10">
            <v>2.4</v>
          </cell>
          <cell r="N10">
            <v>16.600000000000001</v>
          </cell>
          <cell r="O10">
            <v>891</v>
          </cell>
          <cell r="P10">
            <v>1500</v>
          </cell>
          <cell r="Q10">
            <v>1.2</v>
          </cell>
          <cell r="R10">
            <v>5182</v>
          </cell>
          <cell r="S10">
            <v>14.1</v>
          </cell>
          <cell r="T10">
            <v>30</v>
          </cell>
          <cell r="U10">
            <v>5182</v>
          </cell>
        </row>
        <row r="11">
          <cell r="A11">
            <v>9</v>
          </cell>
          <cell r="B11" t="str">
            <v xml:space="preserve">PORT AVENTURA/P.ATRAC                                      </v>
          </cell>
          <cell r="C11" t="str">
            <v>LA 2</v>
          </cell>
          <cell r="D11" t="str">
            <v>GENERAL</v>
          </cell>
          <cell r="E11">
            <v>35873</v>
          </cell>
          <cell r="F11" t="str">
            <v>JUE</v>
          </cell>
          <cell r="G11">
            <v>0.99201388888888886</v>
          </cell>
          <cell r="H11" t="str">
            <v>000:30</v>
          </cell>
          <cell r="I11" t="str">
            <v>[DOCUMENTOS TV] * [AVANCE PROGRAMACION]</v>
          </cell>
          <cell r="J11">
            <v>2</v>
          </cell>
          <cell r="K11">
            <v>16</v>
          </cell>
          <cell r="L11" t="str">
            <v>Segunda</v>
          </cell>
          <cell r="M11">
            <v>1.3</v>
          </cell>
          <cell r="N11">
            <v>17.899999999999999</v>
          </cell>
          <cell r="O11">
            <v>480</v>
          </cell>
          <cell r="P11">
            <v>750</v>
          </cell>
          <cell r="Q11">
            <v>1.2</v>
          </cell>
          <cell r="R11">
            <v>5471</v>
          </cell>
          <cell r="S11">
            <v>14.9</v>
          </cell>
          <cell r="T11">
            <v>30</v>
          </cell>
          <cell r="U11">
            <v>5471</v>
          </cell>
        </row>
        <row r="12">
          <cell r="A12">
            <v>10</v>
          </cell>
          <cell r="B12" t="str">
            <v xml:space="preserve">PORT AVENTURA/P.ATRAC                                      </v>
          </cell>
          <cell r="C12" t="str">
            <v>T5</v>
          </cell>
          <cell r="D12" t="str">
            <v>GENERAL</v>
          </cell>
          <cell r="E12">
            <v>35873</v>
          </cell>
          <cell r="F12" t="str">
            <v>JUE</v>
          </cell>
          <cell r="G12">
            <v>0.89541666666666664</v>
          </cell>
          <cell r="H12" t="str">
            <v>000:30</v>
          </cell>
          <cell r="I12" t="str">
            <v>[AVANCE PROGRAMACION] * [TELECUPON SORTEO]</v>
          </cell>
          <cell r="J12">
            <v>14</v>
          </cell>
          <cell r="K12">
            <v>14</v>
          </cell>
          <cell r="L12" t="str">
            <v>Ultima</v>
          </cell>
          <cell r="M12">
            <v>4.5999999999999996</v>
          </cell>
          <cell r="N12">
            <v>22.5</v>
          </cell>
          <cell r="O12">
            <v>1697</v>
          </cell>
          <cell r="P12">
            <v>1913</v>
          </cell>
          <cell r="Q12">
            <v>1.2</v>
          </cell>
          <cell r="R12">
            <v>6709</v>
          </cell>
          <cell r="S12">
            <v>18.3</v>
          </cell>
          <cell r="T12">
            <v>30</v>
          </cell>
          <cell r="U12">
            <v>6709</v>
          </cell>
        </row>
        <row r="13">
          <cell r="A13">
            <v>11</v>
          </cell>
          <cell r="B13" t="str">
            <v xml:space="preserve">PORT AVENTURA/P.ATRAC                                      </v>
          </cell>
          <cell r="C13" t="str">
            <v>T5</v>
          </cell>
          <cell r="D13" t="str">
            <v>GENERAL</v>
          </cell>
          <cell r="E13">
            <v>35873</v>
          </cell>
          <cell r="F13" t="str">
            <v>JUE</v>
          </cell>
          <cell r="G13">
            <v>0.96870370370370373</v>
          </cell>
          <cell r="H13" t="str">
            <v>000:30</v>
          </cell>
          <cell r="I13" t="str">
            <v xml:space="preserve">[CINE] {AVANCE PROGRAMACION} * </v>
          </cell>
          <cell r="J13">
            <v>18</v>
          </cell>
          <cell r="K13">
            <v>35</v>
          </cell>
          <cell r="L13" t="str">
            <v>Resto</v>
          </cell>
          <cell r="M13">
            <v>6.4</v>
          </cell>
          <cell r="N13">
            <v>28.9</v>
          </cell>
          <cell r="O13">
            <v>2344</v>
          </cell>
          <cell r="P13">
            <v>2100</v>
          </cell>
          <cell r="Q13">
            <v>1.3</v>
          </cell>
          <cell r="R13">
            <v>8258</v>
          </cell>
          <cell r="S13">
            <v>22.5</v>
          </cell>
          <cell r="T13">
            <v>30</v>
          </cell>
          <cell r="U13">
            <v>8258</v>
          </cell>
        </row>
        <row r="14">
          <cell r="A14">
            <v>12</v>
          </cell>
          <cell r="B14" t="str">
            <v xml:space="preserve">PORT AVENTURA/P.ATRAC                                      </v>
          </cell>
          <cell r="C14" t="str">
            <v>A3</v>
          </cell>
          <cell r="D14" t="str">
            <v>GENERAL</v>
          </cell>
          <cell r="E14">
            <v>35873</v>
          </cell>
          <cell r="F14" t="str">
            <v>JUE</v>
          </cell>
          <cell r="G14">
            <v>0.51171296296296298</v>
          </cell>
          <cell r="H14" t="str">
            <v>000:30</v>
          </cell>
          <cell r="I14" t="str">
            <v>[PELICULA D.ANIMADOS] {A3Z BELLEZA} * {AVANCE PROGRAMACION}</v>
          </cell>
          <cell r="J14">
            <v>3</v>
          </cell>
          <cell r="K14">
            <v>12</v>
          </cell>
          <cell r="L14" t="str">
            <v>Resto</v>
          </cell>
          <cell r="M14">
            <v>1.3</v>
          </cell>
          <cell r="N14">
            <v>30.3</v>
          </cell>
          <cell r="O14">
            <v>494</v>
          </cell>
          <cell r="P14">
            <v>225</v>
          </cell>
          <cell r="Q14">
            <v>1.3</v>
          </cell>
          <cell r="R14">
            <v>8567</v>
          </cell>
          <cell r="S14">
            <v>23.3</v>
          </cell>
          <cell r="T14">
            <v>30</v>
          </cell>
          <cell r="U14">
            <v>8567</v>
          </cell>
        </row>
        <row r="15">
          <cell r="A15">
            <v>13</v>
          </cell>
          <cell r="B15" t="str">
            <v xml:space="preserve">PORT AVENTURA/P.ATRAC                                      </v>
          </cell>
          <cell r="C15" t="str">
            <v>A3</v>
          </cell>
          <cell r="D15" t="str">
            <v>GENERAL</v>
          </cell>
          <cell r="E15">
            <v>35873</v>
          </cell>
          <cell r="F15" t="str">
            <v>JUE</v>
          </cell>
          <cell r="G15">
            <v>0.82769675925925934</v>
          </cell>
          <cell r="H15" t="str">
            <v>000:30</v>
          </cell>
          <cell r="I15" t="str">
            <v>[CINE 2]  * {AVANCE PROGRAMACION}</v>
          </cell>
          <cell r="J15">
            <v>15</v>
          </cell>
          <cell r="K15">
            <v>17</v>
          </cell>
          <cell r="L15" t="str">
            <v>Resto</v>
          </cell>
          <cell r="M15">
            <v>3.7</v>
          </cell>
          <cell r="N15">
            <v>33.9</v>
          </cell>
          <cell r="O15">
            <v>1345</v>
          </cell>
          <cell r="P15">
            <v>1125</v>
          </cell>
          <cell r="Q15">
            <v>1.3</v>
          </cell>
          <cell r="R15">
            <v>9394</v>
          </cell>
          <cell r="S15">
            <v>25.6</v>
          </cell>
          <cell r="T15">
            <v>30</v>
          </cell>
          <cell r="U15">
            <v>9394</v>
          </cell>
        </row>
        <row r="16">
          <cell r="A16">
            <v>14</v>
          </cell>
          <cell r="B16" t="str">
            <v xml:space="preserve">PORT AVENTURA/P.ATRAC                                      </v>
          </cell>
          <cell r="C16" t="str">
            <v>A3</v>
          </cell>
          <cell r="D16" t="str">
            <v>GENERAL</v>
          </cell>
          <cell r="E16">
            <v>35873</v>
          </cell>
          <cell r="F16" t="str">
            <v>JUE</v>
          </cell>
          <cell r="G16">
            <v>0.95484953703703701</v>
          </cell>
          <cell r="H16" t="str">
            <v>000:30</v>
          </cell>
          <cell r="I16" t="str">
            <v>[CINE] {AVANCE PROGRAMACION M} * {AVANCE PROGRAMACION}</v>
          </cell>
          <cell r="J16">
            <v>8</v>
          </cell>
          <cell r="K16">
            <v>8</v>
          </cell>
          <cell r="L16" t="str">
            <v>Ultima</v>
          </cell>
          <cell r="M16">
            <v>7</v>
          </cell>
          <cell r="N16">
            <v>41</v>
          </cell>
          <cell r="O16">
            <v>2585</v>
          </cell>
          <cell r="P16">
            <v>4800</v>
          </cell>
          <cell r="Q16">
            <v>1.4</v>
          </cell>
          <cell r="R16">
            <v>11124</v>
          </cell>
          <cell r="S16">
            <v>30.3</v>
          </cell>
          <cell r="T16">
            <v>30</v>
          </cell>
          <cell r="U16">
            <v>11124</v>
          </cell>
        </row>
        <row r="17">
          <cell r="A17">
            <v>15</v>
          </cell>
          <cell r="B17" t="str">
            <v xml:space="preserve">PORT AVENTURA/P.ATRAC                                      </v>
          </cell>
          <cell r="C17" t="str">
            <v>TV3</v>
          </cell>
          <cell r="D17" t="str">
            <v>GENERAL</v>
          </cell>
          <cell r="E17">
            <v>35873</v>
          </cell>
          <cell r="F17" t="str">
            <v>JUE</v>
          </cell>
          <cell r="G17">
            <v>0.90078703703703711</v>
          </cell>
          <cell r="H17" t="str">
            <v>000:30</v>
          </cell>
          <cell r="I17" t="str">
            <v>[LAURA]  * {AVANCE PROGRAMACION}</v>
          </cell>
          <cell r="J17">
            <v>2</v>
          </cell>
          <cell r="K17">
            <v>16</v>
          </cell>
          <cell r="L17" t="str">
            <v>Segunda</v>
          </cell>
          <cell r="M17">
            <v>1.5</v>
          </cell>
          <cell r="N17">
            <v>42.4</v>
          </cell>
          <cell r="O17">
            <v>537</v>
          </cell>
          <cell r="P17">
            <v>1650</v>
          </cell>
          <cell r="Q17">
            <v>1.4</v>
          </cell>
          <cell r="R17">
            <v>11287</v>
          </cell>
          <cell r="S17">
            <v>30.7</v>
          </cell>
          <cell r="T17">
            <v>30</v>
          </cell>
          <cell r="U17">
            <v>11287</v>
          </cell>
        </row>
        <row r="18">
          <cell r="A18">
            <v>16</v>
          </cell>
          <cell r="B18" t="str">
            <v xml:space="preserve">PORT AVENTURA/P.ATRAC                                      </v>
          </cell>
          <cell r="C18" t="str">
            <v>C9</v>
          </cell>
          <cell r="D18" t="str">
            <v>GENERAL</v>
          </cell>
          <cell r="E18">
            <v>35873</v>
          </cell>
          <cell r="F18" t="str">
            <v>JUE</v>
          </cell>
          <cell r="G18">
            <v>0.93629629629629629</v>
          </cell>
          <cell r="H18" t="str">
            <v>000:30</v>
          </cell>
          <cell r="I18" t="str">
            <v>[FALLES] {AVANCE PROGRAMACION} * {AVANCE PROGRAMACION}</v>
          </cell>
          <cell r="J18">
            <v>8</v>
          </cell>
          <cell r="K18">
            <v>15</v>
          </cell>
          <cell r="L18" t="str">
            <v>Resto</v>
          </cell>
          <cell r="M18">
            <v>0.8</v>
          </cell>
          <cell r="N18">
            <v>43.3</v>
          </cell>
          <cell r="O18">
            <v>311</v>
          </cell>
          <cell r="P18">
            <v>750</v>
          </cell>
          <cell r="Q18">
            <v>1.4</v>
          </cell>
          <cell r="R18">
            <v>11436</v>
          </cell>
          <cell r="S18">
            <v>31.1</v>
          </cell>
          <cell r="T18">
            <v>30</v>
          </cell>
          <cell r="U18">
            <v>11436</v>
          </cell>
        </row>
        <row r="19">
          <cell r="A19">
            <v>17</v>
          </cell>
          <cell r="B19" t="str">
            <v xml:space="preserve">PORT AVENTURA/P.ATRAC                                      </v>
          </cell>
          <cell r="C19" t="str">
            <v>TVE1</v>
          </cell>
          <cell r="D19" t="str">
            <v>GENERAL</v>
          </cell>
          <cell r="E19">
            <v>35874</v>
          </cell>
          <cell r="F19" t="str">
            <v>VIE</v>
          </cell>
          <cell r="G19">
            <v>0.75850694444444444</v>
          </cell>
          <cell r="H19" t="str">
            <v>000:30</v>
          </cell>
          <cell r="I19" t="str">
            <v>[DIGAN LO QUE DIGAN]  * {AVANCE PROGRAMACION}</v>
          </cell>
          <cell r="J19">
            <v>2</v>
          </cell>
          <cell r="K19">
            <v>20</v>
          </cell>
          <cell r="L19" t="str">
            <v>Segunda</v>
          </cell>
          <cell r="M19">
            <v>3.2</v>
          </cell>
          <cell r="N19">
            <v>46.4</v>
          </cell>
          <cell r="O19">
            <v>1164</v>
          </cell>
          <cell r="P19">
            <v>1050</v>
          </cell>
          <cell r="Q19">
            <v>1.4</v>
          </cell>
          <cell r="R19">
            <v>11974</v>
          </cell>
          <cell r="S19">
            <v>32.6</v>
          </cell>
          <cell r="T19">
            <v>30</v>
          </cell>
          <cell r="U19">
            <v>11974</v>
          </cell>
        </row>
        <row r="20">
          <cell r="A20">
            <v>18</v>
          </cell>
          <cell r="B20" t="str">
            <v xml:space="preserve">PORT AVENTURA/P.ATRAC                                      </v>
          </cell>
          <cell r="C20" t="str">
            <v>TVE1</v>
          </cell>
          <cell r="D20" t="str">
            <v>GENERAL</v>
          </cell>
          <cell r="E20">
            <v>35874</v>
          </cell>
          <cell r="F20" t="str">
            <v>VIE</v>
          </cell>
          <cell r="G20">
            <v>0.79349537037037043</v>
          </cell>
          <cell r="H20" t="str">
            <v>000:30</v>
          </cell>
          <cell r="I20" t="str">
            <v>[AVANCE NOTICIAS 18H] * [AVANCE PROGRAMACION]</v>
          </cell>
          <cell r="J20">
            <v>2</v>
          </cell>
          <cell r="K20">
            <v>17</v>
          </cell>
          <cell r="L20" t="str">
            <v>Segunda</v>
          </cell>
          <cell r="M20">
            <v>2.2000000000000002</v>
          </cell>
          <cell r="N20">
            <v>48.6</v>
          </cell>
          <cell r="O20">
            <v>807</v>
          </cell>
          <cell r="P20">
            <v>1050</v>
          </cell>
          <cell r="Q20">
            <v>1.5</v>
          </cell>
          <cell r="R20">
            <v>12189</v>
          </cell>
          <cell r="S20">
            <v>33.200000000000003</v>
          </cell>
          <cell r="T20">
            <v>30</v>
          </cell>
          <cell r="U20">
            <v>12189</v>
          </cell>
        </row>
        <row r="21">
          <cell r="A21">
            <v>19</v>
          </cell>
          <cell r="B21" t="str">
            <v xml:space="preserve">PORT AVENTURA/P.ATRAC                                      </v>
          </cell>
          <cell r="C21" t="str">
            <v>TVE1</v>
          </cell>
          <cell r="D21" t="str">
            <v>GENERAL</v>
          </cell>
          <cell r="E21">
            <v>35874</v>
          </cell>
          <cell r="F21" t="str">
            <v>VIE</v>
          </cell>
          <cell r="G21">
            <v>0.85554398148148147</v>
          </cell>
          <cell r="H21" t="str">
            <v>000:30</v>
          </cell>
          <cell r="I21" t="str">
            <v>[GENTE] {AVANCE PROGRAMACION} * {AVANCE PROGRAMACION}</v>
          </cell>
          <cell r="J21">
            <v>10</v>
          </cell>
          <cell r="K21">
            <v>21</v>
          </cell>
          <cell r="L21" t="str">
            <v>Resto</v>
          </cell>
          <cell r="M21">
            <v>7.3</v>
          </cell>
          <cell r="N21">
            <v>56</v>
          </cell>
          <cell r="O21">
            <v>2686</v>
          </cell>
          <cell r="P21">
            <v>3000</v>
          </cell>
          <cell r="Q21">
            <v>1.5</v>
          </cell>
          <cell r="R21">
            <v>13284</v>
          </cell>
          <cell r="S21">
            <v>36.200000000000003</v>
          </cell>
          <cell r="T21">
            <v>30</v>
          </cell>
          <cell r="U21">
            <v>13284</v>
          </cell>
        </row>
        <row r="22">
          <cell r="A22">
            <v>20</v>
          </cell>
          <cell r="B22" t="str">
            <v xml:space="preserve">PORT AVENTURA/P.ATRAC                                      </v>
          </cell>
          <cell r="C22" t="str">
            <v>T5</v>
          </cell>
          <cell r="D22" t="str">
            <v>GENERAL</v>
          </cell>
          <cell r="E22">
            <v>35874</v>
          </cell>
          <cell r="F22" t="str">
            <v>VIE</v>
          </cell>
          <cell r="G22">
            <v>0.59540509259259256</v>
          </cell>
          <cell r="H22" t="str">
            <v>000:30</v>
          </cell>
          <cell r="I22" t="str">
            <v xml:space="preserve">[EL JUEGO EUROMILLON] {AVANCE PROGRAMACION} * </v>
          </cell>
          <cell r="J22">
            <v>20</v>
          </cell>
          <cell r="K22">
            <v>21</v>
          </cell>
          <cell r="L22" t="str">
            <v>Penultima</v>
          </cell>
          <cell r="M22">
            <v>3.8</v>
          </cell>
          <cell r="N22">
            <v>59.7</v>
          </cell>
          <cell r="O22">
            <v>1381</v>
          </cell>
          <cell r="P22">
            <v>1065</v>
          </cell>
          <cell r="Q22">
            <v>1.6</v>
          </cell>
          <cell r="R22">
            <v>13893</v>
          </cell>
          <cell r="S22">
            <v>37.799999999999997</v>
          </cell>
          <cell r="T22">
            <v>30</v>
          </cell>
          <cell r="U22">
            <v>13893</v>
          </cell>
        </row>
        <row r="23">
          <cell r="A23">
            <v>21</v>
          </cell>
          <cell r="B23" t="str">
            <v xml:space="preserve">PORT AVENTURA/P.ATRAC                                      </v>
          </cell>
          <cell r="C23" t="str">
            <v>T5</v>
          </cell>
          <cell r="D23" t="str">
            <v>GENERAL</v>
          </cell>
          <cell r="E23">
            <v>35874</v>
          </cell>
          <cell r="F23" t="str">
            <v>VIE</v>
          </cell>
          <cell r="G23">
            <v>0.82153935185185178</v>
          </cell>
          <cell r="H23" t="str">
            <v>000:30</v>
          </cell>
          <cell r="I23" t="str">
            <v xml:space="preserve">[ANA] {AVANCE PROGRAMACION} * </v>
          </cell>
          <cell r="J23">
            <v>18</v>
          </cell>
          <cell r="K23">
            <v>19</v>
          </cell>
          <cell r="L23" t="str">
            <v>Penultima</v>
          </cell>
          <cell r="M23">
            <v>5</v>
          </cell>
          <cell r="N23">
            <v>64.8</v>
          </cell>
          <cell r="O23">
            <v>1848</v>
          </cell>
          <cell r="P23">
            <v>1650</v>
          </cell>
          <cell r="Q23">
            <v>1.6</v>
          </cell>
          <cell r="R23">
            <v>14446</v>
          </cell>
          <cell r="S23">
            <v>39.299999999999997</v>
          </cell>
          <cell r="T23">
            <v>30</v>
          </cell>
          <cell r="U23">
            <v>14446</v>
          </cell>
        </row>
        <row r="24">
          <cell r="A24">
            <v>22</v>
          </cell>
          <cell r="B24" t="str">
            <v xml:space="preserve">PORT AVENTURA/P.ATRAC                                      </v>
          </cell>
          <cell r="C24" t="str">
            <v>T5</v>
          </cell>
          <cell r="D24" t="str">
            <v>GENERAL</v>
          </cell>
          <cell r="E24">
            <v>35874</v>
          </cell>
          <cell r="F24" t="str">
            <v>VIE</v>
          </cell>
          <cell r="G24">
            <v>0.8702199074074074</v>
          </cell>
          <cell r="H24" t="str">
            <v>000:30</v>
          </cell>
          <cell r="I24" t="str">
            <v>[LAS NOTICIAS]</v>
          </cell>
          <cell r="J24">
            <v>16</v>
          </cell>
          <cell r="K24">
            <v>16</v>
          </cell>
          <cell r="L24" t="str">
            <v>Ultima</v>
          </cell>
          <cell r="M24">
            <v>5</v>
          </cell>
          <cell r="N24">
            <v>69.8</v>
          </cell>
          <cell r="O24">
            <v>1849</v>
          </cell>
          <cell r="P24">
            <v>1913</v>
          </cell>
          <cell r="Q24">
            <v>1.7</v>
          </cell>
          <cell r="R24">
            <v>14949</v>
          </cell>
          <cell r="S24">
            <v>40.700000000000003</v>
          </cell>
          <cell r="T24">
            <v>30</v>
          </cell>
          <cell r="U24">
            <v>14949</v>
          </cell>
        </row>
        <row r="25">
          <cell r="A25">
            <v>23</v>
          </cell>
          <cell r="B25" t="str">
            <v xml:space="preserve">PORT AVENTURA/P.ATRAC                                      </v>
          </cell>
          <cell r="C25" t="str">
            <v>T5</v>
          </cell>
          <cell r="D25" t="str">
            <v>GENERAL</v>
          </cell>
          <cell r="E25">
            <v>35874</v>
          </cell>
          <cell r="F25" t="str">
            <v>VIE</v>
          </cell>
          <cell r="G25">
            <v>1.0075115740740741</v>
          </cell>
          <cell r="H25" t="str">
            <v>000:30</v>
          </cell>
          <cell r="I25" t="str">
            <v>[CINE] {AVANCE PROGRAMACION} * {AVANCE PROGRAMACION}</v>
          </cell>
          <cell r="J25">
            <v>13</v>
          </cell>
          <cell r="K25">
            <v>19</v>
          </cell>
          <cell r="L25" t="str">
            <v>Resto</v>
          </cell>
          <cell r="M25">
            <v>2.8</v>
          </cell>
          <cell r="N25">
            <v>72.599999999999994</v>
          </cell>
          <cell r="O25">
            <v>1024</v>
          </cell>
          <cell r="P25">
            <v>4013</v>
          </cell>
          <cell r="Q25">
            <v>1.7</v>
          </cell>
          <cell r="R25">
            <v>15401</v>
          </cell>
          <cell r="S25">
            <v>41.9</v>
          </cell>
          <cell r="T25">
            <v>30</v>
          </cell>
          <cell r="U25">
            <v>15401</v>
          </cell>
        </row>
        <row r="26">
          <cell r="A26">
            <v>24</v>
          </cell>
          <cell r="B26" t="str">
            <v xml:space="preserve">PORT AVENTURA/P.ATRAC                                      </v>
          </cell>
          <cell r="C26" t="str">
            <v>A3</v>
          </cell>
          <cell r="D26" t="str">
            <v>GENERAL</v>
          </cell>
          <cell r="E26">
            <v>35874</v>
          </cell>
          <cell r="F26" t="str">
            <v>VIE</v>
          </cell>
          <cell r="G26">
            <v>0.7003935185185185</v>
          </cell>
          <cell r="H26" t="str">
            <v>000:30</v>
          </cell>
          <cell r="I26" t="str">
            <v>[TELECINE] {A3Z HOGAR} * {AVANCE PROGRAMACION}</v>
          </cell>
          <cell r="J26">
            <v>9</v>
          </cell>
          <cell r="K26">
            <v>21</v>
          </cell>
          <cell r="L26" t="str">
            <v>Resto</v>
          </cell>
          <cell r="M26">
            <v>5.5</v>
          </cell>
          <cell r="N26">
            <v>78.099999999999994</v>
          </cell>
          <cell r="O26">
            <v>2033</v>
          </cell>
          <cell r="P26">
            <v>3000</v>
          </cell>
          <cell r="Q26">
            <v>1.8</v>
          </cell>
          <cell r="R26">
            <v>16298</v>
          </cell>
          <cell r="S26">
            <v>44.4</v>
          </cell>
          <cell r="T26">
            <v>30</v>
          </cell>
          <cell r="U26">
            <v>16298</v>
          </cell>
        </row>
        <row r="27">
          <cell r="A27">
            <v>25</v>
          </cell>
          <cell r="B27" t="str">
            <v xml:space="preserve">PORT AVENTURA/P.ATRAC                                      </v>
          </cell>
          <cell r="C27" t="str">
            <v>A3</v>
          </cell>
          <cell r="D27" t="str">
            <v>GENERAL</v>
          </cell>
          <cell r="E27">
            <v>35874</v>
          </cell>
          <cell r="F27" t="str">
            <v>VIE</v>
          </cell>
          <cell r="G27">
            <v>0.8249305555555555</v>
          </cell>
          <cell r="H27" t="str">
            <v>000:30</v>
          </cell>
          <cell r="I27" t="str">
            <v>[CINE] {AVANCE PROGRAMACION} * {AVANCE PROGRAMACION}</v>
          </cell>
          <cell r="J27">
            <v>6</v>
          </cell>
          <cell r="K27">
            <v>19</v>
          </cell>
          <cell r="L27" t="str">
            <v>Resto</v>
          </cell>
          <cell r="M27">
            <v>3.3</v>
          </cell>
          <cell r="N27">
            <v>81.400000000000006</v>
          </cell>
          <cell r="O27">
            <v>1210</v>
          </cell>
          <cell r="P27">
            <v>1125</v>
          </cell>
          <cell r="Q27">
            <v>1.8</v>
          </cell>
          <cell r="R27">
            <v>16653</v>
          </cell>
          <cell r="S27">
            <v>45.4</v>
          </cell>
          <cell r="T27">
            <v>30</v>
          </cell>
          <cell r="U27">
            <v>16653</v>
          </cell>
        </row>
        <row r="28">
          <cell r="A28">
            <v>26</v>
          </cell>
          <cell r="B28" t="str">
            <v xml:space="preserve">PORT AVENTURA/P.ATRAC                                      </v>
          </cell>
          <cell r="C28" t="str">
            <v>A3</v>
          </cell>
          <cell r="D28" t="str">
            <v>GENERAL</v>
          </cell>
          <cell r="E28">
            <v>35874</v>
          </cell>
          <cell r="F28" t="str">
            <v>VIE</v>
          </cell>
          <cell r="G28">
            <v>0.9770833333333333</v>
          </cell>
          <cell r="H28" t="str">
            <v>000:30</v>
          </cell>
          <cell r="I28" t="str">
            <v>[LLUVIA DE ESTRELLAS] {(P)VERAS LO QUE GUSTA} * {AVANCE PROGRAMACION}</v>
          </cell>
          <cell r="J28">
            <v>10</v>
          </cell>
          <cell r="K28">
            <v>15</v>
          </cell>
          <cell r="L28" t="str">
            <v>Resto</v>
          </cell>
          <cell r="M28">
            <v>6.5</v>
          </cell>
          <cell r="N28">
            <v>87.9</v>
          </cell>
          <cell r="O28">
            <v>2388</v>
          </cell>
          <cell r="P28">
            <v>4950</v>
          </cell>
          <cell r="Q28">
            <v>1.9</v>
          </cell>
          <cell r="R28">
            <v>17373</v>
          </cell>
          <cell r="S28">
            <v>47.3</v>
          </cell>
          <cell r="T28">
            <v>30</v>
          </cell>
          <cell r="U28">
            <v>17373</v>
          </cell>
        </row>
        <row r="29">
          <cell r="A29">
            <v>27</v>
          </cell>
          <cell r="B29" t="str">
            <v xml:space="preserve">PORT AVENTURA/P.ATRAC                                      </v>
          </cell>
          <cell r="C29" t="str">
            <v>TVE1</v>
          </cell>
          <cell r="D29" t="str">
            <v>GENERAL</v>
          </cell>
          <cell r="E29">
            <v>35875</v>
          </cell>
          <cell r="F29" t="str">
            <v>SÁB</v>
          </cell>
          <cell r="G29">
            <v>0.5706944444444445</v>
          </cell>
          <cell r="H29" t="str">
            <v>000:30</v>
          </cell>
          <cell r="I29" t="str">
            <v>[AVANCE PROGRAMACION] * [AVANCE PROGRAMACION]</v>
          </cell>
          <cell r="J29">
            <v>18</v>
          </cell>
          <cell r="K29">
            <v>32</v>
          </cell>
          <cell r="L29" t="str">
            <v>Resto</v>
          </cell>
          <cell r="M29">
            <v>2.1</v>
          </cell>
          <cell r="N29">
            <v>90</v>
          </cell>
          <cell r="O29">
            <v>767</v>
          </cell>
          <cell r="P29">
            <v>600</v>
          </cell>
          <cell r="Q29">
            <v>1.9</v>
          </cell>
          <cell r="R29">
            <v>17574</v>
          </cell>
          <cell r="S29">
            <v>47.9</v>
          </cell>
          <cell r="T29">
            <v>30</v>
          </cell>
          <cell r="U29">
            <v>17574</v>
          </cell>
        </row>
        <row r="30">
          <cell r="A30">
            <v>28</v>
          </cell>
          <cell r="B30" t="str">
            <v xml:space="preserve">PORT AVENTURA/P.ATRAC                                      </v>
          </cell>
          <cell r="C30" t="str">
            <v>TVE1</v>
          </cell>
          <cell r="D30" t="str">
            <v>GENERAL</v>
          </cell>
          <cell r="E30">
            <v>35875</v>
          </cell>
          <cell r="F30" t="str">
            <v>SÁB</v>
          </cell>
          <cell r="G30">
            <v>0.62464120370370368</v>
          </cell>
          <cell r="H30" t="str">
            <v>000:30</v>
          </cell>
          <cell r="I30" t="str">
            <v>[AVANCE PROGRAMACION] * [TELED. FIN SEMANA 1]</v>
          </cell>
          <cell r="J30">
            <v>15</v>
          </cell>
          <cell r="K30">
            <v>15</v>
          </cell>
          <cell r="L30" t="str">
            <v>Ultima</v>
          </cell>
          <cell r="M30">
            <v>8.1</v>
          </cell>
          <cell r="N30">
            <v>98.1</v>
          </cell>
          <cell r="O30">
            <v>2984</v>
          </cell>
          <cell r="P30">
            <v>5100</v>
          </cell>
          <cell r="Q30">
            <v>2</v>
          </cell>
          <cell r="R30">
            <v>18199</v>
          </cell>
          <cell r="S30">
            <v>49.6</v>
          </cell>
          <cell r="T30">
            <v>30</v>
          </cell>
          <cell r="U30">
            <v>18199</v>
          </cell>
        </row>
        <row r="31">
          <cell r="A31">
            <v>29</v>
          </cell>
          <cell r="B31" t="str">
            <v xml:space="preserve">PORT AVENTURA/P.ATRAC                                      </v>
          </cell>
          <cell r="C31" t="str">
            <v>TVE1</v>
          </cell>
          <cell r="D31" t="str">
            <v>GENERAL</v>
          </cell>
          <cell r="E31">
            <v>35875</v>
          </cell>
          <cell r="F31" t="str">
            <v>SÁB</v>
          </cell>
          <cell r="G31">
            <v>0.86322916666666671</v>
          </cell>
          <cell r="H31" t="str">
            <v>000:30</v>
          </cell>
          <cell r="I31" t="str">
            <v>[VIDEOS DE PRIMERA] {AVANCE PROGRAMACION} * {AVANCE PROGRAMACION}</v>
          </cell>
          <cell r="J31">
            <v>5</v>
          </cell>
          <cell r="K31">
            <v>23</v>
          </cell>
          <cell r="L31" t="str">
            <v>Resto</v>
          </cell>
          <cell r="M31">
            <v>4.3</v>
          </cell>
          <cell r="N31">
            <v>102.5</v>
          </cell>
          <cell r="O31">
            <v>1589</v>
          </cell>
          <cell r="P31">
            <v>1500</v>
          </cell>
          <cell r="Q31">
            <v>2</v>
          </cell>
          <cell r="R31">
            <v>18619</v>
          </cell>
          <cell r="S31">
            <v>50.7</v>
          </cell>
          <cell r="T31">
            <v>30</v>
          </cell>
          <cell r="U31">
            <v>18619</v>
          </cell>
        </row>
        <row r="32">
          <cell r="A32">
            <v>30</v>
          </cell>
          <cell r="B32" t="str">
            <v xml:space="preserve">PORT AVENTURA/P.ATRAC                                      </v>
          </cell>
          <cell r="C32" t="str">
            <v>TVE1</v>
          </cell>
          <cell r="D32" t="str">
            <v>GENERAL</v>
          </cell>
          <cell r="E32">
            <v>35875</v>
          </cell>
          <cell r="F32" t="str">
            <v>SÁB</v>
          </cell>
          <cell r="G32">
            <v>0.87480324074074067</v>
          </cell>
          <cell r="H32" t="str">
            <v>000:10</v>
          </cell>
          <cell r="I32" t="str">
            <v>[VIDEOS DE PRIMERA] * [TELED. FIN SEMANA 2]</v>
          </cell>
          <cell r="J32">
            <v>14</v>
          </cell>
          <cell r="K32">
            <v>14</v>
          </cell>
          <cell r="L32" t="str">
            <v>Ultima</v>
          </cell>
          <cell r="M32">
            <v>4.2</v>
          </cell>
          <cell r="N32">
            <v>106.7</v>
          </cell>
          <cell r="O32">
            <v>1547</v>
          </cell>
          <cell r="P32">
            <v>1800</v>
          </cell>
          <cell r="Q32">
            <v>2.1</v>
          </cell>
          <cell r="R32">
            <v>18619</v>
          </cell>
          <cell r="S32">
            <v>50.7</v>
          </cell>
          <cell r="T32">
            <v>10</v>
          </cell>
          <cell r="U32">
            <v>18619</v>
          </cell>
        </row>
        <row r="33">
          <cell r="A33">
            <v>31</v>
          </cell>
          <cell r="B33" t="str">
            <v xml:space="preserve">PORT AVENTURA/P.ATRAC                                      </v>
          </cell>
          <cell r="C33" t="str">
            <v>TVE1</v>
          </cell>
          <cell r="D33" t="str">
            <v>GENERAL</v>
          </cell>
          <cell r="E33">
            <v>35875</v>
          </cell>
          <cell r="F33" t="str">
            <v>SÁB</v>
          </cell>
          <cell r="G33">
            <v>0.90584490740740742</v>
          </cell>
          <cell r="H33" t="str">
            <v>000:30</v>
          </cell>
          <cell r="I33" t="str">
            <v>[AVANCE PROGRAMACION] * [AVANCE PROGRAMACION]</v>
          </cell>
          <cell r="J33">
            <v>4</v>
          </cell>
          <cell r="K33">
            <v>17</v>
          </cell>
          <cell r="L33" t="str">
            <v>Resto</v>
          </cell>
          <cell r="M33">
            <v>6.3</v>
          </cell>
          <cell r="N33">
            <v>113</v>
          </cell>
          <cell r="O33">
            <v>2327</v>
          </cell>
          <cell r="P33">
            <v>4500</v>
          </cell>
          <cell r="Q33">
            <v>2.2000000000000002</v>
          </cell>
          <cell r="R33">
            <v>19112</v>
          </cell>
          <cell r="S33">
            <v>52.1</v>
          </cell>
          <cell r="T33">
            <v>30</v>
          </cell>
          <cell r="U33">
            <v>19112</v>
          </cell>
        </row>
        <row r="34">
          <cell r="A34">
            <v>32</v>
          </cell>
          <cell r="B34" t="str">
            <v xml:space="preserve">PORT AVENTURA/P.ATRAC                                      </v>
          </cell>
          <cell r="C34" t="str">
            <v>T5</v>
          </cell>
          <cell r="D34" t="str">
            <v>GENERAL</v>
          </cell>
          <cell r="E34">
            <v>35875</v>
          </cell>
          <cell r="F34" t="str">
            <v>SÁB</v>
          </cell>
          <cell r="G34">
            <v>0.52751157407407401</v>
          </cell>
          <cell r="H34" t="str">
            <v>000:30</v>
          </cell>
          <cell r="I34" t="str">
            <v>[AVANCE PROGRAMACION] * [LA TIENDA EN CASA]</v>
          </cell>
          <cell r="J34">
            <v>5</v>
          </cell>
          <cell r="K34">
            <v>21</v>
          </cell>
          <cell r="L34" t="str">
            <v>Resto</v>
          </cell>
          <cell r="M34">
            <v>1</v>
          </cell>
          <cell r="N34">
            <v>114</v>
          </cell>
          <cell r="O34">
            <v>378</v>
          </cell>
          <cell r="P34">
            <v>300</v>
          </cell>
          <cell r="Q34">
            <v>2.2000000000000002</v>
          </cell>
          <cell r="R34">
            <v>19200</v>
          </cell>
          <cell r="S34">
            <v>52.3</v>
          </cell>
          <cell r="T34">
            <v>30</v>
          </cell>
          <cell r="U34">
            <v>19200</v>
          </cell>
        </row>
        <row r="35">
          <cell r="A35">
            <v>33</v>
          </cell>
          <cell r="B35" t="str">
            <v xml:space="preserve">PORT AVENTURA/P.ATRAC                                      </v>
          </cell>
          <cell r="C35" t="str">
            <v>T5</v>
          </cell>
          <cell r="D35" t="str">
            <v>GENERAL</v>
          </cell>
          <cell r="E35">
            <v>35875</v>
          </cell>
          <cell r="F35" t="str">
            <v>SÁB</v>
          </cell>
          <cell r="G35">
            <v>0.55785879629629631</v>
          </cell>
          <cell r="H35" t="str">
            <v>000:30</v>
          </cell>
          <cell r="I35" t="str">
            <v xml:space="preserve">[SENSACION DE VIVIR] {AVANCE PROGRAMACION} * </v>
          </cell>
          <cell r="J35">
            <v>6</v>
          </cell>
          <cell r="K35">
            <v>19</v>
          </cell>
          <cell r="L35" t="str">
            <v>Resto</v>
          </cell>
          <cell r="M35">
            <v>1.2</v>
          </cell>
          <cell r="N35">
            <v>115.2</v>
          </cell>
          <cell r="O35">
            <v>427</v>
          </cell>
          <cell r="P35">
            <v>300</v>
          </cell>
          <cell r="Q35">
            <v>2.2000000000000002</v>
          </cell>
          <cell r="R35">
            <v>19274</v>
          </cell>
          <cell r="S35">
            <v>52.5</v>
          </cell>
          <cell r="T35">
            <v>30</v>
          </cell>
          <cell r="U35">
            <v>19274</v>
          </cell>
        </row>
        <row r="36">
          <cell r="A36">
            <v>34</v>
          </cell>
          <cell r="B36" t="str">
            <v xml:space="preserve">PORT AVENTURA/P.ATRAC                                      </v>
          </cell>
          <cell r="C36" t="str">
            <v>T5</v>
          </cell>
          <cell r="D36" t="str">
            <v>GENERAL</v>
          </cell>
          <cell r="E36">
            <v>35875</v>
          </cell>
          <cell r="F36" t="str">
            <v>SÁB</v>
          </cell>
          <cell r="G36">
            <v>0.77469907407407401</v>
          </cell>
          <cell r="H36" t="str">
            <v>000:30</v>
          </cell>
          <cell r="I36" t="str">
            <v>[CINE FIN DE SEMANA 2]</v>
          </cell>
          <cell r="J36">
            <v>13</v>
          </cell>
          <cell r="K36">
            <v>37</v>
          </cell>
          <cell r="L36" t="str">
            <v>Resto</v>
          </cell>
          <cell r="M36">
            <v>2.2999999999999998</v>
          </cell>
          <cell r="N36">
            <v>117.5</v>
          </cell>
          <cell r="O36">
            <v>840</v>
          </cell>
          <cell r="P36">
            <v>1238</v>
          </cell>
          <cell r="Q36">
            <v>2.2000000000000002</v>
          </cell>
          <cell r="R36">
            <v>19463</v>
          </cell>
          <cell r="S36">
            <v>53</v>
          </cell>
          <cell r="T36">
            <v>30</v>
          </cell>
          <cell r="U36">
            <v>19463</v>
          </cell>
        </row>
        <row r="37">
          <cell r="A37">
            <v>35</v>
          </cell>
          <cell r="B37" t="str">
            <v xml:space="preserve">PORT AVENTURA/P.ATRAC                                      </v>
          </cell>
          <cell r="C37" t="str">
            <v>T5</v>
          </cell>
          <cell r="D37" t="str">
            <v>GENERAL</v>
          </cell>
          <cell r="E37">
            <v>35875</v>
          </cell>
          <cell r="F37" t="str">
            <v>SÁB</v>
          </cell>
          <cell r="G37">
            <v>0.86184027777777772</v>
          </cell>
          <cell r="H37" t="str">
            <v>000:30</v>
          </cell>
          <cell r="I37" t="str">
            <v>[CINE ESPA#OL PEL.]  * {AVANCE PROGRAMACION}</v>
          </cell>
          <cell r="J37">
            <v>2</v>
          </cell>
          <cell r="K37">
            <v>20</v>
          </cell>
          <cell r="L37" t="str">
            <v>Segunda</v>
          </cell>
          <cell r="M37">
            <v>3.3</v>
          </cell>
          <cell r="N37">
            <v>120.8</v>
          </cell>
          <cell r="O37">
            <v>1225</v>
          </cell>
          <cell r="P37">
            <v>825</v>
          </cell>
          <cell r="Q37">
            <v>2.2000000000000002</v>
          </cell>
          <cell r="R37">
            <v>19801</v>
          </cell>
          <cell r="S37">
            <v>53.9</v>
          </cell>
          <cell r="T37">
            <v>30</v>
          </cell>
          <cell r="U37">
            <v>19801</v>
          </cell>
        </row>
        <row r="38">
          <cell r="A38">
            <v>36</v>
          </cell>
          <cell r="B38" t="str">
            <v xml:space="preserve">PORT AVENTURA/P.ATRAC                                      </v>
          </cell>
          <cell r="C38" t="str">
            <v>A3</v>
          </cell>
          <cell r="D38" t="str">
            <v>GENERAL</v>
          </cell>
          <cell r="E38">
            <v>35875</v>
          </cell>
          <cell r="F38" t="str">
            <v>SÁB</v>
          </cell>
          <cell r="G38">
            <v>0.97457175925925921</v>
          </cell>
          <cell r="H38" t="str">
            <v>000:30</v>
          </cell>
          <cell r="I38" t="str">
            <v>[CINE] {AVANCE PROGRAMACION} * {(P)VERAS LO QUE GUSTA}</v>
          </cell>
          <cell r="J38">
            <v>9</v>
          </cell>
          <cell r="K38">
            <v>16</v>
          </cell>
          <cell r="L38" t="str">
            <v>Resto</v>
          </cell>
          <cell r="M38">
            <v>5.4</v>
          </cell>
          <cell r="N38">
            <v>126.2</v>
          </cell>
          <cell r="O38">
            <v>1975</v>
          </cell>
          <cell r="P38">
            <v>3750</v>
          </cell>
          <cell r="Q38">
            <v>2.2999999999999998</v>
          </cell>
          <cell r="R38">
            <v>20269</v>
          </cell>
          <cell r="S38">
            <v>55.2</v>
          </cell>
          <cell r="T38">
            <v>30</v>
          </cell>
          <cell r="U38">
            <v>20269</v>
          </cell>
        </row>
        <row r="39">
          <cell r="A39">
            <v>37</v>
          </cell>
          <cell r="B39" t="str">
            <v xml:space="preserve">PORT AVENTURA/P.ATRAC                                      </v>
          </cell>
          <cell r="C39" t="str">
            <v>TV3</v>
          </cell>
          <cell r="D39" t="str">
            <v>GENERAL</v>
          </cell>
          <cell r="E39">
            <v>35875</v>
          </cell>
          <cell r="F39" t="str">
            <v>SÁB</v>
          </cell>
          <cell r="G39">
            <v>0.54144675925925922</v>
          </cell>
          <cell r="H39" t="str">
            <v>000:30</v>
          </cell>
          <cell r="I39" t="str">
            <v>[MALALTS DE TELE(R)]  * {AVANCE PROGRAMACION}</v>
          </cell>
          <cell r="J39">
            <v>1</v>
          </cell>
          <cell r="K39">
            <v>12</v>
          </cell>
          <cell r="L39" t="str">
            <v>Primera</v>
          </cell>
          <cell r="M39">
            <v>0.3</v>
          </cell>
          <cell r="N39">
            <v>126.5</v>
          </cell>
          <cell r="O39">
            <v>117</v>
          </cell>
          <cell r="P39">
            <v>150</v>
          </cell>
          <cell r="Q39">
            <v>2.2999999999999998</v>
          </cell>
          <cell r="R39">
            <v>20296</v>
          </cell>
          <cell r="S39">
            <v>55.3</v>
          </cell>
          <cell r="T39">
            <v>30</v>
          </cell>
          <cell r="U39">
            <v>20296</v>
          </cell>
        </row>
        <row r="40">
          <cell r="A40">
            <v>38</v>
          </cell>
          <cell r="B40" t="str">
            <v xml:space="preserve">PORT AVENTURA/P.ATRAC                                      </v>
          </cell>
          <cell r="C40" t="str">
            <v>TV3</v>
          </cell>
          <cell r="D40" t="str">
            <v>GENERAL</v>
          </cell>
          <cell r="E40">
            <v>35875</v>
          </cell>
          <cell r="F40" t="str">
            <v>SÁB</v>
          </cell>
          <cell r="G40">
            <v>0.56874999999999998</v>
          </cell>
          <cell r="H40" t="str">
            <v>000:30</v>
          </cell>
          <cell r="I40" t="str">
            <v xml:space="preserve">[MALALTS DE TELE(R)] {AVANCE PROGRAMACION} * </v>
          </cell>
          <cell r="J40">
            <v>3</v>
          </cell>
          <cell r="K40">
            <v>19</v>
          </cell>
          <cell r="L40" t="str">
            <v>Resto</v>
          </cell>
          <cell r="M40">
            <v>0.3</v>
          </cell>
          <cell r="N40">
            <v>126.9</v>
          </cell>
          <cell r="O40">
            <v>127</v>
          </cell>
          <cell r="P40">
            <v>150</v>
          </cell>
          <cell r="Q40">
            <v>2.2999999999999998</v>
          </cell>
          <cell r="R40">
            <v>20330</v>
          </cell>
          <cell r="S40">
            <v>55.4</v>
          </cell>
          <cell r="T40">
            <v>30</v>
          </cell>
          <cell r="U40">
            <v>20330</v>
          </cell>
        </row>
        <row r="41">
          <cell r="A41">
            <v>39</v>
          </cell>
          <cell r="B41" t="str">
            <v xml:space="preserve">PORT AVENTURA/P.ATRAC                                      </v>
          </cell>
          <cell r="C41" t="str">
            <v>TV3</v>
          </cell>
          <cell r="D41" t="str">
            <v>GENERAL</v>
          </cell>
          <cell r="E41">
            <v>35875</v>
          </cell>
          <cell r="F41" t="str">
            <v>SÁB</v>
          </cell>
          <cell r="G41">
            <v>0.62211805555555555</v>
          </cell>
          <cell r="H41" t="str">
            <v>000:30</v>
          </cell>
          <cell r="I41" t="str">
            <v>[TELEN.CAP SETMANA 1]  * {AVANCE PROGRAMACION}</v>
          </cell>
          <cell r="J41">
            <v>2</v>
          </cell>
          <cell r="K41">
            <v>11</v>
          </cell>
          <cell r="L41" t="str">
            <v>Segunda</v>
          </cell>
          <cell r="M41">
            <v>1.2</v>
          </cell>
          <cell r="N41">
            <v>128.1</v>
          </cell>
          <cell r="O41">
            <v>443</v>
          </cell>
          <cell r="P41">
            <v>975</v>
          </cell>
          <cell r="Q41">
            <v>2.2999999999999998</v>
          </cell>
          <cell r="R41">
            <v>20435</v>
          </cell>
          <cell r="S41">
            <v>55.7</v>
          </cell>
          <cell r="T41">
            <v>30</v>
          </cell>
          <cell r="U41">
            <v>20435</v>
          </cell>
        </row>
        <row r="42">
          <cell r="A42">
            <v>40</v>
          </cell>
          <cell r="B42" t="str">
            <v xml:space="preserve">PORT AVENTURA/P.ATRAC                                      </v>
          </cell>
          <cell r="C42" t="str">
            <v>C9</v>
          </cell>
          <cell r="D42" t="str">
            <v>GENERAL</v>
          </cell>
          <cell r="E42">
            <v>35875</v>
          </cell>
          <cell r="F42" t="str">
            <v>SÁB</v>
          </cell>
          <cell r="G42">
            <v>0.69082175925925926</v>
          </cell>
          <cell r="H42" t="str">
            <v>000:30</v>
          </cell>
          <cell r="I42" t="str">
            <v>[TARDES DE CINE] {AVANCE PROGRAMACION} * {AVANCE PROGRAMACION}</v>
          </cell>
          <cell r="J42">
            <v>18</v>
          </cell>
          <cell r="K42">
            <v>19</v>
          </cell>
          <cell r="L42" t="str">
            <v>Penultima</v>
          </cell>
          <cell r="M42">
            <v>0.4</v>
          </cell>
          <cell r="N42">
            <v>128.5</v>
          </cell>
          <cell r="O42">
            <v>139</v>
          </cell>
          <cell r="P42">
            <v>375</v>
          </cell>
          <cell r="Q42">
            <v>2.2999999999999998</v>
          </cell>
          <cell r="R42">
            <v>20474</v>
          </cell>
          <cell r="S42">
            <v>55.8</v>
          </cell>
          <cell r="T42">
            <v>30</v>
          </cell>
          <cell r="U42">
            <v>20474</v>
          </cell>
        </row>
        <row r="43">
          <cell r="A43">
            <v>41</v>
          </cell>
          <cell r="B43" t="str">
            <v xml:space="preserve">PORT AVENTURA/P.ATRAC                                      </v>
          </cell>
          <cell r="C43" t="str">
            <v>TVE1</v>
          </cell>
          <cell r="D43" t="str">
            <v>GENERAL</v>
          </cell>
          <cell r="E43">
            <v>35876</v>
          </cell>
          <cell r="F43" t="str">
            <v>DOM</v>
          </cell>
          <cell r="G43">
            <v>0.55887731481481484</v>
          </cell>
          <cell r="H43" t="str">
            <v>000:10</v>
          </cell>
          <cell r="I43" t="str">
            <v>[LLAMADA DE LA SUER(R)] {AVANCE PROGRAMACION} * {AVANCE PROGRAMACION}</v>
          </cell>
          <cell r="J43">
            <v>1</v>
          </cell>
          <cell r="K43">
            <v>16</v>
          </cell>
          <cell r="L43" t="str">
            <v>Primera</v>
          </cell>
          <cell r="M43">
            <v>2.5</v>
          </cell>
          <cell r="N43">
            <v>131</v>
          </cell>
          <cell r="O43">
            <v>923</v>
          </cell>
          <cell r="P43">
            <v>240</v>
          </cell>
          <cell r="Q43">
            <v>2.2999999999999998</v>
          </cell>
          <cell r="R43">
            <v>20595</v>
          </cell>
          <cell r="S43">
            <v>56.1</v>
          </cell>
          <cell r="T43">
            <v>10</v>
          </cell>
          <cell r="U43">
            <v>20595</v>
          </cell>
        </row>
        <row r="44">
          <cell r="A44">
            <v>42</v>
          </cell>
          <cell r="B44" t="str">
            <v xml:space="preserve">PORT AVENTURA/P.ATRAC                                      </v>
          </cell>
          <cell r="C44" t="str">
            <v>TVE1</v>
          </cell>
          <cell r="D44" t="str">
            <v>GENERAL</v>
          </cell>
          <cell r="E44">
            <v>35876</v>
          </cell>
          <cell r="F44" t="str">
            <v>DOM</v>
          </cell>
          <cell r="G44">
            <v>0.57538194444444446</v>
          </cell>
          <cell r="H44" t="str">
            <v>000:30</v>
          </cell>
          <cell r="I44" t="str">
            <v>[AVANCE PROGRAMACION] * [AVANCE PROGRAMACION]</v>
          </cell>
          <cell r="J44">
            <v>8</v>
          </cell>
          <cell r="K44">
            <v>20</v>
          </cell>
          <cell r="L44" t="str">
            <v>Resto</v>
          </cell>
          <cell r="M44">
            <v>2.6</v>
          </cell>
          <cell r="N44">
            <v>133.5</v>
          </cell>
          <cell r="O44">
            <v>942</v>
          </cell>
          <cell r="P44">
            <v>1200</v>
          </cell>
          <cell r="Q44">
            <v>2.4</v>
          </cell>
          <cell r="R44">
            <v>20713</v>
          </cell>
          <cell r="S44">
            <v>56.4</v>
          </cell>
          <cell r="T44">
            <v>30</v>
          </cell>
          <cell r="U44">
            <v>20713</v>
          </cell>
        </row>
        <row r="45">
          <cell r="A45">
            <v>43</v>
          </cell>
          <cell r="B45" t="str">
            <v xml:space="preserve">PORT AVENTURA/P.ATRAC                                      </v>
          </cell>
          <cell r="C45" t="str">
            <v>TVE1</v>
          </cell>
          <cell r="D45" t="str">
            <v>GENERAL</v>
          </cell>
          <cell r="E45">
            <v>35876</v>
          </cell>
          <cell r="F45" t="str">
            <v>DOM</v>
          </cell>
          <cell r="G45">
            <v>0.59962962962962962</v>
          </cell>
          <cell r="H45" t="str">
            <v>000:30</v>
          </cell>
          <cell r="I45" t="str">
            <v>[AVANCE PROGRAMACION] * [AVANCE PROGRAMACION]</v>
          </cell>
          <cell r="J45">
            <v>11</v>
          </cell>
          <cell r="K45">
            <v>19</v>
          </cell>
          <cell r="L45" t="str">
            <v>Resto</v>
          </cell>
          <cell r="M45">
            <v>4.2</v>
          </cell>
          <cell r="N45">
            <v>137.80000000000001</v>
          </cell>
          <cell r="O45">
            <v>1556</v>
          </cell>
          <cell r="P45">
            <v>3750</v>
          </cell>
          <cell r="Q45">
            <v>2.4</v>
          </cell>
          <cell r="R45">
            <v>20907</v>
          </cell>
          <cell r="S45">
            <v>56.9</v>
          </cell>
          <cell r="T45">
            <v>30</v>
          </cell>
          <cell r="U45">
            <v>20907</v>
          </cell>
        </row>
        <row r="46">
          <cell r="A46">
            <v>44</v>
          </cell>
          <cell r="B46" t="str">
            <v xml:space="preserve">PORT AVENTURA/P.ATRAC                                      </v>
          </cell>
          <cell r="C46" t="str">
            <v>LA 2</v>
          </cell>
          <cell r="D46" t="str">
            <v>GENERAL</v>
          </cell>
          <cell r="E46">
            <v>35876</v>
          </cell>
          <cell r="F46" t="str">
            <v>DOM</v>
          </cell>
          <cell r="G46">
            <v>0.61288194444444444</v>
          </cell>
          <cell r="H46" t="str">
            <v>000:30</v>
          </cell>
          <cell r="I46" t="str">
            <v>[ESTADIO 2] {POST BASKET:L.ACB} * {AVANCE PROGRAMACION}</v>
          </cell>
          <cell r="J46">
            <v>1</v>
          </cell>
          <cell r="K46">
            <v>14</v>
          </cell>
          <cell r="L46" t="str">
            <v>Primera</v>
          </cell>
          <cell r="M46">
            <v>2.1</v>
          </cell>
          <cell r="N46">
            <v>139.9</v>
          </cell>
          <cell r="O46">
            <v>768</v>
          </cell>
          <cell r="P46">
            <v>1200</v>
          </cell>
          <cell r="Q46">
            <v>2.4</v>
          </cell>
          <cell r="R46">
            <v>21145</v>
          </cell>
          <cell r="S46">
            <v>57.6</v>
          </cell>
          <cell r="T46">
            <v>30</v>
          </cell>
          <cell r="U46">
            <v>21145</v>
          </cell>
        </row>
        <row r="47">
          <cell r="A47">
            <v>45</v>
          </cell>
          <cell r="B47" t="str">
            <v xml:space="preserve">PORT AVENTURA/P.ATRAC                                      </v>
          </cell>
          <cell r="C47" t="str">
            <v>T5</v>
          </cell>
          <cell r="D47" t="str">
            <v>GENERAL</v>
          </cell>
          <cell r="E47">
            <v>35876</v>
          </cell>
          <cell r="F47" t="str">
            <v>DOM</v>
          </cell>
          <cell r="G47">
            <v>0.55363425925925924</v>
          </cell>
          <cell r="H47" t="str">
            <v>000:30</v>
          </cell>
          <cell r="I47" t="str">
            <v>[EL NUEVO JUEGO DE (R)] {AVANCE PROGRAMACION} * {AVANCE PROGRAMACION}</v>
          </cell>
          <cell r="J47">
            <v>12</v>
          </cell>
          <cell r="K47">
            <v>18</v>
          </cell>
          <cell r="L47" t="str">
            <v>Resto</v>
          </cell>
          <cell r="M47">
            <v>2.2999999999999998</v>
          </cell>
          <cell r="N47">
            <v>142.19999999999999</v>
          </cell>
          <cell r="O47">
            <v>851</v>
          </cell>
          <cell r="P47">
            <v>300</v>
          </cell>
          <cell r="Q47">
            <v>2.4</v>
          </cell>
          <cell r="R47">
            <v>21320</v>
          </cell>
          <cell r="S47">
            <v>58.1</v>
          </cell>
          <cell r="T47">
            <v>30</v>
          </cell>
          <cell r="U47">
            <v>21320</v>
          </cell>
        </row>
        <row r="48">
          <cell r="A48">
            <v>46</v>
          </cell>
          <cell r="B48" t="str">
            <v xml:space="preserve">PORT AVENTURA/P.ATRAC                                      </v>
          </cell>
          <cell r="C48" t="str">
            <v>T5</v>
          </cell>
          <cell r="D48" t="str">
            <v>GENERAL</v>
          </cell>
          <cell r="E48">
            <v>35876</v>
          </cell>
          <cell r="F48" t="str">
            <v>DOM</v>
          </cell>
          <cell r="G48">
            <v>0.57413194444444449</v>
          </cell>
          <cell r="H48" t="str">
            <v>000:30</v>
          </cell>
          <cell r="I48" t="str">
            <v>[EL NUEVO JUEGO DE (R)] {AVANCE PROGRAMACION} * {AVANCE PROGRAMACION}</v>
          </cell>
          <cell r="J48">
            <v>10</v>
          </cell>
          <cell r="K48">
            <v>17</v>
          </cell>
          <cell r="L48" t="str">
            <v>Resto</v>
          </cell>
          <cell r="M48">
            <v>2.4</v>
          </cell>
          <cell r="N48">
            <v>144.6</v>
          </cell>
          <cell r="O48">
            <v>885</v>
          </cell>
          <cell r="P48">
            <v>300</v>
          </cell>
          <cell r="Q48">
            <v>2.5</v>
          </cell>
          <cell r="R48">
            <v>21406</v>
          </cell>
          <cell r="S48">
            <v>58.3</v>
          </cell>
          <cell r="T48">
            <v>30</v>
          </cell>
          <cell r="U48">
            <v>21406</v>
          </cell>
        </row>
        <row r="49">
          <cell r="A49">
            <v>47</v>
          </cell>
          <cell r="B49" t="str">
            <v xml:space="preserve">PORT AVENTURA/P.ATRAC                                      </v>
          </cell>
          <cell r="C49" t="str">
            <v>T5</v>
          </cell>
          <cell r="D49" t="str">
            <v>GENERAL</v>
          </cell>
          <cell r="E49">
            <v>35876</v>
          </cell>
          <cell r="F49" t="str">
            <v>DOM</v>
          </cell>
          <cell r="G49">
            <v>0.6810532407407407</v>
          </cell>
          <cell r="H49" t="str">
            <v>000:30</v>
          </cell>
          <cell r="I49" t="str">
            <v>[CAIGA QUIEN CAIGA] * [CINE FIN DE SEMANA]</v>
          </cell>
          <cell r="J49">
            <v>9</v>
          </cell>
          <cell r="K49">
            <v>22</v>
          </cell>
          <cell r="L49" t="str">
            <v>Resto</v>
          </cell>
          <cell r="M49">
            <v>5</v>
          </cell>
          <cell r="N49">
            <v>149.6</v>
          </cell>
          <cell r="O49">
            <v>1834</v>
          </cell>
          <cell r="P49">
            <v>1050</v>
          </cell>
          <cell r="Q49">
            <v>2.5</v>
          </cell>
          <cell r="R49">
            <v>21857</v>
          </cell>
          <cell r="S49">
            <v>59.5</v>
          </cell>
          <cell r="T49">
            <v>30</v>
          </cell>
          <cell r="U49">
            <v>21857</v>
          </cell>
        </row>
        <row r="50">
          <cell r="A50">
            <v>48</v>
          </cell>
          <cell r="B50" t="str">
            <v xml:space="preserve">PORT AVENTURA/P.ATRAC                                      </v>
          </cell>
          <cell r="C50" t="str">
            <v>T5</v>
          </cell>
          <cell r="D50" t="str">
            <v>GENERAL</v>
          </cell>
          <cell r="E50">
            <v>35876</v>
          </cell>
          <cell r="F50" t="str">
            <v>DOM</v>
          </cell>
          <cell r="G50">
            <v>0.71656249999999999</v>
          </cell>
          <cell r="H50" t="str">
            <v>000:10</v>
          </cell>
          <cell r="I50" t="str">
            <v>[CINE FIN DE SEMANA] {AVANCE PROGRAMACION} * {AVANCE PROGRAMACION}</v>
          </cell>
          <cell r="J50">
            <v>15</v>
          </cell>
          <cell r="K50">
            <v>21</v>
          </cell>
          <cell r="L50" t="str">
            <v>Resto</v>
          </cell>
          <cell r="M50">
            <v>4</v>
          </cell>
          <cell r="N50">
            <v>153.6</v>
          </cell>
          <cell r="O50">
            <v>1486</v>
          </cell>
          <cell r="P50">
            <v>420</v>
          </cell>
          <cell r="Q50">
            <v>2.6</v>
          </cell>
          <cell r="R50">
            <v>22082</v>
          </cell>
          <cell r="S50">
            <v>60.1</v>
          </cell>
          <cell r="T50">
            <v>10</v>
          </cell>
          <cell r="U50">
            <v>22082</v>
          </cell>
        </row>
        <row r="51">
          <cell r="A51">
            <v>49</v>
          </cell>
          <cell r="B51" t="str">
            <v xml:space="preserve">PORT AVENTURA/P.ATRAC                                      </v>
          </cell>
          <cell r="C51" t="str">
            <v>T5</v>
          </cell>
          <cell r="D51" t="str">
            <v>GENERAL</v>
          </cell>
          <cell r="E51">
            <v>35876</v>
          </cell>
          <cell r="F51" t="str">
            <v>DOM</v>
          </cell>
          <cell r="G51">
            <v>0.90567129629629628</v>
          </cell>
          <cell r="H51" t="str">
            <v>000:30</v>
          </cell>
          <cell r="I51" t="str">
            <v>[TWO]  * {AVANCE PROGRAMACION}</v>
          </cell>
          <cell r="J51">
            <v>1</v>
          </cell>
          <cell r="K51">
            <v>22</v>
          </cell>
          <cell r="L51" t="str">
            <v>Primera</v>
          </cell>
          <cell r="M51">
            <v>5.2</v>
          </cell>
          <cell r="N51">
            <v>158.80000000000001</v>
          </cell>
          <cell r="O51">
            <v>1909</v>
          </cell>
          <cell r="P51">
            <v>1950</v>
          </cell>
          <cell r="Q51">
            <v>2.6</v>
          </cell>
          <cell r="R51">
            <v>22474</v>
          </cell>
          <cell r="S51">
            <v>61.2</v>
          </cell>
          <cell r="T51">
            <v>30</v>
          </cell>
          <cell r="U51">
            <v>22474</v>
          </cell>
        </row>
        <row r="52">
          <cell r="A52">
            <v>50</v>
          </cell>
          <cell r="B52" t="str">
            <v xml:space="preserve">PORT AVENTURA/P.ATRAC                                      </v>
          </cell>
          <cell r="C52" t="str">
            <v>TV3</v>
          </cell>
          <cell r="D52" t="str">
            <v>GENERAL</v>
          </cell>
          <cell r="E52">
            <v>35876</v>
          </cell>
          <cell r="F52" t="str">
            <v>DOM</v>
          </cell>
          <cell r="G52">
            <v>0.59857638888888887</v>
          </cell>
          <cell r="H52" t="str">
            <v>000:10</v>
          </cell>
          <cell r="I52" t="str">
            <v>[AGENDA CULTURAL] * [AVANCE PROGRAMACION]</v>
          </cell>
          <cell r="J52">
            <v>1</v>
          </cell>
          <cell r="K52">
            <v>18</v>
          </cell>
          <cell r="L52" t="str">
            <v>Primera</v>
          </cell>
          <cell r="M52">
            <v>0.5</v>
          </cell>
          <cell r="N52">
            <v>159.30000000000001</v>
          </cell>
          <cell r="O52">
            <v>176</v>
          </cell>
          <cell r="P52">
            <v>114</v>
          </cell>
          <cell r="Q52">
            <v>2.6</v>
          </cell>
          <cell r="R52">
            <v>22496</v>
          </cell>
          <cell r="S52">
            <v>61.3</v>
          </cell>
          <cell r="T52">
            <v>10</v>
          </cell>
          <cell r="U52">
            <v>22496</v>
          </cell>
        </row>
        <row r="53">
          <cell r="A53">
            <v>51</v>
          </cell>
          <cell r="B53" t="str">
            <v xml:space="preserve">PORT AVENTURA/P.ATRAC                                      </v>
          </cell>
          <cell r="C53" t="str">
            <v>TV3</v>
          </cell>
          <cell r="D53" t="str">
            <v>GENERAL</v>
          </cell>
          <cell r="E53">
            <v>35876</v>
          </cell>
          <cell r="F53" t="str">
            <v>DOM</v>
          </cell>
          <cell r="G53">
            <v>0.61952546296296296</v>
          </cell>
          <cell r="H53" t="str">
            <v>000:30</v>
          </cell>
          <cell r="I53" t="str">
            <v>[TELEN.CAP SETMANA 1]  * {AVANCE PROGRAMACION}</v>
          </cell>
          <cell r="J53">
            <v>4</v>
          </cell>
          <cell r="K53">
            <v>12</v>
          </cell>
          <cell r="L53" t="str">
            <v>Resto</v>
          </cell>
          <cell r="M53">
            <v>0.9</v>
          </cell>
          <cell r="N53">
            <v>160.19999999999999</v>
          </cell>
          <cell r="O53">
            <v>337</v>
          </cell>
          <cell r="P53">
            <v>975</v>
          </cell>
          <cell r="Q53">
            <v>2.6</v>
          </cell>
          <cell r="R53">
            <v>22518</v>
          </cell>
          <cell r="S53">
            <v>61.3</v>
          </cell>
          <cell r="T53">
            <v>30</v>
          </cell>
          <cell r="U53">
            <v>22518</v>
          </cell>
        </row>
        <row r="54">
          <cell r="A54">
            <v>52</v>
          </cell>
          <cell r="B54" t="str">
            <v xml:space="preserve">PORT AVENTURA/P.ATRAC                                      </v>
          </cell>
          <cell r="C54" t="str">
            <v>C9</v>
          </cell>
          <cell r="D54" t="str">
            <v>GENERAL</v>
          </cell>
          <cell r="E54">
            <v>35876</v>
          </cell>
          <cell r="F54" t="str">
            <v>DOM</v>
          </cell>
          <cell r="G54">
            <v>0.68641203703703713</v>
          </cell>
          <cell r="H54" t="str">
            <v>000:30</v>
          </cell>
          <cell r="I54" t="str">
            <v>[TARDES DE CINE] {AVANCE PROGRAMACION} * {AVANCE PROGRAMACION}</v>
          </cell>
          <cell r="J54">
            <v>12</v>
          </cell>
          <cell r="K54">
            <v>14</v>
          </cell>
          <cell r="L54" t="str">
            <v>Resto</v>
          </cell>
          <cell r="M54">
            <v>0.8</v>
          </cell>
          <cell r="N54">
            <v>161</v>
          </cell>
          <cell r="O54">
            <v>295</v>
          </cell>
          <cell r="P54">
            <v>375</v>
          </cell>
          <cell r="Q54">
            <v>2.6</v>
          </cell>
          <cell r="R54">
            <v>22569</v>
          </cell>
          <cell r="S54">
            <v>61.5</v>
          </cell>
          <cell r="T54">
            <v>30</v>
          </cell>
          <cell r="U54">
            <v>22569</v>
          </cell>
        </row>
        <row r="55">
          <cell r="A55">
            <v>53</v>
          </cell>
          <cell r="B55" t="str">
            <v xml:space="preserve">PORT AVENTURA/P.ATRAC                                      </v>
          </cell>
          <cell r="C55" t="str">
            <v>C9</v>
          </cell>
          <cell r="D55" t="str">
            <v>GENERAL</v>
          </cell>
          <cell r="E55">
            <v>35876</v>
          </cell>
          <cell r="F55" t="str">
            <v>DOM</v>
          </cell>
          <cell r="G55">
            <v>0.70098379629629637</v>
          </cell>
          <cell r="H55" t="str">
            <v>000:10</v>
          </cell>
          <cell r="I55" t="str">
            <v xml:space="preserve">[TARDES DE CINE] {AVANCE PROGRAMACION} * </v>
          </cell>
          <cell r="J55">
            <v>11</v>
          </cell>
          <cell r="K55">
            <v>15</v>
          </cell>
          <cell r="L55" t="str">
            <v>Resto</v>
          </cell>
          <cell r="M55">
            <v>0.7</v>
          </cell>
          <cell r="N55">
            <v>161.80000000000001</v>
          </cell>
          <cell r="O55">
            <v>270</v>
          </cell>
          <cell r="P55">
            <v>163</v>
          </cell>
          <cell r="Q55">
            <v>2.6</v>
          </cell>
          <cell r="R55">
            <v>22583</v>
          </cell>
          <cell r="S55">
            <v>61.5</v>
          </cell>
          <cell r="T55">
            <v>10</v>
          </cell>
          <cell r="U55">
            <v>22583</v>
          </cell>
        </row>
        <row r="56">
          <cell r="A56">
            <v>54</v>
          </cell>
          <cell r="B56" t="str">
            <v xml:space="preserve">PORT AVENTURA/P.ATRAC                                      </v>
          </cell>
          <cell r="C56" t="str">
            <v>TVE1</v>
          </cell>
          <cell r="D56" t="str">
            <v>GENERAL</v>
          </cell>
          <cell r="E56">
            <v>35877</v>
          </cell>
          <cell r="F56" t="str">
            <v>LUN</v>
          </cell>
          <cell r="G56">
            <v>0.62241898148148145</v>
          </cell>
          <cell r="H56" t="str">
            <v>000:30</v>
          </cell>
          <cell r="I56" t="str">
            <v>[CORAZON DE PRIMAVERA] * [AVANCE PROGRAMACION]</v>
          </cell>
          <cell r="J56">
            <v>3</v>
          </cell>
          <cell r="K56">
            <v>12</v>
          </cell>
          <cell r="L56" t="str">
            <v>Resto</v>
          </cell>
          <cell r="M56">
            <v>6.2</v>
          </cell>
          <cell r="N56">
            <v>167.9</v>
          </cell>
          <cell r="O56">
            <v>2262</v>
          </cell>
          <cell r="P56">
            <v>2250</v>
          </cell>
          <cell r="Q56">
            <v>2.7</v>
          </cell>
          <cell r="R56">
            <v>22841</v>
          </cell>
          <cell r="S56">
            <v>62.2</v>
          </cell>
          <cell r="T56">
            <v>30</v>
          </cell>
          <cell r="U56">
            <v>22841</v>
          </cell>
        </row>
        <row r="57">
          <cell r="A57">
            <v>55</v>
          </cell>
          <cell r="B57" t="str">
            <v xml:space="preserve">PORT AVENTURA/P.ATRAC                                      </v>
          </cell>
          <cell r="C57" t="str">
            <v>TVE1</v>
          </cell>
          <cell r="D57" t="str">
            <v>GENERAL</v>
          </cell>
          <cell r="E57">
            <v>35877</v>
          </cell>
          <cell r="F57" t="str">
            <v>LUN</v>
          </cell>
          <cell r="G57">
            <v>0.70094907407407403</v>
          </cell>
          <cell r="H57" t="str">
            <v>000:10</v>
          </cell>
          <cell r="I57" t="str">
            <v>[HURACAN] {AVANCE PROGRAMACION} * {AVANCE PROGRAMACION}</v>
          </cell>
          <cell r="J57">
            <v>19</v>
          </cell>
          <cell r="K57">
            <v>19</v>
          </cell>
          <cell r="L57" t="str">
            <v>Ultima</v>
          </cell>
          <cell r="M57">
            <v>4.8</v>
          </cell>
          <cell r="N57">
            <v>172.8</v>
          </cell>
          <cell r="O57">
            <v>1780</v>
          </cell>
          <cell r="P57">
            <v>420</v>
          </cell>
          <cell r="Q57">
            <v>2.7</v>
          </cell>
          <cell r="R57">
            <v>23089</v>
          </cell>
          <cell r="S57">
            <v>62.9</v>
          </cell>
          <cell r="T57">
            <v>10</v>
          </cell>
          <cell r="U57">
            <v>23089</v>
          </cell>
        </row>
        <row r="58">
          <cell r="A58">
            <v>56</v>
          </cell>
          <cell r="B58" t="str">
            <v xml:space="preserve">PORT AVENTURA/P.ATRAC                                      </v>
          </cell>
          <cell r="C58" t="str">
            <v>TVE1</v>
          </cell>
          <cell r="D58" t="str">
            <v>GENERAL</v>
          </cell>
          <cell r="E58">
            <v>35877</v>
          </cell>
          <cell r="F58" t="str">
            <v>LUN</v>
          </cell>
          <cell r="G58">
            <v>0.85157407407407415</v>
          </cell>
          <cell r="H58" t="str">
            <v>000:30</v>
          </cell>
          <cell r="I58" t="str">
            <v>[GENTE]  * {AVANCE PROGRAMACION}</v>
          </cell>
          <cell r="J58">
            <v>1</v>
          </cell>
          <cell r="K58">
            <v>22</v>
          </cell>
          <cell r="L58" t="str">
            <v>Primera</v>
          </cell>
          <cell r="M58">
            <v>6.4</v>
          </cell>
          <cell r="N58">
            <v>179.1</v>
          </cell>
          <cell r="O58">
            <v>2336</v>
          </cell>
          <cell r="P58">
            <v>3000</v>
          </cell>
          <cell r="Q58">
            <v>2.8</v>
          </cell>
          <cell r="R58">
            <v>23333</v>
          </cell>
          <cell r="S58">
            <v>63.6</v>
          </cell>
          <cell r="T58">
            <v>30</v>
          </cell>
          <cell r="U58">
            <v>23333</v>
          </cell>
        </row>
        <row r="59">
          <cell r="A59">
            <v>57</v>
          </cell>
          <cell r="B59" t="str">
            <v xml:space="preserve">PORT AVENTURA/P.ATRAC                                      </v>
          </cell>
          <cell r="C59" t="str">
            <v>TVE1</v>
          </cell>
          <cell r="D59" t="str">
            <v>GENERAL</v>
          </cell>
          <cell r="E59">
            <v>35877</v>
          </cell>
          <cell r="F59" t="str">
            <v>LUN</v>
          </cell>
          <cell r="G59">
            <v>0.94685185185185183</v>
          </cell>
          <cell r="H59" t="str">
            <v>000:30</v>
          </cell>
          <cell r="I59" t="str">
            <v>[A LAS ONCE EN CASA] {AVANCE PROGRAMACION} * {AVANCE PROGRAMACION}</v>
          </cell>
          <cell r="J59">
            <v>10</v>
          </cell>
          <cell r="K59">
            <v>16</v>
          </cell>
          <cell r="L59" t="str">
            <v>Resto</v>
          </cell>
          <cell r="M59">
            <v>11.1</v>
          </cell>
          <cell r="N59">
            <v>190.2</v>
          </cell>
          <cell r="O59">
            <v>4058</v>
          </cell>
          <cell r="P59">
            <v>6000</v>
          </cell>
          <cell r="Q59">
            <v>2.9</v>
          </cell>
          <cell r="R59">
            <v>24061</v>
          </cell>
          <cell r="S59">
            <v>65.5</v>
          </cell>
          <cell r="T59">
            <v>30</v>
          </cell>
          <cell r="U59">
            <v>24061</v>
          </cell>
        </row>
        <row r="60">
          <cell r="A60">
            <v>58</v>
          </cell>
          <cell r="B60" t="str">
            <v xml:space="preserve">PORT AVENTURA/P.ATRAC                                      </v>
          </cell>
          <cell r="C60" t="str">
            <v>T5</v>
          </cell>
          <cell r="D60" t="str">
            <v>GENERAL</v>
          </cell>
          <cell r="E60">
            <v>35877</v>
          </cell>
          <cell r="F60" t="str">
            <v>LUN</v>
          </cell>
          <cell r="G60">
            <v>0.59302083333333333</v>
          </cell>
          <cell r="H60" t="str">
            <v>000:30</v>
          </cell>
          <cell r="I60" t="str">
            <v xml:space="preserve">[EL JUEGO EUROMILLON] {AVANCE PROGRAMACION} * </v>
          </cell>
          <cell r="J60">
            <v>23</v>
          </cell>
          <cell r="K60">
            <v>23</v>
          </cell>
          <cell r="L60" t="str">
            <v>Ultima</v>
          </cell>
          <cell r="M60">
            <v>3.6</v>
          </cell>
          <cell r="N60">
            <v>193.8</v>
          </cell>
          <cell r="O60">
            <v>1339</v>
          </cell>
          <cell r="P60">
            <v>1065</v>
          </cell>
          <cell r="Q60">
            <v>2.9</v>
          </cell>
          <cell r="R60">
            <v>24157</v>
          </cell>
          <cell r="S60">
            <v>65.8</v>
          </cell>
          <cell r="T60">
            <v>30</v>
          </cell>
          <cell r="U60">
            <v>24157</v>
          </cell>
        </row>
        <row r="61">
          <cell r="A61">
            <v>59</v>
          </cell>
          <cell r="B61" t="str">
            <v xml:space="preserve">PORT AVENTURA/P.ATRAC                                      </v>
          </cell>
          <cell r="C61" t="str">
            <v>T5</v>
          </cell>
          <cell r="D61" t="str">
            <v>GENERAL</v>
          </cell>
          <cell r="E61">
            <v>35877</v>
          </cell>
          <cell r="F61" t="str">
            <v>LUN</v>
          </cell>
          <cell r="G61">
            <v>0.65037037037037038</v>
          </cell>
          <cell r="H61" t="str">
            <v>000:30</v>
          </cell>
          <cell r="I61" t="str">
            <v>[AL SALIR DE CLASE]</v>
          </cell>
          <cell r="J61">
            <v>3</v>
          </cell>
          <cell r="K61">
            <v>30</v>
          </cell>
          <cell r="L61" t="str">
            <v>Resto</v>
          </cell>
          <cell r="M61">
            <v>5</v>
          </cell>
          <cell r="N61">
            <v>198.8</v>
          </cell>
          <cell r="O61">
            <v>1819</v>
          </cell>
          <cell r="P61">
            <v>1538</v>
          </cell>
          <cell r="Q61">
            <v>3</v>
          </cell>
          <cell r="R61">
            <v>24491</v>
          </cell>
          <cell r="S61">
            <v>66.7</v>
          </cell>
          <cell r="T61">
            <v>30</v>
          </cell>
          <cell r="U61">
            <v>24491</v>
          </cell>
        </row>
        <row r="62">
          <cell r="A62">
            <v>60</v>
          </cell>
          <cell r="B62" t="str">
            <v xml:space="preserve">PORT AVENTURA/P.ATRAC                                      </v>
          </cell>
          <cell r="C62" t="str">
            <v>T5</v>
          </cell>
          <cell r="D62" t="str">
            <v>GENERAL</v>
          </cell>
          <cell r="E62">
            <v>35877</v>
          </cell>
          <cell r="F62" t="str">
            <v>LUN</v>
          </cell>
          <cell r="G62">
            <v>1.0004050925925927</v>
          </cell>
          <cell r="H62" t="str">
            <v>000:30</v>
          </cell>
          <cell r="I62" t="str">
            <v>[CRONICAS MARCIANAS] {AVANCE PROGRAMACION} * {AVANCE PROGRAMACION}</v>
          </cell>
          <cell r="J62">
            <v>2</v>
          </cell>
          <cell r="K62">
            <v>20</v>
          </cell>
          <cell r="L62" t="str">
            <v>Segunda</v>
          </cell>
          <cell r="M62">
            <v>3.6</v>
          </cell>
          <cell r="N62">
            <v>202.4</v>
          </cell>
          <cell r="O62">
            <v>1320</v>
          </cell>
          <cell r="P62">
            <v>1575</v>
          </cell>
          <cell r="Q62">
            <v>3</v>
          </cell>
          <cell r="R62">
            <v>24732</v>
          </cell>
          <cell r="S62">
            <v>67.400000000000006</v>
          </cell>
          <cell r="T62">
            <v>30</v>
          </cell>
          <cell r="U62">
            <v>24732</v>
          </cell>
        </row>
        <row r="63">
          <cell r="A63">
            <v>61</v>
          </cell>
          <cell r="B63" t="str">
            <v xml:space="preserve">PORT AVENTURA/P.ATRAC                                      </v>
          </cell>
          <cell r="C63" t="str">
            <v>A3</v>
          </cell>
          <cell r="D63" t="str">
            <v>GENERAL</v>
          </cell>
          <cell r="E63">
            <v>35877</v>
          </cell>
          <cell r="F63" t="str">
            <v>LUN</v>
          </cell>
          <cell r="G63">
            <v>0.61261574074074077</v>
          </cell>
          <cell r="H63" t="str">
            <v>000:30</v>
          </cell>
          <cell r="I63" t="str">
            <v>[COSAS DE CASA] {AVANCE PROGRAMACION} * {AVANCE PROGRAMACION}</v>
          </cell>
          <cell r="J63">
            <v>8</v>
          </cell>
          <cell r="K63">
            <v>22</v>
          </cell>
          <cell r="L63" t="str">
            <v>Resto</v>
          </cell>
          <cell r="M63">
            <v>7.2</v>
          </cell>
          <cell r="N63">
            <v>209.6</v>
          </cell>
          <cell r="O63">
            <v>2643</v>
          </cell>
          <cell r="P63">
            <v>3000</v>
          </cell>
          <cell r="Q63">
            <v>3.1</v>
          </cell>
          <cell r="R63">
            <v>25102</v>
          </cell>
          <cell r="S63">
            <v>68.400000000000006</v>
          </cell>
          <cell r="T63">
            <v>30</v>
          </cell>
          <cell r="U63">
            <v>25102</v>
          </cell>
        </row>
        <row r="64">
          <cell r="A64">
            <v>62</v>
          </cell>
          <cell r="B64" t="str">
            <v xml:space="preserve">PORT AVENTURA/P.ATRAC                                      </v>
          </cell>
          <cell r="C64" t="str">
            <v>A3</v>
          </cell>
          <cell r="D64" t="str">
            <v>GENERAL</v>
          </cell>
          <cell r="E64">
            <v>35877</v>
          </cell>
          <cell r="F64" t="str">
            <v>LUN</v>
          </cell>
          <cell r="G64">
            <v>0.68410879629629628</v>
          </cell>
          <cell r="H64" t="str">
            <v>000:10</v>
          </cell>
          <cell r="I64" t="str">
            <v>[EXTRA ROSA]  * {(P)VERAS LO QUE GUSTA}</v>
          </cell>
          <cell r="J64">
            <v>13</v>
          </cell>
          <cell r="K64">
            <v>22</v>
          </cell>
          <cell r="L64" t="str">
            <v>Resto</v>
          </cell>
          <cell r="M64">
            <v>5.0999999999999996</v>
          </cell>
          <cell r="N64">
            <v>214.7</v>
          </cell>
          <cell r="O64">
            <v>1883</v>
          </cell>
          <cell r="P64">
            <v>1200</v>
          </cell>
          <cell r="Q64">
            <v>3.1</v>
          </cell>
          <cell r="R64">
            <v>25234</v>
          </cell>
          <cell r="S64">
            <v>68.7</v>
          </cell>
          <cell r="T64">
            <v>10</v>
          </cell>
          <cell r="U64">
            <v>25234</v>
          </cell>
        </row>
        <row r="65">
          <cell r="A65">
            <v>63</v>
          </cell>
          <cell r="B65" t="str">
            <v xml:space="preserve">PORT AVENTURA/P.ATRAC                                      </v>
          </cell>
          <cell r="C65" t="str">
            <v>A3</v>
          </cell>
          <cell r="D65" t="str">
            <v>GENERAL</v>
          </cell>
          <cell r="E65">
            <v>35877</v>
          </cell>
          <cell r="F65" t="str">
            <v>LUN</v>
          </cell>
          <cell r="G65">
            <v>0.82718749999999996</v>
          </cell>
          <cell r="H65" t="str">
            <v>000:30</v>
          </cell>
          <cell r="I65" t="str">
            <v>[EN ANTENA]  * {AVANCE PROGRAMACION}</v>
          </cell>
          <cell r="J65">
            <v>10</v>
          </cell>
          <cell r="K65">
            <v>18</v>
          </cell>
          <cell r="L65" t="str">
            <v>Resto</v>
          </cell>
          <cell r="M65">
            <v>3</v>
          </cell>
          <cell r="N65">
            <v>217.7</v>
          </cell>
          <cell r="O65">
            <v>1088</v>
          </cell>
          <cell r="P65">
            <v>1125</v>
          </cell>
          <cell r="Q65">
            <v>3.2</v>
          </cell>
          <cell r="R65">
            <v>25302</v>
          </cell>
          <cell r="S65">
            <v>68.900000000000006</v>
          </cell>
          <cell r="T65">
            <v>30</v>
          </cell>
          <cell r="U65">
            <v>25302</v>
          </cell>
        </row>
        <row r="66">
          <cell r="A66">
            <v>64</v>
          </cell>
          <cell r="B66" t="str">
            <v xml:space="preserve">PORT AVENTURA/P.ATRAC                                      </v>
          </cell>
          <cell r="C66" t="str">
            <v>TV3</v>
          </cell>
          <cell r="D66" t="str">
            <v>GENERAL</v>
          </cell>
          <cell r="E66">
            <v>35877</v>
          </cell>
          <cell r="F66" t="str">
            <v>LUN</v>
          </cell>
          <cell r="G66">
            <v>0.65268518518518526</v>
          </cell>
          <cell r="H66" t="str">
            <v>000:30</v>
          </cell>
          <cell r="I66" t="str">
            <v>[CUINES] * [AVANCE PROGRAMACION]</v>
          </cell>
          <cell r="J66">
            <v>4</v>
          </cell>
          <cell r="K66">
            <v>15</v>
          </cell>
          <cell r="L66" t="str">
            <v>Resto</v>
          </cell>
          <cell r="M66">
            <v>1.5</v>
          </cell>
          <cell r="N66">
            <v>219.2</v>
          </cell>
          <cell r="O66">
            <v>547</v>
          </cell>
          <cell r="P66">
            <v>1050</v>
          </cell>
          <cell r="Q66">
            <v>3.2</v>
          </cell>
          <cell r="R66">
            <v>25340</v>
          </cell>
          <cell r="S66">
            <v>69</v>
          </cell>
          <cell r="T66">
            <v>30</v>
          </cell>
          <cell r="U66">
            <v>25340</v>
          </cell>
        </row>
        <row r="67">
          <cell r="A67">
            <v>65</v>
          </cell>
          <cell r="B67" t="str">
            <v xml:space="preserve">PORT AVENTURA/P.ATRAC                                      </v>
          </cell>
          <cell r="C67" t="str">
            <v>C9</v>
          </cell>
          <cell r="D67" t="str">
            <v>GENERAL</v>
          </cell>
          <cell r="E67">
            <v>35877</v>
          </cell>
          <cell r="F67" t="str">
            <v>LUN</v>
          </cell>
          <cell r="G67">
            <v>0.8131018518518518</v>
          </cell>
          <cell r="H67" t="str">
            <v>000:10</v>
          </cell>
          <cell r="I67" t="str">
            <v>[HUI EN DIA] {AVANCE PROGRAMACION} * {LA MUSICA ES LA PISTA}</v>
          </cell>
          <cell r="J67">
            <v>8</v>
          </cell>
          <cell r="K67">
            <v>15</v>
          </cell>
          <cell r="L67" t="str">
            <v>Resto</v>
          </cell>
          <cell r="M67">
            <v>0.2</v>
          </cell>
          <cell r="N67">
            <v>219.4</v>
          </cell>
          <cell r="O67">
            <v>85</v>
          </cell>
          <cell r="P67">
            <v>104</v>
          </cell>
          <cell r="Q67">
            <v>3.2</v>
          </cell>
          <cell r="R67">
            <v>25352</v>
          </cell>
          <cell r="S67">
            <v>69</v>
          </cell>
          <cell r="T67">
            <v>10</v>
          </cell>
          <cell r="U67">
            <v>25352</v>
          </cell>
        </row>
        <row r="68">
          <cell r="A68">
            <v>66</v>
          </cell>
          <cell r="B68" t="str">
            <v xml:space="preserve">PORT AVENTURA/P.ATRAC                                      </v>
          </cell>
          <cell r="C68" t="str">
            <v>C9</v>
          </cell>
          <cell r="D68" t="str">
            <v>GENERAL</v>
          </cell>
          <cell r="E68">
            <v>35877</v>
          </cell>
          <cell r="F68" t="str">
            <v>LUN</v>
          </cell>
          <cell r="G68">
            <v>0.9497106481481481</v>
          </cell>
          <cell r="H68" t="str">
            <v>000:30</v>
          </cell>
          <cell r="I68" t="str">
            <v>[CINE DE NIT] {AVANCE PROGRAMACION} * {AVANCE PROGRAMACION}</v>
          </cell>
          <cell r="J68">
            <v>3</v>
          </cell>
          <cell r="K68">
            <v>10</v>
          </cell>
          <cell r="L68" t="str">
            <v>Resto</v>
          </cell>
          <cell r="M68">
            <v>1.5</v>
          </cell>
          <cell r="N68">
            <v>220.9</v>
          </cell>
          <cell r="O68">
            <v>558</v>
          </cell>
          <cell r="P68">
            <v>675</v>
          </cell>
          <cell r="Q68">
            <v>3.2</v>
          </cell>
          <cell r="R68">
            <v>25453</v>
          </cell>
          <cell r="S68">
            <v>69.3</v>
          </cell>
          <cell r="T68">
            <v>30</v>
          </cell>
          <cell r="U68">
            <v>25453</v>
          </cell>
        </row>
        <row r="69">
          <cell r="A69">
            <v>67</v>
          </cell>
          <cell r="B69" t="str">
            <v xml:space="preserve">PORT AVENTURA/P.ATRAC                                      </v>
          </cell>
          <cell r="C69" t="str">
            <v>TVE1</v>
          </cell>
          <cell r="D69" t="str">
            <v>GENERAL</v>
          </cell>
          <cell r="E69">
            <v>35878</v>
          </cell>
          <cell r="F69" t="str">
            <v>MAR</v>
          </cell>
          <cell r="G69">
            <v>0.66084490740740742</v>
          </cell>
          <cell r="H69" t="str">
            <v>000:10</v>
          </cell>
          <cell r="I69" t="str">
            <v>[TELEDIARIO 1] * [EL TIEMPO 1]</v>
          </cell>
          <cell r="J69">
            <v>14</v>
          </cell>
          <cell r="K69">
            <v>14</v>
          </cell>
          <cell r="L69" t="str">
            <v>Ultima</v>
          </cell>
          <cell r="M69">
            <v>7.4</v>
          </cell>
          <cell r="N69">
            <v>228.3</v>
          </cell>
          <cell r="O69">
            <v>2715</v>
          </cell>
          <cell r="P69">
            <v>600</v>
          </cell>
          <cell r="Q69">
            <v>3.3</v>
          </cell>
          <cell r="R69">
            <v>25686</v>
          </cell>
          <cell r="S69">
            <v>70</v>
          </cell>
          <cell r="T69">
            <v>10</v>
          </cell>
          <cell r="U69">
            <v>25686</v>
          </cell>
        </row>
        <row r="70">
          <cell r="A70">
            <v>68</v>
          </cell>
          <cell r="B70" t="str">
            <v xml:space="preserve">PORT AVENTURA/P.ATRAC                                      </v>
          </cell>
          <cell r="C70" t="str">
            <v>TVE1</v>
          </cell>
          <cell r="D70" t="str">
            <v>GENERAL</v>
          </cell>
          <cell r="E70">
            <v>35878</v>
          </cell>
          <cell r="F70" t="str">
            <v>MAR</v>
          </cell>
          <cell r="G70">
            <v>0.67418981481481488</v>
          </cell>
          <cell r="H70" t="str">
            <v>000:10</v>
          </cell>
          <cell r="I70" t="str">
            <v>[CALLE NUEVA]  * {AVANCE PROGRAMACION}</v>
          </cell>
          <cell r="J70">
            <v>3</v>
          </cell>
          <cell r="K70">
            <v>20</v>
          </cell>
          <cell r="L70" t="str">
            <v>Resto</v>
          </cell>
          <cell r="M70">
            <v>5.6</v>
          </cell>
          <cell r="N70">
            <v>233.9</v>
          </cell>
          <cell r="O70">
            <v>2051</v>
          </cell>
          <cell r="P70">
            <v>600</v>
          </cell>
          <cell r="Q70">
            <v>3.3</v>
          </cell>
          <cell r="R70">
            <v>25832</v>
          </cell>
          <cell r="S70">
            <v>70.400000000000006</v>
          </cell>
          <cell r="T70">
            <v>10</v>
          </cell>
          <cell r="U70">
            <v>25832</v>
          </cell>
        </row>
        <row r="71">
          <cell r="A71">
            <v>69</v>
          </cell>
          <cell r="B71" t="str">
            <v xml:space="preserve">PORT AVENTURA/P.ATRAC                                      </v>
          </cell>
          <cell r="C71" t="str">
            <v>TVE1</v>
          </cell>
          <cell r="D71" t="str">
            <v>GENERAL</v>
          </cell>
          <cell r="E71">
            <v>35878</v>
          </cell>
          <cell r="F71" t="str">
            <v>MAR</v>
          </cell>
          <cell r="G71">
            <v>0.79475694444444445</v>
          </cell>
          <cell r="H71" t="str">
            <v>000:30</v>
          </cell>
          <cell r="I71" t="str">
            <v>[AVANCE PROGRAMACION] * [AVANCE PROGRAMACION]</v>
          </cell>
          <cell r="J71">
            <v>1</v>
          </cell>
          <cell r="K71">
            <v>14</v>
          </cell>
          <cell r="L71" t="str">
            <v>Primera</v>
          </cell>
          <cell r="M71">
            <v>2.8</v>
          </cell>
          <cell r="N71">
            <v>236.7</v>
          </cell>
          <cell r="O71">
            <v>1039</v>
          </cell>
          <cell r="P71">
            <v>1050</v>
          </cell>
          <cell r="Q71">
            <v>3.4</v>
          </cell>
          <cell r="R71">
            <v>25917</v>
          </cell>
          <cell r="S71">
            <v>70.599999999999994</v>
          </cell>
          <cell r="T71">
            <v>30</v>
          </cell>
          <cell r="U71">
            <v>25917</v>
          </cell>
        </row>
        <row r="72">
          <cell r="A72">
            <v>70</v>
          </cell>
          <cell r="B72" t="str">
            <v xml:space="preserve">PORT AVENTURA/P.ATRAC                                      </v>
          </cell>
          <cell r="C72" t="str">
            <v>TVE1</v>
          </cell>
          <cell r="D72" t="str">
            <v>GENERAL</v>
          </cell>
          <cell r="E72">
            <v>35878</v>
          </cell>
          <cell r="F72" t="str">
            <v>MAR</v>
          </cell>
          <cell r="G72">
            <v>0.92729166666666663</v>
          </cell>
          <cell r="H72" t="str">
            <v>000:30</v>
          </cell>
          <cell r="I72" t="str">
            <v>[URGENCIAS]  * {AVANCE PROGRAMACION}</v>
          </cell>
          <cell r="J72">
            <v>1</v>
          </cell>
          <cell r="K72">
            <v>18</v>
          </cell>
          <cell r="L72" t="str">
            <v>Primera</v>
          </cell>
          <cell r="M72">
            <v>5.5</v>
          </cell>
          <cell r="N72">
            <v>242.2</v>
          </cell>
          <cell r="O72">
            <v>2018</v>
          </cell>
          <cell r="P72">
            <v>6000</v>
          </cell>
          <cell r="Q72">
            <v>3.4</v>
          </cell>
          <cell r="R72">
            <v>26104</v>
          </cell>
          <cell r="S72">
            <v>71.099999999999994</v>
          </cell>
          <cell r="T72">
            <v>30</v>
          </cell>
          <cell r="U72">
            <v>26104</v>
          </cell>
        </row>
        <row r="73">
          <cell r="A73">
            <v>71</v>
          </cell>
          <cell r="B73" t="str">
            <v xml:space="preserve">PORT AVENTURA/P.ATRAC                                      </v>
          </cell>
          <cell r="C73" t="str">
            <v>T5</v>
          </cell>
          <cell r="D73" t="str">
            <v>GENERAL</v>
          </cell>
          <cell r="E73">
            <v>35878</v>
          </cell>
          <cell r="F73" t="str">
            <v>MAR</v>
          </cell>
          <cell r="G73">
            <v>0.56297453703703704</v>
          </cell>
          <cell r="H73" t="str">
            <v>000:30</v>
          </cell>
          <cell r="I73" t="str">
            <v>[DIA A DIA] {AVANCE PROGRAMACION} * {LA TIENDA EN CASA}</v>
          </cell>
          <cell r="J73">
            <v>10</v>
          </cell>
          <cell r="K73">
            <v>15</v>
          </cell>
          <cell r="L73" t="str">
            <v>Resto</v>
          </cell>
          <cell r="M73">
            <v>3</v>
          </cell>
          <cell r="N73">
            <v>245.3</v>
          </cell>
          <cell r="O73">
            <v>1111</v>
          </cell>
          <cell r="P73">
            <v>345</v>
          </cell>
          <cell r="Q73">
            <v>3.4</v>
          </cell>
          <cell r="R73">
            <v>26151</v>
          </cell>
          <cell r="S73">
            <v>71.2</v>
          </cell>
          <cell r="T73">
            <v>30</v>
          </cell>
          <cell r="U73">
            <v>26151</v>
          </cell>
        </row>
        <row r="74">
          <cell r="A74">
            <v>72</v>
          </cell>
          <cell r="B74" t="str">
            <v xml:space="preserve">PORT AVENTURA/P.ATRAC                                      </v>
          </cell>
          <cell r="C74" t="str">
            <v>T5</v>
          </cell>
          <cell r="D74" t="str">
            <v>GENERAL</v>
          </cell>
          <cell r="E74">
            <v>35878</v>
          </cell>
          <cell r="F74" t="str">
            <v>MAR</v>
          </cell>
          <cell r="G74">
            <v>0.81319444444444444</v>
          </cell>
          <cell r="H74" t="str">
            <v>000:10</v>
          </cell>
          <cell r="I74" t="str">
            <v xml:space="preserve">[ANA] {AVANCE PROGRAMACION} * </v>
          </cell>
          <cell r="J74">
            <v>17</v>
          </cell>
          <cell r="K74">
            <v>19</v>
          </cell>
          <cell r="L74" t="str">
            <v>Resto</v>
          </cell>
          <cell r="M74">
            <v>5.9</v>
          </cell>
          <cell r="N74">
            <v>251.1</v>
          </cell>
          <cell r="O74">
            <v>2160</v>
          </cell>
          <cell r="P74">
            <v>660</v>
          </cell>
          <cell r="Q74">
            <v>3.5</v>
          </cell>
          <cell r="R74">
            <v>26329</v>
          </cell>
          <cell r="S74">
            <v>71.7</v>
          </cell>
          <cell r="T74">
            <v>10</v>
          </cell>
          <cell r="U74">
            <v>26329</v>
          </cell>
        </row>
        <row r="75">
          <cell r="A75">
            <v>73</v>
          </cell>
          <cell r="B75" t="str">
            <v xml:space="preserve">PORT AVENTURA/P.ATRAC                                      </v>
          </cell>
          <cell r="C75" t="str">
            <v>T5</v>
          </cell>
          <cell r="D75" t="str">
            <v>GENERAL</v>
          </cell>
          <cell r="E75">
            <v>35878</v>
          </cell>
          <cell r="F75" t="str">
            <v>MAR</v>
          </cell>
          <cell r="G75">
            <v>0.89445601851851853</v>
          </cell>
          <cell r="H75" t="str">
            <v>000:30</v>
          </cell>
          <cell r="I75" t="str">
            <v>[AVANCE PROGRAMACION] * [TELECUPON SORTEO]</v>
          </cell>
          <cell r="J75">
            <v>7</v>
          </cell>
          <cell r="K75">
            <v>17</v>
          </cell>
          <cell r="L75" t="str">
            <v>Resto</v>
          </cell>
          <cell r="M75">
            <v>6.6</v>
          </cell>
          <cell r="N75">
            <v>257.7</v>
          </cell>
          <cell r="O75">
            <v>2418</v>
          </cell>
          <cell r="P75">
            <v>3900</v>
          </cell>
          <cell r="Q75">
            <v>3.6</v>
          </cell>
          <cell r="R75">
            <v>26510</v>
          </cell>
          <cell r="S75">
            <v>72.2</v>
          </cell>
          <cell r="T75">
            <v>30</v>
          </cell>
          <cell r="U75">
            <v>26510</v>
          </cell>
        </row>
        <row r="76">
          <cell r="A76">
            <v>74</v>
          </cell>
          <cell r="B76" t="str">
            <v xml:space="preserve">PORT AVENTURA/P.ATRAC                                      </v>
          </cell>
          <cell r="C76" t="str">
            <v>A3</v>
          </cell>
          <cell r="D76" t="str">
            <v>GENERAL</v>
          </cell>
          <cell r="E76">
            <v>35878</v>
          </cell>
          <cell r="F76" t="str">
            <v>MAR</v>
          </cell>
          <cell r="G76">
            <v>0.48435185185185187</v>
          </cell>
          <cell r="H76" t="str">
            <v>000:30</v>
          </cell>
          <cell r="I76" t="str">
            <v>[MENU DE 7 ESTRELLAS] {AVANCE PROGRAMACION} * {AVANCE PROGRAMACION}</v>
          </cell>
          <cell r="J76">
            <v>13</v>
          </cell>
          <cell r="K76">
            <v>16</v>
          </cell>
          <cell r="L76" t="str">
            <v>Resto</v>
          </cell>
          <cell r="M76">
            <v>0.9</v>
          </cell>
          <cell r="N76">
            <v>258.60000000000002</v>
          </cell>
          <cell r="O76">
            <v>338</v>
          </cell>
          <cell r="P76">
            <v>225</v>
          </cell>
          <cell r="Q76">
            <v>3.6</v>
          </cell>
          <cell r="R76">
            <v>26536</v>
          </cell>
          <cell r="S76">
            <v>72.3</v>
          </cell>
          <cell r="T76">
            <v>30</v>
          </cell>
          <cell r="U76">
            <v>26536</v>
          </cell>
        </row>
        <row r="77">
          <cell r="A77">
            <v>75</v>
          </cell>
          <cell r="B77" t="str">
            <v xml:space="preserve">PORT AVENTURA/P.ATRAC                                      </v>
          </cell>
          <cell r="C77" t="str">
            <v>A3</v>
          </cell>
          <cell r="D77" t="str">
            <v>GENERAL</v>
          </cell>
          <cell r="E77">
            <v>35878</v>
          </cell>
          <cell r="F77" t="str">
            <v>MAR</v>
          </cell>
          <cell r="G77">
            <v>0.68388888888888888</v>
          </cell>
          <cell r="H77" t="str">
            <v>000:30</v>
          </cell>
          <cell r="I77" t="str">
            <v>[EXTRA ROSA] {(P)VERAS LO QUE GUSTA} * {AVANCE PROGRAMACION}</v>
          </cell>
          <cell r="J77">
            <v>9</v>
          </cell>
          <cell r="K77">
            <v>20</v>
          </cell>
          <cell r="L77" t="str">
            <v>Resto</v>
          </cell>
          <cell r="M77">
            <v>5.3</v>
          </cell>
          <cell r="N77">
            <v>264</v>
          </cell>
          <cell r="O77">
            <v>1952</v>
          </cell>
          <cell r="P77">
            <v>3000</v>
          </cell>
          <cell r="Q77">
            <v>3.6</v>
          </cell>
          <cell r="R77">
            <v>26697</v>
          </cell>
          <cell r="S77">
            <v>72.7</v>
          </cell>
          <cell r="T77">
            <v>30</v>
          </cell>
          <cell r="U77">
            <v>26697</v>
          </cell>
        </row>
        <row r="78">
          <cell r="A78">
            <v>76</v>
          </cell>
          <cell r="B78" t="str">
            <v xml:space="preserve">PORT AVENTURA/P.ATRAC                                      </v>
          </cell>
          <cell r="C78" t="str">
            <v>A3</v>
          </cell>
          <cell r="D78" t="str">
            <v>GENERAL</v>
          </cell>
          <cell r="E78">
            <v>35878</v>
          </cell>
          <cell r="F78" t="str">
            <v>MAR</v>
          </cell>
          <cell r="G78">
            <v>0.79917824074074073</v>
          </cell>
          <cell r="H78" t="str">
            <v>000:10</v>
          </cell>
          <cell r="I78" t="str">
            <v>[FARMACIA DE GUARDIA] {AVANCE PROGRAMACION} * {(P)VERAS LO QUE GUSTA}</v>
          </cell>
          <cell r="J78">
            <v>10</v>
          </cell>
          <cell r="K78">
            <v>21</v>
          </cell>
          <cell r="L78" t="str">
            <v>Resto</v>
          </cell>
          <cell r="M78">
            <v>3</v>
          </cell>
          <cell r="N78">
            <v>267</v>
          </cell>
          <cell r="O78">
            <v>1105</v>
          </cell>
          <cell r="P78">
            <v>450</v>
          </cell>
          <cell r="Q78">
            <v>3.7</v>
          </cell>
          <cell r="R78">
            <v>26792</v>
          </cell>
          <cell r="S78">
            <v>73</v>
          </cell>
          <cell r="T78">
            <v>10</v>
          </cell>
          <cell r="U78">
            <v>26792</v>
          </cell>
        </row>
        <row r="79">
          <cell r="A79">
            <v>77</v>
          </cell>
          <cell r="B79" t="str">
            <v xml:space="preserve">PORT AVENTURA/P.ATRAC                                      </v>
          </cell>
          <cell r="C79" t="str">
            <v>TV3</v>
          </cell>
          <cell r="D79" t="str">
            <v>GENERAL</v>
          </cell>
          <cell r="E79">
            <v>35878</v>
          </cell>
          <cell r="F79" t="str">
            <v>MAR</v>
          </cell>
          <cell r="G79">
            <v>0.80907407407407417</v>
          </cell>
          <cell r="H79" t="str">
            <v>000:10</v>
          </cell>
          <cell r="I79" t="str">
            <v>[IRONSIDE]  * {LA TIENDA EN CASA}</v>
          </cell>
          <cell r="J79">
            <v>3</v>
          </cell>
          <cell r="K79">
            <v>14</v>
          </cell>
          <cell r="L79" t="str">
            <v>Resto</v>
          </cell>
          <cell r="M79">
            <v>0.5</v>
          </cell>
          <cell r="N79">
            <v>267.5</v>
          </cell>
          <cell r="O79">
            <v>182</v>
          </cell>
          <cell r="P79">
            <v>195</v>
          </cell>
          <cell r="Q79">
            <v>3.7</v>
          </cell>
          <cell r="R79">
            <v>26798</v>
          </cell>
          <cell r="S79">
            <v>73</v>
          </cell>
          <cell r="T79">
            <v>10</v>
          </cell>
          <cell r="U79">
            <v>26798</v>
          </cell>
        </row>
        <row r="80">
          <cell r="A80">
            <v>78</v>
          </cell>
          <cell r="B80" t="str">
            <v xml:space="preserve">PORT AVENTURA/P.ATRAC                                      </v>
          </cell>
          <cell r="C80" t="str">
            <v>TV3</v>
          </cell>
          <cell r="D80" t="str">
            <v>GENERAL</v>
          </cell>
          <cell r="E80">
            <v>35878</v>
          </cell>
          <cell r="F80" t="str">
            <v>MAR</v>
          </cell>
          <cell r="G80">
            <v>0.9008449074074073</v>
          </cell>
          <cell r="H80" t="str">
            <v>000:10</v>
          </cell>
          <cell r="I80" t="str">
            <v>[FUTBOL:C.CATALUNYA]  * {NUMERO SORTEO ONCE}</v>
          </cell>
          <cell r="J80">
            <v>1</v>
          </cell>
          <cell r="K80">
            <v>19</v>
          </cell>
          <cell r="L80" t="str">
            <v>Primera</v>
          </cell>
          <cell r="M80">
            <v>2.1</v>
          </cell>
          <cell r="N80">
            <v>269.5</v>
          </cell>
          <cell r="O80">
            <v>764</v>
          </cell>
          <cell r="P80">
            <v>780</v>
          </cell>
          <cell r="Q80">
            <v>3.7</v>
          </cell>
          <cell r="R80">
            <v>26906</v>
          </cell>
          <cell r="S80">
            <v>73.3</v>
          </cell>
          <cell r="T80">
            <v>10</v>
          </cell>
          <cell r="U80">
            <v>26906</v>
          </cell>
        </row>
        <row r="81">
          <cell r="A81">
            <v>79</v>
          </cell>
          <cell r="B81" t="str">
            <v xml:space="preserve">PORT AVENTURA/P.ATRAC                                      </v>
          </cell>
          <cell r="C81" t="str">
            <v>C9</v>
          </cell>
          <cell r="D81" t="str">
            <v>GENERAL</v>
          </cell>
          <cell r="E81">
            <v>35878</v>
          </cell>
          <cell r="F81" t="str">
            <v>MAR</v>
          </cell>
          <cell r="G81">
            <v>0.68545138888888879</v>
          </cell>
          <cell r="H81" t="str">
            <v>000:10</v>
          </cell>
          <cell r="I81" t="str">
            <v>[TARDES DE CINE] {AVANCE PROGRAMACION} * {AVANCE PROGRAMACION}</v>
          </cell>
          <cell r="J81">
            <v>9</v>
          </cell>
          <cell r="K81">
            <v>14</v>
          </cell>
          <cell r="L81" t="str">
            <v>Resto</v>
          </cell>
          <cell r="M81">
            <v>0.5</v>
          </cell>
          <cell r="N81">
            <v>270</v>
          </cell>
          <cell r="O81">
            <v>181</v>
          </cell>
          <cell r="P81">
            <v>104</v>
          </cell>
          <cell r="Q81">
            <v>3.7</v>
          </cell>
          <cell r="R81">
            <v>26930</v>
          </cell>
          <cell r="S81">
            <v>73.3</v>
          </cell>
          <cell r="T81">
            <v>10</v>
          </cell>
          <cell r="U81">
            <v>26930</v>
          </cell>
        </row>
        <row r="82">
          <cell r="A82">
            <v>80</v>
          </cell>
          <cell r="B82" t="str">
            <v xml:space="preserve">PORT AVENTURA/P.ATRAC                                      </v>
          </cell>
          <cell r="C82" t="str">
            <v>C9</v>
          </cell>
          <cell r="D82" t="str">
            <v>GENERAL</v>
          </cell>
          <cell r="E82">
            <v>35878</v>
          </cell>
          <cell r="F82" t="str">
            <v>MAR</v>
          </cell>
          <cell r="G82">
            <v>0.80893518518518526</v>
          </cell>
          <cell r="H82" t="str">
            <v>000:30</v>
          </cell>
          <cell r="I82" t="str">
            <v>[HUI EN DIA] {AVANCE PROGRAMACION} * {AVANCE PROGRAMACION}</v>
          </cell>
          <cell r="J82">
            <v>3</v>
          </cell>
          <cell r="K82">
            <v>12</v>
          </cell>
          <cell r="L82" t="str">
            <v>Resto</v>
          </cell>
          <cell r="M82">
            <v>0.2</v>
          </cell>
          <cell r="N82">
            <v>270.2</v>
          </cell>
          <cell r="O82">
            <v>70</v>
          </cell>
          <cell r="P82">
            <v>240</v>
          </cell>
          <cell r="Q82">
            <v>3.7</v>
          </cell>
          <cell r="R82">
            <v>26932</v>
          </cell>
          <cell r="S82">
            <v>73.400000000000006</v>
          </cell>
          <cell r="T82">
            <v>30</v>
          </cell>
          <cell r="U82">
            <v>26932</v>
          </cell>
        </row>
        <row r="83">
          <cell r="A83">
            <v>81</v>
          </cell>
          <cell r="B83" t="str">
            <v xml:space="preserve">PORT AVENTURA/P.ATRAC                                      </v>
          </cell>
          <cell r="C83" t="str">
            <v>TVE1</v>
          </cell>
          <cell r="D83" t="str">
            <v>GENERAL</v>
          </cell>
          <cell r="E83">
            <v>35879</v>
          </cell>
          <cell r="F83" t="str">
            <v>MIÉ</v>
          </cell>
          <cell r="G83">
            <v>0.62302083333333336</v>
          </cell>
          <cell r="H83" t="str">
            <v>000:30</v>
          </cell>
          <cell r="I83" t="str">
            <v>[CORAZON DE PRIMAVERA] * [AVANCE PROGRAMACION]</v>
          </cell>
          <cell r="J83">
            <v>6</v>
          </cell>
          <cell r="K83">
            <v>11</v>
          </cell>
          <cell r="L83" t="str">
            <v>Resto</v>
          </cell>
          <cell r="M83">
            <v>6</v>
          </cell>
          <cell r="N83">
            <v>276.2</v>
          </cell>
          <cell r="O83">
            <v>2186</v>
          </cell>
          <cell r="P83">
            <v>4500</v>
          </cell>
          <cell r="Q83">
            <v>3.7</v>
          </cell>
          <cell r="R83">
            <v>27046</v>
          </cell>
          <cell r="S83">
            <v>73.7</v>
          </cell>
          <cell r="T83">
            <v>30</v>
          </cell>
          <cell r="U83">
            <v>27046</v>
          </cell>
        </row>
        <row r="84">
          <cell r="A84">
            <v>82</v>
          </cell>
          <cell r="B84" t="str">
            <v xml:space="preserve">PORT AVENTURA/P.ATRAC                                      </v>
          </cell>
          <cell r="C84" t="str">
            <v>TVE1</v>
          </cell>
          <cell r="D84" t="str">
            <v>GENERAL</v>
          </cell>
          <cell r="E84">
            <v>35879</v>
          </cell>
          <cell r="F84" t="str">
            <v>MIÉ</v>
          </cell>
          <cell r="G84">
            <v>0.7982407407407407</v>
          </cell>
          <cell r="H84" t="str">
            <v>000:10</v>
          </cell>
          <cell r="I84" t="str">
            <v>[AVANCE PROGRAMACION] * [EL FLECHAZO]</v>
          </cell>
          <cell r="J84">
            <v>16</v>
          </cell>
          <cell r="K84">
            <v>18</v>
          </cell>
          <cell r="L84" t="str">
            <v>Resto</v>
          </cell>
          <cell r="M84">
            <v>3.1</v>
          </cell>
          <cell r="N84">
            <v>279.3</v>
          </cell>
          <cell r="O84">
            <v>1152</v>
          </cell>
          <cell r="P84">
            <v>420</v>
          </cell>
          <cell r="Q84">
            <v>3.8</v>
          </cell>
          <cell r="R84">
            <v>27108</v>
          </cell>
          <cell r="S84">
            <v>73.8</v>
          </cell>
          <cell r="T84">
            <v>10</v>
          </cell>
          <cell r="U84">
            <v>27108</v>
          </cell>
        </row>
        <row r="85">
          <cell r="A85">
            <v>83</v>
          </cell>
          <cell r="B85" t="str">
            <v xml:space="preserve">PORT AVENTURA/P.ATRAC                                      </v>
          </cell>
          <cell r="C85" t="str">
            <v>TVE1</v>
          </cell>
          <cell r="D85" t="str">
            <v>GENERAL</v>
          </cell>
          <cell r="E85">
            <v>35879</v>
          </cell>
          <cell r="F85" t="str">
            <v>MIÉ</v>
          </cell>
          <cell r="G85">
            <v>0.87435185185185194</v>
          </cell>
          <cell r="H85" t="str">
            <v>000:30</v>
          </cell>
          <cell r="I85" t="str">
            <v>[GENTE] * [TELEDIARIO 2]</v>
          </cell>
          <cell r="J85">
            <v>9</v>
          </cell>
          <cell r="K85">
            <v>10</v>
          </cell>
          <cell r="L85" t="str">
            <v>Penultima</v>
          </cell>
          <cell r="M85">
            <v>9</v>
          </cell>
          <cell r="N85">
            <v>288.3</v>
          </cell>
          <cell r="O85">
            <v>3303</v>
          </cell>
          <cell r="P85">
            <v>5100</v>
          </cell>
          <cell r="Q85">
            <v>3.9</v>
          </cell>
          <cell r="R85">
            <v>27407</v>
          </cell>
          <cell r="S85">
            <v>74.599999999999994</v>
          </cell>
          <cell r="T85">
            <v>30</v>
          </cell>
          <cell r="U85">
            <v>27407</v>
          </cell>
        </row>
        <row r="86">
          <cell r="A86">
            <v>84</v>
          </cell>
          <cell r="B86" t="str">
            <v xml:space="preserve">PORT AVENTURA/P.ATRAC                                      </v>
          </cell>
          <cell r="C86" t="str">
            <v>T5</v>
          </cell>
          <cell r="D86" t="str">
            <v>GENERAL</v>
          </cell>
          <cell r="E86">
            <v>35879</v>
          </cell>
          <cell r="F86" t="str">
            <v>MIÉ</v>
          </cell>
          <cell r="G86">
            <v>0.54321759259259261</v>
          </cell>
          <cell r="H86" t="str">
            <v>000:10</v>
          </cell>
          <cell r="I86" t="str">
            <v>[DIA A DIA] {LA TIENDA EN CASA} * {AVANCE PROGRAMACION}</v>
          </cell>
          <cell r="J86">
            <v>2</v>
          </cell>
          <cell r="K86">
            <v>15</v>
          </cell>
          <cell r="L86" t="str">
            <v>Segunda</v>
          </cell>
          <cell r="M86">
            <v>2.2999999999999998</v>
          </cell>
          <cell r="N86">
            <v>290.60000000000002</v>
          </cell>
          <cell r="O86">
            <v>828</v>
          </cell>
          <cell r="P86">
            <v>138</v>
          </cell>
          <cell r="Q86">
            <v>3.9</v>
          </cell>
          <cell r="R86">
            <v>27443</v>
          </cell>
          <cell r="S86">
            <v>74.7</v>
          </cell>
          <cell r="T86">
            <v>10</v>
          </cell>
          <cell r="U86">
            <v>27443</v>
          </cell>
        </row>
        <row r="87">
          <cell r="A87">
            <v>85</v>
          </cell>
          <cell r="B87" t="str">
            <v xml:space="preserve">PORT AVENTURA/P.ATRAC                                      </v>
          </cell>
          <cell r="C87" t="str">
            <v>T5</v>
          </cell>
          <cell r="D87" t="str">
            <v>GENERAL</v>
          </cell>
          <cell r="E87">
            <v>35879</v>
          </cell>
          <cell r="F87" t="str">
            <v>MIÉ</v>
          </cell>
          <cell r="G87">
            <v>0.59163194444444445</v>
          </cell>
          <cell r="H87" t="str">
            <v>000:10</v>
          </cell>
          <cell r="I87" t="str">
            <v xml:space="preserve">[EL JUEGO EUROMILLON] {AVANCE PROGRAMACION} * </v>
          </cell>
          <cell r="J87">
            <v>11</v>
          </cell>
          <cell r="K87">
            <v>22</v>
          </cell>
          <cell r="L87" t="str">
            <v>Resto</v>
          </cell>
          <cell r="M87">
            <v>4.3</v>
          </cell>
          <cell r="N87">
            <v>294.8</v>
          </cell>
          <cell r="O87">
            <v>1561</v>
          </cell>
          <cell r="P87">
            <v>426</v>
          </cell>
          <cell r="Q87">
            <v>3.9</v>
          </cell>
          <cell r="R87">
            <v>27517</v>
          </cell>
          <cell r="S87">
            <v>74.900000000000006</v>
          </cell>
          <cell r="T87">
            <v>10</v>
          </cell>
          <cell r="U87">
            <v>27517</v>
          </cell>
        </row>
        <row r="88">
          <cell r="A88">
            <v>86</v>
          </cell>
          <cell r="B88" t="str">
            <v xml:space="preserve">PORT AVENTURA/P.ATRAC                                      </v>
          </cell>
          <cell r="C88" t="str">
            <v>T5</v>
          </cell>
          <cell r="D88" t="str">
            <v>GENERAL</v>
          </cell>
          <cell r="E88">
            <v>35879</v>
          </cell>
          <cell r="F88" t="str">
            <v>MIÉ</v>
          </cell>
          <cell r="G88">
            <v>0.89990740740740749</v>
          </cell>
          <cell r="H88" t="str">
            <v>000:30</v>
          </cell>
          <cell r="I88" t="str">
            <v>[AVANCE PROGRAMACION] * [QUERIDO MAESTRO]</v>
          </cell>
          <cell r="J88">
            <v>9</v>
          </cell>
          <cell r="K88">
            <v>24</v>
          </cell>
          <cell r="L88" t="str">
            <v>Resto</v>
          </cell>
          <cell r="M88">
            <v>6.8</v>
          </cell>
          <cell r="N88">
            <v>301.60000000000002</v>
          </cell>
          <cell r="O88">
            <v>2489</v>
          </cell>
          <cell r="P88">
            <v>1913</v>
          </cell>
          <cell r="Q88">
            <v>4</v>
          </cell>
          <cell r="R88">
            <v>27699</v>
          </cell>
          <cell r="S88">
            <v>75.400000000000006</v>
          </cell>
          <cell r="T88">
            <v>30</v>
          </cell>
          <cell r="U88">
            <v>27699</v>
          </cell>
        </row>
        <row r="89">
          <cell r="A89">
            <v>87</v>
          </cell>
          <cell r="B89" t="str">
            <v xml:space="preserve">PORT AVENTURA/P.ATRAC                                      </v>
          </cell>
          <cell r="C89" t="str">
            <v>T5</v>
          </cell>
          <cell r="D89" t="str">
            <v>GENERAL</v>
          </cell>
          <cell r="E89">
            <v>35879</v>
          </cell>
          <cell r="F89" t="str">
            <v>MIÉ</v>
          </cell>
          <cell r="G89">
            <v>0.91942129629629632</v>
          </cell>
          <cell r="H89" t="str">
            <v>000:10</v>
          </cell>
          <cell r="I89" t="str">
            <v>[QUERIDO MAESTRO] {AVANCE PROGRAMACION} * {AVANCE PROGRAMACION}</v>
          </cell>
          <cell r="J89">
            <v>5</v>
          </cell>
          <cell r="K89">
            <v>23</v>
          </cell>
          <cell r="L89" t="str">
            <v>Resto</v>
          </cell>
          <cell r="M89">
            <v>7.4</v>
          </cell>
          <cell r="N89">
            <v>309</v>
          </cell>
          <cell r="O89">
            <v>2723</v>
          </cell>
          <cell r="P89">
            <v>1500</v>
          </cell>
          <cell r="Q89">
            <v>4.0999999999999996</v>
          </cell>
          <cell r="R89">
            <v>27871</v>
          </cell>
          <cell r="S89">
            <v>75.900000000000006</v>
          </cell>
          <cell r="T89">
            <v>10</v>
          </cell>
          <cell r="U89">
            <v>27871</v>
          </cell>
        </row>
        <row r="90">
          <cell r="A90">
            <v>88</v>
          </cell>
          <cell r="B90" t="str">
            <v xml:space="preserve">PORT AVENTURA/P.ATRAC                                      </v>
          </cell>
          <cell r="C90" t="str">
            <v>A3</v>
          </cell>
          <cell r="D90" t="str">
            <v>GENERAL</v>
          </cell>
          <cell r="E90">
            <v>35879</v>
          </cell>
          <cell r="F90" t="str">
            <v>MIÉ</v>
          </cell>
          <cell r="G90">
            <v>0.82832175925925933</v>
          </cell>
          <cell r="H90" t="str">
            <v>000:30</v>
          </cell>
          <cell r="I90" t="str">
            <v>[EN ANTENA]  * {AVANCE PROGRAMACION}</v>
          </cell>
          <cell r="J90">
            <v>13</v>
          </cell>
          <cell r="K90">
            <v>20</v>
          </cell>
          <cell r="L90" t="str">
            <v>Resto</v>
          </cell>
          <cell r="M90">
            <v>3.6</v>
          </cell>
          <cell r="N90">
            <v>312.60000000000002</v>
          </cell>
          <cell r="O90">
            <v>1320</v>
          </cell>
          <cell r="P90">
            <v>1125</v>
          </cell>
          <cell r="Q90">
            <v>4.0999999999999996</v>
          </cell>
          <cell r="R90">
            <v>27947</v>
          </cell>
          <cell r="S90">
            <v>76.099999999999994</v>
          </cell>
          <cell r="T90">
            <v>30</v>
          </cell>
          <cell r="U90">
            <v>27947</v>
          </cell>
        </row>
        <row r="91">
          <cell r="A91">
            <v>89</v>
          </cell>
          <cell r="B91" t="str">
            <v xml:space="preserve">PORT AVENTURA/P.ATRAC                                      </v>
          </cell>
          <cell r="C91" t="str">
            <v>A3</v>
          </cell>
          <cell r="D91" t="str">
            <v>GENERAL</v>
          </cell>
          <cell r="E91">
            <v>35879</v>
          </cell>
          <cell r="F91" t="str">
            <v>MIÉ</v>
          </cell>
          <cell r="G91">
            <v>1.0178356481481481</v>
          </cell>
          <cell r="H91" t="str">
            <v>000:10</v>
          </cell>
          <cell r="I91" t="str">
            <v>[CINE] {ANTENA 3 AVANCE 24H} * {AVANCE PROGRAMACION}</v>
          </cell>
          <cell r="J91">
            <v>7</v>
          </cell>
          <cell r="K91">
            <v>17</v>
          </cell>
          <cell r="L91" t="str">
            <v>Resto</v>
          </cell>
          <cell r="M91">
            <v>4.7</v>
          </cell>
          <cell r="N91">
            <v>317.3</v>
          </cell>
          <cell r="O91">
            <v>1734</v>
          </cell>
          <cell r="P91">
            <v>780</v>
          </cell>
          <cell r="Q91">
            <v>4.0999999999999996</v>
          </cell>
          <cell r="R91">
            <v>28111</v>
          </cell>
          <cell r="S91">
            <v>76.599999999999994</v>
          </cell>
          <cell r="T91">
            <v>10</v>
          </cell>
          <cell r="U91">
            <v>28111</v>
          </cell>
        </row>
        <row r="92">
          <cell r="A92">
            <v>90</v>
          </cell>
          <cell r="B92" t="str">
            <v xml:space="preserve">PORT AVENTURA/P.ATRAC                                      </v>
          </cell>
          <cell r="C92" t="str">
            <v>TV3</v>
          </cell>
          <cell r="D92" t="str">
            <v>GENERAL</v>
          </cell>
          <cell r="E92">
            <v>35879</v>
          </cell>
          <cell r="F92" t="str">
            <v>MIÉ</v>
          </cell>
          <cell r="G92">
            <v>0.71199074074074076</v>
          </cell>
          <cell r="H92" t="str">
            <v>000:30</v>
          </cell>
          <cell r="I92" t="str">
            <v>[EN DIRECTE,MARI PAU]  * {LA TIENDA EN CASA}</v>
          </cell>
          <cell r="J92">
            <v>2</v>
          </cell>
          <cell r="K92">
            <v>18</v>
          </cell>
          <cell r="L92" t="str">
            <v>Segunda</v>
          </cell>
          <cell r="M92">
            <v>0.7</v>
          </cell>
          <cell r="N92">
            <v>318</v>
          </cell>
          <cell r="O92">
            <v>250</v>
          </cell>
          <cell r="P92">
            <v>263</v>
          </cell>
          <cell r="Q92">
            <v>4.2</v>
          </cell>
          <cell r="R92">
            <v>28120</v>
          </cell>
          <cell r="S92">
            <v>76.599999999999994</v>
          </cell>
          <cell r="T92">
            <v>30</v>
          </cell>
          <cell r="U92">
            <v>28120</v>
          </cell>
        </row>
        <row r="93">
          <cell r="A93">
            <v>91</v>
          </cell>
          <cell r="B93" t="str">
            <v xml:space="preserve">PORT AVENTURA/P.ATRAC                                      </v>
          </cell>
          <cell r="C93" t="str">
            <v>TV3</v>
          </cell>
          <cell r="D93" t="str">
            <v>GENERAL</v>
          </cell>
          <cell r="E93">
            <v>35879</v>
          </cell>
          <cell r="F93" t="str">
            <v>MIÉ</v>
          </cell>
          <cell r="G93">
            <v>0.8485300925925926</v>
          </cell>
          <cell r="H93" t="str">
            <v>000:10</v>
          </cell>
          <cell r="I93" t="str">
            <v>[IRONSIDE] * [(P)C33 MOLT HA VEURE]</v>
          </cell>
          <cell r="J93">
            <v>1</v>
          </cell>
          <cell r="K93">
            <v>20</v>
          </cell>
          <cell r="L93" t="str">
            <v>Primera</v>
          </cell>
          <cell r="M93">
            <v>0.8</v>
          </cell>
          <cell r="N93">
            <v>318.89999999999998</v>
          </cell>
          <cell r="O93">
            <v>306</v>
          </cell>
          <cell r="P93">
            <v>195</v>
          </cell>
          <cell r="Q93">
            <v>4.2</v>
          </cell>
          <cell r="R93">
            <v>28135</v>
          </cell>
          <cell r="S93">
            <v>76.599999999999994</v>
          </cell>
          <cell r="T93">
            <v>10</v>
          </cell>
          <cell r="U93">
            <v>28135</v>
          </cell>
        </row>
        <row r="94">
          <cell r="A94">
            <v>92</v>
          </cell>
          <cell r="B94" t="str">
            <v xml:space="preserve">PORT AVENTURA/P.ATRAC                                      </v>
          </cell>
          <cell r="C94" t="str">
            <v>C9</v>
          </cell>
          <cell r="D94" t="str">
            <v>GENERAL</v>
          </cell>
          <cell r="E94">
            <v>35879</v>
          </cell>
          <cell r="F94" t="str">
            <v>MIÉ</v>
          </cell>
          <cell r="G94">
            <v>0.66827546296296303</v>
          </cell>
          <cell r="H94" t="str">
            <v>000:30</v>
          </cell>
          <cell r="I94" t="str">
            <v>[TARDES DE CINE] {AVANCE PROGRAMACION} * {AVANCE PROGRAMACION}</v>
          </cell>
          <cell r="J94">
            <v>15</v>
          </cell>
          <cell r="K94">
            <v>16</v>
          </cell>
          <cell r="L94" t="str">
            <v>Penultima</v>
          </cell>
          <cell r="M94">
            <v>0.5</v>
          </cell>
          <cell r="N94">
            <v>319.39999999999998</v>
          </cell>
          <cell r="O94">
            <v>187</v>
          </cell>
          <cell r="P94">
            <v>525</v>
          </cell>
          <cell r="Q94">
            <v>4.2</v>
          </cell>
          <cell r="R94">
            <v>28164</v>
          </cell>
          <cell r="S94">
            <v>76.7</v>
          </cell>
          <cell r="T94">
            <v>30</v>
          </cell>
          <cell r="U94">
            <v>28164</v>
          </cell>
        </row>
        <row r="95">
          <cell r="A95">
            <v>93</v>
          </cell>
          <cell r="B95" t="str">
            <v xml:space="preserve">PORT AVENTURA/P.ATRAC                                      </v>
          </cell>
          <cell r="C95" t="str">
            <v>C9</v>
          </cell>
          <cell r="D95" t="str">
            <v>GENERAL</v>
          </cell>
          <cell r="E95">
            <v>35879</v>
          </cell>
          <cell r="F95" t="str">
            <v>MIÉ</v>
          </cell>
          <cell r="G95">
            <v>0.91304398148148147</v>
          </cell>
          <cell r="H95" t="str">
            <v>000:10</v>
          </cell>
          <cell r="I95" t="str">
            <v>[CINE DE NIT] {AVANCE PROGRAMACION} * {AVANCE PROGRAMACION}</v>
          </cell>
          <cell r="J95">
            <v>10</v>
          </cell>
          <cell r="K95">
            <v>12</v>
          </cell>
          <cell r="L95" t="str">
            <v>Resto</v>
          </cell>
          <cell r="M95">
            <v>0.8</v>
          </cell>
          <cell r="N95">
            <v>320.2</v>
          </cell>
          <cell r="O95">
            <v>295</v>
          </cell>
          <cell r="P95">
            <v>195</v>
          </cell>
          <cell r="Q95">
            <v>4.2</v>
          </cell>
          <cell r="R95">
            <v>28193</v>
          </cell>
          <cell r="S95">
            <v>76.8</v>
          </cell>
          <cell r="T95">
            <v>10</v>
          </cell>
          <cell r="U95">
            <v>28193</v>
          </cell>
        </row>
        <row r="96">
          <cell r="A96">
            <v>94</v>
          </cell>
          <cell r="B96" t="str">
            <v xml:space="preserve">PORT AVENTURA/P.ATRAC                                      </v>
          </cell>
          <cell r="C96" t="str">
            <v>TVE1</v>
          </cell>
          <cell r="D96" t="str">
            <v>GENERAL</v>
          </cell>
          <cell r="E96">
            <v>35880</v>
          </cell>
          <cell r="F96" t="str">
            <v>JUE</v>
          </cell>
          <cell r="G96">
            <v>0.62246527777777783</v>
          </cell>
          <cell r="H96" t="str">
            <v>000:10</v>
          </cell>
          <cell r="I96" t="str">
            <v>[CORAZON DE PRIMAVERA] * [AVANCE PROGRAMACION]</v>
          </cell>
          <cell r="J96">
            <v>4</v>
          </cell>
          <cell r="K96">
            <v>14</v>
          </cell>
          <cell r="L96" t="str">
            <v>Resto</v>
          </cell>
          <cell r="M96">
            <v>6.4</v>
          </cell>
          <cell r="N96">
            <v>326.60000000000002</v>
          </cell>
          <cell r="O96">
            <v>2367</v>
          </cell>
          <cell r="P96">
            <v>1800</v>
          </cell>
          <cell r="Q96">
            <v>4.2</v>
          </cell>
          <cell r="R96">
            <v>28296</v>
          </cell>
          <cell r="S96">
            <v>77.099999999999994</v>
          </cell>
          <cell r="T96">
            <v>10</v>
          </cell>
          <cell r="U96">
            <v>28296</v>
          </cell>
        </row>
        <row r="97">
          <cell r="A97">
            <v>95</v>
          </cell>
          <cell r="B97" t="str">
            <v xml:space="preserve">PORT AVENTURA/P.ATRAC                                      </v>
          </cell>
          <cell r="C97" t="str">
            <v>TVE1</v>
          </cell>
          <cell r="D97" t="str">
            <v>GENERAL</v>
          </cell>
          <cell r="E97">
            <v>35880</v>
          </cell>
          <cell r="F97" t="str">
            <v>JUE</v>
          </cell>
          <cell r="G97">
            <v>0.85406249999999995</v>
          </cell>
          <cell r="H97" t="str">
            <v>000:10</v>
          </cell>
          <cell r="I97" t="str">
            <v>[GENTE] {AVANCE PROGRAMACION} * {AVANCE PROGRAMACION}</v>
          </cell>
          <cell r="J97">
            <v>8</v>
          </cell>
          <cell r="K97">
            <v>18</v>
          </cell>
          <cell r="L97" t="str">
            <v>Resto</v>
          </cell>
          <cell r="M97">
            <v>8</v>
          </cell>
          <cell r="N97">
            <v>334.7</v>
          </cell>
          <cell r="O97">
            <v>2953</v>
          </cell>
          <cell r="P97">
            <v>1200</v>
          </cell>
          <cell r="Q97">
            <v>4.3</v>
          </cell>
          <cell r="R97">
            <v>28487</v>
          </cell>
          <cell r="S97">
            <v>77.599999999999994</v>
          </cell>
          <cell r="T97">
            <v>10</v>
          </cell>
          <cell r="U97">
            <v>28487</v>
          </cell>
        </row>
        <row r="98">
          <cell r="A98">
            <v>96</v>
          </cell>
          <cell r="B98" t="str">
            <v xml:space="preserve">PORT AVENTURA/P.ATRAC                                      </v>
          </cell>
          <cell r="C98" t="str">
            <v>LA 2</v>
          </cell>
          <cell r="D98" t="str">
            <v>GENERAL</v>
          </cell>
          <cell r="E98">
            <v>35880</v>
          </cell>
          <cell r="F98" t="str">
            <v>JUE</v>
          </cell>
          <cell r="G98">
            <v>0.94153935185185189</v>
          </cell>
          <cell r="H98" t="str">
            <v>000:30</v>
          </cell>
          <cell r="I98" t="str">
            <v>[AVANCE PROGRAMACION] * [AVANCE PROGRAMACION]</v>
          </cell>
          <cell r="J98">
            <v>12</v>
          </cell>
          <cell r="K98">
            <v>20</v>
          </cell>
          <cell r="L98" t="str">
            <v>Resto</v>
          </cell>
          <cell r="M98">
            <v>2.2000000000000002</v>
          </cell>
          <cell r="N98">
            <v>336.9</v>
          </cell>
          <cell r="O98">
            <v>821</v>
          </cell>
          <cell r="P98">
            <v>1500</v>
          </cell>
          <cell r="Q98">
            <v>4.3</v>
          </cell>
          <cell r="R98">
            <v>28582</v>
          </cell>
          <cell r="S98">
            <v>77.8</v>
          </cell>
          <cell r="T98">
            <v>30</v>
          </cell>
          <cell r="U98">
            <v>28582</v>
          </cell>
        </row>
        <row r="99">
          <cell r="A99">
            <v>97</v>
          </cell>
          <cell r="B99" t="str">
            <v xml:space="preserve">PORT AVENTURA/P.ATRAC                                      </v>
          </cell>
          <cell r="C99" t="str">
            <v>LA 2</v>
          </cell>
          <cell r="D99" t="str">
            <v>GENERAL</v>
          </cell>
          <cell r="E99">
            <v>35880</v>
          </cell>
          <cell r="F99" t="str">
            <v>JUE</v>
          </cell>
          <cell r="G99">
            <v>0.96920138888888896</v>
          </cell>
          <cell r="H99" t="str">
            <v>000:30</v>
          </cell>
          <cell r="I99" t="str">
            <v>[DOCUMENTOS TV]  * {AVANCE PROGRAMACION}</v>
          </cell>
          <cell r="J99">
            <v>4</v>
          </cell>
          <cell r="K99">
            <v>11</v>
          </cell>
          <cell r="L99" t="str">
            <v>Resto</v>
          </cell>
          <cell r="M99">
            <v>1.6</v>
          </cell>
          <cell r="N99">
            <v>338.5</v>
          </cell>
          <cell r="O99">
            <v>587</v>
          </cell>
          <cell r="P99">
            <v>1500</v>
          </cell>
          <cell r="Q99">
            <v>4.3</v>
          </cell>
          <cell r="R99">
            <v>28640</v>
          </cell>
          <cell r="S99">
            <v>78</v>
          </cell>
          <cell r="T99">
            <v>30</v>
          </cell>
          <cell r="U99">
            <v>28640</v>
          </cell>
        </row>
        <row r="100">
          <cell r="A100">
            <v>98</v>
          </cell>
          <cell r="B100" t="str">
            <v xml:space="preserve">PORT AVENTURA/P.ATRAC                                      </v>
          </cell>
          <cell r="C100" t="str">
            <v>T5</v>
          </cell>
          <cell r="D100" t="str">
            <v>GENERAL</v>
          </cell>
          <cell r="E100">
            <v>35880</v>
          </cell>
          <cell r="F100" t="str">
            <v>JUE</v>
          </cell>
          <cell r="G100">
            <v>0.80261574074074071</v>
          </cell>
          <cell r="H100" t="str">
            <v>000:30</v>
          </cell>
          <cell r="I100" t="str">
            <v>[ANA] {AVANCE PROGRAMACION} * {AVANCE PROGRAMACION}</v>
          </cell>
          <cell r="J100">
            <v>9</v>
          </cell>
          <cell r="K100">
            <v>22</v>
          </cell>
          <cell r="L100" t="str">
            <v>Resto</v>
          </cell>
          <cell r="M100">
            <v>4.4000000000000004</v>
          </cell>
          <cell r="N100">
            <v>342.9</v>
          </cell>
          <cell r="O100">
            <v>1614</v>
          </cell>
          <cell r="P100">
            <v>1650</v>
          </cell>
          <cell r="Q100">
            <v>4.4000000000000004</v>
          </cell>
          <cell r="R100">
            <v>28727</v>
          </cell>
          <cell r="S100">
            <v>78.2</v>
          </cell>
          <cell r="T100">
            <v>30</v>
          </cell>
          <cell r="U100">
            <v>28727</v>
          </cell>
        </row>
        <row r="101">
          <cell r="A101">
            <v>99</v>
          </cell>
          <cell r="B101" t="str">
            <v xml:space="preserve">PORT AVENTURA/P.ATRAC                                      </v>
          </cell>
          <cell r="C101" t="str">
            <v>T5</v>
          </cell>
          <cell r="D101" t="str">
            <v>GENERAL</v>
          </cell>
          <cell r="E101">
            <v>35880</v>
          </cell>
          <cell r="F101" t="str">
            <v>JUE</v>
          </cell>
          <cell r="G101">
            <v>0.89628472222222222</v>
          </cell>
          <cell r="H101" t="str">
            <v>000:10</v>
          </cell>
          <cell r="I101" t="str">
            <v>[AVANCE PROGRAMACION] * [TELECUPON SORTEO]</v>
          </cell>
          <cell r="J101">
            <v>19</v>
          </cell>
          <cell r="K101">
            <v>20</v>
          </cell>
          <cell r="L101" t="str">
            <v>Penultima</v>
          </cell>
          <cell r="M101">
            <v>6.8</v>
          </cell>
          <cell r="N101">
            <v>349.7</v>
          </cell>
          <cell r="O101">
            <v>2514</v>
          </cell>
          <cell r="P101">
            <v>765</v>
          </cell>
          <cell r="Q101">
            <v>4.4000000000000004</v>
          </cell>
          <cell r="R101">
            <v>28856</v>
          </cell>
          <cell r="S101">
            <v>78.599999999999994</v>
          </cell>
          <cell r="T101">
            <v>10</v>
          </cell>
          <cell r="U101">
            <v>28856</v>
          </cell>
        </row>
        <row r="102">
          <cell r="A102">
            <v>100</v>
          </cell>
          <cell r="B102" t="str">
            <v xml:space="preserve">PORT AVENTURA/P.ATRAC                                      </v>
          </cell>
          <cell r="C102" t="str">
            <v>T5</v>
          </cell>
          <cell r="D102" t="str">
            <v>GENERAL</v>
          </cell>
          <cell r="E102">
            <v>35880</v>
          </cell>
          <cell r="F102" t="str">
            <v>JUE</v>
          </cell>
          <cell r="G102">
            <v>1.0044328703703704</v>
          </cell>
          <cell r="H102" t="str">
            <v>000:10</v>
          </cell>
          <cell r="I102" t="str">
            <v>[CRONICAS MARCIANAS] {AVANCE PROGRAMACION} * {AVANCE PROGRAMACION}</v>
          </cell>
          <cell r="J102">
            <v>24</v>
          </cell>
          <cell r="K102">
            <v>25</v>
          </cell>
          <cell r="L102" t="str">
            <v>Penultima</v>
          </cell>
          <cell r="M102">
            <v>2.7</v>
          </cell>
          <cell r="N102">
            <v>352.5</v>
          </cell>
          <cell r="O102">
            <v>1008</v>
          </cell>
          <cell r="P102">
            <v>630</v>
          </cell>
          <cell r="Q102">
            <v>4.5</v>
          </cell>
          <cell r="R102">
            <v>28947</v>
          </cell>
          <cell r="S102">
            <v>78.8</v>
          </cell>
          <cell r="T102">
            <v>10</v>
          </cell>
          <cell r="U102">
            <v>28947</v>
          </cell>
        </row>
        <row r="103">
          <cell r="A103">
            <v>101</v>
          </cell>
          <cell r="B103" t="str">
            <v xml:space="preserve">PORT AVENTURA/P.ATRAC                                      </v>
          </cell>
          <cell r="C103" t="str">
            <v>A3</v>
          </cell>
          <cell r="D103" t="str">
            <v>GENERAL</v>
          </cell>
          <cell r="E103">
            <v>35880</v>
          </cell>
          <cell r="F103" t="str">
            <v>JUE</v>
          </cell>
          <cell r="G103">
            <v>0.48618055555555556</v>
          </cell>
          <cell r="H103" t="str">
            <v>000:10</v>
          </cell>
          <cell r="I103" t="str">
            <v>[MENU DE 7 ESTRELLAS] {A3Z BELLEZA} * {AVANCE PROGRAMACION}</v>
          </cell>
          <cell r="J103">
            <v>4</v>
          </cell>
          <cell r="K103">
            <v>13</v>
          </cell>
          <cell r="L103" t="str">
            <v>Resto</v>
          </cell>
          <cell r="M103">
            <v>0.5</v>
          </cell>
          <cell r="N103">
            <v>353</v>
          </cell>
          <cell r="O103">
            <v>186</v>
          </cell>
          <cell r="P103">
            <v>90</v>
          </cell>
          <cell r="Q103">
            <v>4.5</v>
          </cell>
          <cell r="R103">
            <v>28952</v>
          </cell>
          <cell r="S103">
            <v>78.900000000000006</v>
          </cell>
          <cell r="T103">
            <v>10</v>
          </cell>
          <cell r="U103">
            <v>28952</v>
          </cell>
        </row>
        <row r="104">
          <cell r="A104">
            <v>102</v>
          </cell>
          <cell r="B104" t="str">
            <v xml:space="preserve">PORT AVENTURA/P.ATRAC                                      </v>
          </cell>
          <cell r="C104" t="str">
            <v>TV3</v>
          </cell>
          <cell r="D104" t="str">
            <v>GENERAL</v>
          </cell>
          <cell r="E104">
            <v>35880</v>
          </cell>
          <cell r="F104" t="str">
            <v>JUE</v>
          </cell>
          <cell r="G104">
            <v>0.57894675925925931</v>
          </cell>
          <cell r="H104" t="str">
            <v>000:10</v>
          </cell>
          <cell r="I104" t="str">
            <v>[SETCIENCIES] * [AGENDA CULTURAL]</v>
          </cell>
          <cell r="J104">
            <v>17</v>
          </cell>
          <cell r="K104">
            <v>23</v>
          </cell>
          <cell r="L104" t="str">
            <v>Resto</v>
          </cell>
          <cell r="M104">
            <v>0.8</v>
          </cell>
          <cell r="N104">
            <v>353.8</v>
          </cell>
          <cell r="O104">
            <v>289</v>
          </cell>
          <cell r="P104">
            <v>146</v>
          </cell>
          <cell r="Q104">
            <v>4.5</v>
          </cell>
          <cell r="R104">
            <v>28964</v>
          </cell>
          <cell r="S104">
            <v>78.900000000000006</v>
          </cell>
          <cell r="T104">
            <v>10</v>
          </cell>
          <cell r="U104">
            <v>28964</v>
          </cell>
        </row>
        <row r="105">
          <cell r="A105">
            <v>103</v>
          </cell>
          <cell r="B105" t="str">
            <v xml:space="preserve">PORT AVENTURA/P.ATRAC                                      </v>
          </cell>
          <cell r="C105" t="str">
            <v>TV3</v>
          </cell>
          <cell r="D105" t="str">
            <v>GENERAL</v>
          </cell>
          <cell r="E105">
            <v>35880</v>
          </cell>
          <cell r="F105" t="str">
            <v>JUE</v>
          </cell>
          <cell r="G105">
            <v>0.8523842592592592</v>
          </cell>
          <cell r="H105" t="str">
            <v>000:30</v>
          </cell>
          <cell r="I105" t="str">
            <v>[IRONSIDE] * [TELENOTICIES VESPRE]</v>
          </cell>
          <cell r="J105">
            <v>15</v>
          </cell>
          <cell r="K105">
            <v>17</v>
          </cell>
          <cell r="L105" t="str">
            <v>Resto</v>
          </cell>
          <cell r="M105">
            <v>0.8</v>
          </cell>
          <cell r="N105">
            <v>354.6</v>
          </cell>
          <cell r="O105">
            <v>292</v>
          </cell>
          <cell r="P105">
            <v>450</v>
          </cell>
          <cell r="Q105">
            <v>4.5</v>
          </cell>
          <cell r="R105">
            <v>28970</v>
          </cell>
          <cell r="S105">
            <v>78.900000000000006</v>
          </cell>
          <cell r="T105">
            <v>30</v>
          </cell>
          <cell r="U105">
            <v>28970</v>
          </cell>
        </row>
        <row r="106">
          <cell r="A106">
            <v>104</v>
          </cell>
          <cell r="B106" t="str">
            <v xml:space="preserve">PORT AVENTURA/P.ATRAC                                      </v>
          </cell>
          <cell r="C106" t="str">
            <v>C9</v>
          </cell>
          <cell r="D106" t="str">
            <v>GENERAL</v>
          </cell>
          <cell r="E106">
            <v>35880</v>
          </cell>
          <cell r="F106" t="str">
            <v>JUE</v>
          </cell>
          <cell r="G106">
            <v>0.68401620370370375</v>
          </cell>
          <cell r="H106" t="str">
            <v>000:30</v>
          </cell>
          <cell r="I106" t="str">
            <v>[TARDES DE CINE] {AVANCE PROGRAMACION} * {AVANCE PROGRAMACION}</v>
          </cell>
          <cell r="J106">
            <v>3</v>
          </cell>
          <cell r="K106">
            <v>13</v>
          </cell>
          <cell r="L106" t="str">
            <v>Resto</v>
          </cell>
          <cell r="M106">
            <v>0.3</v>
          </cell>
          <cell r="N106">
            <v>354.9</v>
          </cell>
          <cell r="O106">
            <v>123</v>
          </cell>
          <cell r="P106">
            <v>240</v>
          </cell>
          <cell r="Q106">
            <v>4.5</v>
          </cell>
          <cell r="R106">
            <v>28970</v>
          </cell>
          <cell r="S106">
            <v>78.900000000000006</v>
          </cell>
          <cell r="T106">
            <v>30</v>
          </cell>
          <cell r="U106">
            <v>28970</v>
          </cell>
        </row>
        <row r="107">
          <cell r="A107">
            <v>105</v>
          </cell>
          <cell r="B107" t="str">
            <v xml:space="preserve">PORT AVENTURA/P.ATRAC                                      </v>
          </cell>
          <cell r="C107" t="str">
            <v>C9</v>
          </cell>
          <cell r="D107" t="str">
            <v>GENERAL</v>
          </cell>
          <cell r="E107">
            <v>35880</v>
          </cell>
          <cell r="F107" t="str">
            <v>JUE</v>
          </cell>
          <cell r="G107">
            <v>0.80251157407407403</v>
          </cell>
          <cell r="H107" t="str">
            <v>000:10</v>
          </cell>
          <cell r="I107" t="str">
            <v>[HUI EN DIA] {AVANCE PROGRAMACION} * {AVANCE PROGRAMACION}</v>
          </cell>
          <cell r="J107">
            <v>9</v>
          </cell>
          <cell r="K107">
            <v>14</v>
          </cell>
          <cell r="L107" t="str">
            <v>Resto</v>
          </cell>
          <cell r="M107">
            <v>0.2</v>
          </cell>
          <cell r="N107">
            <v>355.1</v>
          </cell>
          <cell r="O107">
            <v>56</v>
          </cell>
          <cell r="P107">
            <v>104</v>
          </cell>
          <cell r="Q107">
            <v>4.5</v>
          </cell>
          <cell r="R107">
            <v>28970</v>
          </cell>
          <cell r="S107">
            <v>78.900000000000006</v>
          </cell>
          <cell r="T107">
            <v>10</v>
          </cell>
          <cell r="U107">
            <v>28970</v>
          </cell>
        </row>
        <row r="108">
          <cell r="A108">
            <v>106</v>
          </cell>
          <cell r="B108" t="str">
            <v xml:space="preserve">PORT AVENTURA/P.ATRAC                                      </v>
          </cell>
          <cell r="C108" t="str">
            <v>TVE1</v>
          </cell>
          <cell r="D108" t="str">
            <v>GENERAL</v>
          </cell>
          <cell r="E108">
            <v>35881</v>
          </cell>
          <cell r="F108" t="str">
            <v>VIE</v>
          </cell>
          <cell r="G108">
            <v>0.58185185185185184</v>
          </cell>
          <cell r="H108" t="str">
            <v>000:10</v>
          </cell>
          <cell r="I108" t="str">
            <v>[AVANCE PROGRAMACION] * [AVANCE PROGRAMACION]</v>
          </cell>
          <cell r="J108">
            <v>15</v>
          </cell>
          <cell r="K108">
            <v>17</v>
          </cell>
          <cell r="L108" t="str">
            <v>Resto</v>
          </cell>
          <cell r="M108">
            <v>3.2</v>
          </cell>
          <cell r="N108">
            <v>358.3</v>
          </cell>
          <cell r="O108">
            <v>1172</v>
          </cell>
          <cell r="P108">
            <v>360</v>
          </cell>
          <cell r="Q108">
            <v>4.5</v>
          </cell>
          <cell r="R108">
            <v>29008</v>
          </cell>
          <cell r="S108">
            <v>79</v>
          </cell>
          <cell r="T108">
            <v>10</v>
          </cell>
          <cell r="U108">
            <v>29008</v>
          </cell>
        </row>
        <row r="109">
          <cell r="A109">
            <v>107</v>
          </cell>
          <cell r="B109" t="str">
            <v xml:space="preserve">PORT AVENTURA/P.ATRAC                                      </v>
          </cell>
          <cell r="C109" t="str">
            <v>TVE1</v>
          </cell>
          <cell r="D109" t="str">
            <v>GENERAL</v>
          </cell>
          <cell r="E109">
            <v>35881</v>
          </cell>
          <cell r="F109" t="str">
            <v>VIE</v>
          </cell>
          <cell r="G109">
            <v>0.60291666666666666</v>
          </cell>
          <cell r="H109" t="str">
            <v>000:30</v>
          </cell>
          <cell r="I109" t="str">
            <v>[AVANCE PROGRAMACION] * [CORAZON DE PRIMAVERA]</v>
          </cell>
          <cell r="J109">
            <v>13</v>
          </cell>
          <cell r="K109">
            <v>14</v>
          </cell>
          <cell r="L109" t="str">
            <v>Penultima</v>
          </cell>
          <cell r="M109">
            <v>5.3</v>
          </cell>
          <cell r="N109">
            <v>363.5</v>
          </cell>
          <cell r="O109">
            <v>1929</v>
          </cell>
          <cell r="P109">
            <v>1500</v>
          </cell>
          <cell r="Q109">
            <v>4.5999999999999996</v>
          </cell>
          <cell r="R109">
            <v>29062</v>
          </cell>
          <cell r="S109">
            <v>79.2</v>
          </cell>
          <cell r="T109">
            <v>30</v>
          </cell>
          <cell r="U109">
            <v>29062</v>
          </cell>
        </row>
        <row r="110">
          <cell r="A110">
            <v>108</v>
          </cell>
          <cell r="B110" t="str">
            <v xml:space="preserve">PORT AVENTURA/P.ATRAC                                      </v>
          </cell>
          <cell r="C110" t="str">
            <v>TVE1</v>
          </cell>
          <cell r="D110" t="str">
            <v>GENERAL</v>
          </cell>
          <cell r="E110">
            <v>35881</v>
          </cell>
          <cell r="F110" t="str">
            <v>VIE</v>
          </cell>
          <cell r="G110">
            <v>0.62356481481481485</v>
          </cell>
          <cell r="H110" t="str">
            <v>000:10</v>
          </cell>
          <cell r="I110" t="str">
            <v>[AVANCE PROGRAMACION] * [AVANCE PROGRAMACION]</v>
          </cell>
          <cell r="J110">
            <v>8</v>
          </cell>
          <cell r="K110">
            <v>14</v>
          </cell>
          <cell r="L110" t="str">
            <v>Resto</v>
          </cell>
          <cell r="M110">
            <v>6</v>
          </cell>
          <cell r="N110">
            <v>369.5</v>
          </cell>
          <cell r="O110">
            <v>2215</v>
          </cell>
          <cell r="P110">
            <v>900</v>
          </cell>
          <cell r="Q110">
            <v>4.7</v>
          </cell>
          <cell r="R110">
            <v>29122</v>
          </cell>
          <cell r="S110">
            <v>79.3</v>
          </cell>
          <cell r="T110">
            <v>10</v>
          </cell>
          <cell r="U110">
            <v>29122</v>
          </cell>
        </row>
        <row r="111">
          <cell r="A111">
            <v>109</v>
          </cell>
          <cell r="B111" t="str">
            <v xml:space="preserve">PORT AVENTURA/P.ATRAC                                      </v>
          </cell>
          <cell r="C111" t="str">
            <v>TVE1</v>
          </cell>
          <cell r="D111" t="str">
            <v>GENERAL</v>
          </cell>
          <cell r="E111">
            <v>35881</v>
          </cell>
          <cell r="F111" t="str">
            <v>VIE</v>
          </cell>
          <cell r="G111">
            <v>0.67024305555555552</v>
          </cell>
          <cell r="H111" t="str">
            <v>000:10</v>
          </cell>
          <cell r="I111" t="str">
            <v>[CALLE NUEVA]  * {AVANCE PROGRAMACION}</v>
          </cell>
          <cell r="J111">
            <v>2</v>
          </cell>
          <cell r="K111">
            <v>22</v>
          </cell>
          <cell r="L111" t="str">
            <v>Segunda</v>
          </cell>
          <cell r="M111">
            <v>5</v>
          </cell>
          <cell r="N111">
            <v>374.6</v>
          </cell>
          <cell r="O111">
            <v>1838</v>
          </cell>
          <cell r="P111">
            <v>600</v>
          </cell>
          <cell r="Q111">
            <v>4.7</v>
          </cell>
          <cell r="R111">
            <v>29184</v>
          </cell>
          <cell r="S111">
            <v>79.5</v>
          </cell>
          <cell r="T111">
            <v>10</v>
          </cell>
          <cell r="U111">
            <v>29184</v>
          </cell>
        </row>
        <row r="112">
          <cell r="A112">
            <v>110</v>
          </cell>
          <cell r="B112" t="str">
            <v xml:space="preserve">PORT AVENTURA/P.ATRAC                                      </v>
          </cell>
          <cell r="C112" t="str">
            <v>TVE1</v>
          </cell>
          <cell r="D112" t="str">
            <v>GENERAL</v>
          </cell>
          <cell r="E112">
            <v>35881</v>
          </cell>
          <cell r="F112" t="str">
            <v>VIE</v>
          </cell>
          <cell r="G112">
            <v>0.70159722222222232</v>
          </cell>
          <cell r="H112" t="str">
            <v>000:10</v>
          </cell>
          <cell r="I112" t="str">
            <v>[HURACAN] {AVANCE PROGRAMACION} * {AVANCE PROGRAMACION}</v>
          </cell>
          <cell r="J112">
            <v>10</v>
          </cell>
          <cell r="K112">
            <v>17</v>
          </cell>
          <cell r="L112" t="str">
            <v>Resto</v>
          </cell>
          <cell r="M112">
            <v>4.0999999999999996</v>
          </cell>
          <cell r="N112">
            <v>378.6</v>
          </cell>
          <cell r="O112">
            <v>1496</v>
          </cell>
          <cell r="P112">
            <v>420</v>
          </cell>
          <cell r="Q112">
            <v>4.8</v>
          </cell>
          <cell r="R112">
            <v>29200</v>
          </cell>
          <cell r="S112">
            <v>79.5</v>
          </cell>
          <cell r="T112">
            <v>10</v>
          </cell>
          <cell r="U112">
            <v>29200</v>
          </cell>
        </row>
        <row r="113">
          <cell r="A113">
            <v>111</v>
          </cell>
          <cell r="B113" t="str">
            <v xml:space="preserve">PORT AVENTURA/P.ATRAC                                      </v>
          </cell>
          <cell r="C113" t="str">
            <v>TVE1</v>
          </cell>
          <cell r="D113" t="str">
            <v>GENERAL</v>
          </cell>
          <cell r="E113">
            <v>35881</v>
          </cell>
          <cell r="F113" t="str">
            <v>VIE</v>
          </cell>
          <cell r="G113">
            <v>0.81804398148148139</v>
          </cell>
          <cell r="H113" t="str">
            <v>000:20</v>
          </cell>
          <cell r="I113" t="str">
            <v>[EL FLECHAZO] {AVANCE PROGRAMACION} * {AVANCE PROGRAMACION}</v>
          </cell>
          <cell r="J113">
            <v>15</v>
          </cell>
          <cell r="K113">
            <v>20</v>
          </cell>
          <cell r="L113" t="str">
            <v>Resto</v>
          </cell>
          <cell r="M113">
            <v>4</v>
          </cell>
          <cell r="N113">
            <v>382.6</v>
          </cell>
          <cell r="O113">
            <v>1457</v>
          </cell>
          <cell r="P113">
            <v>700</v>
          </cell>
          <cell r="Q113">
            <v>4.8</v>
          </cell>
          <cell r="R113">
            <v>29280</v>
          </cell>
          <cell r="S113">
            <v>79.8</v>
          </cell>
          <cell r="T113">
            <v>20</v>
          </cell>
          <cell r="U113">
            <v>29280</v>
          </cell>
        </row>
        <row r="114">
          <cell r="A114">
            <v>112</v>
          </cell>
          <cell r="B114" t="str">
            <v xml:space="preserve">PORT AVENTURA/P.ATRAC                                      </v>
          </cell>
          <cell r="C114" t="str">
            <v>T5</v>
          </cell>
          <cell r="D114" t="str">
            <v>GENERAL</v>
          </cell>
          <cell r="E114">
            <v>35881</v>
          </cell>
          <cell r="F114" t="str">
            <v>VIE</v>
          </cell>
          <cell r="G114">
            <v>0.59028935185185183</v>
          </cell>
          <cell r="H114" t="str">
            <v>000:10</v>
          </cell>
          <cell r="I114" t="str">
            <v>[EL JUEGO EUROMILLON] {AVANCE PROGRAMACION} * {AVANCE PROGRAMACION}</v>
          </cell>
          <cell r="J114">
            <v>11</v>
          </cell>
          <cell r="K114">
            <v>21</v>
          </cell>
          <cell r="L114" t="str">
            <v>Resto</v>
          </cell>
          <cell r="M114">
            <v>3.7</v>
          </cell>
          <cell r="N114">
            <v>386.3</v>
          </cell>
          <cell r="O114">
            <v>1363</v>
          </cell>
          <cell r="P114">
            <v>426</v>
          </cell>
          <cell r="Q114">
            <v>4.8</v>
          </cell>
          <cell r="R114">
            <v>29314</v>
          </cell>
          <cell r="S114">
            <v>79.8</v>
          </cell>
          <cell r="T114">
            <v>10</v>
          </cell>
          <cell r="U114">
            <v>29314</v>
          </cell>
        </row>
        <row r="115">
          <cell r="A115">
            <v>113</v>
          </cell>
          <cell r="B115" t="str">
            <v xml:space="preserve">PORT AVENTURA/P.ATRAC                                      </v>
          </cell>
          <cell r="C115" t="str">
            <v>T5</v>
          </cell>
          <cell r="D115" t="str">
            <v>GENERAL</v>
          </cell>
          <cell r="E115">
            <v>35881</v>
          </cell>
          <cell r="F115" t="str">
            <v>VIE</v>
          </cell>
          <cell r="G115">
            <v>0.81731481481481483</v>
          </cell>
          <cell r="H115" t="str">
            <v>000:10</v>
          </cell>
          <cell r="I115" t="str">
            <v xml:space="preserve">[ANA] {AVANCE PROGRAMACION} * </v>
          </cell>
          <cell r="J115">
            <v>5</v>
          </cell>
          <cell r="K115">
            <v>25</v>
          </cell>
          <cell r="L115" t="str">
            <v>Resto</v>
          </cell>
          <cell r="M115">
            <v>5.3</v>
          </cell>
          <cell r="N115">
            <v>391.6</v>
          </cell>
          <cell r="O115">
            <v>1946</v>
          </cell>
          <cell r="P115">
            <v>660</v>
          </cell>
          <cell r="Q115">
            <v>4.9000000000000004</v>
          </cell>
          <cell r="R115">
            <v>29363</v>
          </cell>
          <cell r="S115">
            <v>80</v>
          </cell>
          <cell r="T115">
            <v>10</v>
          </cell>
          <cell r="U115">
            <v>29363</v>
          </cell>
        </row>
        <row r="116">
          <cell r="A116">
            <v>114</v>
          </cell>
          <cell r="B116" t="str">
            <v xml:space="preserve">PORT AVENTURA/P.ATRAC                                      </v>
          </cell>
          <cell r="C116" t="str">
            <v>T5</v>
          </cell>
          <cell r="D116" t="str">
            <v>GENERAL</v>
          </cell>
          <cell r="E116">
            <v>35881</v>
          </cell>
          <cell r="F116" t="str">
            <v>VIE</v>
          </cell>
          <cell r="G116">
            <v>0.86935185185185182</v>
          </cell>
          <cell r="H116" t="str">
            <v>000:10</v>
          </cell>
          <cell r="I116" t="str">
            <v>[LAS NOTICIAS]</v>
          </cell>
          <cell r="J116">
            <v>10</v>
          </cell>
          <cell r="K116">
            <v>17</v>
          </cell>
          <cell r="L116" t="str">
            <v>Resto</v>
          </cell>
          <cell r="M116">
            <v>5.2</v>
          </cell>
          <cell r="N116">
            <v>396.8</v>
          </cell>
          <cell r="O116">
            <v>1903</v>
          </cell>
          <cell r="P116">
            <v>765</v>
          </cell>
          <cell r="Q116">
            <v>5</v>
          </cell>
          <cell r="R116">
            <v>29421</v>
          </cell>
          <cell r="S116">
            <v>80.099999999999994</v>
          </cell>
          <cell r="T116">
            <v>10</v>
          </cell>
          <cell r="U116">
            <v>29421</v>
          </cell>
        </row>
        <row r="117">
          <cell r="A117">
            <v>115</v>
          </cell>
          <cell r="B117" t="str">
            <v xml:space="preserve">PORT AVENTURA/P.ATRAC                                      </v>
          </cell>
          <cell r="C117" t="str">
            <v>T5</v>
          </cell>
          <cell r="D117" t="str">
            <v>GENERAL</v>
          </cell>
          <cell r="E117">
            <v>35881</v>
          </cell>
          <cell r="F117" t="str">
            <v>VIE</v>
          </cell>
          <cell r="G117">
            <v>0.89471064814814805</v>
          </cell>
          <cell r="H117" t="str">
            <v>000:10</v>
          </cell>
          <cell r="I117" t="str">
            <v>[LAS NOTICIAS] * [TELECUPON SORTEO]</v>
          </cell>
          <cell r="J117">
            <v>10</v>
          </cell>
          <cell r="K117">
            <v>15</v>
          </cell>
          <cell r="L117" t="str">
            <v>Resto</v>
          </cell>
          <cell r="M117">
            <v>7.7</v>
          </cell>
          <cell r="N117">
            <v>404.5</v>
          </cell>
          <cell r="O117">
            <v>2824</v>
          </cell>
          <cell r="P117">
            <v>765</v>
          </cell>
          <cell r="Q117">
            <v>5</v>
          </cell>
          <cell r="R117">
            <v>29521</v>
          </cell>
          <cell r="S117">
            <v>80.400000000000006</v>
          </cell>
          <cell r="T117">
            <v>10</v>
          </cell>
          <cell r="U117">
            <v>29521</v>
          </cell>
        </row>
        <row r="118">
          <cell r="A118">
            <v>116</v>
          </cell>
          <cell r="B118" t="str">
            <v xml:space="preserve">PORT AVENTURA/P.ATRAC                                      </v>
          </cell>
          <cell r="C118" t="str">
            <v>T5</v>
          </cell>
          <cell r="D118" t="str">
            <v>GENERAL</v>
          </cell>
          <cell r="E118">
            <v>35881</v>
          </cell>
          <cell r="F118" t="str">
            <v>VIE</v>
          </cell>
          <cell r="G118">
            <v>1.0131597222222222</v>
          </cell>
          <cell r="H118" t="str">
            <v>000:30</v>
          </cell>
          <cell r="I118" t="str">
            <v>[CINE] {AVANCE PROGRAMACION} * {AVANCE PROGRAMACION}</v>
          </cell>
          <cell r="J118">
            <v>14</v>
          </cell>
          <cell r="K118">
            <v>20</v>
          </cell>
          <cell r="L118" t="str">
            <v>Resto</v>
          </cell>
          <cell r="M118">
            <v>3.9</v>
          </cell>
          <cell r="N118">
            <v>408.3</v>
          </cell>
          <cell r="O118">
            <v>1419</v>
          </cell>
          <cell r="P118">
            <v>788</v>
          </cell>
          <cell r="Q118">
            <v>5.0999999999999996</v>
          </cell>
          <cell r="R118">
            <v>29629</v>
          </cell>
          <cell r="S118">
            <v>80.7</v>
          </cell>
          <cell r="T118">
            <v>30</v>
          </cell>
          <cell r="U118">
            <v>29629</v>
          </cell>
        </row>
        <row r="119">
          <cell r="A119">
            <v>117</v>
          </cell>
          <cell r="B119" t="str">
            <v xml:space="preserve">PORT AVENTURA/P.ATRAC                                      </v>
          </cell>
          <cell r="C119" t="str">
            <v>A3</v>
          </cell>
          <cell r="D119" t="str">
            <v>GENERAL</v>
          </cell>
          <cell r="E119">
            <v>35881</v>
          </cell>
          <cell r="F119" t="str">
            <v>VIE</v>
          </cell>
          <cell r="G119">
            <v>0.72390046296296295</v>
          </cell>
          <cell r="H119" t="str">
            <v>000:10</v>
          </cell>
          <cell r="I119" t="str">
            <v>[TELECINE] {AVANCE PROGRAMACION} * {(P)3 ANTENA 3}</v>
          </cell>
          <cell r="J119">
            <v>9</v>
          </cell>
          <cell r="K119">
            <v>21</v>
          </cell>
          <cell r="L119" t="str">
            <v>Resto</v>
          </cell>
          <cell r="M119">
            <v>3.1</v>
          </cell>
          <cell r="N119">
            <v>411.4</v>
          </cell>
          <cell r="O119">
            <v>1130</v>
          </cell>
          <cell r="P119">
            <v>510</v>
          </cell>
          <cell r="Q119">
            <v>5.0999999999999996</v>
          </cell>
          <cell r="R119">
            <v>29686</v>
          </cell>
          <cell r="S119">
            <v>80.900000000000006</v>
          </cell>
          <cell r="T119">
            <v>10</v>
          </cell>
          <cell r="U119">
            <v>29686</v>
          </cell>
        </row>
        <row r="120">
          <cell r="A120">
            <v>118</v>
          </cell>
          <cell r="B120" t="str">
            <v xml:space="preserve">PORT AVENTURA/P.ATRAC                                      </v>
          </cell>
          <cell r="C120" t="str">
            <v>A3</v>
          </cell>
          <cell r="D120" t="str">
            <v>GENERAL</v>
          </cell>
          <cell r="E120">
            <v>35881</v>
          </cell>
          <cell r="F120" t="str">
            <v>VIE</v>
          </cell>
          <cell r="G120">
            <v>0.84837962962962965</v>
          </cell>
          <cell r="H120" t="str">
            <v>000:30</v>
          </cell>
          <cell r="I120" t="str">
            <v>[EN ANTENA] * [IMPACTO TV]</v>
          </cell>
          <cell r="J120">
            <v>6</v>
          </cell>
          <cell r="K120">
            <v>23</v>
          </cell>
          <cell r="L120" t="str">
            <v>Resto</v>
          </cell>
          <cell r="M120">
            <v>3.4</v>
          </cell>
          <cell r="N120">
            <v>414.8</v>
          </cell>
          <cell r="O120">
            <v>1238</v>
          </cell>
          <cell r="P120">
            <v>1125</v>
          </cell>
          <cell r="Q120">
            <v>5.0999999999999996</v>
          </cell>
          <cell r="R120">
            <v>29751</v>
          </cell>
          <cell r="S120">
            <v>81</v>
          </cell>
          <cell r="T120">
            <v>30</v>
          </cell>
          <cell r="U120">
            <v>29751</v>
          </cell>
        </row>
        <row r="121">
          <cell r="A121">
            <v>119</v>
          </cell>
          <cell r="B121" t="str">
            <v xml:space="preserve">PORT AVENTURA/P.ATRAC                                      </v>
          </cell>
          <cell r="C121" t="str">
            <v>TV3</v>
          </cell>
          <cell r="D121" t="str">
            <v>GENERAL</v>
          </cell>
          <cell r="E121">
            <v>35881</v>
          </cell>
          <cell r="F121" t="str">
            <v>VIE</v>
          </cell>
          <cell r="G121">
            <v>0.6560879629629629</v>
          </cell>
          <cell r="H121" t="str">
            <v>000:10</v>
          </cell>
          <cell r="I121" t="str">
            <v>[CUINES] * [AVANCE PROGRAMACION]</v>
          </cell>
          <cell r="J121">
            <v>4</v>
          </cell>
          <cell r="K121">
            <v>17</v>
          </cell>
          <cell r="L121" t="str">
            <v>Resto</v>
          </cell>
          <cell r="M121">
            <v>1.8</v>
          </cell>
          <cell r="N121">
            <v>416.6</v>
          </cell>
          <cell r="O121">
            <v>662</v>
          </cell>
          <cell r="P121">
            <v>455</v>
          </cell>
          <cell r="Q121">
            <v>5.0999999999999996</v>
          </cell>
          <cell r="R121">
            <v>29756</v>
          </cell>
          <cell r="S121">
            <v>81</v>
          </cell>
          <cell r="T121">
            <v>10</v>
          </cell>
          <cell r="U121">
            <v>29756</v>
          </cell>
        </row>
        <row r="122">
          <cell r="A122">
            <v>120</v>
          </cell>
          <cell r="B122" t="str">
            <v xml:space="preserve">PORT AVENTURA/P.ATRAC                                      </v>
          </cell>
          <cell r="C122" t="str">
            <v>TV3</v>
          </cell>
          <cell r="D122" t="str">
            <v>GENERAL</v>
          </cell>
          <cell r="E122">
            <v>35881</v>
          </cell>
          <cell r="F122" t="str">
            <v>VIE</v>
          </cell>
          <cell r="G122">
            <v>0.79008101851851853</v>
          </cell>
          <cell r="H122" t="str">
            <v>000:10</v>
          </cell>
          <cell r="I122" t="str">
            <v>[EN DIRECTE,MARI PAU] * [EL TRANSIT]</v>
          </cell>
          <cell r="J122">
            <v>2</v>
          </cell>
          <cell r="K122">
            <v>7</v>
          </cell>
          <cell r="L122" t="str">
            <v>Segunda</v>
          </cell>
          <cell r="M122">
            <v>0.6</v>
          </cell>
          <cell r="N122">
            <v>417.2</v>
          </cell>
          <cell r="O122">
            <v>211</v>
          </cell>
          <cell r="P122">
            <v>114</v>
          </cell>
          <cell r="Q122">
            <v>5.0999999999999996</v>
          </cell>
          <cell r="R122">
            <v>29760</v>
          </cell>
          <cell r="S122">
            <v>81.099999999999994</v>
          </cell>
          <cell r="T122">
            <v>10</v>
          </cell>
          <cell r="U122">
            <v>29760</v>
          </cell>
        </row>
        <row r="123">
          <cell r="A123">
            <v>121</v>
          </cell>
          <cell r="B123" t="str">
            <v xml:space="preserve">PORT AVENTURA/P.ATRAC                                      </v>
          </cell>
          <cell r="C123" t="str">
            <v>C9</v>
          </cell>
          <cell r="D123" t="str">
            <v>GENERAL</v>
          </cell>
          <cell r="E123">
            <v>35881</v>
          </cell>
          <cell r="F123" t="str">
            <v>VIE</v>
          </cell>
          <cell r="G123">
            <v>0.6676157407407407</v>
          </cell>
          <cell r="H123" t="str">
            <v>000:10</v>
          </cell>
          <cell r="I123" t="str">
            <v>[TARDES DE CINE] {AVANCE PROGRAMACION} * {AVANCE PROGRAMACION}</v>
          </cell>
          <cell r="J123">
            <v>3</v>
          </cell>
          <cell r="K123">
            <v>13</v>
          </cell>
          <cell r="L123" t="str">
            <v>Resto</v>
          </cell>
          <cell r="M123">
            <v>0.4</v>
          </cell>
          <cell r="N123">
            <v>417.6</v>
          </cell>
          <cell r="O123">
            <v>139</v>
          </cell>
          <cell r="P123">
            <v>104</v>
          </cell>
          <cell r="Q123">
            <v>5.2</v>
          </cell>
          <cell r="R123">
            <v>29764</v>
          </cell>
          <cell r="S123">
            <v>81.099999999999994</v>
          </cell>
          <cell r="T123">
            <v>10</v>
          </cell>
          <cell r="U123">
            <v>29764</v>
          </cell>
        </row>
        <row r="124">
          <cell r="A124">
            <v>122</v>
          </cell>
          <cell r="B124" t="str">
            <v xml:space="preserve">PORT AVENTURA/P.ATRAC                                      </v>
          </cell>
          <cell r="C124" t="str">
            <v>C9</v>
          </cell>
          <cell r="D124" t="str">
            <v>GENERAL</v>
          </cell>
          <cell r="E124">
            <v>35881</v>
          </cell>
          <cell r="F124" t="str">
            <v>VIE</v>
          </cell>
          <cell r="G124">
            <v>0.94456018518518514</v>
          </cell>
          <cell r="H124" t="str">
            <v>000:30</v>
          </cell>
          <cell r="I124" t="str">
            <v>[PARLE VOSTE,CALLE VOS] {AVANCE PROGRAMACION} * {AVANCE PROGRAMACION}</v>
          </cell>
          <cell r="J124">
            <v>15</v>
          </cell>
          <cell r="K124">
            <v>16</v>
          </cell>
          <cell r="L124" t="str">
            <v>Penultima</v>
          </cell>
          <cell r="M124">
            <v>0.5</v>
          </cell>
          <cell r="N124">
            <v>418.1</v>
          </cell>
          <cell r="O124">
            <v>183</v>
          </cell>
          <cell r="P124">
            <v>675</v>
          </cell>
          <cell r="Q124">
            <v>5.2</v>
          </cell>
          <cell r="R124">
            <v>29774</v>
          </cell>
          <cell r="S124">
            <v>81.099999999999994</v>
          </cell>
          <cell r="T124">
            <v>30</v>
          </cell>
          <cell r="U124">
            <v>29774</v>
          </cell>
        </row>
        <row r="125">
          <cell r="A125">
            <v>123</v>
          </cell>
          <cell r="B125" t="str">
            <v xml:space="preserve">PORT AVENTURA/P.ATRAC                                      </v>
          </cell>
          <cell r="C125" t="str">
            <v>TVE1</v>
          </cell>
          <cell r="D125" t="str">
            <v>GENERAL</v>
          </cell>
          <cell r="E125">
            <v>35882</v>
          </cell>
          <cell r="F125" t="str">
            <v>SÁB</v>
          </cell>
          <cell r="G125">
            <v>0.60086805555555556</v>
          </cell>
          <cell r="H125" t="str">
            <v>000:10</v>
          </cell>
          <cell r="I125" t="str">
            <v>[AVANCE PROGRAMACION] * [AVANCE PROGRAMACION]</v>
          </cell>
          <cell r="J125">
            <v>13</v>
          </cell>
          <cell r="K125">
            <v>20</v>
          </cell>
          <cell r="L125" t="str">
            <v>Resto</v>
          </cell>
          <cell r="M125">
            <v>5.8</v>
          </cell>
          <cell r="N125">
            <v>423.9</v>
          </cell>
          <cell r="O125">
            <v>2135</v>
          </cell>
          <cell r="P125">
            <v>480</v>
          </cell>
          <cell r="Q125">
            <v>5.2</v>
          </cell>
          <cell r="R125">
            <v>29819</v>
          </cell>
          <cell r="S125">
            <v>81.2</v>
          </cell>
          <cell r="T125">
            <v>10</v>
          </cell>
          <cell r="U125">
            <v>29819</v>
          </cell>
        </row>
        <row r="126">
          <cell r="A126">
            <v>124</v>
          </cell>
          <cell r="B126" t="str">
            <v xml:space="preserve">PORT AVENTURA/P.ATRAC                                      </v>
          </cell>
          <cell r="C126" t="str">
            <v>TVE1</v>
          </cell>
          <cell r="D126" t="str">
            <v>GENERAL</v>
          </cell>
          <cell r="E126">
            <v>35882</v>
          </cell>
          <cell r="F126" t="str">
            <v>SÁB</v>
          </cell>
          <cell r="G126">
            <v>0.72150462962962969</v>
          </cell>
          <cell r="H126" t="str">
            <v>000:10</v>
          </cell>
          <cell r="I126" t="str">
            <v>[CINE] {AVANCE PROGRAMACION} * {AVANCE PROGRAMACION}</v>
          </cell>
          <cell r="J126">
            <v>13</v>
          </cell>
          <cell r="K126">
            <v>22</v>
          </cell>
          <cell r="L126" t="str">
            <v>Resto</v>
          </cell>
          <cell r="M126">
            <v>5.4</v>
          </cell>
          <cell r="N126">
            <v>429.3</v>
          </cell>
          <cell r="O126">
            <v>1980</v>
          </cell>
          <cell r="P126">
            <v>1560</v>
          </cell>
          <cell r="Q126">
            <v>5.3</v>
          </cell>
          <cell r="R126">
            <v>29940</v>
          </cell>
          <cell r="S126">
            <v>81.5</v>
          </cell>
          <cell r="T126">
            <v>10</v>
          </cell>
          <cell r="U126">
            <v>29940</v>
          </cell>
        </row>
        <row r="127">
          <cell r="A127">
            <v>125</v>
          </cell>
          <cell r="B127" t="str">
            <v xml:space="preserve">PORT AVENTURA/P.ATRAC                                      </v>
          </cell>
          <cell r="C127" t="str">
            <v>TVE1</v>
          </cell>
          <cell r="D127" t="str">
            <v>GENERAL</v>
          </cell>
          <cell r="E127">
            <v>35882</v>
          </cell>
          <cell r="F127" t="str">
            <v>SÁB</v>
          </cell>
          <cell r="G127">
            <v>0.87185185185185177</v>
          </cell>
          <cell r="H127" t="str">
            <v>000:30</v>
          </cell>
          <cell r="I127" t="str">
            <v>[CINE BARRIO PRESENTAC] * [AVANCE PROGRAMACION]</v>
          </cell>
          <cell r="J127">
            <v>1</v>
          </cell>
          <cell r="K127">
            <v>11</v>
          </cell>
          <cell r="L127" t="str">
            <v>Primera</v>
          </cell>
          <cell r="M127">
            <v>5.2</v>
          </cell>
          <cell r="N127">
            <v>434.5</v>
          </cell>
          <cell r="O127">
            <v>1923</v>
          </cell>
          <cell r="P127">
            <v>1500</v>
          </cell>
          <cell r="Q127">
            <v>5.3</v>
          </cell>
          <cell r="R127">
            <v>29973</v>
          </cell>
          <cell r="S127">
            <v>81.599999999999994</v>
          </cell>
          <cell r="T127">
            <v>30</v>
          </cell>
          <cell r="U127">
            <v>29973</v>
          </cell>
        </row>
        <row r="128">
          <cell r="A128">
            <v>126</v>
          </cell>
          <cell r="B128" t="str">
            <v xml:space="preserve">PORT AVENTURA/P.ATRAC                                      </v>
          </cell>
          <cell r="C128" t="str">
            <v>TVE1</v>
          </cell>
          <cell r="D128" t="str">
            <v>GENERAL</v>
          </cell>
          <cell r="E128">
            <v>35882</v>
          </cell>
          <cell r="F128" t="str">
            <v>SÁB</v>
          </cell>
          <cell r="G128">
            <v>0.87405092592592604</v>
          </cell>
          <cell r="H128" t="str">
            <v>000:10</v>
          </cell>
          <cell r="I128" t="str">
            <v>[CINE BARRIO PRESENTAC] * [AVANCE PROGRAMACION]</v>
          </cell>
          <cell r="J128">
            <v>8</v>
          </cell>
          <cell r="K128">
            <v>11</v>
          </cell>
          <cell r="L128" t="str">
            <v>Resto</v>
          </cell>
          <cell r="M128">
            <v>4.0999999999999996</v>
          </cell>
          <cell r="N128">
            <v>438.6</v>
          </cell>
          <cell r="O128">
            <v>1490</v>
          </cell>
          <cell r="P128">
            <v>600</v>
          </cell>
          <cell r="Q128">
            <v>5.4</v>
          </cell>
          <cell r="R128">
            <v>29976</v>
          </cell>
          <cell r="S128">
            <v>81.599999999999994</v>
          </cell>
          <cell r="T128">
            <v>10</v>
          </cell>
          <cell r="U128">
            <v>29976</v>
          </cell>
        </row>
        <row r="129">
          <cell r="A129">
            <v>127</v>
          </cell>
          <cell r="B129" t="str">
            <v xml:space="preserve">PORT AVENTURA/P.ATRAC                                      </v>
          </cell>
          <cell r="C129" t="str">
            <v>T5</v>
          </cell>
          <cell r="D129" t="str">
            <v>GENERAL</v>
          </cell>
          <cell r="E129">
            <v>35882</v>
          </cell>
          <cell r="F129" t="str">
            <v>SÁB</v>
          </cell>
          <cell r="G129">
            <v>0.59126157407407409</v>
          </cell>
          <cell r="H129" t="str">
            <v>000:30</v>
          </cell>
          <cell r="I129" t="str">
            <v>[BRICOMANIA]  * {AVANCE PROGRAMACION}</v>
          </cell>
          <cell r="J129">
            <v>1</v>
          </cell>
          <cell r="K129">
            <v>17</v>
          </cell>
          <cell r="L129" t="str">
            <v>Primera</v>
          </cell>
          <cell r="M129">
            <v>3</v>
          </cell>
          <cell r="N129">
            <v>441.6</v>
          </cell>
          <cell r="O129">
            <v>1112</v>
          </cell>
          <cell r="P129">
            <v>300</v>
          </cell>
          <cell r="Q129">
            <v>5.4</v>
          </cell>
          <cell r="R129">
            <v>30063</v>
          </cell>
          <cell r="S129">
            <v>81.900000000000006</v>
          </cell>
          <cell r="T129">
            <v>30</v>
          </cell>
          <cell r="U129">
            <v>30063</v>
          </cell>
        </row>
        <row r="130">
          <cell r="A130">
            <v>128</v>
          </cell>
          <cell r="B130" t="str">
            <v xml:space="preserve">PORT AVENTURA/P.ATRAC                                      </v>
          </cell>
          <cell r="C130" t="str">
            <v>T5</v>
          </cell>
          <cell r="D130" t="str">
            <v>GENERAL</v>
          </cell>
          <cell r="E130">
            <v>35882</v>
          </cell>
          <cell r="F130" t="str">
            <v>SÁB</v>
          </cell>
          <cell r="G130">
            <v>0.85942129629629627</v>
          </cell>
          <cell r="H130" t="str">
            <v>000:30</v>
          </cell>
          <cell r="I130" t="str">
            <v>[CINE ESPA#OL PEL.]  * {AVANCE PROGRAMACION}</v>
          </cell>
          <cell r="J130">
            <v>2</v>
          </cell>
          <cell r="K130">
            <v>28</v>
          </cell>
          <cell r="L130" t="str">
            <v>Segunda</v>
          </cell>
          <cell r="M130">
            <v>3.2</v>
          </cell>
          <cell r="N130">
            <v>444.8</v>
          </cell>
          <cell r="O130">
            <v>1193</v>
          </cell>
          <cell r="P130">
            <v>825</v>
          </cell>
          <cell r="Q130">
            <v>5.4</v>
          </cell>
          <cell r="R130">
            <v>30128</v>
          </cell>
          <cell r="S130">
            <v>82.1</v>
          </cell>
          <cell r="T130">
            <v>30</v>
          </cell>
          <cell r="U130">
            <v>30128</v>
          </cell>
        </row>
        <row r="131">
          <cell r="A131">
            <v>129</v>
          </cell>
          <cell r="B131" t="str">
            <v xml:space="preserve">PORT AVENTURA/P.ATRAC                                      </v>
          </cell>
          <cell r="C131" t="str">
            <v>T5</v>
          </cell>
          <cell r="D131" t="str">
            <v>GENERAL</v>
          </cell>
          <cell r="E131">
            <v>35882</v>
          </cell>
          <cell r="F131" t="str">
            <v>SÁB</v>
          </cell>
          <cell r="G131">
            <v>0.86276620370370372</v>
          </cell>
          <cell r="H131" t="str">
            <v>000:10</v>
          </cell>
          <cell r="I131" t="str">
            <v>[CINE ESPA#OL PEL.] {AVANCE PROGRAMACION} * {AVANCE PROGRAMACION}</v>
          </cell>
          <cell r="J131">
            <v>20</v>
          </cell>
          <cell r="K131">
            <v>28</v>
          </cell>
          <cell r="L131" t="str">
            <v>Resto</v>
          </cell>
          <cell r="M131">
            <v>2.2999999999999998</v>
          </cell>
          <cell r="N131">
            <v>447.2</v>
          </cell>
          <cell r="O131">
            <v>852</v>
          </cell>
          <cell r="P131">
            <v>330</v>
          </cell>
          <cell r="Q131">
            <v>5.4</v>
          </cell>
          <cell r="R131">
            <v>30145</v>
          </cell>
          <cell r="S131">
            <v>82.1</v>
          </cell>
          <cell r="T131">
            <v>10</v>
          </cell>
          <cell r="U131">
            <v>30145</v>
          </cell>
        </row>
        <row r="132">
          <cell r="A132">
            <v>130</v>
          </cell>
          <cell r="B132" t="str">
            <v xml:space="preserve">PORT AVENTURA/P.ATRAC                                      </v>
          </cell>
          <cell r="C132" t="str">
            <v>A3</v>
          </cell>
          <cell r="D132" t="str">
            <v>GENERAL</v>
          </cell>
          <cell r="E132">
            <v>35882</v>
          </cell>
          <cell r="F132" t="str">
            <v>SÁB</v>
          </cell>
          <cell r="G132">
            <v>0.80563657407407396</v>
          </cell>
          <cell r="H132" t="str">
            <v>000:10</v>
          </cell>
          <cell r="I132" t="str">
            <v>[CINE] {(P)VERAS LO QUE GUSTA} * {AVANCE PROGRAMACION}</v>
          </cell>
          <cell r="J132">
            <v>11</v>
          </cell>
          <cell r="K132">
            <v>20</v>
          </cell>
          <cell r="L132" t="str">
            <v>Resto</v>
          </cell>
          <cell r="M132">
            <v>4.2</v>
          </cell>
          <cell r="N132">
            <v>451.4</v>
          </cell>
          <cell r="O132">
            <v>1547</v>
          </cell>
          <cell r="P132">
            <v>960</v>
          </cell>
          <cell r="Q132">
            <v>5.5</v>
          </cell>
          <cell r="R132">
            <v>30206</v>
          </cell>
          <cell r="S132">
            <v>82.3</v>
          </cell>
          <cell r="T132">
            <v>10</v>
          </cell>
          <cell r="U132">
            <v>30206</v>
          </cell>
        </row>
        <row r="133">
          <cell r="A133">
            <v>131</v>
          </cell>
          <cell r="B133" t="str">
            <v xml:space="preserve">PORT AVENTURA/P.ATRAC                                      </v>
          </cell>
          <cell r="C133" t="str">
            <v>A3</v>
          </cell>
          <cell r="D133" t="str">
            <v>GENERAL</v>
          </cell>
          <cell r="E133">
            <v>35882</v>
          </cell>
          <cell r="F133" t="str">
            <v>SÁB</v>
          </cell>
          <cell r="G133">
            <v>0.9080787037037038</v>
          </cell>
          <cell r="H133" t="str">
            <v>000:30</v>
          </cell>
          <cell r="I133" t="str">
            <v>[AVANCE PROGRAMACION] * [CINE]</v>
          </cell>
          <cell r="J133">
            <v>10</v>
          </cell>
          <cell r="K133">
            <v>18</v>
          </cell>
          <cell r="L133" t="str">
            <v>Resto</v>
          </cell>
          <cell r="M133">
            <v>5.2</v>
          </cell>
          <cell r="N133">
            <v>456.6</v>
          </cell>
          <cell r="O133">
            <v>1923</v>
          </cell>
          <cell r="P133">
            <v>2250</v>
          </cell>
          <cell r="Q133">
            <v>5.5</v>
          </cell>
          <cell r="R133">
            <v>30300</v>
          </cell>
          <cell r="S133">
            <v>82.5</v>
          </cell>
          <cell r="T133">
            <v>30</v>
          </cell>
          <cell r="U133">
            <v>30300</v>
          </cell>
        </row>
        <row r="134">
          <cell r="A134">
            <v>132</v>
          </cell>
          <cell r="B134" t="str">
            <v xml:space="preserve">PORT AVENTURA/P.ATRAC                                      </v>
          </cell>
          <cell r="C134" t="str">
            <v>TV3</v>
          </cell>
          <cell r="D134" t="str">
            <v>GENERAL</v>
          </cell>
          <cell r="E134">
            <v>35882</v>
          </cell>
          <cell r="F134" t="str">
            <v>SÁB</v>
          </cell>
          <cell r="G134">
            <v>0.56820601851851849</v>
          </cell>
          <cell r="H134" t="str">
            <v>000:20</v>
          </cell>
          <cell r="I134" t="str">
            <v>[MALALTS DE TELE(R)] {AVANCE PROGRAMACION} * {AVANCE PROGRAMACION}</v>
          </cell>
          <cell r="J134">
            <v>1</v>
          </cell>
          <cell r="K134">
            <v>15</v>
          </cell>
          <cell r="L134" t="str">
            <v>Primera</v>
          </cell>
          <cell r="M134">
            <v>0.4</v>
          </cell>
          <cell r="N134">
            <v>457.1</v>
          </cell>
          <cell r="O134">
            <v>165</v>
          </cell>
          <cell r="P134">
            <v>100</v>
          </cell>
          <cell r="Q134">
            <v>5.5</v>
          </cell>
          <cell r="R134">
            <v>30303</v>
          </cell>
          <cell r="S134">
            <v>82.5</v>
          </cell>
          <cell r="T134">
            <v>20</v>
          </cell>
          <cell r="U134">
            <v>30303</v>
          </cell>
        </row>
        <row r="135">
          <cell r="A135">
            <v>133</v>
          </cell>
          <cell r="B135" t="str">
            <v xml:space="preserve">PORT AVENTURA/P.ATRAC                                      </v>
          </cell>
          <cell r="C135" t="str">
            <v>TV3</v>
          </cell>
          <cell r="D135" t="str">
            <v>GENERAL</v>
          </cell>
          <cell r="E135">
            <v>35882</v>
          </cell>
          <cell r="F135" t="str">
            <v>SÁB</v>
          </cell>
          <cell r="G135">
            <v>0.82506944444444441</v>
          </cell>
          <cell r="H135" t="str">
            <v>000:30</v>
          </cell>
          <cell r="I135" t="str">
            <v>[TELEN.CAP SETMANA 2]  * {AVANCE PROGRAMACION}</v>
          </cell>
          <cell r="J135">
            <v>2</v>
          </cell>
          <cell r="K135">
            <v>13</v>
          </cell>
          <cell r="L135" t="str">
            <v>Segunda</v>
          </cell>
          <cell r="M135">
            <v>0.8</v>
          </cell>
          <cell r="N135">
            <v>457.8</v>
          </cell>
          <cell r="O135">
            <v>284</v>
          </cell>
          <cell r="P135">
            <v>825</v>
          </cell>
          <cell r="Q135">
            <v>5.5</v>
          </cell>
          <cell r="R135">
            <v>30325</v>
          </cell>
          <cell r="S135">
            <v>82.6</v>
          </cell>
          <cell r="T135">
            <v>30</v>
          </cell>
          <cell r="U135">
            <v>30325</v>
          </cell>
        </row>
        <row r="136">
          <cell r="A136">
            <v>134</v>
          </cell>
          <cell r="B136" t="str">
            <v xml:space="preserve">PORT AVENTURA/P.ATRAC                                      </v>
          </cell>
          <cell r="C136" t="str">
            <v>C9</v>
          </cell>
          <cell r="D136" t="str">
            <v>GENERAL</v>
          </cell>
          <cell r="E136">
            <v>35882</v>
          </cell>
          <cell r="F136" t="str">
            <v>SÁB</v>
          </cell>
          <cell r="G136">
            <v>0.66302083333333328</v>
          </cell>
          <cell r="H136" t="str">
            <v>000:20</v>
          </cell>
          <cell r="I136" t="str">
            <v>[TARDES DE CINE] {AVANCE PROGRAMACION} * {AVANCE PROGRAMACION}</v>
          </cell>
          <cell r="J136">
            <v>9</v>
          </cell>
          <cell r="K136">
            <v>18</v>
          </cell>
          <cell r="L136" t="str">
            <v>Resto</v>
          </cell>
          <cell r="M136">
            <v>0.7</v>
          </cell>
          <cell r="N136">
            <v>458.5</v>
          </cell>
          <cell r="O136">
            <v>244</v>
          </cell>
          <cell r="P136">
            <v>250</v>
          </cell>
          <cell r="Q136">
            <v>5.5</v>
          </cell>
          <cell r="R136">
            <v>30334</v>
          </cell>
          <cell r="S136">
            <v>82.6</v>
          </cell>
          <cell r="T136">
            <v>20</v>
          </cell>
          <cell r="U136">
            <v>30334</v>
          </cell>
        </row>
        <row r="137">
          <cell r="A137">
            <v>135</v>
          </cell>
          <cell r="B137" t="str">
            <v xml:space="preserve">PORT AVENTURA/P.ATRAC                                      </v>
          </cell>
          <cell r="C137" t="str">
            <v>C9</v>
          </cell>
          <cell r="D137" t="str">
            <v>GENERAL</v>
          </cell>
          <cell r="E137">
            <v>35882</v>
          </cell>
          <cell r="F137" t="str">
            <v>SÁB</v>
          </cell>
          <cell r="G137">
            <v>0.68083333333333329</v>
          </cell>
          <cell r="H137" t="str">
            <v>000:20</v>
          </cell>
          <cell r="I137" t="str">
            <v>[TARDES DE CINE] {AVANCE PROGRAMACION} * {AVANCE PROGRAMACION}</v>
          </cell>
          <cell r="J137">
            <v>3</v>
          </cell>
          <cell r="K137">
            <v>15</v>
          </cell>
          <cell r="L137" t="str">
            <v>Resto</v>
          </cell>
          <cell r="M137">
            <v>0.7</v>
          </cell>
          <cell r="N137">
            <v>459.2</v>
          </cell>
          <cell r="O137">
            <v>244</v>
          </cell>
          <cell r="P137">
            <v>250</v>
          </cell>
          <cell r="Q137">
            <v>5.6</v>
          </cell>
          <cell r="R137">
            <v>30335</v>
          </cell>
          <cell r="S137">
            <v>82.6</v>
          </cell>
          <cell r="T137">
            <v>20</v>
          </cell>
          <cell r="U137">
            <v>30335</v>
          </cell>
        </row>
        <row r="138">
          <cell r="A138">
            <v>136</v>
          </cell>
          <cell r="B138" t="str">
            <v xml:space="preserve">PORT AVENTURA/P.ATRAC                                      </v>
          </cell>
          <cell r="C138" t="str">
            <v>C9</v>
          </cell>
          <cell r="D138" t="str">
            <v>GENERAL</v>
          </cell>
          <cell r="E138">
            <v>35882</v>
          </cell>
          <cell r="F138" t="str">
            <v>SÁB</v>
          </cell>
          <cell r="G138">
            <v>0.73074074074074069</v>
          </cell>
          <cell r="H138" t="str">
            <v>000:20</v>
          </cell>
          <cell r="I138" t="str">
            <v>[TARDES DE CINE 2] {AVANCE PROGRAMACION} * {AVANCE PROGRAMACION}</v>
          </cell>
          <cell r="J138">
            <v>4</v>
          </cell>
          <cell r="K138">
            <v>19</v>
          </cell>
          <cell r="L138" t="str">
            <v>Resto</v>
          </cell>
          <cell r="M138">
            <v>0.5</v>
          </cell>
          <cell r="N138">
            <v>459.6</v>
          </cell>
          <cell r="O138">
            <v>170</v>
          </cell>
          <cell r="P138">
            <v>250</v>
          </cell>
          <cell r="Q138">
            <v>5.6</v>
          </cell>
          <cell r="R138">
            <v>30343</v>
          </cell>
          <cell r="S138">
            <v>82.6</v>
          </cell>
          <cell r="T138">
            <v>20</v>
          </cell>
          <cell r="U138">
            <v>30343</v>
          </cell>
        </row>
        <row r="139">
          <cell r="A139">
            <v>137</v>
          </cell>
          <cell r="B139" t="str">
            <v xml:space="preserve">PORT AVENTURA/P.ATRAC                                      </v>
          </cell>
          <cell r="C139" t="str">
            <v>TVE1</v>
          </cell>
          <cell r="D139" t="str">
            <v>GENERAL</v>
          </cell>
          <cell r="E139">
            <v>35883</v>
          </cell>
          <cell r="F139" t="str">
            <v>DOM</v>
          </cell>
          <cell r="G139">
            <v>0.59901620370370368</v>
          </cell>
          <cell r="H139" t="str">
            <v>000:10</v>
          </cell>
          <cell r="I139" t="str">
            <v>[AVANCE PROGRAMACION] * [AVANCE PROGRAMACION]</v>
          </cell>
          <cell r="J139">
            <v>4</v>
          </cell>
          <cell r="K139">
            <v>22</v>
          </cell>
          <cell r="L139" t="str">
            <v>Resto</v>
          </cell>
          <cell r="M139">
            <v>3.4</v>
          </cell>
          <cell r="N139">
            <v>463.1</v>
          </cell>
          <cell r="O139">
            <v>1258</v>
          </cell>
          <cell r="P139">
            <v>480</v>
          </cell>
          <cell r="Q139">
            <v>5.6</v>
          </cell>
          <cell r="R139">
            <v>30390</v>
          </cell>
          <cell r="S139">
            <v>82.8</v>
          </cell>
          <cell r="T139">
            <v>10</v>
          </cell>
          <cell r="U139">
            <v>30390</v>
          </cell>
        </row>
        <row r="140">
          <cell r="A140">
            <v>138</v>
          </cell>
          <cell r="B140" t="str">
            <v xml:space="preserve">PORT AVENTURA/P.ATRAC                                      </v>
          </cell>
          <cell r="C140" t="str">
            <v>TVE1</v>
          </cell>
          <cell r="D140" t="str">
            <v>GENERAL</v>
          </cell>
          <cell r="E140">
            <v>35883</v>
          </cell>
          <cell r="F140" t="str">
            <v>DOM</v>
          </cell>
          <cell r="G140">
            <v>0.6229513888888889</v>
          </cell>
          <cell r="H140" t="str">
            <v>000:10</v>
          </cell>
          <cell r="I140" t="str">
            <v>[CORAZON CORAZON] * [AVANCE PROGRAMACION]</v>
          </cell>
          <cell r="J140">
            <v>5</v>
          </cell>
          <cell r="K140">
            <v>13</v>
          </cell>
          <cell r="L140" t="str">
            <v>Resto</v>
          </cell>
          <cell r="M140">
            <v>6.4</v>
          </cell>
          <cell r="N140">
            <v>469.4</v>
          </cell>
          <cell r="O140">
            <v>2334</v>
          </cell>
          <cell r="P140">
            <v>1500</v>
          </cell>
          <cell r="Q140">
            <v>5.7</v>
          </cell>
          <cell r="R140">
            <v>30469</v>
          </cell>
          <cell r="S140">
            <v>83</v>
          </cell>
          <cell r="T140">
            <v>10</v>
          </cell>
          <cell r="U140">
            <v>30469</v>
          </cell>
        </row>
        <row r="141">
          <cell r="A141">
            <v>139</v>
          </cell>
          <cell r="B141" t="str">
            <v xml:space="preserve">PORT AVENTURA/P.ATRAC                                      </v>
          </cell>
          <cell r="C141" t="str">
            <v>TVE1</v>
          </cell>
          <cell r="D141" t="str">
            <v>GENERAL</v>
          </cell>
          <cell r="E141">
            <v>35883</v>
          </cell>
          <cell r="F141" t="str">
            <v>DOM</v>
          </cell>
          <cell r="G141">
            <v>0.93903935185185183</v>
          </cell>
          <cell r="H141" t="str">
            <v>000:10</v>
          </cell>
          <cell r="I141" t="str">
            <v>[CINE] {AVANCE PROGRAMACION} * {AVANCE PROGRAMACION}</v>
          </cell>
          <cell r="J141">
            <v>12</v>
          </cell>
          <cell r="K141">
            <v>18</v>
          </cell>
          <cell r="L141" t="str">
            <v>Resto</v>
          </cell>
          <cell r="M141">
            <v>7.5</v>
          </cell>
          <cell r="N141">
            <v>476.9</v>
          </cell>
          <cell r="O141">
            <v>2763</v>
          </cell>
          <cell r="P141">
            <v>3000</v>
          </cell>
          <cell r="Q141">
            <v>5.7</v>
          </cell>
          <cell r="R141">
            <v>30680</v>
          </cell>
          <cell r="S141">
            <v>83.6</v>
          </cell>
          <cell r="T141">
            <v>10</v>
          </cell>
          <cell r="U141">
            <v>30680</v>
          </cell>
        </row>
        <row r="142">
          <cell r="A142">
            <v>140</v>
          </cell>
          <cell r="B142" t="str">
            <v xml:space="preserve">PORT AVENTURA/P.ATRAC                                      </v>
          </cell>
          <cell r="C142" t="str">
            <v>LA 2</v>
          </cell>
          <cell r="D142" t="str">
            <v>GENERAL</v>
          </cell>
          <cell r="E142">
            <v>35883</v>
          </cell>
          <cell r="F142" t="str">
            <v>DOM</v>
          </cell>
          <cell r="G142">
            <v>0.61245370370370367</v>
          </cell>
          <cell r="H142" t="str">
            <v>000:30</v>
          </cell>
          <cell r="I142" t="str">
            <v>[ESTADIO 2] {POST BASKET:L.ACB} * {AVANCE PROGRAMACION}</v>
          </cell>
          <cell r="J142">
            <v>8</v>
          </cell>
          <cell r="K142">
            <v>12</v>
          </cell>
          <cell r="L142" t="str">
            <v>Resto</v>
          </cell>
          <cell r="M142">
            <v>1.8</v>
          </cell>
          <cell r="N142">
            <v>478.7</v>
          </cell>
          <cell r="O142">
            <v>647</v>
          </cell>
          <cell r="P142">
            <v>1200</v>
          </cell>
          <cell r="Q142">
            <v>5.7</v>
          </cell>
          <cell r="R142">
            <v>30735</v>
          </cell>
          <cell r="S142">
            <v>83.7</v>
          </cell>
          <cell r="T142">
            <v>30</v>
          </cell>
          <cell r="U142">
            <v>30735</v>
          </cell>
        </row>
        <row r="143">
          <cell r="A143">
            <v>141</v>
          </cell>
          <cell r="B143" t="str">
            <v xml:space="preserve">PORT AVENTURA/P.ATRAC                                      </v>
          </cell>
          <cell r="C143" t="str">
            <v>T5</v>
          </cell>
          <cell r="D143" t="str">
            <v>GENERAL</v>
          </cell>
          <cell r="E143">
            <v>35883</v>
          </cell>
          <cell r="F143" t="str">
            <v>DOM</v>
          </cell>
          <cell r="G143">
            <v>0.56980324074074074</v>
          </cell>
          <cell r="H143" t="str">
            <v>000:30</v>
          </cell>
          <cell r="I143" t="str">
            <v>[EL NUEVO JUEGO DE (R)] {AVANCE PROGRAMACION} * {AVANCE PROGRAMACION}</v>
          </cell>
          <cell r="J143">
            <v>1</v>
          </cell>
          <cell r="K143">
            <v>21</v>
          </cell>
          <cell r="L143" t="str">
            <v>Primera</v>
          </cell>
          <cell r="M143">
            <v>2.8</v>
          </cell>
          <cell r="N143">
            <v>481.5</v>
          </cell>
          <cell r="O143">
            <v>1034</v>
          </cell>
          <cell r="P143">
            <v>300</v>
          </cell>
          <cell r="Q143">
            <v>5.7</v>
          </cell>
          <cell r="R143">
            <v>30841</v>
          </cell>
          <cell r="S143">
            <v>84</v>
          </cell>
          <cell r="T143">
            <v>30</v>
          </cell>
          <cell r="U143">
            <v>30841</v>
          </cell>
        </row>
        <row r="144">
          <cell r="A144">
            <v>142</v>
          </cell>
          <cell r="B144" t="str">
            <v xml:space="preserve">PORT AVENTURA/P.ATRAC                                      </v>
          </cell>
          <cell r="C144" t="str">
            <v>T5</v>
          </cell>
          <cell r="D144" t="str">
            <v>GENERAL</v>
          </cell>
          <cell r="E144">
            <v>35883</v>
          </cell>
          <cell r="F144" t="str">
            <v>DOM</v>
          </cell>
          <cell r="G144">
            <v>0.68052083333333335</v>
          </cell>
          <cell r="H144" t="str">
            <v>000:10</v>
          </cell>
          <cell r="I144" t="str">
            <v>[CAIGA QUIEN CAIGA] * [CINE FIN DE SEMANA]</v>
          </cell>
          <cell r="J144">
            <v>3</v>
          </cell>
          <cell r="K144">
            <v>21</v>
          </cell>
          <cell r="L144" t="str">
            <v>Resto</v>
          </cell>
          <cell r="M144">
            <v>6.5</v>
          </cell>
          <cell r="N144">
            <v>488.1</v>
          </cell>
          <cell r="O144">
            <v>2404</v>
          </cell>
          <cell r="P144">
            <v>420</v>
          </cell>
          <cell r="Q144">
            <v>5.8</v>
          </cell>
          <cell r="R144">
            <v>31011</v>
          </cell>
          <cell r="S144">
            <v>84.5</v>
          </cell>
          <cell r="T144">
            <v>10</v>
          </cell>
          <cell r="U144">
            <v>31011</v>
          </cell>
        </row>
        <row r="145">
          <cell r="A145">
            <v>143</v>
          </cell>
          <cell r="B145" t="str">
            <v xml:space="preserve">PORT AVENTURA/P.ATRAC                                      </v>
          </cell>
          <cell r="C145" t="str">
            <v>T5</v>
          </cell>
          <cell r="D145" t="str">
            <v>GENERAL</v>
          </cell>
          <cell r="E145">
            <v>35883</v>
          </cell>
          <cell r="F145" t="str">
            <v>DOM</v>
          </cell>
          <cell r="G145">
            <v>0.82251157407407405</v>
          </cell>
          <cell r="H145" t="str">
            <v>000:10</v>
          </cell>
          <cell r="I145" t="str">
            <v xml:space="preserve">[DE DOMINGO A DOMINGO] {AVANCE PROGRAMACION} * </v>
          </cell>
          <cell r="J145">
            <v>15</v>
          </cell>
          <cell r="K145">
            <v>20</v>
          </cell>
          <cell r="L145" t="str">
            <v>Resto</v>
          </cell>
          <cell r="M145">
            <v>5.3</v>
          </cell>
          <cell r="N145">
            <v>493.4</v>
          </cell>
          <cell r="O145">
            <v>1963</v>
          </cell>
          <cell r="P145">
            <v>495</v>
          </cell>
          <cell r="Q145">
            <v>5.8</v>
          </cell>
          <cell r="R145">
            <v>31092</v>
          </cell>
          <cell r="S145">
            <v>84.7</v>
          </cell>
          <cell r="T145">
            <v>10</v>
          </cell>
          <cell r="U145">
            <v>31092</v>
          </cell>
        </row>
        <row r="146">
          <cell r="A146">
            <v>144</v>
          </cell>
          <cell r="B146" t="str">
            <v xml:space="preserve">PORT AVENTURA/P.ATRAC                                      </v>
          </cell>
          <cell r="C146" t="str">
            <v>T5</v>
          </cell>
          <cell r="D146" t="str">
            <v>GENERAL</v>
          </cell>
          <cell r="E146">
            <v>35883</v>
          </cell>
          <cell r="F146" t="str">
            <v>DOM</v>
          </cell>
          <cell r="G146">
            <v>0.87207175925925917</v>
          </cell>
          <cell r="H146" t="str">
            <v>000:10</v>
          </cell>
          <cell r="I146" t="str">
            <v>[DE DOMINGO DOMINGO 2]  * {AVANCE PROGRAMACION}</v>
          </cell>
          <cell r="J146">
            <v>19</v>
          </cell>
          <cell r="K146">
            <v>19</v>
          </cell>
          <cell r="L146" t="str">
            <v>Ultima</v>
          </cell>
          <cell r="M146">
            <v>5.6</v>
          </cell>
          <cell r="N146">
            <v>499</v>
          </cell>
          <cell r="O146">
            <v>2058</v>
          </cell>
          <cell r="P146">
            <v>495</v>
          </cell>
          <cell r="Q146">
            <v>5.9</v>
          </cell>
          <cell r="R146">
            <v>31145</v>
          </cell>
          <cell r="S146">
            <v>84.8</v>
          </cell>
          <cell r="T146">
            <v>10</v>
          </cell>
          <cell r="U146">
            <v>31145</v>
          </cell>
        </row>
        <row r="147">
          <cell r="A147">
            <v>145</v>
          </cell>
          <cell r="B147" t="str">
            <v xml:space="preserve">PORT AVENTURA/P.ATRAC                                      </v>
          </cell>
          <cell r="C147" t="str">
            <v>A3</v>
          </cell>
          <cell r="D147" t="str">
            <v>GENERAL</v>
          </cell>
          <cell r="E147">
            <v>35883</v>
          </cell>
          <cell r="F147" t="str">
            <v>DOM</v>
          </cell>
          <cell r="G147">
            <v>0.77865740740740741</v>
          </cell>
          <cell r="H147" t="str">
            <v>000:30</v>
          </cell>
          <cell r="I147" t="str">
            <v>[CINE] {AVANCE PROGRAMACION} * {AVANCE PROGRAMACION}</v>
          </cell>
          <cell r="J147">
            <v>13</v>
          </cell>
          <cell r="K147">
            <v>18</v>
          </cell>
          <cell r="L147" t="str">
            <v>Resto</v>
          </cell>
          <cell r="M147">
            <v>7.2</v>
          </cell>
          <cell r="N147">
            <v>506.2</v>
          </cell>
          <cell r="O147">
            <v>2641</v>
          </cell>
          <cell r="P147">
            <v>2400</v>
          </cell>
          <cell r="Q147">
            <v>5.9</v>
          </cell>
          <cell r="R147">
            <v>31242</v>
          </cell>
          <cell r="S147">
            <v>85.1</v>
          </cell>
          <cell r="T147">
            <v>30</v>
          </cell>
          <cell r="U147">
            <v>31242</v>
          </cell>
        </row>
        <row r="148">
          <cell r="A148">
            <v>146</v>
          </cell>
          <cell r="B148" t="str">
            <v xml:space="preserve">PORT AVENTURA/P.ATRAC                                      </v>
          </cell>
          <cell r="C148" t="str">
            <v>A3</v>
          </cell>
          <cell r="D148" t="str">
            <v>GENERAL</v>
          </cell>
          <cell r="E148">
            <v>35883</v>
          </cell>
          <cell r="F148" t="str">
            <v>DOM</v>
          </cell>
          <cell r="G148">
            <v>0.97996527777777775</v>
          </cell>
          <cell r="H148" t="str">
            <v>000:10</v>
          </cell>
          <cell r="I148" t="str">
            <v>[LO QUE NECESITAS AMOR] {AVANCE PROGRAMACION} * {(P)VERAS LO QUE GUSTA}</v>
          </cell>
          <cell r="J148">
            <v>13</v>
          </cell>
          <cell r="K148">
            <v>21</v>
          </cell>
          <cell r="L148" t="str">
            <v>Resto</v>
          </cell>
          <cell r="M148">
            <v>7.8</v>
          </cell>
          <cell r="N148">
            <v>514</v>
          </cell>
          <cell r="O148">
            <v>2859</v>
          </cell>
          <cell r="P148">
            <v>1680</v>
          </cell>
          <cell r="Q148">
            <v>6</v>
          </cell>
          <cell r="R148">
            <v>31317</v>
          </cell>
          <cell r="S148">
            <v>85.3</v>
          </cell>
          <cell r="T148">
            <v>10</v>
          </cell>
          <cell r="U148">
            <v>31317</v>
          </cell>
        </row>
        <row r="149">
          <cell r="A149">
            <v>147</v>
          </cell>
          <cell r="B149" t="str">
            <v xml:space="preserve">PORT AVENTURA/P.ATRAC                                      </v>
          </cell>
          <cell r="C149" t="str">
            <v>TV3</v>
          </cell>
          <cell r="D149" t="str">
            <v>GENERAL</v>
          </cell>
          <cell r="E149">
            <v>35883</v>
          </cell>
          <cell r="F149" t="str">
            <v>DOM</v>
          </cell>
          <cell r="G149">
            <v>0.53046296296296302</v>
          </cell>
          <cell r="H149" t="str">
            <v>000:20</v>
          </cell>
          <cell r="I149" t="str">
            <v>[SENSE TITOL S/N(R)]  * {AVANCE PROGRAMACION}</v>
          </cell>
          <cell r="J149">
            <v>2</v>
          </cell>
          <cell r="K149">
            <v>13</v>
          </cell>
          <cell r="L149" t="str">
            <v>Segunda</v>
          </cell>
          <cell r="M149">
            <v>0.4</v>
          </cell>
          <cell r="N149">
            <v>514.4</v>
          </cell>
          <cell r="O149">
            <v>138</v>
          </cell>
          <cell r="P149">
            <v>100</v>
          </cell>
          <cell r="Q149">
            <v>6</v>
          </cell>
          <cell r="R149">
            <v>31322</v>
          </cell>
          <cell r="S149">
            <v>85.3</v>
          </cell>
          <cell r="T149">
            <v>20</v>
          </cell>
          <cell r="U149">
            <v>31322</v>
          </cell>
        </row>
        <row r="150">
          <cell r="A150">
            <v>148</v>
          </cell>
          <cell r="B150" t="str">
            <v xml:space="preserve">PORT AVENTURA/P.ATRAC                                      </v>
          </cell>
          <cell r="C150" t="str">
            <v>TV3</v>
          </cell>
          <cell r="D150" t="str">
            <v>GENERAL</v>
          </cell>
          <cell r="E150">
            <v>35883</v>
          </cell>
          <cell r="F150" t="str">
            <v>DOM</v>
          </cell>
          <cell r="G150">
            <v>0.59998842592592594</v>
          </cell>
          <cell r="H150" t="str">
            <v>000:10</v>
          </cell>
          <cell r="I150" t="str">
            <v>[AGENDA CULTURAL] * [(P)SETMANA SANTA CINE]</v>
          </cell>
          <cell r="J150">
            <v>4</v>
          </cell>
          <cell r="K150">
            <v>18</v>
          </cell>
          <cell r="L150" t="str">
            <v>Resto</v>
          </cell>
          <cell r="M150">
            <v>0.6</v>
          </cell>
          <cell r="N150">
            <v>515</v>
          </cell>
          <cell r="O150">
            <v>229</v>
          </cell>
          <cell r="P150">
            <v>114</v>
          </cell>
          <cell r="Q150">
            <v>6</v>
          </cell>
          <cell r="R150">
            <v>31327</v>
          </cell>
          <cell r="S150">
            <v>85.3</v>
          </cell>
          <cell r="T150">
            <v>10</v>
          </cell>
          <cell r="U150">
            <v>31327</v>
          </cell>
        </row>
        <row r="151">
          <cell r="A151">
            <v>149</v>
          </cell>
          <cell r="B151" t="str">
            <v xml:space="preserve">PORT AVENTURA/P.ATRAC                                      </v>
          </cell>
          <cell r="C151" t="str">
            <v>TV3</v>
          </cell>
          <cell r="D151" t="str">
            <v>GENERAL</v>
          </cell>
          <cell r="E151">
            <v>35883</v>
          </cell>
          <cell r="F151" t="str">
            <v>DOM</v>
          </cell>
          <cell r="G151">
            <v>0.7588773148148148</v>
          </cell>
          <cell r="H151" t="str">
            <v>000:30</v>
          </cell>
          <cell r="I151" t="str">
            <v>[JA HI SOM!]  * {AVANCE PROGRAMACION}</v>
          </cell>
          <cell r="J151">
            <v>2</v>
          </cell>
          <cell r="K151">
            <v>17</v>
          </cell>
          <cell r="L151" t="str">
            <v>Segunda</v>
          </cell>
          <cell r="M151">
            <v>0.9</v>
          </cell>
          <cell r="N151">
            <v>515.9</v>
          </cell>
          <cell r="O151">
            <v>325</v>
          </cell>
          <cell r="P151">
            <v>375</v>
          </cell>
          <cell r="Q151">
            <v>6</v>
          </cell>
          <cell r="R151">
            <v>31332</v>
          </cell>
          <cell r="S151">
            <v>85.3</v>
          </cell>
          <cell r="T151">
            <v>30</v>
          </cell>
          <cell r="U151">
            <v>31332</v>
          </cell>
        </row>
        <row r="152">
          <cell r="A152">
            <v>150</v>
          </cell>
          <cell r="B152" t="str">
            <v xml:space="preserve">PORT AVENTURA/P.ATRAC                                      </v>
          </cell>
          <cell r="C152" t="str">
            <v>TV3</v>
          </cell>
          <cell r="D152" t="str">
            <v>GENERAL</v>
          </cell>
          <cell r="E152">
            <v>35883</v>
          </cell>
          <cell r="F152" t="str">
            <v>DOM</v>
          </cell>
          <cell r="G152">
            <v>0.82298611111111108</v>
          </cell>
          <cell r="H152" t="str">
            <v>000:20</v>
          </cell>
          <cell r="I152" t="str">
            <v>[JA HI SOM!] {EL TRANSIT} * {AVANCE PROGRAMACION}</v>
          </cell>
          <cell r="J152">
            <v>1</v>
          </cell>
          <cell r="K152">
            <v>14</v>
          </cell>
          <cell r="L152" t="str">
            <v>Primera</v>
          </cell>
          <cell r="M152">
            <v>1.1000000000000001</v>
          </cell>
          <cell r="N152">
            <v>517</v>
          </cell>
          <cell r="O152">
            <v>422</v>
          </cell>
          <cell r="P152">
            <v>250</v>
          </cell>
          <cell r="Q152">
            <v>6.1</v>
          </cell>
          <cell r="R152">
            <v>31352</v>
          </cell>
          <cell r="S152">
            <v>85.4</v>
          </cell>
          <cell r="T152">
            <v>20</v>
          </cell>
          <cell r="U152">
            <v>31352</v>
          </cell>
        </row>
        <row r="153">
          <cell r="A153">
            <v>151</v>
          </cell>
          <cell r="B153" t="str">
            <v xml:space="preserve">PORT AVENTURA/P.ATRAC                                      </v>
          </cell>
          <cell r="C153" t="str">
            <v>TV3</v>
          </cell>
          <cell r="D153" t="str">
            <v>GENERAL</v>
          </cell>
          <cell r="E153">
            <v>35883</v>
          </cell>
          <cell r="F153" t="str">
            <v>DOM</v>
          </cell>
          <cell r="G153">
            <v>0.8898611111111111</v>
          </cell>
          <cell r="H153" t="str">
            <v>000:10</v>
          </cell>
          <cell r="I153" t="str">
            <v>[AVANCE PROGRAMACION] * [AVANCE PROGRAMACION]</v>
          </cell>
          <cell r="J153">
            <v>8</v>
          </cell>
          <cell r="K153">
            <v>22</v>
          </cell>
          <cell r="L153" t="str">
            <v>Resto</v>
          </cell>
          <cell r="M153">
            <v>1.4</v>
          </cell>
          <cell r="N153">
            <v>518.4</v>
          </cell>
          <cell r="O153">
            <v>498</v>
          </cell>
          <cell r="P153">
            <v>780</v>
          </cell>
          <cell r="Q153">
            <v>6.1</v>
          </cell>
          <cell r="R153">
            <v>31370</v>
          </cell>
          <cell r="S153">
            <v>85.4</v>
          </cell>
          <cell r="T153">
            <v>10</v>
          </cell>
          <cell r="U153">
            <v>31370</v>
          </cell>
        </row>
        <row r="154">
          <cell r="A154">
            <v>152</v>
          </cell>
          <cell r="B154" t="str">
            <v xml:space="preserve">PORT AVENTURA/P.ATRAC                                      </v>
          </cell>
          <cell r="C154" t="str">
            <v>C9</v>
          </cell>
          <cell r="D154" t="str">
            <v>GENERAL</v>
          </cell>
          <cell r="E154">
            <v>35883</v>
          </cell>
          <cell r="F154" t="str">
            <v>DOM</v>
          </cell>
          <cell r="G154">
            <v>0.687037037037037</v>
          </cell>
          <cell r="H154" t="str">
            <v>000:20</v>
          </cell>
          <cell r="I154" t="str">
            <v>[TARDES DE CINE] {AVANCE PROGRAMACION} * {AVANCE PROGRAMACION}</v>
          </cell>
          <cell r="J154">
            <v>14</v>
          </cell>
          <cell r="K154">
            <v>15</v>
          </cell>
          <cell r="L154" t="str">
            <v>Penultima</v>
          </cell>
          <cell r="M154">
            <v>0.5</v>
          </cell>
          <cell r="N154">
            <v>518.9</v>
          </cell>
          <cell r="O154">
            <v>187</v>
          </cell>
          <cell r="P154">
            <v>250</v>
          </cell>
          <cell r="Q154">
            <v>6.1</v>
          </cell>
          <cell r="R154">
            <v>31378</v>
          </cell>
          <cell r="S154">
            <v>85.5</v>
          </cell>
          <cell r="T154">
            <v>20</v>
          </cell>
          <cell r="U154">
            <v>31378</v>
          </cell>
        </row>
        <row r="155">
          <cell r="A155">
            <v>153</v>
          </cell>
          <cell r="B155" t="str">
            <v xml:space="preserve">PORT AVENTURA/P.ATRAC                                      </v>
          </cell>
          <cell r="C155" t="str">
            <v>C9</v>
          </cell>
          <cell r="D155" t="str">
            <v>GENERAL</v>
          </cell>
          <cell r="E155">
            <v>35883</v>
          </cell>
          <cell r="F155" t="str">
            <v>DOM</v>
          </cell>
          <cell r="G155">
            <v>0.73334490740740732</v>
          </cell>
          <cell r="H155" t="str">
            <v>000:20</v>
          </cell>
          <cell r="I155" t="str">
            <v>[TARDES DE CINE 2] {AVANCE PROGRAMACION} * {AVANCE PROGRAMACION}</v>
          </cell>
          <cell r="J155">
            <v>15</v>
          </cell>
          <cell r="K155">
            <v>17</v>
          </cell>
          <cell r="L155" t="str">
            <v>Resto</v>
          </cell>
          <cell r="M155">
            <v>0.6</v>
          </cell>
          <cell r="N155">
            <v>519.4</v>
          </cell>
          <cell r="O155">
            <v>204</v>
          </cell>
          <cell r="P155">
            <v>250</v>
          </cell>
          <cell r="Q155">
            <v>6.1</v>
          </cell>
          <cell r="R155">
            <v>31409</v>
          </cell>
          <cell r="S155">
            <v>85.5</v>
          </cell>
          <cell r="T155">
            <v>20</v>
          </cell>
          <cell r="U155">
            <v>31409</v>
          </cell>
        </row>
        <row r="156">
          <cell r="A156">
            <v>154</v>
          </cell>
          <cell r="B156" t="str">
            <v xml:space="preserve">PORT AVENTURA/P.ATRAC                                      </v>
          </cell>
          <cell r="C156" t="str">
            <v>C9</v>
          </cell>
          <cell r="D156" t="str">
            <v>GENERAL</v>
          </cell>
          <cell r="E156">
            <v>35883</v>
          </cell>
          <cell r="F156" t="str">
            <v>DOM</v>
          </cell>
          <cell r="G156">
            <v>0.85215277777777787</v>
          </cell>
          <cell r="H156" t="str">
            <v>000:20</v>
          </cell>
          <cell r="I156" t="str">
            <v>[AVANCE PROGRAMACION] * [AVANCE PROGRAMACION]</v>
          </cell>
          <cell r="J156">
            <v>3</v>
          </cell>
          <cell r="K156">
            <v>10</v>
          </cell>
          <cell r="L156" t="str">
            <v>Resto</v>
          </cell>
          <cell r="M156">
            <v>0.6</v>
          </cell>
          <cell r="N156">
            <v>520.1</v>
          </cell>
          <cell r="O156">
            <v>230</v>
          </cell>
          <cell r="P156">
            <v>300</v>
          </cell>
          <cell r="Q156">
            <v>6.1</v>
          </cell>
          <cell r="R156">
            <v>31416</v>
          </cell>
          <cell r="S156">
            <v>85.6</v>
          </cell>
          <cell r="T156">
            <v>20</v>
          </cell>
          <cell r="U156">
            <v>31416</v>
          </cell>
        </row>
        <row r="157">
          <cell r="A157">
            <v>155</v>
          </cell>
          <cell r="B157" t="str">
            <v xml:space="preserve">PORT AVENTURA/P.ATRAC                                      </v>
          </cell>
          <cell r="C157" t="str">
            <v>TVE1</v>
          </cell>
          <cell r="D157" t="str">
            <v>GENERAL</v>
          </cell>
          <cell r="E157">
            <v>35884</v>
          </cell>
          <cell r="F157" t="str">
            <v>LUN</v>
          </cell>
          <cell r="G157">
            <v>0.6246180555555555</v>
          </cell>
          <cell r="H157" t="str">
            <v>000:30</v>
          </cell>
          <cell r="I157" t="str">
            <v>[AVANCE PROGRAMACION] * [TELEDIARIO 1]</v>
          </cell>
          <cell r="J157">
            <v>10</v>
          </cell>
          <cell r="K157">
            <v>10</v>
          </cell>
          <cell r="L157" t="str">
            <v>Ultima</v>
          </cell>
          <cell r="M157">
            <v>6.3</v>
          </cell>
          <cell r="N157">
            <v>526.4</v>
          </cell>
          <cell r="O157">
            <v>2311</v>
          </cell>
          <cell r="P157">
            <v>4500</v>
          </cell>
          <cell r="Q157">
            <v>6.1</v>
          </cell>
          <cell r="R157">
            <v>31462</v>
          </cell>
          <cell r="S157">
            <v>85.7</v>
          </cell>
          <cell r="T157">
            <v>30</v>
          </cell>
          <cell r="U157">
            <v>31462</v>
          </cell>
        </row>
        <row r="158">
          <cell r="A158">
            <v>156</v>
          </cell>
          <cell r="B158" t="str">
            <v xml:space="preserve">PORT AVENTURA/P.ATRAC                                      </v>
          </cell>
          <cell r="C158" t="str">
            <v>TVE1</v>
          </cell>
          <cell r="D158" t="str">
            <v>GENERAL</v>
          </cell>
          <cell r="E158">
            <v>35884</v>
          </cell>
          <cell r="F158" t="str">
            <v>LUN</v>
          </cell>
          <cell r="G158">
            <v>0.70758101851851851</v>
          </cell>
          <cell r="H158" t="str">
            <v>000:10</v>
          </cell>
          <cell r="I158" t="str">
            <v>[HURACAN] {AVANCE PROGRAMACION} * {AVANCE PROGRAMACION}</v>
          </cell>
          <cell r="J158">
            <v>19</v>
          </cell>
          <cell r="K158">
            <v>19</v>
          </cell>
          <cell r="L158" t="str">
            <v>Ultima</v>
          </cell>
          <cell r="M158">
            <v>4.0999999999999996</v>
          </cell>
          <cell r="N158">
            <v>530.5</v>
          </cell>
          <cell r="O158">
            <v>1514</v>
          </cell>
          <cell r="P158">
            <v>420</v>
          </cell>
          <cell r="Q158">
            <v>6.2</v>
          </cell>
          <cell r="R158">
            <v>31493</v>
          </cell>
          <cell r="S158">
            <v>85.8</v>
          </cell>
          <cell r="T158">
            <v>10</v>
          </cell>
          <cell r="U158">
            <v>31493</v>
          </cell>
        </row>
        <row r="159">
          <cell r="A159">
            <v>157</v>
          </cell>
          <cell r="B159" t="str">
            <v xml:space="preserve">PORT AVENTURA/P.ATRAC                                      </v>
          </cell>
          <cell r="C159" t="str">
            <v>TVE1</v>
          </cell>
          <cell r="D159" t="str">
            <v>GENERAL</v>
          </cell>
          <cell r="E159">
            <v>35884</v>
          </cell>
          <cell r="F159" t="str">
            <v>LUN</v>
          </cell>
          <cell r="G159">
            <v>0.79329861111111111</v>
          </cell>
          <cell r="H159" t="str">
            <v>000:10</v>
          </cell>
          <cell r="I159" t="str">
            <v>[AVANCE NOTICIAS 18H] * [AVANCE PROGRAMACION]</v>
          </cell>
          <cell r="J159">
            <v>2</v>
          </cell>
          <cell r="K159">
            <v>18</v>
          </cell>
          <cell r="L159" t="str">
            <v>Segunda</v>
          </cell>
          <cell r="M159">
            <v>2.6</v>
          </cell>
          <cell r="N159">
            <v>533.1</v>
          </cell>
          <cell r="O159">
            <v>950</v>
          </cell>
          <cell r="P159">
            <v>420</v>
          </cell>
          <cell r="Q159">
            <v>6.2</v>
          </cell>
          <cell r="R159">
            <v>31512</v>
          </cell>
          <cell r="S159">
            <v>85.8</v>
          </cell>
          <cell r="T159">
            <v>10</v>
          </cell>
          <cell r="U159">
            <v>31512</v>
          </cell>
        </row>
        <row r="160">
          <cell r="A160">
            <v>158</v>
          </cell>
          <cell r="B160" t="str">
            <v xml:space="preserve">PORT AVENTURA/P.ATRAC                                      </v>
          </cell>
          <cell r="C160" t="str">
            <v>TVE1</v>
          </cell>
          <cell r="D160" t="str">
            <v>GENERAL</v>
          </cell>
          <cell r="E160">
            <v>35884</v>
          </cell>
          <cell r="F160" t="str">
            <v>LUN</v>
          </cell>
          <cell r="G160">
            <v>0.9453125</v>
          </cell>
          <cell r="H160" t="str">
            <v>000:30</v>
          </cell>
          <cell r="I160" t="str">
            <v>[A LAS ONCE EN CASA] {AVANCE PROGRAMACION} * {AVANCE PROGRAMACION}</v>
          </cell>
          <cell r="J160">
            <v>1</v>
          </cell>
          <cell r="K160">
            <v>20</v>
          </cell>
          <cell r="L160" t="str">
            <v>Primera</v>
          </cell>
          <cell r="M160">
            <v>9.5</v>
          </cell>
          <cell r="N160">
            <v>542.6</v>
          </cell>
          <cell r="O160">
            <v>3505</v>
          </cell>
          <cell r="P160">
            <v>6750</v>
          </cell>
          <cell r="Q160">
            <v>6.3</v>
          </cell>
          <cell r="R160">
            <v>31563</v>
          </cell>
          <cell r="S160">
            <v>86</v>
          </cell>
          <cell r="T160">
            <v>30</v>
          </cell>
          <cell r="U160">
            <v>31563</v>
          </cell>
        </row>
        <row r="161">
          <cell r="A161">
            <v>159</v>
          </cell>
          <cell r="B161" t="str">
            <v xml:space="preserve">PORT AVENTURA/P.ATRAC                                      </v>
          </cell>
          <cell r="C161" t="str">
            <v>T5</v>
          </cell>
          <cell r="D161" t="str">
            <v>GENERAL</v>
          </cell>
          <cell r="E161">
            <v>35884</v>
          </cell>
          <cell r="F161" t="str">
            <v>LUN</v>
          </cell>
          <cell r="G161">
            <v>0.7846643518518519</v>
          </cell>
          <cell r="H161" t="str">
            <v>000:30</v>
          </cell>
          <cell r="I161" t="str">
            <v>[ANA]  * {AVANCE PROGRAMACION}</v>
          </cell>
          <cell r="J161">
            <v>1</v>
          </cell>
          <cell r="K161">
            <v>10</v>
          </cell>
          <cell r="L161" t="str">
            <v>Primera</v>
          </cell>
          <cell r="M161">
            <v>4.0999999999999996</v>
          </cell>
          <cell r="N161">
            <v>546.70000000000005</v>
          </cell>
          <cell r="O161">
            <v>1498</v>
          </cell>
          <cell r="P161">
            <v>1650</v>
          </cell>
          <cell r="Q161">
            <v>6.4</v>
          </cell>
          <cell r="R161">
            <v>31590</v>
          </cell>
          <cell r="S161">
            <v>86</v>
          </cell>
          <cell r="T161">
            <v>30</v>
          </cell>
          <cell r="U161">
            <v>31590</v>
          </cell>
        </row>
        <row r="162">
          <cell r="A162">
            <v>160</v>
          </cell>
          <cell r="B162" t="str">
            <v xml:space="preserve">PORT AVENTURA/P.ATRAC                                      </v>
          </cell>
          <cell r="C162" t="str">
            <v>T5</v>
          </cell>
          <cell r="D162" t="str">
            <v>GENERAL</v>
          </cell>
          <cell r="E162">
            <v>35884</v>
          </cell>
          <cell r="F162" t="str">
            <v>LUN</v>
          </cell>
          <cell r="G162">
            <v>0.98059027777777785</v>
          </cell>
          <cell r="H162" t="str">
            <v>000:10</v>
          </cell>
          <cell r="I162" t="str">
            <v>[CRONICAS MARCIANAS] {AVANCE PROGRAMACION} * {AVANCE PROGRAMACION}</v>
          </cell>
          <cell r="J162">
            <v>13</v>
          </cell>
          <cell r="K162">
            <v>21</v>
          </cell>
          <cell r="L162" t="str">
            <v>Resto</v>
          </cell>
          <cell r="M162">
            <v>3.2</v>
          </cell>
          <cell r="N162">
            <v>549.9</v>
          </cell>
          <cell r="O162">
            <v>1192</v>
          </cell>
          <cell r="P162">
            <v>630</v>
          </cell>
          <cell r="Q162">
            <v>6.4</v>
          </cell>
          <cell r="R162">
            <v>31643</v>
          </cell>
          <cell r="S162">
            <v>86.2</v>
          </cell>
          <cell r="T162">
            <v>10</v>
          </cell>
          <cell r="U162">
            <v>31643</v>
          </cell>
        </row>
        <row r="163">
          <cell r="A163">
            <v>161</v>
          </cell>
          <cell r="B163" t="str">
            <v xml:space="preserve">PORT AVENTURA/P.ATRAC                                      </v>
          </cell>
          <cell r="C163" t="str">
            <v>A3</v>
          </cell>
          <cell r="D163" t="str">
            <v>GENERAL</v>
          </cell>
          <cell r="E163">
            <v>35884</v>
          </cell>
          <cell r="F163" t="str">
            <v>LUN</v>
          </cell>
          <cell r="G163">
            <v>0.82868055555555553</v>
          </cell>
          <cell r="H163" t="str">
            <v>000:10</v>
          </cell>
          <cell r="I163" t="str">
            <v>[VIGILANTES D.LA PLAYA]  * {AVANCE PROGRAMACION}</v>
          </cell>
          <cell r="J163">
            <v>15</v>
          </cell>
          <cell r="K163">
            <v>18</v>
          </cell>
          <cell r="L163" t="str">
            <v>Resto</v>
          </cell>
          <cell r="M163">
            <v>3.7</v>
          </cell>
          <cell r="N163">
            <v>553.70000000000005</v>
          </cell>
          <cell r="O163">
            <v>1360</v>
          </cell>
          <cell r="P163">
            <v>450</v>
          </cell>
          <cell r="Q163">
            <v>6.4</v>
          </cell>
          <cell r="R163">
            <v>31684</v>
          </cell>
          <cell r="S163">
            <v>86.3</v>
          </cell>
          <cell r="T163">
            <v>10</v>
          </cell>
          <cell r="U163">
            <v>31684</v>
          </cell>
        </row>
        <row r="164">
          <cell r="A164">
            <v>162</v>
          </cell>
          <cell r="B164" t="str">
            <v xml:space="preserve">PORT AVENTURA/P.ATRAC                                      </v>
          </cell>
          <cell r="C164" t="str">
            <v>TV3</v>
          </cell>
          <cell r="D164" t="str">
            <v>GENERAL</v>
          </cell>
          <cell r="E164">
            <v>35884</v>
          </cell>
          <cell r="F164" t="str">
            <v>LUN</v>
          </cell>
          <cell r="G164">
            <v>0.6522337962962963</v>
          </cell>
          <cell r="H164" t="str">
            <v>000:30</v>
          </cell>
          <cell r="I164" t="str">
            <v>[CUINES] * [AVANCE PROGRAMACION]</v>
          </cell>
          <cell r="J164">
            <v>1</v>
          </cell>
          <cell r="K164">
            <v>12</v>
          </cell>
          <cell r="L164" t="str">
            <v>Primera</v>
          </cell>
          <cell r="M164">
            <v>1.7</v>
          </cell>
          <cell r="N164">
            <v>555.29999999999995</v>
          </cell>
          <cell r="O164">
            <v>614</v>
          </cell>
          <cell r="P164">
            <v>1050</v>
          </cell>
          <cell r="Q164">
            <v>6.4</v>
          </cell>
          <cell r="R164">
            <v>31700</v>
          </cell>
          <cell r="S164">
            <v>86.3</v>
          </cell>
          <cell r="T164">
            <v>30</v>
          </cell>
          <cell r="U164">
            <v>31700</v>
          </cell>
        </row>
        <row r="165">
          <cell r="A165">
            <v>163</v>
          </cell>
          <cell r="B165" t="str">
            <v xml:space="preserve">PORT AVENTURA/P.ATRAC                                      </v>
          </cell>
          <cell r="C165" t="str">
            <v>TV3</v>
          </cell>
          <cell r="D165" t="str">
            <v>GENERAL</v>
          </cell>
          <cell r="E165">
            <v>35884</v>
          </cell>
          <cell r="F165" t="str">
            <v>LUN</v>
          </cell>
          <cell r="G165">
            <v>0.8289467592592592</v>
          </cell>
          <cell r="H165" t="str">
            <v>000:20</v>
          </cell>
          <cell r="I165" t="str">
            <v>[IRONSIDE]  * {LA TIENDA EN CASA}</v>
          </cell>
          <cell r="J165">
            <v>2</v>
          </cell>
          <cell r="K165">
            <v>11</v>
          </cell>
          <cell r="L165" t="str">
            <v>Segunda</v>
          </cell>
          <cell r="M165">
            <v>0.7</v>
          </cell>
          <cell r="N165">
            <v>556</v>
          </cell>
          <cell r="O165">
            <v>245</v>
          </cell>
          <cell r="P165">
            <v>300</v>
          </cell>
          <cell r="Q165">
            <v>6.4</v>
          </cell>
          <cell r="R165">
            <v>31700</v>
          </cell>
          <cell r="S165">
            <v>86.3</v>
          </cell>
          <cell r="T165">
            <v>20</v>
          </cell>
          <cell r="U165">
            <v>31700</v>
          </cell>
        </row>
        <row r="166">
          <cell r="A166">
            <v>164</v>
          </cell>
          <cell r="B166" t="str">
            <v xml:space="preserve">PORT AVENTURA/P.ATRAC                                      </v>
          </cell>
          <cell r="C166" t="str">
            <v>TV3</v>
          </cell>
          <cell r="D166" t="str">
            <v>GENERAL</v>
          </cell>
          <cell r="E166">
            <v>35884</v>
          </cell>
          <cell r="F166" t="str">
            <v>LUN</v>
          </cell>
          <cell r="G166">
            <v>0.85267361111111117</v>
          </cell>
          <cell r="H166" t="str">
            <v>000:20</v>
          </cell>
          <cell r="I166" t="str">
            <v>[IRONSIDE] * [(P)C33 MOLT HA VEURE]</v>
          </cell>
          <cell r="J166">
            <v>18</v>
          </cell>
          <cell r="K166">
            <v>20</v>
          </cell>
          <cell r="L166" t="str">
            <v>Resto</v>
          </cell>
          <cell r="M166">
            <v>0.7</v>
          </cell>
          <cell r="N166">
            <v>556.70000000000005</v>
          </cell>
          <cell r="O166">
            <v>258</v>
          </cell>
          <cell r="P166">
            <v>300</v>
          </cell>
          <cell r="Q166">
            <v>6.4</v>
          </cell>
          <cell r="R166">
            <v>31709</v>
          </cell>
          <cell r="S166">
            <v>86.4</v>
          </cell>
          <cell r="T166">
            <v>20</v>
          </cell>
          <cell r="U166">
            <v>31709</v>
          </cell>
        </row>
        <row r="167">
          <cell r="A167">
            <v>165</v>
          </cell>
          <cell r="B167" t="str">
            <v xml:space="preserve">PORT AVENTURA/P.ATRAC                                      </v>
          </cell>
          <cell r="C167" t="str">
            <v>TV3</v>
          </cell>
          <cell r="D167" t="str">
            <v>GENERAL</v>
          </cell>
          <cell r="E167">
            <v>35884</v>
          </cell>
          <cell r="F167" t="str">
            <v>LUN</v>
          </cell>
          <cell r="G167">
            <v>0.90583333333333327</v>
          </cell>
          <cell r="H167" t="str">
            <v>000:20</v>
          </cell>
          <cell r="I167" t="str">
            <v>[SURTI COM SURTI]  * {AVANCE PROGRAMACION}</v>
          </cell>
          <cell r="J167">
            <v>3</v>
          </cell>
          <cell r="K167">
            <v>16</v>
          </cell>
          <cell r="L167" t="str">
            <v>Resto</v>
          </cell>
          <cell r="M167">
            <v>1.3</v>
          </cell>
          <cell r="N167">
            <v>557.9</v>
          </cell>
          <cell r="O167">
            <v>460</v>
          </cell>
          <cell r="P167">
            <v>650</v>
          </cell>
          <cell r="Q167">
            <v>6.5</v>
          </cell>
          <cell r="R167">
            <v>31713</v>
          </cell>
          <cell r="S167">
            <v>86.4</v>
          </cell>
          <cell r="T167">
            <v>20</v>
          </cell>
          <cell r="U167">
            <v>31713</v>
          </cell>
        </row>
        <row r="168">
          <cell r="A168">
            <v>166</v>
          </cell>
          <cell r="B168" t="str">
            <v xml:space="preserve">PORT AVENTURA/P.ATRAC                                      </v>
          </cell>
          <cell r="C168" t="str">
            <v>C9</v>
          </cell>
          <cell r="D168" t="str">
            <v>GENERAL</v>
          </cell>
          <cell r="E168">
            <v>35884</v>
          </cell>
          <cell r="F168" t="str">
            <v>LUN</v>
          </cell>
          <cell r="G168">
            <v>0.64369212962962963</v>
          </cell>
          <cell r="H168" t="str">
            <v>000:10</v>
          </cell>
          <cell r="I168" t="str">
            <v>[NOTICIES 9:1] * [TARDES DE CINE]</v>
          </cell>
          <cell r="J168">
            <v>3</v>
          </cell>
          <cell r="K168">
            <v>3</v>
          </cell>
          <cell r="L168" t="str">
            <v>Ultima</v>
          </cell>
          <cell r="M168">
            <v>0.3</v>
          </cell>
          <cell r="N168">
            <v>558.20000000000005</v>
          </cell>
          <cell r="O168">
            <v>94</v>
          </cell>
          <cell r="P168">
            <v>228</v>
          </cell>
          <cell r="Q168">
            <v>6.5</v>
          </cell>
          <cell r="R168">
            <v>31714</v>
          </cell>
          <cell r="S168">
            <v>86.4</v>
          </cell>
          <cell r="T168">
            <v>10</v>
          </cell>
          <cell r="U168">
            <v>31714</v>
          </cell>
        </row>
        <row r="169">
          <cell r="A169">
            <v>167</v>
          </cell>
          <cell r="B169" t="str">
            <v xml:space="preserve">PORT AVENTURA/P.ATRAC                                      </v>
          </cell>
          <cell r="C169" t="str">
            <v>C9</v>
          </cell>
          <cell r="D169" t="str">
            <v>GENERAL</v>
          </cell>
          <cell r="E169">
            <v>35884</v>
          </cell>
          <cell r="F169" t="str">
            <v>LUN</v>
          </cell>
          <cell r="G169">
            <v>0.66552083333333334</v>
          </cell>
          <cell r="H169" t="str">
            <v>000:20</v>
          </cell>
          <cell r="I169" t="str">
            <v>[TARDES DE CINE] {AVANCE PROGRAMACION} * {AVANCE PROGRAMACION}</v>
          </cell>
          <cell r="J169">
            <v>12</v>
          </cell>
          <cell r="K169">
            <v>14</v>
          </cell>
          <cell r="L169" t="str">
            <v>Resto</v>
          </cell>
          <cell r="M169">
            <v>0.2</v>
          </cell>
          <cell r="N169">
            <v>558.4</v>
          </cell>
          <cell r="O169">
            <v>82</v>
          </cell>
          <cell r="P169">
            <v>160</v>
          </cell>
          <cell r="Q169">
            <v>6.5</v>
          </cell>
          <cell r="R169">
            <v>31714</v>
          </cell>
          <cell r="S169">
            <v>86.4</v>
          </cell>
          <cell r="T169">
            <v>20</v>
          </cell>
          <cell r="U169">
            <v>31714</v>
          </cell>
        </row>
        <row r="170">
          <cell r="A170">
            <v>168</v>
          </cell>
          <cell r="B170" t="str">
            <v xml:space="preserve">PORT AVENTURA/P.ATRAC                                      </v>
          </cell>
          <cell r="C170" t="str">
            <v>C9</v>
          </cell>
          <cell r="D170" t="str">
            <v>GENERAL</v>
          </cell>
          <cell r="E170">
            <v>35884</v>
          </cell>
          <cell r="F170" t="str">
            <v>LUN</v>
          </cell>
          <cell r="G170">
            <v>0.70310185185185192</v>
          </cell>
          <cell r="H170" t="str">
            <v>000:20</v>
          </cell>
          <cell r="I170" t="str">
            <v>[TARDES DE CINE] {AVANCE PROGRAMACION} * {AVANCE PROGRAMACION}</v>
          </cell>
          <cell r="J170">
            <v>15</v>
          </cell>
          <cell r="K170">
            <v>16</v>
          </cell>
          <cell r="L170" t="str">
            <v>Penultima</v>
          </cell>
          <cell r="M170">
            <v>0.2</v>
          </cell>
          <cell r="N170">
            <v>558.70000000000005</v>
          </cell>
          <cell r="O170">
            <v>90</v>
          </cell>
          <cell r="P170">
            <v>160</v>
          </cell>
          <cell r="Q170">
            <v>6.5</v>
          </cell>
          <cell r="R170">
            <v>31715</v>
          </cell>
          <cell r="S170">
            <v>86.4</v>
          </cell>
          <cell r="T170">
            <v>20</v>
          </cell>
          <cell r="U170">
            <v>31715</v>
          </cell>
        </row>
        <row r="171">
          <cell r="A171">
            <v>169</v>
          </cell>
          <cell r="B171" t="str">
            <v xml:space="preserve">PORT AVENTURA/P.ATRAC                                      </v>
          </cell>
          <cell r="C171" t="str">
            <v>C9</v>
          </cell>
          <cell r="D171" t="str">
            <v>GENERAL</v>
          </cell>
          <cell r="E171">
            <v>35884</v>
          </cell>
          <cell r="F171" t="str">
            <v>LUN</v>
          </cell>
          <cell r="G171">
            <v>0.74725694444444446</v>
          </cell>
          <cell r="H171" t="str">
            <v>000:20</v>
          </cell>
          <cell r="I171" t="str">
            <v xml:space="preserve">[TESTIGO SILENCIOSO] {AVANCE PROGRAMACION} * </v>
          </cell>
          <cell r="J171">
            <v>8</v>
          </cell>
          <cell r="K171">
            <v>11</v>
          </cell>
          <cell r="L171" t="str">
            <v>Resto</v>
          </cell>
          <cell r="M171">
            <v>0.2</v>
          </cell>
          <cell r="N171">
            <v>558.9</v>
          </cell>
          <cell r="O171">
            <v>66</v>
          </cell>
          <cell r="P171">
            <v>160</v>
          </cell>
          <cell r="Q171">
            <v>6.5</v>
          </cell>
          <cell r="R171">
            <v>31715</v>
          </cell>
          <cell r="S171">
            <v>86.4</v>
          </cell>
          <cell r="T171">
            <v>20</v>
          </cell>
          <cell r="U171">
            <v>31715</v>
          </cell>
        </row>
        <row r="172">
          <cell r="A172">
            <v>170</v>
          </cell>
          <cell r="B172" t="str">
            <v xml:space="preserve">PORT AVENTURA/P.ATRAC                                      </v>
          </cell>
          <cell r="C172" t="str">
            <v>C9</v>
          </cell>
          <cell r="D172" t="str">
            <v>GENERAL</v>
          </cell>
          <cell r="E172">
            <v>35884</v>
          </cell>
          <cell r="F172" t="str">
            <v>LUN</v>
          </cell>
          <cell r="G172">
            <v>0.77612268518518512</v>
          </cell>
          <cell r="H172" t="str">
            <v>000:20</v>
          </cell>
          <cell r="I172" t="str">
            <v>[HUI EN DIA] {AVANCE PROGRAMACION} * {AVANCE PROGRAMACION}</v>
          </cell>
          <cell r="J172">
            <v>8</v>
          </cell>
          <cell r="K172">
            <v>11</v>
          </cell>
          <cell r="L172" t="str">
            <v>Resto</v>
          </cell>
          <cell r="M172">
            <v>0.2</v>
          </cell>
          <cell r="N172">
            <v>559.1</v>
          </cell>
          <cell r="O172">
            <v>79</v>
          </cell>
          <cell r="P172">
            <v>160</v>
          </cell>
          <cell r="Q172">
            <v>6.5</v>
          </cell>
          <cell r="R172">
            <v>31716</v>
          </cell>
          <cell r="S172">
            <v>86.4</v>
          </cell>
          <cell r="T172">
            <v>20</v>
          </cell>
          <cell r="U172">
            <v>31716</v>
          </cell>
        </row>
        <row r="173">
          <cell r="A173">
            <v>171</v>
          </cell>
          <cell r="B173" t="str">
            <v xml:space="preserve">PORT AVENTURA/P.ATRAC                                      </v>
          </cell>
          <cell r="C173" t="str">
            <v>C9</v>
          </cell>
          <cell r="D173" t="str">
            <v>GENERAL</v>
          </cell>
          <cell r="E173">
            <v>35884</v>
          </cell>
          <cell r="F173" t="str">
            <v>LUN</v>
          </cell>
          <cell r="G173">
            <v>0.79131944444444446</v>
          </cell>
          <cell r="H173" t="str">
            <v>000:20</v>
          </cell>
          <cell r="I173" t="str">
            <v>[HUI EN DIA] {AVANCE PROGRAMACION} * {AVANCE PROGRAMACION}</v>
          </cell>
          <cell r="J173">
            <v>10</v>
          </cell>
          <cell r="K173">
            <v>12</v>
          </cell>
          <cell r="L173" t="str">
            <v>Resto</v>
          </cell>
          <cell r="M173">
            <v>0.2</v>
          </cell>
          <cell r="N173">
            <v>559.29999999999995</v>
          </cell>
          <cell r="O173">
            <v>91</v>
          </cell>
          <cell r="P173">
            <v>160</v>
          </cell>
          <cell r="Q173">
            <v>6.5</v>
          </cell>
          <cell r="R173">
            <v>31716</v>
          </cell>
          <cell r="S173">
            <v>86.4</v>
          </cell>
          <cell r="T173">
            <v>20</v>
          </cell>
          <cell r="U173">
            <v>31716</v>
          </cell>
        </row>
        <row r="174">
          <cell r="A174">
            <v>172</v>
          </cell>
          <cell r="B174" t="str">
            <v xml:space="preserve">PORT AVENTURA/P.ATRAC                                      </v>
          </cell>
          <cell r="C174" t="str">
            <v>C9</v>
          </cell>
          <cell r="D174" t="str">
            <v>GENERAL</v>
          </cell>
          <cell r="E174">
            <v>35884</v>
          </cell>
          <cell r="F174" t="str">
            <v>LUN</v>
          </cell>
          <cell r="G174">
            <v>0.85310185185185183</v>
          </cell>
          <cell r="H174" t="str">
            <v>000:20</v>
          </cell>
          <cell r="I174" t="str">
            <v>[AVANCE PROGRAMACION] * [AVANCE PROGRAMACION]</v>
          </cell>
          <cell r="J174">
            <v>8</v>
          </cell>
          <cell r="K174">
            <v>9</v>
          </cell>
          <cell r="L174" t="str">
            <v>Penultima</v>
          </cell>
          <cell r="M174">
            <v>0.4</v>
          </cell>
          <cell r="N174">
            <v>559.70000000000005</v>
          </cell>
          <cell r="O174">
            <v>154</v>
          </cell>
          <cell r="P174">
            <v>300</v>
          </cell>
          <cell r="Q174">
            <v>6.5</v>
          </cell>
          <cell r="R174">
            <v>31717</v>
          </cell>
          <cell r="S174">
            <v>86.4</v>
          </cell>
          <cell r="T174">
            <v>20</v>
          </cell>
          <cell r="U174">
            <v>31717</v>
          </cell>
        </row>
        <row r="175">
          <cell r="A175">
            <v>173</v>
          </cell>
          <cell r="B175" t="str">
            <v xml:space="preserve">PORT AVENTURA/P.ATRAC                                      </v>
          </cell>
          <cell r="C175" t="str">
            <v>C9</v>
          </cell>
          <cell r="D175" t="str">
            <v>GENERAL</v>
          </cell>
          <cell r="E175">
            <v>35884</v>
          </cell>
          <cell r="F175" t="str">
            <v>LUN</v>
          </cell>
          <cell r="G175">
            <v>0.93479166666666658</v>
          </cell>
          <cell r="H175" t="str">
            <v>000:20</v>
          </cell>
          <cell r="I175" t="str">
            <v>[CINE DE NIT] {AVANCE PROGRAMACION} * {AVANCE PROGRAMACION}</v>
          </cell>
          <cell r="J175">
            <v>4</v>
          </cell>
          <cell r="K175">
            <v>15</v>
          </cell>
          <cell r="L175" t="str">
            <v>Resto</v>
          </cell>
          <cell r="M175">
            <v>0.6</v>
          </cell>
          <cell r="N175">
            <v>560.29999999999995</v>
          </cell>
          <cell r="O175">
            <v>220</v>
          </cell>
          <cell r="P175">
            <v>450</v>
          </cell>
          <cell r="Q175">
            <v>6.5</v>
          </cell>
          <cell r="R175">
            <v>31725</v>
          </cell>
          <cell r="S175">
            <v>86.4</v>
          </cell>
          <cell r="T175">
            <v>20</v>
          </cell>
          <cell r="U175">
            <v>31725</v>
          </cell>
        </row>
        <row r="176">
          <cell r="A176">
            <v>174</v>
          </cell>
          <cell r="B176" t="str">
            <v xml:space="preserve">PORT AVENTURA/P.ATRAC                                      </v>
          </cell>
          <cell r="C176" t="str">
            <v>TVE1</v>
          </cell>
          <cell r="D176" t="str">
            <v>GENERAL</v>
          </cell>
          <cell r="E176">
            <v>35885</v>
          </cell>
          <cell r="F176" t="str">
            <v>MAR</v>
          </cell>
          <cell r="G176">
            <v>0.62206018518518513</v>
          </cell>
          <cell r="H176" t="str">
            <v>000:10</v>
          </cell>
          <cell r="I176" t="str">
            <v>[CORAZON DE PRIMAVERA] * [AVANCE PROGRAMACION]</v>
          </cell>
          <cell r="J176">
            <v>2</v>
          </cell>
          <cell r="K176">
            <v>14</v>
          </cell>
          <cell r="L176" t="str">
            <v>Segunda</v>
          </cell>
          <cell r="M176">
            <v>6.2</v>
          </cell>
          <cell r="N176">
            <v>566.5</v>
          </cell>
          <cell r="O176">
            <v>2273</v>
          </cell>
          <cell r="P176">
            <v>1800</v>
          </cell>
          <cell r="Q176">
            <v>6.5</v>
          </cell>
          <cell r="R176">
            <v>31785</v>
          </cell>
          <cell r="S176">
            <v>86.6</v>
          </cell>
          <cell r="T176">
            <v>10</v>
          </cell>
          <cell r="U176">
            <v>31785</v>
          </cell>
        </row>
        <row r="177">
          <cell r="A177">
            <v>175</v>
          </cell>
          <cell r="B177" t="str">
            <v xml:space="preserve">PORT AVENTURA/P.ATRAC                                      </v>
          </cell>
          <cell r="C177" t="str">
            <v>TVE1</v>
          </cell>
          <cell r="D177" t="str">
            <v>GENERAL</v>
          </cell>
          <cell r="E177">
            <v>35885</v>
          </cell>
          <cell r="F177" t="str">
            <v>MAR</v>
          </cell>
          <cell r="G177">
            <v>0.70640046296296299</v>
          </cell>
          <cell r="H177" t="str">
            <v>000:30</v>
          </cell>
          <cell r="I177" t="str">
            <v>[HURACAN] {AVANCE PROGRAMACION} * {AVANCE PROGRAMACION}</v>
          </cell>
          <cell r="J177">
            <v>13</v>
          </cell>
          <cell r="K177">
            <v>13</v>
          </cell>
          <cell r="L177" t="str">
            <v>Ultima</v>
          </cell>
          <cell r="M177">
            <v>4.0999999999999996</v>
          </cell>
          <cell r="N177">
            <v>570.6</v>
          </cell>
          <cell r="O177">
            <v>1502</v>
          </cell>
          <cell r="P177">
            <v>1050</v>
          </cell>
          <cell r="Q177">
            <v>6.6</v>
          </cell>
          <cell r="R177">
            <v>31817</v>
          </cell>
          <cell r="S177">
            <v>86.7</v>
          </cell>
          <cell r="T177">
            <v>30</v>
          </cell>
          <cell r="U177">
            <v>31817</v>
          </cell>
        </row>
        <row r="178">
          <cell r="A178">
            <v>176</v>
          </cell>
          <cell r="B178" t="str">
            <v xml:space="preserve">PORT AVENTURA/P.ATRAC                                      </v>
          </cell>
          <cell r="C178" t="str">
            <v>T5</v>
          </cell>
          <cell r="D178" t="str">
            <v>GENERAL</v>
          </cell>
          <cell r="E178">
            <v>35885</v>
          </cell>
          <cell r="F178" t="str">
            <v>MAR</v>
          </cell>
          <cell r="G178">
            <v>0.56290509259259258</v>
          </cell>
          <cell r="H178" t="str">
            <v>000:30</v>
          </cell>
          <cell r="I178" t="str">
            <v>[DIA A DIA] {AVANCE PROGRAMACION} * {AVANCE PROGRAMACION}</v>
          </cell>
          <cell r="J178">
            <v>7</v>
          </cell>
          <cell r="K178">
            <v>15</v>
          </cell>
          <cell r="L178" t="str">
            <v>Resto</v>
          </cell>
          <cell r="M178">
            <v>3</v>
          </cell>
          <cell r="N178">
            <v>573.6</v>
          </cell>
          <cell r="O178">
            <v>1099</v>
          </cell>
          <cell r="P178">
            <v>345</v>
          </cell>
          <cell r="Q178">
            <v>6.6</v>
          </cell>
          <cell r="R178">
            <v>31839</v>
          </cell>
          <cell r="S178">
            <v>86.7</v>
          </cell>
          <cell r="T178">
            <v>30</v>
          </cell>
          <cell r="U178">
            <v>31839</v>
          </cell>
        </row>
        <row r="179">
          <cell r="A179">
            <v>177</v>
          </cell>
          <cell r="B179" t="str">
            <v xml:space="preserve">PORT AVENTURA/P.ATRAC                                      </v>
          </cell>
          <cell r="C179" t="str">
            <v>T5</v>
          </cell>
          <cell r="D179" t="str">
            <v>GENERAL</v>
          </cell>
          <cell r="E179">
            <v>35885</v>
          </cell>
          <cell r="F179" t="str">
            <v>MAR</v>
          </cell>
          <cell r="G179">
            <v>0.78789351851851863</v>
          </cell>
          <cell r="H179" t="str">
            <v>000:10</v>
          </cell>
          <cell r="I179" t="str">
            <v>[ANA]  * {AVANCE PROGRAMACION}</v>
          </cell>
          <cell r="J179">
            <v>2</v>
          </cell>
          <cell r="K179">
            <v>11</v>
          </cell>
          <cell r="L179" t="str">
            <v>Segunda</v>
          </cell>
          <cell r="M179">
            <v>3.5</v>
          </cell>
          <cell r="N179">
            <v>577.1</v>
          </cell>
          <cell r="O179">
            <v>1275</v>
          </cell>
          <cell r="P179">
            <v>660</v>
          </cell>
          <cell r="Q179">
            <v>6.6</v>
          </cell>
          <cell r="R179">
            <v>31865</v>
          </cell>
          <cell r="S179">
            <v>86.8</v>
          </cell>
          <cell r="T179">
            <v>10</v>
          </cell>
          <cell r="U179">
            <v>31865</v>
          </cell>
        </row>
        <row r="180">
          <cell r="A180">
            <v>178</v>
          </cell>
          <cell r="B180" t="str">
            <v xml:space="preserve">PORT AVENTURA/P.ATRAC                                      </v>
          </cell>
          <cell r="C180" t="str">
            <v>A3</v>
          </cell>
          <cell r="D180" t="str">
            <v>GENERAL</v>
          </cell>
          <cell r="E180">
            <v>35885</v>
          </cell>
          <cell r="F180" t="str">
            <v>MAR</v>
          </cell>
          <cell r="G180">
            <v>0.70262731481481477</v>
          </cell>
          <cell r="H180" t="str">
            <v>000:10</v>
          </cell>
          <cell r="I180" t="str">
            <v>[EXTRA ROSA] {DEMUESTRE QUE SABE FU} * {AVANCE PROGRAMACION}</v>
          </cell>
          <cell r="J180">
            <v>11</v>
          </cell>
          <cell r="K180">
            <v>18</v>
          </cell>
          <cell r="L180" t="str">
            <v>Resto</v>
          </cell>
          <cell r="M180">
            <v>4.9000000000000004</v>
          </cell>
          <cell r="N180">
            <v>582</v>
          </cell>
          <cell r="O180">
            <v>1813</v>
          </cell>
          <cell r="P180">
            <v>1200</v>
          </cell>
          <cell r="Q180">
            <v>6.7</v>
          </cell>
          <cell r="R180">
            <v>31884</v>
          </cell>
          <cell r="S180">
            <v>86.8</v>
          </cell>
          <cell r="T180">
            <v>10</v>
          </cell>
          <cell r="U180">
            <v>31884</v>
          </cell>
        </row>
        <row r="181">
          <cell r="A181">
            <v>179</v>
          </cell>
          <cell r="B181" t="str">
            <v xml:space="preserve">PORT AVENTURA/P.ATRAC                                      </v>
          </cell>
          <cell r="C181" t="str">
            <v>TV3</v>
          </cell>
          <cell r="D181" t="str">
            <v>GENERAL</v>
          </cell>
          <cell r="E181">
            <v>35885</v>
          </cell>
          <cell r="F181" t="str">
            <v>MAR</v>
          </cell>
          <cell r="G181">
            <v>0.65461805555555552</v>
          </cell>
          <cell r="H181" t="str">
            <v>000:20</v>
          </cell>
          <cell r="I181" t="str">
            <v>[CUINES] * [AVANCE PROGRAMACION]</v>
          </cell>
          <cell r="J181">
            <v>2</v>
          </cell>
          <cell r="K181">
            <v>7</v>
          </cell>
          <cell r="L181" t="str">
            <v>Segunda</v>
          </cell>
          <cell r="M181">
            <v>1.5</v>
          </cell>
          <cell r="N181">
            <v>583.5</v>
          </cell>
          <cell r="O181">
            <v>534</v>
          </cell>
          <cell r="P181">
            <v>700</v>
          </cell>
          <cell r="Q181">
            <v>6.7</v>
          </cell>
          <cell r="R181">
            <v>31896</v>
          </cell>
          <cell r="S181">
            <v>86.9</v>
          </cell>
          <cell r="T181">
            <v>20</v>
          </cell>
          <cell r="U181">
            <v>31896</v>
          </cell>
        </row>
        <row r="182">
          <cell r="A182">
            <v>180</v>
          </cell>
          <cell r="B182" t="str">
            <v xml:space="preserve">PORT AVENTURA/P.ATRAC                                      </v>
          </cell>
          <cell r="C182" t="str">
            <v>TV3</v>
          </cell>
          <cell r="D182" t="str">
            <v>GENERAL</v>
          </cell>
          <cell r="E182">
            <v>35885</v>
          </cell>
          <cell r="F182" t="str">
            <v>MAR</v>
          </cell>
          <cell r="G182">
            <v>0.9022337962962963</v>
          </cell>
          <cell r="H182" t="str">
            <v>000:20</v>
          </cell>
          <cell r="I182" t="str">
            <v>[ESTACIO D'ENLLAC]  * {AVANCE PROGRAMACION}</v>
          </cell>
          <cell r="J182">
            <v>1</v>
          </cell>
          <cell r="K182">
            <v>19</v>
          </cell>
          <cell r="L182" t="str">
            <v>Primera</v>
          </cell>
          <cell r="M182">
            <v>1.8</v>
          </cell>
          <cell r="N182">
            <v>585.20000000000005</v>
          </cell>
          <cell r="O182">
            <v>646</v>
          </cell>
          <cell r="P182">
            <v>1100</v>
          </cell>
          <cell r="Q182">
            <v>6.7</v>
          </cell>
          <cell r="R182">
            <v>31905</v>
          </cell>
          <cell r="S182">
            <v>86.9</v>
          </cell>
          <cell r="T182">
            <v>20</v>
          </cell>
          <cell r="U182">
            <v>31905</v>
          </cell>
        </row>
        <row r="183">
          <cell r="A183">
            <v>181</v>
          </cell>
          <cell r="B183" t="str">
            <v xml:space="preserve">PORT AVENTURA/P.ATRAC                                      </v>
          </cell>
          <cell r="C183" t="str">
            <v>TV3</v>
          </cell>
          <cell r="D183" t="str">
            <v>GENERAL</v>
          </cell>
          <cell r="E183">
            <v>35885</v>
          </cell>
          <cell r="F183" t="str">
            <v>MAR</v>
          </cell>
          <cell r="G183">
            <v>0.92667824074074068</v>
          </cell>
          <cell r="H183" t="str">
            <v>000:20</v>
          </cell>
          <cell r="I183" t="str">
            <v>[ESTACIO D'ENLLAC] {AVANCE PROGRAMACION} * {NUMERO SORTEO ONCE}</v>
          </cell>
          <cell r="J183">
            <v>13</v>
          </cell>
          <cell r="K183">
            <v>18</v>
          </cell>
          <cell r="L183" t="str">
            <v>Resto</v>
          </cell>
          <cell r="M183">
            <v>1.5</v>
          </cell>
          <cell r="N183">
            <v>586.70000000000005</v>
          </cell>
          <cell r="O183">
            <v>555</v>
          </cell>
          <cell r="P183">
            <v>1100</v>
          </cell>
          <cell r="Q183">
            <v>6.8</v>
          </cell>
          <cell r="R183">
            <v>31906</v>
          </cell>
          <cell r="S183">
            <v>86.9</v>
          </cell>
          <cell r="T183">
            <v>20</v>
          </cell>
          <cell r="U183">
            <v>31906</v>
          </cell>
        </row>
        <row r="184">
          <cell r="A184">
            <v>182</v>
          </cell>
          <cell r="B184" t="str">
            <v xml:space="preserve">PORT AVENTURA/P.ATRAC                                      </v>
          </cell>
          <cell r="C184" t="str">
            <v>C9</v>
          </cell>
          <cell r="D184" t="str">
            <v>GENERAL</v>
          </cell>
          <cell r="E184">
            <v>35885</v>
          </cell>
          <cell r="F184" t="str">
            <v>MAR</v>
          </cell>
          <cell r="G184">
            <v>0.6831018518518519</v>
          </cell>
          <cell r="H184" t="str">
            <v>000:20</v>
          </cell>
          <cell r="I184" t="str">
            <v>[TARDES DE CINE] {AVANCE PROGRAMACION} * {AVANCE PROGRAMACION}</v>
          </cell>
          <cell r="J184">
            <v>11</v>
          </cell>
          <cell r="K184">
            <v>13</v>
          </cell>
          <cell r="L184" t="str">
            <v>Resto</v>
          </cell>
          <cell r="M184">
            <v>0.4</v>
          </cell>
          <cell r="N184">
            <v>587.20000000000005</v>
          </cell>
          <cell r="O184">
            <v>153</v>
          </cell>
          <cell r="P184">
            <v>160</v>
          </cell>
          <cell r="Q184">
            <v>6.8</v>
          </cell>
          <cell r="R184">
            <v>31906</v>
          </cell>
          <cell r="S184">
            <v>86.9</v>
          </cell>
          <cell r="T184">
            <v>20</v>
          </cell>
          <cell r="U184">
            <v>31906</v>
          </cell>
        </row>
        <row r="185">
          <cell r="A185">
            <v>183</v>
          </cell>
          <cell r="B185" t="str">
            <v xml:space="preserve">PORT AVENTURA/P.ATRAC                                      </v>
          </cell>
          <cell r="C185" t="str">
            <v>C9</v>
          </cell>
          <cell r="D185" t="str">
            <v>GENERAL</v>
          </cell>
          <cell r="E185">
            <v>35885</v>
          </cell>
          <cell r="F185" t="str">
            <v>MAR</v>
          </cell>
          <cell r="G185">
            <v>0.73258101851851853</v>
          </cell>
          <cell r="H185" t="str">
            <v>000:20</v>
          </cell>
          <cell r="I185" t="str">
            <v>[TESTIGO SILENCIOSO] {AVANCE PROGRAMACION} * {AVANCE PROGRAMACION}</v>
          </cell>
          <cell r="J185">
            <v>9</v>
          </cell>
          <cell r="K185">
            <v>11</v>
          </cell>
          <cell r="L185" t="str">
            <v>Resto</v>
          </cell>
          <cell r="M185">
            <v>0.2</v>
          </cell>
          <cell r="N185">
            <v>587.29999999999995</v>
          </cell>
          <cell r="O185">
            <v>56</v>
          </cell>
          <cell r="P185">
            <v>160</v>
          </cell>
          <cell r="Q185">
            <v>6.8</v>
          </cell>
          <cell r="R185">
            <v>31906</v>
          </cell>
          <cell r="S185">
            <v>86.9</v>
          </cell>
          <cell r="T185">
            <v>20</v>
          </cell>
          <cell r="U185">
            <v>31906</v>
          </cell>
        </row>
        <row r="186">
          <cell r="A186">
            <v>184</v>
          </cell>
          <cell r="B186" t="str">
            <v xml:space="preserve">PORT AVENTURA/P.ATRAC                                      </v>
          </cell>
          <cell r="C186" t="str">
            <v>C9</v>
          </cell>
          <cell r="D186" t="str">
            <v>GENERAL</v>
          </cell>
          <cell r="E186">
            <v>35885</v>
          </cell>
          <cell r="F186" t="str">
            <v>MAR</v>
          </cell>
          <cell r="G186">
            <v>0.74547453703703714</v>
          </cell>
          <cell r="H186" t="str">
            <v>000:10</v>
          </cell>
          <cell r="I186" t="str">
            <v xml:space="preserve">[TESTIGO SILENCIOSO] {AVANCE PROGRAMACION} * </v>
          </cell>
          <cell r="J186">
            <v>3</v>
          </cell>
          <cell r="K186">
            <v>9</v>
          </cell>
          <cell r="L186" t="str">
            <v>Resto</v>
          </cell>
          <cell r="M186">
            <v>0.2</v>
          </cell>
          <cell r="N186">
            <v>587.5</v>
          </cell>
          <cell r="O186">
            <v>72</v>
          </cell>
          <cell r="P186">
            <v>104</v>
          </cell>
          <cell r="Q186">
            <v>6.8</v>
          </cell>
          <cell r="R186">
            <v>31906</v>
          </cell>
          <cell r="S186">
            <v>86.9</v>
          </cell>
          <cell r="T186">
            <v>10</v>
          </cell>
          <cell r="U186">
            <v>31906</v>
          </cell>
        </row>
        <row r="187">
          <cell r="A187">
            <v>185</v>
          </cell>
          <cell r="B187" t="str">
            <v xml:space="preserve">PORT AVENTURA/P.ATRAC                                      </v>
          </cell>
          <cell r="C187" t="str">
            <v>C9</v>
          </cell>
          <cell r="D187" t="str">
            <v>GENERAL</v>
          </cell>
          <cell r="E187">
            <v>35885</v>
          </cell>
          <cell r="F187" t="str">
            <v>MAR</v>
          </cell>
          <cell r="G187">
            <v>0.74616898148148147</v>
          </cell>
          <cell r="H187" t="str">
            <v>000:30</v>
          </cell>
          <cell r="I187" t="str">
            <v xml:space="preserve">[TESTIGO SILENCIOSO] {AVANCE PROGRAMACION} * </v>
          </cell>
          <cell r="J187">
            <v>7</v>
          </cell>
          <cell r="K187">
            <v>9</v>
          </cell>
          <cell r="L187" t="str">
            <v>Resto</v>
          </cell>
          <cell r="M187">
            <v>0.2</v>
          </cell>
          <cell r="N187">
            <v>587.70000000000005</v>
          </cell>
          <cell r="O187">
            <v>72</v>
          </cell>
          <cell r="P187">
            <v>240</v>
          </cell>
          <cell r="Q187">
            <v>6.8</v>
          </cell>
          <cell r="R187">
            <v>31906</v>
          </cell>
          <cell r="S187">
            <v>86.9</v>
          </cell>
          <cell r="T187">
            <v>30</v>
          </cell>
          <cell r="U187">
            <v>31906</v>
          </cell>
        </row>
        <row r="188">
          <cell r="A188">
            <v>186</v>
          </cell>
          <cell r="B188" t="str">
            <v xml:space="preserve">PORT AVENTURA/P.ATRAC                                      </v>
          </cell>
          <cell r="C188" t="str">
            <v>C9</v>
          </cell>
          <cell r="D188" t="str">
            <v>GENERAL</v>
          </cell>
          <cell r="E188">
            <v>35885</v>
          </cell>
          <cell r="F188" t="str">
            <v>MAR</v>
          </cell>
          <cell r="G188">
            <v>0.77520833333333339</v>
          </cell>
          <cell r="H188" t="str">
            <v>000:20</v>
          </cell>
          <cell r="I188" t="str">
            <v>[HUI EN DIA] {AVANCE PROGRAMACION} * {AVANCE PROGRAMACION}</v>
          </cell>
          <cell r="J188">
            <v>4</v>
          </cell>
          <cell r="K188">
            <v>9</v>
          </cell>
          <cell r="L188" t="str">
            <v>Resto</v>
          </cell>
          <cell r="M188">
            <v>0.1</v>
          </cell>
          <cell r="N188">
            <v>587.79999999999995</v>
          </cell>
          <cell r="O188">
            <v>43</v>
          </cell>
          <cell r="P188">
            <v>160</v>
          </cell>
          <cell r="Q188">
            <v>6.8</v>
          </cell>
          <cell r="R188">
            <v>31906</v>
          </cell>
          <cell r="S188">
            <v>86.9</v>
          </cell>
          <cell r="T188">
            <v>20</v>
          </cell>
          <cell r="U188">
            <v>31906</v>
          </cell>
        </row>
        <row r="189">
          <cell r="A189">
            <v>187</v>
          </cell>
          <cell r="B189" t="str">
            <v xml:space="preserve">PORT AVENTURA/P.ATRAC                                      </v>
          </cell>
          <cell r="C189" t="str">
            <v>C9</v>
          </cell>
          <cell r="D189" t="str">
            <v>GENERAL</v>
          </cell>
          <cell r="E189">
            <v>35885</v>
          </cell>
          <cell r="F189" t="str">
            <v>MAR</v>
          </cell>
          <cell r="G189">
            <v>0.81412037037037033</v>
          </cell>
          <cell r="H189" t="str">
            <v>000:20</v>
          </cell>
          <cell r="I189" t="str">
            <v>[HUI EN DIA] {AVANCE PROGRAMACION} * {AVANCE PROGRAMACION}</v>
          </cell>
          <cell r="J189">
            <v>3</v>
          </cell>
          <cell r="K189">
            <v>10</v>
          </cell>
          <cell r="L189" t="str">
            <v>Resto</v>
          </cell>
          <cell r="M189">
            <v>0.1</v>
          </cell>
          <cell r="N189">
            <v>588</v>
          </cell>
          <cell r="O189">
            <v>54</v>
          </cell>
          <cell r="P189">
            <v>160</v>
          </cell>
          <cell r="Q189">
            <v>6.8</v>
          </cell>
          <cell r="R189">
            <v>31916</v>
          </cell>
          <cell r="S189">
            <v>86.9</v>
          </cell>
          <cell r="T189">
            <v>20</v>
          </cell>
          <cell r="U189">
            <v>31916</v>
          </cell>
        </row>
        <row r="190">
          <cell r="A190">
            <v>188</v>
          </cell>
          <cell r="B190" t="str">
            <v xml:space="preserve">PORT AVENTURA/P.ATRAC                                      </v>
          </cell>
          <cell r="C190" t="str">
            <v>T5</v>
          </cell>
          <cell r="D190" t="str">
            <v>GENERAL</v>
          </cell>
          <cell r="E190">
            <v>35886</v>
          </cell>
          <cell r="F190" t="str">
            <v>MIÉ</v>
          </cell>
          <cell r="G190">
            <v>0.5892708333333333</v>
          </cell>
          <cell r="H190" t="str">
            <v>000:10</v>
          </cell>
          <cell r="I190" t="str">
            <v>[EL JUEGO EUROMILLON]  * {AVANCE PROGRAMACION}</v>
          </cell>
          <cell r="J190">
            <v>1</v>
          </cell>
          <cell r="K190">
            <v>18</v>
          </cell>
          <cell r="L190" t="str">
            <v>Primera</v>
          </cell>
          <cell r="M190">
            <v>4</v>
          </cell>
          <cell r="N190">
            <v>592</v>
          </cell>
          <cell r="O190">
            <v>1481</v>
          </cell>
          <cell r="P190">
            <v>426</v>
          </cell>
          <cell r="Q190">
            <v>6.8</v>
          </cell>
          <cell r="R190">
            <v>31943</v>
          </cell>
          <cell r="S190">
            <v>87</v>
          </cell>
          <cell r="T190">
            <v>10</v>
          </cell>
          <cell r="U190">
            <v>31943</v>
          </cell>
        </row>
        <row r="191">
          <cell r="A191">
            <v>189</v>
          </cell>
          <cell r="B191" t="str">
            <v xml:space="preserve">PORT AVENTURA/P.ATRAC                                      </v>
          </cell>
          <cell r="C191" t="str">
            <v>T5</v>
          </cell>
          <cell r="D191" t="str">
            <v>GENERAL</v>
          </cell>
          <cell r="E191">
            <v>35886</v>
          </cell>
          <cell r="F191" t="str">
            <v>MIÉ</v>
          </cell>
          <cell r="G191">
            <v>0.65363425925925933</v>
          </cell>
          <cell r="H191" t="str">
            <v>000:10</v>
          </cell>
          <cell r="I191" t="str">
            <v>[AL SALIR DE CLASE]</v>
          </cell>
          <cell r="J191">
            <v>24</v>
          </cell>
          <cell r="K191">
            <v>34</v>
          </cell>
          <cell r="L191" t="str">
            <v>Resto</v>
          </cell>
          <cell r="M191">
            <v>5.6</v>
          </cell>
          <cell r="N191">
            <v>597.6</v>
          </cell>
          <cell r="O191">
            <v>2070</v>
          </cell>
          <cell r="P191">
            <v>615</v>
          </cell>
          <cell r="Q191">
            <v>6.8</v>
          </cell>
          <cell r="R191">
            <v>32059</v>
          </cell>
          <cell r="S191">
            <v>87.3</v>
          </cell>
          <cell r="T191">
            <v>10</v>
          </cell>
          <cell r="U191">
            <v>32059</v>
          </cell>
        </row>
        <row r="192">
          <cell r="A192">
            <v>190</v>
          </cell>
          <cell r="B192" t="str">
            <v xml:space="preserve">PORT AVENTURA/P.ATRAC                                      </v>
          </cell>
          <cell r="C192" t="str">
            <v>T5</v>
          </cell>
          <cell r="D192" t="str">
            <v>GENERAL</v>
          </cell>
          <cell r="E192">
            <v>35886</v>
          </cell>
          <cell r="F192" t="str">
            <v>MIÉ</v>
          </cell>
          <cell r="G192">
            <v>0.81868055555555552</v>
          </cell>
          <cell r="H192" t="str">
            <v>000:10</v>
          </cell>
          <cell r="I192" t="str">
            <v xml:space="preserve">[ANA] {AVANCE PROGRAMACION} * </v>
          </cell>
          <cell r="J192">
            <v>11</v>
          </cell>
          <cell r="K192">
            <v>19</v>
          </cell>
          <cell r="L192" t="str">
            <v>Resto</v>
          </cell>
          <cell r="M192">
            <v>5.3</v>
          </cell>
          <cell r="N192">
            <v>602.9</v>
          </cell>
          <cell r="O192">
            <v>1946</v>
          </cell>
          <cell r="P192">
            <v>660</v>
          </cell>
          <cell r="Q192">
            <v>6.9</v>
          </cell>
          <cell r="R192">
            <v>32064</v>
          </cell>
          <cell r="S192">
            <v>87.3</v>
          </cell>
          <cell r="T192">
            <v>10</v>
          </cell>
          <cell r="U192">
            <v>32064</v>
          </cell>
        </row>
        <row r="193">
          <cell r="A193">
            <v>191</v>
          </cell>
          <cell r="B193" t="str">
            <v xml:space="preserve">PORT AVENTURA/P.ATRAC                                      </v>
          </cell>
          <cell r="C193" t="str">
            <v>A3</v>
          </cell>
          <cell r="D193" t="str">
            <v>GENERAL</v>
          </cell>
          <cell r="E193">
            <v>35886</v>
          </cell>
          <cell r="F193" t="str">
            <v>MIÉ</v>
          </cell>
          <cell r="G193">
            <v>0.53274305555555557</v>
          </cell>
          <cell r="H193" t="str">
            <v>000:30</v>
          </cell>
          <cell r="I193" t="str">
            <v xml:space="preserve">[QUE EL CIELO N.AYUDE] {AVANCE PROGRAMACION} * </v>
          </cell>
          <cell r="J193">
            <v>15</v>
          </cell>
          <cell r="K193">
            <v>15</v>
          </cell>
          <cell r="L193" t="str">
            <v>Ultima</v>
          </cell>
          <cell r="M193">
            <v>0.9</v>
          </cell>
          <cell r="N193">
            <v>603.9</v>
          </cell>
          <cell r="O193">
            <v>339</v>
          </cell>
          <cell r="P193">
            <v>225</v>
          </cell>
          <cell r="Q193">
            <v>6.9</v>
          </cell>
          <cell r="R193">
            <v>32064</v>
          </cell>
          <cell r="S193">
            <v>87.3</v>
          </cell>
          <cell r="T193">
            <v>30</v>
          </cell>
          <cell r="U193">
            <v>32064</v>
          </cell>
        </row>
        <row r="194">
          <cell r="A194">
            <v>192</v>
          </cell>
          <cell r="B194" t="str">
            <v xml:space="preserve">PORT AVENTURA/P.ATRAC                                      </v>
          </cell>
          <cell r="C194" t="str">
            <v>A3</v>
          </cell>
          <cell r="D194" t="str">
            <v>GENERAL</v>
          </cell>
          <cell r="E194">
            <v>35886</v>
          </cell>
          <cell r="F194" t="str">
            <v>MIÉ</v>
          </cell>
          <cell r="G194">
            <v>0.93267361111111102</v>
          </cell>
          <cell r="H194" t="str">
            <v>000:10</v>
          </cell>
          <cell r="I194" t="str">
            <v>[COMPA#EROS] {AVANCE PROGRAMACION} * {AVANCE PROGRAMACION}</v>
          </cell>
          <cell r="J194">
            <v>15</v>
          </cell>
          <cell r="K194">
            <v>18</v>
          </cell>
          <cell r="L194" t="str">
            <v>Resto</v>
          </cell>
          <cell r="M194">
            <v>4.8</v>
          </cell>
          <cell r="N194">
            <v>608.6</v>
          </cell>
          <cell r="O194">
            <v>1754</v>
          </cell>
          <cell r="P194">
            <v>1680</v>
          </cell>
          <cell r="Q194">
            <v>7</v>
          </cell>
          <cell r="R194">
            <v>32133</v>
          </cell>
          <cell r="S194">
            <v>87.5</v>
          </cell>
          <cell r="T194">
            <v>10</v>
          </cell>
          <cell r="U194">
            <v>32133</v>
          </cell>
        </row>
        <row r="195">
          <cell r="A195">
            <v>193</v>
          </cell>
          <cell r="B195" t="str">
            <v xml:space="preserve">PORT AVENTURA/P.ATRAC                                      </v>
          </cell>
          <cell r="C195" t="str">
            <v>TV3</v>
          </cell>
          <cell r="D195" t="str">
            <v>GENERAL</v>
          </cell>
          <cell r="E195">
            <v>35886</v>
          </cell>
          <cell r="F195" t="str">
            <v>MIÉ</v>
          </cell>
          <cell r="G195">
            <v>0.86122685185185188</v>
          </cell>
          <cell r="H195" t="str">
            <v>000:20</v>
          </cell>
          <cell r="I195" t="str">
            <v>[LLIGA DE CAMPIONS] * [PREVIO FUT.:C.EUROPA]</v>
          </cell>
          <cell r="J195">
            <v>15</v>
          </cell>
          <cell r="K195">
            <v>19</v>
          </cell>
          <cell r="L195" t="str">
            <v>Resto</v>
          </cell>
          <cell r="M195">
            <v>1</v>
          </cell>
          <cell r="N195">
            <v>609.70000000000005</v>
          </cell>
          <cell r="O195">
            <v>374</v>
          </cell>
          <cell r="P195">
            <v>1200</v>
          </cell>
          <cell r="Q195">
            <v>7</v>
          </cell>
          <cell r="R195">
            <v>32158</v>
          </cell>
          <cell r="S195">
            <v>87.6</v>
          </cell>
          <cell r="T195">
            <v>20</v>
          </cell>
          <cell r="U195">
            <v>32158</v>
          </cell>
        </row>
        <row r="196">
          <cell r="A196">
            <v>194</v>
          </cell>
          <cell r="B196" t="str">
            <v xml:space="preserve">PORT AVENTURA/P.ATRAC                                      </v>
          </cell>
          <cell r="C196" t="str">
            <v>TV3</v>
          </cell>
          <cell r="D196" t="str">
            <v>GENERAL</v>
          </cell>
          <cell r="E196">
            <v>35886</v>
          </cell>
          <cell r="F196" t="str">
            <v>MIÉ</v>
          </cell>
          <cell r="G196">
            <v>0.95218749999999996</v>
          </cell>
          <cell r="H196" t="str">
            <v>000:20</v>
          </cell>
          <cell r="I196" t="str">
            <v>[FUTBOL:C.EUROPA]  * {NUMERO SORTEO ONCE}</v>
          </cell>
          <cell r="J196">
            <v>10</v>
          </cell>
          <cell r="K196">
            <v>18</v>
          </cell>
          <cell r="L196" t="str">
            <v>Resto</v>
          </cell>
          <cell r="M196">
            <v>2.5</v>
          </cell>
          <cell r="N196">
            <v>612.1</v>
          </cell>
          <cell r="O196">
            <v>912</v>
          </cell>
          <cell r="P196">
            <v>650</v>
          </cell>
          <cell r="Q196">
            <v>7</v>
          </cell>
          <cell r="R196">
            <v>32193</v>
          </cell>
          <cell r="S196">
            <v>87.7</v>
          </cell>
          <cell r="T196">
            <v>20</v>
          </cell>
          <cell r="U196">
            <v>32193</v>
          </cell>
        </row>
        <row r="197">
          <cell r="A197">
            <v>195</v>
          </cell>
          <cell r="B197" t="str">
            <v xml:space="preserve">PORT AVENTURA/P.ATRAC                                      </v>
          </cell>
          <cell r="C197" t="str">
            <v>TV3</v>
          </cell>
          <cell r="D197" t="str">
            <v>GENERAL</v>
          </cell>
          <cell r="E197">
            <v>35886</v>
          </cell>
          <cell r="F197" t="str">
            <v>MIÉ</v>
          </cell>
          <cell r="G197">
            <v>1.0407175925925927</v>
          </cell>
          <cell r="H197" t="str">
            <v>000:10</v>
          </cell>
          <cell r="I197" t="str">
            <v>[PEL.LICULA] {(P)CINEMA SETMANA SAN} * {TELENOTIC.ULTIMA HORA}</v>
          </cell>
          <cell r="J197">
            <v>12</v>
          </cell>
          <cell r="K197">
            <v>13</v>
          </cell>
          <cell r="L197" t="str">
            <v>Penultima</v>
          </cell>
          <cell r="M197">
            <v>0.2</v>
          </cell>
          <cell r="N197">
            <v>612.29999999999995</v>
          </cell>
          <cell r="O197">
            <v>60</v>
          </cell>
          <cell r="P197">
            <v>33</v>
          </cell>
          <cell r="Q197">
            <v>7</v>
          </cell>
          <cell r="R197">
            <v>32193</v>
          </cell>
          <cell r="S197">
            <v>87.7</v>
          </cell>
          <cell r="T197">
            <v>10</v>
          </cell>
          <cell r="U197">
            <v>32193</v>
          </cell>
        </row>
        <row r="198">
          <cell r="A198">
            <v>196</v>
          </cell>
          <cell r="B198" t="str">
            <v xml:space="preserve">PORT AVENTURA/P.ATRAC                                      </v>
          </cell>
          <cell r="C198" t="str">
            <v>C9</v>
          </cell>
          <cell r="D198" t="str">
            <v>GENERAL</v>
          </cell>
          <cell r="E198">
            <v>35886</v>
          </cell>
          <cell r="F198" t="str">
            <v>MIÉ</v>
          </cell>
          <cell r="G198">
            <v>0.66396990740740736</v>
          </cell>
          <cell r="H198" t="str">
            <v>000:10</v>
          </cell>
          <cell r="I198" t="str">
            <v>[TARDES DE CINE] {AVANCE PROGRAMACION} * {AVANCE PROGRAMACION}</v>
          </cell>
          <cell r="J198">
            <v>4</v>
          </cell>
          <cell r="K198">
            <v>16</v>
          </cell>
          <cell r="L198" t="str">
            <v>Resto</v>
          </cell>
          <cell r="M198">
            <v>0.3</v>
          </cell>
          <cell r="N198">
            <v>612.6</v>
          </cell>
          <cell r="O198">
            <v>109</v>
          </cell>
          <cell r="P198">
            <v>104</v>
          </cell>
          <cell r="Q198">
            <v>7</v>
          </cell>
          <cell r="R198">
            <v>32193</v>
          </cell>
          <cell r="S198">
            <v>87.7</v>
          </cell>
          <cell r="T198">
            <v>10</v>
          </cell>
          <cell r="U198">
            <v>32193</v>
          </cell>
        </row>
        <row r="199">
          <cell r="A199">
            <v>197</v>
          </cell>
          <cell r="B199" t="str">
            <v xml:space="preserve">PORT AVENTURA/P.ATRAC                                      </v>
          </cell>
          <cell r="C199" t="str">
            <v>C9</v>
          </cell>
          <cell r="D199" t="str">
            <v>GENERAL</v>
          </cell>
          <cell r="E199">
            <v>35886</v>
          </cell>
          <cell r="F199" t="str">
            <v>MIÉ</v>
          </cell>
          <cell r="G199">
            <v>0.6802893518518518</v>
          </cell>
          <cell r="H199" t="str">
            <v>000:20</v>
          </cell>
          <cell r="I199" t="str">
            <v>[TARDES DE CINE] {AVANCE PROGRAMACION} * {AVANCE PROGRAMACION}</v>
          </cell>
          <cell r="J199">
            <v>6</v>
          </cell>
          <cell r="K199">
            <v>11</v>
          </cell>
          <cell r="L199" t="str">
            <v>Resto</v>
          </cell>
          <cell r="M199">
            <v>0.2</v>
          </cell>
          <cell r="N199">
            <v>612.79999999999995</v>
          </cell>
          <cell r="O199">
            <v>80</v>
          </cell>
          <cell r="P199">
            <v>160</v>
          </cell>
          <cell r="Q199">
            <v>7</v>
          </cell>
          <cell r="R199">
            <v>32194</v>
          </cell>
          <cell r="S199">
            <v>87.7</v>
          </cell>
          <cell r="T199">
            <v>20</v>
          </cell>
          <cell r="U199">
            <v>32194</v>
          </cell>
        </row>
        <row r="200">
          <cell r="A200">
            <v>198</v>
          </cell>
          <cell r="B200" t="str">
            <v xml:space="preserve">PORT AVENTURA/P.ATRAC                                      </v>
          </cell>
          <cell r="C200" t="str">
            <v>C9</v>
          </cell>
          <cell r="D200" t="str">
            <v>GENERAL</v>
          </cell>
          <cell r="E200">
            <v>35886</v>
          </cell>
          <cell r="F200" t="str">
            <v>MIÉ</v>
          </cell>
          <cell r="G200">
            <v>0.6968981481481481</v>
          </cell>
          <cell r="H200" t="str">
            <v>000:20</v>
          </cell>
          <cell r="I200" t="str">
            <v xml:space="preserve">[TARDES DE CINE] {AVANCE PROGRAMACION} * </v>
          </cell>
          <cell r="J200">
            <v>2</v>
          </cell>
          <cell r="K200">
            <v>11</v>
          </cell>
          <cell r="L200" t="str">
            <v>Segunda</v>
          </cell>
          <cell r="M200">
            <v>0.2</v>
          </cell>
          <cell r="N200">
            <v>613.1</v>
          </cell>
          <cell r="O200">
            <v>84</v>
          </cell>
          <cell r="P200">
            <v>160</v>
          </cell>
          <cell r="Q200">
            <v>7</v>
          </cell>
          <cell r="R200">
            <v>32194</v>
          </cell>
          <cell r="S200">
            <v>87.7</v>
          </cell>
          <cell r="T200">
            <v>20</v>
          </cell>
          <cell r="U200">
            <v>32194</v>
          </cell>
        </row>
        <row r="201">
          <cell r="A201">
            <v>199</v>
          </cell>
          <cell r="B201" t="str">
            <v xml:space="preserve">PORT AVENTURA/P.ATRAC                                      </v>
          </cell>
          <cell r="C201" t="str">
            <v>C9</v>
          </cell>
          <cell r="D201" t="str">
            <v>GENERAL</v>
          </cell>
          <cell r="E201">
            <v>35886</v>
          </cell>
          <cell r="F201" t="str">
            <v>MIÉ</v>
          </cell>
          <cell r="G201">
            <v>0.78258101851851858</v>
          </cell>
          <cell r="H201" t="str">
            <v>000:20</v>
          </cell>
          <cell r="I201" t="str">
            <v>[HUI EN DIA] {AVANCE PROGRAMACION} * {AVANCE PROGRAMACION}</v>
          </cell>
          <cell r="J201">
            <v>5</v>
          </cell>
          <cell r="K201">
            <v>8</v>
          </cell>
          <cell r="L201" t="str">
            <v>Resto</v>
          </cell>
          <cell r="M201">
            <v>0.1</v>
          </cell>
          <cell r="N201">
            <v>613.1</v>
          </cell>
          <cell r="O201">
            <v>36</v>
          </cell>
          <cell r="P201">
            <v>160</v>
          </cell>
          <cell r="Q201">
            <v>7</v>
          </cell>
          <cell r="R201">
            <v>32194</v>
          </cell>
          <cell r="S201">
            <v>87.7</v>
          </cell>
          <cell r="T201">
            <v>20</v>
          </cell>
          <cell r="U201">
            <v>32194</v>
          </cell>
        </row>
        <row r="202">
          <cell r="A202">
            <v>200</v>
          </cell>
          <cell r="B202" t="str">
            <v xml:space="preserve">PORT AVENTURA/P.ATRAC                                      </v>
          </cell>
          <cell r="C202" t="str">
            <v>C9</v>
          </cell>
          <cell r="D202" t="str">
            <v>GENERAL</v>
          </cell>
          <cell r="E202">
            <v>35886</v>
          </cell>
          <cell r="F202" t="str">
            <v>MIÉ</v>
          </cell>
          <cell r="G202">
            <v>0.81385416666666666</v>
          </cell>
          <cell r="H202" t="str">
            <v>000:10</v>
          </cell>
          <cell r="I202" t="str">
            <v>[HUI EN DIA] {AVANCE PROGRAMACION} * {AVANCE PROGRAMACION}</v>
          </cell>
          <cell r="J202">
            <v>8</v>
          </cell>
          <cell r="K202">
            <v>10</v>
          </cell>
          <cell r="L202" t="str">
            <v>Resto</v>
          </cell>
          <cell r="M202">
            <v>0.1</v>
          </cell>
          <cell r="N202">
            <v>613.20000000000005</v>
          </cell>
          <cell r="O202">
            <v>31</v>
          </cell>
          <cell r="P202">
            <v>104</v>
          </cell>
          <cell r="Q202">
            <v>7</v>
          </cell>
          <cell r="R202">
            <v>32194</v>
          </cell>
          <cell r="S202">
            <v>87.7</v>
          </cell>
          <cell r="T202">
            <v>10</v>
          </cell>
          <cell r="U202">
            <v>32194</v>
          </cell>
        </row>
        <row r="203">
          <cell r="A203">
            <v>201</v>
          </cell>
          <cell r="B203" t="str">
            <v xml:space="preserve">PORT AVENTURA/P.ATRAC                                      </v>
          </cell>
          <cell r="C203" t="str">
            <v>C9</v>
          </cell>
          <cell r="D203" t="str">
            <v>GENERAL</v>
          </cell>
          <cell r="E203">
            <v>35886</v>
          </cell>
          <cell r="F203" t="str">
            <v>MIÉ</v>
          </cell>
          <cell r="G203">
            <v>0.85290509259259262</v>
          </cell>
          <cell r="H203" t="str">
            <v>000:20</v>
          </cell>
          <cell r="I203" t="str">
            <v>[AVANCE PROGRAMACION] * [AVANCE PROGRAMACION]</v>
          </cell>
          <cell r="J203">
            <v>6</v>
          </cell>
          <cell r="K203">
            <v>8</v>
          </cell>
          <cell r="L203" t="str">
            <v>Resto</v>
          </cell>
          <cell r="M203">
            <v>0.4</v>
          </cell>
          <cell r="N203">
            <v>613.6</v>
          </cell>
          <cell r="O203">
            <v>147</v>
          </cell>
          <cell r="P203">
            <v>300</v>
          </cell>
          <cell r="Q203">
            <v>7</v>
          </cell>
          <cell r="R203">
            <v>32194</v>
          </cell>
          <cell r="S203">
            <v>87.7</v>
          </cell>
          <cell r="T203">
            <v>20</v>
          </cell>
          <cell r="U203">
            <v>32194</v>
          </cell>
        </row>
        <row r="204">
          <cell r="A204">
            <v>202</v>
          </cell>
          <cell r="B204" t="str">
            <v xml:space="preserve">PORT AVENTURA/P.ATRAC                                      </v>
          </cell>
          <cell r="C204" t="str">
            <v>C9</v>
          </cell>
          <cell r="D204" t="str">
            <v>GENERAL</v>
          </cell>
          <cell r="E204">
            <v>35886</v>
          </cell>
          <cell r="F204" t="str">
            <v>MIÉ</v>
          </cell>
          <cell r="G204">
            <v>0.91563657407407406</v>
          </cell>
          <cell r="H204" t="str">
            <v>000:20</v>
          </cell>
          <cell r="I204" t="str">
            <v>[GALA PREMIS NOVA] {AVANCE PROGRAMACION} * {AVANCE PROGRAMACION}</v>
          </cell>
          <cell r="J204">
            <v>6</v>
          </cell>
          <cell r="K204">
            <v>14</v>
          </cell>
          <cell r="L204" t="str">
            <v>Resto</v>
          </cell>
          <cell r="M204">
            <v>0.7</v>
          </cell>
          <cell r="N204">
            <v>614.4</v>
          </cell>
          <cell r="O204">
            <v>273</v>
          </cell>
          <cell r="P204">
            <v>450</v>
          </cell>
          <cell r="Q204">
            <v>7</v>
          </cell>
          <cell r="R204">
            <v>32198</v>
          </cell>
          <cell r="S204">
            <v>87.7</v>
          </cell>
          <cell r="T204">
            <v>20</v>
          </cell>
          <cell r="U204">
            <v>32198</v>
          </cell>
        </row>
        <row r="205">
          <cell r="A205">
            <v>203</v>
          </cell>
          <cell r="B205" t="str">
            <v xml:space="preserve">PORT AVENTURA/P.ATRAC                                      </v>
          </cell>
          <cell r="C205" t="str">
            <v>C9</v>
          </cell>
          <cell r="D205" t="str">
            <v>GENERAL</v>
          </cell>
          <cell r="E205">
            <v>35886</v>
          </cell>
          <cell r="F205" t="str">
            <v>MIÉ</v>
          </cell>
          <cell r="G205">
            <v>0.94444444444444453</v>
          </cell>
          <cell r="H205" t="str">
            <v>000:20</v>
          </cell>
          <cell r="I205" t="str">
            <v>[GALA PREMIS NOVA] {AVANCE PROGRAMACION} * {AVANCE PROGRAMACION}</v>
          </cell>
          <cell r="J205">
            <v>11</v>
          </cell>
          <cell r="K205">
            <v>15</v>
          </cell>
          <cell r="L205" t="str">
            <v>Resto</v>
          </cell>
          <cell r="M205">
            <v>0.6</v>
          </cell>
          <cell r="N205">
            <v>615</v>
          </cell>
          <cell r="O205">
            <v>211</v>
          </cell>
          <cell r="P205">
            <v>450</v>
          </cell>
          <cell r="Q205">
            <v>7</v>
          </cell>
          <cell r="R205">
            <v>32198</v>
          </cell>
          <cell r="S205">
            <v>87.7</v>
          </cell>
          <cell r="T205">
            <v>20</v>
          </cell>
          <cell r="U205">
            <v>32198</v>
          </cell>
        </row>
        <row r="206">
          <cell r="A206">
            <v>204</v>
          </cell>
          <cell r="B206" t="str">
            <v xml:space="preserve">PORT AVENTURA/P.ATRAC                                      </v>
          </cell>
          <cell r="C206" t="str">
            <v>TV3</v>
          </cell>
          <cell r="D206" t="str">
            <v>GENERAL</v>
          </cell>
          <cell r="E206">
            <v>35887</v>
          </cell>
          <cell r="F206" t="str">
            <v>JUE</v>
          </cell>
          <cell r="G206">
            <v>0.57798611111111109</v>
          </cell>
          <cell r="H206" t="str">
            <v>000:20</v>
          </cell>
          <cell r="I206" t="str">
            <v>[SETCIENCIES] * [AGENDA CULTURAL]</v>
          </cell>
          <cell r="J206">
            <v>15</v>
          </cell>
          <cell r="K206">
            <v>23</v>
          </cell>
          <cell r="L206" t="str">
            <v>Resto</v>
          </cell>
          <cell r="M206">
            <v>0.8</v>
          </cell>
          <cell r="N206">
            <v>615.79999999999995</v>
          </cell>
          <cell r="O206">
            <v>304</v>
          </cell>
          <cell r="P206">
            <v>225</v>
          </cell>
          <cell r="Q206">
            <v>7</v>
          </cell>
          <cell r="R206">
            <v>32206</v>
          </cell>
          <cell r="S206">
            <v>87.7</v>
          </cell>
          <cell r="T206">
            <v>20</v>
          </cell>
          <cell r="U206">
            <v>32206</v>
          </cell>
        </row>
        <row r="207">
          <cell r="A207">
            <v>205</v>
          </cell>
          <cell r="B207" t="str">
            <v xml:space="preserve">PORT AVENTURA/P.ATRAC                                      </v>
          </cell>
          <cell r="C207" t="str">
            <v>TV3</v>
          </cell>
          <cell r="D207" t="str">
            <v>GENERAL</v>
          </cell>
          <cell r="E207">
            <v>35887</v>
          </cell>
          <cell r="F207" t="str">
            <v>JUE</v>
          </cell>
          <cell r="G207">
            <v>0.6002777777777778</v>
          </cell>
          <cell r="H207" t="str">
            <v>000:20</v>
          </cell>
          <cell r="I207" t="str">
            <v>[EL MEDI AMBIENT] * [TELENOTICIES MIGDIA]</v>
          </cell>
          <cell r="J207">
            <v>2</v>
          </cell>
          <cell r="K207">
            <v>18</v>
          </cell>
          <cell r="L207" t="str">
            <v>Segunda</v>
          </cell>
          <cell r="M207">
            <v>1.3</v>
          </cell>
          <cell r="N207">
            <v>617</v>
          </cell>
          <cell r="O207">
            <v>462</v>
          </cell>
          <cell r="P207">
            <v>400</v>
          </cell>
          <cell r="Q207">
            <v>7</v>
          </cell>
          <cell r="R207">
            <v>32221</v>
          </cell>
          <cell r="S207">
            <v>87.8</v>
          </cell>
          <cell r="T207">
            <v>20</v>
          </cell>
          <cell r="U207">
            <v>32221</v>
          </cell>
        </row>
        <row r="208">
          <cell r="A208">
            <v>206</v>
          </cell>
          <cell r="B208" t="str">
            <v xml:space="preserve">PORT AVENTURA/P.ATRAC                                      </v>
          </cell>
          <cell r="C208" t="str">
            <v>TV3</v>
          </cell>
          <cell r="D208" t="str">
            <v>GENERAL</v>
          </cell>
          <cell r="E208">
            <v>35887</v>
          </cell>
          <cell r="F208" t="str">
            <v>JUE</v>
          </cell>
          <cell r="G208">
            <v>0.67016203703703703</v>
          </cell>
          <cell r="H208" t="str">
            <v>000:20</v>
          </cell>
          <cell r="I208" t="str">
            <v>[NISSAGA DE PODER]  * {NO EMISSIO}</v>
          </cell>
          <cell r="J208">
            <v>1</v>
          </cell>
          <cell r="K208">
            <v>12</v>
          </cell>
          <cell r="L208" t="str">
            <v>Primera</v>
          </cell>
          <cell r="M208">
            <v>1.9</v>
          </cell>
          <cell r="N208">
            <v>619</v>
          </cell>
          <cell r="O208">
            <v>714</v>
          </cell>
          <cell r="P208">
            <v>700</v>
          </cell>
          <cell r="Q208">
            <v>7.1</v>
          </cell>
          <cell r="R208">
            <v>32221</v>
          </cell>
          <cell r="S208">
            <v>87.8</v>
          </cell>
          <cell r="T208">
            <v>20</v>
          </cell>
          <cell r="U208">
            <v>32221</v>
          </cell>
        </row>
        <row r="209">
          <cell r="A209">
            <v>207</v>
          </cell>
          <cell r="B209" t="str">
            <v xml:space="preserve">PORT AVENTURA/P.ATRAC                                      </v>
          </cell>
          <cell r="C209" t="str">
            <v>TV3</v>
          </cell>
          <cell r="D209" t="str">
            <v>GENERAL</v>
          </cell>
          <cell r="E209">
            <v>35887</v>
          </cell>
          <cell r="F209" t="str">
            <v>JUE</v>
          </cell>
          <cell r="G209">
            <v>0.9409953703703704</v>
          </cell>
          <cell r="H209" t="str">
            <v>000:10</v>
          </cell>
          <cell r="I209" t="str">
            <v>[DOMINI PUBLIC]  * {NUMERO SORTEO ONCE}</v>
          </cell>
          <cell r="J209">
            <v>16</v>
          </cell>
          <cell r="K209">
            <v>21</v>
          </cell>
          <cell r="L209" t="str">
            <v>Resto</v>
          </cell>
          <cell r="M209">
            <v>0.9</v>
          </cell>
          <cell r="N209">
            <v>619.9</v>
          </cell>
          <cell r="O209">
            <v>349</v>
          </cell>
          <cell r="P209">
            <v>650</v>
          </cell>
          <cell r="Q209">
            <v>7.1</v>
          </cell>
          <cell r="R209">
            <v>32227</v>
          </cell>
          <cell r="S209">
            <v>87.8</v>
          </cell>
          <cell r="T209">
            <v>10</v>
          </cell>
          <cell r="U209">
            <v>32227</v>
          </cell>
        </row>
        <row r="210">
          <cell r="A210">
            <v>208</v>
          </cell>
          <cell r="B210" t="str">
            <v xml:space="preserve">PORT AVENTURA/P.ATRAC                                      </v>
          </cell>
          <cell r="C210" t="str">
            <v>C9</v>
          </cell>
          <cell r="D210" t="str">
            <v>GENERAL</v>
          </cell>
          <cell r="E210">
            <v>35887</v>
          </cell>
          <cell r="F210" t="str">
            <v>JUE</v>
          </cell>
          <cell r="G210">
            <v>0.66335648148148152</v>
          </cell>
          <cell r="H210" t="str">
            <v>000:20</v>
          </cell>
          <cell r="I210" t="str">
            <v>[TARDES DE CINE] {AVANCE PROGRAMACION} * {AVANCE PROGRAMACION}</v>
          </cell>
          <cell r="J210">
            <v>9</v>
          </cell>
          <cell r="K210">
            <v>13</v>
          </cell>
          <cell r="L210" t="str">
            <v>Resto</v>
          </cell>
          <cell r="M210">
            <v>0.3</v>
          </cell>
          <cell r="N210">
            <v>620.20000000000005</v>
          </cell>
          <cell r="O210">
            <v>113</v>
          </cell>
          <cell r="P210">
            <v>160</v>
          </cell>
          <cell r="Q210">
            <v>7.1</v>
          </cell>
          <cell r="R210">
            <v>32227</v>
          </cell>
          <cell r="S210">
            <v>87.8</v>
          </cell>
          <cell r="T210">
            <v>20</v>
          </cell>
          <cell r="U210">
            <v>32227</v>
          </cell>
        </row>
        <row r="211">
          <cell r="A211">
            <v>209</v>
          </cell>
          <cell r="B211" t="str">
            <v xml:space="preserve">PORT AVENTURA/P.ATRAC                                      </v>
          </cell>
          <cell r="C211" t="str">
            <v>C9</v>
          </cell>
          <cell r="D211" t="str">
            <v>GENERAL</v>
          </cell>
          <cell r="E211">
            <v>35887</v>
          </cell>
          <cell r="F211" t="str">
            <v>JUE</v>
          </cell>
          <cell r="G211">
            <v>0.7047106481481481</v>
          </cell>
          <cell r="H211" t="str">
            <v>000:20</v>
          </cell>
          <cell r="I211" t="str">
            <v>[TARDES DE CINE] {AVANCE PROGRAMACION} * {AVANCE PROGRAMACION}</v>
          </cell>
          <cell r="J211">
            <v>3</v>
          </cell>
          <cell r="K211">
            <v>10</v>
          </cell>
          <cell r="L211" t="str">
            <v>Resto</v>
          </cell>
          <cell r="M211">
            <v>0.3</v>
          </cell>
          <cell r="N211">
            <v>620.5</v>
          </cell>
          <cell r="O211">
            <v>105</v>
          </cell>
          <cell r="P211">
            <v>160</v>
          </cell>
          <cell r="Q211">
            <v>7.1</v>
          </cell>
          <cell r="R211">
            <v>32227</v>
          </cell>
          <cell r="S211">
            <v>87.8</v>
          </cell>
          <cell r="T211">
            <v>20</v>
          </cell>
          <cell r="U211">
            <v>32227</v>
          </cell>
        </row>
        <row r="212">
          <cell r="A212">
            <v>210</v>
          </cell>
          <cell r="B212" t="str">
            <v xml:space="preserve">PORT AVENTURA/P.ATRAC                                      </v>
          </cell>
          <cell r="C212" t="str">
            <v>C9</v>
          </cell>
          <cell r="D212" t="str">
            <v>GENERAL</v>
          </cell>
          <cell r="E212">
            <v>35887</v>
          </cell>
          <cell r="F212" t="str">
            <v>JUE</v>
          </cell>
          <cell r="G212">
            <v>0.72348379629629633</v>
          </cell>
          <cell r="H212" t="str">
            <v>000:10</v>
          </cell>
          <cell r="I212" t="str">
            <v xml:space="preserve">[TARDES DE CINE] {AVANCE PROGRAMACION} * </v>
          </cell>
          <cell r="J212">
            <v>8</v>
          </cell>
          <cell r="K212">
            <v>13</v>
          </cell>
          <cell r="L212" t="str">
            <v>Resto</v>
          </cell>
          <cell r="M212">
            <v>0.2</v>
          </cell>
          <cell r="N212">
            <v>620.79999999999995</v>
          </cell>
          <cell r="O212">
            <v>84</v>
          </cell>
          <cell r="P212">
            <v>104</v>
          </cell>
          <cell r="Q212">
            <v>7.1</v>
          </cell>
          <cell r="R212">
            <v>32227</v>
          </cell>
          <cell r="S212">
            <v>87.8</v>
          </cell>
          <cell r="T212">
            <v>10</v>
          </cell>
          <cell r="U212">
            <v>32227</v>
          </cell>
        </row>
        <row r="213">
          <cell r="A213">
            <v>211</v>
          </cell>
          <cell r="B213" t="str">
            <v xml:space="preserve">PORT AVENTURA/P.ATRAC                                      </v>
          </cell>
          <cell r="C213" t="str">
            <v>C9</v>
          </cell>
          <cell r="D213" t="str">
            <v>GENERAL</v>
          </cell>
          <cell r="E213">
            <v>35887</v>
          </cell>
          <cell r="F213" t="str">
            <v>JUE</v>
          </cell>
          <cell r="G213">
            <v>0.79857638888888882</v>
          </cell>
          <cell r="H213" t="str">
            <v>000:20</v>
          </cell>
          <cell r="I213" t="str">
            <v>[HUI EN DIA] {AVANCE PROGRAMACION} * {AVANCE PROGRAMACION}</v>
          </cell>
          <cell r="J213">
            <v>6</v>
          </cell>
          <cell r="K213">
            <v>8</v>
          </cell>
          <cell r="L213" t="str">
            <v>Resto</v>
          </cell>
          <cell r="M213">
            <v>0.2</v>
          </cell>
          <cell r="N213">
            <v>621</v>
          </cell>
          <cell r="O213">
            <v>75</v>
          </cell>
          <cell r="P213">
            <v>160</v>
          </cell>
          <cell r="Q213">
            <v>7.1</v>
          </cell>
          <cell r="R213">
            <v>32227</v>
          </cell>
          <cell r="S213">
            <v>87.8</v>
          </cell>
          <cell r="T213">
            <v>20</v>
          </cell>
          <cell r="U213">
            <v>32227</v>
          </cell>
        </row>
        <row r="214">
          <cell r="A214">
            <v>212</v>
          </cell>
          <cell r="B214" t="str">
            <v xml:space="preserve">PORT AVENTURA/P.ATRAC                                      </v>
          </cell>
          <cell r="C214" t="str">
            <v>C9</v>
          </cell>
          <cell r="D214" t="str">
            <v>GENERAL</v>
          </cell>
          <cell r="E214">
            <v>35887</v>
          </cell>
          <cell r="F214" t="str">
            <v>JUE</v>
          </cell>
          <cell r="G214">
            <v>0.80836805555555558</v>
          </cell>
          <cell r="H214" t="str">
            <v>000:20</v>
          </cell>
          <cell r="I214" t="str">
            <v>[HUI EN DIA] {AVANCE PROGRAMACION} * {AVANCE PROGRAMACION}</v>
          </cell>
          <cell r="J214">
            <v>2</v>
          </cell>
          <cell r="K214">
            <v>9</v>
          </cell>
          <cell r="L214" t="str">
            <v>Segunda</v>
          </cell>
          <cell r="M214">
            <v>0.2</v>
          </cell>
          <cell r="N214">
            <v>621.1</v>
          </cell>
          <cell r="O214">
            <v>70</v>
          </cell>
          <cell r="P214">
            <v>160</v>
          </cell>
          <cell r="Q214">
            <v>7.1</v>
          </cell>
          <cell r="R214">
            <v>32228</v>
          </cell>
          <cell r="S214">
            <v>87.8</v>
          </cell>
          <cell r="T214">
            <v>20</v>
          </cell>
          <cell r="U214">
            <v>32228</v>
          </cell>
        </row>
        <row r="215">
          <cell r="A215">
            <v>213</v>
          </cell>
          <cell r="B215" t="str">
            <v xml:space="preserve">PORT AVENTURA/P.ATRAC                                      </v>
          </cell>
          <cell r="C215" t="str">
            <v>C9</v>
          </cell>
          <cell r="D215" t="str">
            <v>GENERAL</v>
          </cell>
          <cell r="E215">
            <v>35887</v>
          </cell>
          <cell r="F215" t="str">
            <v>JUE</v>
          </cell>
          <cell r="G215">
            <v>0.8531481481481481</v>
          </cell>
          <cell r="H215" t="str">
            <v>000:20</v>
          </cell>
          <cell r="I215" t="str">
            <v>[AVANCE PROGRAMACION] * [AVANCE PROGRAMACION]</v>
          </cell>
          <cell r="J215">
            <v>9</v>
          </cell>
          <cell r="K215">
            <v>11</v>
          </cell>
          <cell r="L215" t="str">
            <v>Resto</v>
          </cell>
          <cell r="M215">
            <v>0.3</v>
          </cell>
          <cell r="N215">
            <v>621.4</v>
          </cell>
          <cell r="O215">
            <v>107</v>
          </cell>
          <cell r="P215">
            <v>300</v>
          </cell>
          <cell r="Q215">
            <v>7.1</v>
          </cell>
          <cell r="R215">
            <v>32236</v>
          </cell>
          <cell r="S215">
            <v>87.8</v>
          </cell>
          <cell r="T215">
            <v>20</v>
          </cell>
          <cell r="U215">
            <v>32236</v>
          </cell>
        </row>
        <row r="216">
          <cell r="A216">
            <v>214</v>
          </cell>
          <cell r="B216" t="str">
            <v xml:space="preserve">PORT AVENTURA/P.ATRAC                                      </v>
          </cell>
          <cell r="C216" t="str">
            <v>C9</v>
          </cell>
          <cell r="D216" t="str">
            <v>GENERAL</v>
          </cell>
          <cell r="E216">
            <v>35887</v>
          </cell>
          <cell r="F216" t="str">
            <v>JUE</v>
          </cell>
          <cell r="G216">
            <v>0.92094907407407411</v>
          </cell>
          <cell r="H216" t="str">
            <v>000:20</v>
          </cell>
          <cell r="I216" t="str">
            <v>[TOMBOLA] {AVANCE PROGRAMACION} * {AVANCE PROGRAMACION}</v>
          </cell>
          <cell r="J216">
            <v>13</v>
          </cell>
          <cell r="K216">
            <v>16</v>
          </cell>
          <cell r="L216" t="str">
            <v>Resto</v>
          </cell>
          <cell r="M216">
            <v>0.5</v>
          </cell>
          <cell r="N216">
            <v>622</v>
          </cell>
          <cell r="O216">
            <v>196</v>
          </cell>
          <cell r="P216">
            <v>500</v>
          </cell>
          <cell r="Q216">
            <v>7.1</v>
          </cell>
          <cell r="R216">
            <v>32240</v>
          </cell>
          <cell r="S216">
            <v>87.8</v>
          </cell>
          <cell r="T216">
            <v>20</v>
          </cell>
          <cell r="U216">
            <v>32240</v>
          </cell>
        </row>
        <row r="217">
          <cell r="A217">
            <v>215</v>
          </cell>
          <cell r="B217" t="str">
            <v xml:space="preserve">PORT AVENTURA/P.ATRAC                                      </v>
          </cell>
          <cell r="C217" t="str">
            <v>C9</v>
          </cell>
          <cell r="D217" t="str">
            <v>GENERAL</v>
          </cell>
          <cell r="E217">
            <v>35887</v>
          </cell>
          <cell r="F217" t="str">
            <v>JUE</v>
          </cell>
          <cell r="G217">
            <v>0.9421180555555555</v>
          </cell>
          <cell r="H217" t="str">
            <v>000:20</v>
          </cell>
          <cell r="I217" t="str">
            <v>[TOMBOLA] {AVANCE PROGRAMACION} * {AVANCE PROGRAMACION}</v>
          </cell>
          <cell r="J217">
            <v>5</v>
          </cell>
          <cell r="K217">
            <v>13</v>
          </cell>
          <cell r="L217" t="str">
            <v>Resto</v>
          </cell>
          <cell r="M217">
            <v>0.6</v>
          </cell>
          <cell r="N217">
            <v>622.6</v>
          </cell>
          <cell r="O217">
            <v>224</v>
          </cell>
          <cell r="P217">
            <v>500</v>
          </cell>
          <cell r="Q217">
            <v>7.1</v>
          </cell>
          <cell r="R217">
            <v>32240</v>
          </cell>
          <cell r="S217">
            <v>87.8</v>
          </cell>
          <cell r="T217">
            <v>20</v>
          </cell>
          <cell r="U217">
            <v>32240</v>
          </cell>
        </row>
        <row r="218">
          <cell r="A218">
            <v>216</v>
          </cell>
          <cell r="B218" t="str">
            <v xml:space="preserve">PORT AVENTURA/P.ATRAC                                      </v>
          </cell>
          <cell r="C218" t="str">
            <v>C9</v>
          </cell>
          <cell r="D218" t="str">
            <v>GENERAL</v>
          </cell>
          <cell r="E218">
            <v>35887</v>
          </cell>
          <cell r="F218" t="str">
            <v>JUE</v>
          </cell>
          <cell r="G218">
            <v>0.9781481481481481</v>
          </cell>
          <cell r="H218" t="str">
            <v>000:10</v>
          </cell>
          <cell r="I218" t="str">
            <v>[TOMBOLA] {AVANCE PROGRAMACION} * {AVANCE PROGRAMACION}</v>
          </cell>
          <cell r="J218">
            <v>3</v>
          </cell>
          <cell r="K218">
            <v>15</v>
          </cell>
          <cell r="L218" t="str">
            <v>Resto</v>
          </cell>
          <cell r="M218">
            <v>0.8</v>
          </cell>
          <cell r="N218">
            <v>623.4</v>
          </cell>
          <cell r="O218">
            <v>298</v>
          </cell>
          <cell r="P218">
            <v>325</v>
          </cell>
          <cell r="Q218">
            <v>7.1</v>
          </cell>
          <cell r="R218">
            <v>32240</v>
          </cell>
          <cell r="S218">
            <v>87.8</v>
          </cell>
          <cell r="T218">
            <v>10</v>
          </cell>
          <cell r="U218">
            <v>32240</v>
          </cell>
        </row>
        <row r="219">
          <cell r="A219">
            <v>217</v>
          </cell>
          <cell r="B219" t="str">
            <v xml:space="preserve">PORT AVENTURA/P.ATRAC                                      </v>
          </cell>
          <cell r="C219" t="str">
            <v>TV3</v>
          </cell>
          <cell r="D219" t="str">
            <v>GENERAL</v>
          </cell>
          <cell r="E219">
            <v>35888</v>
          </cell>
          <cell r="F219" t="str">
            <v>VIE</v>
          </cell>
          <cell r="G219">
            <v>0.5782870370370371</v>
          </cell>
          <cell r="H219" t="str">
            <v>000:20</v>
          </cell>
          <cell r="I219" t="str">
            <v>[SETCIENCIES] * [AGENDA CULTURAL]</v>
          </cell>
          <cell r="J219">
            <v>2</v>
          </cell>
          <cell r="K219">
            <v>12</v>
          </cell>
          <cell r="L219" t="str">
            <v>Segunda</v>
          </cell>
          <cell r="M219">
            <v>0.9</v>
          </cell>
          <cell r="N219">
            <v>624.29999999999995</v>
          </cell>
          <cell r="O219">
            <v>330</v>
          </cell>
          <cell r="P219">
            <v>225</v>
          </cell>
          <cell r="Q219">
            <v>7.1</v>
          </cell>
          <cell r="R219">
            <v>32246</v>
          </cell>
          <cell r="S219">
            <v>87.8</v>
          </cell>
          <cell r="T219">
            <v>20</v>
          </cell>
          <cell r="U219">
            <v>32246</v>
          </cell>
        </row>
        <row r="220">
          <cell r="A220">
            <v>218</v>
          </cell>
          <cell r="B220" t="str">
            <v xml:space="preserve">PORT AVENTURA/P.ATRAC                                      </v>
          </cell>
          <cell r="C220" t="str">
            <v>TV3</v>
          </cell>
          <cell r="D220" t="str">
            <v>GENERAL</v>
          </cell>
          <cell r="E220">
            <v>35888</v>
          </cell>
          <cell r="F220" t="str">
            <v>VIE</v>
          </cell>
          <cell r="G220">
            <v>0.66931712962962964</v>
          </cell>
          <cell r="H220" t="str">
            <v>000:20</v>
          </cell>
          <cell r="I220" t="str">
            <v>[NISSAGA DE PODER]  * {AVANCE PROGRAMACION}</v>
          </cell>
          <cell r="J220">
            <v>3</v>
          </cell>
          <cell r="K220">
            <v>17</v>
          </cell>
          <cell r="L220" t="str">
            <v>Resto</v>
          </cell>
          <cell r="M220">
            <v>2.2000000000000002</v>
          </cell>
          <cell r="N220">
            <v>626.5</v>
          </cell>
          <cell r="O220">
            <v>802</v>
          </cell>
          <cell r="P220">
            <v>700</v>
          </cell>
          <cell r="Q220">
            <v>7.1</v>
          </cell>
          <cell r="R220">
            <v>32247</v>
          </cell>
          <cell r="S220">
            <v>87.8</v>
          </cell>
          <cell r="T220">
            <v>20</v>
          </cell>
          <cell r="U220">
            <v>32247</v>
          </cell>
        </row>
        <row r="221">
          <cell r="A221">
            <v>219</v>
          </cell>
          <cell r="B221" t="str">
            <v xml:space="preserve">PORT AVENTURA/P.ATRAC                                      </v>
          </cell>
          <cell r="C221" t="str">
            <v>TV3</v>
          </cell>
          <cell r="D221" t="str">
            <v>GENERAL</v>
          </cell>
          <cell r="E221">
            <v>35888</v>
          </cell>
          <cell r="F221" t="str">
            <v>VIE</v>
          </cell>
          <cell r="G221">
            <v>0.90155092592592589</v>
          </cell>
          <cell r="H221" t="str">
            <v>000:20</v>
          </cell>
          <cell r="I221" t="str">
            <v>[SENSE TITOL S/N]  * {AVANCE PROGRAMACION}</v>
          </cell>
          <cell r="J221">
            <v>4</v>
          </cell>
          <cell r="K221">
            <v>19</v>
          </cell>
          <cell r="L221" t="str">
            <v>Resto</v>
          </cell>
          <cell r="M221">
            <v>1.6</v>
          </cell>
          <cell r="N221">
            <v>628</v>
          </cell>
          <cell r="O221">
            <v>570</v>
          </cell>
          <cell r="P221">
            <v>650</v>
          </cell>
          <cell r="Q221">
            <v>7.1</v>
          </cell>
          <cell r="R221">
            <v>32252</v>
          </cell>
          <cell r="S221">
            <v>87.8</v>
          </cell>
          <cell r="T221">
            <v>20</v>
          </cell>
          <cell r="U221">
            <v>32252</v>
          </cell>
        </row>
        <row r="222">
          <cell r="A222">
            <v>220</v>
          </cell>
          <cell r="B222" t="str">
            <v xml:space="preserve">PORT AVENTURA/P.ATRAC                                      </v>
          </cell>
          <cell r="C222" t="str">
            <v>C9</v>
          </cell>
          <cell r="D222" t="str">
            <v>GENERAL</v>
          </cell>
          <cell r="E222">
            <v>35888</v>
          </cell>
          <cell r="F222" t="str">
            <v>VIE</v>
          </cell>
          <cell r="G222">
            <v>0.68679398148148152</v>
          </cell>
          <cell r="H222" t="str">
            <v>000:10</v>
          </cell>
          <cell r="I222" t="str">
            <v>[TARDES DE CINE] {AVANCE PROGRAMACION} * {AVANCE PROGRAMACION}</v>
          </cell>
          <cell r="J222">
            <v>10</v>
          </cell>
          <cell r="K222">
            <v>13</v>
          </cell>
          <cell r="L222" t="str">
            <v>Resto</v>
          </cell>
          <cell r="M222">
            <v>0.4</v>
          </cell>
          <cell r="N222">
            <v>628.5</v>
          </cell>
          <cell r="O222">
            <v>162</v>
          </cell>
          <cell r="P222">
            <v>104</v>
          </cell>
          <cell r="Q222">
            <v>7.2</v>
          </cell>
          <cell r="R222">
            <v>32252</v>
          </cell>
          <cell r="S222">
            <v>87.8</v>
          </cell>
          <cell r="T222">
            <v>10</v>
          </cell>
          <cell r="U222">
            <v>32252</v>
          </cell>
        </row>
        <row r="223">
          <cell r="A223">
            <v>221</v>
          </cell>
          <cell r="B223" t="str">
            <v xml:space="preserve">PORT AVENTURA/P.ATRAC                                      </v>
          </cell>
          <cell r="C223" t="str">
            <v>C9</v>
          </cell>
          <cell r="D223" t="str">
            <v>GENERAL</v>
          </cell>
          <cell r="E223">
            <v>35888</v>
          </cell>
          <cell r="F223" t="str">
            <v>VIE</v>
          </cell>
          <cell r="G223">
            <v>0.7038888888888889</v>
          </cell>
          <cell r="H223" t="str">
            <v>000:20</v>
          </cell>
          <cell r="I223" t="str">
            <v>[TARDES DE CINE] {AVANCE PROGRAMACION} * {AVANCE PROGRAMACION}</v>
          </cell>
          <cell r="J223">
            <v>9</v>
          </cell>
          <cell r="K223">
            <v>9</v>
          </cell>
          <cell r="L223" t="str">
            <v>Ultima</v>
          </cell>
          <cell r="M223">
            <v>0.4</v>
          </cell>
          <cell r="N223">
            <v>628.9</v>
          </cell>
          <cell r="O223">
            <v>165</v>
          </cell>
          <cell r="P223">
            <v>160</v>
          </cell>
          <cell r="Q223">
            <v>7.2</v>
          </cell>
          <cell r="R223">
            <v>32251</v>
          </cell>
          <cell r="S223">
            <v>87.8</v>
          </cell>
          <cell r="T223">
            <v>20</v>
          </cell>
          <cell r="U223">
            <v>32251</v>
          </cell>
        </row>
        <row r="224">
          <cell r="A224">
            <v>222</v>
          </cell>
          <cell r="B224" t="str">
            <v xml:space="preserve">PORT AVENTURA/P.ATRAC                                      </v>
          </cell>
          <cell r="C224" t="str">
            <v>C9</v>
          </cell>
          <cell r="D224" t="str">
            <v>GENERAL</v>
          </cell>
          <cell r="E224">
            <v>35888</v>
          </cell>
          <cell r="F224" t="str">
            <v>VIE</v>
          </cell>
          <cell r="G224">
            <v>0.79210648148148144</v>
          </cell>
          <cell r="H224" t="str">
            <v>000:20</v>
          </cell>
          <cell r="I224" t="str">
            <v>[HUI EN DIA] {AVANCE PROGRAMACION} * {AVANCE PROGRAMACION}</v>
          </cell>
          <cell r="J224">
            <v>4</v>
          </cell>
          <cell r="K224">
            <v>4</v>
          </cell>
          <cell r="L224" t="str">
            <v>Ultima</v>
          </cell>
          <cell r="M224">
            <v>0.1</v>
          </cell>
          <cell r="N224">
            <v>629</v>
          </cell>
          <cell r="O224">
            <v>39</v>
          </cell>
          <cell r="P224">
            <v>160</v>
          </cell>
          <cell r="Q224">
            <v>7.2</v>
          </cell>
          <cell r="R224">
            <v>32251</v>
          </cell>
          <cell r="S224">
            <v>87.8</v>
          </cell>
          <cell r="T224">
            <v>20</v>
          </cell>
          <cell r="U224">
            <v>32251</v>
          </cell>
        </row>
        <row r="225">
          <cell r="A225">
            <v>223</v>
          </cell>
          <cell r="B225" t="str">
            <v xml:space="preserve">PORT AVENTURA/P.ATRAC                                      </v>
          </cell>
          <cell r="C225" t="str">
            <v>C9</v>
          </cell>
          <cell r="D225" t="str">
            <v>GENERAL</v>
          </cell>
          <cell r="E225">
            <v>35888</v>
          </cell>
          <cell r="F225" t="str">
            <v>VIE</v>
          </cell>
          <cell r="G225">
            <v>0.80956018518518524</v>
          </cell>
          <cell r="H225" t="str">
            <v>000:20</v>
          </cell>
          <cell r="I225" t="str">
            <v>[HUI EN DIA] {AVANCE PROGRAMACION} * {AVANCE PROGRAMACION}</v>
          </cell>
          <cell r="J225">
            <v>10</v>
          </cell>
          <cell r="K225">
            <v>12</v>
          </cell>
          <cell r="L225" t="str">
            <v>Resto</v>
          </cell>
          <cell r="M225">
            <v>0.1</v>
          </cell>
          <cell r="N225">
            <v>629.20000000000005</v>
          </cell>
          <cell r="O225">
            <v>44</v>
          </cell>
          <cell r="P225">
            <v>160</v>
          </cell>
          <cell r="Q225">
            <v>7.2</v>
          </cell>
          <cell r="R225">
            <v>32256</v>
          </cell>
          <cell r="S225">
            <v>87.9</v>
          </cell>
          <cell r="T225">
            <v>20</v>
          </cell>
          <cell r="U225">
            <v>32256</v>
          </cell>
        </row>
        <row r="226">
          <cell r="A226">
            <v>224</v>
          </cell>
          <cell r="B226" t="str">
            <v xml:space="preserve">PORT AVENTURA/P.ATRAC                                      </v>
          </cell>
          <cell r="C226" t="str">
            <v>C9</v>
          </cell>
          <cell r="D226" t="str">
            <v>GENERAL</v>
          </cell>
          <cell r="E226">
            <v>35888</v>
          </cell>
          <cell r="F226" t="str">
            <v>VIE</v>
          </cell>
          <cell r="G226">
            <v>0.85298611111111111</v>
          </cell>
          <cell r="H226" t="str">
            <v>000:10</v>
          </cell>
          <cell r="I226" t="str">
            <v>[AVANCE PROGRAMACION] * [AVANCE PROGRAMACION]</v>
          </cell>
          <cell r="J226">
            <v>4</v>
          </cell>
          <cell r="K226">
            <v>8</v>
          </cell>
          <cell r="L226" t="str">
            <v>Resto</v>
          </cell>
          <cell r="M226">
            <v>0.2</v>
          </cell>
          <cell r="N226">
            <v>629.29999999999995</v>
          </cell>
          <cell r="O226">
            <v>57</v>
          </cell>
          <cell r="P226">
            <v>195</v>
          </cell>
          <cell r="Q226">
            <v>7.2</v>
          </cell>
          <cell r="R226">
            <v>32261</v>
          </cell>
          <cell r="S226">
            <v>87.9</v>
          </cell>
          <cell r="T226">
            <v>10</v>
          </cell>
          <cell r="U226">
            <v>32261</v>
          </cell>
        </row>
        <row r="227">
          <cell r="A227">
            <v>225</v>
          </cell>
          <cell r="B227" t="str">
            <v xml:space="preserve">PORT AVENTURA/P.ATRAC                                      </v>
          </cell>
          <cell r="C227" t="str">
            <v>C9</v>
          </cell>
          <cell r="D227" t="str">
            <v>GENERAL</v>
          </cell>
          <cell r="E227">
            <v>35888</v>
          </cell>
          <cell r="F227" t="str">
            <v>VIE</v>
          </cell>
          <cell r="G227">
            <v>0.9437037037037036</v>
          </cell>
          <cell r="H227" t="str">
            <v>000:20</v>
          </cell>
          <cell r="I227" t="str">
            <v>[PARLE VOSTE,CALLE VOS] {AVANCE PROGRAMACION} * {AVANCE PROGRAMACION}</v>
          </cell>
          <cell r="J227">
            <v>6</v>
          </cell>
          <cell r="K227">
            <v>15</v>
          </cell>
          <cell r="L227" t="str">
            <v>Resto</v>
          </cell>
          <cell r="M227">
            <v>0.7</v>
          </cell>
          <cell r="N227">
            <v>630</v>
          </cell>
          <cell r="O227">
            <v>254</v>
          </cell>
          <cell r="P227">
            <v>450</v>
          </cell>
          <cell r="Q227">
            <v>7.2</v>
          </cell>
          <cell r="R227">
            <v>32276</v>
          </cell>
          <cell r="S227">
            <v>87.9</v>
          </cell>
          <cell r="T227">
            <v>20</v>
          </cell>
          <cell r="U227">
            <v>32276</v>
          </cell>
        </row>
        <row r="228">
          <cell r="A228">
            <v>226</v>
          </cell>
          <cell r="B228" t="str">
            <v xml:space="preserve">PORT AVENTURA/P.ATRAC                                      </v>
          </cell>
          <cell r="C228" t="str">
            <v>C9</v>
          </cell>
          <cell r="D228" t="str">
            <v>GENERAL</v>
          </cell>
          <cell r="E228">
            <v>35888</v>
          </cell>
          <cell r="F228" t="str">
            <v>VIE</v>
          </cell>
          <cell r="G228">
            <v>0.96408564814814823</v>
          </cell>
          <cell r="H228" t="str">
            <v>000:10</v>
          </cell>
          <cell r="I228" t="str">
            <v>[PARLE VOSTE,CALLE VOS] {AVANCE PROGRAMACION} * {AVANCE PROGRAMACION}</v>
          </cell>
          <cell r="J228">
            <v>6</v>
          </cell>
          <cell r="K228">
            <v>11</v>
          </cell>
          <cell r="L228" t="str">
            <v>Resto</v>
          </cell>
          <cell r="M228">
            <v>0.4</v>
          </cell>
          <cell r="N228">
            <v>630.4</v>
          </cell>
          <cell r="O228">
            <v>164</v>
          </cell>
          <cell r="P228">
            <v>293</v>
          </cell>
          <cell r="Q228">
            <v>7.2</v>
          </cell>
          <cell r="R228">
            <v>32276</v>
          </cell>
          <cell r="S228">
            <v>87.9</v>
          </cell>
          <cell r="T228">
            <v>10</v>
          </cell>
          <cell r="U228">
            <v>32276</v>
          </cell>
        </row>
        <row r="229">
          <cell r="A229">
            <v>227</v>
          </cell>
          <cell r="B229" t="str">
            <v xml:space="preserve">PORT AVENTURA/P.ATRAC                                      </v>
          </cell>
          <cell r="C229" t="str">
            <v>TV3</v>
          </cell>
          <cell r="D229" t="str">
            <v>GENERAL</v>
          </cell>
          <cell r="E229">
            <v>35889</v>
          </cell>
          <cell r="F229" t="str">
            <v>SÁB</v>
          </cell>
          <cell r="G229">
            <v>0.53133101851851849</v>
          </cell>
          <cell r="H229" t="str">
            <v>000:10</v>
          </cell>
          <cell r="I229" t="str">
            <v>[MALALTS DE TELE(R)]  * {AVANCE PROGRAMACION}</v>
          </cell>
          <cell r="J229">
            <v>1</v>
          </cell>
          <cell r="K229">
            <v>9</v>
          </cell>
          <cell r="L229" t="str">
            <v>Primera</v>
          </cell>
          <cell r="M229">
            <v>0.1</v>
          </cell>
          <cell r="N229">
            <v>630.6</v>
          </cell>
          <cell r="O229">
            <v>44</v>
          </cell>
          <cell r="P229">
            <v>65</v>
          </cell>
          <cell r="Q229">
            <v>7.2</v>
          </cell>
          <cell r="R229">
            <v>32276</v>
          </cell>
          <cell r="S229">
            <v>87.9</v>
          </cell>
          <cell r="T229">
            <v>10</v>
          </cell>
          <cell r="U229">
            <v>32276</v>
          </cell>
        </row>
        <row r="230">
          <cell r="A230">
            <v>228</v>
          </cell>
          <cell r="B230" t="str">
            <v xml:space="preserve">PORT AVENTURA/P.ATRAC                                      </v>
          </cell>
          <cell r="C230" t="str">
            <v>TV3</v>
          </cell>
          <cell r="D230" t="str">
            <v>GENERAL</v>
          </cell>
          <cell r="E230">
            <v>35889</v>
          </cell>
          <cell r="F230" t="str">
            <v>SÁB</v>
          </cell>
          <cell r="G230">
            <v>0.60021990740740738</v>
          </cell>
          <cell r="H230" t="str">
            <v>000:10</v>
          </cell>
          <cell r="I230" t="str">
            <v>[AGENDA CULTURAL] * [(P)CINEMA SETMANA SAN]</v>
          </cell>
          <cell r="J230">
            <v>7</v>
          </cell>
          <cell r="K230">
            <v>20</v>
          </cell>
          <cell r="L230" t="str">
            <v>Resto</v>
          </cell>
          <cell r="M230">
            <v>0.6</v>
          </cell>
          <cell r="N230">
            <v>631.1</v>
          </cell>
          <cell r="O230">
            <v>203</v>
          </cell>
          <cell r="P230">
            <v>114</v>
          </cell>
          <cell r="Q230">
            <v>7.2</v>
          </cell>
          <cell r="R230">
            <v>32276</v>
          </cell>
          <cell r="S230">
            <v>87.9</v>
          </cell>
          <cell r="T230">
            <v>10</v>
          </cell>
          <cell r="U230">
            <v>32276</v>
          </cell>
        </row>
        <row r="231">
          <cell r="A231">
            <v>229</v>
          </cell>
          <cell r="B231" t="str">
            <v xml:space="preserve">PORT AVENTURA/P.ATRAC                                      </v>
          </cell>
          <cell r="C231" t="str">
            <v>TV3</v>
          </cell>
          <cell r="D231" t="str">
            <v>GENERAL</v>
          </cell>
          <cell r="E231">
            <v>35889</v>
          </cell>
          <cell r="F231" t="str">
            <v>SÁB</v>
          </cell>
          <cell r="G231">
            <v>0.69508101851851845</v>
          </cell>
          <cell r="H231" t="str">
            <v>000:10</v>
          </cell>
          <cell r="I231" t="str">
            <v>[TARDA DE CINE]  * {AVANCE PROGRAMACION}</v>
          </cell>
          <cell r="J231">
            <v>14</v>
          </cell>
          <cell r="K231">
            <v>17</v>
          </cell>
          <cell r="L231" t="str">
            <v>Resto</v>
          </cell>
          <cell r="M231">
            <v>0.9</v>
          </cell>
          <cell r="N231">
            <v>632</v>
          </cell>
          <cell r="O231">
            <v>341</v>
          </cell>
          <cell r="P231">
            <v>293</v>
          </cell>
          <cell r="Q231">
            <v>7.2</v>
          </cell>
          <cell r="R231">
            <v>32287</v>
          </cell>
          <cell r="S231">
            <v>87.9</v>
          </cell>
          <cell r="T231">
            <v>10</v>
          </cell>
          <cell r="U231">
            <v>32287</v>
          </cell>
        </row>
        <row r="232">
          <cell r="A232">
            <v>230</v>
          </cell>
          <cell r="B232" t="str">
            <v xml:space="preserve">PORT AVENTURA/P.ATRAC                                      </v>
          </cell>
          <cell r="C232" t="str">
            <v>C9</v>
          </cell>
          <cell r="D232" t="str">
            <v>GENERAL</v>
          </cell>
          <cell r="E232">
            <v>35889</v>
          </cell>
          <cell r="F232" t="str">
            <v>SÁB</v>
          </cell>
          <cell r="G232">
            <v>0.66229166666666661</v>
          </cell>
          <cell r="H232" t="str">
            <v>000:20</v>
          </cell>
          <cell r="I232" t="str">
            <v>[TARDES DE CINE] {AVANCE PROGRAMACION} * {AVANCE PROGRAMACION}</v>
          </cell>
          <cell r="J232">
            <v>7</v>
          </cell>
          <cell r="K232">
            <v>19</v>
          </cell>
          <cell r="L232" t="str">
            <v>Resto</v>
          </cell>
          <cell r="M232">
            <v>0.4</v>
          </cell>
          <cell r="N232">
            <v>632.5</v>
          </cell>
          <cell r="O232">
            <v>149</v>
          </cell>
          <cell r="P232">
            <v>250</v>
          </cell>
          <cell r="Q232">
            <v>7.2</v>
          </cell>
          <cell r="R232">
            <v>32287</v>
          </cell>
          <cell r="S232">
            <v>87.9</v>
          </cell>
          <cell r="T232">
            <v>20</v>
          </cell>
          <cell r="U232">
            <v>32287</v>
          </cell>
        </row>
        <row r="233">
          <cell r="A233">
            <v>231</v>
          </cell>
          <cell r="B233" t="str">
            <v xml:space="preserve">PORT AVENTURA/P.ATRAC                                      </v>
          </cell>
          <cell r="C233" t="str">
            <v>C9</v>
          </cell>
          <cell r="D233" t="str">
            <v>GENERAL</v>
          </cell>
          <cell r="E233">
            <v>35889</v>
          </cell>
          <cell r="F233" t="str">
            <v>SÁB</v>
          </cell>
          <cell r="G233">
            <v>0.74526620370370367</v>
          </cell>
          <cell r="H233" t="str">
            <v>000:20</v>
          </cell>
          <cell r="I233" t="str">
            <v>[TARDES DE CINE 2] {AVANCE PROGRAMACION} * {AVANCE PROGRAMACION}</v>
          </cell>
          <cell r="J233">
            <v>13</v>
          </cell>
          <cell r="K233">
            <v>14</v>
          </cell>
          <cell r="L233" t="str">
            <v>Penultima</v>
          </cell>
          <cell r="M233">
            <v>0.5</v>
          </cell>
          <cell r="N233">
            <v>633</v>
          </cell>
          <cell r="O233">
            <v>186</v>
          </cell>
          <cell r="P233">
            <v>250</v>
          </cell>
          <cell r="Q233">
            <v>7.2</v>
          </cell>
          <cell r="R233">
            <v>32292</v>
          </cell>
          <cell r="S233">
            <v>88</v>
          </cell>
          <cell r="T233">
            <v>20</v>
          </cell>
          <cell r="U233">
            <v>32292</v>
          </cell>
        </row>
        <row r="234">
          <cell r="A234">
            <v>232</v>
          </cell>
          <cell r="B234" t="str">
            <v xml:space="preserve">PORT AVENTURA/P.ATRAC                                      </v>
          </cell>
          <cell r="C234" t="str">
            <v>C9</v>
          </cell>
          <cell r="D234" t="str">
            <v>GENERAL</v>
          </cell>
          <cell r="E234">
            <v>35889</v>
          </cell>
          <cell r="F234" t="str">
            <v>SÁB</v>
          </cell>
          <cell r="G234">
            <v>0.760625</v>
          </cell>
          <cell r="H234" t="str">
            <v>000:10</v>
          </cell>
          <cell r="I234" t="str">
            <v>[TARDES DE CINE 2] {AVANCE PROGRAMACION} * {AVANCE PROGRAMACION}</v>
          </cell>
          <cell r="J234">
            <v>7</v>
          </cell>
          <cell r="K234">
            <v>10</v>
          </cell>
          <cell r="L234" t="str">
            <v>Resto</v>
          </cell>
          <cell r="M234">
            <v>0.6</v>
          </cell>
          <cell r="N234">
            <v>633.6</v>
          </cell>
          <cell r="O234">
            <v>221</v>
          </cell>
          <cell r="P234">
            <v>163</v>
          </cell>
          <cell r="Q234">
            <v>7.2</v>
          </cell>
          <cell r="R234">
            <v>32293</v>
          </cell>
          <cell r="S234">
            <v>88</v>
          </cell>
          <cell r="T234">
            <v>10</v>
          </cell>
          <cell r="U234">
            <v>32293</v>
          </cell>
        </row>
        <row r="235">
          <cell r="A235">
            <v>233</v>
          </cell>
          <cell r="B235" t="str">
            <v xml:space="preserve">PORT AVENTURA/P.ATRAC                                      </v>
          </cell>
          <cell r="C235" t="str">
            <v>TV3</v>
          </cell>
          <cell r="D235" t="str">
            <v>GENERAL</v>
          </cell>
          <cell r="E235">
            <v>35890</v>
          </cell>
          <cell r="F235" t="str">
            <v>DOM</v>
          </cell>
          <cell r="G235">
            <v>0.60130787037037037</v>
          </cell>
          <cell r="H235" t="str">
            <v>000:20</v>
          </cell>
          <cell r="I235" t="str">
            <v>[AGENDA CULTURAL] * [AVANCE PROGRAMACION]</v>
          </cell>
          <cell r="J235">
            <v>6</v>
          </cell>
          <cell r="K235">
            <v>14</v>
          </cell>
          <cell r="L235" t="str">
            <v>Resto</v>
          </cell>
          <cell r="M235">
            <v>0.3</v>
          </cell>
          <cell r="N235">
            <v>633.9</v>
          </cell>
          <cell r="O235">
            <v>114</v>
          </cell>
          <cell r="P235">
            <v>175</v>
          </cell>
          <cell r="Q235">
            <v>7.2</v>
          </cell>
          <cell r="R235">
            <v>32293</v>
          </cell>
          <cell r="S235">
            <v>88</v>
          </cell>
          <cell r="T235">
            <v>20</v>
          </cell>
          <cell r="U235">
            <v>32293</v>
          </cell>
        </row>
        <row r="236">
          <cell r="A236">
            <v>234</v>
          </cell>
          <cell r="B236" t="str">
            <v xml:space="preserve">PORT AVENTURA/P.ATRAC                                      </v>
          </cell>
          <cell r="C236" t="str">
            <v>TV3</v>
          </cell>
          <cell r="D236" t="str">
            <v>GENERAL</v>
          </cell>
          <cell r="E236">
            <v>35890</v>
          </cell>
          <cell r="F236" t="str">
            <v>DOM</v>
          </cell>
          <cell r="G236">
            <v>0.68087962962962967</v>
          </cell>
          <cell r="H236" t="str">
            <v>000:10</v>
          </cell>
          <cell r="I236" t="str">
            <v>[TARDA DE CINE] {AVANCE PROGRAMACION} * {(P)CINEMA SETMANA SAN}</v>
          </cell>
          <cell r="J236">
            <v>7</v>
          </cell>
          <cell r="K236">
            <v>20</v>
          </cell>
          <cell r="L236" t="str">
            <v>Resto</v>
          </cell>
          <cell r="M236">
            <v>1</v>
          </cell>
          <cell r="N236">
            <v>634.9</v>
          </cell>
          <cell r="O236">
            <v>373</v>
          </cell>
          <cell r="P236">
            <v>293</v>
          </cell>
          <cell r="Q236">
            <v>7.2</v>
          </cell>
          <cell r="R236">
            <v>32293</v>
          </cell>
          <cell r="S236">
            <v>88</v>
          </cell>
          <cell r="T236">
            <v>10</v>
          </cell>
          <cell r="U236">
            <v>32293</v>
          </cell>
        </row>
        <row r="237">
          <cell r="A237">
            <v>235</v>
          </cell>
          <cell r="B237" t="str">
            <v xml:space="preserve">PORT AVENTURA/P.ATRAC                                      </v>
          </cell>
          <cell r="C237" t="str">
            <v>TV3</v>
          </cell>
          <cell r="D237" t="str">
            <v>GENERAL</v>
          </cell>
          <cell r="E237">
            <v>35890</v>
          </cell>
          <cell r="F237" t="str">
            <v>DOM</v>
          </cell>
          <cell r="G237">
            <v>0.8899421296296296</v>
          </cell>
          <cell r="H237" t="str">
            <v>000:20</v>
          </cell>
          <cell r="I237" t="str">
            <v>[AVANCE PROGRAMACION] * [AVANCE PROGRAMACION]</v>
          </cell>
          <cell r="J237">
            <v>15</v>
          </cell>
          <cell r="K237">
            <v>19</v>
          </cell>
          <cell r="L237" t="str">
            <v>Resto</v>
          </cell>
          <cell r="M237">
            <v>1.1000000000000001</v>
          </cell>
          <cell r="N237">
            <v>636</v>
          </cell>
          <cell r="O237">
            <v>421</v>
          </cell>
          <cell r="P237">
            <v>1200</v>
          </cell>
          <cell r="Q237">
            <v>7.2</v>
          </cell>
          <cell r="R237">
            <v>32303</v>
          </cell>
          <cell r="S237">
            <v>88</v>
          </cell>
          <cell r="T237">
            <v>20</v>
          </cell>
          <cell r="U237">
            <v>32303</v>
          </cell>
        </row>
        <row r="238">
          <cell r="A238">
            <v>236</v>
          </cell>
          <cell r="B238" t="str">
            <v xml:space="preserve">PORT AVENTURA/P.ATRAC                                      </v>
          </cell>
          <cell r="C238" t="str">
            <v>TV3</v>
          </cell>
          <cell r="D238" t="str">
            <v>GENERAL</v>
          </cell>
          <cell r="E238">
            <v>35890</v>
          </cell>
          <cell r="F238" t="str">
            <v>DOM</v>
          </cell>
          <cell r="G238">
            <v>0.93362268518518521</v>
          </cell>
          <cell r="H238" t="str">
            <v>000:10</v>
          </cell>
          <cell r="I238" t="str">
            <v>[PEL.LICULA]  * {AVANCE PROGRAMACION}</v>
          </cell>
          <cell r="J238">
            <v>11</v>
          </cell>
          <cell r="K238">
            <v>13</v>
          </cell>
          <cell r="L238" t="str">
            <v>Resto</v>
          </cell>
          <cell r="M238">
            <v>0.9</v>
          </cell>
          <cell r="N238">
            <v>637</v>
          </cell>
          <cell r="O238">
            <v>340</v>
          </cell>
          <cell r="P238">
            <v>488</v>
          </cell>
          <cell r="Q238">
            <v>7.2</v>
          </cell>
          <cell r="R238">
            <v>32313</v>
          </cell>
          <cell r="S238">
            <v>88</v>
          </cell>
          <cell r="T238">
            <v>10</v>
          </cell>
          <cell r="U238">
            <v>32313</v>
          </cell>
        </row>
        <row r="239">
          <cell r="A239">
            <v>237</v>
          </cell>
          <cell r="B239" t="str">
            <v xml:space="preserve">PORT AVENTURA/P.ATRAC                                      </v>
          </cell>
          <cell r="C239" t="str">
            <v>C9</v>
          </cell>
          <cell r="D239" t="str">
            <v>GENERAL</v>
          </cell>
          <cell r="E239">
            <v>35890</v>
          </cell>
          <cell r="F239" t="str">
            <v>DOM</v>
          </cell>
          <cell r="G239">
            <v>0.66550925925925919</v>
          </cell>
          <cell r="H239" t="str">
            <v>000:20</v>
          </cell>
          <cell r="I239" t="str">
            <v>[TARDES DE CINE] {AVANCE PROGRAMACION} * {AVANCE PROGRAMACION}</v>
          </cell>
          <cell r="J239">
            <v>16</v>
          </cell>
          <cell r="K239">
            <v>18</v>
          </cell>
          <cell r="L239" t="str">
            <v>Resto</v>
          </cell>
          <cell r="M239">
            <v>0.7</v>
          </cell>
          <cell r="N239">
            <v>637.6</v>
          </cell>
          <cell r="O239">
            <v>248</v>
          </cell>
          <cell r="P239">
            <v>250</v>
          </cell>
          <cell r="Q239">
            <v>7.2</v>
          </cell>
          <cell r="R239">
            <v>32313</v>
          </cell>
          <cell r="S239">
            <v>88</v>
          </cell>
          <cell r="T239">
            <v>20</v>
          </cell>
          <cell r="U239">
            <v>32313</v>
          </cell>
        </row>
        <row r="240">
          <cell r="A240">
            <v>238</v>
          </cell>
          <cell r="B240" t="str">
            <v xml:space="preserve">PORT AVENTURA/P.ATRAC                                      </v>
          </cell>
          <cell r="C240" t="str">
            <v>C9</v>
          </cell>
          <cell r="D240" t="str">
            <v>GENERAL</v>
          </cell>
          <cell r="E240">
            <v>35890</v>
          </cell>
          <cell r="F240" t="str">
            <v>DOM</v>
          </cell>
          <cell r="G240">
            <v>0.74997685185185192</v>
          </cell>
          <cell r="H240" t="str">
            <v>000:10</v>
          </cell>
          <cell r="I240" t="str">
            <v>[BOUS] {AVANCE PROGRAMACION} * {AVANCE PROGRAMACION}</v>
          </cell>
          <cell r="J240">
            <v>9</v>
          </cell>
          <cell r="K240">
            <v>10</v>
          </cell>
          <cell r="L240" t="str">
            <v>Penultima</v>
          </cell>
          <cell r="M240">
            <v>0.4</v>
          </cell>
          <cell r="N240">
            <v>638.1</v>
          </cell>
          <cell r="O240">
            <v>153</v>
          </cell>
          <cell r="P240">
            <v>163</v>
          </cell>
          <cell r="Q240">
            <v>7.2</v>
          </cell>
          <cell r="R240">
            <v>32313</v>
          </cell>
          <cell r="S240">
            <v>88</v>
          </cell>
          <cell r="T240">
            <v>10</v>
          </cell>
          <cell r="U240">
            <v>32313</v>
          </cell>
        </row>
        <row r="241">
          <cell r="A241">
            <v>239</v>
          </cell>
          <cell r="B241" t="str">
            <v xml:space="preserve">PORT AVENTURA/P.ATRAC                                      </v>
          </cell>
          <cell r="C241" t="str">
            <v>TV3</v>
          </cell>
          <cell r="D241" t="str">
            <v>GENERAL</v>
          </cell>
          <cell r="E241">
            <v>35891</v>
          </cell>
          <cell r="F241" t="str">
            <v>LUN</v>
          </cell>
          <cell r="G241">
            <v>0.68524305555555554</v>
          </cell>
          <cell r="H241" t="str">
            <v>000:20</v>
          </cell>
          <cell r="I241" t="str">
            <v>[PEL.LICULA] {AVANCE PROGRAMACION} * {LA TIENDA EN CASA}</v>
          </cell>
          <cell r="J241">
            <v>3</v>
          </cell>
          <cell r="K241">
            <v>10</v>
          </cell>
          <cell r="L241" t="str">
            <v>Resto</v>
          </cell>
          <cell r="M241">
            <v>1</v>
          </cell>
          <cell r="N241">
            <v>639</v>
          </cell>
          <cell r="O241">
            <v>358</v>
          </cell>
          <cell r="P241">
            <v>700</v>
          </cell>
          <cell r="Q241">
            <v>7.3</v>
          </cell>
          <cell r="R241">
            <v>32307</v>
          </cell>
          <cell r="S241">
            <v>88</v>
          </cell>
          <cell r="T241">
            <v>20</v>
          </cell>
          <cell r="U241">
            <v>32307</v>
          </cell>
        </row>
        <row r="242">
          <cell r="A242">
            <v>240</v>
          </cell>
          <cell r="B242" t="str">
            <v xml:space="preserve">PORT AVENTURA/P.ATRAC                                      </v>
          </cell>
          <cell r="C242" t="str">
            <v>C9</v>
          </cell>
          <cell r="D242" t="str">
            <v>GENERAL</v>
          </cell>
          <cell r="E242">
            <v>35891</v>
          </cell>
          <cell r="F242" t="str">
            <v>LUN</v>
          </cell>
          <cell r="G242">
            <v>0.66361111111111104</v>
          </cell>
          <cell r="H242" t="str">
            <v>000:20</v>
          </cell>
          <cell r="I242" t="str">
            <v>[TARDES DE CINE] {AVANCE PROGRAMACION} * {AVANCE PROGRAMACION}</v>
          </cell>
          <cell r="J242">
            <v>4</v>
          </cell>
          <cell r="K242">
            <v>13</v>
          </cell>
          <cell r="L242" t="str">
            <v>Resto</v>
          </cell>
          <cell r="M242">
            <v>0.3</v>
          </cell>
          <cell r="N242">
            <v>639.29999999999995</v>
          </cell>
          <cell r="O242">
            <v>118</v>
          </cell>
          <cell r="P242">
            <v>350</v>
          </cell>
          <cell r="Q242">
            <v>7.3</v>
          </cell>
          <cell r="R242">
            <v>32307</v>
          </cell>
          <cell r="S242">
            <v>88</v>
          </cell>
          <cell r="T242">
            <v>20</v>
          </cell>
          <cell r="U242">
            <v>32307</v>
          </cell>
        </row>
        <row r="243">
          <cell r="A243">
            <v>241</v>
          </cell>
          <cell r="B243" t="str">
            <v xml:space="preserve">PORT AVENTURA/P.ATRAC                                      </v>
          </cell>
          <cell r="C243" t="str">
            <v>C9</v>
          </cell>
          <cell r="D243" t="str">
            <v>GENERAL</v>
          </cell>
          <cell r="E243">
            <v>35891</v>
          </cell>
          <cell r="F243" t="str">
            <v>LUN</v>
          </cell>
          <cell r="G243">
            <v>0.72180555555555559</v>
          </cell>
          <cell r="H243" t="str">
            <v>000:10</v>
          </cell>
          <cell r="I243" t="str">
            <v xml:space="preserve">[TARDES DE CINE] {AVANCE PROGRAMACION} * </v>
          </cell>
          <cell r="J243">
            <v>2</v>
          </cell>
          <cell r="K243">
            <v>8</v>
          </cell>
          <cell r="L243" t="str">
            <v>Segunda</v>
          </cell>
          <cell r="M243">
            <v>0.4</v>
          </cell>
          <cell r="N243">
            <v>639.70000000000005</v>
          </cell>
          <cell r="O243">
            <v>132</v>
          </cell>
          <cell r="P243">
            <v>104</v>
          </cell>
          <cell r="Q243">
            <v>7.3</v>
          </cell>
          <cell r="R243">
            <v>32307</v>
          </cell>
          <cell r="S243">
            <v>88</v>
          </cell>
          <cell r="T243">
            <v>10</v>
          </cell>
          <cell r="U243">
            <v>32307</v>
          </cell>
        </row>
        <row r="244">
          <cell r="A244">
            <v>242</v>
          </cell>
          <cell r="B244" t="str">
            <v xml:space="preserve">PORT AVENTURA/P.ATRAC                                      </v>
          </cell>
          <cell r="C244" t="str">
            <v>C9</v>
          </cell>
          <cell r="D244" t="str">
            <v>GENERAL</v>
          </cell>
          <cell r="E244">
            <v>35891</v>
          </cell>
          <cell r="F244" t="str">
            <v>LUN</v>
          </cell>
          <cell r="G244">
            <v>0.75832175925925915</v>
          </cell>
          <cell r="H244" t="str">
            <v>000:20</v>
          </cell>
          <cell r="I244" t="str">
            <v xml:space="preserve">[TESTIGO SILENCIOSO] {AVANCE PROGRAMACION} * </v>
          </cell>
          <cell r="J244">
            <v>2</v>
          </cell>
          <cell r="K244">
            <v>7</v>
          </cell>
          <cell r="L244" t="str">
            <v>Segunda</v>
          </cell>
          <cell r="M244">
            <v>0.2</v>
          </cell>
          <cell r="N244">
            <v>639.9</v>
          </cell>
          <cell r="O244">
            <v>64</v>
          </cell>
          <cell r="P244">
            <v>160</v>
          </cell>
          <cell r="Q244">
            <v>7.3</v>
          </cell>
          <cell r="R244">
            <v>32307</v>
          </cell>
          <cell r="S244">
            <v>88</v>
          </cell>
          <cell r="T244">
            <v>20</v>
          </cell>
          <cell r="U244">
            <v>32307</v>
          </cell>
        </row>
        <row r="245">
          <cell r="A245">
            <v>243</v>
          </cell>
          <cell r="B245" t="str">
            <v xml:space="preserve">PORT AVENTURA/P.ATRAC                                      </v>
          </cell>
          <cell r="C245" t="str">
            <v>C9</v>
          </cell>
          <cell r="D245" t="str">
            <v>GENERAL</v>
          </cell>
          <cell r="E245">
            <v>35891</v>
          </cell>
          <cell r="F245" t="str">
            <v>LUN</v>
          </cell>
          <cell r="G245">
            <v>0.80783564814814823</v>
          </cell>
          <cell r="H245" t="str">
            <v>000:20</v>
          </cell>
          <cell r="I245" t="str">
            <v>[HUI EN DIA] {AVANCE PROGRAMACION} * {AVANCE PROGRAMACION}</v>
          </cell>
          <cell r="J245">
            <v>4</v>
          </cell>
          <cell r="K245">
            <v>12</v>
          </cell>
          <cell r="L245" t="str">
            <v>Resto</v>
          </cell>
          <cell r="M245">
            <v>0.1</v>
          </cell>
          <cell r="N245">
            <v>640</v>
          </cell>
          <cell r="O245">
            <v>51</v>
          </cell>
          <cell r="P245">
            <v>160</v>
          </cell>
          <cell r="Q245">
            <v>7.3</v>
          </cell>
          <cell r="R245">
            <v>32307</v>
          </cell>
          <cell r="S245">
            <v>88</v>
          </cell>
          <cell r="T245">
            <v>20</v>
          </cell>
          <cell r="U245">
            <v>32307</v>
          </cell>
        </row>
        <row r="246">
          <cell r="A246">
            <v>244</v>
          </cell>
          <cell r="B246" t="str">
            <v xml:space="preserve">PORT AVENTURA/P.ATRAC                                      </v>
          </cell>
          <cell r="C246" t="str">
            <v>C9</v>
          </cell>
          <cell r="D246" t="str">
            <v>GENERAL</v>
          </cell>
          <cell r="E246">
            <v>35891</v>
          </cell>
          <cell r="F246" t="str">
            <v>LUN</v>
          </cell>
          <cell r="G246">
            <v>0.85298611111111111</v>
          </cell>
          <cell r="H246" t="str">
            <v>000:10</v>
          </cell>
          <cell r="I246" t="str">
            <v>[HUI EN DIA] * [AVANCE PROGRAMACION]</v>
          </cell>
          <cell r="J246">
            <v>2</v>
          </cell>
          <cell r="K246">
            <v>5</v>
          </cell>
          <cell r="L246" t="str">
            <v>Segunda</v>
          </cell>
          <cell r="M246">
            <v>0.3</v>
          </cell>
          <cell r="N246">
            <v>640.29999999999995</v>
          </cell>
          <cell r="O246">
            <v>120</v>
          </cell>
          <cell r="P246">
            <v>104</v>
          </cell>
          <cell r="Q246">
            <v>7.3</v>
          </cell>
          <cell r="R246">
            <v>32307</v>
          </cell>
          <cell r="S246">
            <v>88</v>
          </cell>
          <cell r="T246">
            <v>10</v>
          </cell>
          <cell r="U246">
            <v>32307</v>
          </cell>
        </row>
        <row r="247">
          <cell r="A247">
            <v>245</v>
          </cell>
          <cell r="B247" t="str">
            <v xml:space="preserve">PORT AVENTURA/P.ATRAC                                      </v>
          </cell>
          <cell r="C247" t="str">
            <v>C9</v>
          </cell>
          <cell r="D247" t="str">
            <v>GENERAL</v>
          </cell>
          <cell r="E247">
            <v>35891</v>
          </cell>
          <cell r="F247" t="str">
            <v>LUN</v>
          </cell>
          <cell r="G247">
            <v>0.92856481481481479</v>
          </cell>
          <cell r="H247" t="str">
            <v>000:20</v>
          </cell>
          <cell r="I247" t="str">
            <v>[CINE DE NIT] {AVANCE PROGRAMACION} * {AVANCE PROGRAMACION}</v>
          </cell>
          <cell r="J247">
            <v>2</v>
          </cell>
          <cell r="K247">
            <v>10</v>
          </cell>
          <cell r="L247" t="str">
            <v>Segunda</v>
          </cell>
          <cell r="M247">
            <v>0.8</v>
          </cell>
          <cell r="N247">
            <v>641.20000000000005</v>
          </cell>
          <cell r="O247">
            <v>312</v>
          </cell>
          <cell r="P247">
            <v>450</v>
          </cell>
          <cell r="Q247">
            <v>7.3</v>
          </cell>
          <cell r="R247">
            <v>32312</v>
          </cell>
          <cell r="S247">
            <v>88</v>
          </cell>
          <cell r="T247">
            <v>20</v>
          </cell>
          <cell r="U247">
            <v>32312</v>
          </cell>
        </row>
        <row r="248">
          <cell r="A248">
            <v>246</v>
          </cell>
          <cell r="B248" t="str">
            <v xml:space="preserve">PORT AVENTURA/P.ATRAC                                      </v>
          </cell>
          <cell r="C248" t="str">
            <v>TV3</v>
          </cell>
          <cell r="D248" t="str">
            <v>GENERAL</v>
          </cell>
          <cell r="E248">
            <v>35892</v>
          </cell>
          <cell r="F248" t="str">
            <v>MAR</v>
          </cell>
          <cell r="G248">
            <v>0.8736342592592593</v>
          </cell>
          <cell r="H248" t="str">
            <v>000:20</v>
          </cell>
          <cell r="I248" t="str">
            <v>[TELENOTICIES VESPRE]  * {AVANCE PROGRAMACION}</v>
          </cell>
          <cell r="J248">
            <v>4</v>
          </cell>
          <cell r="K248">
            <v>11</v>
          </cell>
          <cell r="L248" t="str">
            <v>Resto</v>
          </cell>
          <cell r="M248">
            <v>1.5</v>
          </cell>
          <cell r="N248">
            <v>642.70000000000005</v>
          </cell>
          <cell r="O248">
            <v>547</v>
          </cell>
          <cell r="P248">
            <v>1200</v>
          </cell>
          <cell r="Q248">
            <v>7.3</v>
          </cell>
          <cell r="R248">
            <v>32333</v>
          </cell>
          <cell r="S248">
            <v>88.1</v>
          </cell>
          <cell r="T248">
            <v>20</v>
          </cell>
          <cell r="U248">
            <v>32333</v>
          </cell>
        </row>
        <row r="249">
          <cell r="A249">
            <v>247</v>
          </cell>
          <cell r="B249" t="str">
            <v xml:space="preserve">PORT AVENTURA/P.ATRAC                                      </v>
          </cell>
          <cell r="C249" t="str">
            <v>C9</v>
          </cell>
          <cell r="D249" t="str">
            <v>GENERAL</v>
          </cell>
          <cell r="E249">
            <v>35892</v>
          </cell>
          <cell r="F249" t="str">
            <v>MAR</v>
          </cell>
          <cell r="G249">
            <v>0.66537037037037039</v>
          </cell>
          <cell r="H249" t="str">
            <v>000:20</v>
          </cell>
          <cell r="I249" t="str">
            <v>[TARDES DE CINE] {AVANCE PROGRAMACION} * {AVANCE PROGRAMACION}</v>
          </cell>
          <cell r="J249">
            <v>2</v>
          </cell>
          <cell r="K249">
            <v>9</v>
          </cell>
          <cell r="L249" t="str">
            <v>Segunda</v>
          </cell>
          <cell r="M249">
            <v>0.3</v>
          </cell>
          <cell r="N249">
            <v>643</v>
          </cell>
          <cell r="O249">
            <v>128</v>
          </cell>
          <cell r="P249">
            <v>350</v>
          </cell>
          <cell r="Q249">
            <v>7.3</v>
          </cell>
          <cell r="R249">
            <v>32333</v>
          </cell>
          <cell r="S249">
            <v>88.1</v>
          </cell>
          <cell r="T249">
            <v>20</v>
          </cell>
          <cell r="U249">
            <v>32333</v>
          </cell>
        </row>
        <row r="250">
          <cell r="A250">
            <v>248</v>
          </cell>
          <cell r="B250" t="str">
            <v xml:space="preserve">PORT AVENTURA/P.ATRAC                                      </v>
          </cell>
          <cell r="C250" t="str">
            <v>C9</v>
          </cell>
          <cell r="D250" t="str">
            <v>GENERAL</v>
          </cell>
          <cell r="E250">
            <v>35892</v>
          </cell>
          <cell r="F250" t="str">
            <v>MAR</v>
          </cell>
          <cell r="G250">
            <v>0.70562499999999995</v>
          </cell>
          <cell r="H250" t="str">
            <v>000:20</v>
          </cell>
          <cell r="I250" t="str">
            <v>[TARDES DE CINE] {AVANCE PROGRAMACION} * {AVANCE PROGRAMACION}</v>
          </cell>
          <cell r="J250">
            <v>2</v>
          </cell>
          <cell r="K250">
            <v>9</v>
          </cell>
          <cell r="L250" t="str">
            <v>Segunda</v>
          </cell>
          <cell r="M250">
            <v>0.2</v>
          </cell>
          <cell r="N250">
            <v>643.29999999999995</v>
          </cell>
          <cell r="O250">
            <v>91</v>
          </cell>
          <cell r="P250">
            <v>160</v>
          </cell>
          <cell r="Q250">
            <v>7.3</v>
          </cell>
          <cell r="R250">
            <v>32333</v>
          </cell>
          <cell r="S250">
            <v>88.1</v>
          </cell>
          <cell r="T250">
            <v>20</v>
          </cell>
          <cell r="U250">
            <v>32333</v>
          </cell>
        </row>
        <row r="251">
          <cell r="A251">
            <v>249</v>
          </cell>
          <cell r="B251" t="str">
            <v xml:space="preserve">PORT AVENTURA/P.ATRAC                                      </v>
          </cell>
          <cell r="C251" t="str">
            <v>C9</v>
          </cell>
          <cell r="D251" t="str">
            <v>GENERAL</v>
          </cell>
          <cell r="E251">
            <v>35892</v>
          </cell>
          <cell r="F251" t="str">
            <v>MAR</v>
          </cell>
          <cell r="G251">
            <v>0.85328703703703701</v>
          </cell>
          <cell r="H251" t="str">
            <v>000:20</v>
          </cell>
          <cell r="I251" t="str">
            <v>[AVANCE PROGRAMACION] * [AVANCE PROGRAMACION]</v>
          </cell>
          <cell r="J251">
            <v>6</v>
          </cell>
          <cell r="K251">
            <v>7</v>
          </cell>
          <cell r="L251" t="str">
            <v>Penultima</v>
          </cell>
          <cell r="M251">
            <v>0.3</v>
          </cell>
          <cell r="N251">
            <v>643.6</v>
          </cell>
          <cell r="O251">
            <v>116</v>
          </cell>
          <cell r="P251">
            <v>160</v>
          </cell>
          <cell r="Q251">
            <v>7.3</v>
          </cell>
          <cell r="R251">
            <v>32333</v>
          </cell>
          <cell r="S251">
            <v>88.1</v>
          </cell>
          <cell r="T251">
            <v>20</v>
          </cell>
          <cell r="U251">
            <v>32333</v>
          </cell>
        </row>
        <row r="252">
          <cell r="A252">
            <v>250</v>
          </cell>
          <cell r="B252" t="str">
            <v xml:space="preserve">PORT AVENTURA/P.ATRAC                                      </v>
          </cell>
          <cell r="C252" t="str">
            <v>C9</v>
          </cell>
          <cell r="D252" t="str">
            <v>GENERAL</v>
          </cell>
          <cell r="E252">
            <v>35892</v>
          </cell>
          <cell r="F252" t="str">
            <v>MAR</v>
          </cell>
          <cell r="G252">
            <v>0.91093749999999996</v>
          </cell>
          <cell r="H252" t="str">
            <v>000:20</v>
          </cell>
          <cell r="I252" t="str">
            <v>[MAS ALLA DEL LIMITE] {AVANCE PROGRAMACION} * {AVANCE PROGRAMACION}</v>
          </cell>
          <cell r="J252">
            <v>10</v>
          </cell>
          <cell r="K252">
            <v>11</v>
          </cell>
          <cell r="L252" t="str">
            <v>Penultima</v>
          </cell>
          <cell r="M252">
            <v>0.7</v>
          </cell>
          <cell r="N252">
            <v>644.29999999999995</v>
          </cell>
          <cell r="O252">
            <v>266</v>
          </cell>
          <cell r="P252">
            <v>300</v>
          </cell>
          <cell r="Q252">
            <v>7.3</v>
          </cell>
          <cell r="R252">
            <v>32333</v>
          </cell>
          <cell r="S252">
            <v>88.1</v>
          </cell>
          <cell r="T252">
            <v>20</v>
          </cell>
          <cell r="U252">
            <v>32333</v>
          </cell>
        </row>
        <row r="253">
          <cell r="A253">
            <v>251</v>
          </cell>
          <cell r="B253" t="str">
            <v xml:space="preserve">PORT AVENTURA/P.ATRAC                                      </v>
          </cell>
          <cell r="C253" t="str">
            <v>TV3</v>
          </cell>
          <cell r="D253" t="str">
            <v>GENERAL</v>
          </cell>
          <cell r="E253">
            <v>35899</v>
          </cell>
          <cell r="F253" t="str">
            <v>MAR</v>
          </cell>
          <cell r="G253">
            <v>0.65006944444444448</v>
          </cell>
          <cell r="H253" t="str">
            <v>000:20</v>
          </cell>
          <cell r="I253" t="str">
            <v>[CUINES] * [AVANCE PROGRAMACION]</v>
          </cell>
          <cell r="J253">
            <v>2</v>
          </cell>
          <cell r="K253">
            <v>14</v>
          </cell>
          <cell r="L253" t="str">
            <v>Segunda</v>
          </cell>
          <cell r="M253">
            <v>1.7</v>
          </cell>
          <cell r="N253">
            <v>646</v>
          </cell>
          <cell r="O253">
            <v>618</v>
          </cell>
          <cell r="P253">
            <v>700</v>
          </cell>
          <cell r="Q253">
            <v>7.3</v>
          </cell>
          <cell r="R253">
            <v>32333</v>
          </cell>
          <cell r="S253">
            <v>88.1</v>
          </cell>
          <cell r="T253">
            <v>20</v>
          </cell>
          <cell r="U253">
            <v>32333</v>
          </cell>
        </row>
        <row r="254">
          <cell r="A254">
            <v>252</v>
          </cell>
          <cell r="B254" t="str">
            <v xml:space="preserve">PORT AVENTURA/P.ATRAC                                      </v>
          </cell>
          <cell r="C254" t="str">
            <v>TV3</v>
          </cell>
          <cell r="D254" t="str">
            <v>GENERAL</v>
          </cell>
          <cell r="E254">
            <v>35899</v>
          </cell>
          <cell r="F254" t="str">
            <v>MAR</v>
          </cell>
          <cell r="G254">
            <v>0.85032407407407407</v>
          </cell>
          <cell r="H254" t="str">
            <v>000:20</v>
          </cell>
          <cell r="I254" t="str">
            <v>[IRONSIDE] * [(P)C33 MOLT HA VEURE]</v>
          </cell>
          <cell r="J254">
            <v>2</v>
          </cell>
          <cell r="K254">
            <v>13</v>
          </cell>
          <cell r="L254" t="str">
            <v>Segunda</v>
          </cell>
          <cell r="M254">
            <v>0.7</v>
          </cell>
          <cell r="N254">
            <v>646.70000000000005</v>
          </cell>
          <cell r="O254">
            <v>253</v>
          </cell>
          <cell r="P254">
            <v>300</v>
          </cell>
          <cell r="Q254">
            <v>7.3</v>
          </cell>
          <cell r="R254">
            <v>32333</v>
          </cell>
          <cell r="S254">
            <v>88.1</v>
          </cell>
          <cell r="T254">
            <v>20</v>
          </cell>
          <cell r="U254">
            <v>32333</v>
          </cell>
        </row>
        <row r="255">
          <cell r="A255">
            <v>253</v>
          </cell>
          <cell r="B255" t="str">
            <v xml:space="preserve">PORT AVENTURA/P.ATRAC                                      </v>
          </cell>
          <cell r="C255" t="str">
            <v>TV3</v>
          </cell>
          <cell r="D255" t="str">
            <v>GENERAL</v>
          </cell>
          <cell r="E255">
            <v>35899</v>
          </cell>
          <cell r="F255" t="str">
            <v>MAR</v>
          </cell>
          <cell r="G255">
            <v>0.8746990740740741</v>
          </cell>
          <cell r="H255" t="str">
            <v>000:30</v>
          </cell>
          <cell r="I255" t="str">
            <v>[TELENOTICIES VESPRE]  * {AVANCE PROGRAMACION}</v>
          </cell>
          <cell r="J255">
            <v>3</v>
          </cell>
          <cell r="K255">
            <v>11</v>
          </cell>
          <cell r="L255" t="str">
            <v>Resto</v>
          </cell>
          <cell r="M255">
            <v>1.2</v>
          </cell>
          <cell r="N255">
            <v>647.9</v>
          </cell>
          <cell r="O255">
            <v>448</v>
          </cell>
          <cell r="P255">
            <v>1800</v>
          </cell>
          <cell r="Q255">
            <v>7.4</v>
          </cell>
          <cell r="R255">
            <v>32338</v>
          </cell>
          <cell r="S255">
            <v>88.1</v>
          </cell>
          <cell r="T255">
            <v>30</v>
          </cell>
          <cell r="U255">
            <v>32338</v>
          </cell>
        </row>
        <row r="256">
          <cell r="A256">
            <v>254</v>
          </cell>
          <cell r="B256" t="str">
            <v xml:space="preserve">PORT AVENTURA/P.ATRAC                                      </v>
          </cell>
          <cell r="C256" t="str">
            <v>TV3</v>
          </cell>
          <cell r="D256" t="str">
            <v>GENERAL</v>
          </cell>
          <cell r="E256">
            <v>35899</v>
          </cell>
          <cell r="F256" t="str">
            <v>MAR</v>
          </cell>
          <cell r="G256">
            <v>0.99096064814814822</v>
          </cell>
          <cell r="H256" t="str">
            <v>000:30</v>
          </cell>
          <cell r="I256" t="str">
            <v>[MALALTS DE TELE] {AVANCE PROGRAMACION} * {AVANCE PROGRAMACION}</v>
          </cell>
          <cell r="J256">
            <v>12</v>
          </cell>
          <cell r="K256">
            <v>14</v>
          </cell>
          <cell r="L256" t="str">
            <v>Resto</v>
          </cell>
          <cell r="M256">
            <v>1.2</v>
          </cell>
          <cell r="N256">
            <v>649.1</v>
          </cell>
          <cell r="O256">
            <v>450</v>
          </cell>
          <cell r="P256">
            <v>1500</v>
          </cell>
          <cell r="Q256">
            <v>7.4</v>
          </cell>
          <cell r="R256">
            <v>32359</v>
          </cell>
          <cell r="S256">
            <v>88.1</v>
          </cell>
          <cell r="T256">
            <v>30</v>
          </cell>
          <cell r="U256">
            <v>32359</v>
          </cell>
        </row>
        <row r="257">
          <cell r="A257">
            <v>255</v>
          </cell>
          <cell r="B257" t="str">
            <v xml:space="preserve">PORT AVENTURA/P.ATRAC                                      </v>
          </cell>
          <cell r="C257" t="str">
            <v>C9</v>
          </cell>
          <cell r="D257" t="str">
            <v>GENERAL</v>
          </cell>
          <cell r="E257">
            <v>35899</v>
          </cell>
          <cell r="F257" t="str">
            <v>MAR</v>
          </cell>
          <cell r="G257">
            <v>0.67965277777777777</v>
          </cell>
          <cell r="H257" t="str">
            <v>000:30</v>
          </cell>
          <cell r="I257" t="str">
            <v>[TARDES DE CINE] {AVANCE PROGRAMACION} * {AVANCE PROGRAMACION}</v>
          </cell>
          <cell r="J257">
            <v>10</v>
          </cell>
          <cell r="K257">
            <v>10</v>
          </cell>
          <cell r="L257" t="str">
            <v>Ultima</v>
          </cell>
          <cell r="M257">
            <v>0.3</v>
          </cell>
          <cell r="N257">
            <v>649.4</v>
          </cell>
          <cell r="O257">
            <v>96</v>
          </cell>
          <cell r="P257">
            <v>240</v>
          </cell>
          <cell r="Q257">
            <v>7.4</v>
          </cell>
          <cell r="R257">
            <v>32359</v>
          </cell>
          <cell r="S257">
            <v>88.1</v>
          </cell>
          <cell r="T257">
            <v>30</v>
          </cell>
          <cell r="U257">
            <v>32359</v>
          </cell>
        </row>
        <row r="258">
          <cell r="A258">
            <v>256</v>
          </cell>
          <cell r="B258" t="str">
            <v xml:space="preserve">PORT AVENTURA/P.ATRAC                                      </v>
          </cell>
          <cell r="C258" t="str">
            <v>C9</v>
          </cell>
          <cell r="D258" t="str">
            <v>GENERAL</v>
          </cell>
          <cell r="E258">
            <v>35899</v>
          </cell>
          <cell r="F258" t="str">
            <v>MAR</v>
          </cell>
          <cell r="G258">
            <v>0.72915509259259259</v>
          </cell>
          <cell r="H258" t="str">
            <v>000:20</v>
          </cell>
          <cell r="I258" t="str">
            <v>[TARDES DE CINE] * [HUI EN DIA]</v>
          </cell>
          <cell r="J258">
            <v>10</v>
          </cell>
          <cell r="K258">
            <v>10</v>
          </cell>
          <cell r="L258" t="str">
            <v>Ultima</v>
          </cell>
          <cell r="M258">
            <v>0.2</v>
          </cell>
          <cell r="N258">
            <v>649.6</v>
          </cell>
          <cell r="O258">
            <v>86</v>
          </cell>
          <cell r="P258">
            <v>160</v>
          </cell>
          <cell r="Q258">
            <v>7.4</v>
          </cell>
          <cell r="R258">
            <v>32360</v>
          </cell>
          <cell r="S258">
            <v>88.1</v>
          </cell>
          <cell r="T258">
            <v>20</v>
          </cell>
          <cell r="U258">
            <v>32360</v>
          </cell>
        </row>
        <row r="259">
          <cell r="A259">
            <v>257</v>
          </cell>
          <cell r="B259" t="str">
            <v xml:space="preserve">PORT AVENTURA/P.ATRAC                                      </v>
          </cell>
          <cell r="C259" t="str">
            <v>C9</v>
          </cell>
          <cell r="D259" t="str">
            <v>GENERAL</v>
          </cell>
          <cell r="E259">
            <v>35899</v>
          </cell>
          <cell r="F259" t="str">
            <v>MAR</v>
          </cell>
          <cell r="G259">
            <v>0.75671296296296298</v>
          </cell>
          <cell r="H259" t="str">
            <v>000:30</v>
          </cell>
          <cell r="I259" t="str">
            <v>[HUI EN DIA] {AVANCE PROGRAMACION} * {AVANCE PROGRAMACION}</v>
          </cell>
          <cell r="J259">
            <v>2</v>
          </cell>
          <cell r="K259">
            <v>8</v>
          </cell>
          <cell r="L259" t="str">
            <v>Segunda</v>
          </cell>
          <cell r="M259">
            <v>0.1</v>
          </cell>
          <cell r="N259">
            <v>649.70000000000005</v>
          </cell>
          <cell r="O259">
            <v>35</v>
          </cell>
          <cell r="P259">
            <v>240</v>
          </cell>
          <cell r="Q259">
            <v>7.4</v>
          </cell>
          <cell r="R259">
            <v>32360</v>
          </cell>
          <cell r="S259">
            <v>88.1</v>
          </cell>
          <cell r="T259">
            <v>30</v>
          </cell>
          <cell r="U259">
            <v>32360</v>
          </cell>
        </row>
        <row r="260">
          <cell r="A260">
            <v>258</v>
          </cell>
          <cell r="B260" t="str">
            <v xml:space="preserve">PORT AVENTURA/P.ATRAC                                      </v>
          </cell>
          <cell r="C260" t="str">
            <v>C9</v>
          </cell>
          <cell r="D260" t="str">
            <v>GENERAL</v>
          </cell>
          <cell r="E260">
            <v>35899</v>
          </cell>
          <cell r="F260" t="str">
            <v>MAR</v>
          </cell>
          <cell r="G260">
            <v>0.7728356481481482</v>
          </cell>
          <cell r="H260" t="str">
            <v>000:30</v>
          </cell>
          <cell r="I260" t="str">
            <v>[HUI EN DIA] {AVANCE PROGRAMACION} * {AVANCE PROGRAMACION}</v>
          </cell>
          <cell r="J260">
            <v>2</v>
          </cell>
          <cell r="K260">
            <v>8</v>
          </cell>
          <cell r="L260" t="str">
            <v>Segunda</v>
          </cell>
          <cell r="M260">
            <v>0.1</v>
          </cell>
          <cell r="N260">
            <v>649.9</v>
          </cell>
          <cell r="O260">
            <v>48</v>
          </cell>
          <cell r="P260">
            <v>240</v>
          </cell>
          <cell r="Q260">
            <v>7.4</v>
          </cell>
          <cell r="R260">
            <v>32360</v>
          </cell>
          <cell r="S260">
            <v>88.1</v>
          </cell>
          <cell r="T260">
            <v>30</v>
          </cell>
          <cell r="U260">
            <v>32360</v>
          </cell>
        </row>
        <row r="261">
          <cell r="A261">
            <v>259</v>
          </cell>
          <cell r="B261" t="str">
            <v xml:space="preserve">PORT AVENTURA/P.ATRAC                                      </v>
          </cell>
          <cell r="C261" t="str">
            <v>C9</v>
          </cell>
          <cell r="D261" t="str">
            <v>GENERAL</v>
          </cell>
          <cell r="E261">
            <v>35899</v>
          </cell>
          <cell r="F261" t="str">
            <v>MAR</v>
          </cell>
          <cell r="G261">
            <v>0.77318287037037037</v>
          </cell>
          <cell r="H261" t="str">
            <v>000:20</v>
          </cell>
          <cell r="I261" t="str">
            <v>[HUI EN DIA] {AVANCE PROGRAMACION} * {AVANCE PROGRAMACION}</v>
          </cell>
          <cell r="J261">
            <v>3</v>
          </cell>
          <cell r="K261">
            <v>8</v>
          </cell>
          <cell r="L261" t="str">
            <v>Resto</v>
          </cell>
          <cell r="M261">
            <v>0.1</v>
          </cell>
          <cell r="N261">
            <v>650</v>
          </cell>
          <cell r="O261">
            <v>54</v>
          </cell>
          <cell r="P261">
            <v>160</v>
          </cell>
          <cell r="Q261">
            <v>7.4</v>
          </cell>
          <cell r="R261">
            <v>32360</v>
          </cell>
          <cell r="S261">
            <v>88.1</v>
          </cell>
          <cell r="T261">
            <v>20</v>
          </cell>
          <cell r="U261">
            <v>32360</v>
          </cell>
        </row>
        <row r="262">
          <cell r="A262">
            <v>260</v>
          </cell>
          <cell r="B262" t="str">
            <v xml:space="preserve">PORT AVENTURA/P.ATRAC                                      </v>
          </cell>
          <cell r="C262" t="str">
            <v>C9</v>
          </cell>
          <cell r="D262" t="str">
            <v>GENERAL</v>
          </cell>
          <cell r="E262">
            <v>35899</v>
          </cell>
          <cell r="F262" t="str">
            <v>MAR</v>
          </cell>
          <cell r="G262">
            <v>0.8299537037037038</v>
          </cell>
          <cell r="H262" t="str">
            <v>000:30</v>
          </cell>
          <cell r="I262" t="str">
            <v xml:space="preserve">[GUANYE QUI GUANYE] {AVANCE PROGRAMACION} * </v>
          </cell>
          <cell r="J262">
            <v>9</v>
          </cell>
          <cell r="K262">
            <v>11</v>
          </cell>
          <cell r="L262" t="str">
            <v>Resto</v>
          </cell>
          <cell r="M262">
            <v>0.3</v>
          </cell>
          <cell r="N262">
            <v>650.29999999999995</v>
          </cell>
          <cell r="O262">
            <v>96</v>
          </cell>
          <cell r="P262">
            <v>240</v>
          </cell>
          <cell r="Q262">
            <v>7.4</v>
          </cell>
          <cell r="R262">
            <v>32372</v>
          </cell>
          <cell r="S262">
            <v>88.2</v>
          </cell>
          <cell r="T262">
            <v>30</v>
          </cell>
          <cell r="U262">
            <v>32372</v>
          </cell>
        </row>
        <row r="263">
          <cell r="A263">
            <v>261</v>
          </cell>
          <cell r="B263" t="str">
            <v xml:space="preserve">PORT AVENTURA/P.ATRAC                                      </v>
          </cell>
          <cell r="C263" t="str">
            <v>C9</v>
          </cell>
          <cell r="D263" t="str">
            <v>GENERAL</v>
          </cell>
          <cell r="E263">
            <v>35899</v>
          </cell>
          <cell r="F263" t="str">
            <v>MAR</v>
          </cell>
          <cell r="G263">
            <v>0.8305324074074073</v>
          </cell>
          <cell r="H263" t="str">
            <v>000:20</v>
          </cell>
          <cell r="I263" t="str">
            <v xml:space="preserve">[GUANYE QUI GUANYE] {AVANCE PROGRAMACION} * </v>
          </cell>
          <cell r="J263">
            <v>11</v>
          </cell>
          <cell r="K263">
            <v>11</v>
          </cell>
          <cell r="L263" t="str">
            <v>Ultima</v>
          </cell>
          <cell r="M263">
            <v>0.3</v>
          </cell>
          <cell r="N263">
            <v>650.5</v>
          </cell>
          <cell r="O263">
            <v>96</v>
          </cell>
          <cell r="P263">
            <v>160</v>
          </cell>
          <cell r="Q263">
            <v>7.4</v>
          </cell>
          <cell r="R263">
            <v>32373</v>
          </cell>
          <cell r="S263">
            <v>88.2</v>
          </cell>
          <cell r="T263">
            <v>20</v>
          </cell>
          <cell r="U263">
            <v>32373</v>
          </cell>
        </row>
        <row r="264">
          <cell r="A264">
            <v>262</v>
          </cell>
          <cell r="B264" t="str">
            <v xml:space="preserve">PORT AVENTURA/P.ATRAC                                      </v>
          </cell>
          <cell r="C264" t="str">
            <v>C9</v>
          </cell>
          <cell r="D264" t="str">
            <v>GENERAL</v>
          </cell>
          <cell r="E264">
            <v>35899</v>
          </cell>
          <cell r="F264" t="str">
            <v>MAR</v>
          </cell>
          <cell r="G264">
            <v>0.91468749999999999</v>
          </cell>
          <cell r="H264" t="str">
            <v>000:30</v>
          </cell>
          <cell r="I264" t="str">
            <v xml:space="preserve">[MAS ALLA DEL LIMITE] {AVANCE PROGRAMACION} * </v>
          </cell>
          <cell r="J264">
            <v>12</v>
          </cell>
          <cell r="K264">
            <v>13</v>
          </cell>
          <cell r="L264" t="str">
            <v>Penultima</v>
          </cell>
          <cell r="M264">
            <v>0.5</v>
          </cell>
          <cell r="N264">
            <v>651</v>
          </cell>
          <cell r="O264">
            <v>171</v>
          </cell>
          <cell r="P264">
            <v>450</v>
          </cell>
          <cell r="Q264">
            <v>7.4</v>
          </cell>
          <cell r="R264">
            <v>32378</v>
          </cell>
          <cell r="S264">
            <v>88.2</v>
          </cell>
          <cell r="T264">
            <v>30</v>
          </cell>
          <cell r="U264">
            <v>32378</v>
          </cell>
        </row>
        <row r="265">
          <cell r="A265">
            <v>263</v>
          </cell>
          <cell r="B265" t="str">
            <v xml:space="preserve">PORT AVENTURA/P.ATRAC                                      </v>
          </cell>
          <cell r="C265" t="str">
            <v>ETB2</v>
          </cell>
          <cell r="D265" t="str">
            <v>GENERAL</v>
          </cell>
          <cell r="E265">
            <v>35899</v>
          </cell>
          <cell r="F265" t="str">
            <v>MAR</v>
          </cell>
          <cell r="G265">
            <v>0.6193981481481482</v>
          </cell>
          <cell r="H265" t="str">
            <v>000:30</v>
          </cell>
          <cell r="I265" t="str">
            <v>[TELEBERRI 1]  * {BOLSA}</v>
          </cell>
          <cell r="J265">
            <v>2</v>
          </cell>
          <cell r="K265">
            <v>5</v>
          </cell>
          <cell r="L265" t="str">
            <v>Segunda</v>
          </cell>
          <cell r="M265">
            <v>0.4</v>
          </cell>
          <cell r="N265">
            <v>651.4</v>
          </cell>
          <cell r="O265">
            <v>130</v>
          </cell>
          <cell r="P265">
            <v>300</v>
          </cell>
          <cell r="Q265">
            <v>7.4</v>
          </cell>
          <cell r="R265">
            <v>32383</v>
          </cell>
          <cell r="S265">
            <v>88.2</v>
          </cell>
          <cell r="T265">
            <v>30</v>
          </cell>
          <cell r="U265">
            <v>32383</v>
          </cell>
        </row>
        <row r="266">
          <cell r="A266">
            <v>264</v>
          </cell>
          <cell r="B266" t="str">
            <v xml:space="preserve">PORT AVENTURA/P.ATRAC                                      </v>
          </cell>
          <cell r="C266" t="str">
            <v>ETB2</v>
          </cell>
          <cell r="D266" t="str">
            <v>GENERAL</v>
          </cell>
          <cell r="E266">
            <v>35899</v>
          </cell>
          <cell r="F266" t="str">
            <v>MAR</v>
          </cell>
          <cell r="G266">
            <v>0.63370370370370377</v>
          </cell>
          <cell r="H266" t="str">
            <v>000:30</v>
          </cell>
          <cell r="I266" t="str">
            <v xml:space="preserve">[TELEBERRI 1] {BOLSA} * </v>
          </cell>
          <cell r="J266">
            <v>2</v>
          </cell>
          <cell r="K266">
            <v>4</v>
          </cell>
          <cell r="L266" t="str">
            <v>Segunda</v>
          </cell>
          <cell r="M266">
            <v>0.4</v>
          </cell>
          <cell r="N266">
            <v>651.70000000000005</v>
          </cell>
          <cell r="O266">
            <v>129</v>
          </cell>
          <cell r="P266">
            <v>300</v>
          </cell>
          <cell r="Q266">
            <v>7.4</v>
          </cell>
          <cell r="R266">
            <v>32388</v>
          </cell>
          <cell r="S266">
            <v>88.2</v>
          </cell>
          <cell r="T266">
            <v>30</v>
          </cell>
          <cell r="U266">
            <v>32388</v>
          </cell>
        </row>
        <row r="267">
          <cell r="A267">
            <v>265</v>
          </cell>
          <cell r="B267" t="str">
            <v xml:space="preserve">PORT AVENTURA/P.ATRAC                                      </v>
          </cell>
          <cell r="C267" t="str">
            <v>ETB2</v>
          </cell>
          <cell r="D267" t="str">
            <v>GENERAL</v>
          </cell>
          <cell r="E267">
            <v>35899</v>
          </cell>
          <cell r="F267" t="str">
            <v>MAR</v>
          </cell>
          <cell r="G267">
            <v>0.68423611111111116</v>
          </cell>
          <cell r="H267" t="str">
            <v>000:30</v>
          </cell>
          <cell r="I267" t="str">
            <v>[LO QUE FALTABA] {AVANCE PROGRAMACION} * {AVANCE PROGRAMACION}</v>
          </cell>
          <cell r="J267">
            <v>5</v>
          </cell>
          <cell r="K267">
            <v>10</v>
          </cell>
          <cell r="L267" t="str">
            <v>Resto</v>
          </cell>
          <cell r="M267">
            <v>0.3</v>
          </cell>
          <cell r="N267">
            <v>652</v>
          </cell>
          <cell r="O267">
            <v>106</v>
          </cell>
          <cell r="P267">
            <v>150</v>
          </cell>
          <cell r="Q267">
            <v>7.4</v>
          </cell>
          <cell r="R267">
            <v>32388</v>
          </cell>
          <cell r="S267">
            <v>88.2</v>
          </cell>
          <cell r="T267">
            <v>30</v>
          </cell>
          <cell r="U267">
            <v>32388</v>
          </cell>
        </row>
        <row r="268">
          <cell r="A268">
            <v>266</v>
          </cell>
          <cell r="B268" t="str">
            <v xml:space="preserve">PORT AVENTURA/P.ATRAC                                      </v>
          </cell>
          <cell r="C268" t="str">
            <v>ETB2</v>
          </cell>
          <cell r="D268" t="str">
            <v>GENERAL</v>
          </cell>
          <cell r="E268">
            <v>35899</v>
          </cell>
          <cell r="F268" t="str">
            <v>MAR</v>
          </cell>
          <cell r="G268">
            <v>0.70515046296296291</v>
          </cell>
          <cell r="H268" t="str">
            <v>000:30</v>
          </cell>
          <cell r="I268" t="str">
            <v>[LA HORA DE MARI PAU] {AVANCE PROGRAMACION} * {AVANCE PROGRAMACION}</v>
          </cell>
          <cell r="J268">
            <v>8</v>
          </cell>
          <cell r="K268">
            <v>10</v>
          </cell>
          <cell r="L268" t="str">
            <v>Resto</v>
          </cell>
          <cell r="M268">
            <v>0.2</v>
          </cell>
          <cell r="N268">
            <v>652.20000000000005</v>
          </cell>
          <cell r="O268">
            <v>90</v>
          </cell>
          <cell r="P268">
            <v>120</v>
          </cell>
          <cell r="Q268">
            <v>7.4</v>
          </cell>
          <cell r="R268">
            <v>32391</v>
          </cell>
          <cell r="S268">
            <v>88.2</v>
          </cell>
          <cell r="T268">
            <v>30</v>
          </cell>
          <cell r="U268">
            <v>32391</v>
          </cell>
        </row>
        <row r="269">
          <cell r="A269">
            <v>267</v>
          </cell>
          <cell r="B269" t="str">
            <v xml:space="preserve">PORT AVENTURA/P.ATRAC                                      </v>
          </cell>
          <cell r="C269" t="str">
            <v>ETB2</v>
          </cell>
          <cell r="D269" t="str">
            <v>GENERAL</v>
          </cell>
          <cell r="E269">
            <v>35899</v>
          </cell>
          <cell r="F269" t="str">
            <v>MAR</v>
          </cell>
          <cell r="G269">
            <v>0.73526620370370377</v>
          </cell>
          <cell r="H269" t="str">
            <v>000:30</v>
          </cell>
          <cell r="I269" t="str">
            <v>[LA HORA DE MARI PAU] {AVANCE PROGRAMACION} * {AVANCE PROGRAMACION}</v>
          </cell>
          <cell r="J269">
            <v>4</v>
          </cell>
          <cell r="K269">
            <v>8</v>
          </cell>
          <cell r="L269" t="str">
            <v>Resto</v>
          </cell>
          <cell r="M269">
            <v>0.4</v>
          </cell>
          <cell r="N269">
            <v>652.6</v>
          </cell>
          <cell r="O269">
            <v>139</v>
          </cell>
          <cell r="P269">
            <v>120</v>
          </cell>
          <cell r="Q269">
            <v>7.4</v>
          </cell>
          <cell r="R269">
            <v>32394</v>
          </cell>
          <cell r="S269">
            <v>88.2</v>
          </cell>
          <cell r="T269">
            <v>30</v>
          </cell>
          <cell r="U269">
            <v>32394</v>
          </cell>
        </row>
        <row r="270">
          <cell r="A270">
            <v>268</v>
          </cell>
          <cell r="B270" t="str">
            <v xml:space="preserve">PORT AVENTURA/P.ATRAC                                      </v>
          </cell>
          <cell r="C270" t="str">
            <v>ETB2</v>
          </cell>
          <cell r="D270" t="str">
            <v>GENERAL</v>
          </cell>
          <cell r="E270">
            <v>35899</v>
          </cell>
          <cell r="F270" t="str">
            <v>MAR</v>
          </cell>
          <cell r="G270">
            <v>0.81708333333333327</v>
          </cell>
          <cell r="H270" t="str">
            <v>000:30</v>
          </cell>
          <cell r="I270" t="str">
            <v>[REMINGTON STEELE] {AVANCE PROGRAMACION} * {AVANCE PROGRAMACION}</v>
          </cell>
          <cell r="J270">
            <v>4</v>
          </cell>
          <cell r="K270">
            <v>11</v>
          </cell>
          <cell r="L270" t="str">
            <v>Resto</v>
          </cell>
          <cell r="M270">
            <v>0.1</v>
          </cell>
          <cell r="N270">
            <v>652.70000000000005</v>
          </cell>
          <cell r="O270">
            <v>43</v>
          </cell>
          <cell r="P270">
            <v>150</v>
          </cell>
          <cell r="Q270">
            <v>7.4</v>
          </cell>
          <cell r="R270">
            <v>32396</v>
          </cell>
          <cell r="S270">
            <v>88.2</v>
          </cell>
          <cell r="T270">
            <v>30</v>
          </cell>
          <cell r="U270">
            <v>32396</v>
          </cell>
        </row>
        <row r="271">
          <cell r="A271">
            <v>269</v>
          </cell>
          <cell r="B271" t="str">
            <v xml:space="preserve">PORT AVENTURA/P.ATRAC                                      </v>
          </cell>
          <cell r="C271" t="str">
            <v>ETB2</v>
          </cell>
          <cell r="D271" t="str">
            <v>GENERAL</v>
          </cell>
          <cell r="E271">
            <v>35899</v>
          </cell>
          <cell r="F271" t="str">
            <v>MAR</v>
          </cell>
          <cell r="G271">
            <v>0.83807870370370363</v>
          </cell>
          <cell r="H271" t="str">
            <v>000:30</v>
          </cell>
          <cell r="I271" t="str">
            <v>[REMINGTON STEELE] {AVANCE PROGRAMACION} * {AVANCE PROGRAMACION}</v>
          </cell>
          <cell r="J271">
            <v>5</v>
          </cell>
          <cell r="K271">
            <v>6</v>
          </cell>
          <cell r="L271" t="str">
            <v>Penultima</v>
          </cell>
          <cell r="M271">
            <v>0.1</v>
          </cell>
          <cell r="N271">
            <v>652.79999999999995</v>
          </cell>
          <cell r="O271">
            <v>38</v>
          </cell>
          <cell r="P271">
            <v>150</v>
          </cell>
          <cell r="Q271">
            <v>7.4</v>
          </cell>
          <cell r="R271">
            <v>32396</v>
          </cell>
          <cell r="S271">
            <v>88.2</v>
          </cell>
          <cell r="T271">
            <v>30</v>
          </cell>
          <cell r="U271">
            <v>32396</v>
          </cell>
        </row>
        <row r="272">
          <cell r="A272">
            <v>270</v>
          </cell>
          <cell r="B272" t="str">
            <v xml:space="preserve">PORT AVENTURA/P.ATRAC                                      </v>
          </cell>
          <cell r="C272" t="str">
            <v>ETB2</v>
          </cell>
          <cell r="D272" t="str">
            <v>GENERAL</v>
          </cell>
          <cell r="E272">
            <v>35899</v>
          </cell>
          <cell r="F272" t="str">
            <v>MAR</v>
          </cell>
          <cell r="G272">
            <v>0.85586805555555545</v>
          </cell>
          <cell r="H272" t="str">
            <v>000:30</v>
          </cell>
          <cell r="I272" t="str">
            <v xml:space="preserve">[ROMPECABEZOTAS] {AVANCE PROGRAMACION} * </v>
          </cell>
          <cell r="J272">
            <v>4</v>
          </cell>
          <cell r="K272">
            <v>8</v>
          </cell>
          <cell r="L272" t="str">
            <v>Resto</v>
          </cell>
          <cell r="M272">
            <v>0.2</v>
          </cell>
          <cell r="N272">
            <v>653</v>
          </cell>
          <cell r="O272">
            <v>71</v>
          </cell>
          <cell r="P272">
            <v>225</v>
          </cell>
          <cell r="Q272">
            <v>7.4</v>
          </cell>
          <cell r="R272">
            <v>32405</v>
          </cell>
          <cell r="S272">
            <v>88.3</v>
          </cell>
          <cell r="T272">
            <v>30</v>
          </cell>
          <cell r="U272">
            <v>32405</v>
          </cell>
        </row>
        <row r="273">
          <cell r="A273">
            <v>271</v>
          </cell>
          <cell r="B273" t="str">
            <v xml:space="preserve">PORT AVENTURA/P.ATRAC                                      </v>
          </cell>
          <cell r="C273" t="str">
            <v>ETB2</v>
          </cell>
          <cell r="D273" t="str">
            <v>GENERAL</v>
          </cell>
          <cell r="E273">
            <v>35899</v>
          </cell>
          <cell r="F273" t="str">
            <v>MAR</v>
          </cell>
          <cell r="G273">
            <v>0.87293981481481486</v>
          </cell>
          <cell r="H273" t="str">
            <v>000:30</v>
          </cell>
          <cell r="I273" t="str">
            <v>[AVANCE PROGRAMACION] * [TELEBERRI 2]</v>
          </cell>
          <cell r="J273">
            <v>5</v>
          </cell>
          <cell r="K273">
            <v>6</v>
          </cell>
          <cell r="L273" t="str">
            <v>Penultima</v>
          </cell>
          <cell r="M273">
            <v>0.2</v>
          </cell>
          <cell r="N273">
            <v>653.20000000000005</v>
          </cell>
          <cell r="O273">
            <v>56</v>
          </cell>
          <cell r="P273">
            <v>375</v>
          </cell>
          <cell r="Q273">
            <v>7.4</v>
          </cell>
          <cell r="R273">
            <v>32410</v>
          </cell>
          <cell r="S273">
            <v>88.3</v>
          </cell>
          <cell r="T273">
            <v>30</v>
          </cell>
          <cell r="U273">
            <v>32410</v>
          </cell>
        </row>
        <row r="274">
          <cell r="A274">
            <v>272</v>
          </cell>
          <cell r="B274" t="str">
            <v xml:space="preserve">PORT AVENTURA/P.ATRAC                                      </v>
          </cell>
          <cell r="C274" t="str">
            <v>ETB2</v>
          </cell>
          <cell r="D274" t="str">
            <v>GENERAL</v>
          </cell>
          <cell r="E274">
            <v>35899</v>
          </cell>
          <cell r="F274" t="str">
            <v>MAR</v>
          </cell>
          <cell r="G274">
            <v>0.92894675925925929</v>
          </cell>
          <cell r="H274" t="str">
            <v>000:30</v>
          </cell>
          <cell r="I274" t="str">
            <v>[LA NOCHE DE PRESENTAC] {AVANCE PROGRAMACION} * {AVANCE PROGRAMACION}</v>
          </cell>
          <cell r="J274">
            <v>15</v>
          </cell>
          <cell r="K274">
            <v>19</v>
          </cell>
          <cell r="L274" t="str">
            <v>Resto</v>
          </cell>
          <cell r="M274">
            <v>0.2</v>
          </cell>
          <cell r="N274">
            <v>653.4</v>
          </cell>
          <cell r="O274">
            <v>67</v>
          </cell>
          <cell r="P274">
            <v>413</v>
          </cell>
          <cell r="Q274">
            <v>7.4</v>
          </cell>
          <cell r="R274">
            <v>32416</v>
          </cell>
          <cell r="S274">
            <v>88.3</v>
          </cell>
          <cell r="T274">
            <v>30</v>
          </cell>
          <cell r="U274">
            <v>32416</v>
          </cell>
        </row>
        <row r="275">
          <cell r="A275">
            <v>273</v>
          </cell>
          <cell r="B275" t="str">
            <v xml:space="preserve">PORT AVENTURA/P.ATRAC                                      </v>
          </cell>
          <cell r="C275" t="str">
            <v>ETB2</v>
          </cell>
          <cell r="D275" t="str">
            <v>GENERAL</v>
          </cell>
          <cell r="E275">
            <v>35899</v>
          </cell>
          <cell r="F275" t="str">
            <v>MAR</v>
          </cell>
          <cell r="G275">
            <v>0.95877314814814818</v>
          </cell>
          <cell r="H275" t="str">
            <v>000:30</v>
          </cell>
          <cell r="I275" t="str">
            <v>[LA NOCHE DE...] {AVANCE PROGRAMACION} * {AVANCE PROGRAMACION}</v>
          </cell>
          <cell r="J275">
            <v>5</v>
          </cell>
          <cell r="K275">
            <v>18</v>
          </cell>
          <cell r="L275" t="str">
            <v>Resto</v>
          </cell>
          <cell r="M275">
            <v>0.3</v>
          </cell>
          <cell r="N275">
            <v>653.70000000000005</v>
          </cell>
          <cell r="O275">
            <v>105</v>
          </cell>
          <cell r="P275">
            <v>413</v>
          </cell>
          <cell r="Q275">
            <v>7.4</v>
          </cell>
          <cell r="R275">
            <v>32422</v>
          </cell>
          <cell r="S275">
            <v>88.3</v>
          </cell>
          <cell r="T275">
            <v>30</v>
          </cell>
          <cell r="U275">
            <v>32422</v>
          </cell>
        </row>
        <row r="276">
          <cell r="A276">
            <v>274</v>
          </cell>
          <cell r="B276" t="str">
            <v xml:space="preserve">PORT AVENTURA/P.ATRAC                                      </v>
          </cell>
          <cell r="C276" t="str">
            <v>ETB2</v>
          </cell>
          <cell r="D276" t="str">
            <v>GENERAL</v>
          </cell>
          <cell r="E276">
            <v>35899</v>
          </cell>
          <cell r="F276" t="str">
            <v>MAR</v>
          </cell>
          <cell r="G276">
            <v>0.98837962962962955</v>
          </cell>
          <cell r="H276" t="str">
            <v>000:30</v>
          </cell>
          <cell r="I276" t="str">
            <v>[LA NOCHE DE...] {AVANCE PROGRAMACION} * {AVANCE PROGRAMACION}</v>
          </cell>
          <cell r="J276">
            <v>14</v>
          </cell>
          <cell r="K276">
            <v>17</v>
          </cell>
          <cell r="L276" t="str">
            <v>Resto</v>
          </cell>
          <cell r="M276">
            <v>0.3</v>
          </cell>
          <cell r="N276">
            <v>654</v>
          </cell>
          <cell r="O276">
            <v>114</v>
          </cell>
          <cell r="P276">
            <v>413</v>
          </cell>
          <cell r="Q276">
            <v>7.4</v>
          </cell>
          <cell r="R276">
            <v>32425</v>
          </cell>
          <cell r="S276">
            <v>88.3</v>
          </cell>
          <cell r="T276">
            <v>30</v>
          </cell>
          <cell r="U276">
            <v>32425</v>
          </cell>
        </row>
        <row r="277">
          <cell r="A277">
            <v>275</v>
          </cell>
          <cell r="B277" t="str">
            <v xml:space="preserve">PORT AVENTURA/P.ATRAC                                      </v>
          </cell>
          <cell r="C277" t="str">
            <v>TVM</v>
          </cell>
          <cell r="D277" t="str">
            <v>GENERAL</v>
          </cell>
          <cell r="E277">
            <v>35899</v>
          </cell>
          <cell r="F277" t="str">
            <v>MAR</v>
          </cell>
          <cell r="G277">
            <v>0.5765393518518519</v>
          </cell>
          <cell r="H277" t="str">
            <v>000:30</v>
          </cell>
          <cell r="I277" t="str">
            <v>[CYBERCLUB] * [AVANCE PROGRAMACION]</v>
          </cell>
          <cell r="J277">
            <v>1</v>
          </cell>
          <cell r="K277">
            <v>10</v>
          </cell>
          <cell r="L277" t="str">
            <v>Primera</v>
          </cell>
          <cell r="M277">
            <v>0.5</v>
          </cell>
          <cell r="N277">
            <v>654.5</v>
          </cell>
          <cell r="O277">
            <v>198</v>
          </cell>
          <cell r="P277">
            <v>413</v>
          </cell>
          <cell r="Q277">
            <v>7.4</v>
          </cell>
          <cell r="R277">
            <v>32437</v>
          </cell>
          <cell r="S277">
            <v>88.3</v>
          </cell>
          <cell r="T277">
            <v>30</v>
          </cell>
          <cell r="U277">
            <v>32437</v>
          </cell>
        </row>
        <row r="278">
          <cell r="A278">
            <v>276</v>
          </cell>
          <cell r="B278" t="str">
            <v xml:space="preserve">PORT AVENTURA/P.ATRAC                                      </v>
          </cell>
          <cell r="C278" t="str">
            <v>TVM</v>
          </cell>
          <cell r="D278" t="str">
            <v>GENERAL</v>
          </cell>
          <cell r="E278">
            <v>35899</v>
          </cell>
          <cell r="F278" t="str">
            <v>MAR</v>
          </cell>
          <cell r="G278">
            <v>0.58575231481481482</v>
          </cell>
          <cell r="H278" t="str">
            <v>000:30</v>
          </cell>
          <cell r="I278" t="str">
            <v>[TELENOTICIAS 1] {TELENOTICIAS 1:MADRID}</v>
          </cell>
          <cell r="J278">
            <v>6</v>
          </cell>
          <cell r="K278">
            <v>7</v>
          </cell>
          <cell r="L278" t="str">
            <v>Penultima</v>
          </cell>
          <cell r="M278">
            <v>0.6</v>
          </cell>
          <cell r="N278">
            <v>655.1</v>
          </cell>
          <cell r="O278">
            <v>205</v>
          </cell>
          <cell r="P278">
            <v>675</v>
          </cell>
          <cell r="Q278">
            <v>7.4</v>
          </cell>
          <cell r="R278">
            <v>32446</v>
          </cell>
          <cell r="S278">
            <v>88.4</v>
          </cell>
          <cell r="T278">
            <v>30</v>
          </cell>
          <cell r="U278">
            <v>32446</v>
          </cell>
        </row>
        <row r="279">
          <cell r="A279">
            <v>277</v>
          </cell>
          <cell r="B279" t="str">
            <v xml:space="preserve">PORT AVENTURA/P.ATRAC                                      </v>
          </cell>
          <cell r="C279" t="str">
            <v>TVM</v>
          </cell>
          <cell r="D279" t="str">
            <v>GENERAL</v>
          </cell>
          <cell r="E279">
            <v>35899</v>
          </cell>
          <cell r="F279" t="str">
            <v>MAR</v>
          </cell>
          <cell r="G279">
            <v>0.67068287037037033</v>
          </cell>
          <cell r="H279" t="str">
            <v>000:30</v>
          </cell>
          <cell r="I279" t="str">
            <v>[CON T DE TARDE]  * {AVANCE PROGRAMACION}</v>
          </cell>
          <cell r="J279">
            <v>1</v>
          </cell>
          <cell r="K279">
            <v>16</v>
          </cell>
          <cell r="L279" t="str">
            <v>Primera</v>
          </cell>
          <cell r="M279">
            <v>1</v>
          </cell>
          <cell r="N279">
            <v>656.1</v>
          </cell>
          <cell r="O279">
            <v>367</v>
          </cell>
          <cell r="P279">
            <v>600</v>
          </cell>
          <cell r="Q279">
            <v>7.4</v>
          </cell>
          <cell r="R279">
            <v>32458</v>
          </cell>
          <cell r="S279">
            <v>88.4</v>
          </cell>
          <cell r="T279">
            <v>30</v>
          </cell>
          <cell r="U279">
            <v>32458</v>
          </cell>
        </row>
        <row r="280">
          <cell r="A280">
            <v>278</v>
          </cell>
          <cell r="B280" t="str">
            <v xml:space="preserve">PORT AVENTURA/P.ATRAC                                      </v>
          </cell>
          <cell r="C280" t="str">
            <v>TVM</v>
          </cell>
          <cell r="D280" t="str">
            <v>GENERAL</v>
          </cell>
          <cell r="E280">
            <v>35899</v>
          </cell>
          <cell r="F280" t="str">
            <v>MAR</v>
          </cell>
          <cell r="G280">
            <v>0.72406250000000005</v>
          </cell>
          <cell r="H280" t="str">
            <v>000:30</v>
          </cell>
          <cell r="I280" t="str">
            <v>[CON T DE TARDE] {LA TIENDA EN CASA} * {LA TIENDA EN CASA}</v>
          </cell>
          <cell r="J280">
            <v>1</v>
          </cell>
          <cell r="K280">
            <v>10</v>
          </cell>
          <cell r="L280" t="str">
            <v>Primera</v>
          </cell>
          <cell r="M280">
            <v>0.8</v>
          </cell>
          <cell r="N280">
            <v>656.8</v>
          </cell>
          <cell r="O280">
            <v>284</v>
          </cell>
          <cell r="P280">
            <v>600</v>
          </cell>
          <cell r="Q280">
            <v>7.4</v>
          </cell>
          <cell r="R280">
            <v>32473</v>
          </cell>
          <cell r="S280">
            <v>88.4</v>
          </cell>
          <cell r="T280">
            <v>30</v>
          </cell>
          <cell r="U280">
            <v>32473</v>
          </cell>
        </row>
        <row r="281">
          <cell r="A281">
            <v>279</v>
          </cell>
          <cell r="B281" t="str">
            <v xml:space="preserve">PORT AVENTURA/P.ATRAC                                      </v>
          </cell>
          <cell r="C281" t="str">
            <v>TVM</v>
          </cell>
          <cell r="D281" t="str">
            <v>GENERAL</v>
          </cell>
          <cell r="E281">
            <v>35899</v>
          </cell>
          <cell r="F281" t="str">
            <v>MAR</v>
          </cell>
          <cell r="G281">
            <v>0.80678240740740748</v>
          </cell>
          <cell r="H281" t="str">
            <v>000:30</v>
          </cell>
          <cell r="I281" t="str">
            <v>[MADRID DIRECTO]  * {AVANCE PROGRAMACION}</v>
          </cell>
          <cell r="J281">
            <v>1</v>
          </cell>
          <cell r="K281">
            <v>13</v>
          </cell>
          <cell r="L281" t="str">
            <v>Primera</v>
          </cell>
          <cell r="M281">
            <v>0.8</v>
          </cell>
          <cell r="N281">
            <v>657.6</v>
          </cell>
          <cell r="O281">
            <v>287</v>
          </cell>
          <cell r="P281">
            <v>600</v>
          </cell>
          <cell r="Q281">
            <v>7.4</v>
          </cell>
          <cell r="R281">
            <v>32478</v>
          </cell>
          <cell r="S281">
            <v>88.5</v>
          </cell>
          <cell r="T281">
            <v>30</v>
          </cell>
          <cell r="U281">
            <v>32478</v>
          </cell>
        </row>
        <row r="282">
          <cell r="A282">
            <v>280</v>
          </cell>
          <cell r="B282" t="str">
            <v xml:space="preserve">PORT AVENTURA/P.ATRAC                                      </v>
          </cell>
          <cell r="C282" t="str">
            <v>TVM</v>
          </cell>
          <cell r="D282" t="str">
            <v>GENERAL</v>
          </cell>
          <cell r="E282">
            <v>35899</v>
          </cell>
          <cell r="F282" t="str">
            <v>MAR</v>
          </cell>
          <cell r="G282">
            <v>0.94982638888888893</v>
          </cell>
          <cell r="H282" t="str">
            <v>000:30</v>
          </cell>
          <cell r="I282" t="str">
            <v>[CINE]  * {AVANCE PROGRAMACION}</v>
          </cell>
          <cell r="J282">
            <v>1</v>
          </cell>
          <cell r="K282">
            <v>19</v>
          </cell>
          <cell r="L282" t="str">
            <v>Primera</v>
          </cell>
          <cell r="M282">
            <v>1.2</v>
          </cell>
          <cell r="N282">
            <v>658.8</v>
          </cell>
          <cell r="O282">
            <v>431</v>
          </cell>
          <cell r="P282">
            <v>1050</v>
          </cell>
          <cell r="Q282">
            <v>7.4</v>
          </cell>
          <cell r="R282">
            <v>32518</v>
          </cell>
          <cell r="S282">
            <v>88.6</v>
          </cell>
          <cell r="T282">
            <v>30</v>
          </cell>
          <cell r="U282">
            <v>32518</v>
          </cell>
        </row>
        <row r="283">
          <cell r="A283">
            <v>281</v>
          </cell>
          <cell r="B283" t="str">
            <v xml:space="preserve">PORT AVENTURA/P.ATRAC                                      </v>
          </cell>
          <cell r="C283" t="str">
            <v>TVM</v>
          </cell>
          <cell r="D283" t="str">
            <v>GENERAL</v>
          </cell>
          <cell r="E283">
            <v>35899</v>
          </cell>
          <cell r="F283" t="str">
            <v>MAR</v>
          </cell>
          <cell r="G283">
            <v>1.0124768518518519</v>
          </cell>
          <cell r="H283" t="str">
            <v>000:30</v>
          </cell>
          <cell r="I283" t="str">
            <v>[CINE] {AVANCE PROGRAMACION} * {AVANCE PROGRAMACION}</v>
          </cell>
          <cell r="J283">
            <v>2</v>
          </cell>
          <cell r="K283">
            <v>10</v>
          </cell>
          <cell r="L283" t="str">
            <v>Segunda</v>
          </cell>
          <cell r="M283">
            <v>1.5</v>
          </cell>
          <cell r="N283">
            <v>660.2</v>
          </cell>
          <cell r="O283">
            <v>535</v>
          </cell>
          <cell r="P283">
            <v>1050</v>
          </cell>
          <cell r="Q283">
            <v>7.4</v>
          </cell>
          <cell r="R283">
            <v>32553</v>
          </cell>
          <cell r="S283">
            <v>88.7</v>
          </cell>
          <cell r="T283">
            <v>30</v>
          </cell>
          <cell r="U283">
            <v>32553</v>
          </cell>
        </row>
        <row r="284">
          <cell r="A284">
            <v>282</v>
          </cell>
          <cell r="B284" t="str">
            <v xml:space="preserve">PORT AVENTURA/P.ATRAC                                      </v>
          </cell>
          <cell r="C284" t="str">
            <v>TV3</v>
          </cell>
          <cell r="D284" t="str">
            <v>GENERAL</v>
          </cell>
          <cell r="E284">
            <v>35900</v>
          </cell>
          <cell r="F284" t="str">
            <v>MIÉ</v>
          </cell>
          <cell r="G284">
            <v>0.60159722222222223</v>
          </cell>
          <cell r="H284" t="str">
            <v>000:20</v>
          </cell>
          <cell r="I284" t="str">
            <v>[EL MEDI AMBIENT] * [TELENOTICIES MIGDIA]</v>
          </cell>
          <cell r="J284">
            <v>2</v>
          </cell>
          <cell r="K284">
            <v>12</v>
          </cell>
          <cell r="L284" t="str">
            <v>Segunda</v>
          </cell>
          <cell r="M284">
            <v>1.3</v>
          </cell>
          <cell r="N284">
            <v>661.6</v>
          </cell>
          <cell r="O284">
            <v>482</v>
          </cell>
          <cell r="P284">
            <v>400</v>
          </cell>
          <cell r="Q284">
            <v>7.5</v>
          </cell>
          <cell r="R284">
            <v>32559</v>
          </cell>
          <cell r="S284">
            <v>88.7</v>
          </cell>
          <cell r="T284">
            <v>20</v>
          </cell>
          <cell r="U284">
            <v>32559</v>
          </cell>
        </row>
        <row r="285">
          <cell r="A285">
            <v>283</v>
          </cell>
          <cell r="B285" t="str">
            <v xml:space="preserve">PORT AVENTURA/P.ATRAC                                      </v>
          </cell>
          <cell r="C285" t="str">
            <v>TV3</v>
          </cell>
          <cell r="D285" t="str">
            <v>GENERAL</v>
          </cell>
          <cell r="E285">
            <v>35900</v>
          </cell>
          <cell r="F285" t="str">
            <v>MIÉ</v>
          </cell>
          <cell r="G285">
            <v>0.6548842592592593</v>
          </cell>
          <cell r="H285" t="str">
            <v>000:30</v>
          </cell>
          <cell r="I285" t="str">
            <v>[CUINES] * [AVANCE PROGRAMACION]</v>
          </cell>
          <cell r="J285">
            <v>2</v>
          </cell>
          <cell r="K285">
            <v>12</v>
          </cell>
          <cell r="L285" t="str">
            <v>Segunda</v>
          </cell>
          <cell r="M285">
            <v>2</v>
          </cell>
          <cell r="N285">
            <v>663.6</v>
          </cell>
          <cell r="O285">
            <v>747</v>
          </cell>
          <cell r="P285">
            <v>1050</v>
          </cell>
          <cell r="Q285">
            <v>7.5</v>
          </cell>
          <cell r="R285">
            <v>32580</v>
          </cell>
          <cell r="S285">
            <v>88.7</v>
          </cell>
          <cell r="T285">
            <v>30</v>
          </cell>
          <cell r="U285">
            <v>32580</v>
          </cell>
        </row>
        <row r="286">
          <cell r="A286">
            <v>284</v>
          </cell>
          <cell r="B286" t="str">
            <v xml:space="preserve">PORT AVENTURA/P.ATRAC                                      </v>
          </cell>
          <cell r="C286" t="str">
            <v>TV3</v>
          </cell>
          <cell r="D286" t="str">
            <v>GENERAL</v>
          </cell>
          <cell r="E286">
            <v>35900</v>
          </cell>
          <cell r="F286" t="str">
            <v>MIÉ</v>
          </cell>
          <cell r="G286">
            <v>0.9871875</v>
          </cell>
          <cell r="H286" t="str">
            <v>000:20</v>
          </cell>
          <cell r="I286" t="str">
            <v>[PEL.LICULA] {AVANCE PROGRAMACION} * {AGENDA CULTURAL}</v>
          </cell>
          <cell r="J286">
            <v>3</v>
          </cell>
          <cell r="K286">
            <v>17</v>
          </cell>
          <cell r="L286" t="str">
            <v>Resto</v>
          </cell>
          <cell r="M286">
            <v>1.1000000000000001</v>
          </cell>
          <cell r="N286">
            <v>664.7</v>
          </cell>
          <cell r="O286">
            <v>419</v>
          </cell>
          <cell r="P286">
            <v>650</v>
          </cell>
          <cell r="Q286">
            <v>7.5</v>
          </cell>
          <cell r="R286">
            <v>32586</v>
          </cell>
          <cell r="S286">
            <v>88.8</v>
          </cell>
          <cell r="T286">
            <v>20</v>
          </cell>
          <cell r="U286">
            <v>32586</v>
          </cell>
        </row>
        <row r="287">
          <cell r="A287">
            <v>285</v>
          </cell>
          <cell r="B287" t="str">
            <v xml:space="preserve">PORT AVENTURA/P.ATRAC                                      </v>
          </cell>
          <cell r="C287" t="str">
            <v>C9</v>
          </cell>
          <cell r="D287" t="str">
            <v>GENERAL</v>
          </cell>
          <cell r="E287">
            <v>35900</v>
          </cell>
          <cell r="F287" t="str">
            <v>MIÉ</v>
          </cell>
          <cell r="G287">
            <v>0.6777777777777777</v>
          </cell>
          <cell r="H287" t="str">
            <v>000:30</v>
          </cell>
          <cell r="I287" t="str">
            <v>[TARDES DE CINE] {AVANCE PROGRAMACION} * {AVANCE PROGRAMACION}</v>
          </cell>
          <cell r="J287">
            <v>3</v>
          </cell>
          <cell r="K287">
            <v>12</v>
          </cell>
          <cell r="L287" t="str">
            <v>Resto</v>
          </cell>
          <cell r="M287">
            <v>0.5</v>
          </cell>
          <cell r="N287">
            <v>665.2</v>
          </cell>
          <cell r="O287">
            <v>184</v>
          </cell>
          <cell r="P287">
            <v>240</v>
          </cell>
          <cell r="Q287">
            <v>7.5</v>
          </cell>
          <cell r="R287">
            <v>32586</v>
          </cell>
          <cell r="S287">
            <v>88.8</v>
          </cell>
          <cell r="T287">
            <v>30</v>
          </cell>
          <cell r="U287">
            <v>32586</v>
          </cell>
        </row>
        <row r="288">
          <cell r="A288">
            <v>286</v>
          </cell>
          <cell r="B288" t="str">
            <v xml:space="preserve">PORT AVENTURA/P.ATRAC                                      </v>
          </cell>
          <cell r="C288" t="str">
            <v>C9</v>
          </cell>
          <cell r="D288" t="str">
            <v>GENERAL</v>
          </cell>
          <cell r="E288">
            <v>35900</v>
          </cell>
          <cell r="F288" t="str">
            <v>MIÉ</v>
          </cell>
          <cell r="G288">
            <v>0.67835648148148142</v>
          </cell>
          <cell r="H288" t="str">
            <v>000:20</v>
          </cell>
          <cell r="I288" t="str">
            <v>[TARDES DE CINE] {AVANCE PROGRAMACION} * {AVANCE PROGRAMACION}</v>
          </cell>
          <cell r="J288">
            <v>6</v>
          </cell>
          <cell r="K288">
            <v>12</v>
          </cell>
          <cell r="L288" t="str">
            <v>Resto</v>
          </cell>
          <cell r="M288">
            <v>0.5</v>
          </cell>
          <cell r="N288">
            <v>665.7</v>
          </cell>
          <cell r="O288">
            <v>184</v>
          </cell>
          <cell r="P288">
            <v>160</v>
          </cell>
          <cell r="Q288">
            <v>7.5</v>
          </cell>
          <cell r="R288">
            <v>32586</v>
          </cell>
          <cell r="S288">
            <v>88.8</v>
          </cell>
          <cell r="T288">
            <v>20</v>
          </cell>
          <cell r="U288">
            <v>32586</v>
          </cell>
        </row>
        <row r="289">
          <cell r="A289">
            <v>287</v>
          </cell>
          <cell r="B289" t="str">
            <v xml:space="preserve">PORT AVENTURA/P.ATRAC                                      </v>
          </cell>
          <cell r="C289" t="str">
            <v>C9</v>
          </cell>
          <cell r="D289" t="str">
            <v>GENERAL</v>
          </cell>
          <cell r="E289">
            <v>35900</v>
          </cell>
          <cell r="F289" t="str">
            <v>MIÉ</v>
          </cell>
          <cell r="G289">
            <v>0.73312500000000003</v>
          </cell>
          <cell r="H289" t="str">
            <v>000:30</v>
          </cell>
          <cell r="I289" t="str">
            <v>[TARDES DE CINE] * [HUI EN DIA]</v>
          </cell>
          <cell r="J289">
            <v>2</v>
          </cell>
          <cell r="K289">
            <v>12</v>
          </cell>
          <cell r="L289" t="str">
            <v>Segunda</v>
          </cell>
          <cell r="M289">
            <v>0.3</v>
          </cell>
          <cell r="N289">
            <v>666</v>
          </cell>
          <cell r="O289">
            <v>112</v>
          </cell>
          <cell r="P289">
            <v>240</v>
          </cell>
          <cell r="Q289">
            <v>7.5</v>
          </cell>
          <cell r="R289">
            <v>32586</v>
          </cell>
          <cell r="S289">
            <v>88.8</v>
          </cell>
          <cell r="T289">
            <v>30</v>
          </cell>
          <cell r="U289">
            <v>32586</v>
          </cell>
        </row>
        <row r="290">
          <cell r="A290">
            <v>288</v>
          </cell>
          <cell r="B290" t="str">
            <v xml:space="preserve">PORT AVENTURA/P.ATRAC                                      </v>
          </cell>
          <cell r="C290" t="str">
            <v>C9</v>
          </cell>
          <cell r="D290" t="str">
            <v>GENERAL</v>
          </cell>
          <cell r="E290">
            <v>35900</v>
          </cell>
          <cell r="F290" t="str">
            <v>MIÉ</v>
          </cell>
          <cell r="G290">
            <v>0.73381944444444447</v>
          </cell>
          <cell r="H290" t="str">
            <v>000:20</v>
          </cell>
          <cell r="I290" t="str">
            <v>[TARDES DE CINE] * [HUI EN DIA]</v>
          </cell>
          <cell r="J290">
            <v>5</v>
          </cell>
          <cell r="K290">
            <v>12</v>
          </cell>
          <cell r="L290" t="str">
            <v>Resto</v>
          </cell>
          <cell r="M290">
            <v>0.2</v>
          </cell>
          <cell r="N290">
            <v>666.3</v>
          </cell>
          <cell r="O290">
            <v>88</v>
          </cell>
          <cell r="P290">
            <v>160</v>
          </cell>
          <cell r="Q290">
            <v>7.5</v>
          </cell>
          <cell r="R290">
            <v>32586</v>
          </cell>
          <cell r="S290">
            <v>88.8</v>
          </cell>
          <cell r="T290">
            <v>20</v>
          </cell>
          <cell r="U290">
            <v>32586</v>
          </cell>
        </row>
        <row r="291">
          <cell r="A291">
            <v>289</v>
          </cell>
          <cell r="B291" t="str">
            <v xml:space="preserve">PORT AVENTURA/P.ATRAC                                      </v>
          </cell>
          <cell r="C291" t="str">
            <v>C9</v>
          </cell>
          <cell r="D291" t="str">
            <v>GENERAL</v>
          </cell>
          <cell r="E291">
            <v>35900</v>
          </cell>
          <cell r="F291" t="str">
            <v>MIÉ</v>
          </cell>
          <cell r="G291">
            <v>0.75415509259259261</v>
          </cell>
          <cell r="H291" t="str">
            <v>000:30</v>
          </cell>
          <cell r="I291" t="str">
            <v>[HUI EN DIA] {AVANCE PROGRAMACION} * {AVANCE PROGRAMACION}</v>
          </cell>
          <cell r="J291">
            <v>11</v>
          </cell>
          <cell r="K291">
            <v>11</v>
          </cell>
          <cell r="L291" t="str">
            <v>Ultima</v>
          </cell>
          <cell r="M291">
            <v>0.1</v>
          </cell>
          <cell r="N291">
            <v>666.4</v>
          </cell>
          <cell r="O291">
            <v>45</v>
          </cell>
          <cell r="P291">
            <v>240</v>
          </cell>
          <cell r="Q291">
            <v>7.5</v>
          </cell>
          <cell r="R291">
            <v>32586</v>
          </cell>
          <cell r="S291">
            <v>88.8</v>
          </cell>
          <cell r="T291">
            <v>30</v>
          </cell>
          <cell r="U291">
            <v>32586</v>
          </cell>
        </row>
        <row r="292">
          <cell r="A292">
            <v>290</v>
          </cell>
          <cell r="B292" t="str">
            <v xml:space="preserve">PORT AVENTURA/P.ATRAC                                      </v>
          </cell>
          <cell r="C292" t="str">
            <v>C9</v>
          </cell>
          <cell r="D292" t="str">
            <v>GENERAL</v>
          </cell>
          <cell r="E292">
            <v>35900</v>
          </cell>
          <cell r="F292" t="str">
            <v>MIÉ</v>
          </cell>
          <cell r="G292">
            <v>0.76894675925925926</v>
          </cell>
          <cell r="H292" t="str">
            <v>000:30</v>
          </cell>
          <cell r="I292" t="str">
            <v>[HUI EN DIA] {AVANCE PROGRAMACION} * {AVANCE PROGRAMACION}</v>
          </cell>
          <cell r="J292">
            <v>10</v>
          </cell>
          <cell r="K292">
            <v>13</v>
          </cell>
          <cell r="L292" t="str">
            <v>Resto</v>
          </cell>
          <cell r="M292">
            <v>0.1</v>
          </cell>
          <cell r="N292">
            <v>666.5</v>
          </cell>
          <cell r="O292">
            <v>24</v>
          </cell>
          <cell r="P292">
            <v>240</v>
          </cell>
          <cell r="Q292">
            <v>7.5</v>
          </cell>
          <cell r="R292">
            <v>32586</v>
          </cell>
          <cell r="S292">
            <v>88.8</v>
          </cell>
          <cell r="T292">
            <v>30</v>
          </cell>
          <cell r="U292">
            <v>32586</v>
          </cell>
        </row>
        <row r="293">
          <cell r="A293">
            <v>291</v>
          </cell>
          <cell r="B293" t="str">
            <v xml:space="preserve">PORT AVENTURA/P.ATRAC                                      </v>
          </cell>
          <cell r="C293" t="str">
            <v>C9</v>
          </cell>
          <cell r="D293" t="str">
            <v>GENERAL</v>
          </cell>
          <cell r="E293">
            <v>35900</v>
          </cell>
          <cell r="F293" t="str">
            <v>MIÉ</v>
          </cell>
          <cell r="G293">
            <v>0.76987268518518526</v>
          </cell>
          <cell r="H293" t="str">
            <v>000:20</v>
          </cell>
          <cell r="I293" t="str">
            <v>[HUI EN DIA] {AVANCE PROGRAMACION} * {AVANCE PROGRAMACION}</v>
          </cell>
          <cell r="J293">
            <v>13</v>
          </cell>
          <cell r="K293">
            <v>13</v>
          </cell>
          <cell r="L293" t="str">
            <v>Ultima</v>
          </cell>
          <cell r="M293">
            <v>0.1</v>
          </cell>
          <cell r="N293">
            <v>666.5</v>
          </cell>
          <cell r="O293">
            <v>24</v>
          </cell>
          <cell r="P293">
            <v>160</v>
          </cell>
          <cell r="Q293">
            <v>7.5</v>
          </cell>
          <cell r="R293">
            <v>32586</v>
          </cell>
          <cell r="S293">
            <v>88.8</v>
          </cell>
          <cell r="T293">
            <v>20</v>
          </cell>
          <cell r="U293">
            <v>32586</v>
          </cell>
        </row>
        <row r="294">
          <cell r="A294">
            <v>292</v>
          </cell>
          <cell r="B294" t="str">
            <v xml:space="preserve">PORT AVENTURA/P.ATRAC                                      </v>
          </cell>
          <cell r="C294" t="str">
            <v>C9</v>
          </cell>
          <cell r="D294" t="str">
            <v>GENERAL</v>
          </cell>
          <cell r="E294">
            <v>35900</v>
          </cell>
          <cell r="F294" t="str">
            <v>MIÉ</v>
          </cell>
          <cell r="G294">
            <v>0.82583333333333331</v>
          </cell>
          <cell r="H294" t="str">
            <v>000:20</v>
          </cell>
          <cell r="I294" t="str">
            <v>[GUANYE QUI GUANYE] {AVANCE PROGRAMACION} * {AVANCE PROGRAMACION}</v>
          </cell>
          <cell r="J294">
            <v>3</v>
          </cell>
          <cell r="K294">
            <v>15</v>
          </cell>
          <cell r="L294" t="str">
            <v>Resto</v>
          </cell>
          <cell r="M294">
            <v>0.2</v>
          </cell>
          <cell r="N294">
            <v>666.7</v>
          </cell>
          <cell r="O294">
            <v>58</v>
          </cell>
          <cell r="P294">
            <v>160</v>
          </cell>
          <cell r="Q294">
            <v>7.5</v>
          </cell>
          <cell r="R294">
            <v>32591</v>
          </cell>
          <cell r="S294">
            <v>88.8</v>
          </cell>
          <cell r="T294">
            <v>20</v>
          </cell>
          <cell r="U294">
            <v>32591</v>
          </cell>
        </row>
        <row r="295">
          <cell r="A295">
            <v>293</v>
          </cell>
          <cell r="B295" t="str">
            <v xml:space="preserve">PORT AVENTURA/P.ATRAC                                      </v>
          </cell>
          <cell r="C295" t="str">
            <v>C9</v>
          </cell>
          <cell r="D295" t="str">
            <v>GENERAL</v>
          </cell>
          <cell r="E295">
            <v>35900</v>
          </cell>
          <cell r="F295" t="str">
            <v>MIÉ</v>
          </cell>
          <cell r="G295">
            <v>0.91395833333333332</v>
          </cell>
          <cell r="H295" t="str">
            <v>000:30</v>
          </cell>
          <cell r="I295" t="str">
            <v>[CINE DE NIT] {AVANCE PROGRAMACION} * {AVANCE PROGRAMACION}</v>
          </cell>
          <cell r="J295">
            <v>16</v>
          </cell>
          <cell r="K295">
            <v>18</v>
          </cell>
          <cell r="L295" t="str">
            <v>Resto</v>
          </cell>
          <cell r="M295">
            <v>0.6</v>
          </cell>
          <cell r="N295">
            <v>667.3</v>
          </cell>
          <cell r="O295">
            <v>231</v>
          </cell>
          <cell r="P295">
            <v>450</v>
          </cell>
          <cell r="Q295">
            <v>7.5</v>
          </cell>
          <cell r="R295">
            <v>32610</v>
          </cell>
          <cell r="S295">
            <v>88.8</v>
          </cell>
          <cell r="T295">
            <v>30</v>
          </cell>
          <cell r="U295">
            <v>32610</v>
          </cell>
        </row>
        <row r="296">
          <cell r="A296">
            <v>294</v>
          </cell>
          <cell r="B296" t="str">
            <v xml:space="preserve">PORT AVENTURA/P.ATRAC                                      </v>
          </cell>
          <cell r="C296" t="str">
            <v>C9</v>
          </cell>
          <cell r="D296" t="str">
            <v>GENERAL</v>
          </cell>
          <cell r="E296">
            <v>35900</v>
          </cell>
          <cell r="F296" t="str">
            <v>MIÉ</v>
          </cell>
          <cell r="G296">
            <v>0.9148263888888889</v>
          </cell>
          <cell r="H296" t="str">
            <v>000:20</v>
          </cell>
          <cell r="I296" t="str">
            <v>[CINE DE NIT] {AVANCE PROGRAMACION} * {AVANCE PROGRAMACION}</v>
          </cell>
          <cell r="J296">
            <v>18</v>
          </cell>
          <cell r="K296">
            <v>18</v>
          </cell>
          <cell r="L296" t="str">
            <v>Ultima</v>
          </cell>
          <cell r="M296">
            <v>0.7</v>
          </cell>
          <cell r="N296">
            <v>668</v>
          </cell>
          <cell r="O296">
            <v>255</v>
          </cell>
          <cell r="P296">
            <v>300</v>
          </cell>
          <cell r="Q296">
            <v>7.5</v>
          </cell>
          <cell r="R296">
            <v>32609</v>
          </cell>
          <cell r="S296">
            <v>88.8</v>
          </cell>
          <cell r="T296">
            <v>20</v>
          </cell>
          <cell r="U296">
            <v>32609</v>
          </cell>
        </row>
        <row r="297">
          <cell r="A297">
            <v>295</v>
          </cell>
          <cell r="B297" t="str">
            <v xml:space="preserve">PORT AVENTURA/P.ATRAC                                      </v>
          </cell>
          <cell r="C297" t="str">
            <v>TVM</v>
          </cell>
          <cell r="D297" t="str">
            <v>GENERAL</v>
          </cell>
          <cell r="E297">
            <v>35900</v>
          </cell>
          <cell r="F297" t="str">
            <v>MIÉ</v>
          </cell>
          <cell r="G297">
            <v>0.57586805555555554</v>
          </cell>
          <cell r="H297" t="str">
            <v>000:30</v>
          </cell>
          <cell r="I297" t="str">
            <v>[CYBERCLUB] * [AVANCE PROGRAMACION]</v>
          </cell>
          <cell r="J297">
            <v>1</v>
          </cell>
          <cell r="K297">
            <v>15</v>
          </cell>
          <cell r="L297" t="str">
            <v>Primera</v>
          </cell>
          <cell r="M297">
            <v>0.5</v>
          </cell>
          <cell r="N297">
            <v>668.5</v>
          </cell>
          <cell r="O297">
            <v>190</v>
          </cell>
          <cell r="P297">
            <v>413</v>
          </cell>
          <cell r="Q297">
            <v>7.5</v>
          </cell>
          <cell r="R297">
            <v>32610</v>
          </cell>
          <cell r="S297">
            <v>88.8</v>
          </cell>
          <cell r="T297">
            <v>30</v>
          </cell>
          <cell r="U297">
            <v>32610</v>
          </cell>
        </row>
        <row r="298">
          <cell r="A298">
            <v>296</v>
          </cell>
          <cell r="B298" t="str">
            <v xml:space="preserve">PORT AVENTURA/P.ATRAC                                      </v>
          </cell>
          <cell r="C298" t="str">
            <v>TVM</v>
          </cell>
          <cell r="D298" t="str">
            <v>GENERAL</v>
          </cell>
          <cell r="E298">
            <v>35900</v>
          </cell>
          <cell r="F298" t="str">
            <v>MIÉ</v>
          </cell>
          <cell r="G298">
            <v>0.58760416666666659</v>
          </cell>
          <cell r="H298" t="str">
            <v>000:30</v>
          </cell>
          <cell r="I298" t="str">
            <v>[TELENOTICIAS 1] {TELENOTICIAS 1:MADRID}</v>
          </cell>
          <cell r="J298">
            <v>7</v>
          </cell>
          <cell r="K298">
            <v>9</v>
          </cell>
          <cell r="L298" t="str">
            <v>Resto</v>
          </cell>
          <cell r="M298">
            <v>0.8</v>
          </cell>
          <cell r="N298">
            <v>669.4</v>
          </cell>
          <cell r="O298">
            <v>310</v>
          </cell>
          <cell r="P298">
            <v>675</v>
          </cell>
          <cell r="Q298">
            <v>7.5</v>
          </cell>
          <cell r="R298">
            <v>32610</v>
          </cell>
          <cell r="S298">
            <v>88.8</v>
          </cell>
          <cell r="T298">
            <v>30</v>
          </cell>
          <cell r="U298">
            <v>32610</v>
          </cell>
        </row>
        <row r="299">
          <cell r="A299">
            <v>297</v>
          </cell>
          <cell r="B299" t="str">
            <v xml:space="preserve">PORT AVENTURA/P.ATRAC                                      </v>
          </cell>
          <cell r="C299" t="str">
            <v>TVM</v>
          </cell>
          <cell r="D299" t="str">
            <v>GENERAL</v>
          </cell>
          <cell r="E299">
            <v>35900</v>
          </cell>
          <cell r="F299" t="str">
            <v>MIÉ</v>
          </cell>
          <cell r="G299">
            <v>0.67546296296296304</v>
          </cell>
          <cell r="H299" t="str">
            <v>000:30</v>
          </cell>
          <cell r="I299" t="str">
            <v>[CON T DE TARDE]  * {AVANCE PROGRAMACION}</v>
          </cell>
          <cell r="J299">
            <v>14</v>
          </cell>
          <cell r="K299">
            <v>19</v>
          </cell>
          <cell r="L299" t="str">
            <v>Resto</v>
          </cell>
          <cell r="M299">
            <v>0.9</v>
          </cell>
          <cell r="N299">
            <v>670.3</v>
          </cell>
          <cell r="O299">
            <v>326</v>
          </cell>
          <cell r="P299">
            <v>600</v>
          </cell>
          <cell r="Q299">
            <v>7.5</v>
          </cell>
          <cell r="R299">
            <v>32623</v>
          </cell>
          <cell r="S299">
            <v>88.9</v>
          </cell>
          <cell r="T299">
            <v>30</v>
          </cell>
          <cell r="U299">
            <v>32623</v>
          </cell>
        </row>
        <row r="300">
          <cell r="A300">
            <v>298</v>
          </cell>
          <cell r="B300" t="str">
            <v xml:space="preserve">PORT AVENTURA/P.ATRAC                                      </v>
          </cell>
          <cell r="C300" t="str">
            <v>TVM</v>
          </cell>
          <cell r="D300" t="str">
            <v>GENERAL</v>
          </cell>
          <cell r="E300">
            <v>35900</v>
          </cell>
          <cell r="F300" t="str">
            <v>MIÉ</v>
          </cell>
          <cell r="G300">
            <v>0.72606481481481477</v>
          </cell>
          <cell r="H300" t="str">
            <v>000:30</v>
          </cell>
          <cell r="I300" t="str">
            <v>[CON T DE TARDE] {AVANCE PROGRAMACION} * {LA TIENDA EN CASA}</v>
          </cell>
          <cell r="J300">
            <v>2</v>
          </cell>
          <cell r="K300">
            <v>10</v>
          </cell>
          <cell r="L300" t="str">
            <v>Segunda</v>
          </cell>
          <cell r="M300">
            <v>0.9</v>
          </cell>
          <cell r="N300">
            <v>671.1</v>
          </cell>
          <cell r="O300">
            <v>313</v>
          </cell>
          <cell r="P300">
            <v>600</v>
          </cell>
          <cell r="Q300">
            <v>7.6</v>
          </cell>
          <cell r="R300">
            <v>32623</v>
          </cell>
          <cell r="S300">
            <v>88.9</v>
          </cell>
          <cell r="T300">
            <v>30</v>
          </cell>
          <cell r="U300">
            <v>32623</v>
          </cell>
        </row>
        <row r="301">
          <cell r="A301">
            <v>299</v>
          </cell>
          <cell r="B301" t="str">
            <v xml:space="preserve">PORT AVENTURA/P.ATRAC                                      </v>
          </cell>
          <cell r="C301" t="str">
            <v>TVM</v>
          </cell>
          <cell r="D301" t="str">
            <v>GENERAL</v>
          </cell>
          <cell r="E301">
            <v>35900</v>
          </cell>
          <cell r="F301" t="str">
            <v>MIÉ</v>
          </cell>
          <cell r="G301">
            <v>0.8253125</v>
          </cell>
          <cell r="H301" t="str">
            <v>000:30</v>
          </cell>
          <cell r="I301" t="str">
            <v>[MADRID DIRECTO] {AVANCE PROGRAMACION} * {AVANCE PROGRAMACION}</v>
          </cell>
          <cell r="J301">
            <v>2</v>
          </cell>
          <cell r="K301">
            <v>19</v>
          </cell>
          <cell r="L301" t="str">
            <v>Segunda</v>
          </cell>
          <cell r="M301">
            <v>0.6</v>
          </cell>
          <cell r="N301">
            <v>671.8</v>
          </cell>
          <cell r="O301">
            <v>233</v>
          </cell>
          <cell r="P301">
            <v>600</v>
          </cell>
          <cell r="Q301">
            <v>7.6</v>
          </cell>
          <cell r="R301">
            <v>32623</v>
          </cell>
          <cell r="S301">
            <v>88.9</v>
          </cell>
          <cell r="T301">
            <v>30</v>
          </cell>
          <cell r="U301">
            <v>32623</v>
          </cell>
        </row>
        <row r="302">
          <cell r="A302">
            <v>300</v>
          </cell>
          <cell r="B302" t="str">
            <v xml:space="preserve">PORT AVENTURA/P.ATRAC                                      </v>
          </cell>
          <cell r="C302" t="str">
            <v>TVM</v>
          </cell>
          <cell r="D302" t="str">
            <v>GENERAL</v>
          </cell>
          <cell r="E302">
            <v>35900</v>
          </cell>
          <cell r="F302" t="str">
            <v>MIÉ</v>
          </cell>
          <cell r="G302">
            <v>1.0015972222222222</v>
          </cell>
          <cell r="H302" t="str">
            <v>000:30</v>
          </cell>
          <cell r="I302" t="str">
            <v>[MAS ALLA DEL LIMITE] {(P)R.MADRID A C.EUROP} * {AVANCE PROGRAMACION}</v>
          </cell>
          <cell r="J302">
            <v>13</v>
          </cell>
          <cell r="K302">
            <v>16</v>
          </cell>
          <cell r="L302" t="str">
            <v>Resto</v>
          </cell>
          <cell r="M302">
            <v>0.9</v>
          </cell>
          <cell r="N302">
            <v>672.6</v>
          </cell>
          <cell r="O302">
            <v>327</v>
          </cell>
          <cell r="P302">
            <v>1050</v>
          </cell>
          <cell r="Q302">
            <v>7.6</v>
          </cell>
          <cell r="R302">
            <v>32644</v>
          </cell>
          <cell r="S302">
            <v>88.9</v>
          </cell>
          <cell r="T302">
            <v>30</v>
          </cell>
          <cell r="U302">
            <v>32644</v>
          </cell>
        </row>
        <row r="303">
          <cell r="A303">
            <v>301</v>
          </cell>
          <cell r="B303" t="str">
            <v xml:space="preserve">PORT AVENTURA/P.ATRAC                                      </v>
          </cell>
          <cell r="C303" t="str">
            <v>TVM</v>
          </cell>
          <cell r="D303" t="str">
            <v>GENERAL</v>
          </cell>
          <cell r="E303">
            <v>35900</v>
          </cell>
          <cell r="F303" t="str">
            <v>MIÉ</v>
          </cell>
          <cell r="G303">
            <v>1.0237268518518519</v>
          </cell>
          <cell r="H303" t="str">
            <v>000:30</v>
          </cell>
          <cell r="I303" t="str">
            <v>[HISTORIAS D.LA CRIPTA]  * {AVANCE PROGRAMACION}</v>
          </cell>
          <cell r="J303">
            <v>7</v>
          </cell>
          <cell r="K303">
            <v>10</v>
          </cell>
          <cell r="L303" t="str">
            <v>Resto</v>
          </cell>
          <cell r="M303">
            <v>0.7</v>
          </cell>
          <cell r="N303">
            <v>673.4</v>
          </cell>
          <cell r="O303">
            <v>275</v>
          </cell>
          <cell r="P303">
            <v>413</v>
          </cell>
          <cell r="Q303">
            <v>7.6</v>
          </cell>
          <cell r="R303">
            <v>32651</v>
          </cell>
          <cell r="S303">
            <v>88.9</v>
          </cell>
          <cell r="T303">
            <v>30</v>
          </cell>
          <cell r="U303">
            <v>32651</v>
          </cell>
        </row>
        <row r="304">
          <cell r="A304">
            <v>302</v>
          </cell>
          <cell r="B304" t="str">
            <v xml:space="preserve">PORT AVENTURA/P.ATRAC                                      </v>
          </cell>
          <cell r="C304" t="str">
            <v>TV3</v>
          </cell>
          <cell r="D304" t="str">
            <v>GENERAL</v>
          </cell>
          <cell r="E304">
            <v>35901</v>
          </cell>
          <cell r="F304" t="str">
            <v>JUE</v>
          </cell>
          <cell r="G304">
            <v>0.6274305555555556</v>
          </cell>
          <cell r="H304" t="str">
            <v>000:30</v>
          </cell>
          <cell r="I304" t="str">
            <v>[TELENOTICIES MIGDIA]  * {AVANCE PROGRAMACION}</v>
          </cell>
          <cell r="J304">
            <v>8</v>
          </cell>
          <cell r="K304">
            <v>13</v>
          </cell>
          <cell r="L304" t="str">
            <v>Resto</v>
          </cell>
          <cell r="M304">
            <v>1.7</v>
          </cell>
          <cell r="N304">
            <v>675.1</v>
          </cell>
          <cell r="O304">
            <v>615</v>
          </cell>
          <cell r="P304">
            <v>1050</v>
          </cell>
          <cell r="Q304">
            <v>7.6</v>
          </cell>
          <cell r="R304">
            <v>32665</v>
          </cell>
          <cell r="S304">
            <v>89</v>
          </cell>
          <cell r="T304">
            <v>30</v>
          </cell>
          <cell r="U304">
            <v>32665</v>
          </cell>
        </row>
        <row r="305">
          <cell r="A305">
            <v>303</v>
          </cell>
          <cell r="B305" t="str">
            <v xml:space="preserve">PORT AVENTURA/P.ATRAC                                      </v>
          </cell>
          <cell r="C305" t="str">
            <v>TV3</v>
          </cell>
          <cell r="D305" t="str">
            <v>GENERAL</v>
          </cell>
          <cell r="E305">
            <v>35901</v>
          </cell>
          <cell r="F305" t="str">
            <v>JUE</v>
          </cell>
          <cell r="G305">
            <v>0.65266203703703707</v>
          </cell>
          <cell r="H305" t="str">
            <v>000:20</v>
          </cell>
          <cell r="I305" t="str">
            <v>[CUINES] * [AVANCE PROGRAMACION]</v>
          </cell>
          <cell r="J305">
            <v>2</v>
          </cell>
          <cell r="K305">
            <v>15</v>
          </cell>
          <cell r="L305" t="str">
            <v>Segunda</v>
          </cell>
          <cell r="M305">
            <v>2.1</v>
          </cell>
          <cell r="N305">
            <v>677.2</v>
          </cell>
          <cell r="O305">
            <v>767</v>
          </cell>
          <cell r="P305">
            <v>700</v>
          </cell>
          <cell r="Q305">
            <v>7.6</v>
          </cell>
          <cell r="R305">
            <v>32665</v>
          </cell>
          <cell r="S305">
            <v>89</v>
          </cell>
          <cell r="T305">
            <v>20</v>
          </cell>
          <cell r="U305">
            <v>32665</v>
          </cell>
        </row>
        <row r="306">
          <cell r="A306">
            <v>304</v>
          </cell>
          <cell r="B306" t="str">
            <v xml:space="preserve">PORT AVENTURA/P.ATRAC                                      </v>
          </cell>
          <cell r="C306" t="str">
            <v>TV3</v>
          </cell>
          <cell r="D306" t="str">
            <v>GENERAL</v>
          </cell>
          <cell r="E306">
            <v>35901</v>
          </cell>
          <cell r="F306" t="str">
            <v>JUE</v>
          </cell>
          <cell r="G306">
            <v>0.99744212962962964</v>
          </cell>
          <cell r="H306" t="str">
            <v>000:20</v>
          </cell>
          <cell r="I306" t="str">
            <v>[DOMINI PUBLIC] {AVANCE PROGRAMACION} * {AVANCE PROGRAMACION}</v>
          </cell>
          <cell r="J306">
            <v>1</v>
          </cell>
          <cell r="K306">
            <v>14</v>
          </cell>
          <cell r="L306" t="str">
            <v>Primera</v>
          </cell>
          <cell r="M306">
            <v>0.4</v>
          </cell>
          <cell r="N306">
            <v>677.6</v>
          </cell>
          <cell r="O306">
            <v>150</v>
          </cell>
          <cell r="P306">
            <v>1000</v>
          </cell>
          <cell r="Q306">
            <v>7.6</v>
          </cell>
          <cell r="R306">
            <v>32676</v>
          </cell>
          <cell r="S306">
            <v>89</v>
          </cell>
          <cell r="T306">
            <v>20</v>
          </cell>
          <cell r="U306">
            <v>32676</v>
          </cell>
        </row>
        <row r="307">
          <cell r="A307">
            <v>305</v>
          </cell>
          <cell r="B307" t="str">
            <v xml:space="preserve">PORT AVENTURA/P.ATRAC                                      </v>
          </cell>
          <cell r="C307" t="str">
            <v>C9</v>
          </cell>
          <cell r="D307" t="str">
            <v>GENERAL</v>
          </cell>
          <cell r="E307">
            <v>35901</v>
          </cell>
          <cell r="F307" t="str">
            <v>JUE</v>
          </cell>
          <cell r="G307">
            <v>0.67563657407407407</v>
          </cell>
          <cell r="H307" t="str">
            <v>000:30</v>
          </cell>
          <cell r="I307" t="str">
            <v>[TARDES DE CINE] {AVANCE PROGRAMACION} * {AVANCE PROGRAMACION}</v>
          </cell>
          <cell r="J307">
            <v>12</v>
          </cell>
          <cell r="K307">
            <v>15</v>
          </cell>
          <cell r="L307" t="str">
            <v>Resto</v>
          </cell>
          <cell r="M307">
            <v>0.2</v>
          </cell>
          <cell r="N307">
            <v>677.8</v>
          </cell>
          <cell r="O307">
            <v>80</v>
          </cell>
          <cell r="P307">
            <v>240</v>
          </cell>
          <cell r="Q307">
            <v>7.6</v>
          </cell>
          <cell r="R307">
            <v>32686</v>
          </cell>
          <cell r="S307">
            <v>89</v>
          </cell>
          <cell r="T307">
            <v>30</v>
          </cell>
          <cell r="U307">
            <v>32686</v>
          </cell>
        </row>
        <row r="308">
          <cell r="A308">
            <v>306</v>
          </cell>
          <cell r="B308" t="str">
            <v xml:space="preserve">PORT AVENTURA/P.ATRAC                                      </v>
          </cell>
          <cell r="C308" t="str">
            <v>C9</v>
          </cell>
          <cell r="D308" t="str">
            <v>GENERAL</v>
          </cell>
          <cell r="E308">
            <v>35901</v>
          </cell>
          <cell r="F308" t="str">
            <v>JUE</v>
          </cell>
          <cell r="G308">
            <v>0.75623842592592594</v>
          </cell>
          <cell r="H308" t="str">
            <v>000:30</v>
          </cell>
          <cell r="I308" t="str">
            <v>[HUI EN DIA] {AVANCE PROGRAMACION} * {AVANCE PROGRAMACION}</v>
          </cell>
          <cell r="J308">
            <v>10</v>
          </cell>
          <cell r="K308">
            <v>11</v>
          </cell>
          <cell r="L308" t="str">
            <v>Penultima</v>
          </cell>
          <cell r="M308">
            <v>0.1</v>
          </cell>
          <cell r="N308">
            <v>677.9</v>
          </cell>
          <cell r="O308">
            <v>46</v>
          </cell>
          <cell r="P308">
            <v>240</v>
          </cell>
          <cell r="Q308">
            <v>7.6</v>
          </cell>
          <cell r="R308">
            <v>32686</v>
          </cell>
          <cell r="S308">
            <v>89</v>
          </cell>
          <cell r="T308">
            <v>30</v>
          </cell>
          <cell r="U308">
            <v>32686</v>
          </cell>
        </row>
        <row r="309">
          <cell r="A309">
            <v>307</v>
          </cell>
          <cell r="B309" t="str">
            <v xml:space="preserve">PORT AVENTURA/P.ATRAC                                      </v>
          </cell>
          <cell r="C309" t="str">
            <v>C9</v>
          </cell>
          <cell r="D309" t="str">
            <v>GENERAL</v>
          </cell>
          <cell r="E309">
            <v>35901</v>
          </cell>
          <cell r="F309" t="str">
            <v>JUE</v>
          </cell>
          <cell r="G309">
            <v>0.78247685185185178</v>
          </cell>
          <cell r="H309" t="str">
            <v>000:30</v>
          </cell>
          <cell r="I309" t="str">
            <v>[HUI EN DIA] {AVANCE PROGRAMACION} * {AVANCE PROGRAMACION}</v>
          </cell>
          <cell r="J309">
            <v>2</v>
          </cell>
          <cell r="K309">
            <v>13</v>
          </cell>
          <cell r="L309" t="str">
            <v>Segunda</v>
          </cell>
          <cell r="M309">
            <v>0.3</v>
          </cell>
          <cell r="N309">
            <v>678.2</v>
          </cell>
          <cell r="O309">
            <v>95</v>
          </cell>
          <cell r="P309">
            <v>240</v>
          </cell>
          <cell r="Q309">
            <v>7.6</v>
          </cell>
          <cell r="R309">
            <v>32686</v>
          </cell>
          <cell r="S309">
            <v>89</v>
          </cell>
          <cell r="T309">
            <v>30</v>
          </cell>
          <cell r="U309">
            <v>32686</v>
          </cell>
        </row>
        <row r="310">
          <cell r="A310">
            <v>308</v>
          </cell>
          <cell r="B310" t="str">
            <v xml:space="preserve">PORT AVENTURA/P.ATRAC                                      </v>
          </cell>
          <cell r="C310" t="str">
            <v>C9</v>
          </cell>
          <cell r="D310" t="str">
            <v>GENERAL</v>
          </cell>
          <cell r="E310">
            <v>35901</v>
          </cell>
          <cell r="F310" t="str">
            <v>JUE</v>
          </cell>
          <cell r="G310">
            <v>0.78322916666666664</v>
          </cell>
          <cell r="H310" t="str">
            <v>000:20</v>
          </cell>
          <cell r="I310" t="str">
            <v>[HUI EN DIA] {AVANCE PROGRAMACION} * {AVANCE PROGRAMACION}</v>
          </cell>
          <cell r="J310">
            <v>5</v>
          </cell>
          <cell r="K310">
            <v>13</v>
          </cell>
          <cell r="L310" t="str">
            <v>Resto</v>
          </cell>
          <cell r="M310">
            <v>0.2</v>
          </cell>
          <cell r="N310">
            <v>678.3</v>
          </cell>
          <cell r="O310">
            <v>63</v>
          </cell>
          <cell r="P310">
            <v>160</v>
          </cell>
          <cell r="Q310">
            <v>7.6</v>
          </cell>
          <cell r="R310">
            <v>32686</v>
          </cell>
          <cell r="S310">
            <v>89</v>
          </cell>
          <cell r="T310">
            <v>20</v>
          </cell>
          <cell r="U310">
            <v>32686</v>
          </cell>
        </row>
        <row r="311">
          <cell r="A311">
            <v>309</v>
          </cell>
          <cell r="B311" t="str">
            <v xml:space="preserve">PORT AVENTURA/P.ATRAC                                      </v>
          </cell>
          <cell r="C311" t="str">
            <v>C9</v>
          </cell>
          <cell r="D311" t="str">
            <v>GENERAL</v>
          </cell>
          <cell r="E311">
            <v>35901</v>
          </cell>
          <cell r="F311" t="str">
            <v>JUE</v>
          </cell>
          <cell r="G311">
            <v>0.82981481481481489</v>
          </cell>
          <cell r="H311" t="str">
            <v>000:30</v>
          </cell>
          <cell r="I311" t="str">
            <v>[GUANYE QUI GUANYE]</v>
          </cell>
          <cell r="J311">
            <v>11</v>
          </cell>
          <cell r="K311">
            <v>14</v>
          </cell>
          <cell r="L311" t="str">
            <v>Resto</v>
          </cell>
          <cell r="M311">
            <v>0.2</v>
          </cell>
          <cell r="N311">
            <v>678.5</v>
          </cell>
          <cell r="O311">
            <v>63</v>
          </cell>
          <cell r="P311">
            <v>240</v>
          </cell>
          <cell r="Q311">
            <v>7.6</v>
          </cell>
          <cell r="R311">
            <v>32692</v>
          </cell>
          <cell r="S311">
            <v>89</v>
          </cell>
          <cell r="T311">
            <v>30</v>
          </cell>
          <cell r="U311">
            <v>32692</v>
          </cell>
        </row>
        <row r="312">
          <cell r="A312">
            <v>310</v>
          </cell>
          <cell r="B312" t="str">
            <v xml:space="preserve">PORT AVENTURA/P.ATRAC                                      </v>
          </cell>
          <cell r="C312" t="str">
            <v>C9</v>
          </cell>
          <cell r="D312" t="str">
            <v>GENERAL</v>
          </cell>
          <cell r="E312">
            <v>35901</v>
          </cell>
          <cell r="F312" t="str">
            <v>JUE</v>
          </cell>
          <cell r="G312">
            <v>0.83074074074074078</v>
          </cell>
          <cell r="H312" t="str">
            <v>000:20</v>
          </cell>
          <cell r="I312" t="str">
            <v>[GUANYE QUI GUANYE]</v>
          </cell>
          <cell r="J312">
            <v>14</v>
          </cell>
          <cell r="K312">
            <v>14</v>
          </cell>
          <cell r="L312" t="str">
            <v>Ultima</v>
          </cell>
          <cell r="M312">
            <v>0.1</v>
          </cell>
          <cell r="N312">
            <v>678.7</v>
          </cell>
          <cell r="O312">
            <v>52</v>
          </cell>
          <cell r="P312">
            <v>160</v>
          </cell>
          <cell r="Q312">
            <v>7.6</v>
          </cell>
          <cell r="R312">
            <v>32691</v>
          </cell>
          <cell r="S312">
            <v>89</v>
          </cell>
          <cell r="T312">
            <v>20</v>
          </cell>
          <cell r="U312">
            <v>32691</v>
          </cell>
        </row>
        <row r="313">
          <cell r="A313">
            <v>311</v>
          </cell>
          <cell r="B313" t="str">
            <v xml:space="preserve">PORT AVENTURA/P.ATRAC                                      </v>
          </cell>
          <cell r="C313" t="str">
            <v>C9</v>
          </cell>
          <cell r="D313" t="str">
            <v>GENERAL</v>
          </cell>
          <cell r="E313">
            <v>35901</v>
          </cell>
          <cell r="F313" t="str">
            <v>JUE</v>
          </cell>
          <cell r="G313">
            <v>0.92019675925925926</v>
          </cell>
          <cell r="H313" t="str">
            <v>000:30</v>
          </cell>
          <cell r="I313" t="str">
            <v>[TOMBOLA] {AVANCE PROGRAMACION} * {AVANCE PROGRAMACION}</v>
          </cell>
          <cell r="J313">
            <v>5</v>
          </cell>
          <cell r="K313">
            <v>16</v>
          </cell>
          <cell r="L313" t="str">
            <v>Resto</v>
          </cell>
          <cell r="M313">
            <v>0.4</v>
          </cell>
          <cell r="N313">
            <v>679</v>
          </cell>
          <cell r="O313">
            <v>139</v>
          </cell>
          <cell r="P313">
            <v>750</v>
          </cell>
          <cell r="Q313">
            <v>7.6</v>
          </cell>
          <cell r="R313">
            <v>32691</v>
          </cell>
          <cell r="S313">
            <v>89</v>
          </cell>
          <cell r="T313">
            <v>30</v>
          </cell>
          <cell r="U313">
            <v>32691</v>
          </cell>
        </row>
        <row r="314">
          <cell r="A314">
            <v>312</v>
          </cell>
          <cell r="B314" t="str">
            <v xml:space="preserve">PORT AVENTURA/P.ATRAC                                      </v>
          </cell>
          <cell r="C314" t="str">
            <v>C9</v>
          </cell>
          <cell r="D314" t="str">
            <v>GENERAL</v>
          </cell>
          <cell r="E314">
            <v>35901</v>
          </cell>
          <cell r="F314" t="str">
            <v>JUE</v>
          </cell>
          <cell r="G314">
            <v>0.9208912037037037</v>
          </cell>
          <cell r="H314" t="str">
            <v>000:20</v>
          </cell>
          <cell r="I314" t="str">
            <v>[TOMBOLA] {AVANCE PROGRAMACION} * {AVANCE PROGRAMACION}</v>
          </cell>
          <cell r="J314">
            <v>8</v>
          </cell>
          <cell r="K314">
            <v>16</v>
          </cell>
          <cell r="L314" t="str">
            <v>Resto</v>
          </cell>
          <cell r="M314">
            <v>0.3</v>
          </cell>
          <cell r="N314">
            <v>679.4</v>
          </cell>
          <cell r="O314">
            <v>126</v>
          </cell>
          <cell r="P314">
            <v>500</v>
          </cell>
          <cell r="Q314">
            <v>7.6</v>
          </cell>
          <cell r="R314">
            <v>32691</v>
          </cell>
          <cell r="S314">
            <v>89</v>
          </cell>
          <cell r="T314">
            <v>20</v>
          </cell>
          <cell r="U314">
            <v>32691</v>
          </cell>
        </row>
        <row r="315">
          <cell r="A315">
            <v>313</v>
          </cell>
          <cell r="B315" t="str">
            <v xml:space="preserve">PORT AVENTURA/P.ATRAC                                      </v>
          </cell>
          <cell r="C315" t="str">
            <v>ETB2</v>
          </cell>
          <cell r="D315" t="str">
            <v>GENERAL</v>
          </cell>
          <cell r="E315">
            <v>35901</v>
          </cell>
          <cell r="F315" t="str">
            <v>JUE</v>
          </cell>
          <cell r="G315">
            <v>0.62003472222222222</v>
          </cell>
          <cell r="H315" t="str">
            <v>000:30</v>
          </cell>
          <cell r="I315" t="str">
            <v>[TELEBERRI 1]  * {BOLSA}</v>
          </cell>
          <cell r="J315">
            <v>3</v>
          </cell>
          <cell r="K315">
            <v>7</v>
          </cell>
          <cell r="L315" t="str">
            <v>Resto</v>
          </cell>
          <cell r="M315">
            <v>0.4</v>
          </cell>
          <cell r="N315">
            <v>679.7</v>
          </cell>
          <cell r="O315">
            <v>135</v>
          </cell>
          <cell r="P315">
            <v>300</v>
          </cell>
          <cell r="Q315">
            <v>7.6</v>
          </cell>
          <cell r="R315">
            <v>32691</v>
          </cell>
          <cell r="S315">
            <v>89</v>
          </cell>
          <cell r="T315">
            <v>30</v>
          </cell>
          <cell r="U315">
            <v>32691</v>
          </cell>
        </row>
        <row r="316">
          <cell r="A316">
            <v>314</v>
          </cell>
          <cell r="B316" t="str">
            <v xml:space="preserve">PORT AVENTURA/P.ATRAC                                      </v>
          </cell>
          <cell r="C316" t="str">
            <v>ETB2</v>
          </cell>
          <cell r="D316" t="str">
            <v>GENERAL</v>
          </cell>
          <cell r="E316">
            <v>35901</v>
          </cell>
          <cell r="F316" t="str">
            <v>JUE</v>
          </cell>
          <cell r="G316">
            <v>0.63719907407407406</v>
          </cell>
          <cell r="H316" t="str">
            <v>000:30</v>
          </cell>
          <cell r="I316" t="str">
            <v xml:space="preserve">[TELEBERRI 1] {BOLSA} * </v>
          </cell>
          <cell r="J316">
            <v>3</v>
          </cell>
          <cell r="K316">
            <v>4</v>
          </cell>
          <cell r="L316" t="str">
            <v>Penultima</v>
          </cell>
          <cell r="M316">
            <v>0.3</v>
          </cell>
          <cell r="N316">
            <v>680.1</v>
          </cell>
          <cell r="O316">
            <v>128</v>
          </cell>
          <cell r="P316">
            <v>210</v>
          </cell>
          <cell r="Q316">
            <v>7.6</v>
          </cell>
          <cell r="R316">
            <v>32691</v>
          </cell>
          <cell r="S316">
            <v>89</v>
          </cell>
          <cell r="T316">
            <v>30</v>
          </cell>
          <cell r="U316">
            <v>32691</v>
          </cell>
        </row>
        <row r="317">
          <cell r="A317">
            <v>315</v>
          </cell>
          <cell r="B317" t="str">
            <v xml:space="preserve">PORT AVENTURA/P.ATRAC                                      </v>
          </cell>
          <cell r="C317" t="str">
            <v>ETB2</v>
          </cell>
          <cell r="D317" t="str">
            <v>GENERAL</v>
          </cell>
          <cell r="E317">
            <v>35901</v>
          </cell>
          <cell r="F317" t="str">
            <v>JUE</v>
          </cell>
          <cell r="G317">
            <v>0.69261574074074073</v>
          </cell>
          <cell r="H317" t="str">
            <v>000:30</v>
          </cell>
          <cell r="I317" t="str">
            <v>[LO QUE FALTABA] {AVANCE PROGRAMACION} * {AVANCE PROGRAMACION}</v>
          </cell>
          <cell r="J317">
            <v>7</v>
          </cell>
          <cell r="K317">
            <v>12</v>
          </cell>
          <cell r="L317" t="str">
            <v>Resto</v>
          </cell>
          <cell r="M317">
            <v>0.2</v>
          </cell>
          <cell r="N317">
            <v>680.3</v>
          </cell>
          <cell r="O317">
            <v>85</v>
          </cell>
          <cell r="P317">
            <v>150</v>
          </cell>
          <cell r="Q317">
            <v>7.6</v>
          </cell>
          <cell r="R317">
            <v>32692</v>
          </cell>
          <cell r="S317">
            <v>89</v>
          </cell>
          <cell r="T317">
            <v>30</v>
          </cell>
          <cell r="U317">
            <v>32692</v>
          </cell>
        </row>
        <row r="318">
          <cell r="A318">
            <v>316</v>
          </cell>
          <cell r="B318" t="str">
            <v xml:space="preserve">PORT AVENTURA/P.ATRAC                                      </v>
          </cell>
          <cell r="C318" t="str">
            <v>ETB2</v>
          </cell>
          <cell r="D318" t="str">
            <v>GENERAL</v>
          </cell>
          <cell r="E318">
            <v>35901</v>
          </cell>
          <cell r="F318" t="str">
            <v>JUE</v>
          </cell>
          <cell r="G318">
            <v>0.73442129629629627</v>
          </cell>
          <cell r="H318" t="str">
            <v>000:30</v>
          </cell>
          <cell r="I318" t="str">
            <v>[LA HORA DE MARI PAU] {AVANCE PROGRAMACION} * {AVANCE PROGRAMACION}</v>
          </cell>
          <cell r="J318">
            <v>6</v>
          </cell>
          <cell r="K318">
            <v>7</v>
          </cell>
          <cell r="L318" t="str">
            <v>Penultima</v>
          </cell>
          <cell r="M318">
            <v>0.3</v>
          </cell>
          <cell r="N318">
            <v>680.6</v>
          </cell>
          <cell r="O318">
            <v>109</v>
          </cell>
          <cell r="P318">
            <v>120</v>
          </cell>
          <cell r="Q318">
            <v>7.6</v>
          </cell>
          <cell r="R318">
            <v>32691</v>
          </cell>
          <cell r="S318">
            <v>89</v>
          </cell>
          <cell r="T318">
            <v>30</v>
          </cell>
          <cell r="U318">
            <v>32691</v>
          </cell>
        </row>
        <row r="319">
          <cell r="A319">
            <v>317</v>
          </cell>
          <cell r="B319" t="str">
            <v xml:space="preserve">PORT AVENTURA/P.ATRAC                                      </v>
          </cell>
          <cell r="C319" t="str">
            <v>ETB2</v>
          </cell>
          <cell r="D319" t="str">
            <v>GENERAL</v>
          </cell>
          <cell r="E319">
            <v>35901</v>
          </cell>
          <cell r="F319" t="str">
            <v>JUE</v>
          </cell>
          <cell r="G319">
            <v>0.81854166666666661</v>
          </cell>
          <cell r="H319" t="str">
            <v>000:30</v>
          </cell>
          <cell r="I319" t="str">
            <v>[REMINGTON STEELE] {AVANCE PROGRAMACION} * {AVANCE PROGRAMACION}</v>
          </cell>
          <cell r="J319">
            <v>3</v>
          </cell>
          <cell r="K319">
            <v>9</v>
          </cell>
          <cell r="L319" t="str">
            <v>Resto</v>
          </cell>
          <cell r="M319">
            <v>0.1</v>
          </cell>
          <cell r="N319">
            <v>680.8</v>
          </cell>
          <cell r="O319">
            <v>50</v>
          </cell>
          <cell r="P319">
            <v>150</v>
          </cell>
          <cell r="Q319">
            <v>7.6</v>
          </cell>
          <cell r="R319">
            <v>32697</v>
          </cell>
          <cell r="S319">
            <v>89.1</v>
          </cell>
          <cell r="T319">
            <v>30</v>
          </cell>
          <cell r="U319">
            <v>32697</v>
          </cell>
        </row>
        <row r="320">
          <cell r="A320">
            <v>318</v>
          </cell>
          <cell r="B320" t="str">
            <v xml:space="preserve">PORT AVENTURA/P.ATRAC                                      </v>
          </cell>
          <cell r="C320" t="str">
            <v>ETB2</v>
          </cell>
          <cell r="D320" t="str">
            <v>GENERAL</v>
          </cell>
          <cell r="E320">
            <v>35901</v>
          </cell>
          <cell r="F320" t="str">
            <v>JUE</v>
          </cell>
          <cell r="G320">
            <v>0.83501157407407411</v>
          </cell>
          <cell r="H320" t="str">
            <v>000:30</v>
          </cell>
          <cell r="I320" t="str">
            <v>[REMINGTON STEELE] {AVANCE PROGRAMACION} * {AVANCE PROGRAMACION}</v>
          </cell>
          <cell r="J320">
            <v>5</v>
          </cell>
          <cell r="K320">
            <v>11</v>
          </cell>
          <cell r="L320" t="str">
            <v>Resto</v>
          </cell>
          <cell r="M320">
            <v>0.2</v>
          </cell>
          <cell r="N320">
            <v>680.9</v>
          </cell>
          <cell r="O320">
            <v>68</v>
          </cell>
          <cell r="P320">
            <v>150</v>
          </cell>
          <cell r="Q320">
            <v>7.6</v>
          </cell>
          <cell r="R320">
            <v>32697</v>
          </cell>
          <cell r="S320">
            <v>89.1</v>
          </cell>
          <cell r="T320">
            <v>30</v>
          </cell>
          <cell r="U320">
            <v>32697</v>
          </cell>
        </row>
        <row r="321">
          <cell r="A321">
            <v>319</v>
          </cell>
          <cell r="B321" t="str">
            <v xml:space="preserve">PORT AVENTURA/P.ATRAC                                      </v>
          </cell>
          <cell r="C321" t="str">
            <v>ETB2</v>
          </cell>
          <cell r="D321" t="str">
            <v>GENERAL</v>
          </cell>
          <cell r="E321">
            <v>35901</v>
          </cell>
          <cell r="F321" t="str">
            <v>JUE</v>
          </cell>
          <cell r="G321">
            <v>0.85586805555555545</v>
          </cell>
          <cell r="H321" t="str">
            <v>000:30</v>
          </cell>
          <cell r="I321" t="str">
            <v>[ROMPECABEZOTAS] {AVANCE PROGRAMACION} * {AVANCE PROGRAMACION}</v>
          </cell>
          <cell r="J321">
            <v>12</v>
          </cell>
          <cell r="K321">
            <v>15</v>
          </cell>
          <cell r="L321" t="str">
            <v>Resto</v>
          </cell>
          <cell r="M321">
            <v>0.2</v>
          </cell>
          <cell r="N321">
            <v>681.1</v>
          </cell>
          <cell r="O321">
            <v>69</v>
          </cell>
          <cell r="P321">
            <v>225</v>
          </cell>
          <cell r="Q321">
            <v>7.6</v>
          </cell>
          <cell r="R321">
            <v>32697</v>
          </cell>
          <cell r="S321">
            <v>89.1</v>
          </cell>
          <cell r="T321">
            <v>30</v>
          </cell>
          <cell r="U321">
            <v>32697</v>
          </cell>
        </row>
        <row r="322">
          <cell r="A322">
            <v>320</v>
          </cell>
          <cell r="B322" t="str">
            <v xml:space="preserve">PORT AVENTURA/P.ATRAC                                      </v>
          </cell>
          <cell r="C322" t="str">
            <v>ETB2</v>
          </cell>
          <cell r="D322" t="str">
            <v>GENERAL</v>
          </cell>
          <cell r="E322">
            <v>35901</v>
          </cell>
          <cell r="F322" t="str">
            <v>JUE</v>
          </cell>
          <cell r="G322">
            <v>0.87284722222222222</v>
          </cell>
          <cell r="H322" t="str">
            <v>000:30</v>
          </cell>
          <cell r="I322" t="str">
            <v>[AVANCE PROGRAMACION] * [TELEBERRI 2]</v>
          </cell>
          <cell r="J322">
            <v>5</v>
          </cell>
          <cell r="K322">
            <v>6</v>
          </cell>
          <cell r="L322" t="str">
            <v>Penultima</v>
          </cell>
          <cell r="M322">
            <v>0.3</v>
          </cell>
          <cell r="N322">
            <v>681.5</v>
          </cell>
          <cell r="O322">
            <v>125</v>
          </cell>
          <cell r="P322">
            <v>375</v>
          </cell>
          <cell r="Q322">
            <v>7.6</v>
          </cell>
          <cell r="R322">
            <v>32711</v>
          </cell>
          <cell r="S322">
            <v>89.1</v>
          </cell>
          <cell r="T322">
            <v>30</v>
          </cell>
          <cell r="U322">
            <v>32711</v>
          </cell>
        </row>
        <row r="323">
          <cell r="A323">
            <v>321</v>
          </cell>
          <cell r="B323" t="str">
            <v xml:space="preserve">PORT AVENTURA/P.ATRAC                                      </v>
          </cell>
          <cell r="C323" t="str">
            <v>ETB2</v>
          </cell>
          <cell r="D323" t="str">
            <v>GENERAL</v>
          </cell>
          <cell r="E323">
            <v>35901</v>
          </cell>
          <cell r="F323" t="str">
            <v>JUE</v>
          </cell>
          <cell r="G323">
            <v>0.91600694444444442</v>
          </cell>
          <cell r="H323" t="str">
            <v>000:30</v>
          </cell>
          <cell r="I323" t="str">
            <v>[AVANCE PROGRAMACION] * [VA DE CINE PRESENTACI]</v>
          </cell>
          <cell r="J323">
            <v>18</v>
          </cell>
          <cell r="K323">
            <v>19</v>
          </cell>
          <cell r="L323" t="str">
            <v>Penultima</v>
          </cell>
          <cell r="M323">
            <v>0.3</v>
          </cell>
          <cell r="N323">
            <v>681.8</v>
          </cell>
          <cell r="O323">
            <v>108</v>
          </cell>
          <cell r="P323">
            <v>375</v>
          </cell>
          <cell r="Q323">
            <v>7.7</v>
          </cell>
          <cell r="R323">
            <v>32713</v>
          </cell>
          <cell r="S323">
            <v>89.1</v>
          </cell>
          <cell r="T323">
            <v>30</v>
          </cell>
          <cell r="U323">
            <v>32713</v>
          </cell>
        </row>
        <row r="324">
          <cell r="A324">
            <v>322</v>
          </cell>
          <cell r="B324" t="str">
            <v xml:space="preserve">PORT AVENTURA/P.ATRAC                                      </v>
          </cell>
          <cell r="C324" t="str">
            <v>ETB2</v>
          </cell>
          <cell r="D324" t="str">
            <v>GENERAL</v>
          </cell>
          <cell r="E324">
            <v>35901</v>
          </cell>
          <cell r="F324" t="str">
            <v>JUE</v>
          </cell>
          <cell r="G324">
            <v>0.98824074074074064</v>
          </cell>
          <cell r="H324" t="str">
            <v>000:30</v>
          </cell>
          <cell r="I324" t="str">
            <v>[VA DE CINE] {AVANCE PROGRAMACION} * {AVANCE PROGRAMACION}</v>
          </cell>
          <cell r="J324">
            <v>4</v>
          </cell>
          <cell r="K324">
            <v>13</v>
          </cell>
          <cell r="L324" t="str">
            <v>Resto</v>
          </cell>
          <cell r="M324">
            <v>0.3</v>
          </cell>
          <cell r="N324">
            <v>682.1</v>
          </cell>
          <cell r="O324">
            <v>116</v>
          </cell>
          <cell r="P324">
            <v>375</v>
          </cell>
          <cell r="Q324">
            <v>7.7</v>
          </cell>
          <cell r="R324">
            <v>32713</v>
          </cell>
          <cell r="S324">
            <v>89.1</v>
          </cell>
          <cell r="T324">
            <v>30</v>
          </cell>
          <cell r="U324">
            <v>32713</v>
          </cell>
        </row>
        <row r="325">
          <cell r="A325">
            <v>323</v>
          </cell>
          <cell r="B325" t="str">
            <v xml:space="preserve">PORT AVENTURA/P.ATRAC                                      </v>
          </cell>
          <cell r="C325" t="str">
            <v>TVM</v>
          </cell>
          <cell r="D325" t="str">
            <v>GENERAL</v>
          </cell>
          <cell r="E325">
            <v>35901</v>
          </cell>
          <cell r="F325" t="str">
            <v>JUE</v>
          </cell>
          <cell r="G325">
            <v>0.57859953703703704</v>
          </cell>
          <cell r="H325" t="str">
            <v>000:30</v>
          </cell>
          <cell r="I325" t="str">
            <v>[CYBERCLUB] * [(P)R.MADRID A C.EUROP]</v>
          </cell>
          <cell r="J325">
            <v>14</v>
          </cell>
          <cell r="K325">
            <v>17</v>
          </cell>
          <cell r="L325" t="str">
            <v>Resto</v>
          </cell>
          <cell r="M325">
            <v>0.6</v>
          </cell>
          <cell r="N325">
            <v>682.7</v>
          </cell>
          <cell r="O325">
            <v>210</v>
          </cell>
          <cell r="P325">
            <v>413</v>
          </cell>
          <cell r="Q325">
            <v>7.7</v>
          </cell>
          <cell r="R325">
            <v>32719</v>
          </cell>
          <cell r="S325">
            <v>89.1</v>
          </cell>
          <cell r="T325">
            <v>30</v>
          </cell>
          <cell r="U325">
            <v>32719</v>
          </cell>
        </row>
        <row r="326">
          <cell r="A326">
            <v>324</v>
          </cell>
          <cell r="B326" t="str">
            <v xml:space="preserve">PORT AVENTURA/P.ATRAC                                      </v>
          </cell>
          <cell r="C326" t="str">
            <v>TVM</v>
          </cell>
          <cell r="D326" t="str">
            <v>GENERAL</v>
          </cell>
          <cell r="E326">
            <v>35901</v>
          </cell>
          <cell r="F326" t="str">
            <v>JUE</v>
          </cell>
          <cell r="G326">
            <v>0.58695601851851853</v>
          </cell>
          <cell r="H326" t="str">
            <v>000:30</v>
          </cell>
          <cell r="I326" t="str">
            <v>[TELENOTICIAS 1] {TELENOTICIAS 1:MADRID}</v>
          </cell>
          <cell r="J326">
            <v>8</v>
          </cell>
          <cell r="K326">
            <v>9</v>
          </cell>
          <cell r="L326" t="str">
            <v>Penultima</v>
          </cell>
          <cell r="M326">
            <v>0.9</v>
          </cell>
          <cell r="N326">
            <v>683.6</v>
          </cell>
          <cell r="O326">
            <v>330</v>
          </cell>
          <cell r="P326">
            <v>675</v>
          </cell>
          <cell r="Q326">
            <v>7.7</v>
          </cell>
          <cell r="R326">
            <v>32727</v>
          </cell>
          <cell r="S326">
            <v>89.1</v>
          </cell>
          <cell r="T326">
            <v>30</v>
          </cell>
          <cell r="U326">
            <v>32727</v>
          </cell>
        </row>
        <row r="327">
          <cell r="A327">
            <v>325</v>
          </cell>
          <cell r="B327" t="str">
            <v xml:space="preserve">PORT AVENTURA/P.ATRAC                                      </v>
          </cell>
          <cell r="C327" t="str">
            <v>TVM</v>
          </cell>
          <cell r="D327" t="str">
            <v>GENERAL</v>
          </cell>
          <cell r="E327">
            <v>35901</v>
          </cell>
          <cell r="F327" t="str">
            <v>JUE</v>
          </cell>
          <cell r="G327">
            <v>0.70395833333333335</v>
          </cell>
          <cell r="H327" t="str">
            <v>000:30</v>
          </cell>
          <cell r="I327" t="str">
            <v>[CON T DE TARDE] {(P)R.MADRID A C.EUROP} * {AVANCE PROGRAMACION}</v>
          </cell>
          <cell r="J327">
            <v>1</v>
          </cell>
          <cell r="K327">
            <v>16</v>
          </cell>
          <cell r="L327" t="str">
            <v>Primera</v>
          </cell>
          <cell r="M327">
            <v>1.4</v>
          </cell>
          <cell r="N327">
            <v>685</v>
          </cell>
          <cell r="O327">
            <v>520</v>
          </cell>
          <cell r="P327">
            <v>600</v>
          </cell>
          <cell r="Q327">
            <v>7.7</v>
          </cell>
          <cell r="R327">
            <v>32740</v>
          </cell>
          <cell r="S327">
            <v>89.2</v>
          </cell>
          <cell r="T327">
            <v>30</v>
          </cell>
          <cell r="U327">
            <v>32740</v>
          </cell>
        </row>
        <row r="328">
          <cell r="A328">
            <v>326</v>
          </cell>
          <cell r="B328" t="str">
            <v xml:space="preserve">PORT AVENTURA/P.ATRAC                                      </v>
          </cell>
          <cell r="C328" t="str">
            <v>TVM</v>
          </cell>
          <cell r="D328" t="str">
            <v>GENERAL</v>
          </cell>
          <cell r="E328">
            <v>35901</v>
          </cell>
          <cell r="F328" t="str">
            <v>JUE</v>
          </cell>
          <cell r="G328">
            <v>0.7302777777777778</v>
          </cell>
          <cell r="H328" t="str">
            <v>000:30</v>
          </cell>
          <cell r="I328" t="str">
            <v>[CON T DE TARDE] {LA TIENDA EN CASA} * {(P)R.MADRID A C.EUROP}</v>
          </cell>
          <cell r="J328">
            <v>8</v>
          </cell>
          <cell r="K328">
            <v>11</v>
          </cell>
          <cell r="L328" t="str">
            <v>Resto</v>
          </cell>
          <cell r="M328">
            <v>0.7</v>
          </cell>
          <cell r="N328">
            <v>685.7</v>
          </cell>
          <cell r="O328">
            <v>251</v>
          </cell>
          <cell r="P328">
            <v>600</v>
          </cell>
          <cell r="Q328">
            <v>7.7</v>
          </cell>
          <cell r="R328">
            <v>32740</v>
          </cell>
          <cell r="S328">
            <v>89.2</v>
          </cell>
          <cell r="T328">
            <v>30</v>
          </cell>
          <cell r="U328">
            <v>32740</v>
          </cell>
        </row>
        <row r="329">
          <cell r="A329">
            <v>327</v>
          </cell>
          <cell r="B329" t="str">
            <v xml:space="preserve">PORT AVENTURA/P.ATRAC                                      </v>
          </cell>
          <cell r="C329" t="str">
            <v>TVM</v>
          </cell>
          <cell r="D329" t="str">
            <v>GENERAL</v>
          </cell>
          <cell r="E329">
            <v>35901</v>
          </cell>
          <cell r="F329" t="str">
            <v>JUE</v>
          </cell>
          <cell r="G329">
            <v>0.80678240740740748</v>
          </cell>
          <cell r="H329" t="str">
            <v>000:30</v>
          </cell>
          <cell r="I329" t="str">
            <v>[MADRID DIRECTO]  * {AVANCE PROGRAMACION}</v>
          </cell>
          <cell r="J329">
            <v>2</v>
          </cell>
          <cell r="K329">
            <v>17</v>
          </cell>
          <cell r="L329" t="str">
            <v>Segunda</v>
          </cell>
          <cell r="M329">
            <v>1</v>
          </cell>
          <cell r="N329">
            <v>686.7</v>
          </cell>
          <cell r="O329">
            <v>378</v>
          </cell>
          <cell r="P329">
            <v>600</v>
          </cell>
          <cell r="Q329">
            <v>7.7</v>
          </cell>
          <cell r="R329">
            <v>32744</v>
          </cell>
          <cell r="S329">
            <v>89.2</v>
          </cell>
          <cell r="T329">
            <v>30</v>
          </cell>
          <cell r="U329">
            <v>32744</v>
          </cell>
        </row>
        <row r="330">
          <cell r="A330">
            <v>328</v>
          </cell>
          <cell r="B330" t="str">
            <v xml:space="preserve">PORT AVENTURA/P.ATRAC                                      </v>
          </cell>
          <cell r="C330" t="str">
            <v>TVM</v>
          </cell>
          <cell r="D330" t="str">
            <v>GENERAL</v>
          </cell>
          <cell r="E330">
            <v>35901</v>
          </cell>
          <cell r="F330" t="str">
            <v>JUE</v>
          </cell>
          <cell r="G330">
            <v>0.82370370370370372</v>
          </cell>
          <cell r="H330" t="str">
            <v>000:30</v>
          </cell>
          <cell r="I330" t="str">
            <v>[MADRID DIRECTO] {AVANCE PROGRAMACION} * {AVANCE PROGRAMACION}</v>
          </cell>
          <cell r="J330">
            <v>3</v>
          </cell>
          <cell r="K330">
            <v>18</v>
          </cell>
          <cell r="L330" t="str">
            <v>Resto</v>
          </cell>
          <cell r="M330">
            <v>0.8</v>
          </cell>
          <cell r="N330">
            <v>687.5</v>
          </cell>
          <cell r="O330">
            <v>298</v>
          </cell>
          <cell r="P330">
            <v>600</v>
          </cell>
          <cell r="Q330">
            <v>7.7</v>
          </cell>
          <cell r="R330">
            <v>32744</v>
          </cell>
          <cell r="S330">
            <v>89.2</v>
          </cell>
          <cell r="T330">
            <v>30</v>
          </cell>
          <cell r="U330">
            <v>32744</v>
          </cell>
        </row>
        <row r="331">
          <cell r="A331">
            <v>329</v>
          </cell>
          <cell r="B331" t="str">
            <v xml:space="preserve">PORT AVENTURA/P.ATRAC                                      </v>
          </cell>
          <cell r="C331" t="str">
            <v>TVM</v>
          </cell>
          <cell r="D331" t="str">
            <v>GENERAL</v>
          </cell>
          <cell r="E331">
            <v>35901</v>
          </cell>
          <cell r="F331" t="str">
            <v>JUE</v>
          </cell>
          <cell r="G331">
            <v>1.0473263888888888</v>
          </cell>
          <cell r="H331" t="str">
            <v>000:30</v>
          </cell>
          <cell r="I331" t="str">
            <v xml:space="preserve">[TOMBOLA] {(P)R.MADRID A C.EUROP} * </v>
          </cell>
          <cell r="J331">
            <v>15</v>
          </cell>
          <cell r="K331">
            <v>16</v>
          </cell>
          <cell r="L331" t="str">
            <v>Penultima</v>
          </cell>
          <cell r="M331">
            <v>0.3</v>
          </cell>
          <cell r="N331">
            <v>687.8</v>
          </cell>
          <cell r="O331">
            <v>122</v>
          </cell>
          <cell r="P331">
            <v>75</v>
          </cell>
          <cell r="Q331">
            <v>7.7</v>
          </cell>
          <cell r="R331">
            <v>32744</v>
          </cell>
          <cell r="S331">
            <v>89.2</v>
          </cell>
          <cell r="T331">
            <v>30</v>
          </cell>
          <cell r="U331">
            <v>32744</v>
          </cell>
        </row>
        <row r="332">
          <cell r="A332">
            <v>330</v>
          </cell>
          <cell r="B332" t="str">
            <v xml:space="preserve">PORT AVENTURA/P.ATRAC                                      </v>
          </cell>
          <cell r="C332" t="str">
            <v>TV3</v>
          </cell>
          <cell r="D332" t="str">
            <v>GENERAL</v>
          </cell>
          <cell r="E332">
            <v>35902</v>
          </cell>
          <cell r="F332" t="str">
            <v>VIE</v>
          </cell>
          <cell r="G332">
            <v>0.65503472222222225</v>
          </cell>
          <cell r="H332" t="str">
            <v>000:30</v>
          </cell>
          <cell r="I332" t="str">
            <v>[CUINES] * [AVANCE PROGRAMACION]</v>
          </cell>
          <cell r="J332">
            <v>1</v>
          </cell>
          <cell r="K332">
            <v>19</v>
          </cell>
          <cell r="L332" t="str">
            <v>Primera</v>
          </cell>
          <cell r="M332">
            <v>1.8</v>
          </cell>
          <cell r="N332">
            <v>689.6</v>
          </cell>
          <cell r="O332">
            <v>654</v>
          </cell>
          <cell r="P332">
            <v>1050</v>
          </cell>
          <cell r="Q332">
            <v>7.7</v>
          </cell>
          <cell r="R332">
            <v>32744</v>
          </cell>
          <cell r="S332">
            <v>89.2</v>
          </cell>
          <cell r="T332">
            <v>30</v>
          </cell>
          <cell r="U332">
            <v>32744</v>
          </cell>
        </row>
        <row r="333">
          <cell r="A333">
            <v>331</v>
          </cell>
          <cell r="B333" t="str">
            <v xml:space="preserve">PORT AVENTURA/P.ATRAC                                      </v>
          </cell>
          <cell r="C333" t="str">
            <v>TV3</v>
          </cell>
          <cell r="D333" t="str">
            <v>GENERAL</v>
          </cell>
          <cell r="E333">
            <v>35902</v>
          </cell>
          <cell r="F333" t="str">
            <v>VIE</v>
          </cell>
          <cell r="G333">
            <v>0.6752083333333333</v>
          </cell>
          <cell r="H333" t="str">
            <v>000:20</v>
          </cell>
          <cell r="I333" t="str">
            <v>[NISSAGA DE PODER]  * {AVANCE PROGRAMACION}</v>
          </cell>
          <cell r="J333">
            <v>14</v>
          </cell>
          <cell r="K333">
            <v>20</v>
          </cell>
          <cell r="L333" t="str">
            <v>Resto</v>
          </cell>
          <cell r="M333">
            <v>1.8</v>
          </cell>
          <cell r="N333">
            <v>691.4</v>
          </cell>
          <cell r="O333">
            <v>677</v>
          </cell>
          <cell r="P333">
            <v>700</v>
          </cell>
          <cell r="Q333">
            <v>7.8</v>
          </cell>
          <cell r="R333">
            <v>32744</v>
          </cell>
          <cell r="S333">
            <v>89.2</v>
          </cell>
          <cell r="T333">
            <v>20</v>
          </cell>
          <cell r="U333">
            <v>32744</v>
          </cell>
        </row>
        <row r="334">
          <cell r="A334">
            <v>332</v>
          </cell>
          <cell r="B334" t="str">
            <v xml:space="preserve">PORT AVENTURA/P.ATRAC                                      </v>
          </cell>
          <cell r="C334" t="str">
            <v>TV3</v>
          </cell>
          <cell r="D334" t="str">
            <v>GENERAL</v>
          </cell>
          <cell r="E334">
            <v>35902</v>
          </cell>
          <cell r="F334" t="str">
            <v>VIE</v>
          </cell>
          <cell r="G334">
            <v>0.718287037037037</v>
          </cell>
          <cell r="H334" t="str">
            <v>000:20</v>
          </cell>
          <cell r="I334" t="str">
            <v>[EN DIRECTE,MARI PAU]  * {LA TIENDA EN CASA}</v>
          </cell>
          <cell r="J334">
            <v>3</v>
          </cell>
          <cell r="K334">
            <v>19</v>
          </cell>
          <cell r="L334" t="str">
            <v>Resto</v>
          </cell>
          <cell r="M334">
            <v>0.7</v>
          </cell>
          <cell r="N334">
            <v>692.2</v>
          </cell>
          <cell r="O334">
            <v>262</v>
          </cell>
          <cell r="P334">
            <v>175</v>
          </cell>
          <cell r="Q334">
            <v>7.8</v>
          </cell>
          <cell r="R334">
            <v>32757</v>
          </cell>
          <cell r="S334">
            <v>89.2</v>
          </cell>
          <cell r="T334">
            <v>20</v>
          </cell>
          <cell r="U334">
            <v>32757</v>
          </cell>
        </row>
        <row r="335">
          <cell r="A335">
            <v>333</v>
          </cell>
          <cell r="B335" t="str">
            <v xml:space="preserve">PORT AVENTURA/P.ATRAC                                      </v>
          </cell>
          <cell r="C335" t="str">
            <v>TV3</v>
          </cell>
          <cell r="D335" t="str">
            <v>GENERAL</v>
          </cell>
          <cell r="E335">
            <v>35902</v>
          </cell>
          <cell r="F335" t="str">
            <v>VIE</v>
          </cell>
          <cell r="G335">
            <v>1.0063657407407407</v>
          </cell>
          <cell r="H335" t="str">
            <v>000:20</v>
          </cell>
          <cell r="I335" t="str">
            <v>[PEL.LICULA]  * {AVANCE PROGRAMACION}</v>
          </cell>
          <cell r="J335">
            <v>13</v>
          </cell>
          <cell r="K335">
            <v>17</v>
          </cell>
          <cell r="L335" t="str">
            <v>Resto</v>
          </cell>
          <cell r="M335">
            <v>0.3</v>
          </cell>
          <cell r="N335">
            <v>692.5</v>
          </cell>
          <cell r="O335">
            <v>108</v>
          </cell>
          <cell r="P335">
            <v>50</v>
          </cell>
          <cell r="Q335">
            <v>7.8</v>
          </cell>
          <cell r="R335">
            <v>32762</v>
          </cell>
          <cell r="S335">
            <v>89.2</v>
          </cell>
          <cell r="T335">
            <v>20</v>
          </cell>
          <cell r="U335">
            <v>32762</v>
          </cell>
        </row>
        <row r="336">
          <cell r="A336">
            <v>334</v>
          </cell>
          <cell r="B336" t="str">
            <v xml:space="preserve">PORT AVENTURA/P.ATRAC                                      </v>
          </cell>
          <cell r="C336" t="str">
            <v>C9</v>
          </cell>
          <cell r="D336" t="str">
            <v>GENERAL</v>
          </cell>
          <cell r="E336">
            <v>35902</v>
          </cell>
          <cell r="F336" t="str">
            <v>VIE</v>
          </cell>
          <cell r="G336">
            <v>0.67741898148148139</v>
          </cell>
          <cell r="H336" t="str">
            <v>000:30</v>
          </cell>
          <cell r="I336" t="str">
            <v>[TARDES DE CINE] {AVANCE PROGRAMACION} * {AVANCE PROGRAMACION}</v>
          </cell>
          <cell r="J336">
            <v>7</v>
          </cell>
          <cell r="K336">
            <v>19</v>
          </cell>
          <cell r="L336" t="str">
            <v>Resto</v>
          </cell>
          <cell r="M336">
            <v>0.2</v>
          </cell>
          <cell r="N336">
            <v>692.7</v>
          </cell>
          <cell r="O336">
            <v>77</v>
          </cell>
          <cell r="P336">
            <v>240</v>
          </cell>
          <cell r="Q336">
            <v>7.8</v>
          </cell>
          <cell r="R336">
            <v>32762</v>
          </cell>
          <cell r="S336">
            <v>89.2</v>
          </cell>
          <cell r="T336">
            <v>30</v>
          </cell>
          <cell r="U336">
            <v>32762</v>
          </cell>
        </row>
        <row r="337">
          <cell r="A337">
            <v>335</v>
          </cell>
          <cell r="B337" t="str">
            <v xml:space="preserve">PORT AVENTURA/P.ATRAC                                      </v>
          </cell>
          <cell r="C337" t="str">
            <v>C9</v>
          </cell>
          <cell r="D337" t="str">
            <v>GENERAL</v>
          </cell>
          <cell r="E337">
            <v>35902</v>
          </cell>
          <cell r="F337" t="str">
            <v>VIE</v>
          </cell>
          <cell r="G337">
            <v>0.76177083333333329</v>
          </cell>
          <cell r="H337" t="str">
            <v>000:30</v>
          </cell>
          <cell r="I337" t="str">
            <v>[HUI EN DIA] {AVANCE PROGRAMACION} * {AVANCE PROGRAMACION}</v>
          </cell>
          <cell r="J337">
            <v>3</v>
          </cell>
          <cell r="K337">
            <v>12</v>
          </cell>
          <cell r="L337" t="str">
            <v>Resto</v>
          </cell>
          <cell r="M337">
            <v>0.1</v>
          </cell>
          <cell r="N337">
            <v>692.8</v>
          </cell>
          <cell r="O337">
            <v>35</v>
          </cell>
          <cell r="P337">
            <v>240</v>
          </cell>
          <cell r="Q337">
            <v>7.8</v>
          </cell>
          <cell r="R337">
            <v>32762</v>
          </cell>
          <cell r="S337">
            <v>89.2</v>
          </cell>
          <cell r="T337">
            <v>30</v>
          </cell>
          <cell r="U337">
            <v>32762</v>
          </cell>
        </row>
        <row r="338">
          <cell r="A338">
            <v>336</v>
          </cell>
          <cell r="B338" t="str">
            <v xml:space="preserve">PORT AVENTURA/P.ATRAC                                      </v>
          </cell>
          <cell r="C338" t="str">
            <v>C9</v>
          </cell>
          <cell r="D338" t="str">
            <v>GENERAL</v>
          </cell>
          <cell r="E338">
            <v>35902</v>
          </cell>
          <cell r="F338" t="str">
            <v>VIE</v>
          </cell>
          <cell r="G338">
            <v>0.7791203703703703</v>
          </cell>
          <cell r="H338" t="str">
            <v>000:30</v>
          </cell>
          <cell r="I338" t="str">
            <v>[HUI EN DIA] {AVANCE PROGRAMACION} * {AVANCE PROGRAMACION}</v>
          </cell>
          <cell r="J338">
            <v>4</v>
          </cell>
          <cell r="K338">
            <v>12</v>
          </cell>
          <cell r="L338" t="str">
            <v>Resto</v>
          </cell>
          <cell r="M338">
            <v>0.1</v>
          </cell>
          <cell r="N338">
            <v>692.9</v>
          </cell>
          <cell r="O338">
            <v>49</v>
          </cell>
          <cell r="P338">
            <v>240</v>
          </cell>
          <cell r="Q338">
            <v>7.8</v>
          </cell>
          <cell r="R338">
            <v>32762</v>
          </cell>
          <cell r="S338">
            <v>89.2</v>
          </cell>
          <cell r="T338">
            <v>30</v>
          </cell>
          <cell r="U338">
            <v>32762</v>
          </cell>
        </row>
        <row r="339">
          <cell r="A339">
            <v>337</v>
          </cell>
          <cell r="B339" t="str">
            <v xml:space="preserve">PORT AVENTURA/P.ATRAC                                      </v>
          </cell>
          <cell r="C339" t="str">
            <v>C9</v>
          </cell>
          <cell r="D339" t="str">
            <v>GENERAL</v>
          </cell>
          <cell r="E339">
            <v>35902</v>
          </cell>
          <cell r="F339" t="str">
            <v>VIE</v>
          </cell>
          <cell r="G339">
            <v>0.78027777777777774</v>
          </cell>
          <cell r="H339" t="str">
            <v>000:20</v>
          </cell>
          <cell r="I339" t="str">
            <v>[HUI EN DIA] {AVANCE PROGRAMACION} * {AVANCE PROGRAMACION}</v>
          </cell>
          <cell r="J339">
            <v>8</v>
          </cell>
          <cell r="K339">
            <v>12</v>
          </cell>
          <cell r="L339" t="str">
            <v>Resto</v>
          </cell>
          <cell r="M339">
            <v>0.1</v>
          </cell>
          <cell r="N339">
            <v>693</v>
          </cell>
          <cell r="O339">
            <v>49</v>
          </cell>
          <cell r="P339">
            <v>160</v>
          </cell>
          <cell r="Q339">
            <v>7.8</v>
          </cell>
          <cell r="R339">
            <v>32762</v>
          </cell>
          <cell r="S339">
            <v>89.2</v>
          </cell>
          <cell r="T339">
            <v>20</v>
          </cell>
          <cell r="U339">
            <v>32762</v>
          </cell>
        </row>
        <row r="340">
          <cell r="A340">
            <v>338</v>
          </cell>
          <cell r="B340" t="str">
            <v xml:space="preserve">PORT AVENTURA/P.ATRAC                                      </v>
          </cell>
          <cell r="C340" t="str">
            <v>C9</v>
          </cell>
          <cell r="D340" t="str">
            <v>GENERAL</v>
          </cell>
          <cell r="E340">
            <v>35902</v>
          </cell>
          <cell r="F340" t="str">
            <v>VIE</v>
          </cell>
          <cell r="G340">
            <v>0.79728009259259258</v>
          </cell>
          <cell r="H340" t="str">
            <v>000:30</v>
          </cell>
          <cell r="I340" t="str">
            <v xml:space="preserve">[HUI EN DIA] {AVANCE PROGRAMACION} * </v>
          </cell>
          <cell r="J340">
            <v>2</v>
          </cell>
          <cell r="K340">
            <v>13</v>
          </cell>
          <cell r="L340" t="str">
            <v>Segunda</v>
          </cell>
          <cell r="M340">
            <v>0.2</v>
          </cell>
          <cell r="N340">
            <v>693.2</v>
          </cell>
          <cell r="O340">
            <v>75</v>
          </cell>
          <cell r="P340">
            <v>240</v>
          </cell>
          <cell r="Q340">
            <v>7.8</v>
          </cell>
          <cell r="R340">
            <v>32762</v>
          </cell>
          <cell r="S340">
            <v>89.2</v>
          </cell>
          <cell r="T340">
            <v>30</v>
          </cell>
          <cell r="U340">
            <v>32762</v>
          </cell>
        </row>
        <row r="341">
          <cell r="A341">
            <v>339</v>
          </cell>
          <cell r="B341" t="str">
            <v xml:space="preserve">PORT AVENTURA/P.ATRAC                                      </v>
          </cell>
          <cell r="C341" t="str">
            <v>C9</v>
          </cell>
          <cell r="D341" t="str">
            <v>GENERAL</v>
          </cell>
          <cell r="E341">
            <v>35902</v>
          </cell>
          <cell r="F341" t="str">
            <v>VIE</v>
          </cell>
          <cell r="G341">
            <v>0.79982638888888891</v>
          </cell>
          <cell r="H341" t="str">
            <v>000:20</v>
          </cell>
          <cell r="I341" t="str">
            <v xml:space="preserve">[HUI EN DIA] {AVANCE PROGRAMACION} * </v>
          </cell>
          <cell r="J341">
            <v>13</v>
          </cell>
          <cell r="K341">
            <v>13</v>
          </cell>
          <cell r="L341" t="str">
            <v>Ultima</v>
          </cell>
          <cell r="M341">
            <v>0.1</v>
          </cell>
          <cell r="N341">
            <v>693.4</v>
          </cell>
          <cell r="O341">
            <v>53</v>
          </cell>
          <cell r="P341">
            <v>160</v>
          </cell>
          <cell r="Q341">
            <v>7.8</v>
          </cell>
          <cell r="R341">
            <v>32762</v>
          </cell>
          <cell r="S341">
            <v>89.2</v>
          </cell>
          <cell r="T341">
            <v>20</v>
          </cell>
          <cell r="U341">
            <v>32762</v>
          </cell>
        </row>
        <row r="342">
          <cell r="A342">
            <v>340</v>
          </cell>
          <cell r="B342" t="str">
            <v xml:space="preserve">PORT AVENTURA/P.ATRAC                                      </v>
          </cell>
          <cell r="C342" t="str">
            <v>C9</v>
          </cell>
          <cell r="D342" t="str">
            <v>GENERAL</v>
          </cell>
          <cell r="E342">
            <v>35902</v>
          </cell>
          <cell r="F342" t="str">
            <v>VIE</v>
          </cell>
          <cell r="G342">
            <v>0.9352893518518518</v>
          </cell>
          <cell r="H342" t="str">
            <v>000:20</v>
          </cell>
          <cell r="I342" t="str">
            <v>[PARLE VOSTE,CALLE VOS] {AVANCE PROGRAMACION} * {AVANCE PROGRAMACION}</v>
          </cell>
          <cell r="J342">
            <v>15</v>
          </cell>
          <cell r="K342">
            <v>17</v>
          </cell>
          <cell r="L342" t="str">
            <v>Resto</v>
          </cell>
          <cell r="M342">
            <v>0.2</v>
          </cell>
          <cell r="N342">
            <v>693.6</v>
          </cell>
          <cell r="O342">
            <v>86</v>
          </cell>
          <cell r="P342">
            <v>450</v>
          </cell>
          <cell r="Q342">
            <v>7.8</v>
          </cell>
          <cell r="R342">
            <v>32762</v>
          </cell>
          <cell r="S342">
            <v>89.2</v>
          </cell>
          <cell r="T342">
            <v>20</v>
          </cell>
          <cell r="U342">
            <v>32762</v>
          </cell>
        </row>
        <row r="343">
          <cell r="A343">
            <v>341</v>
          </cell>
          <cell r="B343" t="str">
            <v xml:space="preserve">PORT AVENTURA/P.ATRAC                                      </v>
          </cell>
          <cell r="C343" t="str">
            <v>C9</v>
          </cell>
          <cell r="D343" t="str">
            <v>GENERAL</v>
          </cell>
          <cell r="E343">
            <v>35902</v>
          </cell>
          <cell r="F343" t="str">
            <v>VIE</v>
          </cell>
          <cell r="G343">
            <v>0.95736111111111111</v>
          </cell>
          <cell r="H343" t="str">
            <v>000:30</v>
          </cell>
          <cell r="I343" t="str">
            <v>[PARLE VOSTE,CALLE VOS] {AVANCE PROGRAMACION} * {AVANCE PROGRAMACION}</v>
          </cell>
          <cell r="J343">
            <v>3</v>
          </cell>
          <cell r="K343">
            <v>14</v>
          </cell>
          <cell r="L343" t="str">
            <v>Resto</v>
          </cell>
          <cell r="M343">
            <v>0.3</v>
          </cell>
          <cell r="N343">
            <v>693.9</v>
          </cell>
          <cell r="O343">
            <v>105</v>
          </cell>
          <cell r="P343">
            <v>675</v>
          </cell>
          <cell r="Q343">
            <v>7.8</v>
          </cell>
          <cell r="R343">
            <v>32762</v>
          </cell>
          <cell r="S343">
            <v>89.2</v>
          </cell>
          <cell r="T343">
            <v>30</v>
          </cell>
          <cell r="U343">
            <v>32762</v>
          </cell>
        </row>
        <row r="344">
          <cell r="A344">
            <v>342</v>
          </cell>
          <cell r="B344" t="str">
            <v xml:space="preserve">PORT AVENTURA/P.ATRAC                                      </v>
          </cell>
          <cell r="C344" t="str">
            <v>ETB2</v>
          </cell>
          <cell r="D344" t="str">
            <v>GENERAL</v>
          </cell>
          <cell r="E344">
            <v>35902</v>
          </cell>
          <cell r="F344" t="str">
            <v>VIE</v>
          </cell>
          <cell r="G344">
            <v>0.62072916666666667</v>
          </cell>
          <cell r="H344" t="str">
            <v>000:30</v>
          </cell>
          <cell r="I344" t="str">
            <v>[TELEBERRI 1]  * {BOLSA}</v>
          </cell>
          <cell r="J344">
            <v>6</v>
          </cell>
          <cell r="K344">
            <v>7</v>
          </cell>
          <cell r="L344" t="str">
            <v>Penultima</v>
          </cell>
          <cell r="M344">
            <v>0.3</v>
          </cell>
          <cell r="N344">
            <v>694.2</v>
          </cell>
          <cell r="O344">
            <v>116</v>
          </cell>
          <cell r="P344">
            <v>300</v>
          </cell>
          <cell r="Q344">
            <v>7.8</v>
          </cell>
          <cell r="R344">
            <v>32765</v>
          </cell>
          <cell r="S344">
            <v>89.2</v>
          </cell>
          <cell r="T344">
            <v>30</v>
          </cell>
          <cell r="U344">
            <v>32765</v>
          </cell>
        </row>
        <row r="345">
          <cell r="A345">
            <v>343</v>
          </cell>
          <cell r="B345" t="str">
            <v xml:space="preserve">PORT AVENTURA/P.ATRAC                                      </v>
          </cell>
          <cell r="C345" t="str">
            <v>ETB2</v>
          </cell>
          <cell r="D345" t="str">
            <v>GENERAL</v>
          </cell>
          <cell r="E345">
            <v>35902</v>
          </cell>
          <cell r="F345" t="str">
            <v>VIE</v>
          </cell>
          <cell r="G345">
            <v>0.68710648148148146</v>
          </cell>
          <cell r="H345" t="str">
            <v>000:30</v>
          </cell>
          <cell r="I345" t="str">
            <v>[LO QUE FALTABA] {AVANCE PROGRAMACION} * {AVANCE PROGRAMACION}</v>
          </cell>
          <cell r="J345">
            <v>11</v>
          </cell>
          <cell r="K345">
            <v>15</v>
          </cell>
          <cell r="L345" t="str">
            <v>Resto</v>
          </cell>
          <cell r="M345">
            <v>0.3</v>
          </cell>
          <cell r="N345">
            <v>694.5</v>
          </cell>
          <cell r="O345">
            <v>92</v>
          </cell>
          <cell r="P345">
            <v>150</v>
          </cell>
          <cell r="Q345">
            <v>7.8</v>
          </cell>
          <cell r="R345">
            <v>32765</v>
          </cell>
          <cell r="S345">
            <v>89.2</v>
          </cell>
          <cell r="T345">
            <v>30</v>
          </cell>
          <cell r="U345">
            <v>32765</v>
          </cell>
        </row>
        <row r="346">
          <cell r="A346">
            <v>344</v>
          </cell>
          <cell r="B346" t="str">
            <v xml:space="preserve">PORT AVENTURA/P.ATRAC                                      </v>
          </cell>
          <cell r="C346" t="str">
            <v>ETB2</v>
          </cell>
          <cell r="D346" t="str">
            <v>GENERAL</v>
          </cell>
          <cell r="E346">
            <v>35902</v>
          </cell>
          <cell r="F346" t="str">
            <v>VIE</v>
          </cell>
          <cell r="G346">
            <v>0.71994212962962967</v>
          </cell>
          <cell r="H346" t="str">
            <v>000:30</v>
          </cell>
          <cell r="I346" t="str">
            <v>[LA HORA DE MARI PAU] {AVANCE PROGRAMACION} * {AVANCE PROGRAMACION}</v>
          </cell>
          <cell r="J346">
            <v>8</v>
          </cell>
          <cell r="K346">
            <v>9</v>
          </cell>
          <cell r="L346" t="str">
            <v>Penultima</v>
          </cell>
          <cell r="M346">
            <v>0.2</v>
          </cell>
          <cell r="N346">
            <v>694.7</v>
          </cell>
          <cell r="O346">
            <v>91</v>
          </cell>
          <cell r="P346">
            <v>120</v>
          </cell>
          <cell r="Q346">
            <v>7.8</v>
          </cell>
          <cell r="R346">
            <v>32767</v>
          </cell>
          <cell r="S346">
            <v>89.2</v>
          </cell>
          <cell r="T346">
            <v>30</v>
          </cell>
          <cell r="U346">
            <v>32767</v>
          </cell>
        </row>
        <row r="347">
          <cell r="A347">
            <v>345</v>
          </cell>
          <cell r="B347" t="str">
            <v xml:space="preserve">PORT AVENTURA/P.ATRAC                                      </v>
          </cell>
          <cell r="C347" t="str">
            <v>ETB2</v>
          </cell>
          <cell r="D347" t="str">
            <v>GENERAL</v>
          </cell>
          <cell r="E347">
            <v>35902</v>
          </cell>
          <cell r="F347" t="str">
            <v>VIE</v>
          </cell>
          <cell r="G347">
            <v>0.82011574074074067</v>
          </cell>
          <cell r="H347" t="str">
            <v>000:30</v>
          </cell>
          <cell r="I347" t="str">
            <v>[REMINGTON STEELE] {AVANCE PROGRAMACION} * {AVANCE PROGRAMACION}</v>
          </cell>
          <cell r="J347">
            <v>10</v>
          </cell>
          <cell r="K347">
            <v>12</v>
          </cell>
          <cell r="L347" t="str">
            <v>Resto</v>
          </cell>
          <cell r="M347">
            <v>0.1</v>
          </cell>
          <cell r="N347">
            <v>694.8</v>
          </cell>
          <cell r="O347">
            <v>43</v>
          </cell>
          <cell r="P347">
            <v>150</v>
          </cell>
          <cell r="Q347">
            <v>7.8</v>
          </cell>
          <cell r="R347">
            <v>32767</v>
          </cell>
          <cell r="S347">
            <v>89.2</v>
          </cell>
          <cell r="T347">
            <v>30</v>
          </cell>
          <cell r="U347">
            <v>32767</v>
          </cell>
        </row>
        <row r="348">
          <cell r="A348">
            <v>346</v>
          </cell>
          <cell r="B348" t="str">
            <v xml:space="preserve">PORT AVENTURA/P.ATRAC                                      </v>
          </cell>
          <cell r="C348" t="str">
            <v>ETB2</v>
          </cell>
          <cell r="D348" t="str">
            <v>GENERAL</v>
          </cell>
          <cell r="E348">
            <v>35902</v>
          </cell>
          <cell r="F348" t="str">
            <v>VIE</v>
          </cell>
          <cell r="G348">
            <v>0.83888888888888891</v>
          </cell>
          <cell r="H348" t="str">
            <v>000:30</v>
          </cell>
          <cell r="I348" t="str">
            <v>[REMINGTON STEELE] {AVANCE PROGRAMACION} * {AVANCE PROGRAMACION}</v>
          </cell>
          <cell r="J348">
            <v>3</v>
          </cell>
          <cell r="K348">
            <v>12</v>
          </cell>
          <cell r="L348" t="str">
            <v>Resto</v>
          </cell>
          <cell r="M348">
            <v>0.2</v>
          </cell>
          <cell r="N348">
            <v>695.1</v>
          </cell>
          <cell r="O348">
            <v>82</v>
          </cell>
          <cell r="P348">
            <v>150</v>
          </cell>
          <cell r="Q348">
            <v>7.8</v>
          </cell>
          <cell r="R348">
            <v>32774</v>
          </cell>
          <cell r="S348">
            <v>89.3</v>
          </cell>
          <cell r="T348">
            <v>30</v>
          </cell>
          <cell r="U348">
            <v>32774</v>
          </cell>
        </row>
        <row r="349">
          <cell r="A349">
            <v>347</v>
          </cell>
          <cell r="B349" t="str">
            <v xml:space="preserve">PORT AVENTURA/P.ATRAC                                      </v>
          </cell>
          <cell r="C349" t="str">
            <v>ETB2</v>
          </cell>
          <cell r="D349" t="str">
            <v>GENERAL</v>
          </cell>
          <cell r="E349">
            <v>35902</v>
          </cell>
          <cell r="F349" t="str">
            <v>VIE</v>
          </cell>
          <cell r="G349">
            <v>0.85795138888888889</v>
          </cell>
          <cell r="H349" t="str">
            <v>000:30</v>
          </cell>
          <cell r="I349" t="str">
            <v>[ROMPECABEZOTAS] {AVANCE PROGRAMACION} * {AVANCE PROGRAMACION}</v>
          </cell>
          <cell r="J349">
            <v>6</v>
          </cell>
          <cell r="K349">
            <v>14</v>
          </cell>
          <cell r="L349" t="str">
            <v>Resto</v>
          </cell>
          <cell r="M349">
            <v>0.2</v>
          </cell>
          <cell r="N349">
            <v>695.3</v>
          </cell>
          <cell r="O349">
            <v>91</v>
          </cell>
          <cell r="P349">
            <v>225</v>
          </cell>
          <cell r="Q349">
            <v>7.8</v>
          </cell>
          <cell r="R349">
            <v>32774</v>
          </cell>
          <cell r="S349">
            <v>89.3</v>
          </cell>
          <cell r="T349">
            <v>30</v>
          </cell>
          <cell r="U349">
            <v>32774</v>
          </cell>
        </row>
        <row r="350">
          <cell r="A350">
            <v>348</v>
          </cell>
          <cell r="B350" t="str">
            <v xml:space="preserve">PORT AVENTURA/P.ATRAC                                      </v>
          </cell>
          <cell r="C350" t="str">
            <v>ETB2</v>
          </cell>
          <cell r="D350" t="str">
            <v>GENERAL</v>
          </cell>
          <cell r="E350">
            <v>35902</v>
          </cell>
          <cell r="F350" t="str">
            <v>VIE</v>
          </cell>
          <cell r="G350">
            <v>0.8728703703703703</v>
          </cell>
          <cell r="H350" t="str">
            <v>000:30</v>
          </cell>
          <cell r="I350" t="str">
            <v>[AVANCE PROGRAMACION] * [TELEBERRI 2]</v>
          </cell>
          <cell r="J350">
            <v>3</v>
          </cell>
          <cell r="K350">
            <v>4</v>
          </cell>
          <cell r="L350" t="str">
            <v>Penultima</v>
          </cell>
          <cell r="M350">
            <v>0.4</v>
          </cell>
          <cell r="N350">
            <v>695.7</v>
          </cell>
          <cell r="O350">
            <v>146</v>
          </cell>
          <cell r="P350">
            <v>375</v>
          </cell>
          <cell r="Q350">
            <v>7.8</v>
          </cell>
          <cell r="R350">
            <v>32774</v>
          </cell>
          <cell r="S350">
            <v>89.3</v>
          </cell>
          <cell r="T350">
            <v>30</v>
          </cell>
          <cell r="U350">
            <v>32774</v>
          </cell>
        </row>
        <row r="351">
          <cell r="A351">
            <v>349</v>
          </cell>
          <cell r="B351" t="str">
            <v xml:space="preserve">PORT AVENTURA/P.ATRAC                                      </v>
          </cell>
          <cell r="C351" t="str">
            <v>TVM</v>
          </cell>
          <cell r="D351" t="str">
            <v>GENERAL</v>
          </cell>
          <cell r="E351">
            <v>35902</v>
          </cell>
          <cell r="F351" t="str">
            <v>VIE</v>
          </cell>
          <cell r="G351">
            <v>0.57431712962962966</v>
          </cell>
          <cell r="H351" t="str">
            <v>000:30</v>
          </cell>
          <cell r="I351" t="str">
            <v>[CYBERCLUB] * [AVANCE PROGRAMACION]</v>
          </cell>
          <cell r="J351">
            <v>2</v>
          </cell>
          <cell r="K351">
            <v>15</v>
          </cell>
          <cell r="L351" t="str">
            <v>Segunda</v>
          </cell>
          <cell r="M351">
            <v>0.5</v>
          </cell>
          <cell r="N351">
            <v>696.2</v>
          </cell>
          <cell r="O351">
            <v>199</v>
          </cell>
          <cell r="P351">
            <v>413</v>
          </cell>
          <cell r="Q351">
            <v>7.8</v>
          </cell>
          <cell r="R351">
            <v>32779</v>
          </cell>
          <cell r="S351">
            <v>89.3</v>
          </cell>
          <cell r="T351">
            <v>30</v>
          </cell>
          <cell r="U351">
            <v>32779</v>
          </cell>
        </row>
        <row r="352">
          <cell r="A352">
            <v>350</v>
          </cell>
          <cell r="B352" t="str">
            <v xml:space="preserve">PORT AVENTURA/P.ATRAC                                      </v>
          </cell>
          <cell r="C352" t="str">
            <v>TVM</v>
          </cell>
          <cell r="D352" t="str">
            <v>GENERAL</v>
          </cell>
          <cell r="E352">
            <v>35902</v>
          </cell>
          <cell r="F352" t="str">
            <v>VIE</v>
          </cell>
          <cell r="G352">
            <v>0.70721064814814805</v>
          </cell>
          <cell r="H352" t="str">
            <v>000:30</v>
          </cell>
          <cell r="I352" t="str">
            <v>[CON T DE TARDE] {AVANCE PROGRAMACION} * {AVANCE PROGRAMACION}</v>
          </cell>
          <cell r="J352">
            <v>2</v>
          </cell>
          <cell r="K352">
            <v>17</v>
          </cell>
          <cell r="L352" t="str">
            <v>Segunda</v>
          </cell>
          <cell r="M352">
            <v>0.8</v>
          </cell>
          <cell r="N352">
            <v>697</v>
          </cell>
          <cell r="O352">
            <v>289</v>
          </cell>
          <cell r="P352">
            <v>600</v>
          </cell>
          <cell r="Q352">
            <v>7.8</v>
          </cell>
          <cell r="R352">
            <v>32788</v>
          </cell>
          <cell r="S352">
            <v>89.3</v>
          </cell>
          <cell r="T352">
            <v>30</v>
          </cell>
          <cell r="U352">
            <v>32788</v>
          </cell>
        </row>
        <row r="353">
          <cell r="A353">
            <v>351</v>
          </cell>
          <cell r="B353" t="str">
            <v xml:space="preserve">PORT AVENTURA/P.ATRAC                                      </v>
          </cell>
          <cell r="C353" t="str">
            <v>TVM</v>
          </cell>
          <cell r="D353" t="str">
            <v>GENERAL</v>
          </cell>
          <cell r="E353">
            <v>35902</v>
          </cell>
          <cell r="F353" t="str">
            <v>VIE</v>
          </cell>
          <cell r="G353">
            <v>0.73222222222222222</v>
          </cell>
          <cell r="H353" t="str">
            <v>000:30</v>
          </cell>
          <cell r="I353" t="str">
            <v>[CON T DE TARDE] {AVANCE PROGRAMACION} * {LA TIENDA EN CASA}</v>
          </cell>
          <cell r="J353">
            <v>3</v>
          </cell>
          <cell r="K353">
            <v>12</v>
          </cell>
          <cell r="L353" t="str">
            <v>Resto</v>
          </cell>
          <cell r="M353">
            <v>0.8</v>
          </cell>
          <cell r="N353">
            <v>697.8</v>
          </cell>
          <cell r="O353">
            <v>296</v>
          </cell>
          <cell r="P353">
            <v>600</v>
          </cell>
          <cell r="Q353">
            <v>7.8</v>
          </cell>
          <cell r="R353">
            <v>32792</v>
          </cell>
          <cell r="S353">
            <v>89.3</v>
          </cell>
          <cell r="T353">
            <v>30</v>
          </cell>
          <cell r="U353">
            <v>32792</v>
          </cell>
        </row>
        <row r="354">
          <cell r="A354">
            <v>352</v>
          </cell>
          <cell r="B354" t="str">
            <v xml:space="preserve">PORT AVENTURA/P.ATRAC                                      </v>
          </cell>
          <cell r="C354" t="str">
            <v>TVM</v>
          </cell>
          <cell r="D354" t="str">
            <v>GENERAL</v>
          </cell>
          <cell r="E354">
            <v>35902</v>
          </cell>
          <cell r="F354" t="str">
            <v>VIE</v>
          </cell>
          <cell r="G354">
            <v>0.93377314814814805</v>
          </cell>
          <cell r="H354" t="str">
            <v>000:30</v>
          </cell>
          <cell r="I354" t="str">
            <v>[SUCEDIO EN MADRID] {AVANCE PROGRAMACION} * {AVANCE PROGRAMACION}</v>
          </cell>
          <cell r="J354">
            <v>2</v>
          </cell>
          <cell r="K354">
            <v>18</v>
          </cell>
          <cell r="L354" t="str">
            <v>Segunda</v>
          </cell>
          <cell r="M354">
            <v>0.7</v>
          </cell>
          <cell r="N354">
            <v>698.5</v>
          </cell>
          <cell r="O354">
            <v>249</v>
          </cell>
          <cell r="P354">
            <v>1050</v>
          </cell>
          <cell r="Q354">
            <v>7.8</v>
          </cell>
          <cell r="R354">
            <v>32792</v>
          </cell>
          <cell r="S354">
            <v>89.3</v>
          </cell>
          <cell r="T354">
            <v>30</v>
          </cell>
          <cell r="U354">
            <v>32792</v>
          </cell>
        </row>
        <row r="355">
          <cell r="A355">
            <v>353</v>
          </cell>
          <cell r="B355" t="str">
            <v xml:space="preserve">PORT AVENTURA/P.ATRAC                                      </v>
          </cell>
          <cell r="C355" t="str">
            <v>TVM</v>
          </cell>
          <cell r="D355" t="str">
            <v>GENERAL</v>
          </cell>
          <cell r="E355">
            <v>35902</v>
          </cell>
          <cell r="F355" t="str">
            <v>VIE</v>
          </cell>
          <cell r="G355">
            <v>0.98890046296296286</v>
          </cell>
          <cell r="H355" t="str">
            <v>000:30</v>
          </cell>
          <cell r="I355" t="str">
            <v>[SUCEDIO EN MADRID] {AVANCE PROGRAMACION} * {AVANCE PROGRAMACION}</v>
          </cell>
          <cell r="J355">
            <v>12</v>
          </cell>
          <cell r="K355">
            <v>15</v>
          </cell>
          <cell r="L355" t="str">
            <v>Resto</v>
          </cell>
          <cell r="M355">
            <v>0.4</v>
          </cell>
          <cell r="N355">
            <v>698.9</v>
          </cell>
          <cell r="O355">
            <v>146</v>
          </cell>
          <cell r="P355">
            <v>1050</v>
          </cell>
          <cell r="Q355">
            <v>7.8</v>
          </cell>
          <cell r="R355">
            <v>32792</v>
          </cell>
          <cell r="S355">
            <v>89.3</v>
          </cell>
          <cell r="T355">
            <v>30</v>
          </cell>
          <cell r="U355">
            <v>32792</v>
          </cell>
        </row>
        <row r="356">
          <cell r="A356">
            <v>354</v>
          </cell>
          <cell r="B356" t="str">
            <v xml:space="preserve">PORT AVENTURA/P.ATRAC                                      </v>
          </cell>
          <cell r="C356" t="str">
            <v>TVM</v>
          </cell>
          <cell r="D356" t="str">
            <v>GENERAL</v>
          </cell>
          <cell r="E356">
            <v>35902</v>
          </cell>
          <cell r="F356" t="str">
            <v>VIE</v>
          </cell>
          <cell r="G356">
            <v>1.0081018518518519</v>
          </cell>
          <cell r="H356" t="str">
            <v>000:30</v>
          </cell>
          <cell r="I356" t="str">
            <v>[SUCEDIO EN MADRID] {AVANCE PROGRAMACION} * {AVANCE PROGRAMACION}</v>
          </cell>
          <cell r="J356">
            <v>15</v>
          </cell>
          <cell r="K356">
            <v>18</v>
          </cell>
          <cell r="L356" t="str">
            <v>Resto</v>
          </cell>
          <cell r="M356">
            <v>0.2</v>
          </cell>
          <cell r="N356">
            <v>699.1</v>
          </cell>
          <cell r="O356">
            <v>81</v>
          </cell>
          <cell r="P356">
            <v>1050</v>
          </cell>
          <cell r="Q356">
            <v>7.8</v>
          </cell>
          <cell r="R356">
            <v>32792</v>
          </cell>
          <cell r="S356">
            <v>89.3</v>
          </cell>
          <cell r="T356">
            <v>30</v>
          </cell>
          <cell r="U356">
            <v>32792</v>
          </cell>
        </row>
        <row r="357">
          <cell r="A357">
            <v>355</v>
          </cell>
          <cell r="B357" t="str">
            <v xml:space="preserve">PORT AVENTURA/P.ATRAC                                      </v>
          </cell>
          <cell r="C357" t="str">
            <v>TVM</v>
          </cell>
          <cell r="D357" t="str">
            <v>GENERAL</v>
          </cell>
          <cell r="E357">
            <v>35902</v>
          </cell>
          <cell r="F357" t="str">
            <v>VIE</v>
          </cell>
          <cell r="G357">
            <v>1.0308564814814816</v>
          </cell>
          <cell r="H357" t="str">
            <v>000:30</v>
          </cell>
          <cell r="I357" t="str">
            <v>[SUCEDIO EN MADRID] {AVANCE PROGRAMACION} * {AVANCE PROGRAMACION}</v>
          </cell>
          <cell r="J357">
            <v>13</v>
          </cell>
          <cell r="K357">
            <v>15</v>
          </cell>
          <cell r="L357" t="str">
            <v>Resto</v>
          </cell>
          <cell r="M357">
            <v>0.4</v>
          </cell>
          <cell r="N357">
            <v>699.6</v>
          </cell>
          <cell r="O357">
            <v>158</v>
          </cell>
          <cell r="P357">
            <v>413</v>
          </cell>
          <cell r="Q357">
            <v>7.8</v>
          </cell>
          <cell r="R357">
            <v>32796</v>
          </cell>
          <cell r="S357">
            <v>89.3</v>
          </cell>
          <cell r="T357">
            <v>30</v>
          </cell>
          <cell r="U357">
            <v>32796</v>
          </cell>
        </row>
        <row r="358">
          <cell r="A358">
            <v>356</v>
          </cell>
          <cell r="B358" t="str">
            <v xml:space="preserve">PORT AVENTURA/P.ATRAC                                      </v>
          </cell>
          <cell r="C358" t="str">
            <v>TV3</v>
          </cell>
          <cell r="D358" t="str">
            <v>GENERAL</v>
          </cell>
          <cell r="E358">
            <v>35903</v>
          </cell>
          <cell r="F358" t="str">
            <v>SÁB</v>
          </cell>
          <cell r="G358">
            <v>0.7230092592592593</v>
          </cell>
          <cell r="H358" t="str">
            <v>000:20</v>
          </cell>
          <cell r="I358" t="str">
            <v xml:space="preserve">[TARDA DE CINE] {AVANCE PROGRAMACION} * </v>
          </cell>
          <cell r="J358">
            <v>16</v>
          </cell>
          <cell r="K358">
            <v>18</v>
          </cell>
          <cell r="L358" t="str">
            <v>Resto</v>
          </cell>
          <cell r="M358">
            <v>0.6</v>
          </cell>
          <cell r="N358">
            <v>700.1</v>
          </cell>
          <cell r="O358">
            <v>205</v>
          </cell>
          <cell r="P358">
            <v>150</v>
          </cell>
          <cell r="Q358">
            <v>7.8</v>
          </cell>
          <cell r="R358">
            <v>32805</v>
          </cell>
          <cell r="S358">
            <v>89.3</v>
          </cell>
          <cell r="T358">
            <v>20</v>
          </cell>
          <cell r="U358">
            <v>32805</v>
          </cell>
        </row>
        <row r="359">
          <cell r="A359">
            <v>357</v>
          </cell>
          <cell r="B359" t="str">
            <v xml:space="preserve">PORT AVENTURA/P.ATRAC                                      </v>
          </cell>
          <cell r="C359" t="str">
            <v>TV3</v>
          </cell>
          <cell r="D359" t="str">
            <v>GENERAL</v>
          </cell>
          <cell r="E359">
            <v>35903</v>
          </cell>
          <cell r="F359" t="str">
            <v>SÁB</v>
          </cell>
          <cell r="G359">
            <v>0.74744212962962964</v>
          </cell>
          <cell r="H359" t="str">
            <v>000:20</v>
          </cell>
          <cell r="I359" t="str">
            <v>[TARDA DE CINE] * [HANDBOL:COPA D'EUROPA]</v>
          </cell>
          <cell r="J359">
            <v>17</v>
          </cell>
          <cell r="K359">
            <v>17</v>
          </cell>
          <cell r="L359" t="str">
            <v>Ultima</v>
          </cell>
          <cell r="M359">
            <v>0.7</v>
          </cell>
          <cell r="N359">
            <v>700.9</v>
          </cell>
          <cell r="O359">
            <v>275</v>
          </cell>
          <cell r="P359">
            <v>150</v>
          </cell>
          <cell r="Q359">
            <v>7.8</v>
          </cell>
          <cell r="R359">
            <v>32805</v>
          </cell>
          <cell r="S359">
            <v>89.3</v>
          </cell>
          <cell r="T359">
            <v>20</v>
          </cell>
          <cell r="U359">
            <v>32805</v>
          </cell>
        </row>
        <row r="360">
          <cell r="A360">
            <v>358</v>
          </cell>
          <cell r="B360" t="str">
            <v xml:space="preserve">PORT AVENTURA/P.ATRAC                                      </v>
          </cell>
          <cell r="C360" t="str">
            <v>TV3</v>
          </cell>
          <cell r="D360" t="str">
            <v>GENERAL</v>
          </cell>
          <cell r="E360">
            <v>35903</v>
          </cell>
          <cell r="F360" t="str">
            <v>SÁB</v>
          </cell>
          <cell r="G360">
            <v>0.77837962962962959</v>
          </cell>
          <cell r="H360" t="str">
            <v>000:30</v>
          </cell>
          <cell r="I360" t="str">
            <v>[HANDBOL:COPA D'EUROPA]</v>
          </cell>
          <cell r="J360">
            <v>1</v>
          </cell>
          <cell r="K360">
            <v>22</v>
          </cell>
          <cell r="L360" t="str">
            <v>Primera</v>
          </cell>
          <cell r="M360">
            <v>1.1000000000000001</v>
          </cell>
          <cell r="N360">
            <v>702</v>
          </cell>
          <cell r="O360">
            <v>405</v>
          </cell>
          <cell r="P360">
            <v>263</v>
          </cell>
          <cell r="Q360">
            <v>7.9</v>
          </cell>
          <cell r="R360">
            <v>32826</v>
          </cell>
          <cell r="S360">
            <v>89.4</v>
          </cell>
          <cell r="T360">
            <v>30</v>
          </cell>
          <cell r="U360">
            <v>32826</v>
          </cell>
        </row>
        <row r="361">
          <cell r="A361">
            <v>359</v>
          </cell>
          <cell r="B361" t="str">
            <v xml:space="preserve">PORT AVENTURA/P.ATRAC                                      </v>
          </cell>
          <cell r="C361" t="str">
            <v>TV3</v>
          </cell>
          <cell r="D361" t="str">
            <v>GENERAL</v>
          </cell>
          <cell r="E361">
            <v>35903</v>
          </cell>
          <cell r="F361" t="str">
            <v>SÁB</v>
          </cell>
          <cell r="G361">
            <v>0.84659722222222233</v>
          </cell>
          <cell r="H361" t="str">
            <v>000:20</v>
          </cell>
          <cell r="I361" t="str">
            <v>[AVANTMATX] * [PREVIO FUT.:L.ESPANYO]</v>
          </cell>
          <cell r="J361">
            <v>3</v>
          </cell>
          <cell r="K361">
            <v>23</v>
          </cell>
          <cell r="L361" t="str">
            <v>Resto</v>
          </cell>
          <cell r="M361">
            <v>1.4</v>
          </cell>
          <cell r="N361">
            <v>703.4</v>
          </cell>
          <cell r="O361">
            <v>528</v>
          </cell>
          <cell r="P361">
            <v>900</v>
          </cell>
          <cell r="Q361">
            <v>7.9</v>
          </cell>
          <cell r="R361">
            <v>32830</v>
          </cell>
          <cell r="S361">
            <v>89.4</v>
          </cell>
          <cell r="T361">
            <v>20</v>
          </cell>
          <cell r="U361">
            <v>32830</v>
          </cell>
        </row>
        <row r="362">
          <cell r="A362">
            <v>360</v>
          </cell>
          <cell r="B362" t="str">
            <v xml:space="preserve">PORT AVENTURA/P.ATRAC                                      </v>
          </cell>
          <cell r="C362" t="str">
            <v>C9</v>
          </cell>
          <cell r="D362" t="str">
            <v>GENERAL</v>
          </cell>
          <cell r="E362">
            <v>35903</v>
          </cell>
          <cell r="F362" t="str">
            <v>SÁB</v>
          </cell>
          <cell r="G362">
            <v>0.67679398148148151</v>
          </cell>
          <cell r="H362" t="str">
            <v>000:20</v>
          </cell>
          <cell r="I362" t="str">
            <v>[TARDES DE CINE] {AVANCE PROGRAMACION} * {AVANCE PROGRAMACION}</v>
          </cell>
          <cell r="J362">
            <v>11</v>
          </cell>
          <cell r="K362">
            <v>15</v>
          </cell>
          <cell r="L362" t="str">
            <v>Resto</v>
          </cell>
          <cell r="M362">
            <v>0.7</v>
          </cell>
          <cell r="N362">
            <v>704.1</v>
          </cell>
          <cell r="O362">
            <v>243</v>
          </cell>
          <cell r="P362">
            <v>250</v>
          </cell>
          <cell r="Q362">
            <v>7.9</v>
          </cell>
          <cell r="R362">
            <v>32849</v>
          </cell>
          <cell r="S362">
            <v>89.5</v>
          </cell>
          <cell r="T362">
            <v>20</v>
          </cell>
          <cell r="U362">
            <v>32849</v>
          </cell>
        </row>
        <row r="363">
          <cell r="A363">
            <v>361</v>
          </cell>
          <cell r="B363" t="str">
            <v xml:space="preserve">PORT AVENTURA/P.ATRAC                                      </v>
          </cell>
          <cell r="C363" t="str">
            <v>C9</v>
          </cell>
          <cell r="D363" t="str">
            <v>GENERAL</v>
          </cell>
          <cell r="E363">
            <v>35903</v>
          </cell>
          <cell r="F363" t="str">
            <v>SÁB</v>
          </cell>
          <cell r="G363">
            <v>0.69303240740740746</v>
          </cell>
          <cell r="H363" t="str">
            <v>000:20</v>
          </cell>
          <cell r="I363" t="str">
            <v>[TARDES DE CINE] {AVANCE PROGRAMACION} * {AVANCE PROGRAMACION}</v>
          </cell>
          <cell r="J363">
            <v>14</v>
          </cell>
          <cell r="K363">
            <v>14</v>
          </cell>
          <cell r="L363" t="str">
            <v>Ultima</v>
          </cell>
          <cell r="M363">
            <v>0.8</v>
          </cell>
          <cell r="N363">
            <v>704.9</v>
          </cell>
          <cell r="O363">
            <v>286</v>
          </cell>
          <cell r="P363">
            <v>250</v>
          </cell>
          <cell r="Q363">
            <v>7.9</v>
          </cell>
          <cell r="R363">
            <v>32849</v>
          </cell>
          <cell r="S363">
            <v>89.5</v>
          </cell>
          <cell r="T363">
            <v>20</v>
          </cell>
          <cell r="U363">
            <v>32849</v>
          </cell>
        </row>
        <row r="364">
          <cell r="A364">
            <v>362</v>
          </cell>
          <cell r="B364" t="str">
            <v xml:space="preserve">PORT AVENTURA/P.ATRAC                                      </v>
          </cell>
          <cell r="C364" t="str">
            <v>C9</v>
          </cell>
          <cell r="D364" t="str">
            <v>GENERAL</v>
          </cell>
          <cell r="E364">
            <v>35903</v>
          </cell>
          <cell r="F364" t="str">
            <v>SÁB</v>
          </cell>
          <cell r="G364">
            <v>0.71708333333333341</v>
          </cell>
          <cell r="H364" t="str">
            <v>000:20</v>
          </cell>
          <cell r="I364" t="str">
            <v xml:space="preserve">[TARDES DE CINE] {AVANCE PROGRAMACION} * </v>
          </cell>
          <cell r="J364">
            <v>13</v>
          </cell>
          <cell r="K364">
            <v>15</v>
          </cell>
          <cell r="L364" t="str">
            <v>Resto</v>
          </cell>
          <cell r="M364">
            <v>0.8</v>
          </cell>
          <cell r="N364">
            <v>705.7</v>
          </cell>
          <cell r="O364">
            <v>295</v>
          </cell>
          <cell r="P364">
            <v>250</v>
          </cell>
          <cell r="Q364">
            <v>7.9</v>
          </cell>
          <cell r="R364">
            <v>32849</v>
          </cell>
          <cell r="S364">
            <v>89.5</v>
          </cell>
          <cell r="T364">
            <v>20</v>
          </cell>
          <cell r="U364">
            <v>32849</v>
          </cell>
        </row>
        <row r="365">
          <cell r="A365">
            <v>363</v>
          </cell>
          <cell r="B365" t="str">
            <v xml:space="preserve">PORT AVENTURA/P.ATRAC                                      </v>
          </cell>
          <cell r="C365" t="str">
            <v>C9</v>
          </cell>
          <cell r="D365" t="str">
            <v>GENERAL</v>
          </cell>
          <cell r="E365">
            <v>35903</v>
          </cell>
          <cell r="F365" t="str">
            <v>SÁB</v>
          </cell>
          <cell r="G365">
            <v>0.74925925925925929</v>
          </cell>
          <cell r="H365" t="str">
            <v>000:30</v>
          </cell>
          <cell r="I365" t="str">
            <v>[PREMIS VEO VEO] {AVANCE PROGRAMACION} * {AVANCE PROGRAMACION}</v>
          </cell>
          <cell r="J365">
            <v>4</v>
          </cell>
          <cell r="K365">
            <v>15</v>
          </cell>
          <cell r="L365" t="str">
            <v>Resto</v>
          </cell>
          <cell r="M365">
            <v>0.3</v>
          </cell>
          <cell r="N365">
            <v>706</v>
          </cell>
          <cell r="O365">
            <v>114</v>
          </cell>
          <cell r="P365">
            <v>375</v>
          </cell>
          <cell r="Q365">
            <v>7.9</v>
          </cell>
          <cell r="R365">
            <v>32849</v>
          </cell>
          <cell r="S365">
            <v>89.5</v>
          </cell>
          <cell r="T365">
            <v>30</v>
          </cell>
          <cell r="U365">
            <v>32849</v>
          </cell>
        </row>
        <row r="366">
          <cell r="A366">
            <v>364</v>
          </cell>
          <cell r="B366" t="str">
            <v xml:space="preserve">PORT AVENTURA/P.ATRAC                                      </v>
          </cell>
          <cell r="C366" t="str">
            <v>C9</v>
          </cell>
          <cell r="D366" t="str">
            <v>GENERAL</v>
          </cell>
          <cell r="E366">
            <v>35903</v>
          </cell>
          <cell r="F366" t="str">
            <v>SÁB</v>
          </cell>
          <cell r="G366">
            <v>0.77129629629629637</v>
          </cell>
          <cell r="H366" t="str">
            <v>000:30</v>
          </cell>
          <cell r="I366" t="str">
            <v>[PREMIS VEO VEO] {AVANCE PROGRAMACION} * {AVANCE PROGRAMACION}</v>
          </cell>
          <cell r="J366">
            <v>9</v>
          </cell>
          <cell r="K366">
            <v>14</v>
          </cell>
          <cell r="L366" t="str">
            <v>Resto</v>
          </cell>
          <cell r="M366">
            <v>0.3</v>
          </cell>
          <cell r="N366">
            <v>706.3</v>
          </cell>
          <cell r="O366">
            <v>126</v>
          </cell>
          <cell r="P366">
            <v>375</v>
          </cell>
          <cell r="Q366">
            <v>7.9</v>
          </cell>
          <cell r="R366">
            <v>32850</v>
          </cell>
          <cell r="S366">
            <v>89.5</v>
          </cell>
          <cell r="T366">
            <v>30</v>
          </cell>
          <cell r="U366">
            <v>32850</v>
          </cell>
        </row>
        <row r="367">
          <cell r="A367">
            <v>365</v>
          </cell>
          <cell r="B367" t="str">
            <v xml:space="preserve">PORT AVENTURA/P.ATRAC                                      </v>
          </cell>
          <cell r="C367" t="str">
            <v>C9</v>
          </cell>
          <cell r="D367" t="str">
            <v>GENERAL</v>
          </cell>
          <cell r="E367">
            <v>35903</v>
          </cell>
          <cell r="F367" t="str">
            <v>SÁB</v>
          </cell>
          <cell r="G367">
            <v>0.77222222222222225</v>
          </cell>
          <cell r="H367" t="str">
            <v>000:20</v>
          </cell>
          <cell r="I367" t="str">
            <v>[PREMIS VEO VEO] {AVANCE PROGRAMACION} * {AVANCE PROGRAMACION}</v>
          </cell>
          <cell r="J367">
            <v>12</v>
          </cell>
          <cell r="K367">
            <v>14</v>
          </cell>
          <cell r="L367" t="str">
            <v>Resto</v>
          </cell>
          <cell r="M367">
            <v>0.3</v>
          </cell>
          <cell r="N367">
            <v>706.6</v>
          </cell>
          <cell r="O367">
            <v>118</v>
          </cell>
          <cell r="P367">
            <v>250</v>
          </cell>
          <cell r="Q367">
            <v>7.9</v>
          </cell>
          <cell r="R367">
            <v>32850</v>
          </cell>
          <cell r="S367">
            <v>89.5</v>
          </cell>
          <cell r="T367">
            <v>20</v>
          </cell>
          <cell r="U367">
            <v>32850</v>
          </cell>
        </row>
        <row r="368">
          <cell r="A368">
            <v>366</v>
          </cell>
          <cell r="B368" t="str">
            <v xml:space="preserve">PORT AVENTURA/P.ATRAC                                      </v>
          </cell>
          <cell r="C368" t="str">
            <v>C9</v>
          </cell>
          <cell r="D368" t="str">
            <v>GENERAL</v>
          </cell>
          <cell r="E368">
            <v>35903</v>
          </cell>
          <cell r="F368" t="str">
            <v>SÁB</v>
          </cell>
          <cell r="G368">
            <v>0.78934027777777782</v>
          </cell>
          <cell r="H368" t="str">
            <v>000:30</v>
          </cell>
          <cell r="I368" t="str">
            <v>[PREMIS VEO VEO] {AVANCE PROGRAMACION} * {AVANCE PROGRAMACION}</v>
          </cell>
          <cell r="J368">
            <v>9</v>
          </cell>
          <cell r="K368">
            <v>14</v>
          </cell>
          <cell r="L368" t="str">
            <v>Resto</v>
          </cell>
          <cell r="M368">
            <v>0.4</v>
          </cell>
          <cell r="N368">
            <v>707</v>
          </cell>
          <cell r="O368">
            <v>131</v>
          </cell>
          <cell r="P368">
            <v>375</v>
          </cell>
          <cell r="Q368">
            <v>7.9</v>
          </cell>
          <cell r="R368">
            <v>32850</v>
          </cell>
          <cell r="S368">
            <v>89.5</v>
          </cell>
          <cell r="T368">
            <v>30</v>
          </cell>
          <cell r="U368">
            <v>32850</v>
          </cell>
        </row>
        <row r="369">
          <cell r="A369">
            <v>367</v>
          </cell>
          <cell r="B369" t="str">
            <v xml:space="preserve">PORT AVENTURA/P.ATRAC                                      </v>
          </cell>
          <cell r="C369" t="str">
            <v>C9</v>
          </cell>
          <cell r="D369" t="str">
            <v>GENERAL</v>
          </cell>
          <cell r="E369">
            <v>35903</v>
          </cell>
          <cell r="F369" t="str">
            <v>SÁB</v>
          </cell>
          <cell r="G369">
            <v>0.79038194444444443</v>
          </cell>
          <cell r="H369" t="str">
            <v>000:20</v>
          </cell>
          <cell r="I369" t="str">
            <v>[PREMIS VEO VEO] {AVANCE PROGRAMACION} * {AVANCE PROGRAMACION}</v>
          </cell>
          <cell r="J369">
            <v>12</v>
          </cell>
          <cell r="K369">
            <v>14</v>
          </cell>
          <cell r="L369" t="str">
            <v>Resto</v>
          </cell>
          <cell r="M369">
            <v>0.3</v>
          </cell>
          <cell r="N369">
            <v>707.3</v>
          </cell>
          <cell r="O369">
            <v>125</v>
          </cell>
          <cell r="P369">
            <v>250</v>
          </cell>
          <cell r="Q369">
            <v>7.9</v>
          </cell>
          <cell r="R369">
            <v>32850</v>
          </cell>
          <cell r="S369">
            <v>89.5</v>
          </cell>
          <cell r="T369">
            <v>20</v>
          </cell>
          <cell r="U369">
            <v>32850</v>
          </cell>
        </row>
        <row r="370">
          <cell r="A370">
            <v>368</v>
          </cell>
          <cell r="B370" t="str">
            <v xml:space="preserve">PORT AVENTURA/P.ATRAC                                      </v>
          </cell>
          <cell r="C370" t="str">
            <v>C9</v>
          </cell>
          <cell r="D370" t="str">
            <v>GENERAL</v>
          </cell>
          <cell r="E370">
            <v>35903</v>
          </cell>
          <cell r="F370" t="str">
            <v>SÁB</v>
          </cell>
          <cell r="G370">
            <v>0.81026620370370372</v>
          </cell>
          <cell r="H370" t="str">
            <v>000:30</v>
          </cell>
          <cell r="I370" t="str">
            <v xml:space="preserve">[PREMIS VEO VEO] {AVANCE PROGRAMACION} * </v>
          </cell>
          <cell r="J370">
            <v>15</v>
          </cell>
          <cell r="K370">
            <v>16</v>
          </cell>
          <cell r="L370" t="str">
            <v>Penultima</v>
          </cell>
          <cell r="M370">
            <v>0.4</v>
          </cell>
          <cell r="N370">
            <v>707.7</v>
          </cell>
          <cell r="O370">
            <v>141</v>
          </cell>
          <cell r="P370">
            <v>375</v>
          </cell>
          <cell r="Q370">
            <v>7.9</v>
          </cell>
          <cell r="R370">
            <v>32850</v>
          </cell>
          <cell r="S370">
            <v>89.5</v>
          </cell>
          <cell r="T370">
            <v>30</v>
          </cell>
          <cell r="U370">
            <v>32850</v>
          </cell>
        </row>
        <row r="371">
          <cell r="A371">
            <v>369</v>
          </cell>
          <cell r="B371" t="str">
            <v xml:space="preserve">PORT AVENTURA/P.ATRAC                                      </v>
          </cell>
          <cell r="C371" t="str">
            <v>C9</v>
          </cell>
          <cell r="D371" t="str">
            <v>GENERAL</v>
          </cell>
          <cell r="E371">
            <v>35903</v>
          </cell>
          <cell r="F371" t="str">
            <v>SÁB</v>
          </cell>
          <cell r="G371">
            <v>0.98259259259259257</v>
          </cell>
          <cell r="H371" t="str">
            <v>000:30</v>
          </cell>
          <cell r="I371" t="str">
            <v>[CINE DE NIT] {AVANCE PROGRAMACION} * {AVANCE PROGRAMACION}</v>
          </cell>
          <cell r="J371">
            <v>5</v>
          </cell>
          <cell r="K371">
            <v>16</v>
          </cell>
          <cell r="L371" t="str">
            <v>Resto</v>
          </cell>
          <cell r="M371">
            <v>0.5</v>
          </cell>
          <cell r="N371">
            <v>708.2</v>
          </cell>
          <cell r="O371">
            <v>172</v>
          </cell>
          <cell r="P371">
            <v>675</v>
          </cell>
          <cell r="Q371">
            <v>7.9</v>
          </cell>
          <cell r="R371">
            <v>32855</v>
          </cell>
          <cell r="S371">
            <v>89.5</v>
          </cell>
          <cell r="T371">
            <v>30</v>
          </cell>
          <cell r="U371">
            <v>32855</v>
          </cell>
        </row>
        <row r="372">
          <cell r="A372">
            <v>370</v>
          </cell>
          <cell r="B372" t="str">
            <v xml:space="preserve">PORT AVENTURA/P.ATRAC                                      </v>
          </cell>
          <cell r="C372" t="str">
            <v>C9</v>
          </cell>
          <cell r="D372" t="str">
            <v>GENERAL</v>
          </cell>
          <cell r="E372">
            <v>35903</v>
          </cell>
          <cell r="F372" t="str">
            <v>SÁB</v>
          </cell>
          <cell r="G372">
            <v>0.98351851851851846</v>
          </cell>
          <cell r="H372" t="str">
            <v>000:20</v>
          </cell>
          <cell r="I372" t="str">
            <v>[CINE DE NIT] {AVANCE PROGRAMACION} * {AVANCE PROGRAMACION}</v>
          </cell>
          <cell r="J372">
            <v>8</v>
          </cell>
          <cell r="K372">
            <v>16</v>
          </cell>
          <cell r="L372" t="str">
            <v>Resto</v>
          </cell>
          <cell r="M372">
            <v>0.4</v>
          </cell>
          <cell r="N372">
            <v>708.6</v>
          </cell>
          <cell r="O372">
            <v>156</v>
          </cell>
          <cell r="P372">
            <v>450</v>
          </cell>
          <cell r="Q372">
            <v>7.9</v>
          </cell>
          <cell r="R372">
            <v>32855</v>
          </cell>
          <cell r="S372">
            <v>89.5</v>
          </cell>
          <cell r="T372">
            <v>20</v>
          </cell>
          <cell r="U372">
            <v>32855</v>
          </cell>
        </row>
        <row r="373">
          <cell r="A373">
            <v>371</v>
          </cell>
          <cell r="B373" t="str">
            <v xml:space="preserve">PORT AVENTURA/P.ATRAC                                      </v>
          </cell>
          <cell r="C373" t="str">
            <v>ETB2</v>
          </cell>
          <cell r="D373" t="str">
            <v>GENERAL</v>
          </cell>
          <cell r="E373">
            <v>35903</v>
          </cell>
          <cell r="F373" t="str">
            <v>SÁB</v>
          </cell>
          <cell r="G373">
            <v>0.70326388888888891</v>
          </cell>
          <cell r="H373" t="str">
            <v>000:30</v>
          </cell>
          <cell r="I373" t="str">
            <v>[CINE 2] {AVANCE PROGRAMACION} * {AVANCE PROGRAMACION}</v>
          </cell>
          <cell r="J373">
            <v>4</v>
          </cell>
          <cell r="K373">
            <v>17</v>
          </cell>
          <cell r="L373" t="str">
            <v>Resto</v>
          </cell>
          <cell r="M373">
            <v>0.2</v>
          </cell>
          <cell r="N373">
            <v>708.8</v>
          </cell>
          <cell r="O373">
            <v>59</v>
          </cell>
          <cell r="P373">
            <v>210</v>
          </cell>
          <cell r="Q373">
            <v>7.9</v>
          </cell>
          <cell r="R373">
            <v>32855</v>
          </cell>
          <cell r="S373">
            <v>89.5</v>
          </cell>
          <cell r="T373">
            <v>30</v>
          </cell>
          <cell r="U373">
            <v>32855</v>
          </cell>
        </row>
        <row r="374">
          <cell r="A374">
            <v>372</v>
          </cell>
          <cell r="B374" t="str">
            <v xml:space="preserve">PORT AVENTURA/P.ATRAC                                      </v>
          </cell>
          <cell r="C374" t="str">
            <v>ETB2</v>
          </cell>
          <cell r="D374" t="str">
            <v>GENERAL</v>
          </cell>
          <cell r="E374">
            <v>35903</v>
          </cell>
          <cell r="F374" t="str">
            <v>SÁB</v>
          </cell>
          <cell r="G374">
            <v>0.74711805555555555</v>
          </cell>
          <cell r="H374" t="str">
            <v>000:30</v>
          </cell>
          <cell r="I374" t="str">
            <v>[CINE 2 2] {AVANCE PROGRAMACION} * {AVANCE PROGRAMACION}</v>
          </cell>
          <cell r="J374">
            <v>6</v>
          </cell>
          <cell r="K374">
            <v>14</v>
          </cell>
          <cell r="L374" t="str">
            <v>Resto</v>
          </cell>
          <cell r="M374">
            <v>0.2</v>
          </cell>
          <cell r="N374">
            <v>709</v>
          </cell>
          <cell r="O374">
            <v>77</v>
          </cell>
          <cell r="P374">
            <v>210</v>
          </cell>
          <cell r="Q374">
            <v>7.9</v>
          </cell>
          <cell r="R374">
            <v>32855</v>
          </cell>
          <cell r="S374">
            <v>89.5</v>
          </cell>
          <cell r="T374">
            <v>30</v>
          </cell>
          <cell r="U374">
            <v>32855</v>
          </cell>
        </row>
        <row r="375">
          <cell r="A375">
            <v>373</v>
          </cell>
          <cell r="B375" t="str">
            <v xml:space="preserve">PORT AVENTURA/P.ATRAC                                      </v>
          </cell>
          <cell r="C375" t="str">
            <v>ETB2</v>
          </cell>
          <cell r="D375" t="str">
            <v>GENERAL</v>
          </cell>
          <cell r="E375">
            <v>35903</v>
          </cell>
          <cell r="F375" t="str">
            <v>SÁB</v>
          </cell>
          <cell r="G375">
            <v>0.93606481481481485</v>
          </cell>
          <cell r="H375" t="str">
            <v>000:30</v>
          </cell>
          <cell r="I375" t="str">
            <v>[AVANCE PROGRAMACION] * [AVANCE PROGRAMACION]</v>
          </cell>
          <cell r="J375">
            <v>12</v>
          </cell>
          <cell r="K375">
            <v>16</v>
          </cell>
          <cell r="L375" t="str">
            <v>Resto</v>
          </cell>
          <cell r="M375">
            <v>0</v>
          </cell>
          <cell r="N375">
            <v>709</v>
          </cell>
          <cell r="O375">
            <v>13</v>
          </cell>
          <cell r="P375">
            <v>375</v>
          </cell>
          <cell r="Q375">
            <v>7.9</v>
          </cell>
          <cell r="R375">
            <v>32857</v>
          </cell>
          <cell r="S375">
            <v>89.5</v>
          </cell>
          <cell r="T375">
            <v>30</v>
          </cell>
          <cell r="U375">
            <v>32857</v>
          </cell>
        </row>
        <row r="376">
          <cell r="A376">
            <v>374</v>
          </cell>
          <cell r="B376" t="str">
            <v xml:space="preserve">PORT AVENTURA/P.ATRAC                                      </v>
          </cell>
          <cell r="C376" t="str">
            <v>ETB2</v>
          </cell>
          <cell r="D376" t="str">
            <v>GENERAL</v>
          </cell>
          <cell r="E376">
            <v>35903</v>
          </cell>
          <cell r="F376" t="str">
            <v>SÁB</v>
          </cell>
          <cell r="G376">
            <v>0.96015046296296302</v>
          </cell>
          <cell r="H376" t="str">
            <v>000:30</v>
          </cell>
          <cell r="I376" t="str">
            <v>[CINE 2] {AVANCE PROGRAMACION} * {AVANCE PROGRAMACION}</v>
          </cell>
          <cell r="J376">
            <v>5</v>
          </cell>
          <cell r="K376">
            <v>14</v>
          </cell>
          <cell r="L376" t="str">
            <v>Resto</v>
          </cell>
          <cell r="M376">
            <v>0.3</v>
          </cell>
          <cell r="N376">
            <v>709.3</v>
          </cell>
          <cell r="O376">
            <v>119</v>
          </cell>
          <cell r="P376">
            <v>375</v>
          </cell>
          <cell r="Q376">
            <v>7.9</v>
          </cell>
          <cell r="R376">
            <v>32863</v>
          </cell>
          <cell r="S376">
            <v>89.5</v>
          </cell>
          <cell r="T376">
            <v>30</v>
          </cell>
          <cell r="U376">
            <v>32863</v>
          </cell>
        </row>
        <row r="377">
          <cell r="A377">
            <v>375</v>
          </cell>
          <cell r="B377" t="str">
            <v xml:space="preserve">PORT AVENTURA/P.ATRAC                                      </v>
          </cell>
          <cell r="C377" t="str">
            <v>TVM</v>
          </cell>
          <cell r="D377" t="str">
            <v>GENERAL</v>
          </cell>
          <cell r="E377">
            <v>35903</v>
          </cell>
          <cell r="F377" t="str">
            <v>SÁB</v>
          </cell>
          <cell r="G377">
            <v>0.57833333333333337</v>
          </cell>
          <cell r="H377" t="str">
            <v>000:30</v>
          </cell>
          <cell r="I377" t="str">
            <v>[ANIMALES MEDITERRANEO] * [AVANCE PROGRAMACION]</v>
          </cell>
          <cell r="J377">
            <v>2</v>
          </cell>
          <cell r="K377">
            <v>12</v>
          </cell>
          <cell r="L377" t="str">
            <v>Segunda</v>
          </cell>
          <cell r="M377">
            <v>0.2</v>
          </cell>
          <cell r="N377">
            <v>709.6</v>
          </cell>
          <cell r="O377">
            <v>85</v>
          </cell>
          <cell r="P377">
            <v>413</v>
          </cell>
          <cell r="Q377">
            <v>7.9</v>
          </cell>
          <cell r="R377">
            <v>32867</v>
          </cell>
          <cell r="S377">
            <v>89.5</v>
          </cell>
          <cell r="T377">
            <v>30</v>
          </cell>
          <cell r="U377">
            <v>32867</v>
          </cell>
        </row>
        <row r="378">
          <cell r="A378">
            <v>376</v>
          </cell>
          <cell r="B378" t="str">
            <v xml:space="preserve">PORT AVENTURA/P.ATRAC                                      </v>
          </cell>
          <cell r="C378" t="str">
            <v>TVM</v>
          </cell>
          <cell r="D378" t="str">
            <v>GENERAL</v>
          </cell>
          <cell r="E378">
            <v>35903</v>
          </cell>
          <cell r="F378" t="str">
            <v>SÁB</v>
          </cell>
          <cell r="G378">
            <v>0.58881944444444445</v>
          </cell>
          <cell r="H378" t="str">
            <v>000:30</v>
          </cell>
          <cell r="I378" t="str">
            <v>[TELENOT.FIN SEMANA 1]  * {TELENOT.F.S.MADRID 1}</v>
          </cell>
          <cell r="J378">
            <v>2</v>
          </cell>
          <cell r="K378">
            <v>10</v>
          </cell>
          <cell r="L378" t="str">
            <v>Segunda</v>
          </cell>
          <cell r="M378">
            <v>0.4</v>
          </cell>
          <cell r="N378">
            <v>710</v>
          </cell>
          <cell r="O378">
            <v>149</v>
          </cell>
          <cell r="P378">
            <v>675</v>
          </cell>
          <cell r="Q378">
            <v>7.9</v>
          </cell>
          <cell r="R378">
            <v>32871</v>
          </cell>
          <cell r="S378">
            <v>89.5</v>
          </cell>
          <cell r="T378">
            <v>30</v>
          </cell>
          <cell r="U378">
            <v>32871</v>
          </cell>
        </row>
        <row r="379">
          <cell r="A379">
            <v>377</v>
          </cell>
          <cell r="B379" t="str">
            <v xml:space="preserve">PORT AVENTURA/P.ATRAC                                      </v>
          </cell>
          <cell r="C379" t="str">
            <v>TVM</v>
          </cell>
          <cell r="D379" t="str">
            <v>GENERAL</v>
          </cell>
          <cell r="E379">
            <v>35903</v>
          </cell>
          <cell r="F379" t="str">
            <v>SÁB</v>
          </cell>
          <cell r="G379">
            <v>0.60250000000000004</v>
          </cell>
          <cell r="H379" t="str">
            <v>000:30</v>
          </cell>
          <cell r="I379" t="str">
            <v>[TELENOT.FIN SEMANA 1] {TELENOT.F.S.MADRID 1} * {TELENOT.F.S.GRAL.1}</v>
          </cell>
          <cell r="J379">
            <v>2</v>
          </cell>
          <cell r="K379">
            <v>9</v>
          </cell>
          <cell r="L379" t="str">
            <v>Segunda</v>
          </cell>
          <cell r="M379">
            <v>0.5</v>
          </cell>
          <cell r="N379">
            <v>710.4</v>
          </cell>
          <cell r="O379">
            <v>167</v>
          </cell>
          <cell r="P379">
            <v>675</v>
          </cell>
          <cell r="Q379">
            <v>7.9</v>
          </cell>
          <cell r="R379">
            <v>32871</v>
          </cell>
          <cell r="S379">
            <v>89.5</v>
          </cell>
          <cell r="T379">
            <v>30</v>
          </cell>
          <cell r="U379">
            <v>32871</v>
          </cell>
        </row>
        <row r="380">
          <cell r="A380">
            <v>378</v>
          </cell>
          <cell r="B380" t="str">
            <v xml:space="preserve">PORT AVENTURA/P.ATRAC                                      </v>
          </cell>
          <cell r="C380" t="str">
            <v>TVM</v>
          </cell>
          <cell r="D380" t="str">
            <v>GENERAL</v>
          </cell>
          <cell r="E380">
            <v>35903</v>
          </cell>
          <cell r="F380" t="str">
            <v>SÁB</v>
          </cell>
          <cell r="G380">
            <v>0.7663078703703704</v>
          </cell>
          <cell r="H380" t="str">
            <v>000:30</v>
          </cell>
          <cell r="I380" t="str">
            <v>[TARDE DE FUTBOL] {FUTBOL:L.ESPA#OLA OT.}</v>
          </cell>
          <cell r="J380">
            <v>6</v>
          </cell>
          <cell r="K380">
            <v>31</v>
          </cell>
          <cell r="L380" t="str">
            <v>Resto</v>
          </cell>
          <cell r="M380">
            <v>0.5</v>
          </cell>
          <cell r="N380">
            <v>710.9</v>
          </cell>
          <cell r="O380">
            <v>191</v>
          </cell>
          <cell r="P380">
            <v>600</v>
          </cell>
          <cell r="Q380">
            <v>7.9</v>
          </cell>
          <cell r="R380">
            <v>32879</v>
          </cell>
          <cell r="S380">
            <v>89.6</v>
          </cell>
          <cell r="T380">
            <v>30</v>
          </cell>
          <cell r="U380">
            <v>32879</v>
          </cell>
        </row>
        <row r="381">
          <cell r="A381">
            <v>379</v>
          </cell>
          <cell r="B381" t="str">
            <v xml:space="preserve">PORT AVENTURA/P.ATRAC                                      </v>
          </cell>
          <cell r="C381" t="str">
            <v>TVM</v>
          </cell>
          <cell r="D381" t="str">
            <v>GENERAL</v>
          </cell>
          <cell r="E381">
            <v>35903</v>
          </cell>
          <cell r="F381" t="str">
            <v>SÁB</v>
          </cell>
          <cell r="G381">
            <v>1.0117708333333333</v>
          </cell>
          <cell r="H381" t="str">
            <v>000:30</v>
          </cell>
          <cell r="I381" t="str">
            <v>[CINE] {AVANCE PROGRAMACION} * {AVANCE PROGRAMACION}</v>
          </cell>
          <cell r="J381">
            <v>2</v>
          </cell>
          <cell r="K381">
            <v>18</v>
          </cell>
          <cell r="L381" t="str">
            <v>Segunda</v>
          </cell>
          <cell r="M381">
            <v>0.8</v>
          </cell>
          <cell r="N381">
            <v>711.8</v>
          </cell>
          <cell r="O381">
            <v>297</v>
          </cell>
          <cell r="P381">
            <v>1050</v>
          </cell>
          <cell r="Q381">
            <v>7.9</v>
          </cell>
          <cell r="R381">
            <v>32889</v>
          </cell>
          <cell r="S381">
            <v>89.6</v>
          </cell>
          <cell r="T381">
            <v>30</v>
          </cell>
          <cell r="U381">
            <v>32889</v>
          </cell>
        </row>
        <row r="382">
          <cell r="A382">
            <v>380</v>
          </cell>
          <cell r="B382" t="str">
            <v xml:space="preserve">PORT AVENTURA/P.ATRAC                                      </v>
          </cell>
          <cell r="C382" t="str">
            <v>TV3</v>
          </cell>
          <cell r="D382" t="str">
            <v>GENERAL</v>
          </cell>
          <cell r="E382">
            <v>35904</v>
          </cell>
          <cell r="F382" t="str">
            <v>DOM</v>
          </cell>
          <cell r="G382">
            <v>0.61569444444444443</v>
          </cell>
          <cell r="H382" t="str">
            <v>000:20</v>
          </cell>
          <cell r="I382" t="str">
            <v>[TELEN.CAP SETMANA 1]  * {AVANCE PROGRAMACION}</v>
          </cell>
          <cell r="J382">
            <v>4</v>
          </cell>
          <cell r="K382">
            <v>15</v>
          </cell>
          <cell r="L382" t="str">
            <v>Resto</v>
          </cell>
          <cell r="M382">
            <v>1.6</v>
          </cell>
          <cell r="N382">
            <v>713.3</v>
          </cell>
          <cell r="O382">
            <v>583</v>
          </cell>
          <cell r="P382">
            <v>650</v>
          </cell>
          <cell r="Q382">
            <v>8</v>
          </cell>
          <cell r="R382">
            <v>32894</v>
          </cell>
          <cell r="S382">
            <v>89.6</v>
          </cell>
          <cell r="T382">
            <v>20</v>
          </cell>
          <cell r="U382">
            <v>32894</v>
          </cell>
        </row>
        <row r="383">
          <cell r="A383">
            <v>381</v>
          </cell>
          <cell r="B383" t="str">
            <v xml:space="preserve">PORT AVENTURA/P.ATRAC                                      </v>
          </cell>
          <cell r="C383" t="str">
            <v>TV3</v>
          </cell>
          <cell r="D383" t="str">
            <v>GENERAL</v>
          </cell>
          <cell r="E383">
            <v>35904</v>
          </cell>
          <cell r="F383" t="str">
            <v>DOM</v>
          </cell>
          <cell r="G383">
            <v>0.72295138888888888</v>
          </cell>
          <cell r="H383" t="str">
            <v>000:20</v>
          </cell>
          <cell r="I383" t="str">
            <v>[TARDA DE CINE] * [AVANCE PROGRAMACION]</v>
          </cell>
          <cell r="J383">
            <v>2</v>
          </cell>
          <cell r="K383">
            <v>19</v>
          </cell>
          <cell r="L383" t="str">
            <v>Segunda</v>
          </cell>
          <cell r="M383">
            <v>1</v>
          </cell>
          <cell r="N383">
            <v>714.4</v>
          </cell>
          <cell r="O383">
            <v>382</v>
          </cell>
          <cell r="P383">
            <v>250</v>
          </cell>
          <cell r="Q383">
            <v>8</v>
          </cell>
          <cell r="R383">
            <v>32894</v>
          </cell>
          <cell r="S383">
            <v>89.6</v>
          </cell>
          <cell r="T383">
            <v>20</v>
          </cell>
          <cell r="U383">
            <v>32894</v>
          </cell>
        </row>
        <row r="384">
          <cell r="A384">
            <v>382</v>
          </cell>
          <cell r="B384" t="str">
            <v xml:space="preserve">PORT AVENTURA/P.ATRAC                                      </v>
          </cell>
          <cell r="C384" t="str">
            <v>TV3</v>
          </cell>
          <cell r="D384" t="str">
            <v>GENERAL</v>
          </cell>
          <cell r="E384">
            <v>35904</v>
          </cell>
          <cell r="F384" t="str">
            <v>DOM</v>
          </cell>
          <cell r="G384">
            <v>0.96388888888888891</v>
          </cell>
          <cell r="H384" t="str">
            <v>000:30</v>
          </cell>
          <cell r="I384" t="str">
            <v>[BALL LLATI]  * {AVANCE PROGRAMACION}</v>
          </cell>
          <cell r="J384">
            <v>1</v>
          </cell>
          <cell r="K384">
            <v>18</v>
          </cell>
          <cell r="L384" t="str">
            <v>Primera</v>
          </cell>
          <cell r="M384">
            <v>0.7</v>
          </cell>
          <cell r="N384">
            <v>715.1</v>
          </cell>
          <cell r="O384">
            <v>267</v>
          </cell>
          <cell r="P384">
            <v>1125</v>
          </cell>
          <cell r="Q384">
            <v>8</v>
          </cell>
          <cell r="R384">
            <v>32914</v>
          </cell>
          <cell r="S384">
            <v>89.6</v>
          </cell>
          <cell r="T384">
            <v>30</v>
          </cell>
          <cell r="U384">
            <v>32914</v>
          </cell>
        </row>
        <row r="385">
          <cell r="A385">
            <v>383</v>
          </cell>
          <cell r="B385" t="str">
            <v xml:space="preserve">PORT AVENTURA/P.ATRAC                                      </v>
          </cell>
          <cell r="C385" t="str">
            <v>TV3</v>
          </cell>
          <cell r="D385" t="str">
            <v>GENERAL</v>
          </cell>
          <cell r="E385">
            <v>35904</v>
          </cell>
          <cell r="F385" t="str">
            <v>DOM</v>
          </cell>
          <cell r="G385">
            <v>0.98824074074074064</v>
          </cell>
          <cell r="H385" t="str">
            <v>000:20</v>
          </cell>
          <cell r="I385" t="str">
            <v>[BALL LLATI] {AVANCE PROGRAMACION} * {AVANCE PROGRAMACION}</v>
          </cell>
          <cell r="J385">
            <v>12</v>
          </cell>
          <cell r="K385">
            <v>16</v>
          </cell>
          <cell r="L385" t="str">
            <v>Resto</v>
          </cell>
          <cell r="M385">
            <v>0.8</v>
          </cell>
          <cell r="N385">
            <v>715.9</v>
          </cell>
          <cell r="O385">
            <v>276</v>
          </cell>
          <cell r="P385">
            <v>750</v>
          </cell>
          <cell r="Q385">
            <v>8</v>
          </cell>
          <cell r="R385">
            <v>32914</v>
          </cell>
          <cell r="S385">
            <v>89.6</v>
          </cell>
          <cell r="T385">
            <v>20</v>
          </cell>
          <cell r="U385">
            <v>32914</v>
          </cell>
        </row>
        <row r="386">
          <cell r="A386">
            <v>384</v>
          </cell>
          <cell r="B386" t="str">
            <v xml:space="preserve">PORT AVENTURA/P.ATRAC                                      </v>
          </cell>
          <cell r="C386" t="str">
            <v>TV3</v>
          </cell>
          <cell r="D386" t="str">
            <v>GENERAL</v>
          </cell>
          <cell r="E386">
            <v>35904</v>
          </cell>
          <cell r="F386" t="str">
            <v>DOM</v>
          </cell>
          <cell r="G386">
            <v>1.0089930555555555</v>
          </cell>
          <cell r="H386" t="str">
            <v>000:20</v>
          </cell>
          <cell r="I386" t="str">
            <v>[BALL LLATI] {AVANCE PROGRAMACION} * {AVANCE PROGRAMACION}</v>
          </cell>
          <cell r="J386">
            <v>11</v>
          </cell>
          <cell r="K386">
            <v>16</v>
          </cell>
          <cell r="L386" t="str">
            <v>Resto</v>
          </cell>
          <cell r="M386">
            <v>0.4</v>
          </cell>
          <cell r="N386">
            <v>716.3</v>
          </cell>
          <cell r="O386">
            <v>148</v>
          </cell>
          <cell r="P386">
            <v>750</v>
          </cell>
          <cell r="Q386">
            <v>8</v>
          </cell>
          <cell r="R386">
            <v>32914</v>
          </cell>
          <cell r="S386">
            <v>89.6</v>
          </cell>
          <cell r="T386">
            <v>20</v>
          </cell>
          <cell r="U386">
            <v>32914</v>
          </cell>
        </row>
        <row r="387">
          <cell r="A387">
            <v>385</v>
          </cell>
          <cell r="B387" t="str">
            <v xml:space="preserve">PORT AVENTURA/P.ATRAC                                      </v>
          </cell>
          <cell r="C387" t="str">
            <v>C9</v>
          </cell>
          <cell r="D387" t="str">
            <v>GENERAL</v>
          </cell>
          <cell r="E387">
            <v>35904</v>
          </cell>
          <cell r="F387" t="str">
            <v>DOM</v>
          </cell>
          <cell r="G387">
            <v>0.67766203703703709</v>
          </cell>
          <cell r="H387" t="str">
            <v>000:30</v>
          </cell>
          <cell r="I387" t="str">
            <v>[TARDES DE CINE] {AVANCE PROGRAMACION} * {AVANCE PROGRAMACION}</v>
          </cell>
          <cell r="J387">
            <v>13</v>
          </cell>
          <cell r="K387">
            <v>18</v>
          </cell>
          <cell r="L387" t="str">
            <v>Resto</v>
          </cell>
          <cell r="M387">
            <v>0.3</v>
          </cell>
          <cell r="N387">
            <v>716.6</v>
          </cell>
          <cell r="O387">
            <v>115</v>
          </cell>
          <cell r="P387">
            <v>375</v>
          </cell>
          <cell r="Q387">
            <v>8</v>
          </cell>
          <cell r="R387">
            <v>32913</v>
          </cell>
          <cell r="S387">
            <v>89.6</v>
          </cell>
          <cell r="T387">
            <v>30</v>
          </cell>
          <cell r="U387">
            <v>32913</v>
          </cell>
        </row>
        <row r="388">
          <cell r="A388">
            <v>386</v>
          </cell>
          <cell r="B388" t="str">
            <v xml:space="preserve">PORT AVENTURA/P.ATRAC                                      </v>
          </cell>
          <cell r="C388" t="str">
            <v>C9</v>
          </cell>
          <cell r="D388" t="str">
            <v>GENERAL</v>
          </cell>
          <cell r="E388">
            <v>35904</v>
          </cell>
          <cell r="F388" t="str">
            <v>DOM</v>
          </cell>
          <cell r="G388">
            <v>0.67835648148148142</v>
          </cell>
          <cell r="H388" t="str">
            <v>000:20</v>
          </cell>
          <cell r="I388" t="str">
            <v>[TARDES DE CINE] {AVANCE PROGRAMACION} * {AVANCE PROGRAMACION}</v>
          </cell>
          <cell r="J388">
            <v>16</v>
          </cell>
          <cell r="K388">
            <v>18</v>
          </cell>
          <cell r="L388" t="str">
            <v>Resto</v>
          </cell>
          <cell r="M388">
            <v>0.4</v>
          </cell>
          <cell r="N388">
            <v>717</v>
          </cell>
          <cell r="O388">
            <v>138</v>
          </cell>
          <cell r="P388">
            <v>250</v>
          </cell>
          <cell r="Q388">
            <v>8</v>
          </cell>
          <cell r="R388">
            <v>32913</v>
          </cell>
          <cell r="S388">
            <v>89.6</v>
          </cell>
          <cell r="T388">
            <v>20</v>
          </cell>
          <cell r="U388">
            <v>32913</v>
          </cell>
        </row>
        <row r="389">
          <cell r="A389">
            <v>387</v>
          </cell>
          <cell r="B389" t="str">
            <v xml:space="preserve">PORT AVENTURA/P.ATRAC                                      </v>
          </cell>
          <cell r="C389" t="str">
            <v>C9</v>
          </cell>
          <cell r="D389" t="str">
            <v>GENERAL</v>
          </cell>
          <cell r="E389">
            <v>35904</v>
          </cell>
          <cell r="F389" t="str">
            <v>DOM</v>
          </cell>
          <cell r="G389">
            <v>0.71710648148148148</v>
          </cell>
          <cell r="H389" t="str">
            <v>000:30</v>
          </cell>
          <cell r="I389" t="str">
            <v xml:space="preserve">[TARDES DE CINE] {AVANCE PROGRAMACION} * </v>
          </cell>
          <cell r="J389">
            <v>16</v>
          </cell>
          <cell r="K389">
            <v>18</v>
          </cell>
          <cell r="L389" t="str">
            <v>Resto</v>
          </cell>
          <cell r="M389">
            <v>0.3</v>
          </cell>
          <cell r="N389">
            <v>717.2</v>
          </cell>
          <cell r="O389">
            <v>95</v>
          </cell>
          <cell r="P389">
            <v>375</v>
          </cell>
          <cell r="Q389">
            <v>8</v>
          </cell>
          <cell r="R389">
            <v>32913</v>
          </cell>
          <cell r="S389">
            <v>89.6</v>
          </cell>
          <cell r="T389">
            <v>30</v>
          </cell>
          <cell r="U389">
            <v>32913</v>
          </cell>
        </row>
        <row r="390">
          <cell r="A390">
            <v>388</v>
          </cell>
          <cell r="B390" t="str">
            <v xml:space="preserve">PORT AVENTURA/P.ATRAC                                      </v>
          </cell>
          <cell r="C390" t="str">
            <v>C9</v>
          </cell>
          <cell r="D390" t="str">
            <v>GENERAL</v>
          </cell>
          <cell r="E390">
            <v>35904</v>
          </cell>
          <cell r="F390" t="str">
            <v>DOM</v>
          </cell>
          <cell r="G390">
            <v>0.75481481481481483</v>
          </cell>
          <cell r="H390" t="str">
            <v>000:20</v>
          </cell>
          <cell r="I390" t="str">
            <v>[PREMIS VEO VEO] {AVANCE PROGRAMACION} * {AVANCE PROGRAMACION}</v>
          </cell>
          <cell r="J390">
            <v>12</v>
          </cell>
          <cell r="K390">
            <v>13</v>
          </cell>
          <cell r="L390" t="str">
            <v>Penultima</v>
          </cell>
          <cell r="M390">
            <v>0.2</v>
          </cell>
          <cell r="N390">
            <v>717.4</v>
          </cell>
          <cell r="O390">
            <v>79</v>
          </cell>
          <cell r="P390">
            <v>250</v>
          </cell>
          <cell r="Q390">
            <v>8</v>
          </cell>
          <cell r="R390">
            <v>32916</v>
          </cell>
          <cell r="S390">
            <v>89.7</v>
          </cell>
          <cell r="T390">
            <v>20</v>
          </cell>
          <cell r="U390">
            <v>32916</v>
          </cell>
        </row>
        <row r="391">
          <cell r="A391">
            <v>389</v>
          </cell>
          <cell r="B391" t="str">
            <v xml:space="preserve">PORT AVENTURA/P.ATRAC                                      </v>
          </cell>
          <cell r="C391" t="str">
            <v>C9</v>
          </cell>
          <cell r="D391" t="str">
            <v>GENERAL</v>
          </cell>
          <cell r="E391">
            <v>35904</v>
          </cell>
          <cell r="F391" t="str">
            <v>DOM</v>
          </cell>
          <cell r="G391">
            <v>0.76878472222222216</v>
          </cell>
          <cell r="H391" t="str">
            <v>000:30</v>
          </cell>
          <cell r="I391" t="str">
            <v>[PREMIS VEO VEO] {AVANCE PROGRAMACION} * {AVANCE PROGRAMACION}</v>
          </cell>
          <cell r="J391">
            <v>3</v>
          </cell>
          <cell r="K391">
            <v>18</v>
          </cell>
          <cell r="L391" t="str">
            <v>Resto</v>
          </cell>
          <cell r="M391">
            <v>0.2</v>
          </cell>
          <cell r="N391">
            <v>717.7</v>
          </cell>
          <cell r="O391">
            <v>83</v>
          </cell>
          <cell r="P391">
            <v>375</v>
          </cell>
          <cell r="Q391">
            <v>8</v>
          </cell>
          <cell r="R391">
            <v>32922</v>
          </cell>
          <cell r="S391">
            <v>89.7</v>
          </cell>
          <cell r="T391">
            <v>30</v>
          </cell>
          <cell r="U391">
            <v>32922</v>
          </cell>
        </row>
        <row r="392">
          <cell r="A392">
            <v>390</v>
          </cell>
          <cell r="B392" t="str">
            <v xml:space="preserve">PORT AVENTURA/P.ATRAC                                      </v>
          </cell>
          <cell r="C392" t="str">
            <v>C9</v>
          </cell>
          <cell r="D392" t="str">
            <v>GENERAL</v>
          </cell>
          <cell r="E392">
            <v>35904</v>
          </cell>
          <cell r="F392" t="str">
            <v>DOM</v>
          </cell>
          <cell r="G392">
            <v>0.78976851851851848</v>
          </cell>
          <cell r="H392" t="str">
            <v>000:20</v>
          </cell>
          <cell r="I392" t="str">
            <v>[PREMIS VEO VEO] {AVANCE PROGRAMACION} * {AVANCE PROGRAMACION}</v>
          </cell>
          <cell r="J392">
            <v>9</v>
          </cell>
          <cell r="K392">
            <v>18</v>
          </cell>
          <cell r="L392" t="str">
            <v>Resto</v>
          </cell>
          <cell r="M392">
            <v>0.2</v>
          </cell>
          <cell r="N392">
            <v>717.8</v>
          </cell>
          <cell r="O392">
            <v>70</v>
          </cell>
          <cell r="P392">
            <v>250</v>
          </cell>
          <cell r="Q392">
            <v>8</v>
          </cell>
          <cell r="R392">
            <v>32922</v>
          </cell>
          <cell r="S392">
            <v>89.7</v>
          </cell>
          <cell r="T392">
            <v>20</v>
          </cell>
          <cell r="U392">
            <v>32922</v>
          </cell>
        </row>
        <row r="393">
          <cell r="A393">
            <v>391</v>
          </cell>
          <cell r="B393" t="str">
            <v xml:space="preserve">PORT AVENTURA/P.ATRAC                                      </v>
          </cell>
          <cell r="C393" t="str">
            <v>C9</v>
          </cell>
          <cell r="D393" t="str">
            <v>GENERAL</v>
          </cell>
          <cell r="E393">
            <v>35904</v>
          </cell>
          <cell r="F393" t="str">
            <v>DOM</v>
          </cell>
          <cell r="G393">
            <v>0.80956018518518524</v>
          </cell>
          <cell r="H393" t="str">
            <v>000:20</v>
          </cell>
          <cell r="I393" t="str">
            <v xml:space="preserve">[PREMIS VEO VEO] {AVANCE PROGRAMACION} * </v>
          </cell>
          <cell r="J393">
            <v>11</v>
          </cell>
          <cell r="K393">
            <v>11</v>
          </cell>
          <cell r="L393" t="str">
            <v>Ultima</v>
          </cell>
          <cell r="M393">
            <v>0.2</v>
          </cell>
          <cell r="N393">
            <v>718.1</v>
          </cell>
          <cell r="O393">
            <v>76</v>
          </cell>
          <cell r="P393">
            <v>250</v>
          </cell>
          <cell r="Q393">
            <v>8</v>
          </cell>
          <cell r="R393">
            <v>32921</v>
          </cell>
          <cell r="S393">
            <v>89.7</v>
          </cell>
          <cell r="T393">
            <v>20</v>
          </cell>
          <cell r="U393">
            <v>32921</v>
          </cell>
        </row>
        <row r="394">
          <cell r="A394">
            <v>392</v>
          </cell>
          <cell r="B394" t="str">
            <v xml:space="preserve">PORT AVENTURA/P.ATRAC                                      </v>
          </cell>
          <cell r="C394" t="str">
            <v>C9</v>
          </cell>
          <cell r="D394" t="str">
            <v>GENERAL</v>
          </cell>
          <cell r="E394">
            <v>35904</v>
          </cell>
          <cell r="F394" t="str">
            <v>DOM</v>
          </cell>
          <cell r="G394">
            <v>0.83239583333333333</v>
          </cell>
          <cell r="H394" t="str">
            <v>000:20</v>
          </cell>
          <cell r="I394" t="str">
            <v>[MR.BEAN] * [AVANCE PROGRAMACION]</v>
          </cell>
          <cell r="J394">
            <v>10</v>
          </cell>
          <cell r="K394">
            <v>12</v>
          </cell>
          <cell r="L394" t="str">
            <v>Resto</v>
          </cell>
          <cell r="M394">
            <v>0.3</v>
          </cell>
          <cell r="N394">
            <v>718.3</v>
          </cell>
          <cell r="O394">
            <v>108</v>
          </cell>
          <cell r="P394">
            <v>300</v>
          </cell>
          <cell r="Q394">
            <v>8</v>
          </cell>
          <cell r="R394">
            <v>32921</v>
          </cell>
          <cell r="S394">
            <v>89.7</v>
          </cell>
          <cell r="T394">
            <v>20</v>
          </cell>
          <cell r="U394">
            <v>32921</v>
          </cell>
        </row>
        <row r="395">
          <cell r="A395">
            <v>393</v>
          </cell>
          <cell r="B395" t="str">
            <v xml:space="preserve">PORT AVENTURA/P.ATRAC                                      </v>
          </cell>
          <cell r="C395" t="str">
            <v>C9</v>
          </cell>
          <cell r="D395" t="str">
            <v>GENERAL</v>
          </cell>
          <cell r="E395">
            <v>35904</v>
          </cell>
          <cell r="F395" t="str">
            <v>DOM</v>
          </cell>
          <cell r="G395">
            <v>0.85273148148148159</v>
          </cell>
          <cell r="H395" t="str">
            <v>000:20</v>
          </cell>
          <cell r="I395" t="str">
            <v>[AVANCE PROGRAMACION] * [AVANCE PROGRAMACION]</v>
          </cell>
          <cell r="J395">
            <v>6</v>
          </cell>
          <cell r="K395">
            <v>10</v>
          </cell>
          <cell r="L395" t="str">
            <v>Resto</v>
          </cell>
          <cell r="M395">
            <v>0.2</v>
          </cell>
          <cell r="N395">
            <v>718.5</v>
          </cell>
          <cell r="O395">
            <v>70</v>
          </cell>
          <cell r="P395">
            <v>300</v>
          </cell>
          <cell r="Q395">
            <v>8</v>
          </cell>
          <cell r="R395">
            <v>32925</v>
          </cell>
          <cell r="S395">
            <v>89.7</v>
          </cell>
          <cell r="T395">
            <v>20</v>
          </cell>
          <cell r="U395">
            <v>32925</v>
          </cell>
        </row>
        <row r="396">
          <cell r="A396">
            <v>394</v>
          </cell>
          <cell r="B396" t="str">
            <v xml:space="preserve">PORT AVENTURA/P.ATRAC                                      </v>
          </cell>
          <cell r="C396" t="str">
            <v>C9</v>
          </cell>
          <cell r="D396" t="str">
            <v>GENERAL</v>
          </cell>
          <cell r="E396">
            <v>35904</v>
          </cell>
          <cell r="F396" t="str">
            <v>DOM</v>
          </cell>
          <cell r="G396">
            <v>0.87046296296296299</v>
          </cell>
          <cell r="H396" t="str">
            <v>000:30</v>
          </cell>
          <cell r="I396" t="str">
            <v>[MINUT A MINUT] {AVANCE PROGRAMACION} * {AVANCE PROGRAMACION}</v>
          </cell>
          <cell r="J396">
            <v>7</v>
          </cell>
          <cell r="K396">
            <v>12</v>
          </cell>
          <cell r="L396" t="str">
            <v>Resto</v>
          </cell>
          <cell r="M396">
            <v>0.3</v>
          </cell>
          <cell r="N396">
            <v>718.8</v>
          </cell>
          <cell r="O396">
            <v>100</v>
          </cell>
          <cell r="P396">
            <v>450</v>
          </cell>
          <cell r="Q396">
            <v>8</v>
          </cell>
          <cell r="R396">
            <v>32929</v>
          </cell>
          <cell r="S396">
            <v>89.7</v>
          </cell>
          <cell r="T396">
            <v>30</v>
          </cell>
          <cell r="U396">
            <v>32929</v>
          </cell>
        </row>
        <row r="397">
          <cell r="A397">
            <v>395</v>
          </cell>
          <cell r="B397" t="str">
            <v xml:space="preserve">PORT AVENTURA/P.ATRAC                                      </v>
          </cell>
          <cell r="C397" t="str">
            <v>C9</v>
          </cell>
          <cell r="D397" t="str">
            <v>GENERAL</v>
          </cell>
          <cell r="E397">
            <v>35904</v>
          </cell>
          <cell r="F397" t="str">
            <v>DOM</v>
          </cell>
          <cell r="G397">
            <v>0.91825231481481484</v>
          </cell>
          <cell r="H397" t="str">
            <v>000:20</v>
          </cell>
          <cell r="I397" t="str">
            <v>[CINE TOTAL] {AVANCE PROGRAMACION} * {AVANCE PROGRAMACION}</v>
          </cell>
          <cell r="J397">
            <v>5</v>
          </cell>
          <cell r="K397">
            <v>18</v>
          </cell>
          <cell r="L397" t="str">
            <v>Resto</v>
          </cell>
          <cell r="M397">
            <v>0.4</v>
          </cell>
          <cell r="N397">
            <v>719.2</v>
          </cell>
          <cell r="O397">
            <v>133</v>
          </cell>
          <cell r="P397">
            <v>500</v>
          </cell>
          <cell r="Q397">
            <v>8</v>
          </cell>
          <cell r="R397">
            <v>32929</v>
          </cell>
          <cell r="S397">
            <v>89.7</v>
          </cell>
          <cell r="T397">
            <v>20</v>
          </cell>
          <cell r="U397">
            <v>32929</v>
          </cell>
        </row>
        <row r="398">
          <cell r="A398">
            <v>396</v>
          </cell>
          <cell r="B398" t="str">
            <v xml:space="preserve">PORT AVENTURA/P.ATRAC                                      </v>
          </cell>
          <cell r="C398" t="str">
            <v>C9</v>
          </cell>
          <cell r="D398" t="str">
            <v>GENERAL</v>
          </cell>
          <cell r="E398">
            <v>35904</v>
          </cell>
          <cell r="F398" t="str">
            <v>DOM</v>
          </cell>
          <cell r="G398">
            <v>0.93684027777777779</v>
          </cell>
          <cell r="H398" t="str">
            <v>000:30</v>
          </cell>
          <cell r="I398" t="str">
            <v>[CINE TOTAL] {AVANCE PROGRAMACION} * {AVANCE PROGRAMACION}</v>
          </cell>
          <cell r="J398">
            <v>8</v>
          </cell>
          <cell r="K398">
            <v>14</v>
          </cell>
          <cell r="L398" t="str">
            <v>Resto</v>
          </cell>
          <cell r="M398">
            <v>0.3</v>
          </cell>
          <cell r="N398">
            <v>719.5</v>
          </cell>
          <cell r="O398">
            <v>117</v>
          </cell>
          <cell r="P398">
            <v>750</v>
          </cell>
          <cell r="Q398">
            <v>8</v>
          </cell>
          <cell r="R398">
            <v>32929</v>
          </cell>
          <cell r="S398">
            <v>89.7</v>
          </cell>
          <cell r="T398">
            <v>30</v>
          </cell>
          <cell r="U398">
            <v>32929</v>
          </cell>
        </row>
        <row r="399">
          <cell r="A399">
            <v>397</v>
          </cell>
          <cell r="B399" t="str">
            <v xml:space="preserve">PORT AVENTURA/P.ATRAC                                      </v>
          </cell>
          <cell r="C399" t="str">
            <v>C9</v>
          </cell>
          <cell r="D399" t="str">
            <v>GENERAL</v>
          </cell>
          <cell r="E399">
            <v>35904</v>
          </cell>
          <cell r="F399" t="str">
            <v>DOM</v>
          </cell>
          <cell r="G399">
            <v>0.95295138888888886</v>
          </cell>
          <cell r="H399" t="str">
            <v>000:30</v>
          </cell>
          <cell r="I399" t="str">
            <v>[CINE TOTAL] {AVANCE PROGRAMACION} * {AVANCE PROGRAMACION}</v>
          </cell>
          <cell r="J399">
            <v>11</v>
          </cell>
          <cell r="K399">
            <v>16</v>
          </cell>
          <cell r="L399" t="str">
            <v>Resto</v>
          </cell>
          <cell r="M399">
            <v>0.3</v>
          </cell>
          <cell r="N399">
            <v>719.8</v>
          </cell>
          <cell r="O399">
            <v>128</v>
          </cell>
          <cell r="P399">
            <v>750</v>
          </cell>
          <cell r="Q399">
            <v>8</v>
          </cell>
          <cell r="R399">
            <v>32929</v>
          </cell>
          <cell r="S399">
            <v>89.7</v>
          </cell>
          <cell r="T399">
            <v>30</v>
          </cell>
          <cell r="U399">
            <v>32929</v>
          </cell>
        </row>
        <row r="400">
          <cell r="A400">
            <v>398</v>
          </cell>
          <cell r="B400" t="str">
            <v xml:space="preserve">PORT AVENTURA/P.ATRAC                                      </v>
          </cell>
          <cell r="C400" t="str">
            <v>ETB2</v>
          </cell>
          <cell r="D400" t="str">
            <v>GENERAL</v>
          </cell>
          <cell r="E400">
            <v>35904</v>
          </cell>
          <cell r="F400" t="str">
            <v>DOM</v>
          </cell>
          <cell r="G400">
            <v>0.74449074074074073</v>
          </cell>
          <cell r="H400" t="str">
            <v>000:30</v>
          </cell>
          <cell r="I400" t="str">
            <v>[CINE 2 2] {AVANCE PROGRAMACION} * {AVANCE PROGRAMACION}</v>
          </cell>
          <cell r="J400">
            <v>3</v>
          </cell>
          <cell r="K400">
            <v>9</v>
          </cell>
          <cell r="L400" t="str">
            <v>Resto</v>
          </cell>
          <cell r="M400">
            <v>0.2</v>
          </cell>
          <cell r="N400">
            <v>720</v>
          </cell>
          <cell r="O400">
            <v>76</v>
          </cell>
          <cell r="P400">
            <v>210</v>
          </cell>
          <cell r="Q400">
            <v>8</v>
          </cell>
          <cell r="R400">
            <v>32929</v>
          </cell>
          <cell r="S400">
            <v>89.7</v>
          </cell>
          <cell r="T400">
            <v>30</v>
          </cell>
          <cell r="U400">
            <v>32929</v>
          </cell>
        </row>
        <row r="401">
          <cell r="A401">
            <v>399</v>
          </cell>
          <cell r="B401" t="str">
            <v xml:space="preserve">PORT AVENTURA/P.ATRAC                                      </v>
          </cell>
          <cell r="C401" t="str">
            <v>ETB2</v>
          </cell>
          <cell r="D401" t="str">
            <v>GENERAL</v>
          </cell>
          <cell r="E401">
            <v>35904</v>
          </cell>
          <cell r="F401" t="str">
            <v>DOM</v>
          </cell>
          <cell r="G401">
            <v>0.89856481481481476</v>
          </cell>
          <cell r="H401" t="str">
            <v>000:30</v>
          </cell>
          <cell r="I401" t="str">
            <v>[AVANCE PROGRAMACION] * [AVANCE PROGRAMACION]</v>
          </cell>
          <cell r="J401">
            <v>6</v>
          </cell>
          <cell r="K401">
            <v>8</v>
          </cell>
          <cell r="L401" t="str">
            <v>Resto</v>
          </cell>
          <cell r="M401">
            <v>0.5</v>
          </cell>
          <cell r="N401">
            <v>720.6</v>
          </cell>
          <cell r="O401">
            <v>196</v>
          </cell>
          <cell r="P401">
            <v>375</v>
          </cell>
          <cell r="Q401">
            <v>8</v>
          </cell>
          <cell r="R401">
            <v>32929</v>
          </cell>
          <cell r="S401">
            <v>89.7</v>
          </cell>
          <cell r="T401">
            <v>30</v>
          </cell>
          <cell r="U401">
            <v>32929</v>
          </cell>
        </row>
        <row r="402">
          <cell r="A402">
            <v>400</v>
          </cell>
          <cell r="B402" t="str">
            <v xml:space="preserve">PORT AVENTURA/P.ATRAC                                      </v>
          </cell>
          <cell r="C402" t="str">
            <v>ETB2</v>
          </cell>
          <cell r="D402" t="str">
            <v>GENERAL</v>
          </cell>
          <cell r="E402">
            <v>35904</v>
          </cell>
          <cell r="F402" t="str">
            <v>DOM</v>
          </cell>
          <cell r="G402">
            <v>0.97186342592592589</v>
          </cell>
          <cell r="H402" t="str">
            <v>000:30</v>
          </cell>
          <cell r="I402" t="str">
            <v>[CINE 2] {AVANCE PROGRAMACION} * {AVANCE PROGRAMACION}</v>
          </cell>
          <cell r="J402">
            <v>7</v>
          </cell>
          <cell r="K402">
            <v>14</v>
          </cell>
          <cell r="L402" t="str">
            <v>Resto</v>
          </cell>
          <cell r="M402">
            <v>0.2</v>
          </cell>
          <cell r="N402">
            <v>720.8</v>
          </cell>
          <cell r="O402">
            <v>82</v>
          </cell>
          <cell r="P402">
            <v>413</v>
          </cell>
          <cell r="Q402">
            <v>8</v>
          </cell>
          <cell r="R402">
            <v>32929</v>
          </cell>
          <cell r="S402">
            <v>89.7</v>
          </cell>
          <cell r="T402">
            <v>30</v>
          </cell>
          <cell r="U402">
            <v>32929</v>
          </cell>
        </row>
        <row r="403">
          <cell r="A403">
            <v>401</v>
          </cell>
          <cell r="B403" t="str">
            <v xml:space="preserve">PORT AVENTURA/P.ATRAC                                      </v>
          </cell>
          <cell r="C403" t="str">
            <v>ETB2</v>
          </cell>
          <cell r="D403" t="str">
            <v>GENERAL</v>
          </cell>
          <cell r="E403">
            <v>35904</v>
          </cell>
          <cell r="F403" t="str">
            <v>DOM</v>
          </cell>
          <cell r="G403">
            <v>0.99613425925925936</v>
          </cell>
          <cell r="H403" t="str">
            <v>000:30</v>
          </cell>
          <cell r="I403" t="str">
            <v>[CINE 2] {AVANCE PROGRAMACION} * {AVANCE PROGRAMACION}</v>
          </cell>
          <cell r="J403">
            <v>16</v>
          </cell>
          <cell r="K403">
            <v>17</v>
          </cell>
          <cell r="L403" t="str">
            <v>Penultima</v>
          </cell>
          <cell r="M403">
            <v>0.3</v>
          </cell>
          <cell r="N403">
            <v>721.1</v>
          </cell>
          <cell r="O403">
            <v>96</v>
          </cell>
          <cell r="P403">
            <v>413</v>
          </cell>
          <cell r="Q403">
            <v>8</v>
          </cell>
          <cell r="R403">
            <v>32934</v>
          </cell>
          <cell r="S403">
            <v>89.7</v>
          </cell>
          <cell r="T403">
            <v>30</v>
          </cell>
          <cell r="U403">
            <v>32934</v>
          </cell>
        </row>
        <row r="404">
          <cell r="A404">
            <v>402</v>
          </cell>
          <cell r="B404" t="str">
            <v xml:space="preserve">PORT AVENTURA/P.ATRAC                                      </v>
          </cell>
          <cell r="C404" t="str">
            <v>TVM</v>
          </cell>
          <cell r="D404" t="str">
            <v>GENERAL</v>
          </cell>
          <cell r="E404">
            <v>35904</v>
          </cell>
          <cell r="F404" t="str">
            <v>DOM</v>
          </cell>
          <cell r="G404">
            <v>0.63800925925925933</v>
          </cell>
          <cell r="H404" t="str">
            <v>000:30</v>
          </cell>
          <cell r="I404" t="str">
            <v>[TELENOT.FIN SEMANA 1] {TELENOT.F.S.GRAL.1}</v>
          </cell>
          <cell r="J404">
            <v>2</v>
          </cell>
          <cell r="K404">
            <v>8</v>
          </cell>
          <cell r="L404" t="str">
            <v>Segunda</v>
          </cell>
          <cell r="M404">
            <v>0.8</v>
          </cell>
          <cell r="N404">
            <v>721.9</v>
          </cell>
          <cell r="O404">
            <v>309</v>
          </cell>
          <cell r="P404">
            <v>600</v>
          </cell>
          <cell r="Q404">
            <v>8</v>
          </cell>
          <cell r="R404">
            <v>32947</v>
          </cell>
          <cell r="S404">
            <v>89.7</v>
          </cell>
          <cell r="T404">
            <v>30</v>
          </cell>
          <cell r="U404">
            <v>32947</v>
          </cell>
        </row>
        <row r="405">
          <cell r="A405">
            <v>403</v>
          </cell>
          <cell r="B405" t="str">
            <v xml:space="preserve">PORT AVENTURA/P.ATRAC                                      </v>
          </cell>
          <cell r="C405" t="str">
            <v>TVM</v>
          </cell>
          <cell r="D405" t="str">
            <v>GENERAL</v>
          </cell>
          <cell r="E405">
            <v>35904</v>
          </cell>
          <cell r="F405" t="str">
            <v>DOM</v>
          </cell>
          <cell r="G405">
            <v>0.75523148148148145</v>
          </cell>
          <cell r="H405" t="str">
            <v>000:30</v>
          </cell>
          <cell r="I405" t="str">
            <v>[PANORAMA ACTUALIDAD]  * {AVANCE PROGRAMACION}</v>
          </cell>
          <cell r="J405">
            <v>3</v>
          </cell>
          <cell r="K405">
            <v>20</v>
          </cell>
          <cell r="L405" t="str">
            <v>Resto</v>
          </cell>
          <cell r="M405">
            <v>0.5</v>
          </cell>
          <cell r="N405">
            <v>722.4</v>
          </cell>
          <cell r="O405">
            <v>173</v>
          </cell>
          <cell r="P405">
            <v>600</v>
          </cell>
          <cell r="Q405">
            <v>8</v>
          </cell>
          <cell r="R405">
            <v>32947</v>
          </cell>
          <cell r="S405">
            <v>89.7</v>
          </cell>
          <cell r="T405">
            <v>30</v>
          </cell>
          <cell r="U405">
            <v>32947</v>
          </cell>
        </row>
        <row r="406">
          <cell r="A406">
            <v>404</v>
          </cell>
          <cell r="B406" t="str">
            <v xml:space="preserve">PORT AVENTURA/P.ATRAC                                      </v>
          </cell>
          <cell r="C406" t="str">
            <v>TVM</v>
          </cell>
          <cell r="D406" t="str">
            <v>GENERAL</v>
          </cell>
          <cell r="E406">
            <v>35904</v>
          </cell>
          <cell r="F406" t="str">
            <v>DOM</v>
          </cell>
          <cell r="G406">
            <v>0.86387731481481478</v>
          </cell>
          <cell r="H406" t="str">
            <v>000:30</v>
          </cell>
          <cell r="I406" t="str">
            <v>[FUTBOL ES FUTBOL] {AVANCE PROGRAMACION} * {AVANCE PROGRAMACION}</v>
          </cell>
          <cell r="J406">
            <v>6</v>
          </cell>
          <cell r="K406">
            <v>17</v>
          </cell>
          <cell r="L406" t="str">
            <v>Resto</v>
          </cell>
          <cell r="M406">
            <v>0.9</v>
          </cell>
          <cell r="N406">
            <v>723.2</v>
          </cell>
          <cell r="O406">
            <v>315</v>
          </cell>
          <cell r="P406">
            <v>1050</v>
          </cell>
          <cell r="Q406">
            <v>8.1</v>
          </cell>
          <cell r="R406">
            <v>32976</v>
          </cell>
          <cell r="S406">
            <v>89.8</v>
          </cell>
          <cell r="T406">
            <v>30</v>
          </cell>
          <cell r="U406">
            <v>32976</v>
          </cell>
        </row>
        <row r="407">
          <cell r="A407">
            <v>405</v>
          </cell>
          <cell r="B407" t="str">
            <v xml:space="preserve">PORT AVENTURA/P.ATRAC                                      </v>
          </cell>
          <cell r="C407" t="str">
            <v>TVM</v>
          </cell>
          <cell r="D407" t="str">
            <v>GENERAL</v>
          </cell>
          <cell r="E407">
            <v>35904</v>
          </cell>
          <cell r="F407" t="str">
            <v>DOM</v>
          </cell>
          <cell r="G407">
            <v>1.0019212962962962</v>
          </cell>
          <cell r="H407" t="str">
            <v>000:30</v>
          </cell>
          <cell r="I407" t="str">
            <v>[EL MEGAHIT] {AVANCE PROGRAMACION} * {AVANCE PROGRAMACION}</v>
          </cell>
          <cell r="J407">
            <v>10</v>
          </cell>
          <cell r="K407">
            <v>18</v>
          </cell>
          <cell r="L407" t="str">
            <v>Resto</v>
          </cell>
          <cell r="M407">
            <v>1.6</v>
          </cell>
          <cell r="N407">
            <v>724.8</v>
          </cell>
          <cell r="O407">
            <v>570</v>
          </cell>
          <cell r="P407">
            <v>1050</v>
          </cell>
          <cell r="Q407">
            <v>8.1</v>
          </cell>
          <cell r="R407">
            <v>33020</v>
          </cell>
          <cell r="S407">
            <v>89.9</v>
          </cell>
          <cell r="T407">
            <v>30</v>
          </cell>
          <cell r="U407">
            <v>33020</v>
          </cell>
        </row>
        <row r="408">
          <cell r="A408">
            <v>406</v>
          </cell>
          <cell r="B408" t="str">
            <v xml:space="preserve">PORT AVENTURA/P.ATRAC                                      </v>
          </cell>
          <cell r="C408" t="str">
            <v>TV3</v>
          </cell>
          <cell r="D408" t="str">
            <v>GENERAL</v>
          </cell>
          <cell r="E408">
            <v>35905</v>
          </cell>
          <cell r="F408" t="str">
            <v>LUN</v>
          </cell>
          <cell r="G408">
            <v>0.67246527777777787</v>
          </cell>
          <cell r="H408" t="str">
            <v>000:20</v>
          </cell>
          <cell r="I408" t="str">
            <v>[NISSAGA DE PODER]  * {AVANCE PROGRAMACION}</v>
          </cell>
          <cell r="J408">
            <v>3</v>
          </cell>
          <cell r="K408">
            <v>14</v>
          </cell>
          <cell r="L408" t="str">
            <v>Resto</v>
          </cell>
          <cell r="M408">
            <v>1.8</v>
          </cell>
          <cell r="N408">
            <v>726.6</v>
          </cell>
          <cell r="O408">
            <v>677</v>
          </cell>
          <cell r="P408">
            <v>700</v>
          </cell>
          <cell r="Q408">
            <v>8.1</v>
          </cell>
          <cell r="R408">
            <v>33035</v>
          </cell>
          <cell r="S408">
            <v>90</v>
          </cell>
          <cell r="T408">
            <v>20</v>
          </cell>
          <cell r="U408">
            <v>33035</v>
          </cell>
        </row>
        <row r="409">
          <cell r="A409">
            <v>407</v>
          </cell>
          <cell r="B409" t="str">
            <v xml:space="preserve">PORT AVENTURA/P.ATRAC                                      </v>
          </cell>
          <cell r="C409" t="str">
            <v>TV3</v>
          </cell>
          <cell r="D409" t="str">
            <v>GENERAL</v>
          </cell>
          <cell r="E409">
            <v>35905</v>
          </cell>
          <cell r="F409" t="str">
            <v>LUN</v>
          </cell>
          <cell r="G409">
            <v>0.71879629629629627</v>
          </cell>
          <cell r="H409" t="str">
            <v>000:20</v>
          </cell>
          <cell r="I409" t="str">
            <v>[EN DIRECTE,MARI PAU]  * {LA TIENDA EN CASA}</v>
          </cell>
          <cell r="J409">
            <v>3</v>
          </cell>
          <cell r="K409">
            <v>16</v>
          </cell>
          <cell r="L409" t="str">
            <v>Resto</v>
          </cell>
          <cell r="M409">
            <v>0.8</v>
          </cell>
          <cell r="N409">
            <v>727.5</v>
          </cell>
          <cell r="O409">
            <v>303</v>
          </cell>
          <cell r="P409">
            <v>175</v>
          </cell>
          <cell r="Q409">
            <v>8.1</v>
          </cell>
          <cell r="R409">
            <v>33042</v>
          </cell>
          <cell r="S409">
            <v>90</v>
          </cell>
          <cell r="T409">
            <v>20</v>
          </cell>
          <cell r="U409">
            <v>33042</v>
          </cell>
        </row>
        <row r="410">
          <cell r="A410">
            <v>408</v>
          </cell>
          <cell r="B410" t="str">
            <v xml:space="preserve">PORT AVENTURA/P.ATRAC                                      </v>
          </cell>
          <cell r="C410" t="str">
            <v>TV3</v>
          </cell>
          <cell r="D410" t="str">
            <v>GENERAL</v>
          </cell>
          <cell r="E410">
            <v>35905</v>
          </cell>
          <cell r="F410" t="str">
            <v>LUN</v>
          </cell>
          <cell r="G410">
            <v>0.82874999999999999</v>
          </cell>
          <cell r="H410" t="str">
            <v>000:20</v>
          </cell>
          <cell r="I410" t="str">
            <v>[IRONSIDE]  * {LA TIENDA EN CASA}</v>
          </cell>
          <cell r="J410">
            <v>1</v>
          </cell>
          <cell r="K410">
            <v>20</v>
          </cell>
          <cell r="L410" t="str">
            <v>Primera</v>
          </cell>
          <cell r="M410">
            <v>0.7</v>
          </cell>
          <cell r="N410">
            <v>728.2</v>
          </cell>
          <cell r="O410">
            <v>273</v>
          </cell>
          <cell r="P410">
            <v>300</v>
          </cell>
          <cell r="Q410">
            <v>8.1</v>
          </cell>
          <cell r="R410">
            <v>33041</v>
          </cell>
          <cell r="S410">
            <v>90</v>
          </cell>
          <cell r="T410">
            <v>20</v>
          </cell>
          <cell r="U410">
            <v>33041</v>
          </cell>
        </row>
        <row r="411">
          <cell r="A411">
            <v>409</v>
          </cell>
          <cell r="B411" t="str">
            <v xml:space="preserve">PORT AVENTURA/P.ATRAC                                      </v>
          </cell>
          <cell r="C411" t="str">
            <v>TV3</v>
          </cell>
          <cell r="D411" t="str">
            <v>GENERAL</v>
          </cell>
          <cell r="E411">
            <v>35905</v>
          </cell>
          <cell r="F411" t="str">
            <v>LUN</v>
          </cell>
          <cell r="G411">
            <v>0.84940972222222222</v>
          </cell>
          <cell r="H411" t="str">
            <v>000:30</v>
          </cell>
          <cell r="I411" t="str">
            <v>[IRONSIDE] * [AVANCE PROGRAMACION]</v>
          </cell>
          <cell r="J411">
            <v>4</v>
          </cell>
          <cell r="K411">
            <v>19</v>
          </cell>
          <cell r="L411" t="str">
            <v>Resto</v>
          </cell>
          <cell r="M411">
            <v>0.6</v>
          </cell>
          <cell r="N411">
            <v>728.8</v>
          </cell>
          <cell r="O411">
            <v>206</v>
          </cell>
          <cell r="P411">
            <v>450</v>
          </cell>
          <cell r="Q411">
            <v>8.1</v>
          </cell>
          <cell r="R411">
            <v>33041</v>
          </cell>
          <cell r="S411">
            <v>90</v>
          </cell>
          <cell r="T411">
            <v>30</v>
          </cell>
          <cell r="U411">
            <v>33041</v>
          </cell>
        </row>
        <row r="412">
          <cell r="A412">
            <v>410</v>
          </cell>
          <cell r="B412" t="str">
            <v xml:space="preserve">PORT AVENTURA/P.ATRAC                                      </v>
          </cell>
          <cell r="C412" t="str">
            <v>TV3</v>
          </cell>
          <cell r="D412" t="str">
            <v>GENERAL</v>
          </cell>
          <cell r="E412">
            <v>35905</v>
          </cell>
          <cell r="F412" t="str">
            <v>LUN</v>
          </cell>
          <cell r="G412">
            <v>0.90681712962962957</v>
          </cell>
          <cell r="H412" t="str">
            <v>000:20</v>
          </cell>
          <cell r="I412" t="str">
            <v>[SURTI COM SURTI]  * {AVANCE PROGRAMACION}</v>
          </cell>
          <cell r="J412">
            <v>3</v>
          </cell>
          <cell r="K412">
            <v>17</v>
          </cell>
          <cell r="L412" t="str">
            <v>Resto</v>
          </cell>
          <cell r="M412">
            <v>1.3</v>
          </cell>
          <cell r="N412">
            <v>730</v>
          </cell>
          <cell r="O412">
            <v>459</v>
          </cell>
          <cell r="P412">
            <v>650</v>
          </cell>
          <cell r="Q412">
            <v>8.1</v>
          </cell>
          <cell r="R412">
            <v>33049</v>
          </cell>
          <cell r="S412">
            <v>90</v>
          </cell>
          <cell r="T412">
            <v>20</v>
          </cell>
          <cell r="U412">
            <v>33049</v>
          </cell>
        </row>
        <row r="413">
          <cell r="A413">
            <v>411</v>
          </cell>
          <cell r="B413" t="str">
            <v xml:space="preserve">PORT AVENTURA/P.ATRAC                                      </v>
          </cell>
          <cell r="C413" t="str">
            <v>C9</v>
          </cell>
          <cell r="D413" t="str">
            <v>GENERAL</v>
          </cell>
          <cell r="E413">
            <v>35905</v>
          </cell>
          <cell r="F413" t="str">
            <v>LUN</v>
          </cell>
          <cell r="G413">
            <v>0.6805092592592592</v>
          </cell>
          <cell r="H413" t="str">
            <v>000:20</v>
          </cell>
          <cell r="I413" t="str">
            <v>[TARDES DE CINE] {AVANCE PROGRAMACION} * {AVANCE PROGRAMACION}</v>
          </cell>
          <cell r="J413">
            <v>13</v>
          </cell>
          <cell r="K413">
            <v>15</v>
          </cell>
          <cell r="L413" t="str">
            <v>Resto</v>
          </cell>
          <cell r="M413">
            <v>0.5</v>
          </cell>
          <cell r="N413">
            <v>730.5</v>
          </cell>
          <cell r="O413">
            <v>188</v>
          </cell>
          <cell r="P413">
            <v>160</v>
          </cell>
          <cell r="Q413">
            <v>8.1</v>
          </cell>
          <cell r="R413">
            <v>33049</v>
          </cell>
          <cell r="S413">
            <v>90</v>
          </cell>
          <cell r="T413">
            <v>20</v>
          </cell>
          <cell r="U413">
            <v>33049</v>
          </cell>
        </row>
        <row r="414">
          <cell r="A414">
            <v>412</v>
          </cell>
          <cell r="B414" t="str">
            <v xml:space="preserve">PORT AVENTURA/P.ATRAC                                      </v>
          </cell>
          <cell r="C414" t="str">
            <v>C9</v>
          </cell>
          <cell r="D414" t="str">
            <v>GENERAL</v>
          </cell>
          <cell r="E414">
            <v>35905</v>
          </cell>
          <cell r="F414" t="str">
            <v>LUN</v>
          </cell>
          <cell r="G414">
            <v>0.72865740740740748</v>
          </cell>
          <cell r="H414" t="str">
            <v>000:30</v>
          </cell>
          <cell r="I414" t="str">
            <v>[TARDES DE CINE] {AVANCE PROGRAMACION} * {AVANCE PROGRAMACION}</v>
          </cell>
          <cell r="J414">
            <v>8</v>
          </cell>
          <cell r="K414">
            <v>9</v>
          </cell>
          <cell r="L414" t="str">
            <v>Penultima</v>
          </cell>
          <cell r="M414">
            <v>0.6</v>
          </cell>
          <cell r="N414">
            <v>731.1</v>
          </cell>
          <cell r="O414">
            <v>219</v>
          </cell>
          <cell r="P414">
            <v>240</v>
          </cell>
          <cell r="Q414">
            <v>8.1</v>
          </cell>
          <cell r="R414">
            <v>33049</v>
          </cell>
          <cell r="S414">
            <v>90</v>
          </cell>
          <cell r="T414">
            <v>30</v>
          </cell>
          <cell r="U414">
            <v>33049</v>
          </cell>
        </row>
        <row r="415">
          <cell r="A415">
            <v>413</v>
          </cell>
          <cell r="B415" t="str">
            <v xml:space="preserve">PORT AVENTURA/P.ATRAC                                      </v>
          </cell>
          <cell r="C415" t="str">
            <v>C9</v>
          </cell>
          <cell r="D415" t="str">
            <v>GENERAL</v>
          </cell>
          <cell r="E415">
            <v>35905</v>
          </cell>
          <cell r="F415" t="str">
            <v>LUN</v>
          </cell>
          <cell r="G415">
            <v>0.74427083333333333</v>
          </cell>
          <cell r="H415" t="str">
            <v>000:20</v>
          </cell>
          <cell r="I415" t="str">
            <v xml:space="preserve">[TARDES DE CINE] {AVANCE PROGRAMACION} * </v>
          </cell>
          <cell r="J415">
            <v>3</v>
          </cell>
          <cell r="K415">
            <v>11</v>
          </cell>
          <cell r="L415" t="str">
            <v>Resto</v>
          </cell>
          <cell r="M415">
            <v>0.6</v>
          </cell>
          <cell r="N415">
            <v>731.7</v>
          </cell>
          <cell r="O415">
            <v>213</v>
          </cell>
          <cell r="P415">
            <v>160</v>
          </cell>
          <cell r="Q415">
            <v>8.1</v>
          </cell>
          <cell r="R415">
            <v>33049</v>
          </cell>
          <cell r="S415">
            <v>90</v>
          </cell>
          <cell r="T415">
            <v>20</v>
          </cell>
          <cell r="U415">
            <v>33049</v>
          </cell>
        </row>
        <row r="416">
          <cell r="A416">
            <v>414</v>
          </cell>
          <cell r="B416" t="str">
            <v xml:space="preserve">PORT AVENTURA/P.ATRAC                                      </v>
          </cell>
          <cell r="C416" t="str">
            <v>C9</v>
          </cell>
          <cell r="D416" t="str">
            <v>GENERAL</v>
          </cell>
          <cell r="E416">
            <v>35905</v>
          </cell>
          <cell r="F416" t="str">
            <v>LUN</v>
          </cell>
          <cell r="G416">
            <v>0.83579861111111109</v>
          </cell>
          <cell r="H416" t="str">
            <v>000:30</v>
          </cell>
          <cell r="I416" t="str">
            <v xml:space="preserve">[BOUS(D)] {AVANCE PROGRAMACION} * </v>
          </cell>
          <cell r="J416">
            <v>3</v>
          </cell>
          <cell r="K416">
            <v>9</v>
          </cell>
          <cell r="L416" t="str">
            <v>Resto</v>
          </cell>
          <cell r="M416">
            <v>0.5</v>
          </cell>
          <cell r="N416">
            <v>732.2</v>
          </cell>
          <cell r="O416">
            <v>186</v>
          </cell>
          <cell r="P416">
            <v>240</v>
          </cell>
          <cell r="Q416">
            <v>8.1</v>
          </cell>
          <cell r="R416">
            <v>33049</v>
          </cell>
          <cell r="S416">
            <v>90</v>
          </cell>
          <cell r="T416">
            <v>30</v>
          </cell>
          <cell r="U416">
            <v>33049</v>
          </cell>
        </row>
        <row r="417">
          <cell r="A417">
            <v>415</v>
          </cell>
          <cell r="B417" t="str">
            <v xml:space="preserve">PORT AVENTURA/P.ATRAC                                      </v>
          </cell>
          <cell r="C417" t="str">
            <v>C9</v>
          </cell>
          <cell r="D417" t="str">
            <v>GENERAL</v>
          </cell>
          <cell r="E417">
            <v>35905</v>
          </cell>
          <cell r="F417" t="str">
            <v>LUN</v>
          </cell>
          <cell r="G417">
            <v>0.85197916666666673</v>
          </cell>
          <cell r="H417" t="str">
            <v>000:20</v>
          </cell>
          <cell r="I417" t="str">
            <v>[AVANCE PROGRAMACION] * [AVANCE PROGRAMACION]</v>
          </cell>
          <cell r="J417">
            <v>10</v>
          </cell>
          <cell r="K417">
            <v>18</v>
          </cell>
          <cell r="L417" t="str">
            <v>Resto</v>
          </cell>
          <cell r="M417">
            <v>0.3</v>
          </cell>
          <cell r="N417">
            <v>732.5</v>
          </cell>
          <cell r="O417">
            <v>100</v>
          </cell>
          <cell r="P417">
            <v>300</v>
          </cell>
          <cell r="Q417">
            <v>8.1</v>
          </cell>
          <cell r="R417">
            <v>33049</v>
          </cell>
          <cell r="S417">
            <v>90</v>
          </cell>
          <cell r="T417">
            <v>20</v>
          </cell>
          <cell r="U417">
            <v>33049</v>
          </cell>
        </row>
        <row r="418">
          <cell r="A418">
            <v>416</v>
          </cell>
          <cell r="B418" t="str">
            <v xml:space="preserve">PORT AVENTURA/P.ATRAC                                      </v>
          </cell>
          <cell r="C418" t="str">
            <v>C9</v>
          </cell>
          <cell r="D418" t="str">
            <v>GENERAL</v>
          </cell>
          <cell r="E418">
            <v>35905</v>
          </cell>
          <cell r="F418" t="str">
            <v>LUN</v>
          </cell>
          <cell r="G418">
            <v>0.93708333333333327</v>
          </cell>
          <cell r="H418" t="str">
            <v>000:30</v>
          </cell>
          <cell r="I418" t="str">
            <v>[PREMIS VEO VEO] {AVANCE PROGRAMACION} * {AVANCE PROGRAMACION}</v>
          </cell>
          <cell r="J418">
            <v>5</v>
          </cell>
          <cell r="K418">
            <v>15</v>
          </cell>
          <cell r="L418" t="str">
            <v>Resto</v>
          </cell>
          <cell r="M418">
            <v>0.8</v>
          </cell>
          <cell r="N418">
            <v>733.3</v>
          </cell>
          <cell r="O418">
            <v>302</v>
          </cell>
          <cell r="P418">
            <v>675</v>
          </cell>
          <cell r="Q418">
            <v>8.1</v>
          </cell>
          <cell r="R418">
            <v>33053</v>
          </cell>
          <cell r="S418">
            <v>90</v>
          </cell>
          <cell r="T418">
            <v>30</v>
          </cell>
          <cell r="U418">
            <v>33053</v>
          </cell>
        </row>
        <row r="419">
          <cell r="A419">
            <v>417</v>
          </cell>
          <cell r="B419" t="str">
            <v xml:space="preserve">PORT AVENTURA/P.ATRAC                                      </v>
          </cell>
          <cell r="C419" t="str">
            <v>C9</v>
          </cell>
          <cell r="D419" t="str">
            <v>GENERAL</v>
          </cell>
          <cell r="E419">
            <v>35905</v>
          </cell>
          <cell r="F419" t="str">
            <v>LUN</v>
          </cell>
          <cell r="G419">
            <v>0.9381828703703704</v>
          </cell>
          <cell r="H419" t="str">
            <v>000:20</v>
          </cell>
          <cell r="I419" t="str">
            <v>[PREMIS VEO VEO] {AVANCE PROGRAMACION} * {AVANCE PROGRAMACION}</v>
          </cell>
          <cell r="J419">
            <v>9</v>
          </cell>
          <cell r="K419">
            <v>15</v>
          </cell>
          <cell r="L419" t="str">
            <v>Resto</v>
          </cell>
          <cell r="M419">
            <v>0.8</v>
          </cell>
          <cell r="N419">
            <v>734.1</v>
          </cell>
          <cell r="O419">
            <v>295</v>
          </cell>
          <cell r="P419">
            <v>450</v>
          </cell>
          <cell r="Q419">
            <v>8.1999999999999993</v>
          </cell>
          <cell r="R419">
            <v>33054</v>
          </cell>
          <cell r="S419">
            <v>90</v>
          </cell>
          <cell r="T419">
            <v>20</v>
          </cell>
          <cell r="U419">
            <v>33054</v>
          </cell>
        </row>
        <row r="420">
          <cell r="A420">
            <v>418</v>
          </cell>
          <cell r="B420" t="str">
            <v xml:space="preserve">PORT AVENTURA/P.ATRAC                                      </v>
          </cell>
          <cell r="C420" t="str">
            <v>ETB2</v>
          </cell>
          <cell r="D420" t="str">
            <v>GENERAL</v>
          </cell>
          <cell r="E420">
            <v>35905</v>
          </cell>
          <cell r="F420" t="str">
            <v>LUN</v>
          </cell>
          <cell r="G420">
            <v>0.61863425925925919</v>
          </cell>
          <cell r="H420" t="str">
            <v>000:10</v>
          </cell>
          <cell r="I420" t="str">
            <v>[TELEBERRI 1]  * {BOLSA}</v>
          </cell>
          <cell r="J420">
            <v>7</v>
          </cell>
          <cell r="K420">
            <v>8</v>
          </cell>
          <cell r="L420" t="str">
            <v>Penultima</v>
          </cell>
          <cell r="M420">
            <v>0.3</v>
          </cell>
          <cell r="N420">
            <v>734.4</v>
          </cell>
          <cell r="O420">
            <v>109</v>
          </cell>
          <cell r="P420">
            <v>130</v>
          </cell>
          <cell r="Q420">
            <v>8.1999999999999993</v>
          </cell>
          <cell r="R420">
            <v>33055</v>
          </cell>
          <cell r="S420">
            <v>90</v>
          </cell>
          <cell r="T420">
            <v>10</v>
          </cell>
          <cell r="U420">
            <v>33055</v>
          </cell>
        </row>
        <row r="421">
          <cell r="A421">
            <v>419</v>
          </cell>
          <cell r="B421" t="str">
            <v xml:space="preserve">PORT AVENTURA/P.ATRAC                                      </v>
          </cell>
          <cell r="C421" t="str">
            <v>ETB2</v>
          </cell>
          <cell r="D421" t="str">
            <v>GENERAL</v>
          </cell>
          <cell r="E421">
            <v>35905</v>
          </cell>
          <cell r="F421" t="str">
            <v>LUN</v>
          </cell>
          <cell r="G421">
            <v>0.63501157407407405</v>
          </cell>
          <cell r="H421" t="str">
            <v>000:30</v>
          </cell>
          <cell r="I421" t="str">
            <v xml:space="preserve">[TELEBERRI 1] {BOLSA} * </v>
          </cell>
          <cell r="J421">
            <v>3</v>
          </cell>
          <cell r="K421">
            <v>6</v>
          </cell>
          <cell r="L421" t="str">
            <v>Resto</v>
          </cell>
          <cell r="M421">
            <v>0.3</v>
          </cell>
          <cell r="N421">
            <v>734.7</v>
          </cell>
          <cell r="O421">
            <v>122</v>
          </cell>
          <cell r="P421">
            <v>210</v>
          </cell>
          <cell r="Q421">
            <v>8.1999999999999993</v>
          </cell>
          <cell r="R421">
            <v>33062</v>
          </cell>
          <cell r="S421">
            <v>90.1</v>
          </cell>
          <cell r="T421">
            <v>30</v>
          </cell>
          <cell r="U421">
            <v>33062</v>
          </cell>
        </row>
        <row r="422">
          <cell r="A422">
            <v>420</v>
          </cell>
          <cell r="B422" t="str">
            <v xml:space="preserve">PORT AVENTURA/P.ATRAC                                      </v>
          </cell>
          <cell r="C422" t="str">
            <v>ETB2</v>
          </cell>
          <cell r="D422" t="str">
            <v>GENERAL</v>
          </cell>
          <cell r="E422">
            <v>35905</v>
          </cell>
          <cell r="F422" t="str">
            <v>LUN</v>
          </cell>
          <cell r="G422">
            <v>0.68751157407407415</v>
          </cell>
          <cell r="H422" t="str">
            <v>000:10</v>
          </cell>
          <cell r="I422" t="str">
            <v>[LO QUE FALTABA] {AVANCE PROGRAMACION} * {AVANCE PROGRAMACION}</v>
          </cell>
          <cell r="J422">
            <v>10</v>
          </cell>
          <cell r="K422">
            <v>14</v>
          </cell>
          <cell r="L422" t="str">
            <v>Resto</v>
          </cell>
          <cell r="M422">
            <v>0.3</v>
          </cell>
          <cell r="N422">
            <v>735</v>
          </cell>
          <cell r="O422">
            <v>100</v>
          </cell>
          <cell r="P422">
            <v>65</v>
          </cell>
          <cell r="Q422">
            <v>8.1999999999999993</v>
          </cell>
          <cell r="R422">
            <v>33063</v>
          </cell>
          <cell r="S422">
            <v>90.1</v>
          </cell>
          <cell r="T422">
            <v>10</v>
          </cell>
          <cell r="U422">
            <v>33063</v>
          </cell>
        </row>
        <row r="423">
          <cell r="A423">
            <v>421</v>
          </cell>
          <cell r="B423" t="str">
            <v xml:space="preserve">PORT AVENTURA/P.ATRAC                                      </v>
          </cell>
          <cell r="C423" t="str">
            <v>ETB2</v>
          </cell>
          <cell r="D423" t="str">
            <v>GENERAL</v>
          </cell>
          <cell r="E423">
            <v>35905</v>
          </cell>
          <cell r="F423" t="str">
            <v>LUN</v>
          </cell>
          <cell r="G423">
            <v>0.72515046296296293</v>
          </cell>
          <cell r="H423" t="str">
            <v>000:10</v>
          </cell>
          <cell r="I423" t="str">
            <v>[LA HORA DE MARI PAU] {AVANCE PROGRAMACION} * {AVANCE PROGRAMACION}</v>
          </cell>
          <cell r="J423">
            <v>7</v>
          </cell>
          <cell r="K423">
            <v>8</v>
          </cell>
          <cell r="L423" t="str">
            <v>Penultima</v>
          </cell>
          <cell r="M423">
            <v>0.2</v>
          </cell>
          <cell r="N423">
            <v>735.2</v>
          </cell>
          <cell r="O423">
            <v>67</v>
          </cell>
          <cell r="P423">
            <v>52</v>
          </cell>
          <cell r="Q423">
            <v>8.1999999999999993</v>
          </cell>
          <cell r="R423">
            <v>33062</v>
          </cell>
          <cell r="S423">
            <v>90.1</v>
          </cell>
          <cell r="T423">
            <v>10</v>
          </cell>
          <cell r="U423">
            <v>33062</v>
          </cell>
        </row>
        <row r="424">
          <cell r="A424">
            <v>422</v>
          </cell>
          <cell r="B424" t="str">
            <v xml:space="preserve">PORT AVENTURA/P.ATRAC                                      </v>
          </cell>
          <cell r="C424" t="str">
            <v>ETB2</v>
          </cell>
          <cell r="D424" t="str">
            <v>GENERAL</v>
          </cell>
          <cell r="E424">
            <v>35905</v>
          </cell>
          <cell r="F424" t="str">
            <v>LUN</v>
          </cell>
          <cell r="G424">
            <v>0.82414351851851853</v>
          </cell>
          <cell r="H424" t="str">
            <v>000:10</v>
          </cell>
          <cell r="I424" t="str">
            <v>[REMINGTON STEELE] {AVANCE PROGRAMACION} * {AVANCE PROGRAMACION}</v>
          </cell>
          <cell r="J424">
            <v>9</v>
          </cell>
          <cell r="K424">
            <v>11</v>
          </cell>
          <cell r="L424" t="str">
            <v>Resto</v>
          </cell>
          <cell r="M424">
            <v>0.2</v>
          </cell>
          <cell r="N424">
            <v>735.4</v>
          </cell>
          <cell r="O424">
            <v>59</v>
          </cell>
          <cell r="P424">
            <v>65</v>
          </cell>
          <cell r="Q424">
            <v>8.1999999999999993</v>
          </cell>
          <cell r="R424">
            <v>33069</v>
          </cell>
          <cell r="S424">
            <v>90.1</v>
          </cell>
          <cell r="T424">
            <v>10</v>
          </cell>
          <cell r="U424">
            <v>33069</v>
          </cell>
        </row>
        <row r="425">
          <cell r="A425">
            <v>423</v>
          </cell>
          <cell r="B425" t="str">
            <v xml:space="preserve">PORT AVENTURA/P.ATRAC                                      </v>
          </cell>
          <cell r="C425" t="str">
            <v>ETB2</v>
          </cell>
          <cell r="D425" t="str">
            <v>GENERAL</v>
          </cell>
          <cell r="E425">
            <v>35905</v>
          </cell>
          <cell r="F425" t="str">
            <v>LUN</v>
          </cell>
          <cell r="G425">
            <v>0.85760416666666661</v>
          </cell>
          <cell r="H425" t="str">
            <v>000:30</v>
          </cell>
          <cell r="I425" t="str">
            <v>[ROMPECABEZOTAS] {AVANCE PROGRAMACION} * {AVANCE PROGRAMACION}</v>
          </cell>
          <cell r="J425">
            <v>6</v>
          </cell>
          <cell r="K425">
            <v>12</v>
          </cell>
          <cell r="L425" t="str">
            <v>Resto</v>
          </cell>
          <cell r="M425">
            <v>0.3</v>
          </cell>
          <cell r="N425">
            <v>735.6</v>
          </cell>
          <cell r="O425">
            <v>98</v>
          </cell>
          <cell r="P425">
            <v>225</v>
          </cell>
          <cell r="Q425">
            <v>8.1999999999999993</v>
          </cell>
          <cell r="R425">
            <v>33078</v>
          </cell>
          <cell r="S425">
            <v>90.1</v>
          </cell>
          <cell r="T425">
            <v>30</v>
          </cell>
          <cell r="U425">
            <v>33078</v>
          </cell>
        </row>
        <row r="426">
          <cell r="A426">
            <v>424</v>
          </cell>
          <cell r="B426" t="str">
            <v xml:space="preserve">PORT AVENTURA/P.ATRAC                                      </v>
          </cell>
          <cell r="C426" t="str">
            <v>ETB2</v>
          </cell>
          <cell r="D426" t="str">
            <v>GENERAL</v>
          </cell>
          <cell r="E426">
            <v>35905</v>
          </cell>
          <cell r="F426" t="str">
            <v>LUN</v>
          </cell>
          <cell r="G426">
            <v>0.87334490740740733</v>
          </cell>
          <cell r="H426" t="str">
            <v>000:10</v>
          </cell>
          <cell r="I426" t="str">
            <v>[AVANCE PROGRAMACION] * [TELEBERRI 2]</v>
          </cell>
          <cell r="J426">
            <v>8</v>
          </cell>
          <cell r="K426">
            <v>9</v>
          </cell>
          <cell r="L426" t="str">
            <v>Penultima</v>
          </cell>
          <cell r="M426">
            <v>0.3</v>
          </cell>
          <cell r="N426">
            <v>735.9</v>
          </cell>
          <cell r="O426">
            <v>92</v>
          </cell>
          <cell r="P426">
            <v>163</v>
          </cell>
          <cell r="Q426">
            <v>8.1999999999999993</v>
          </cell>
          <cell r="R426">
            <v>33089</v>
          </cell>
          <cell r="S426">
            <v>90.1</v>
          </cell>
          <cell r="T426">
            <v>10</v>
          </cell>
          <cell r="U426">
            <v>33089</v>
          </cell>
        </row>
        <row r="427">
          <cell r="A427">
            <v>425</v>
          </cell>
          <cell r="B427" t="str">
            <v xml:space="preserve">PORT AVENTURA/P.ATRAC                                      </v>
          </cell>
          <cell r="C427" t="str">
            <v>ETB2</v>
          </cell>
          <cell r="D427" t="str">
            <v>GENERAL</v>
          </cell>
          <cell r="E427">
            <v>35905</v>
          </cell>
          <cell r="F427" t="str">
            <v>LUN</v>
          </cell>
          <cell r="G427">
            <v>0.91421296296296306</v>
          </cell>
          <cell r="H427" t="str">
            <v>000:30</v>
          </cell>
          <cell r="I427" t="str">
            <v>[AVANCE PROGRAMACION] * [AVANCE PROGRAMACION]</v>
          </cell>
          <cell r="J427">
            <v>11</v>
          </cell>
          <cell r="K427">
            <v>23</v>
          </cell>
          <cell r="L427" t="str">
            <v>Resto</v>
          </cell>
          <cell r="M427">
            <v>0.3</v>
          </cell>
          <cell r="N427">
            <v>736.2</v>
          </cell>
          <cell r="O427">
            <v>125</v>
          </cell>
          <cell r="P427">
            <v>375</v>
          </cell>
          <cell r="Q427">
            <v>8.1999999999999993</v>
          </cell>
          <cell r="R427">
            <v>33096</v>
          </cell>
          <cell r="S427">
            <v>90.1</v>
          </cell>
          <cell r="T427">
            <v>30</v>
          </cell>
          <cell r="U427">
            <v>33096</v>
          </cell>
        </row>
        <row r="428">
          <cell r="A428">
            <v>426</v>
          </cell>
          <cell r="B428" t="str">
            <v xml:space="preserve">PORT AVENTURA/P.ATRAC                                      </v>
          </cell>
          <cell r="C428" t="str">
            <v>ETB2</v>
          </cell>
          <cell r="D428" t="str">
            <v>GENERAL</v>
          </cell>
          <cell r="E428">
            <v>35905</v>
          </cell>
          <cell r="F428" t="str">
            <v>LUN</v>
          </cell>
          <cell r="G428">
            <v>0.93510416666666663</v>
          </cell>
          <cell r="H428" t="str">
            <v>000:10</v>
          </cell>
          <cell r="I428" t="str">
            <v>[CINE 2] {AVANCE PROGRAMACION} * {AVANCE PROGRAMACION}</v>
          </cell>
          <cell r="J428">
            <v>15</v>
          </cell>
          <cell r="K428">
            <v>20</v>
          </cell>
          <cell r="L428" t="str">
            <v>Resto</v>
          </cell>
          <cell r="M428">
            <v>0.4</v>
          </cell>
          <cell r="N428">
            <v>736.6</v>
          </cell>
          <cell r="O428">
            <v>158</v>
          </cell>
          <cell r="P428">
            <v>163</v>
          </cell>
          <cell r="Q428">
            <v>8.1999999999999993</v>
          </cell>
          <cell r="R428">
            <v>33098</v>
          </cell>
          <cell r="S428">
            <v>90.1</v>
          </cell>
          <cell r="T428">
            <v>10</v>
          </cell>
          <cell r="U428">
            <v>33098</v>
          </cell>
        </row>
        <row r="429">
          <cell r="A429">
            <v>427</v>
          </cell>
          <cell r="B429" t="str">
            <v xml:space="preserve">PORT AVENTURA/P.ATRAC                                      </v>
          </cell>
          <cell r="C429" t="str">
            <v>TVM</v>
          </cell>
          <cell r="D429" t="str">
            <v>GENERAL</v>
          </cell>
          <cell r="E429">
            <v>35905</v>
          </cell>
          <cell r="F429" t="str">
            <v>LUN</v>
          </cell>
          <cell r="G429">
            <v>0.57920138888888884</v>
          </cell>
          <cell r="H429" t="str">
            <v>000:30</v>
          </cell>
          <cell r="I429" t="str">
            <v>[CYBERCLUB] * [AVANCE PROGRAMACION]</v>
          </cell>
          <cell r="J429">
            <v>9</v>
          </cell>
          <cell r="K429">
            <v>12</v>
          </cell>
          <cell r="L429" t="str">
            <v>Resto</v>
          </cell>
          <cell r="M429">
            <v>0.4</v>
          </cell>
          <cell r="N429">
            <v>737</v>
          </cell>
          <cell r="O429">
            <v>134</v>
          </cell>
          <cell r="P429">
            <v>413</v>
          </cell>
          <cell r="Q429">
            <v>8.1999999999999993</v>
          </cell>
          <cell r="R429">
            <v>33108</v>
          </cell>
          <cell r="S429">
            <v>90.2</v>
          </cell>
          <cell r="T429">
            <v>30</v>
          </cell>
          <cell r="U429">
            <v>33108</v>
          </cell>
        </row>
        <row r="430">
          <cell r="A430">
            <v>428</v>
          </cell>
          <cell r="B430" t="str">
            <v xml:space="preserve">PORT AVENTURA/P.ATRAC                                      </v>
          </cell>
          <cell r="C430" t="str">
            <v>TVM</v>
          </cell>
          <cell r="D430" t="str">
            <v>GENERAL</v>
          </cell>
          <cell r="E430">
            <v>35905</v>
          </cell>
          <cell r="F430" t="str">
            <v>LUN</v>
          </cell>
          <cell r="G430">
            <v>0.64348379629629626</v>
          </cell>
          <cell r="H430" t="str">
            <v>000:30</v>
          </cell>
          <cell r="I430" t="str">
            <v>[TELENOTICIAS 1] {TELENOTICIAS 1:GRAL.}</v>
          </cell>
          <cell r="J430">
            <v>2</v>
          </cell>
          <cell r="K430">
            <v>9</v>
          </cell>
          <cell r="L430" t="str">
            <v>Segunda</v>
          </cell>
          <cell r="M430">
            <v>0.8</v>
          </cell>
          <cell r="N430">
            <v>737.8</v>
          </cell>
          <cell r="O430">
            <v>287</v>
          </cell>
          <cell r="P430">
            <v>675</v>
          </cell>
          <cell r="Q430">
            <v>8.1999999999999993</v>
          </cell>
          <cell r="R430">
            <v>33108</v>
          </cell>
          <cell r="S430">
            <v>90.2</v>
          </cell>
          <cell r="T430">
            <v>30</v>
          </cell>
          <cell r="U430">
            <v>33108</v>
          </cell>
        </row>
        <row r="431">
          <cell r="A431">
            <v>429</v>
          </cell>
          <cell r="B431" t="str">
            <v xml:space="preserve">PORT AVENTURA/P.ATRAC                                      </v>
          </cell>
          <cell r="C431" t="str">
            <v>TVM</v>
          </cell>
          <cell r="D431" t="str">
            <v>GENERAL</v>
          </cell>
          <cell r="E431">
            <v>35905</v>
          </cell>
          <cell r="F431" t="str">
            <v>LUN</v>
          </cell>
          <cell r="G431">
            <v>0.64487268518518526</v>
          </cell>
          <cell r="H431" t="str">
            <v>000:10</v>
          </cell>
          <cell r="I431" t="str">
            <v>[TELENOTICIAS 1] {TELENOTICIAS 1:GRAL.}</v>
          </cell>
          <cell r="J431">
            <v>7</v>
          </cell>
          <cell r="K431">
            <v>9</v>
          </cell>
          <cell r="L431" t="str">
            <v>Resto</v>
          </cell>
          <cell r="M431">
            <v>0.8</v>
          </cell>
          <cell r="N431">
            <v>738.6</v>
          </cell>
          <cell r="O431">
            <v>280</v>
          </cell>
          <cell r="P431">
            <v>225</v>
          </cell>
          <cell r="Q431">
            <v>8.1999999999999993</v>
          </cell>
          <cell r="R431">
            <v>33108</v>
          </cell>
          <cell r="S431">
            <v>90.2</v>
          </cell>
          <cell r="T431">
            <v>10</v>
          </cell>
          <cell r="U431">
            <v>33108</v>
          </cell>
        </row>
        <row r="432">
          <cell r="A432">
            <v>430</v>
          </cell>
          <cell r="B432" t="str">
            <v xml:space="preserve">PORT AVENTURA/P.ATRAC                                      </v>
          </cell>
          <cell r="C432" t="str">
            <v>TVM</v>
          </cell>
          <cell r="D432" t="str">
            <v>GENERAL</v>
          </cell>
          <cell r="E432">
            <v>35905</v>
          </cell>
          <cell r="F432" t="str">
            <v>LUN</v>
          </cell>
          <cell r="G432">
            <v>0.70927083333333341</v>
          </cell>
          <cell r="H432" t="str">
            <v>000:30</v>
          </cell>
          <cell r="I432" t="str">
            <v>[CON T DE TARDE] {LA TIENDA EN CASA} * {AVANCE PROGRAMACION}</v>
          </cell>
          <cell r="J432">
            <v>9</v>
          </cell>
          <cell r="K432">
            <v>13</v>
          </cell>
          <cell r="L432" t="str">
            <v>Resto</v>
          </cell>
          <cell r="M432">
            <v>0.7</v>
          </cell>
          <cell r="N432">
            <v>739.3</v>
          </cell>
          <cell r="O432">
            <v>273</v>
          </cell>
          <cell r="P432">
            <v>600</v>
          </cell>
          <cell r="Q432">
            <v>8.1999999999999993</v>
          </cell>
          <cell r="R432">
            <v>33113</v>
          </cell>
          <cell r="S432">
            <v>90.2</v>
          </cell>
          <cell r="T432">
            <v>30</v>
          </cell>
          <cell r="U432">
            <v>33113</v>
          </cell>
        </row>
        <row r="433">
          <cell r="A433">
            <v>431</v>
          </cell>
          <cell r="B433" t="str">
            <v xml:space="preserve">PORT AVENTURA/P.ATRAC                                      </v>
          </cell>
          <cell r="C433" t="str">
            <v>TVM</v>
          </cell>
          <cell r="D433" t="str">
            <v>GENERAL</v>
          </cell>
          <cell r="E433">
            <v>35905</v>
          </cell>
          <cell r="F433" t="str">
            <v>LUN</v>
          </cell>
          <cell r="G433">
            <v>0.72513888888888889</v>
          </cell>
          <cell r="H433" t="str">
            <v>000:10</v>
          </cell>
          <cell r="I433" t="str">
            <v>[CON T DE TARDE] {AVANCE PROGRAMACION} * {AVANCE PROGRAMACION}</v>
          </cell>
          <cell r="J433">
            <v>14</v>
          </cell>
          <cell r="K433">
            <v>15</v>
          </cell>
          <cell r="L433" t="str">
            <v>Penultima</v>
          </cell>
          <cell r="M433">
            <v>0.7</v>
          </cell>
          <cell r="N433">
            <v>740</v>
          </cell>
          <cell r="O433">
            <v>249</v>
          </cell>
          <cell r="P433">
            <v>200</v>
          </cell>
          <cell r="Q433">
            <v>8.1999999999999993</v>
          </cell>
          <cell r="R433">
            <v>33117</v>
          </cell>
          <cell r="S433">
            <v>90.2</v>
          </cell>
          <cell r="T433">
            <v>10</v>
          </cell>
          <cell r="U433">
            <v>33117</v>
          </cell>
        </row>
        <row r="434">
          <cell r="A434">
            <v>432</v>
          </cell>
          <cell r="B434" t="str">
            <v xml:space="preserve">PORT AVENTURA/P.ATRAC                                      </v>
          </cell>
          <cell r="C434" t="str">
            <v>TVM</v>
          </cell>
          <cell r="D434" t="str">
            <v>GENERAL</v>
          </cell>
          <cell r="E434">
            <v>35905</v>
          </cell>
          <cell r="F434" t="str">
            <v>LUN</v>
          </cell>
          <cell r="G434">
            <v>0.82378472222222221</v>
          </cell>
          <cell r="H434" t="str">
            <v>000:30</v>
          </cell>
          <cell r="I434" t="str">
            <v>[MADRID DIRECTO] {AVANCE PROGRAMACION} * {AVANCE PROGRAMACION}</v>
          </cell>
          <cell r="J434">
            <v>14</v>
          </cell>
          <cell r="K434">
            <v>19</v>
          </cell>
          <cell r="L434" t="str">
            <v>Resto</v>
          </cell>
          <cell r="M434">
            <v>0.6</v>
          </cell>
          <cell r="N434">
            <v>740.6</v>
          </cell>
          <cell r="O434">
            <v>212</v>
          </cell>
          <cell r="P434">
            <v>600</v>
          </cell>
          <cell r="Q434">
            <v>8.1999999999999993</v>
          </cell>
          <cell r="R434">
            <v>33127</v>
          </cell>
          <cell r="S434">
            <v>90.2</v>
          </cell>
          <cell r="T434">
            <v>30</v>
          </cell>
          <cell r="U434">
            <v>33127</v>
          </cell>
        </row>
        <row r="435">
          <cell r="A435">
            <v>433</v>
          </cell>
          <cell r="B435" t="str">
            <v xml:space="preserve">PORT AVENTURA/P.ATRAC                                      </v>
          </cell>
          <cell r="C435" t="str">
            <v>TVM</v>
          </cell>
          <cell r="D435" t="str">
            <v>GENERAL</v>
          </cell>
          <cell r="E435">
            <v>35905</v>
          </cell>
          <cell r="F435" t="str">
            <v>LUN</v>
          </cell>
          <cell r="G435">
            <v>0.99135416666666665</v>
          </cell>
          <cell r="H435" t="str">
            <v>000:30</v>
          </cell>
          <cell r="I435" t="str">
            <v>[CINE]  * {AVANCE PROGRAMACION}</v>
          </cell>
          <cell r="J435">
            <v>2</v>
          </cell>
          <cell r="K435">
            <v>18</v>
          </cell>
          <cell r="L435" t="str">
            <v>Segunda</v>
          </cell>
          <cell r="M435">
            <v>0.9</v>
          </cell>
          <cell r="N435">
            <v>741.4</v>
          </cell>
          <cell r="O435">
            <v>316</v>
          </cell>
          <cell r="P435">
            <v>1050</v>
          </cell>
          <cell r="Q435">
            <v>8.1999999999999993</v>
          </cell>
          <cell r="R435">
            <v>33127</v>
          </cell>
          <cell r="S435">
            <v>90.2</v>
          </cell>
          <cell r="T435">
            <v>30</v>
          </cell>
          <cell r="U435">
            <v>33127</v>
          </cell>
        </row>
        <row r="436">
          <cell r="A436">
            <v>434</v>
          </cell>
          <cell r="B436" t="str">
            <v xml:space="preserve">PORT AVENTURA/P.ATRAC                                      </v>
          </cell>
          <cell r="C436" t="str">
            <v>TVM</v>
          </cell>
          <cell r="D436" t="str">
            <v>GENERAL</v>
          </cell>
          <cell r="E436">
            <v>35905</v>
          </cell>
          <cell r="F436" t="str">
            <v>LUN</v>
          </cell>
          <cell r="G436">
            <v>1.0229629629629631</v>
          </cell>
          <cell r="H436" t="str">
            <v>000:30</v>
          </cell>
          <cell r="I436" t="str">
            <v>[CINE] {AVANCE PROGRAMACION} * {AVANCE PROGRAMACION}</v>
          </cell>
          <cell r="J436">
            <v>2</v>
          </cell>
          <cell r="K436">
            <v>14</v>
          </cell>
          <cell r="L436" t="str">
            <v>Segunda</v>
          </cell>
          <cell r="M436">
            <v>0.8</v>
          </cell>
          <cell r="N436">
            <v>742.2</v>
          </cell>
          <cell r="O436">
            <v>294</v>
          </cell>
          <cell r="P436">
            <v>413</v>
          </cell>
          <cell r="Q436">
            <v>8.1999999999999993</v>
          </cell>
          <cell r="R436">
            <v>33127</v>
          </cell>
          <cell r="S436">
            <v>90.2</v>
          </cell>
          <cell r="T436">
            <v>30</v>
          </cell>
          <cell r="U436">
            <v>33127</v>
          </cell>
        </row>
        <row r="437">
          <cell r="A437">
            <v>435</v>
          </cell>
          <cell r="B437" t="str">
            <v xml:space="preserve">PORT AVENTURA/P.ATRAC                                      </v>
          </cell>
          <cell r="C437" t="str">
            <v>TVM</v>
          </cell>
          <cell r="D437" t="str">
            <v>GENERAL</v>
          </cell>
          <cell r="E437">
            <v>35905</v>
          </cell>
          <cell r="F437" t="str">
            <v>LUN</v>
          </cell>
          <cell r="G437">
            <v>1.0263194444444446</v>
          </cell>
          <cell r="H437" t="str">
            <v>000:10</v>
          </cell>
          <cell r="I437" t="str">
            <v>[CINE] {AVANCE PROGRAMACION} * {AVANCE PROGRAMACION}</v>
          </cell>
          <cell r="J437">
            <v>13</v>
          </cell>
          <cell r="K437">
            <v>14</v>
          </cell>
          <cell r="L437" t="str">
            <v>Penultima</v>
          </cell>
          <cell r="M437">
            <v>0.7</v>
          </cell>
          <cell r="N437">
            <v>742.9</v>
          </cell>
          <cell r="O437">
            <v>243</v>
          </cell>
          <cell r="P437">
            <v>138</v>
          </cell>
          <cell r="Q437">
            <v>8.1999999999999993</v>
          </cell>
          <cell r="R437">
            <v>33128</v>
          </cell>
          <cell r="S437">
            <v>90.2</v>
          </cell>
          <cell r="T437">
            <v>10</v>
          </cell>
          <cell r="U437">
            <v>33128</v>
          </cell>
        </row>
        <row r="438">
          <cell r="A438">
            <v>436</v>
          </cell>
          <cell r="B438" t="str">
            <v xml:space="preserve">PORT AVENTURA/P.ATRAC                                      </v>
          </cell>
          <cell r="C438" t="str">
            <v>T5</v>
          </cell>
          <cell r="D438" t="str">
            <v>GENERAL</v>
          </cell>
          <cell r="E438">
            <v>35906</v>
          </cell>
          <cell r="F438" t="str">
            <v>MAR</v>
          </cell>
          <cell r="G438">
            <v>0.11634259259259259</v>
          </cell>
          <cell r="H438" t="str">
            <v>000:20</v>
          </cell>
          <cell r="I438" t="str">
            <v>[ENTRE HOY Y MA#ANA] * [LA TIENDA EN CASA]</v>
          </cell>
          <cell r="J438">
            <v>2</v>
          </cell>
          <cell r="K438">
            <v>6</v>
          </cell>
          <cell r="L438" t="str">
            <v>Segunda</v>
          </cell>
          <cell r="M438">
            <v>0.3</v>
          </cell>
          <cell r="N438">
            <v>743.2</v>
          </cell>
          <cell r="O438">
            <v>106</v>
          </cell>
          <cell r="P438">
            <v>0</v>
          </cell>
          <cell r="Q438">
            <v>8.1999999999999993</v>
          </cell>
          <cell r="R438">
            <v>33133</v>
          </cell>
          <cell r="S438">
            <v>90.2</v>
          </cell>
          <cell r="T438">
            <v>20</v>
          </cell>
          <cell r="U438">
            <v>33133</v>
          </cell>
        </row>
        <row r="439">
          <cell r="A439">
            <v>437</v>
          </cell>
          <cell r="B439" t="str">
            <v xml:space="preserve">PORT AVENTURA/P.ATRAC                                      </v>
          </cell>
          <cell r="C439" t="str">
            <v>TV3</v>
          </cell>
          <cell r="D439" t="str">
            <v>GENERAL</v>
          </cell>
          <cell r="E439">
            <v>35906</v>
          </cell>
          <cell r="F439" t="str">
            <v>MAR</v>
          </cell>
          <cell r="G439">
            <v>0.62825231481481481</v>
          </cell>
          <cell r="H439" t="str">
            <v>000:30</v>
          </cell>
          <cell r="I439" t="str">
            <v>[TELENOTICIES MIGDIA]  * {AVANCE PROGRAMACION}</v>
          </cell>
          <cell r="J439">
            <v>2</v>
          </cell>
          <cell r="K439">
            <v>11</v>
          </cell>
          <cell r="L439" t="str">
            <v>Segunda</v>
          </cell>
          <cell r="M439">
            <v>1.7</v>
          </cell>
          <cell r="N439">
            <v>744.9</v>
          </cell>
          <cell r="O439">
            <v>634</v>
          </cell>
          <cell r="P439">
            <v>1050</v>
          </cell>
          <cell r="Q439">
            <v>8.3000000000000007</v>
          </cell>
          <cell r="R439">
            <v>33133</v>
          </cell>
          <cell r="S439">
            <v>90.2</v>
          </cell>
          <cell r="T439">
            <v>30</v>
          </cell>
          <cell r="U439">
            <v>33133</v>
          </cell>
        </row>
        <row r="440">
          <cell r="A440">
            <v>438</v>
          </cell>
          <cell r="B440" t="str">
            <v xml:space="preserve">PORT AVENTURA/P.ATRAC                                      </v>
          </cell>
          <cell r="C440" t="str">
            <v>TV3</v>
          </cell>
          <cell r="D440" t="str">
            <v>GENERAL</v>
          </cell>
          <cell r="E440">
            <v>35906</v>
          </cell>
          <cell r="F440" t="str">
            <v>MAR</v>
          </cell>
          <cell r="G440">
            <v>0.6610300925925926</v>
          </cell>
          <cell r="H440" t="str">
            <v>000:20</v>
          </cell>
          <cell r="I440" t="str">
            <v>[CUINES] * [AVANCE PROGRAMACION]</v>
          </cell>
          <cell r="J440">
            <v>14</v>
          </cell>
          <cell r="K440">
            <v>18</v>
          </cell>
          <cell r="L440" t="str">
            <v>Resto</v>
          </cell>
          <cell r="M440">
            <v>2.2999999999999998</v>
          </cell>
          <cell r="N440">
            <v>747.2</v>
          </cell>
          <cell r="O440">
            <v>832</v>
          </cell>
          <cell r="P440">
            <v>700</v>
          </cell>
          <cell r="Q440">
            <v>8.3000000000000007</v>
          </cell>
          <cell r="R440">
            <v>33146</v>
          </cell>
          <cell r="S440">
            <v>90.3</v>
          </cell>
          <cell r="T440">
            <v>20</v>
          </cell>
          <cell r="U440">
            <v>33146</v>
          </cell>
        </row>
        <row r="441">
          <cell r="A441">
            <v>439</v>
          </cell>
          <cell r="B441" t="str">
            <v xml:space="preserve">PORT AVENTURA/P.ATRAC                                      </v>
          </cell>
          <cell r="C441" t="str">
            <v>C9</v>
          </cell>
          <cell r="D441" t="str">
            <v>GENERAL</v>
          </cell>
          <cell r="E441">
            <v>35906</v>
          </cell>
          <cell r="F441" t="str">
            <v>MAR</v>
          </cell>
          <cell r="G441">
            <v>0.69150462962962955</v>
          </cell>
          <cell r="H441" t="str">
            <v>000:30</v>
          </cell>
          <cell r="I441" t="str">
            <v>[TARDES DE CINE] {AVANCE PROGRAMACION} * {AVANCE PROGRAMACION}</v>
          </cell>
          <cell r="J441">
            <v>5</v>
          </cell>
          <cell r="K441">
            <v>11</v>
          </cell>
          <cell r="L441" t="str">
            <v>Resto</v>
          </cell>
          <cell r="M441">
            <v>0.2</v>
          </cell>
          <cell r="N441">
            <v>747.4</v>
          </cell>
          <cell r="O441">
            <v>81</v>
          </cell>
          <cell r="P441">
            <v>240</v>
          </cell>
          <cell r="Q441">
            <v>8.3000000000000007</v>
          </cell>
          <cell r="R441">
            <v>33146</v>
          </cell>
          <cell r="S441">
            <v>90.3</v>
          </cell>
          <cell r="T441">
            <v>30</v>
          </cell>
          <cell r="U441">
            <v>33146</v>
          </cell>
        </row>
        <row r="442">
          <cell r="A442">
            <v>440</v>
          </cell>
          <cell r="B442" t="str">
            <v xml:space="preserve">PORT AVENTURA/P.ATRAC                                      </v>
          </cell>
          <cell r="C442" t="str">
            <v>C9</v>
          </cell>
          <cell r="D442" t="str">
            <v>GENERAL</v>
          </cell>
          <cell r="E442">
            <v>35906</v>
          </cell>
          <cell r="F442" t="str">
            <v>MAR</v>
          </cell>
          <cell r="G442">
            <v>0.73043981481481479</v>
          </cell>
          <cell r="H442" t="str">
            <v>000:20</v>
          </cell>
          <cell r="I442" t="str">
            <v>[TARDES DE CINE] * [HUI EN DIA]</v>
          </cell>
          <cell r="J442">
            <v>2</v>
          </cell>
          <cell r="K442">
            <v>9</v>
          </cell>
          <cell r="L442" t="str">
            <v>Segunda</v>
          </cell>
          <cell r="M442">
            <v>0.5</v>
          </cell>
          <cell r="N442">
            <v>747.9</v>
          </cell>
          <cell r="O442">
            <v>174</v>
          </cell>
          <cell r="P442">
            <v>160</v>
          </cell>
          <cell r="Q442">
            <v>8.3000000000000007</v>
          </cell>
          <cell r="R442">
            <v>33146</v>
          </cell>
          <cell r="S442">
            <v>90.3</v>
          </cell>
          <cell r="T442">
            <v>20</v>
          </cell>
          <cell r="U442">
            <v>33146</v>
          </cell>
        </row>
        <row r="443">
          <cell r="A443">
            <v>441</v>
          </cell>
          <cell r="B443" t="str">
            <v xml:space="preserve">PORT AVENTURA/P.ATRAC                                      </v>
          </cell>
          <cell r="C443" t="str">
            <v>C9</v>
          </cell>
          <cell r="D443" t="str">
            <v>GENERAL</v>
          </cell>
          <cell r="E443">
            <v>35906</v>
          </cell>
          <cell r="F443" t="str">
            <v>MAR</v>
          </cell>
          <cell r="G443">
            <v>0.75074074074074071</v>
          </cell>
          <cell r="H443" t="str">
            <v>000:30</v>
          </cell>
          <cell r="I443" t="str">
            <v>[HUI EN DIA] {AVANCE PROGRAMACION} * {AVANCE PROGRAMACION}</v>
          </cell>
          <cell r="J443">
            <v>2</v>
          </cell>
          <cell r="K443">
            <v>7</v>
          </cell>
          <cell r="L443" t="str">
            <v>Segunda</v>
          </cell>
          <cell r="M443">
            <v>0.2</v>
          </cell>
          <cell r="N443">
            <v>748</v>
          </cell>
          <cell r="O443">
            <v>67</v>
          </cell>
          <cell r="P443">
            <v>240</v>
          </cell>
          <cell r="Q443">
            <v>8.3000000000000007</v>
          </cell>
          <cell r="R443">
            <v>33146</v>
          </cell>
          <cell r="S443">
            <v>90.3</v>
          </cell>
          <cell r="T443">
            <v>30</v>
          </cell>
          <cell r="U443">
            <v>33146</v>
          </cell>
        </row>
        <row r="444">
          <cell r="A444">
            <v>442</v>
          </cell>
          <cell r="B444" t="str">
            <v xml:space="preserve">PORT AVENTURA/P.ATRAC                                      </v>
          </cell>
          <cell r="C444" t="str">
            <v>C9</v>
          </cell>
          <cell r="D444" t="str">
            <v>GENERAL</v>
          </cell>
          <cell r="E444">
            <v>35906</v>
          </cell>
          <cell r="F444" t="str">
            <v>MAR</v>
          </cell>
          <cell r="G444">
            <v>0.75178240740740743</v>
          </cell>
          <cell r="H444" t="str">
            <v>000:20</v>
          </cell>
          <cell r="I444" t="str">
            <v>[HUI EN DIA] {AVANCE PROGRAMACION} * {AVANCE PROGRAMACION}</v>
          </cell>
          <cell r="J444">
            <v>6</v>
          </cell>
          <cell r="K444">
            <v>7</v>
          </cell>
          <cell r="L444" t="str">
            <v>Penultima</v>
          </cell>
          <cell r="M444">
            <v>0.2</v>
          </cell>
          <cell r="N444">
            <v>748.2</v>
          </cell>
          <cell r="O444">
            <v>69</v>
          </cell>
          <cell r="P444">
            <v>160</v>
          </cell>
          <cell r="Q444">
            <v>8.3000000000000007</v>
          </cell>
          <cell r="R444">
            <v>33135</v>
          </cell>
          <cell r="S444">
            <v>90.2</v>
          </cell>
          <cell r="T444">
            <v>20</v>
          </cell>
          <cell r="U444">
            <v>33135</v>
          </cell>
        </row>
        <row r="445">
          <cell r="A445">
            <v>443</v>
          </cell>
          <cell r="B445" t="str">
            <v xml:space="preserve">PORT AVENTURA/P.ATRAC                                      </v>
          </cell>
          <cell r="C445" t="str">
            <v>C9</v>
          </cell>
          <cell r="D445" t="str">
            <v>GENERAL</v>
          </cell>
          <cell r="E445">
            <v>35906</v>
          </cell>
          <cell r="F445" t="str">
            <v>MAR</v>
          </cell>
          <cell r="G445">
            <v>0.91503472222222226</v>
          </cell>
          <cell r="H445" t="str">
            <v>000:30</v>
          </cell>
          <cell r="I445" t="str">
            <v xml:space="preserve">[MAS ALLA DEL LIMITE] {AVANCE PROGRAMACION} * </v>
          </cell>
          <cell r="J445">
            <v>6</v>
          </cell>
          <cell r="K445">
            <v>16</v>
          </cell>
          <cell r="L445" t="str">
            <v>Resto</v>
          </cell>
          <cell r="M445">
            <v>0.7</v>
          </cell>
          <cell r="N445">
            <v>748.9</v>
          </cell>
          <cell r="O445">
            <v>255</v>
          </cell>
          <cell r="P445">
            <v>675</v>
          </cell>
          <cell r="Q445">
            <v>8.3000000000000007</v>
          </cell>
          <cell r="R445">
            <v>33134</v>
          </cell>
          <cell r="S445">
            <v>90.2</v>
          </cell>
          <cell r="T445">
            <v>30</v>
          </cell>
          <cell r="U445">
            <v>33134</v>
          </cell>
        </row>
        <row r="446">
          <cell r="A446">
            <v>444</v>
          </cell>
          <cell r="B446" t="str">
            <v xml:space="preserve">PORT AVENTURA/P.ATRAC                                      </v>
          </cell>
          <cell r="C446" t="str">
            <v>C9</v>
          </cell>
          <cell r="D446" t="str">
            <v>GENERAL</v>
          </cell>
          <cell r="E446">
            <v>35906</v>
          </cell>
          <cell r="F446" t="str">
            <v>MAR</v>
          </cell>
          <cell r="G446">
            <v>0.91601851851851857</v>
          </cell>
          <cell r="H446" t="str">
            <v>000:20</v>
          </cell>
          <cell r="I446" t="str">
            <v xml:space="preserve">[MAS ALLA DEL LIMITE] {AVANCE PROGRAMACION} * </v>
          </cell>
          <cell r="J446">
            <v>9</v>
          </cell>
          <cell r="K446">
            <v>16</v>
          </cell>
          <cell r="L446" t="str">
            <v>Resto</v>
          </cell>
          <cell r="M446">
            <v>0.8</v>
          </cell>
          <cell r="N446">
            <v>749.7</v>
          </cell>
          <cell r="O446">
            <v>285</v>
          </cell>
          <cell r="P446">
            <v>450</v>
          </cell>
          <cell r="Q446">
            <v>8.3000000000000007</v>
          </cell>
          <cell r="R446">
            <v>33134</v>
          </cell>
          <cell r="S446">
            <v>90.2</v>
          </cell>
          <cell r="T446">
            <v>20</v>
          </cell>
          <cell r="U446">
            <v>33134</v>
          </cell>
        </row>
        <row r="447">
          <cell r="A447">
            <v>445</v>
          </cell>
          <cell r="B447" t="str">
            <v xml:space="preserve">PORT AVENTURA/P.ATRAC                                      </v>
          </cell>
          <cell r="C447" t="str">
            <v>ETB2</v>
          </cell>
          <cell r="D447" t="str">
            <v>GENERAL</v>
          </cell>
          <cell r="E447">
            <v>35906</v>
          </cell>
          <cell r="F447" t="str">
            <v>MAR</v>
          </cell>
          <cell r="G447">
            <v>0.6192361111111111</v>
          </cell>
          <cell r="H447" t="str">
            <v>000:10</v>
          </cell>
          <cell r="I447" t="str">
            <v>[TELEBERRI 1]  * {BOLSA}</v>
          </cell>
          <cell r="J447">
            <v>4</v>
          </cell>
          <cell r="K447">
            <v>8</v>
          </cell>
          <cell r="L447" t="str">
            <v>Resto</v>
          </cell>
          <cell r="M447">
            <v>0.3</v>
          </cell>
          <cell r="N447">
            <v>750</v>
          </cell>
          <cell r="O447">
            <v>118</v>
          </cell>
          <cell r="P447">
            <v>130</v>
          </cell>
          <cell r="Q447">
            <v>8.3000000000000007</v>
          </cell>
          <cell r="R447">
            <v>33134</v>
          </cell>
          <cell r="S447">
            <v>90.2</v>
          </cell>
          <cell r="T447">
            <v>10</v>
          </cell>
          <cell r="U447">
            <v>33134</v>
          </cell>
        </row>
        <row r="448">
          <cell r="A448">
            <v>446</v>
          </cell>
          <cell r="B448" t="str">
            <v xml:space="preserve">PORT AVENTURA/P.ATRAC                                      </v>
          </cell>
          <cell r="C448" t="str">
            <v>ETB2</v>
          </cell>
          <cell r="D448" t="str">
            <v>GENERAL</v>
          </cell>
          <cell r="E448">
            <v>35906</v>
          </cell>
          <cell r="F448" t="str">
            <v>MAR</v>
          </cell>
          <cell r="G448">
            <v>0.73629629629629623</v>
          </cell>
          <cell r="H448" t="str">
            <v>000:10</v>
          </cell>
          <cell r="I448" t="str">
            <v>[LA HORA DE MARI PAU] {AVANCE PROGRAMACION} * {AVANCE PROGRAMACION}</v>
          </cell>
          <cell r="J448">
            <v>4</v>
          </cell>
          <cell r="K448">
            <v>8</v>
          </cell>
          <cell r="L448" t="str">
            <v>Resto</v>
          </cell>
          <cell r="M448">
            <v>0.1</v>
          </cell>
          <cell r="N448">
            <v>750.1</v>
          </cell>
          <cell r="O448">
            <v>39</v>
          </cell>
          <cell r="P448">
            <v>52</v>
          </cell>
          <cell r="Q448">
            <v>8.3000000000000007</v>
          </cell>
          <cell r="R448">
            <v>33134</v>
          </cell>
          <cell r="S448">
            <v>90.2</v>
          </cell>
          <cell r="T448">
            <v>10</v>
          </cell>
          <cell r="U448">
            <v>33134</v>
          </cell>
        </row>
        <row r="449">
          <cell r="A449">
            <v>447</v>
          </cell>
          <cell r="B449" t="str">
            <v xml:space="preserve">PORT AVENTURA/P.ATRAC                                      </v>
          </cell>
          <cell r="C449" t="str">
            <v>ETB2</v>
          </cell>
          <cell r="D449" t="str">
            <v>GENERAL</v>
          </cell>
          <cell r="E449">
            <v>35906</v>
          </cell>
          <cell r="F449" t="str">
            <v>MAR</v>
          </cell>
          <cell r="G449">
            <v>0.82032407407407415</v>
          </cell>
          <cell r="H449" t="str">
            <v>000:10</v>
          </cell>
          <cell r="I449" t="str">
            <v>[REMINGTON STEELE] {AVANCE PROGRAMACION} * {AVANCE PROGRAMACION}</v>
          </cell>
          <cell r="J449">
            <v>3</v>
          </cell>
          <cell r="K449">
            <v>8</v>
          </cell>
          <cell r="L449" t="str">
            <v>Resto</v>
          </cell>
          <cell r="M449">
            <v>0.1</v>
          </cell>
          <cell r="N449">
            <v>750.3</v>
          </cell>
          <cell r="O449">
            <v>50</v>
          </cell>
          <cell r="P449">
            <v>65</v>
          </cell>
          <cell r="Q449">
            <v>8.3000000000000007</v>
          </cell>
          <cell r="R449">
            <v>33136</v>
          </cell>
          <cell r="S449">
            <v>90.3</v>
          </cell>
          <cell r="T449">
            <v>10</v>
          </cell>
          <cell r="U449">
            <v>33136</v>
          </cell>
        </row>
        <row r="450">
          <cell r="A450">
            <v>448</v>
          </cell>
          <cell r="B450" t="str">
            <v xml:space="preserve">PORT AVENTURA/P.ATRAC                                      </v>
          </cell>
          <cell r="C450" t="str">
            <v>ETB2</v>
          </cell>
          <cell r="D450" t="str">
            <v>GENERAL</v>
          </cell>
          <cell r="E450">
            <v>35906</v>
          </cell>
          <cell r="F450" t="str">
            <v>MAR</v>
          </cell>
          <cell r="G450">
            <v>0.8404166666666667</v>
          </cell>
          <cell r="H450" t="str">
            <v>000:10</v>
          </cell>
          <cell r="I450" t="str">
            <v>[REMINGTON STEELE] {AVANCE PROGRAMACION} * {AVANCE PROGRAMACION}</v>
          </cell>
          <cell r="J450">
            <v>12</v>
          </cell>
          <cell r="K450">
            <v>13</v>
          </cell>
          <cell r="L450" t="str">
            <v>Penultima</v>
          </cell>
          <cell r="M450">
            <v>0.2</v>
          </cell>
          <cell r="N450">
            <v>750.4</v>
          </cell>
          <cell r="O450">
            <v>67</v>
          </cell>
          <cell r="P450">
            <v>65</v>
          </cell>
          <cell r="Q450">
            <v>8.3000000000000007</v>
          </cell>
          <cell r="R450">
            <v>33136</v>
          </cell>
          <cell r="S450">
            <v>90.3</v>
          </cell>
          <cell r="T450">
            <v>10</v>
          </cell>
          <cell r="U450">
            <v>33136</v>
          </cell>
        </row>
        <row r="451">
          <cell r="A451">
            <v>449</v>
          </cell>
          <cell r="B451" t="str">
            <v xml:space="preserve">PORT AVENTURA/P.ATRAC                                      </v>
          </cell>
          <cell r="C451" t="str">
            <v>ETB2</v>
          </cell>
          <cell r="D451" t="str">
            <v>GENERAL</v>
          </cell>
          <cell r="E451">
            <v>35906</v>
          </cell>
          <cell r="F451" t="str">
            <v>MAR</v>
          </cell>
          <cell r="G451">
            <v>0.85482638888888884</v>
          </cell>
          <cell r="H451" t="str">
            <v>000:10</v>
          </cell>
          <cell r="I451" t="str">
            <v>[ROMPECABEZOTAS] {AVANCE PROGRAMACION} * {AVANCE PROGRAMACION}</v>
          </cell>
          <cell r="J451">
            <v>7</v>
          </cell>
          <cell r="K451">
            <v>15</v>
          </cell>
          <cell r="L451" t="str">
            <v>Resto</v>
          </cell>
          <cell r="M451">
            <v>0.2</v>
          </cell>
          <cell r="N451">
            <v>750.6</v>
          </cell>
          <cell r="O451">
            <v>62</v>
          </cell>
          <cell r="P451">
            <v>98</v>
          </cell>
          <cell r="Q451">
            <v>8.3000000000000007</v>
          </cell>
          <cell r="R451">
            <v>33140</v>
          </cell>
          <cell r="S451">
            <v>90.3</v>
          </cell>
          <cell r="T451">
            <v>10</v>
          </cell>
          <cell r="U451">
            <v>33140</v>
          </cell>
        </row>
        <row r="452">
          <cell r="A452">
            <v>450</v>
          </cell>
          <cell r="B452" t="str">
            <v xml:space="preserve">PORT AVENTURA/P.ATRAC                                      </v>
          </cell>
          <cell r="C452" t="str">
            <v>ETB2</v>
          </cell>
          <cell r="D452" t="str">
            <v>GENERAL</v>
          </cell>
          <cell r="E452">
            <v>35906</v>
          </cell>
          <cell r="F452" t="str">
            <v>MAR</v>
          </cell>
          <cell r="G452">
            <v>0.85592592592592587</v>
          </cell>
          <cell r="H452" t="str">
            <v>000:30</v>
          </cell>
          <cell r="I452" t="str">
            <v>[ROMPECABEZOTAS] {AVANCE PROGRAMACION} * {AVANCE PROGRAMACION}</v>
          </cell>
          <cell r="J452">
            <v>12</v>
          </cell>
          <cell r="K452">
            <v>15</v>
          </cell>
          <cell r="L452" t="str">
            <v>Resto</v>
          </cell>
          <cell r="M452">
            <v>0.2</v>
          </cell>
          <cell r="N452">
            <v>750.8</v>
          </cell>
          <cell r="O452">
            <v>58</v>
          </cell>
          <cell r="P452">
            <v>225</v>
          </cell>
          <cell r="Q452">
            <v>8.3000000000000007</v>
          </cell>
          <cell r="R452">
            <v>33140</v>
          </cell>
          <cell r="S452">
            <v>90.3</v>
          </cell>
          <cell r="T452">
            <v>30</v>
          </cell>
          <cell r="U452">
            <v>33140</v>
          </cell>
        </row>
        <row r="453">
          <cell r="A453">
            <v>451</v>
          </cell>
          <cell r="B453" t="str">
            <v xml:space="preserve">PORT AVENTURA/P.ATRAC                                      </v>
          </cell>
          <cell r="C453" t="str">
            <v>ETB2</v>
          </cell>
          <cell r="D453" t="str">
            <v>GENERAL</v>
          </cell>
          <cell r="E453">
            <v>35906</v>
          </cell>
          <cell r="F453" t="str">
            <v>MAR</v>
          </cell>
          <cell r="G453">
            <v>0.87320601851851853</v>
          </cell>
          <cell r="H453" t="str">
            <v>000:30</v>
          </cell>
          <cell r="I453" t="str">
            <v>[AVANCE PROGRAMACION] * [TELEBERRI 2]</v>
          </cell>
          <cell r="J453">
            <v>12</v>
          </cell>
          <cell r="K453">
            <v>12</v>
          </cell>
          <cell r="L453" t="str">
            <v>Ultima</v>
          </cell>
          <cell r="M453">
            <v>0.2</v>
          </cell>
          <cell r="N453">
            <v>751</v>
          </cell>
          <cell r="O453">
            <v>79</v>
          </cell>
          <cell r="P453">
            <v>375</v>
          </cell>
          <cell r="Q453">
            <v>8.3000000000000007</v>
          </cell>
          <cell r="R453">
            <v>33143</v>
          </cell>
          <cell r="S453">
            <v>90.3</v>
          </cell>
          <cell r="T453">
            <v>30</v>
          </cell>
          <cell r="U453">
            <v>33143</v>
          </cell>
        </row>
        <row r="454">
          <cell r="A454">
            <v>452</v>
          </cell>
          <cell r="B454" t="str">
            <v xml:space="preserve">PORT AVENTURA/P.ATRAC                                      </v>
          </cell>
          <cell r="C454" t="str">
            <v>ETB2</v>
          </cell>
          <cell r="D454" t="str">
            <v>GENERAL</v>
          </cell>
          <cell r="E454">
            <v>35906</v>
          </cell>
          <cell r="F454" t="str">
            <v>MAR</v>
          </cell>
          <cell r="G454">
            <v>0.95460648148148142</v>
          </cell>
          <cell r="H454" t="str">
            <v>000:10</v>
          </cell>
          <cell r="I454" t="str">
            <v>[LA NOCHE DE...] {AVANCE PROGRAMACION} * {AVANCE PROGRAMACION}</v>
          </cell>
          <cell r="J454">
            <v>14</v>
          </cell>
          <cell r="K454">
            <v>17</v>
          </cell>
          <cell r="L454" t="str">
            <v>Resto</v>
          </cell>
          <cell r="M454">
            <v>0.6</v>
          </cell>
          <cell r="N454">
            <v>751.5</v>
          </cell>
          <cell r="O454">
            <v>208</v>
          </cell>
          <cell r="P454">
            <v>179</v>
          </cell>
          <cell r="Q454">
            <v>8.3000000000000007</v>
          </cell>
          <cell r="R454">
            <v>33147</v>
          </cell>
          <cell r="S454">
            <v>90.3</v>
          </cell>
          <cell r="T454">
            <v>10</v>
          </cell>
          <cell r="U454">
            <v>33147</v>
          </cell>
        </row>
        <row r="455">
          <cell r="A455">
            <v>453</v>
          </cell>
          <cell r="B455" t="str">
            <v xml:space="preserve">PORT AVENTURA/P.ATRAC                                      </v>
          </cell>
          <cell r="C455" t="str">
            <v>TVM</v>
          </cell>
          <cell r="D455" t="str">
            <v>GENERAL</v>
          </cell>
          <cell r="E455">
            <v>35906</v>
          </cell>
          <cell r="F455" t="str">
            <v>MAR</v>
          </cell>
          <cell r="G455">
            <v>0.57902777777777781</v>
          </cell>
          <cell r="H455" t="str">
            <v>000:30</v>
          </cell>
          <cell r="I455" t="str">
            <v>[CYBERCLUB] * [AVANCE PROGRAMACION]</v>
          </cell>
          <cell r="J455">
            <v>12</v>
          </cell>
          <cell r="K455">
            <v>13</v>
          </cell>
          <cell r="L455" t="str">
            <v>Penultima</v>
          </cell>
          <cell r="M455">
            <v>0.3</v>
          </cell>
          <cell r="N455">
            <v>751.8</v>
          </cell>
          <cell r="O455">
            <v>111</v>
          </cell>
          <cell r="P455">
            <v>413</v>
          </cell>
          <cell r="Q455">
            <v>8.3000000000000007</v>
          </cell>
          <cell r="R455">
            <v>33147</v>
          </cell>
          <cell r="S455">
            <v>90.3</v>
          </cell>
          <cell r="T455">
            <v>30</v>
          </cell>
          <cell r="U455">
            <v>33147</v>
          </cell>
        </row>
        <row r="456">
          <cell r="A456">
            <v>454</v>
          </cell>
          <cell r="B456" t="str">
            <v xml:space="preserve">PORT AVENTURA/P.ATRAC                                      </v>
          </cell>
          <cell r="C456" t="str">
            <v>TVM</v>
          </cell>
          <cell r="D456" t="str">
            <v>GENERAL</v>
          </cell>
          <cell r="E456">
            <v>35906</v>
          </cell>
          <cell r="F456" t="str">
            <v>MAR</v>
          </cell>
          <cell r="G456">
            <v>0.64333333333333331</v>
          </cell>
          <cell r="H456" t="str">
            <v>000:30</v>
          </cell>
          <cell r="I456" t="str">
            <v>[TELENOTICIAS 1] {TELENOTICIAS 1:GRAL.}</v>
          </cell>
          <cell r="J456">
            <v>2</v>
          </cell>
          <cell r="K456">
            <v>8</v>
          </cell>
          <cell r="L456" t="str">
            <v>Segunda</v>
          </cell>
          <cell r="M456">
            <v>0.5</v>
          </cell>
          <cell r="N456">
            <v>752.3</v>
          </cell>
          <cell r="O456">
            <v>181</v>
          </cell>
          <cell r="P456">
            <v>675</v>
          </cell>
          <cell r="Q456">
            <v>8.3000000000000007</v>
          </cell>
          <cell r="R456">
            <v>33147</v>
          </cell>
          <cell r="S456">
            <v>90.3</v>
          </cell>
          <cell r="T456">
            <v>30</v>
          </cell>
          <cell r="U456">
            <v>33147</v>
          </cell>
        </row>
        <row r="457">
          <cell r="A457">
            <v>455</v>
          </cell>
          <cell r="B457" t="str">
            <v xml:space="preserve">PORT AVENTURA/P.ATRAC                                      </v>
          </cell>
          <cell r="C457" t="str">
            <v>TVM</v>
          </cell>
          <cell r="D457" t="str">
            <v>GENERAL</v>
          </cell>
          <cell r="E457">
            <v>35906</v>
          </cell>
          <cell r="F457" t="str">
            <v>MAR</v>
          </cell>
          <cell r="G457">
            <v>0.64414351851851859</v>
          </cell>
          <cell r="H457" t="str">
            <v>000:10</v>
          </cell>
          <cell r="I457" t="str">
            <v>[TELENOTICIAS 1] {TELENOTICIAS 1:GRAL.}</v>
          </cell>
          <cell r="J457">
            <v>5</v>
          </cell>
          <cell r="K457">
            <v>8</v>
          </cell>
          <cell r="L457" t="str">
            <v>Resto</v>
          </cell>
          <cell r="M457">
            <v>0.5</v>
          </cell>
          <cell r="N457">
            <v>752.9</v>
          </cell>
          <cell r="O457">
            <v>187</v>
          </cell>
          <cell r="P457">
            <v>225</v>
          </cell>
          <cell r="Q457">
            <v>8.3000000000000007</v>
          </cell>
          <cell r="R457">
            <v>33147</v>
          </cell>
          <cell r="S457">
            <v>90.3</v>
          </cell>
          <cell r="T457">
            <v>10</v>
          </cell>
          <cell r="U457">
            <v>33147</v>
          </cell>
        </row>
        <row r="458">
          <cell r="A458">
            <v>456</v>
          </cell>
          <cell r="B458" t="str">
            <v xml:space="preserve">PORT AVENTURA/P.ATRAC                                      </v>
          </cell>
          <cell r="C458" t="str">
            <v>TVM</v>
          </cell>
          <cell r="D458" t="str">
            <v>GENERAL</v>
          </cell>
          <cell r="E458">
            <v>35906</v>
          </cell>
          <cell r="F458" t="str">
            <v>MAR</v>
          </cell>
          <cell r="G458">
            <v>0.67704861111111114</v>
          </cell>
          <cell r="H458" t="str">
            <v>000:30</v>
          </cell>
          <cell r="I458" t="str">
            <v>[CON T DE TARDE] {AVANCE PROGRAMACION} * {AVANCE PROGRAMACION}</v>
          </cell>
          <cell r="J458">
            <v>15</v>
          </cell>
          <cell r="K458">
            <v>17</v>
          </cell>
          <cell r="L458" t="str">
            <v>Resto</v>
          </cell>
          <cell r="M458">
            <v>0.9</v>
          </cell>
          <cell r="N458">
            <v>753.8</v>
          </cell>
          <cell r="O458">
            <v>342</v>
          </cell>
          <cell r="P458">
            <v>600</v>
          </cell>
          <cell r="Q458">
            <v>8.3000000000000007</v>
          </cell>
          <cell r="R458">
            <v>33153</v>
          </cell>
          <cell r="S458">
            <v>90.3</v>
          </cell>
          <cell r="T458">
            <v>30</v>
          </cell>
          <cell r="U458">
            <v>33153</v>
          </cell>
        </row>
        <row r="459">
          <cell r="A459">
            <v>457</v>
          </cell>
          <cell r="B459" t="str">
            <v xml:space="preserve">PORT AVENTURA/P.ATRAC                                      </v>
          </cell>
          <cell r="C459" t="str">
            <v>TVM</v>
          </cell>
          <cell r="D459" t="str">
            <v>GENERAL</v>
          </cell>
          <cell r="E459">
            <v>35906</v>
          </cell>
          <cell r="F459" t="str">
            <v>MAR</v>
          </cell>
          <cell r="G459">
            <v>0.95087962962962969</v>
          </cell>
          <cell r="H459" t="str">
            <v>000:30</v>
          </cell>
          <cell r="I459" t="str">
            <v>[MAS ALLA DEL LIMITE] {AVANCE PROGRAMACION} * {AVANCE PROGRAMACION}</v>
          </cell>
          <cell r="J459">
            <v>16</v>
          </cell>
          <cell r="K459">
            <v>20</v>
          </cell>
          <cell r="L459" t="str">
            <v>Resto</v>
          </cell>
          <cell r="M459">
            <v>0.8</v>
          </cell>
          <cell r="N459">
            <v>754.5</v>
          </cell>
          <cell r="O459">
            <v>275</v>
          </cell>
          <cell r="P459">
            <v>1050</v>
          </cell>
          <cell r="Q459">
            <v>8.4</v>
          </cell>
          <cell r="R459">
            <v>33170</v>
          </cell>
          <cell r="S459">
            <v>90.3</v>
          </cell>
          <cell r="T459">
            <v>30</v>
          </cell>
          <cell r="U459">
            <v>33170</v>
          </cell>
        </row>
        <row r="460">
          <cell r="A460">
            <v>458</v>
          </cell>
          <cell r="B460" t="str">
            <v xml:space="preserve">PORT AVENTURA/P.ATRAC                                      </v>
          </cell>
          <cell r="C460" t="str">
            <v>TVM</v>
          </cell>
          <cell r="D460" t="str">
            <v>GENERAL</v>
          </cell>
          <cell r="E460">
            <v>35906</v>
          </cell>
          <cell r="F460" t="str">
            <v>MAR</v>
          </cell>
          <cell r="G460">
            <v>0.95145833333333341</v>
          </cell>
          <cell r="H460" t="str">
            <v>000:10</v>
          </cell>
          <cell r="I460" t="str">
            <v>[MAS ALLA DEL LIMITE] {AVANCE PROGRAMACION} * {AVANCE PROGRAMACION}</v>
          </cell>
          <cell r="J460">
            <v>18</v>
          </cell>
          <cell r="K460">
            <v>20</v>
          </cell>
          <cell r="L460" t="str">
            <v>Resto</v>
          </cell>
          <cell r="M460">
            <v>0.7</v>
          </cell>
          <cell r="N460">
            <v>755.3</v>
          </cell>
          <cell r="O460">
            <v>266</v>
          </cell>
          <cell r="P460">
            <v>350</v>
          </cell>
          <cell r="Q460">
            <v>8.4</v>
          </cell>
          <cell r="R460">
            <v>33170</v>
          </cell>
          <cell r="S460">
            <v>90.3</v>
          </cell>
          <cell r="T460">
            <v>10</v>
          </cell>
          <cell r="U460">
            <v>33170</v>
          </cell>
        </row>
        <row r="461">
          <cell r="A461">
            <v>459</v>
          </cell>
          <cell r="B461" t="str">
            <v xml:space="preserve">PORT AVENTURA/P.ATRAC                                      </v>
          </cell>
          <cell r="C461" t="str">
            <v>TV3</v>
          </cell>
          <cell r="D461" t="str">
            <v>GENERAL</v>
          </cell>
          <cell r="E461">
            <v>35907</v>
          </cell>
          <cell r="F461" t="str">
            <v>MIÉ</v>
          </cell>
          <cell r="G461">
            <v>0.66003472222222226</v>
          </cell>
          <cell r="H461" t="str">
            <v>000:20</v>
          </cell>
          <cell r="I461" t="str">
            <v>[CUINES] * [AVANCE PROGRAMACION]</v>
          </cell>
          <cell r="J461">
            <v>12</v>
          </cell>
          <cell r="K461">
            <v>16</v>
          </cell>
          <cell r="L461" t="str">
            <v>Resto</v>
          </cell>
          <cell r="M461">
            <v>1.9</v>
          </cell>
          <cell r="N461">
            <v>757.2</v>
          </cell>
          <cell r="O461">
            <v>711</v>
          </cell>
          <cell r="P461">
            <v>700</v>
          </cell>
          <cell r="Q461">
            <v>8.4</v>
          </cell>
          <cell r="R461">
            <v>33180</v>
          </cell>
          <cell r="S461">
            <v>90.4</v>
          </cell>
          <cell r="T461">
            <v>20</v>
          </cell>
          <cell r="U461">
            <v>33180</v>
          </cell>
        </row>
        <row r="462">
          <cell r="A462">
            <v>460</v>
          </cell>
          <cell r="B462" t="str">
            <v xml:space="preserve">PORT AVENTURA/P.ATRAC                                      </v>
          </cell>
          <cell r="C462" t="str">
            <v>TV3</v>
          </cell>
          <cell r="D462" t="str">
            <v>GENERAL</v>
          </cell>
          <cell r="E462">
            <v>35907</v>
          </cell>
          <cell r="F462" t="str">
            <v>MIÉ</v>
          </cell>
          <cell r="G462">
            <v>0.85127314814814825</v>
          </cell>
          <cell r="H462" t="str">
            <v>000:30</v>
          </cell>
          <cell r="I462" t="str">
            <v>[IRONSIDE] * [(P)C33 PROGRAMACIO 33]</v>
          </cell>
          <cell r="J462">
            <v>13</v>
          </cell>
          <cell r="K462">
            <v>21</v>
          </cell>
          <cell r="L462" t="str">
            <v>Resto</v>
          </cell>
          <cell r="M462">
            <v>0.6</v>
          </cell>
          <cell r="N462">
            <v>757.8</v>
          </cell>
          <cell r="O462">
            <v>227</v>
          </cell>
          <cell r="P462">
            <v>450</v>
          </cell>
          <cell r="Q462">
            <v>8.4</v>
          </cell>
          <cell r="R462">
            <v>33186</v>
          </cell>
          <cell r="S462">
            <v>90.4</v>
          </cell>
          <cell r="T462">
            <v>30</v>
          </cell>
          <cell r="U462">
            <v>33186</v>
          </cell>
        </row>
        <row r="463">
          <cell r="A463">
            <v>461</v>
          </cell>
          <cell r="B463" t="str">
            <v xml:space="preserve">PORT AVENTURA/P.ATRAC                                      </v>
          </cell>
          <cell r="C463" t="str">
            <v>C9</v>
          </cell>
          <cell r="D463" t="str">
            <v>GENERAL</v>
          </cell>
          <cell r="E463">
            <v>35907</v>
          </cell>
          <cell r="F463" t="str">
            <v>MIÉ</v>
          </cell>
          <cell r="G463">
            <v>0.70366898148148149</v>
          </cell>
          <cell r="H463" t="str">
            <v>000:30</v>
          </cell>
          <cell r="I463" t="str">
            <v>[MOROS I CRISTIANS] {AVANCE PROGRAMACION} * {AVANCE PROGRAMACION}</v>
          </cell>
          <cell r="J463">
            <v>5</v>
          </cell>
          <cell r="K463">
            <v>13</v>
          </cell>
          <cell r="L463" t="str">
            <v>Resto</v>
          </cell>
          <cell r="M463">
            <v>0.3</v>
          </cell>
          <cell r="N463">
            <v>758.1</v>
          </cell>
          <cell r="O463">
            <v>94</v>
          </cell>
          <cell r="P463">
            <v>240</v>
          </cell>
          <cell r="Q463">
            <v>8.4</v>
          </cell>
          <cell r="R463">
            <v>33186</v>
          </cell>
          <cell r="S463">
            <v>90.4</v>
          </cell>
          <cell r="T463">
            <v>30</v>
          </cell>
          <cell r="U463">
            <v>33186</v>
          </cell>
        </row>
        <row r="464">
          <cell r="A464">
            <v>462</v>
          </cell>
          <cell r="B464" t="str">
            <v xml:space="preserve">PORT AVENTURA/P.ATRAC                                      </v>
          </cell>
          <cell r="C464" t="str">
            <v>C9</v>
          </cell>
          <cell r="D464" t="str">
            <v>GENERAL</v>
          </cell>
          <cell r="E464">
            <v>35907</v>
          </cell>
          <cell r="F464" t="str">
            <v>MIÉ</v>
          </cell>
          <cell r="G464">
            <v>0.75365740740740739</v>
          </cell>
          <cell r="H464" t="str">
            <v>000:20</v>
          </cell>
          <cell r="I464" t="str">
            <v>[MOROS I CRISTIANS] * [HUI EN DIA]</v>
          </cell>
          <cell r="J464">
            <v>9</v>
          </cell>
          <cell r="K464">
            <v>11</v>
          </cell>
          <cell r="L464" t="str">
            <v>Resto</v>
          </cell>
          <cell r="M464">
            <v>0.2</v>
          </cell>
          <cell r="N464">
            <v>758.3</v>
          </cell>
          <cell r="O464">
            <v>86</v>
          </cell>
          <cell r="P464">
            <v>160</v>
          </cell>
          <cell r="Q464">
            <v>8.4</v>
          </cell>
          <cell r="R464">
            <v>33186</v>
          </cell>
          <cell r="S464">
            <v>90.4</v>
          </cell>
          <cell r="T464">
            <v>20</v>
          </cell>
          <cell r="U464">
            <v>33186</v>
          </cell>
        </row>
        <row r="465">
          <cell r="A465">
            <v>463</v>
          </cell>
          <cell r="B465" t="str">
            <v xml:space="preserve">PORT AVENTURA/P.ATRAC                                      </v>
          </cell>
          <cell r="C465" t="str">
            <v>C9</v>
          </cell>
          <cell r="D465" t="str">
            <v>GENERAL</v>
          </cell>
          <cell r="E465">
            <v>35907</v>
          </cell>
          <cell r="F465" t="str">
            <v>MIÉ</v>
          </cell>
          <cell r="G465">
            <v>0.76873842592592589</v>
          </cell>
          <cell r="H465" t="str">
            <v>000:20</v>
          </cell>
          <cell r="I465" t="str">
            <v>[HUI EN DIA] {AVANCE PROGRAMACION} * {AVANCE PROGRAMACION}</v>
          </cell>
          <cell r="J465">
            <v>6</v>
          </cell>
          <cell r="K465">
            <v>12</v>
          </cell>
          <cell r="L465" t="str">
            <v>Resto</v>
          </cell>
          <cell r="M465">
            <v>0.2</v>
          </cell>
          <cell r="N465">
            <v>758.5</v>
          </cell>
          <cell r="O465">
            <v>85</v>
          </cell>
          <cell r="P465">
            <v>160</v>
          </cell>
          <cell r="Q465">
            <v>8.4</v>
          </cell>
          <cell r="R465">
            <v>33186</v>
          </cell>
          <cell r="S465">
            <v>90.4</v>
          </cell>
          <cell r="T465">
            <v>20</v>
          </cell>
          <cell r="U465">
            <v>33186</v>
          </cell>
        </row>
        <row r="466">
          <cell r="A466">
            <v>464</v>
          </cell>
          <cell r="B466" t="str">
            <v xml:space="preserve">PORT AVENTURA/P.ATRAC                                      </v>
          </cell>
          <cell r="C466" t="str">
            <v>C9</v>
          </cell>
          <cell r="D466" t="str">
            <v>GENERAL</v>
          </cell>
          <cell r="E466">
            <v>35907</v>
          </cell>
          <cell r="F466" t="str">
            <v>MIÉ</v>
          </cell>
          <cell r="G466">
            <v>0.79177083333333342</v>
          </cell>
          <cell r="H466" t="str">
            <v>000:30</v>
          </cell>
          <cell r="I466" t="str">
            <v xml:space="preserve">[HUI EN DIA] {AVANCE PROGRAMACION} * </v>
          </cell>
          <cell r="J466">
            <v>6</v>
          </cell>
          <cell r="K466">
            <v>11</v>
          </cell>
          <cell r="L466" t="str">
            <v>Resto</v>
          </cell>
          <cell r="M466">
            <v>0.3</v>
          </cell>
          <cell r="N466">
            <v>758.8</v>
          </cell>
          <cell r="O466">
            <v>98</v>
          </cell>
          <cell r="P466">
            <v>240</v>
          </cell>
          <cell r="Q466">
            <v>8.4</v>
          </cell>
          <cell r="R466">
            <v>33186</v>
          </cell>
          <cell r="S466">
            <v>90.4</v>
          </cell>
          <cell r="T466">
            <v>30</v>
          </cell>
          <cell r="U466">
            <v>33186</v>
          </cell>
        </row>
        <row r="467">
          <cell r="A467">
            <v>465</v>
          </cell>
          <cell r="B467" t="str">
            <v xml:space="preserve">PORT AVENTURA/P.ATRAC                                      </v>
          </cell>
          <cell r="C467" t="str">
            <v>C9</v>
          </cell>
          <cell r="D467" t="str">
            <v>GENERAL</v>
          </cell>
          <cell r="E467">
            <v>35907</v>
          </cell>
          <cell r="F467" t="str">
            <v>MIÉ</v>
          </cell>
          <cell r="G467">
            <v>0.8302314814814814</v>
          </cell>
          <cell r="H467" t="str">
            <v>000:20</v>
          </cell>
          <cell r="I467" t="str">
            <v xml:space="preserve">[GUANYE QUI GUANYE] {AVANCE PROGRAMACION} * </v>
          </cell>
          <cell r="J467">
            <v>4</v>
          </cell>
          <cell r="K467">
            <v>16</v>
          </cell>
          <cell r="L467" t="str">
            <v>Resto</v>
          </cell>
          <cell r="M467">
            <v>0.2</v>
          </cell>
          <cell r="N467">
            <v>759</v>
          </cell>
          <cell r="O467">
            <v>62</v>
          </cell>
          <cell r="P467">
            <v>160</v>
          </cell>
          <cell r="Q467">
            <v>8.4</v>
          </cell>
          <cell r="R467">
            <v>33186</v>
          </cell>
          <cell r="S467">
            <v>90.4</v>
          </cell>
          <cell r="T467">
            <v>20</v>
          </cell>
          <cell r="U467">
            <v>33186</v>
          </cell>
        </row>
        <row r="468">
          <cell r="A468">
            <v>466</v>
          </cell>
          <cell r="B468" t="str">
            <v xml:space="preserve">PORT AVENTURA/P.ATRAC                                      </v>
          </cell>
          <cell r="C468" t="str">
            <v>C9</v>
          </cell>
          <cell r="D468" t="str">
            <v>GENERAL</v>
          </cell>
          <cell r="E468">
            <v>35907</v>
          </cell>
          <cell r="F468" t="str">
            <v>MIÉ</v>
          </cell>
          <cell r="G468">
            <v>0.93774305555555559</v>
          </cell>
          <cell r="H468" t="str">
            <v>000:30</v>
          </cell>
          <cell r="I468" t="str">
            <v>[FUTBOL] {FUTBOL:AMISTOSO}</v>
          </cell>
          <cell r="J468">
            <v>6</v>
          </cell>
          <cell r="K468">
            <v>16</v>
          </cell>
          <cell r="L468" t="str">
            <v>Resto</v>
          </cell>
          <cell r="M468">
            <v>0.3</v>
          </cell>
          <cell r="N468">
            <v>759.3</v>
          </cell>
          <cell r="O468">
            <v>111</v>
          </cell>
          <cell r="P468">
            <v>675</v>
          </cell>
          <cell r="Q468">
            <v>8.4</v>
          </cell>
          <cell r="R468">
            <v>33186</v>
          </cell>
          <cell r="S468">
            <v>90.4</v>
          </cell>
          <cell r="T468">
            <v>30</v>
          </cell>
          <cell r="U468">
            <v>33186</v>
          </cell>
        </row>
        <row r="469">
          <cell r="A469">
            <v>467</v>
          </cell>
          <cell r="B469" t="str">
            <v xml:space="preserve">PORT AVENTURA/P.ATRAC                                      </v>
          </cell>
          <cell r="C469" t="str">
            <v>C9</v>
          </cell>
          <cell r="D469" t="str">
            <v>GENERAL</v>
          </cell>
          <cell r="E469">
            <v>35907</v>
          </cell>
          <cell r="F469" t="str">
            <v>MIÉ</v>
          </cell>
          <cell r="G469">
            <v>0.94233796296296291</v>
          </cell>
          <cell r="H469" t="str">
            <v>000:20</v>
          </cell>
          <cell r="I469" t="str">
            <v>[FUTBOL] {FUTBOL:AMISTOSO}</v>
          </cell>
          <cell r="J469">
            <v>4</v>
          </cell>
          <cell r="K469">
            <v>14</v>
          </cell>
          <cell r="L469" t="str">
            <v>Resto</v>
          </cell>
          <cell r="M469">
            <v>0.3</v>
          </cell>
          <cell r="N469">
            <v>759.5</v>
          </cell>
          <cell r="O469">
            <v>98</v>
          </cell>
          <cell r="P469">
            <v>450</v>
          </cell>
          <cell r="Q469">
            <v>8.4</v>
          </cell>
          <cell r="R469">
            <v>33191</v>
          </cell>
          <cell r="S469">
            <v>90.4</v>
          </cell>
          <cell r="T469">
            <v>20</v>
          </cell>
          <cell r="U469">
            <v>33191</v>
          </cell>
        </row>
        <row r="470">
          <cell r="A470">
            <v>468</v>
          </cell>
          <cell r="B470" t="str">
            <v xml:space="preserve">PORT AVENTURA/P.ATRAC                                      </v>
          </cell>
          <cell r="C470" t="str">
            <v>ETB2</v>
          </cell>
          <cell r="D470" t="str">
            <v>GENERAL</v>
          </cell>
          <cell r="E470">
            <v>35907</v>
          </cell>
          <cell r="F470" t="str">
            <v>MIÉ</v>
          </cell>
          <cell r="G470">
            <v>0.61947916666666669</v>
          </cell>
          <cell r="H470" t="str">
            <v>000:10</v>
          </cell>
          <cell r="I470" t="str">
            <v>[TELEBERRI 1]  * {BOLSA}</v>
          </cell>
          <cell r="J470">
            <v>6</v>
          </cell>
          <cell r="K470">
            <v>9</v>
          </cell>
          <cell r="L470" t="str">
            <v>Resto</v>
          </cell>
          <cell r="M470">
            <v>0.3</v>
          </cell>
          <cell r="N470">
            <v>759.9</v>
          </cell>
          <cell r="O470">
            <v>128</v>
          </cell>
          <cell r="P470">
            <v>130</v>
          </cell>
          <cell r="Q470">
            <v>8.4</v>
          </cell>
          <cell r="R470">
            <v>33191</v>
          </cell>
          <cell r="S470">
            <v>90.4</v>
          </cell>
          <cell r="T470">
            <v>10</v>
          </cell>
          <cell r="U470">
            <v>33191</v>
          </cell>
        </row>
        <row r="471">
          <cell r="A471">
            <v>469</v>
          </cell>
          <cell r="B471" t="str">
            <v xml:space="preserve">PORT AVENTURA/P.ATRAC                                      </v>
          </cell>
          <cell r="C471" t="str">
            <v>ETB2</v>
          </cell>
          <cell r="D471" t="str">
            <v>GENERAL</v>
          </cell>
          <cell r="E471">
            <v>35907</v>
          </cell>
          <cell r="F471" t="str">
            <v>MIÉ</v>
          </cell>
          <cell r="G471">
            <v>0.68773148148148155</v>
          </cell>
          <cell r="H471" t="str">
            <v>000:10</v>
          </cell>
          <cell r="I471" t="str">
            <v>[LO QUE FALTABA] {AVANCE PROGRAMACION} * {AVANCE PROGRAMACION}</v>
          </cell>
          <cell r="J471">
            <v>10</v>
          </cell>
          <cell r="K471">
            <v>17</v>
          </cell>
          <cell r="L471" t="str">
            <v>Resto</v>
          </cell>
          <cell r="M471">
            <v>0.3</v>
          </cell>
          <cell r="N471">
            <v>760.2</v>
          </cell>
          <cell r="O471">
            <v>98</v>
          </cell>
          <cell r="P471">
            <v>65</v>
          </cell>
          <cell r="Q471">
            <v>8.4</v>
          </cell>
          <cell r="R471">
            <v>33191</v>
          </cell>
          <cell r="S471">
            <v>90.4</v>
          </cell>
          <cell r="T471">
            <v>10</v>
          </cell>
          <cell r="U471">
            <v>33191</v>
          </cell>
        </row>
        <row r="472">
          <cell r="A472">
            <v>470</v>
          </cell>
          <cell r="B472" t="str">
            <v xml:space="preserve">PORT AVENTURA/P.ATRAC                                      </v>
          </cell>
          <cell r="C472" t="str">
            <v>ETB2</v>
          </cell>
          <cell r="D472" t="str">
            <v>GENERAL</v>
          </cell>
          <cell r="E472">
            <v>35907</v>
          </cell>
          <cell r="F472" t="str">
            <v>MIÉ</v>
          </cell>
          <cell r="G472">
            <v>0.70562499999999995</v>
          </cell>
          <cell r="H472" t="str">
            <v>000:30</v>
          </cell>
          <cell r="I472" t="str">
            <v>[LA HORA DE MARI PAU] {AVANCE PROGRAMACION} * {AVANCE PROGRAMACION}</v>
          </cell>
          <cell r="J472">
            <v>10</v>
          </cell>
          <cell r="K472">
            <v>12</v>
          </cell>
          <cell r="L472" t="str">
            <v>Resto</v>
          </cell>
          <cell r="M472">
            <v>0.3</v>
          </cell>
          <cell r="N472">
            <v>760.4</v>
          </cell>
          <cell r="O472">
            <v>100</v>
          </cell>
          <cell r="P472">
            <v>120</v>
          </cell>
          <cell r="Q472">
            <v>8.4</v>
          </cell>
          <cell r="R472">
            <v>33194</v>
          </cell>
          <cell r="S472">
            <v>90.4</v>
          </cell>
          <cell r="T472">
            <v>30</v>
          </cell>
          <cell r="U472">
            <v>33194</v>
          </cell>
        </row>
        <row r="473">
          <cell r="A473">
            <v>471</v>
          </cell>
          <cell r="B473" t="str">
            <v xml:space="preserve">PORT AVENTURA/P.ATRAC                                      </v>
          </cell>
          <cell r="C473" t="str">
            <v>ETB2</v>
          </cell>
          <cell r="D473" t="str">
            <v>GENERAL</v>
          </cell>
          <cell r="E473">
            <v>35907</v>
          </cell>
          <cell r="F473" t="str">
            <v>MIÉ</v>
          </cell>
          <cell r="G473">
            <v>0.81891203703703708</v>
          </cell>
          <cell r="H473" t="str">
            <v>000:10</v>
          </cell>
          <cell r="I473" t="str">
            <v>[REMINGTON STEELE] {AVANCE PROGRAMACION} * {AVANCE PROGRAMACION}</v>
          </cell>
          <cell r="J473">
            <v>3</v>
          </cell>
          <cell r="K473">
            <v>11</v>
          </cell>
          <cell r="L473" t="str">
            <v>Resto</v>
          </cell>
          <cell r="M473">
            <v>0.2</v>
          </cell>
          <cell r="N473">
            <v>760.7</v>
          </cell>
          <cell r="O473">
            <v>91</v>
          </cell>
          <cell r="P473">
            <v>65</v>
          </cell>
          <cell r="Q473">
            <v>8.4</v>
          </cell>
          <cell r="R473">
            <v>33196</v>
          </cell>
          <cell r="S473">
            <v>90.4</v>
          </cell>
          <cell r="T473">
            <v>10</v>
          </cell>
          <cell r="U473">
            <v>33196</v>
          </cell>
        </row>
        <row r="474">
          <cell r="A474">
            <v>472</v>
          </cell>
          <cell r="B474" t="str">
            <v xml:space="preserve">PORT AVENTURA/P.ATRAC                                      </v>
          </cell>
          <cell r="C474" t="str">
            <v>ETB2</v>
          </cell>
          <cell r="D474" t="str">
            <v>GENERAL</v>
          </cell>
          <cell r="E474">
            <v>35907</v>
          </cell>
          <cell r="F474" t="str">
            <v>MIÉ</v>
          </cell>
          <cell r="G474">
            <v>0.85681712962962964</v>
          </cell>
          <cell r="H474" t="str">
            <v>000:10</v>
          </cell>
          <cell r="I474" t="str">
            <v>[ROMPECABEZOTAS] {AVANCE PROGRAMACION} * {AVANCE PROGRAMACION}</v>
          </cell>
          <cell r="J474">
            <v>4</v>
          </cell>
          <cell r="K474">
            <v>13</v>
          </cell>
          <cell r="L474" t="str">
            <v>Resto</v>
          </cell>
          <cell r="M474">
            <v>0.4</v>
          </cell>
          <cell r="N474">
            <v>761</v>
          </cell>
          <cell r="O474">
            <v>132</v>
          </cell>
          <cell r="P474">
            <v>98</v>
          </cell>
          <cell r="Q474">
            <v>8.4</v>
          </cell>
          <cell r="R474">
            <v>33196</v>
          </cell>
          <cell r="S474">
            <v>90.4</v>
          </cell>
          <cell r="T474">
            <v>10</v>
          </cell>
          <cell r="U474">
            <v>33196</v>
          </cell>
        </row>
        <row r="475">
          <cell r="A475">
            <v>473</v>
          </cell>
          <cell r="B475" t="str">
            <v xml:space="preserve">PORT AVENTURA/P.ATRAC                                      </v>
          </cell>
          <cell r="C475" t="str">
            <v>ETB2</v>
          </cell>
          <cell r="D475" t="str">
            <v>GENERAL</v>
          </cell>
          <cell r="E475">
            <v>35907</v>
          </cell>
          <cell r="F475" t="str">
            <v>MIÉ</v>
          </cell>
          <cell r="G475">
            <v>0.87300925925925921</v>
          </cell>
          <cell r="H475" t="str">
            <v>000:10</v>
          </cell>
          <cell r="I475" t="str">
            <v>[AVANCE PROGRAMACION] * [TELEBERRI 2]</v>
          </cell>
          <cell r="J475">
            <v>5</v>
          </cell>
          <cell r="K475">
            <v>7</v>
          </cell>
          <cell r="L475" t="str">
            <v>Resto</v>
          </cell>
          <cell r="M475">
            <v>0.3</v>
          </cell>
          <cell r="N475">
            <v>761.3</v>
          </cell>
          <cell r="O475">
            <v>111</v>
          </cell>
          <cell r="P475">
            <v>163</v>
          </cell>
          <cell r="Q475">
            <v>8.4</v>
          </cell>
          <cell r="R475">
            <v>33196</v>
          </cell>
          <cell r="S475">
            <v>90.4</v>
          </cell>
          <cell r="T475">
            <v>10</v>
          </cell>
          <cell r="U475">
            <v>33196</v>
          </cell>
        </row>
        <row r="476">
          <cell r="A476">
            <v>474</v>
          </cell>
          <cell r="B476" t="str">
            <v xml:space="preserve">PORT AVENTURA/P.ATRAC                                      </v>
          </cell>
          <cell r="C476" t="str">
            <v>ETB2</v>
          </cell>
          <cell r="D476" t="str">
            <v>GENERAL</v>
          </cell>
          <cell r="E476">
            <v>35907</v>
          </cell>
          <cell r="F476" t="str">
            <v>MIÉ</v>
          </cell>
          <cell r="G476">
            <v>0.91333333333333344</v>
          </cell>
          <cell r="H476" t="str">
            <v>000:10</v>
          </cell>
          <cell r="I476" t="str">
            <v>[AVANCE PROGRAMACION] * [AVANCE PROGRAMACION]</v>
          </cell>
          <cell r="J476">
            <v>10</v>
          </cell>
          <cell r="K476">
            <v>24</v>
          </cell>
          <cell r="L476" t="str">
            <v>Resto</v>
          </cell>
          <cell r="M476">
            <v>0.2</v>
          </cell>
          <cell r="N476">
            <v>761.6</v>
          </cell>
          <cell r="O476">
            <v>89</v>
          </cell>
          <cell r="P476">
            <v>163</v>
          </cell>
          <cell r="Q476">
            <v>8.4</v>
          </cell>
          <cell r="R476">
            <v>33196</v>
          </cell>
          <cell r="S476">
            <v>90.4</v>
          </cell>
          <cell r="T476">
            <v>10</v>
          </cell>
          <cell r="U476">
            <v>33196</v>
          </cell>
        </row>
        <row r="477">
          <cell r="A477">
            <v>475</v>
          </cell>
          <cell r="B477" t="str">
            <v xml:space="preserve">PORT AVENTURA/P.ATRAC                                      </v>
          </cell>
          <cell r="C477" t="str">
            <v>TVM</v>
          </cell>
          <cell r="D477" t="str">
            <v>GENERAL</v>
          </cell>
          <cell r="E477">
            <v>35907</v>
          </cell>
          <cell r="F477" t="str">
            <v>MIÉ</v>
          </cell>
          <cell r="G477">
            <v>0.5785069444444445</v>
          </cell>
          <cell r="H477" t="str">
            <v>000:30</v>
          </cell>
          <cell r="I477" t="str">
            <v>[CYBERCLUB] * [AVANCE PROGRAMACION]</v>
          </cell>
          <cell r="J477">
            <v>14</v>
          </cell>
          <cell r="K477">
            <v>17</v>
          </cell>
          <cell r="L477" t="str">
            <v>Resto</v>
          </cell>
          <cell r="M477">
            <v>0.2</v>
          </cell>
          <cell r="N477">
            <v>761.8</v>
          </cell>
          <cell r="O477">
            <v>85</v>
          </cell>
          <cell r="P477">
            <v>413</v>
          </cell>
          <cell r="Q477">
            <v>8.4</v>
          </cell>
          <cell r="R477">
            <v>33196</v>
          </cell>
          <cell r="S477">
            <v>90.4</v>
          </cell>
          <cell r="T477">
            <v>30</v>
          </cell>
          <cell r="U477">
            <v>33196</v>
          </cell>
        </row>
        <row r="478">
          <cell r="A478">
            <v>476</v>
          </cell>
          <cell r="B478" t="str">
            <v xml:space="preserve">PORT AVENTURA/P.ATRAC                                      </v>
          </cell>
          <cell r="C478" t="str">
            <v>TVM</v>
          </cell>
          <cell r="D478" t="str">
            <v>GENERAL</v>
          </cell>
          <cell r="E478">
            <v>35907</v>
          </cell>
          <cell r="F478" t="str">
            <v>MIÉ</v>
          </cell>
          <cell r="G478">
            <v>0.64420138888888889</v>
          </cell>
          <cell r="H478" t="str">
            <v>000:10</v>
          </cell>
          <cell r="I478" t="str">
            <v>[TELENOTICIAS 1] {TELENOTICIAS 1:GRAL.}</v>
          </cell>
          <cell r="J478">
            <v>9</v>
          </cell>
          <cell r="K478">
            <v>9</v>
          </cell>
          <cell r="L478" t="str">
            <v>Ultima</v>
          </cell>
          <cell r="M478">
            <v>0.7</v>
          </cell>
          <cell r="N478">
            <v>762.5</v>
          </cell>
          <cell r="O478">
            <v>241</v>
          </cell>
          <cell r="P478">
            <v>225</v>
          </cell>
          <cell r="Q478">
            <v>8.4</v>
          </cell>
          <cell r="R478">
            <v>33202</v>
          </cell>
          <cell r="S478">
            <v>90.4</v>
          </cell>
          <cell r="T478">
            <v>10</v>
          </cell>
          <cell r="U478">
            <v>33202</v>
          </cell>
        </row>
        <row r="479">
          <cell r="A479">
            <v>477</v>
          </cell>
          <cell r="B479" t="str">
            <v xml:space="preserve">PORT AVENTURA/P.ATRAC                                      </v>
          </cell>
          <cell r="C479" t="str">
            <v>TVM</v>
          </cell>
          <cell r="D479" t="str">
            <v>GENERAL</v>
          </cell>
          <cell r="E479">
            <v>35907</v>
          </cell>
          <cell r="F479" t="str">
            <v>MIÉ</v>
          </cell>
          <cell r="G479">
            <v>0.72586805555555556</v>
          </cell>
          <cell r="H479" t="str">
            <v>000:30</v>
          </cell>
          <cell r="I479" t="str">
            <v>[CON T DE TARDE] {AVANCE PROGRAMACION} * {LA TIENDA EN CASA}</v>
          </cell>
          <cell r="J479">
            <v>1</v>
          </cell>
          <cell r="K479">
            <v>15</v>
          </cell>
          <cell r="L479" t="str">
            <v>Primera</v>
          </cell>
          <cell r="M479">
            <v>0.6</v>
          </cell>
          <cell r="N479">
            <v>763.1</v>
          </cell>
          <cell r="O479">
            <v>226</v>
          </cell>
          <cell r="P479">
            <v>600</v>
          </cell>
          <cell r="Q479">
            <v>8.4</v>
          </cell>
          <cell r="R479">
            <v>33202</v>
          </cell>
          <cell r="S479">
            <v>90.4</v>
          </cell>
          <cell r="T479">
            <v>30</v>
          </cell>
          <cell r="U479">
            <v>33202</v>
          </cell>
        </row>
        <row r="480">
          <cell r="A480">
            <v>478</v>
          </cell>
          <cell r="B480" t="str">
            <v xml:space="preserve">PORT AVENTURA/P.ATRAC                                      </v>
          </cell>
          <cell r="C480" t="str">
            <v>TVM</v>
          </cell>
          <cell r="D480" t="str">
            <v>GENERAL</v>
          </cell>
          <cell r="E480">
            <v>35907</v>
          </cell>
          <cell r="F480" t="str">
            <v>MIÉ</v>
          </cell>
          <cell r="G480">
            <v>0.80937499999999996</v>
          </cell>
          <cell r="H480" t="str">
            <v>000:30</v>
          </cell>
          <cell r="I480" t="str">
            <v>[MADRID DIRECTO]  * {AVANCE PROGRAMACION}</v>
          </cell>
          <cell r="J480">
            <v>13</v>
          </cell>
          <cell r="K480">
            <v>18</v>
          </cell>
          <cell r="L480" t="str">
            <v>Resto</v>
          </cell>
          <cell r="M480">
            <v>0.6</v>
          </cell>
          <cell r="N480">
            <v>763.7</v>
          </cell>
          <cell r="O480">
            <v>227</v>
          </cell>
          <cell r="P480">
            <v>600</v>
          </cell>
          <cell r="Q480">
            <v>8.4</v>
          </cell>
          <cell r="R480">
            <v>33202</v>
          </cell>
          <cell r="S480">
            <v>90.4</v>
          </cell>
          <cell r="T480">
            <v>30</v>
          </cell>
          <cell r="U480">
            <v>33202</v>
          </cell>
        </row>
        <row r="481">
          <cell r="A481">
            <v>479</v>
          </cell>
          <cell r="B481" t="str">
            <v xml:space="preserve">PORT AVENTURA/P.ATRAC                                      </v>
          </cell>
          <cell r="C481" t="str">
            <v>TVM</v>
          </cell>
          <cell r="D481" t="str">
            <v>GENERAL</v>
          </cell>
          <cell r="E481">
            <v>35907</v>
          </cell>
          <cell r="F481" t="str">
            <v>MIÉ</v>
          </cell>
          <cell r="G481">
            <v>0.81030092592592595</v>
          </cell>
          <cell r="H481" t="str">
            <v>000:10</v>
          </cell>
          <cell r="I481" t="str">
            <v>[MADRID DIRECTO]  * {AVANCE PROGRAMACION}</v>
          </cell>
          <cell r="J481">
            <v>16</v>
          </cell>
          <cell r="K481">
            <v>18</v>
          </cell>
          <cell r="L481" t="str">
            <v>Resto</v>
          </cell>
          <cell r="M481">
            <v>0.6</v>
          </cell>
          <cell r="N481">
            <v>764.3</v>
          </cell>
          <cell r="O481">
            <v>218</v>
          </cell>
          <cell r="P481">
            <v>200</v>
          </cell>
          <cell r="Q481">
            <v>8.5</v>
          </cell>
          <cell r="R481">
            <v>33202</v>
          </cell>
          <cell r="S481">
            <v>90.4</v>
          </cell>
          <cell r="T481">
            <v>10</v>
          </cell>
          <cell r="U481">
            <v>33202</v>
          </cell>
        </row>
        <row r="482">
          <cell r="A482">
            <v>480</v>
          </cell>
          <cell r="B482" t="str">
            <v xml:space="preserve">PORT AVENTURA/P.ATRAC                                      </v>
          </cell>
          <cell r="C482" t="str">
            <v>TVM</v>
          </cell>
          <cell r="D482" t="str">
            <v>GENERAL</v>
          </cell>
          <cell r="E482">
            <v>35907</v>
          </cell>
          <cell r="F482" t="str">
            <v>MIÉ</v>
          </cell>
          <cell r="G482">
            <v>0.98520833333333335</v>
          </cell>
          <cell r="H482" t="str">
            <v>000:10</v>
          </cell>
          <cell r="I482" t="str">
            <v>[NUMEROS ROJOS] {AVANCE PROGRAMACION} * {AVANCE PROGRAMACION}</v>
          </cell>
          <cell r="J482">
            <v>18</v>
          </cell>
          <cell r="K482">
            <v>19</v>
          </cell>
          <cell r="L482" t="str">
            <v>Penultima</v>
          </cell>
          <cell r="M482">
            <v>0.5</v>
          </cell>
          <cell r="N482">
            <v>764.8</v>
          </cell>
          <cell r="O482">
            <v>189</v>
          </cell>
          <cell r="P482">
            <v>350</v>
          </cell>
          <cell r="Q482">
            <v>8.5</v>
          </cell>
          <cell r="R482">
            <v>33207</v>
          </cell>
          <cell r="S482">
            <v>90.4</v>
          </cell>
          <cell r="T482">
            <v>10</v>
          </cell>
          <cell r="U482">
            <v>33207</v>
          </cell>
        </row>
        <row r="483">
          <cell r="A483">
            <v>481</v>
          </cell>
          <cell r="B483" t="str">
            <v xml:space="preserve">PORT AVENTURA/P.ATRAC                                      </v>
          </cell>
          <cell r="C483" t="str">
            <v>TV3</v>
          </cell>
          <cell r="D483" t="str">
            <v>GENERAL</v>
          </cell>
          <cell r="E483">
            <v>35908</v>
          </cell>
          <cell r="F483" t="str">
            <v>JUE</v>
          </cell>
          <cell r="G483">
            <v>0.60171296296296295</v>
          </cell>
          <cell r="H483" t="str">
            <v>000:30</v>
          </cell>
          <cell r="I483" t="str">
            <v>[EL MEDI AMBIENT] * [AVANCE PROGRAMACION]</v>
          </cell>
          <cell r="J483">
            <v>16</v>
          </cell>
          <cell r="K483">
            <v>20</v>
          </cell>
          <cell r="L483" t="str">
            <v>Resto</v>
          </cell>
          <cell r="M483">
            <v>1.3</v>
          </cell>
          <cell r="N483">
            <v>766.1</v>
          </cell>
          <cell r="O483">
            <v>483</v>
          </cell>
          <cell r="P483">
            <v>600</v>
          </cell>
          <cell r="Q483">
            <v>8.5</v>
          </cell>
          <cell r="R483">
            <v>33212</v>
          </cell>
          <cell r="S483">
            <v>90.5</v>
          </cell>
          <cell r="T483">
            <v>30</v>
          </cell>
          <cell r="U483">
            <v>33212</v>
          </cell>
        </row>
        <row r="484">
          <cell r="A484">
            <v>482</v>
          </cell>
          <cell r="B484" t="str">
            <v xml:space="preserve">PORT AVENTURA/P.ATRAC                                      </v>
          </cell>
          <cell r="C484" t="str">
            <v>TV3</v>
          </cell>
          <cell r="D484" t="str">
            <v>GENERAL</v>
          </cell>
          <cell r="E484">
            <v>35908</v>
          </cell>
          <cell r="F484" t="str">
            <v>JUE</v>
          </cell>
          <cell r="G484">
            <v>0.85214120370370372</v>
          </cell>
          <cell r="H484" t="str">
            <v>000:20</v>
          </cell>
          <cell r="I484" t="str">
            <v>[IRONSIDE] * [AVANCE PROGRAMACION]</v>
          </cell>
          <cell r="J484">
            <v>14</v>
          </cell>
          <cell r="K484">
            <v>18</v>
          </cell>
          <cell r="L484" t="str">
            <v>Resto</v>
          </cell>
          <cell r="M484">
            <v>0.7</v>
          </cell>
          <cell r="N484">
            <v>766.8</v>
          </cell>
          <cell r="O484">
            <v>259</v>
          </cell>
          <cell r="P484">
            <v>300</v>
          </cell>
          <cell r="Q484">
            <v>8.5</v>
          </cell>
          <cell r="R484">
            <v>33217</v>
          </cell>
          <cell r="S484">
            <v>90.5</v>
          </cell>
          <cell r="T484">
            <v>20</v>
          </cell>
          <cell r="U484">
            <v>33217</v>
          </cell>
        </row>
        <row r="485">
          <cell r="A485">
            <v>483</v>
          </cell>
          <cell r="B485" t="str">
            <v xml:space="preserve">PORT AVENTURA/P.ATRAC                                      </v>
          </cell>
          <cell r="C485" t="str">
            <v>C9</v>
          </cell>
          <cell r="D485" t="str">
            <v>GENERAL</v>
          </cell>
          <cell r="E485">
            <v>35908</v>
          </cell>
          <cell r="F485" t="str">
            <v>JUE</v>
          </cell>
          <cell r="G485">
            <v>0.69451388888888888</v>
          </cell>
          <cell r="H485" t="str">
            <v>000:20</v>
          </cell>
          <cell r="I485" t="str">
            <v>[TARDES DE CINE] {AVANCE PROGRAMACION} * {AVANCE PROGRAMACION}</v>
          </cell>
          <cell r="J485">
            <v>2</v>
          </cell>
          <cell r="K485">
            <v>13</v>
          </cell>
          <cell r="L485" t="str">
            <v>Segunda</v>
          </cell>
          <cell r="M485">
            <v>0.2</v>
          </cell>
          <cell r="N485">
            <v>767.1</v>
          </cell>
          <cell r="O485">
            <v>83</v>
          </cell>
          <cell r="P485">
            <v>160</v>
          </cell>
          <cell r="Q485">
            <v>8.5</v>
          </cell>
          <cell r="R485">
            <v>33217</v>
          </cell>
          <cell r="S485">
            <v>90.5</v>
          </cell>
          <cell r="T485">
            <v>20</v>
          </cell>
          <cell r="U485">
            <v>33217</v>
          </cell>
        </row>
        <row r="486">
          <cell r="A486">
            <v>484</v>
          </cell>
          <cell r="B486" t="str">
            <v xml:space="preserve">PORT AVENTURA/P.ATRAC                                      </v>
          </cell>
          <cell r="C486" t="str">
            <v>C9</v>
          </cell>
          <cell r="D486" t="str">
            <v>GENERAL</v>
          </cell>
          <cell r="E486">
            <v>35908</v>
          </cell>
          <cell r="F486" t="str">
            <v>JUE</v>
          </cell>
          <cell r="G486">
            <v>0.72689814814814813</v>
          </cell>
          <cell r="H486" t="str">
            <v>000:20</v>
          </cell>
          <cell r="I486" t="str">
            <v xml:space="preserve">[TARDES DE CINE] {AVANCE PROGRAMACION} * </v>
          </cell>
          <cell r="J486">
            <v>2</v>
          </cell>
          <cell r="K486">
            <v>11</v>
          </cell>
          <cell r="L486" t="str">
            <v>Segunda</v>
          </cell>
          <cell r="M486">
            <v>0.3</v>
          </cell>
          <cell r="N486">
            <v>767.3</v>
          </cell>
          <cell r="O486">
            <v>100</v>
          </cell>
          <cell r="P486">
            <v>160</v>
          </cell>
          <cell r="Q486">
            <v>8.5</v>
          </cell>
          <cell r="R486">
            <v>33222</v>
          </cell>
          <cell r="S486">
            <v>90.5</v>
          </cell>
          <cell r="T486">
            <v>20</v>
          </cell>
          <cell r="U486">
            <v>33222</v>
          </cell>
        </row>
        <row r="487">
          <cell r="A487">
            <v>485</v>
          </cell>
          <cell r="B487" t="str">
            <v xml:space="preserve">PORT AVENTURA/P.ATRAC                                      </v>
          </cell>
          <cell r="C487" t="str">
            <v>C9</v>
          </cell>
          <cell r="D487" t="str">
            <v>GENERAL</v>
          </cell>
          <cell r="E487">
            <v>35908</v>
          </cell>
          <cell r="F487" t="str">
            <v>JUE</v>
          </cell>
          <cell r="G487">
            <v>0.75971064814814815</v>
          </cell>
          <cell r="H487" t="str">
            <v>000:30</v>
          </cell>
          <cell r="I487" t="str">
            <v>[HUI EN DIA] {AVANCE PROGRAMACION} * {AVANCE PROGRAMACION}</v>
          </cell>
          <cell r="J487">
            <v>3</v>
          </cell>
          <cell r="K487">
            <v>14</v>
          </cell>
          <cell r="L487" t="str">
            <v>Resto</v>
          </cell>
          <cell r="M487">
            <v>0.2</v>
          </cell>
          <cell r="N487">
            <v>767.6</v>
          </cell>
          <cell r="O487">
            <v>82</v>
          </cell>
          <cell r="P487">
            <v>240</v>
          </cell>
          <cell r="Q487">
            <v>8.5</v>
          </cell>
          <cell r="R487">
            <v>33222</v>
          </cell>
          <cell r="S487">
            <v>90.5</v>
          </cell>
          <cell r="T487">
            <v>30</v>
          </cell>
          <cell r="U487">
            <v>33222</v>
          </cell>
        </row>
        <row r="488">
          <cell r="A488">
            <v>486</v>
          </cell>
          <cell r="B488" t="str">
            <v xml:space="preserve">PORT AVENTURA/P.ATRAC                                      </v>
          </cell>
          <cell r="C488" t="str">
            <v>C9</v>
          </cell>
          <cell r="D488" t="str">
            <v>GENERAL</v>
          </cell>
          <cell r="E488">
            <v>35908</v>
          </cell>
          <cell r="F488" t="str">
            <v>JUE</v>
          </cell>
          <cell r="G488">
            <v>0.77763888888888888</v>
          </cell>
          <cell r="H488" t="str">
            <v>000:30</v>
          </cell>
          <cell r="I488" t="str">
            <v>[HUI EN DIA] {AVANCE PROGRAMACION} * {AVANCE PROGRAMACION}</v>
          </cell>
          <cell r="J488">
            <v>3</v>
          </cell>
          <cell r="K488">
            <v>12</v>
          </cell>
          <cell r="L488" t="str">
            <v>Resto</v>
          </cell>
          <cell r="M488">
            <v>0.1</v>
          </cell>
          <cell r="N488">
            <v>767.7</v>
          </cell>
          <cell r="O488">
            <v>48</v>
          </cell>
          <cell r="P488">
            <v>240</v>
          </cell>
          <cell r="Q488">
            <v>8.5</v>
          </cell>
          <cell r="R488">
            <v>33222</v>
          </cell>
          <cell r="S488">
            <v>90.5</v>
          </cell>
          <cell r="T488">
            <v>30</v>
          </cell>
          <cell r="U488">
            <v>33222</v>
          </cell>
        </row>
        <row r="489">
          <cell r="A489">
            <v>487</v>
          </cell>
          <cell r="B489" t="str">
            <v xml:space="preserve">PORT AVENTURA/P.ATRAC                                      </v>
          </cell>
          <cell r="C489" t="str">
            <v>C9</v>
          </cell>
          <cell r="D489" t="str">
            <v>GENERAL</v>
          </cell>
          <cell r="E489">
            <v>35908</v>
          </cell>
          <cell r="F489" t="str">
            <v>JUE</v>
          </cell>
          <cell r="G489">
            <v>0.8283449074074074</v>
          </cell>
          <cell r="H489" t="str">
            <v>000:20</v>
          </cell>
          <cell r="I489" t="str">
            <v xml:space="preserve">[GUANYE QUI GUANYE] {AVANCE PROGRAMACION} * </v>
          </cell>
          <cell r="J489">
            <v>2</v>
          </cell>
          <cell r="K489">
            <v>16</v>
          </cell>
          <cell r="L489" t="str">
            <v>Segunda</v>
          </cell>
          <cell r="M489">
            <v>0.1</v>
          </cell>
          <cell r="N489">
            <v>767.8</v>
          </cell>
          <cell r="O489">
            <v>38</v>
          </cell>
          <cell r="P489">
            <v>160</v>
          </cell>
          <cell r="Q489">
            <v>8.5</v>
          </cell>
          <cell r="R489">
            <v>33222</v>
          </cell>
          <cell r="S489">
            <v>90.5</v>
          </cell>
          <cell r="T489">
            <v>20</v>
          </cell>
          <cell r="U489">
            <v>33222</v>
          </cell>
        </row>
        <row r="490">
          <cell r="A490">
            <v>488</v>
          </cell>
          <cell r="B490" t="str">
            <v xml:space="preserve">PORT AVENTURA/P.ATRAC                                      </v>
          </cell>
          <cell r="C490" t="str">
            <v>C9</v>
          </cell>
          <cell r="D490" t="str">
            <v>GENERAL</v>
          </cell>
          <cell r="E490">
            <v>35908</v>
          </cell>
          <cell r="F490" t="str">
            <v>JUE</v>
          </cell>
          <cell r="G490">
            <v>0.95160879629629624</v>
          </cell>
          <cell r="H490" t="str">
            <v>000:30</v>
          </cell>
          <cell r="I490" t="str">
            <v>[TOMBOLA] {AVANCE PROGRAMACION} * {AVANCE PROGRAMACION}</v>
          </cell>
          <cell r="J490">
            <v>4</v>
          </cell>
          <cell r="K490">
            <v>17</v>
          </cell>
          <cell r="L490" t="str">
            <v>Resto</v>
          </cell>
          <cell r="M490">
            <v>1.2</v>
          </cell>
          <cell r="N490">
            <v>769</v>
          </cell>
          <cell r="O490">
            <v>438</v>
          </cell>
          <cell r="P490">
            <v>750</v>
          </cell>
          <cell r="Q490">
            <v>8.5</v>
          </cell>
          <cell r="R490">
            <v>33233</v>
          </cell>
          <cell r="S490">
            <v>90.5</v>
          </cell>
          <cell r="T490">
            <v>30</v>
          </cell>
          <cell r="U490">
            <v>33233</v>
          </cell>
        </row>
        <row r="491">
          <cell r="A491">
            <v>489</v>
          </cell>
          <cell r="B491" t="str">
            <v xml:space="preserve">PORT AVENTURA/P.ATRAC                                      </v>
          </cell>
          <cell r="C491" t="str">
            <v>C9</v>
          </cell>
          <cell r="D491" t="str">
            <v>GENERAL</v>
          </cell>
          <cell r="E491">
            <v>35908</v>
          </cell>
          <cell r="F491" t="str">
            <v>JUE</v>
          </cell>
          <cell r="G491">
            <v>0.9523032407407408</v>
          </cell>
          <cell r="H491" t="str">
            <v>000:20</v>
          </cell>
          <cell r="I491" t="str">
            <v>[TOMBOLA] {AVANCE PROGRAMACION} * {AVANCE PROGRAMACION}</v>
          </cell>
          <cell r="J491">
            <v>7</v>
          </cell>
          <cell r="K491">
            <v>17</v>
          </cell>
          <cell r="L491" t="str">
            <v>Resto</v>
          </cell>
          <cell r="M491">
            <v>1.2</v>
          </cell>
          <cell r="N491">
            <v>770.2</v>
          </cell>
          <cell r="O491">
            <v>434</v>
          </cell>
          <cell r="P491">
            <v>500</v>
          </cell>
          <cell r="Q491">
            <v>8.5</v>
          </cell>
          <cell r="R491">
            <v>33233</v>
          </cell>
          <cell r="S491">
            <v>90.5</v>
          </cell>
          <cell r="T491">
            <v>20</v>
          </cell>
          <cell r="U491">
            <v>33233</v>
          </cell>
        </row>
        <row r="492">
          <cell r="A492">
            <v>490</v>
          </cell>
          <cell r="B492" t="str">
            <v xml:space="preserve">PORT AVENTURA/P.ATRAC                                      </v>
          </cell>
          <cell r="C492" t="str">
            <v>ETB2</v>
          </cell>
          <cell r="D492" t="str">
            <v>GENERAL</v>
          </cell>
          <cell r="E492">
            <v>35908</v>
          </cell>
          <cell r="F492" t="str">
            <v>JUE</v>
          </cell>
          <cell r="G492">
            <v>0.62113425925925925</v>
          </cell>
          <cell r="H492" t="str">
            <v>000:10</v>
          </cell>
          <cell r="I492" t="str">
            <v>[TELEBERRI 1]  * {BOLSA}</v>
          </cell>
          <cell r="J492">
            <v>7</v>
          </cell>
          <cell r="K492">
            <v>7</v>
          </cell>
          <cell r="L492" t="str">
            <v>Ultima</v>
          </cell>
          <cell r="M492">
            <v>0.3</v>
          </cell>
          <cell r="N492">
            <v>770.5</v>
          </cell>
          <cell r="O492">
            <v>117</v>
          </cell>
          <cell r="P492">
            <v>130</v>
          </cell>
          <cell r="Q492">
            <v>8.5</v>
          </cell>
          <cell r="R492">
            <v>33235</v>
          </cell>
          <cell r="S492">
            <v>90.5</v>
          </cell>
          <cell r="T492">
            <v>10</v>
          </cell>
          <cell r="U492">
            <v>33235</v>
          </cell>
        </row>
        <row r="493">
          <cell r="A493">
            <v>491</v>
          </cell>
          <cell r="B493" t="str">
            <v xml:space="preserve">PORT AVENTURA/P.ATRAC                                      </v>
          </cell>
          <cell r="C493" t="str">
            <v>ETB2</v>
          </cell>
          <cell r="D493" t="str">
            <v>GENERAL</v>
          </cell>
          <cell r="E493">
            <v>35908</v>
          </cell>
          <cell r="F493" t="str">
            <v>JUE</v>
          </cell>
          <cell r="G493">
            <v>0.68989583333333337</v>
          </cell>
          <cell r="H493" t="str">
            <v>000:10</v>
          </cell>
          <cell r="I493" t="str">
            <v>[LO QUE FALTABA] {AVANCE PROGRAMACION} * {AVANCE PROGRAMACION}</v>
          </cell>
          <cell r="J493">
            <v>15</v>
          </cell>
          <cell r="K493">
            <v>16</v>
          </cell>
          <cell r="L493" t="str">
            <v>Penultima</v>
          </cell>
          <cell r="M493">
            <v>0.2</v>
          </cell>
          <cell r="N493">
            <v>770.7</v>
          </cell>
          <cell r="O493">
            <v>76</v>
          </cell>
          <cell r="P493">
            <v>65</v>
          </cell>
          <cell r="Q493">
            <v>8.5</v>
          </cell>
          <cell r="R493">
            <v>33235</v>
          </cell>
          <cell r="S493">
            <v>90.5</v>
          </cell>
          <cell r="T493">
            <v>10</v>
          </cell>
          <cell r="U493">
            <v>33235</v>
          </cell>
        </row>
        <row r="494">
          <cell r="A494">
            <v>492</v>
          </cell>
          <cell r="B494" t="str">
            <v xml:space="preserve">PORT AVENTURA/P.ATRAC                                      </v>
          </cell>
          <cell r="C494" t="str">
            <v>ETB2</v>
          </cell>
          <cell r="D494" t="str">
            <v>GENERAL</v>
          </cell>
          <cell r="E494">
            <v>35908</v>
          </cell>
          <cell r="F494" t="str">
            <v>JUE</v>
          </cell>
          <cell r="G494">
            <v>0.70791666666666664</v>
          </cell>
          <cell r="H494" t="str">
            <v>000:30</v>
          </cell>
          <cell r="I494" t="str">
            <v>[LA HORA DE MARI PAU] {AVANCE PROGRAMACION} * {AVANCE PROGRAMACION}</v>
          </cell>
          <cell r="J494">
            <v>3</v>
          </cell>
          <cell r="K494">
            <v>15</v>
          </cell>
          <cell r="L494" t="str">
            <v>Resto</v>
          </cell>
          <cell r="M494">
            <v>0.2</v>
          </cell>
          <cell r="N494">
            <v>770.9</v>
          </cell>
          <cell r="O494">
            <v>69</v>
          </cell>
          <cell r="P494">
            <v>120</v>
          </cell>
          <cell r="Q494">
            <v>8.5</v>
          </cell>
          <cell r="R494">
            <v>33235</v>
          </cell>
          <cell r="S494">
            <v>90.5</v>
          </cell>
          <cell r="T494">
            <v>30</v>
          </cell>
          <cell r="U494">
            <v>33235</v>
          </cell>
        </row>
        <row r="495">
          <cell r="A495">
            <v>493</v>
          </cell>
          <cell r="B495" t="str">
            <v xml:space="preserve">PORT AVENTURA/P.ATRAC                                      </v>
          </cell>
          <cell r="C495" t="str">
            <v>ETB2</v>
          </cell>
          <cell r="D495" t="str">
            <v>GENERAL</v>
          </cell>
          <cell r="E495">
            <v>35908</v>
          </cell>
          <cell r="F495" t="str">
            <v>JUE</v>
          </cell>
          <cell r="G495">
            <v>0.73689814814814814</v>
          </cell>
          <cell r="H495" t="str">
            <v>000:10</v>
          </cell>
          <cell r="I495" t="str">
            <v>[LA HORA DE MARI PAU] {AVANCE PROGRAMACION} * {AVANCE PROGRAMACION}</v>
          </cell>
          <cell r="J495">
            <v>9</v>
          </cell>
          <cell r="K495">
            <v>10</v>
          </cell>
          <cell r="L495" t="str">
            <v>Penultima</v>
          </cell>
          <cell r="M495">
            <v>0.2</v>
          </cell>
          <cell r="N495">
            <v>771</v>
          </cell>
          <cell r="O495">
            <v>62</v>
          </cell>
          <cell r="P495">
            <v>52</v>
          </cell>
          <cell r="Q495">
            <v>8.5</v>
          </cell>
          <cell r="R495">
            <v>33235</v>
          </cell>
          <cell r="S495">
            <v>90.5</v>
          </cell>
          <cell r="T495">
            <v>10</v>
          </cell>
          <cell r="U495">
            <v>33235</v>
          </cell>
        </row>
        <row r="496">
          <cell r="A496">
            <v>494</v>
          </cell>
          <cell r="B496" t="str">
            <v xml:space="preserve">PORT AVENTURA/P.ATRAC                                      </v>
          </cell>
          <cell r="C496" t="str">
            <v>ETB2</v>
          </cell>
          <cell r="D496" t="str">
            <v>GENERAL</v>
          </cell>
          <cell r="E496">
            <v>35908</v>
          </cell>
          <cell r="F496" t="str">
            <v>JUE</v>
          </cell>
          <cell r="G496">
            <v>0.85473379629629631</v>
          </cell>
          <cell r="H496" t="str">
            <v>000:10</v>
          </cell>
          <cell r="I496" t="str">
            <v>[ROMPECABEZOTAS] {AVANCE PROGRAMACION} * {AVANCE PROGRAMACION}</v>
          </cell>
          <cell r="J496">
            <v>9</v>
          </cell>
          <cell r="K496">
            <v>19</v>
          </cell>
          <cell r="L496" t="str">
            <v>Resto</v>
          </cell>
          <cell r="M496">
            <v>0.3</v>
          </cell>
          <cell r="N496">
            <v>771.4</v>
          </cell>
          <cell r="O496">
            <v>122</v>
          </cell>
          <cell r="P496">
            <v>98</v>
          </cell>
          <cell r="Q496">
            <v>8.5</v>
          </cell>
          <cell r="R496">
            <v>33254</v>
          </cell>
          <cell r="S496">
            <v>90.6</v>
          </cell>
          <cell r="T496">
            <v>10</v>
          </cell>
          <cell r="U496">
            <v>33254</v>
          </cell>
        </row>
        <row r="497">
          <cell r="A497">
            <v>495</v>
          </cell>
          <cell r="B497" t="str">
            <v xml:space="preserve">PORT AVENTURA/P.ATRAC                                      </v>
          </cell>
          <cell r="C497" t="str">
            <v>ETB2</v>
          </cell>
          <cell r="D497" t="str">
            <v>GENERAL</v>
          </cell>
          <cell r="E497">
            <v>35908</v>
          </cell>
          <cell r="F497" t="str">
            <v>JUE</v>
          </cell>
          <cell r="G497">
            <v>0.87197916666666664</v>
          </cell>
          <cell r="H497" t="str">
            <v>000:10</v>
          </cell>
          <cell r="I497" t="str">
            <v>[AVANCE PROGRAMACION] * [TELEBERRI 2]</v>
          </cell>
          <cell r="J497">
            <v>5</v>
          </cell>
          <cell r="K497">
            <v>9</v>
          </cell>
          <cell r="L497" t="str">
            <v>Resto</v>
          </cell>
          <cell r="M497">
            <v>0.2</v>
          </cell>
          <cell r="N497">
            <v>771.6</v>
          </cell>
          <cell r="O497">
            <v>89</v>
          </cell>
          <cell r="P497">
            <v>163</v>
          </cell>
          <cell r="Q497">
            <v>8.5</v>
          </cell>
          <cell r="R497">
            <v>33254</v>
          </cell>
          <cell r="S497">
            <v>90.6</v>
          </cell>
          <cell r="T497">
            <v>10</v>
          </cell>
          <cell r="U497">
            <v>33254</v>
          </cell>
        </row>
        <row r="498">
          <cell r="A498">
            <v>496</v>
          </cell>
          <cell r="B498" t="str">
            <v xml:space="preserve">PORT AVENTURA/P.ATRAC                                      </v>
          </cell>
          <cell r="C498" t="str">
            <v>ETB2</v>
          </cell>
          <cell r="D498" t="str">
            <v>GENERAL</v>
          </cell>
          <cell r="E498">
            <v>35908</v>
          </cell>
          <cell r="F498" t="str">
            <v>JUE</v>
          </cell>
          <cell r="G498">
            <v>0.91718750000000004</v>
          </cell>
          <cell r="H498" t="str">
            <v>000:10</v>
          </cell>
          <cell r="I498" t="str">
            <v>[AVANCE PROGRAMACION] * [AVANCE PROGRAMACION]</v>
          </cell>
          <cell r="J498">
            <v>20</v>
          </cell>
          <cell r="K498">
            <v>24</v>
          </cell>
          <cell r="L498" t="str">
            <v>Resto</v>
          </cell>
          <cell r="M498">
            <v>0.3</v>
          </cell>
          <cell r="N498">
            <v>771.9</v>
          </cell>
          <cell r="O498">
            <v>104</v>
          </cell>
          <cell r="P498">
            <v>163</v>
          </cell>
          <cell r="Q498">
            <v>8.5</v>
          </cell>
          <cell r="R498">
            <v>33254</v>
          </cell>
          <cell r="S498">
            <v>90.6</v>
          </cell>
          <cell r="T498">
            <v>10</v>
          </cell>
          <cell r="U498">
            <v>33254</v>
          </cell>
        </row>
        <row r="499">
          <cell r="A499">
            <v>497</v>
          </cell>
          <cell r="B499" t="str">
            <v xml:space="preserve">PORT AVENTURA/P.ATRAC                                      </v>
          </cell>
          <cell r="C499" t="str">
            <v>ETB2</v>
          </cell>
          <cell r="D499" t="str">
            <v>GENERAL</v>
          </cell>
          <cell r="E499">
            <v>35908</v>
          </cell>
          <cell r="F499" t="str">
            <v>JUE</v>
          </cell>
          <cell r="G499">
            <v>0.95759259259259266</v>
          </cell>
          <cell r="H499" t="str">
            <v>000:10</v>
          </cell>
          <cell r="I499" t="str">
            <v>[VA DE CINE] {AVANCE PROGRAMACION} * {AVANCE PROGRAMACION}</v>
          </cell>
          <cell r="J499">
            <v>11</v>
          </cell>
          <cell r="K499">
            <v>14</v>
          </cell>
          <cell r="L499" t="str">
            <v>Resto</v>
          </cell>
          <cell r="M499">
            <v>0.6</v>
          </cell>
          <cell r="N499">
            <v>772.5</v>
          </cell>
          <cell r="O499">
            <v>207</v>
          </cell>
          <cell r="P499">
            <v>163</v>
          </cell>
          <cell r="Q499">
            <v>8.5</v>
          </cell>
          <cell r="R499">
            <v>33260</v>
          </cell>
          <cell r="S499">
            <v>90.6</v>
          </cell>
          <cell r="T499">
            <v>10</v>
          </cell>
          <cell r="U499">
            <v>33260</v>
          </cell>
        </row>
        <row r="500">
          <cell r="A500">
            <v>498</v>
          </cell>
          <cell r="B500" t="str">
            <v xml:space="preserve">PORT AVENTURA/P.ATRAC                                      </v>
          </cell>
          <cell r="C500" t="str">
            <v>TVM</v>
          </cell>
          <cell r="D500" t="str">
            <v>GENERAL</v>
          </cell>
          <cell r="E500">
            <v>35908</v>
          </cell>
          <cell r="F500" t="str">
            <v>JUE</v>
          </cell>
          <cell r="G500">
            <v>0.62186342592592592</v>
          </cell>
          <cell r="H500" t="str">
            <v>000:10</v>
          </cell>
          <cell r="I500" t="str">
            <v>[TELENOTICIAS 1] {TELENOTICIAS 1:GRAL.}</v>
          </cell>
          <cell r="J500">
            <v>5</v>
          </cell>
          <cell r="K500">
            <v>8</v>
          </cell>
          <cell r="L500" t="str">
            <v>Resto</v>
          </cell>
          <cell r="M500">
            <v>0.9</v>
          </cell>
          <cell r="N500">
            <v>773.3</v>
          </cell>
          <cell r="O500">
            <v>320</v>
          </cell>
          <cell r="P500">
            <v>175</v>
          </cell>
          <cell r="Q500">
            <v>8.5</v>
          </cell>
          <cell r="R500">
            <v>33260</v>
          </cell>
          <cell r="S500">
            <v>90.6</v>
          </cell>
          <cell r="T500">
            <v>10</v>
          </cell>
          <cell r="U500">
            <v>33260</v>
          </cell>
        </row>
        <row r="501">
          <cell r="A501">
            <v>499</v>
          </cell>
          <cell r="B501" t="str">
            <v xml:space="preserve">PORT AVENTURA/P.ATRAC                                      </v>
          </cell>
          <cell r="C501" t="str">
            <v>TVM</v>
          </cell>
          <cell r="D501" t="str">
            <v>GENERAL</v>
          </cell>
          <cell r="E501">
            <v>35908</v>
          </cell>
          <cell r="F501" t="str">
            <v>JUE</v>
          </cell>
          <cell r="G501">
            <v>0.64466435185185189</v>
          </cell>
          <cell r="H501" t="str">
            <v>000:30</v>
          </cell>
          <cell r="I501" t="str">
            <v>[TELENOTICIAS 1] {TELENOTICIAS 1:GRAL.}</v>
          </cell>
          <cell r="J501">
            <v>7</v>
          </cell>
          <cell r="K501">
            <v>7</v>
          </cell>
          <cell r="L501" t="str">
            <v>Ultima</v>
          </cell>
          <cell r="M501">
            <v>0.7</v>
          </cell>
          <cell r="N501">
            <v>774</v>
          </cell>
          <cell r="O501">
            <v>241</v>
          </cell>
          <cell r="P501">
            <v>675</v>
          </cell>
          <cell r="Q501">
            <v>8.5</v>
          </cell>
          <cell r="R501">
            <v>33265</v>
          </cell>
          <cell r="S501">
            <v>90.6</v>
          </cell>
          <cell r="T501">
            <v>30</v>
          </cell>
          <cell r="U501">
            <v>33265</v>
          </cell>
        </row>
        <row r="502">
          <cell r="A502">
            <v>500</v>
          </cell>
          <cell r="B502" t="str">
            <v xml:space="preserve">PORT AVENTURA/P.ATRAC                                      </v>
          </cell>
          <cell r="C502" t="str">
            <v>TVM</v>
          </cell>
          <cell r="D502" t="str">
            <v>GENERAL</v>
          </cell>
          <cell r="E502">
            <v>35908</v>
          </cell>
          <cell r="F502" t="str">
            <v>JUE</v>
          </cell>
          <cell r="G502">
            <v>1.0347337962962964</v>
          </cell>
          <cell r="H502" t="str">
            <v>000:10</v>
          </cell>
          <cell r="I502" t="str">
            <v>[TOMBOLA] {AVANCE PROGRAMACION} * {AVANCE PROGRAMACION}</v>
          </cell>
          <cell r="J502">
            <v>16</v>
          </cell>
          <cell r="K502">
            <v>17</v>
          </cell>
          <cell r="L502" t="str">
            <v>Penultima</v>
          </cell>
          <cell r="M502">
            <v>0.6</v>
          </cell>
          <cell r="N502">
            <v>774.6</v>
          </cell>
          <cell r="O502">
            <v>206</v>
          </cell>
          <cell r="P502">
            <v>138</v>
          </cell>
          <cell r="Q502">
            <v>8.5</v>
          </cell>
          <cell r="R502">
            <v>33265</v>
          </cell>
          <cell r="S502">
            <v>90.6</v>
          </cell>
          <cell r="T502">
            <v>10</v>
          </cell>
          <cell r="U502">
            <v>33265</v>
          </cell>
        </row>
        <row r="503">
          <cell r="A503">
            <v>501</v>
          </cell>
          <cell r="B503" t="str">
            <v xml:space="preserve">PORT AVENTURA/P.ATRAC                                      </v>
          </cell>
          <cell r="C503" t="str">
            <v>TV3</v>
          </cell>
          <cell r="D503" t="str">
            <v>GENERAL</v>
          </cell>
          <cell r="E503">
            <v>35909</v>
          </cell>
          <cell r="F503" t="str">
            <v>VIE</v>
          </cell>
          <cell r="G503">
            <v>0.66145833333333337</v>
          </cell>
          <cell r="H503" t="str">
            <v>000:30</v>
          </cell>
          <cell r="I503" t="str">
            <v>[CUINES] * [NISSAGA DE PODER]</v>
          </cell>
          <cell r="J503">
            <v>7</v>
          </cell>
          <cell r="K503">
            <v>17</v>
          </cell>
          <cell r="L503" t="str">
            <v>Resto</v>
          </cell>
          <cell r="M503">
            <v>2.1</v>
          </cell>
          <cell r="N503">
            <v>776.7</v>
          </cell>
          <cell r="O503">
            <v>781</v>
          </cell>
          <cell r="P503">
            <v>1050</v>
          </cell>
          <cell r="Q503">
            <v>8.6</v>
          </cell>
          <cell r="R503">
            <v>33270</v>
          </cell>
          <cell r="S503">
            <v>90.6</v>
          </cell>
          <cell r="T503">
            <v>30</v>
          </cell>
          <cell r="U503">
            <v>33270</v>
          </cell>
        </row>
        <row r="504">
          <cell r="A504">
            <v>502</v>
          </cell>
          <cell r="B504" t="str">
            <v xml:space="preserve">PORT AVENTURA/P.ATRAC                                      </v>
          </cell>
          <cell r="C504" t="str">
            <v>C9</v>
          </cell>
          <cell r="D504" t="str">
            <v>GENERAL</v>
          </cell>
          <cell r="E504">
            <v>35909</v>
          </cell>
          <cell r="F504" t="str">
            <v>VIE</v>
          </cell>
          <cell r="G504">
            <v>0.68162037037037038</v>
          </cell>
          <cell r="H504" t="str">
            <v>000:20</v>
          </cell>
          <cell r="I504" t="str">
            <v>[TARDES DE CINE] {AVANCE PROGRAMACION} * {AVANCE PROGRAMACION}</v>
          </cell>
          <cell r="J504">
            <v>2</v>
          </cell>
          <cell r="K504">
            <v>13</v>
          </cell>
          <cell r="L504" t="str">
            <v>Segunda</v>
          </cell>
          <cell r="M504">
            <v>0.3</v>
          </cell>
          <cell r="N504">
            <v>777</v>
          </cell>
          <cell r="O504">
            <v>116</v>
          </cell>
          <cell r="P504">
            <v>160</v>
          </cell>
          <cell r="Q504">
            <v>8.6</v>
          </cell>
          <cell r="R504">
            <v>33274</v>
          </cell>
          <cell r="S504">
            <v>90.6</v>
          </cell>
          <cell r="T504">
            <v>20</v>
          </cell>
          <cell r="U504">
            <v>33274</v>
          </cell>
        </row>
        <row r="505">
          <cell r="A505">
            <v>503</v>
          </cell>
          <cell r="B505" t="str">
            <v xml:space="preserve">PORT AVENTURA/P.ATRAC                                      </v>
          </cell>
          <cell r="C505" t="str">
            <v>C9</v>
          </cell>
          <cell r="D505" t="str">
            <v>GENERAL</v>
          </cell>
          <cell r="E505">
            <v>35909</v>
          </cell>
          <cell r="F505" t="str">
            <v>VIE</v>
          </cell>
          <cell r="G505">
            <v>0.75908564814814816</v>
          </cell>
          <cell r="H505" t="str">
            <v>000:30</v>
          </cell>
          <cell r="I505" t="str">
            <v>[HUI EN DIA] {AVANCE PROGRAMACION} * {AVANCE PROGRAMACION}</v>
          </cell>
          <cell r="J505">
            <v>2</v>
          </cell>
          <cell r="K505">
            <v>11</v>
          </cell>
          <cell r="L505" t="str">
            <v>Segunda</v>
          </cell>
          <cell r="M505">
            <v>0.1</v>
          </cell>
          <cell r="N505">
            <v>777.1</v>
          </cell>
          <cell r="O505">
            <v>45</v>
          </cell>
          <cell r="P505">
            <v>240</v>
          </cell>
          <cell r="Q505">
            <v>8.6</v>
          </cell>
          <cell r="R505">
            <v>33274</v>
          </cell>
          <cell r="S505">
            <v>90.6</v>
          </cell>
          <cell r="T505">
            <v>30</v>
          </cell>
          <cell r="U505">
            <v>33274</v>
          </cell>
        </row>
        <row r="506">
          <cell r="A506">
            <v>504</v>
          </cell>
          <cell r="B506" t="str">
            <v xml:space="preserve">PORT AVENTURA/P.ATRAC                                      </v>
          </cell>
          <cell r="C506" t="str">
            <v>C9</v>
          </cell>
          <cell r="D506" t="str">
            <v>GENERAL</v>
          </cell>
          <cell r="E506">
            <v>35909</v>
          </cell>
          <cell r="F506" t="str">
            <v>VIE</v>
          </cell>
          <cell r="G506">
            <v>0.77306712962962953</v>
          </cell>
          <cell r="H506" t="str">
            <v>000:30</v>
          </cell>
          <cell r="I506" t="str">
            <v>[HUI EN DIA] {AVANCE PROGRAMACION} * {AVANCE PROGRAMACION}</v>
          </cell>
          <cell r="J506">
            <v>9</v>
          </cell>
          <cell r="K506">
            <v>10</v>
          </cell>
          <cell r="L506" t="str">
            <v>Penultima</v>
          </cell>
          <cell r="M506">
            <v>0.1</v>
          </cell>
          <cell r="N506">
            <v>777.2</v>
          </cell>
          <cell r="O506">
            <v>43</v>
          </cell>
          <cell r="P506">
            <v>240</v>
          </cell>
          <cell r="Q506">
            <v>8.6</v>
          </cell>
          <cell r="R506">
            <v>33274</v>
          </cell>
          <cell r="S506">
            <v>90.6</v>
          </cell>
          <cell r="T506">
            <v>30</v>
          </cell>
          <cell r="U506">
            <v>33274</v>
          </cell>
        </row>
        <row r="507">
          <cell r="A507">
            <v>505</v>
          </cell>
          <cell r="B507" t="str">
            <v xml:space="preserve">PORT AVENTURA/P.ATRAC                                      </v>
          </cell>
          <cell r="C507" t="str">
            <v>C9</v>
          </cell>
          <cell r="D507" t="str">
            <v>GENERAL</v>
          </cell>
          <cell r="E507">
            <v>35909</v>
          </cell>
          <cell r="F507" t="str">
            <v>VIE</v>
          </cell>
          <cell r="G507">
            <v>0.82666666666666666</v>
          </cell>
          <cell r="H507" t="str">
            <v>000:20</v>
          </cell>
          <cell r="I507" t="str">
            <v xml:space="preserve">[GUANYE QUI GUANYE] {AVANCE PROGRAMACION} * </v>
          </cell>
          <cell r="J507">
            <v>2</v>
          </cell>
          <cell r="K507">
            <v>15</v>
          </cell>
          <cell r="L507" t="str">
            <v>Segunda</v>
          </cell>
          <cell r="M507">
            <v>0.2</v>
          </cell>
          <cell r="N507">
            <v>777.4</v>
          </cell>
          <cell r="O507">
            <v>69</v>
          </cell>
          <cell r="P507">
            <v>160</v>
          </cell>
          <cell r="Q507">
            <v>8.6</v>
          </cell>
          <cell r="R507">
            <v>33274</v>
          </cell>
          <cell r="S507">
            <v>90.6</v>
          </cell>
          <cell r="T507">
            <v>20</v>
          </cell>
          <cell r="U507">
            <v>33274</v>
          </cell>
        </row>
        <row r="508">
          <cell r="A508">
            <v>506</v>
          </cell>
          <cell r="B508" t="str">
            <v xml:space="preserve">PORT AVENTURA/P.ATRAC                                      </v>
          </cell>
          <cell r="C508" t="str">
            <v>ETB2</v>
          </cell>
          <cell r="D508" t="str">
            <v>GENERAL</v>
          </cell>
          <cell r="E508">
            <v>35909</v>
          </cell>
          <cell r="F508" t="str">
            <v>VIE</v>
          </cell>
          <cell r="G508">
            <v>0.69562500000000005</v>
          </cell>
          <cell r="H508" t="str">
            <v>000:10</v>
          </cell>
          <cell r="I508" t="str">
            <v>[LO QUE FALTABA] {AVANCE PROGRAMACION} * {AVANCE PROGRAMACION}</v>
          </cell>
          <cell r="J508">
            <v>13</v>
          </cell>
          <cell r="K508">
            <v>17</v>
          </cell>
          <cell r="L508" t="str">
            <v>Resto</v>
          </cell>
          <cell r="M508">
            <v>0.2</v>
          </cell>
          <cell r="N508">
            <v>777.6</v>
          </cell>
          <cell r="O508">
            <v>76</v>
          </cell>
          <cell r="P508">
            <v>65</v>
          </cell>
          <cell r="Q508">
            <v>8.6</v>
          </cell>
          <cell r="R508">
            <v>33274</v>
          </cell>
          <cell r="S508">
            <v>90.6</v>
          </cell>
          <cell r="T508">
            <v>10</v>
          </cell>
          <cell r="U508">
            <v>33274</v>
          </cell>
        </row>
        <row r="509">
          <cell r="A509">
            <v>507</v>
          </cell>
          <cell r="B509" t="str">
            <v xml:space="preserve">PORT AVENTURA/P.ATRAC                                      </v>
          </cell>
          <cell r="C509" t="str">
            <v>ETB2</v>
          </cell>
          <cell r="D509" t="str">
            <v>GENERAL</v>
          </cell>
          <cell r="E509">
            <v>35909</v>
          </cell>
          <cell r="F509" t="str">
            <v>VIE</v>
          </cell>
          <cell r="G509">
            <v>0.72721064814814806</v>
          </cell>
          <cell r="H509" t="str">
            <v>000:10</v>
          </cell>
          <cell r="I509" t="str">
            <v>[LA HORA DE MARI PAU] {AVANCE PROGRAMACION} * {AVANCE PROGRAMACION}</v>
          </cell>
          <cell r="J509">
            <v>5</v>
          </cell>
          <cell r="K509">
            <v>11</v>
          </cell>
          <cell r="L509" t="str">
            <v>Resto</v>
          </cell>
          <cell r="M509">
            <v>0.2</v>
          </cell>
          <cell r="N509">
            <v>777.9</v>
          </cell>
          <cell r="O509">
            <v>90</v>
          </cell>
          <cell r="P509">
            <v>52</v>
          </cell>
          <cell r="Q509">
            <v>8.6</v>
          </cell>
          <cell r="R509">
            <v>33274</v>
          </cell>
          <cell r="S509">
            <v>90.6</v>
          </cell>
          <cell r="T509">
            <v>10</v>
          </cell>
          <cell r="U509">
            <v>33274</v>
          </cell>
        </row>
        <row r="510">
          <cell r="A510">
            <v>508</v>
          </cell>
          <cell r="B510" t="str">
            <v xml:space="preserve">PORT AVENTURA/P.ATRAC                                      </v>
          </cell>
          <cell r="C510" t="str">
            <v>ETB2</v>
          </cell>
          <cell r="D510" t="str">
            <v>GENERAL</v>
          </cell>
          <cell r="E510">
            <v>35909</v>
          </cell>
          <cell r="F510" t="str">
            <v>VIE</v>
          </cell>
          <cell r="G510">
            <v>0.81648148148148147</v>
          </cell>
          <cell r="H510" t="str">
            <v>000:10</v>
          </cell>
          <cell r="I510" t="str">
            <v>[PACIFIC BLUE] {AVANCE PROGRAMACION} * {AVANCE PROGRAMACION}</v>
          </cell>
          <cell r="J510">
            <v>11</v>
          </cell>
          <cell r="K510">
            <v>14</v>
          </cell>
          <cell r="L510" t="str">
            <v>Resto</v>
          </cell>
          <cell r="M510">
            <v>0.2</v>
          </cell>
          <cell r="N510">
            <v>778</v>
          </cell>
          <cell r="O510">
            <v>57</v>
          </cell>
          <cell r="P510">
            <v>65</v>
          </cell>
          <cell r="Q510">
            <v>8.6</v>
          </cell>
          <cell r="R510">
            <v>33280</v>
          </cell>
          <cell r="S510">
            <v>90.6</v>
          </cell>
          <cell r="T510">
            <v>10</v>
          </cell>
          <cell r="U510">
            <v>33280</v>
          </cell>
        </row>
        <row r="511">
          <cell r="A511">
            <v>509</v>
          </cell>
          <cell r="B511" t="str">
            <v xml:space="preserve">PORT AVENTURA/P.ATRAC                                      </v>
          </cell>
          <cell r="C511" t="str">
            <v>ETB2</v>
          </cell>
          <cell r="D511" t="str">
            <v>GENERAL</v>
          </cell>
          <cell r="E511">
            <v>35909</v>
          </cell>
          <cell r="F511" t="str">
            <v>VIE</v>
          </cell>
          <cell r="G511">
            <v>0.85524305555555558</v>
          </cell>
          <cell r="H511" t="str">
            <v>000:10</v>
          </cell>
          <cell r="I511" t="str">
            <v>[ROMPECABEZOTAS] {AVANCE PROGRAMACION} * {AVANCE PROGRAMACION}</v>
          </cell>
          <cell r="J511">
            <v>15</v>
          </cell>
          <cell r="K511">
            <v>20</v>
          </cell>
          <cell r="L511" t="str">
            <v>Resto</v>
          </cell>
          <cell r="M511">
            <v>0.2</v>
          </cell>
          <cell r="N511">
            <v>778.2</v>
          </cell>
          <cell r="O511">
            <v>66</v>
          </cell>
          <cell r="P511">
            <v>98</v>
          </cell>
          <cell r="Q511">
            <v>8.6</v>
          </cell>
          <cell r="R511">
            <v>33280</v>
          </cell>
          <cell r="S511">
            <v>90.6</v>
          </cell>
          <cell r="T511">
            <v>10</v>
          </cell>
          <cell r="U511">
            <v>33280</v>
          </cell>
        </row>
        <row r="512">
          <cell r="A512">
            <v>510</v>
          </cell>
          <cell r="B512" t="str">
            <v xml:space="preserve">PORT AVENTURA/P.ATRAC                                      </v>
          </cell>
          <cell r="C512" t="str">
            <v>ETB2</v>
          </cell>
          <cell r="D512" t="str">
            <v>GENERAL</v>
          </cell>
          <cell r="E512">
            <v>35909</v>
          </cell>
          <cell r="F512" t="str">
            <v>VIE</v>
          </cell>
          <cell r="G512">
            <v>0.97657407407407415</v>
          </cell>
          <cell r="H512" t="str">
            <v>000:10</v>
          </cell>
          <cell r="I512" t="str">
            <v>[COMUNICANDO,COMUNICAN] {AVANCE PROGRAMACION} * {AVANCE PROGRAMACION}</v>
          </cell>
          <cell r="J512">
            <v>9</v>
          </cell>
          <cell r="K512">
            <v>14</v>
          </cell>
          <cell r="L512" t="str">
            <v>Resto</v>
          </cell>
          <cell r="M512">
            <v>0.1</v>
          </cell>
          <cell r="N512">
            <v>778.4</v>
          </cell>
          <cell r="O512">
            <v>48</v>
          </cell>
          <cell r="P512">
            <v>163</v>
          </cell>
          <cell r="Q512">
            <v>8.6</v>
          </cell>
          <cell r="R512">
            <v>33280</v>
          </cell>
          <cell r="S512">
            <v>90.6</v>
          </cell>
          <cell r="T512">
            <v>10</v>
          </cell>
          <cell r="U512">
            <v>33280</v>
          </cell>
        </row>
        <row r="513">
          <cell r="A513">
            <v>511</v>
          </cell>
          <cell r="B513" t="str">
            <v xml:space="preserve">PORT AVENTURA/P.ATRAC                                      </v>
          </cell>
          <cell r="C513" t="str">
            <v>TVM</v>
          </cell>
          <cell r="D513" t="str">
            <v>GENERAL</v>
          </cell>
          <cell r="E513">
            <v>35909</v>
          </cell>
          <cell r="F513" t="str">
            <v>VIE</v>
          </cell>
          <cell r="G513">
            <v>0.5784259259259259</v>
          </cell>
          <cell r="H513" t="str">
            <v>000:10</v>
          </cell>
          <cell r="I513" t="str">
            <v>[CYBERCLUB] * [AVANCE PROGRAMACION]</v>
          </cell>
          <cell r="J513">
            <v>16</v>
          </cell>
          <cell r="K513">
            <v>20</v>
          </cell>
          <cell r="L513" t="str">
            <v>Resto</v>
          </cell>
          <cell r="M513">
            <v>0.4</v>
          </cell>
          <cell r="N513">
            <v>778.8</v>
          </cell>
          <cell r="O513">
            <v>157</v>
          </cell>
          <cell r="P513">
            <v>138</v>
          </cell>
          <cell r="Q513">
            <v>8.6</v>
          </cell>
          <cell r="R513">
            <v>33284</v>
          </cell>
          <cell r="S513">
            <v>90.7</v>
          </cell>
          <cell r="T513">
            <v>10</v>
          </cell>
          <cell r="U513">
            <v>33284</v>
          </cell>
        </row>
        <row r="514">
          <cell r="A514">
            <v>512</v>
          </cell>
          <cell r="B514" t="str">
            <v xml:space="preserve">PORT AVENTURA/P.ATRAC                                      </v>
          </cell>
          <cell r="C514" t="str">
            <v>TVM</v>
          </cell>
          <cell r="D514" t="str">
            <v>GENERAL</v>
          </cell>
          <cell r="E514">
            <v>35909</v>
          </cell>
          <cell r="F514" t="str">
            <v>VIE</v>
          </cell>
          <cell r="G514">
            <v>0.70586805555555554</v>
          </cell>
          <cell r="H514" t="str">
            <v>000:30</v>
          </cell>
          <cell r="I514" t="str">
            <v>[CON T DE TARDE] {AVANCE PROGRAMACION} * {LA TIENDA EN CASA}</v>
          </cell>
          <cell r="J514">
            <v>2</v>
          </cell>
          <cell r="K514">
            <v>12</v>
          </cell>
          <cell r="L514" t="str">
            <v>Segunda</v>
          </cell>
          <cell r="M514">
            <v>0.6</v>
          </cell>
          <cell r="N514">
            <v>779.4</v>
          </cell>
          <cell r="O514">
            <v>215</v>
          </cell>
          <cell r="P514">
            <v>600</v>
          </cell>
          <cell r="Q514">
            <v>8.6</v>
          </cell>
          <cell r="R514">
            <v>33284</v>
          </cell>
          <cell r="S514">
            <v>90.7</v>
          </cell>
          <cell r="T514">
            <v>30</v>
          </cell>
          <cell r="U514">
            <v>33284</v>
          </cell>
        </row>
        <row r="515">
          <cell r="A515">
            <v>513</v>
          </cell>
          <cell r="B515" t="str">
            <v xml:space="preserve">PORT AVENTURA/P.ATRAC                                      </v>
          </cell>
          <cell r="C515" t="str">
            <v>TVM</v>
          </cell>
          <cell r="D515" t="str">
            <v>GENERAL</v>
          </cell>
          <cell r="E515">
            <v>35909</v>
          </cell>
          <cell r="F515" t="str">
            <v>VIE</v>
          </cell>
          <cell r="G515">
            <v>0.97827546296296297</v>
          </cell>
          <cell r="H515" t="str">
            <v>000:10</v>
          </cell>
          <cell r="I515" t="str">
            <v>[SUCEDIO EN MADRID] {AVANCE PROGRAMACION} * {AVANCE PROGRAMACION}</v>
          </cell>
          <cell r="J515">
            <v>17</v>
          </cell>
          <cell r="K515">
            <v>20</v>
          </cell>
          <cell r="L515" t="str">
            <v>Resto</v>
          </cell>
          <cell r="M515">
            <v>0.6</v>
          </cell>
          <cell r="N515">
            <v>779.9</v>
          </cell>
          <cell r="O515">
            <v>208</v>
          </cell>
          <cell r="P515">
            <v>350</v>
          </cell>
          <cell r="Q515">
            <v>8.6</v>
          </cell>
          <cell r="R515">
            <v>33294</v>
          </cell>
          <cell r="S515">
            <v>90.7</v>
          </cell>
          <cell r="T515">
            <v>10</v>
          </cell>
          <cell r="U515">
            <v>33294</v>
          </cell>
        </row>
        <row r="516">
          <cell r="A516">
            <v>514</v>
          </cell>
          <cell r="B516" t="str">
            <v xml:space="preserve">PORT AVENTURA/P.ATRAC                                      </v>
          </cell>
          <cell r="C516" t="str">
            <v>TVM</v>
          </cell>
          <cell r="D516" t="str">
            <v>GENERAL</v>
          </cell>
          <cell r="E516">
            <v>35909</v>
          </cell>
          <cell r="F516" t="str">
            <v>VIE</v>
          </cell>
          <cell r="G516">
            <v>1.0058564814814814</v>
          </cell>
          <cell r="H516" t="str">
            <v>000:30</v>
          </cell>
          <cell r="I516" t="str">
            <v>[SUCEDIO EN MADRID] {AVANCE PROGRAMACION} * {AVANCE PROGRAMACION}</v>
          </cell>
          <cell r="J516">
            <v>4</v>
          </cell>
          <cell r="K516">
            <v>17</v>
          </cell>
          <cell r="L516" t="str">
            <v>Resto</v>
          </cell>
          <cell r="M516">
            <v>0.6</v>
          </cell>
          <cell r="N516">
            <v>780.5</v>
          </cell>
          <cell r="O516">
            <v>214</v>
          </cell>
          <cell r="P516">
            <v>1050</v>
          </cell>
          <cell r="Q516">
            <v>8.6</v>
          </cell>
          <cell r="R516">
            <v>33294</v>
          </cell>
          <cell r="S516">
            <v>90.7</v>
          </cell>
          <cell r="T516">
            <v>30</v>
          </cell>
          <cell r="U516">
            <v>33294</v>
          </cell>
        </row>
        <row r="517">
          <cell r="A517">
            <v>515</v>
          </cell>
          <cell r="B517" t="str">
            <v xml:space="preserve">PORT AVENTURA/P.ATRAC                                      </v>
          </cell>
          <cell r="C517" t="str">
            <v>TV3</v>
          </cell>
          <cell r="D517" t="str">
            <v>GENERAL</v>
          </cell>
          <cell r="E517">
            <v>35910</v>
          </cell>
          <cell r="F517" t="str">
            <v>SÁB</v>
          </cell>
          <cell r="G517">
            <v>0.60268518518518521</v>
          </cell>
          <cell r="H517" t="str">
            <v>000:20</v>
          </cell>
          <cell r="I517" t="str">
            <v>[AGENDA CULTURAL] * [AVANCE PROGRAMACION]</v>
          </cell>
          <cell r="J517">
            <v>16</v>
          </cell>
          <cell r="K517">
            <v>19</v>
          </cell>
          <cell r="L517" t="str">
            <v>Resto</v>
          </cell>
          <cell r="M517">
            <v>0.6</v>
          </cell>
          <cell r="N517">
            <v>781.1</v>
          </cell>
          <cell r="O517">
            <v>213</v>
          </cell>
          <cell r="P517">
            <v>175</v>
          </cell>
          <cell r="Q517">
            <v>8.6</v>
          </cell>
          <cell r="R517">
            <v>33298</v>
          </cell>
          <cell r="S517">
            <v>90.7</v>
          </cell>
          <cell r="T517">
            <v>20</v>
          </cell>
          <cell r="U517">
            <v>33298</v>
          </cell>
        </row>
        <row r="518">
          <cell r="A518">
            <v>516</v>
          </cell>
          <cell r="B518" t="str">
            <v xml:space="preserve">PORT AVENTURA/P.ATRAC                                      </v>
          </cell>
          <cell r="C518" t="str">
            <v>TV3</v>
          </cell>
          <cell r="D518" t="str">
            <v>GENERAL</v>
          </cell>
          <cell r="E518">
            <v>35910</v>
          </cell>
          <cell r="F518" t="str">
            <v>SÁB</v>
          </cell>
          <cell r="G518">
            <v>0.66157407407407409</v>
          </cell>
          <cell r="H518" t="str">
            <v>000:30</v>
          </cell>
          <cell r="I518" t="str">
            <v>[TARDA DE CINE]</v>
          </cell>
          <cell r="J518">
            <v>5</v>
          </cell>
          <cell r="K518">
            <v>18</v>
          </cell>
          <cell r="L518" t="str">
            <v>Resto</v>
          </cell>
          <cell r="M518">
            <v>1.2</v>
          </cell>
          <cell r="N518">
            <v>782.3</v>
          </cell>
          <cell r="O518">
            <v>429</v>
          </cell>
          <cell r="P518">
            <v>675</v>
          </cell>
          <cell r="Q518">
            <v>8.6</v>
          </cell>
          <cell r="R518">
            <v>33298</v>
          </cell>
          <cell r="S518">
            <v>90.7</v>
          </cell>
          <cell r="T518">
            <v>30</v>
          </cell>
          <cell r="U518">
            <v>33298</v>
          </cell>
        </row>
        <row r="519">
          <cell r="A519">
            <v>517</v>
          </cell>
          <cell r="B519" t="str">
            <v xml:space="preserve">PORT AVENTURA/P.ATRAC                                      </v>
          </cell>
          <cell r="C519" t="str">
            <v>C9</v>
          </cell>
          <cell r="D519" t="str">
            <v>GENERAL</v>
          </cell>
          <cell r="E519">
            <v>35910</v>
          </cell>
          <cell r="F519" t="str">
            <v>SÁB</v>
          </cell>
          <cell r="G519">
            <v>0.687037037037037</v>
          </cell>
          <cell r="H519" t="str">
            <v>000:30</v>
          </cell>
          <cell r="I519" t="str">
            <v>[TARDES DE CINE] {AVANCE PROGRAMACION} * {AVANCE PROGRAMACION}</v>
          </cell>
          <cell r="J519">
            <v>3</v>
          </cell>
          <cell r="K519">
            <v>16</v>
          </cell>
          <cell r="L519" t="str">
            <v>Resto</v>
          </cell>
          <cell r="M519">
            <v>0.5</v>
          </cell>
          <cell r="N519">
            <v>782.8</v>
          </cell>
          <cell r="O519">
            <v>189</v>
          </cell>
          <cell r="P519">
            <v>375</v>
          </cell>
          <cell r="Q519">
            <v>8.6</v>
          </cell>
          <cell r="R519">
            <v>33298</v>
          </cell>
          <cell r="S519">
            <v>90.7</v>
          </cell>
          <cell r="T519">
            <v>30</v>
          </cell>
          <cell r="U519">
            <v>33298</v>
          </cell>
        </row>
        <row r="520">
          <cell r="A520">
            <v>518</v>
          </cell>
          <cell r="B520" t="str">
            <v xml:space="preserve">PORT AVENTURA/P.ATRAC                                      </v>
          </cell>
          <cell r="C520" t="str">
            <v>C9</v>
          </cell>
          <cell r="D520" t="str">
            <v>GENERAL</v>
          </cell>
          <cell r="E520">
            <v>35910</v>
          </cell>
          <cell r="F520" t="str">
            <v>SÁB</v>
          </cell>
          <cell r="G520">
            <v>0.68836805555555547</v>
          </cell>
          <cell r="H520" t="str">
            <v>000:20</v>
          </cell>
          <cell r="I520" t="str">
            <v>[TARDES DE CINE] {AVANCE PROGRAMACION} * {AVANCE PROGRAMACION}</v>
          </cell>
          <cell r="J520">
            <v>8</v>
          </cell>
          <cell r="K520">
            <v>16</v>
          </cell>
          <cell r="L520" t="str">
            <v>Resto</v>
          </cell>
          <cell r="M520">
            <v>0.5</v>
          </cell>
          <cell r="N520">
            <v>783.3</v>
          </cell>
          <cell r="O520">
            <v>174</v>
          </cell>
          <cell r="P520">
            <v>250</v>
          </cell>
          <cell r="Q520">
            <v>8.6</v>
          </cell>
          <cell r="R520">
            <v>33298</v>
          </cell>
          <cell r="S520">
            <v>90.7</v>
          </cell>
          <cell r="T520">
            <v>20</v>
          </cell>
          <cell r="U520">
            <v>33298</v>
          </cell>
        </row>
        <row r="521">
          <cell r="A521">
            <v>519</v>
          </cell>
          <cell r="B521" t="str">
            <v xml:space="preserve">PORT AVENTURA/P.ATRAC                                      </v>
          </cell>
          <cell r="C521" t="str">
            <v>C9</v>
          </cell>
          <cell r="D521" t="str">
            <v>GENERAL</v>
          </cell>
          <cell r="E521">
            <v>35910</v>
          </cell>
          <cell r="F521" t="str">
            <v>SÁB</v>
          </cell>
          <cell r="G521">
            <v>0.76971064814814805</v>
          </cell>
          <cell r="H521" t="str">
            <v>000:20</v>
          </cell>
          <cell r="I521" t="str">
            <v>[TARDES DE CINE 2] {AVANCE PROGRAMACION} * {AVANCE PROGRAMACION}</v>
          </cell>
          <cell r="J521">
            <v>2</v>
          </cell>
          <cell r="K521">
            <v>13</v>
          </cell>
          <cell r="L521" t="str">
            <v>Segunda</v>
          </cell>
          <cell r="M521">
            <v>0.3</v>
          </cell>
          <cell r="N521">
            <v>783.6</v>
          </cell>
          <cell r="O521">
            <v>126</v>
          </cell>
          <cell r="P521">
            <v>250</v>
          </cell>
          <cell r="Q521">
            <v>8.6</v>
          </cell>
          <cell r="R521">
            <v>33298</v>
          </cell>
          <cell r="S521">
            <v>90.7</v>
          </cell>
          <cell r="T521">
            <v>20</v>
          </cell>
          <cell r="U521">
            <v>33298</v>
          </cell>
        </row>
        <row r="522">
          <cell r="A522">
            <v>520</v>
          </cell>
          <cell r="B522" t="str">
            <v xml:space="preserve">PORT AVENTURA/P.ATRAC                                      </v>
          </cell>
          <cell r="C522" t="str">
            <v>ETB2</v>
          </cell>
          <cell r="D522" t="str">
            <v>GENERAL</v>
          </cell>
          <cell r="E522">
            <v>35910</v>
          </cell>
          <cell r="F522" t="str">
            <v>SÁB</v>
          </cell>
          <cell r="G522">
            <v>0.60298611111111111</v>
          </cell>
          <cell r="H522" t="str">
            <v>000:10</v>
          </cell>
          <cell r="I522" t="str">
            <v>[AVANCE PROGRAMACION] * [AVANCE PROGRAMACION]</v>
          </cell>
          <cell r="J522">
            <v>12</v>
          </cell>
          <cell r="K522">
            <v>16</v>
          </cell>
          <cell r="L522" t="str">
            <v>Resto</v>
          </cell>
          <cell r="M522">
            <v>0.1</v>
          </cell>
          <cell r="N522">
            <v>783.7</v>
          </cell>
          <cell r="O522">
            <v>43</v>
          </cell>
          <cell r="P522">
            <v>91</v>
          </cell>
          <cell r="Q522">
            <v>8.6</v>
          </cell>
          <cell r="R522">
            <v>33298</v>
          </cell>
          <cell r="S522">
            <v>90.7</v>
          </cell>
          <cell r="T522">
            <v>10</v>
          </cell>
          <cell r="U522">
            <v>33298</v>
          </cell>
        </row>
        <row r="523">
          <cell r="A523">
            <v>521</v>
          </cell>
          <cell r="B523" t="str">
            <v xml:space="preserve">PORT AVENTURA/P.ATRAC                                      </v>
          </cell>
          <cell r="C523" t="str">
            <v>ETB2</v>
          </cell>
          <cell r="D523" t="str">
            <v>GENERAL</v>
          </cell>
          <cell r="E523">
            <v>35910</v>
          </cell>
          <cell r="F523" t="str">
            <v>SÁB</v>
          </cell>
          <cell r="G523">
            <v>0.70271990740740742</v>
          </cell>
          <cell r="H523" t="str">
            <v>000:10</v>
          </cell>
          <cell r="I523" t="str">
            <v>[CINE 2] {AVANCE PROGRAMACION} * {AVANCE PROGRAMACION}</v>
          </cell>
          <cell r="J523">
            <v>7</v>
          </cell>
          <cell r="K523">
            <v>17</v>
          </cell>
          <cell r="L523" t="str">
            <v>Resto</v>
          </cell>
          <cell r="M523">
            <v>0.2</v>
          </cell>
          <cell r="N523">
            <v>783.9</v>
          </cell>
          <cell r="O523">
            <v>84</v>
          </cell>
          <cell r="P523">
            <v>91</v>
          </cell>
          <cell r="Q523">
            <v>8.6</v>
          </cell>
          <cell r="R523">
            <v>33300</v>
          </cell>
          <cell r="S523">
            <v>90.7</v>
          </cell>
          <cell r="T523">
            <v>10</v>
          </cell>
          <cell r="U523">
            <v>33300</v>
          </cell>
        </row>
        <row r="524">
          <cell r="A524">
            <v>522</v>
          </cell>
          <cell r="B524" t="str">
            <v xml:space="preserve">PORT AVENTURA/P.ATRAC                                      </v>
          </cell>
          <cell r="C524" t="str">
            <v>ETB2</v>
          </cell>
          <cell r="D524" t="str">
            <v>GENERAL</v>
          </cell>
          <cell r="E524">
            <v>35910</v>
          </cell>
          <cell r="F524" t="str">
            <v>SÁB</v>
          </cell>
          <cell r="G524">
            <v>0.72143518518518512</v>
          </cell>
          <cell r="H524" t="str">
            <v>000:30</v>
          </cell>
          <cell r="I524" t="str">
            <v>[CINE 2] {AVANCE PROGRAMACION} * {AVANCE PROGRAMACION}</v>
          </cell>
          <cell r="J524">
            <v>3</v>
          </cell>
          <cell r="K524">
            <v>18</v>
          </cell>
          <cell r="L524" t="str">
            <v>Resto</v>
          </cell>
          <cell r="M524">
            <v>0.1</v>
          </cell>
          <cell r="N524">
            <v>784.1</v>
          </cell>
          <cell r="O524">
            <v>39</v>
          </cell>
          <cell r="P524">
            <v>210</v>
          </cell>
          <cell r="Q524">
            <v>8.6</v>
          </cell>
          <cell r="R524">
            <v>33303</v>
          </cell>
          <cell r="S524">
            <v>90.7</v>
          </cell>
          <cell r="T524">
            <v>30</v>
          </cell>
          <cell r="U524">
            <v>33303</v>
          </cell>
        </row>
        <row r="525">
          <cell r="A525">
            <v>523</v>
          </cell>
          <cell r="B525" t="str">
            <v xml:space="preserve">PORT AVENTURA/P.ATRAC                                      </v>
          </cell>
          <cell r="C525" t="str">
            <v>ETB2</v>
          </cell>
          <cell r="D525" t="str">
            <v>GENERAL</v>
          </cell>
          <cell r="E525">
            <v>35910</v>
          </cell>
          <cell r="F525" t="str">
            <v>SÁB</v>
          </cell>
          <cell r="G525">
            <v>0.72490740740740733</v>
          </cell>
          <cell r="H525" t="str">
            <v>000:10</v>
          </cell>
          <cell r="I525" t="str">
            <v>[CINE 2] {AVANCE PROGRAMACION} * {AVANCE PROGRAMACION}</v>
          </cell>
          <cell r="J525">
            <v>16</v>
          </cell>
          <cell r="K525">
            <v>18</v>
          </cell>
          <cell r="L525" t="str">
            <v>Resto</v>
          </cell>
          <cell r="M525">
            <v>0.1</v>
          </cell>
          <cell r="N525">
            <v>784.2</v>
          </cell>
          <cell r="O525">
            <v>37</v>
          </cell>
          <cell r="P525">
            <v>91</v>
          </cell>
          <cell r="Q525">
            <v>8.6</v>
          </cell>
          <cell r="R525">
            <v>33303</v>
          </cell>
          <cell r="S525">
            <v>90.7</v>
          </cell>
          <cell r="T525">
            <v>10</v>
          </cell>
          <cell r="U525">
            <v>33303</v>
          </cell>
        </row>
        <row r="526">
          <cell r="A526">
            <v>524</v>
          </cell>
          <cell r="B526" t="str">
            <v xml:space="preserve">PORT AVENTURA/P.ATRAC                                      </v>
          </cell>
          <cell r="C526" t="str">
            <v>TVM</v>
          </cell>
          <cell r="D526" t="str">
            <v>GENERAL</v>
          </cell>
          <cell r="E526">
            <v>35910</v>
          </cell>
          <cell r="F526" t="str">
            <v>SÁB</v>
          </cell>
          <cell r="G526">
            <v>0.76951388888888894</v>
          </cell>
          <cell r="H526" t="str">
            <v>000:10</v>
          </cell>
          <cell r="I526" t="str">
            <v>[TARDE DE FUTBOL] {FUTBOL:L.ESPA#OLA OT.}</v>
          </cell>
          <cell r="J526">
            <v>30</v>
          </cell>
          <cell r="K526">
            <v>32</v>
          </cell>
          <cell r="L526" t="str">
            <v>Resto</v>
          </cell>
          <cell r="M526">
            <v>0.5</v>
          </cell>
          <cell r="N526">
            <v>784.6</v>
          </cell>
          <cell r="O526">
            <v>179</v>
          </cell>
          <cell r="P526">
            <v>200</v>
          </cell>
          <cell r="Q526">
            <v>8.6999999999999993</v>
          </cell>
          <cell r="R526">
            <v>33303</v>
          </cell>
          <cell r="S526">
            <v>90.7</v>
          </cell>
          <cell r="T526">
            <v>10</v>
          </cell>
          <cell r="U526">
            <v>33303</v>
          </cell>
        </row>
        <row r="527">
          <cell r="A527">
            <v>525</v>
          </cell>
          <cell r="B527" t="str">
            <v xml:space="preserve">PORT AVENTURA/P.ATRAC                                      </v>
          </cell>
          <cell r="C527" t="str">
            <v>TVM</v>
          </cell>
          <cell r="D527" t="str">
            <v>GENERAL</v>
          </cell>
          <cell r="E527">
            <v>35910</v>
          </cell>
          <cell r="F527" t="str">
            <v>SÁB</v>
          </cell>
          <cell r="G527">
            <v>0.82737268518518514</v>
          </cell>
          <cell r="H527" t="str">
            <v>000:10</v>
          </cell>
          <cell r="I527" t="str">
            <v>[NOCHE DE FUTBOL]</v>
          </cell>
          <cell r="J527">
            <v>13</v>
          </cell>
          <cell r="K527">
            <v>16</v>
          </cell>
          <cell r="L527" t="str">
            <v>Resto</v>
          </cell>
          <cell r="M527">
            <v>0.3</v>
          </cell>
          <cell r="N527">
            <v>784.9</v>
          </cell>
          <cell r="O527">
            <v>107</v>
          </cell>
          <cell r="P527">
            <v>250</v>
          </cell>
          <cell r="Q527">
            <v>8.6999999999999993</v>
          </cell>
          <cell r="R527">
            <v>33306</v>
          </cell>
          <cell r="S527">
            <v>90.7</v>
          </cell>
          <cell r="T527">
            <v>10</v>
          </cell>
          <cell r="U527">
            <v>33306</v>
          </cell>
        </row>
        <row r="528">
          <cell r="A528">
            <v>526</v>
          </cell>
          <cell r="B528" t="str">
            <v xml:space="preserve">PORT AVENTURA/P.ATRAC                                      </v>
          </cell>
          <cell r="C528" t="str">
            <v>TVM</v>
          </cell>
          <cell r="D528" t="str">
            <v>GENERAL</v>
          </cell>
          <cell r="E528">
            <v>35910</v>
          </cell>
          <cell r="F528" t="str">
            <v>SÁB</v>
          </cell>
          <cell r="G528">
            <v>0.84512731481481485</v>
          </cell>
          <cell r="H528" t="str">
            <v>000:30</v>
          </cell>
          <cell r="I528" t="str">
            <v>[NOCHE DE FUTBOL]</v>
          </cell>
          <cell r="J528">
            <v>19</v>
          </cell>
          <cell r="K528">
            <v>30</v>
          </cell>
          <cell r="L528" t="str">
            <v>Resto</v>
          </cell>
          <cell r="M528">
            <v>0.4</v>
          </cell>
          <cell r="N528">
            <v>785.3</v>
          </cell>
          <cell r="O528">
            <v>147</v>
          </cell>
          <cell r="P528">
            <v>750</v>
          </cell>
          <cell r="Q528">
            <v>8.6999999999999993</v>
          </cell>
          <cell r="R528">
            <v>33306</v>
          </cell>
          <cell r="S528">
            <v>90.7</v>
          </cell>
          <cell r="T528">
            <v>30</v>
          </cell>
          <cell r="U528">
            <v>33306</v>
          </cell>
        </row>
        <row r="529">
          <cell r="A529">
            <v>527</v>
          </cell>
          <cell r="B529" t="str">
            <v xml:space="preserve">PORT AVENTURA/P.ATRAC                                      </v>
          </cell>
          <cell r="C529" t="str">
            <v>TVM</v>
          </cell>
          <cell r="D529" t="str">
            <v>GENERAL</v>
          </cell>
          <cell r="E529">
            <v>35910</v>
          </cell>
          <cell r="F529" t="str">
            <v>SÁB</v>
          </cell>
          <cell r="G529">
            <v>1.0045949074074074</v>
          </cell>
          <cell r="H529" t="str">
            <v>000:30</v>
          </cell>
          <cell r="I529" t="str">
            <v>[CINE] {AVANCE PROGRAMACION} * {AVANCE PROGRAMACION}</v>
          </cell>
          <cell r="J529">
            <v>1</v>
          </cell>
          <cell r="K529">
            <v>17</v>
          </cell>
          <cell r="L529" t="str">
            <v>Primera</v>
          </cell>
          <cell r="M529">
            <v>1.2</v>
          </cell>
          <cell r="N529">
            <v>786.5</v>
          </cell>
          <cell r="O529">
            <v>429</v>
          </cell>
          <cell r="P529">
            <v>1050</v>
          </cell>
          <cell r="Q529">
            <v>8.6999999999999993</v>
          </cell>
          <cell r="R529">
            <v>33306</v>
          </cell>
          <cell r="S529">
            <v>90.7</v>
          </cell>
          <cell r="T529">
            <v>30</v>
          </cell>
          <cell r="U529">
            <v>33306</v>
          </cell>
        </row>
        <row r="530">
          <cell r="A530">
            <v>528</v>
          </cell>
          <cell r="B530" t="str">
            <v xml:space="preserve">PORT AVENTURA/P.ATRAC                                      </v>
          </cell>
          <cell r="C530" t="str">
            <v>TV3</v>
          </cell>
          <cell r="D530" t="str">
            <v>GENERAL</v>
          </cell>
          <cell r="E530">
            <v>35911</v>
          </cell>
          <cell r="F530" t="str">
            <v>DOM</v>
          </cell>
          <cell r="G530">
            <v>0.60195601851851854</v>
          </cell>
          <cell r="H530" t="str">
            <v>000:20</v>
          </cell>
          <cell r="I530" t="str">
            <v>[AGENDA CULTURAL] * [AVANCE PROGRAMACION]</v>
          </cell>
          <cell r="J530">
            <v>17</v>
          </cell>
          <cell r="K530">
            <v>21</v>
          </cell>
          <cell r="L530" t="str">
            <v>Resto</v>
          </cell>
          <cell r="M530">
            <v>0.4</v>
          </cell>
          <cell r="N530">
            <v>786.9</v>
          </cell>
          <cell r="O530">
            <v>160</v>
          </cell>
          <cell r="P530">
            <v>175</v>
          </cell>
          <cell r="Q530">
            <v>8.6999999999999993</v>
          </cell>
          <cell r="R530">
            <v>33306</v>
          </cell>
          <cell r="S530">
            <v>90.7</v>
          </cell>
          <cell r="T530">
            <v>20</v>
          </cell>
          <cell r="U530">
            <v>33306</v>
          </cell>
        </row>
        <row r="531">
          <cell r="A531">
            <v>529</v>
          </cell>
          <cell r="B531" t="str">
            <v xml:space="preserve">PORT AVENTURA/P.ATRAC                                      </v>
          </cell>
          <cell r="C531" t="str">
            <v>C9</v>
          </cell>
          <cell r="D531" t="str">
            <v>GENERAL</v>
          </cell>
          <cell r="E531">
            <v>35911</v>
          </cell>
          <cell r="F531" t="str">
            <v>DOM</v>
          </cell>
          <cell r="G531">
            <v>0.70929398148148148</v>
          </cell>
          <cell r="H531" t="str">
            <v>000:30</v>
          </cell>
          <cell r="I531" t="str">
            <v xml:space="preserve">[TARDES DE CINE] {AVANCE PROGRAMACION} * </v>
          </cell>
          <cell r="J531">
            <v>14</v>
          </cell>
          <cell r="K531">
            <v>14</v>
          </cell>
          <cell r="L531" t="str">
            <v>Ultima</v>
          </cell>
          <cell r="M531">
            <v>0.6</v>
          </cell>
          <cell r="N531">
            <v>787.5</v>
          </cell>
          <cell r="O531">
            <v>221</v>
          </cell>
          <cell r="P531">
            <v>375</v>
          </cell>
          <cell r="Q531">
            <v>8.6999999999999993</v>
          </cell>
          <cell r="R531">
            <v>33306</v>
          </cell>
          <cell r="S531">
            <v>90.7</v>
          </cell>
          <cell r="T531">
            <v>30</v>
          </cell>
          <cell r="U531">
            <v>33306</v>
          </cell>
        </row>
        <row r="532">
          <cell r="A532">
            <v>530</v>
          </cell>
          <cell r="B532" t="str">
            <v xml:space="preserve">PORT AVENTURA/P.ATRAC                                      </v>
          </cell>
          <cell r="C532" t="str">
            <v>C9</v>
          </cell>
          <cell r="D532" t="str">
            <v>GENERAL</v>
          </cell>
          <cell r="E532">
            <v>35911</v>
          </cell>
          <cell r="F532" t="str">
            <v>DOM</v>
          </cell>
          <cell r="G532">
            <v>0.75572916666666667</v>
          </cell>
          <cell r="H532" t="str">
            <v>000:20</v>
          </cell>
          <cell r="I532" t="str">
            <v>[TARDES DE CINE 2] {AVANCE PROGRAMACION} * {AVANCE PROGRAMACION}</v>
          </cell>
          <cell r="J532">
            <v>2</v>
          </cell>
          <cell r="K532">
            <v>16</v>
          </cell>
          <cell r="L532" t="str">
            <v>Segunda</v>
          </cell>
          <cell r="M532">
            <v>0.3</v>
          </cell>
          <cell r="N532">
            <v>787.8</v>
          </cell>
          <cell r="O532">
            <v>95</v>
          </cell>
          <cell r="P532">
            <v>250</v>
          </cell>
          <cell r="Q532">
            <v>8.6999999999999993</v>
          </cell>
          <cell r="R532">
            <v>33306</v>
          </cell>
          <cell r="S532">
            <v>90.7</v>
          </cell>
          <cell r="T532">
            <v>20</v>
          </cell>
          <cell r="U532">
            <v>33306</v>
          </cell>
        </row>
        <row r="533">
          <cell r="A533">
            <v>531</v>
          </cell>
          <cell r="B533" t="str">
            <v xml:space="preserve">PORT AVENTURA/P.ATRAC                                      </v>
          </cell>
          <cell r="C533" t="str">
            <v>C9</v>
          </cell>
          <cell r="D533" t="str">
            <v>GENERAL</v>
          </cell>
          <cell r="E533">
            <v>35911</v>
          </cell>
          <cell r="F533" t="str">
            <v>DOM</v>
          </cell>
          <cell r="G533">
            <v>0.9928703703703704</v>
          </cell>
          <cell r="H533" t="str">
            <v>000:20</v>
          </cell>
          <cell r="I533" t="str">
            <v>[MEDIAS DE SEDA] {AVANCE PROGRAMACION} * {AVANCE PROGRAMACION}</v>
          </cell>
          <cell r="J533">
            <v>15</v>
          </cell>
          <cell r="K533">
            <v>15</v>
          </cell>
          <cell r="L533" t="str">
            <v>Ultima</v>
          </cell>
          <cell r="M533">
            <v>0.4</v>
          </cell>
          <cell r="N533">
            <v>788.2</v>
          </cell>
          <cell r="O533">
            <v>159</v>
          </cell>
          <cell r="P533">
            <v>150</v>
          </cell>
          <cell r="Q533">
            <v>8.6999999999999993</v>
          </cell>
          <cell r="R533">
            <v>33306</v>
          </cell>
          <cell r="S533">
            <v>90.7</v>
          </cell>
          <cell r="T533">
            <v>20</v>
          </cell>
          <cell r="U533">
            <v>33306</v>
          </cell>
        </row>
        <row r="534">
          <cell r="A534">
            <v>532</v>
          </cell>
          <cell r="B534" t="str">
            <v xml:space="preserve">PORT AVENTURA/P.ATRAC                                      </v>
          </cell>
          <cell r="C534" t="str">
            <v>ETB2</v>
          </cell>
          <cell r="D534" t="str">
            <v>GENERAL</v>
          </cell>
          <cell r="E534">
            <v>35911</v>
          </cell>
          <cell r="F534" t="str">
            <v>DOM</v>
          </cell>
          <cell r="G534">
            <v>0.60346064814814815</v>
          </cell>
          <cell r="H534" t="str">
            <v>000:10</v>
          </cell>
          <cell r="I534" t="str">
            <v>[AVANCE PROGRAMACION] * [TELEBERRI 1]</v>
          </cell>
          <cell r="J534">
            <v>12</v>
          </cell>
          <cell r="K534">
            <v>14</v>
          </cell>
          <cell r="L534" t="str">
            <v>Resto</v>
          </cell>
          <cell r="M534">
            <v>0.2</v>
          </cell>
          <cell r="N534">
            <v>788.4</v>
          </cell>
          <cell r="O534">
            <v>63</v>
          </cell>
          <cell r="P534">
            <v>91</v>
          </cell>
          <cell r="Q534">
            <v>8.6999999999999993</v>
          </cell>
          <cell r="R534">
            <v>33306</v>
          </cell>
          <cell r="S534">
            <v>90.7</v>
          </cell>
          <cell r="T534">
            <v>10</v>
          </cell>
          <cell r="U534">
            <v>33306</v>
          </cell>
        </row>
        <row r="535">
          <cell r="A535">
            <v>533</v>
          </cell>
          <cell r="B535" t="str">
            <v xml:space="preserve">PORT AVENTURA/P.ATRAC                                      </v>
          </cell>
          <cell r="C535" t="str">
            <v>ETB2</v>
          </cell>
          <cell r="D535" t="str">
            <v>GENERAL</v>
          </cell>
          <cell r="E535">
            <v>35911</v>
          </cell>
          <cell r="F535" t="str">
            <v>DOM</v>
          </cell>
          <cell r="G535">
            <v>0.69289351851851855</v>
          </cell>
          <cell r="H535" t="str">
            <v>000:10</v>
          </cell>
          <cell r="I535" t="str">
            <v>[CINE 2] {AVANCE PROGRAMACION} * {AVANCE PROGRAMACION}</v>
          </cell>
          <cell r="J535">
            <v>9</v>
          </cell>
          <cell r="K535">
            <v>18</v>
          </cell>
          <cell r="L535" t="str">
            <v>Resto</v>
          </cell>
          <cell r="M535">
            <v>0.3</v>
          </cell>
          <cell r="N535">
            <v>788.7</v>
          </cell>
          <cell r="O535">
            <v>109</v>
          </cell>
          <cell r="P535">
            <v>91</v>
          </cell>
          <cell r="Q535">
            <v>8.6999999999999993</v>
          </cell>
          <cell r="R535">
            <v>33311</v>
          </cell>
          <cell r="S535">
            <v>90.7</v>
          </cell>
          <cell r="T535">
            <v>10</v>
          </cell>
          <cell r="U535">
            <v>33311</v>
          </cell>
        </row>
        <row r="536">
          <cell r="A536">
            <v>534</v>
          </cell>
          <cell r="B536" t="str">
            <v xml:space="preserve">PORT AVENTURA/P.ATRAC                                      </v>
          </cell>
          <cell r="C536" t="str">
            <v>ETB2</v>
          </cell>
          <cell r="D536" t="str">
            <v>GENERAL</v>
          </cell>
          <cell r="E536">
            <v>35911</v>
          </cell>
          <cell r="F536" t="str">
            <v>DOM</v>
          </cell>
          <cell r="G536">
            <v>0.71199074074074076</v>
          </cell>
          <cell r="H536" t="str">
            <v>000:10</v>
          </cell>
          <cell r="I536" t="str">
            <v>[CINE 2] {AVANCE PROGRAMACION} * {AVANCE PROGRAMACION}</v>
          </cell>
          <cell r="J536">
            <v>4</v>
          </cell>
          <cell r="K536">
            <v>18</v>
          </cell>
          <cell r="L536" t="str">
            <v>Resto</v>
          </cell>
          <cell r="M536">
            <v>0.2</v>
          </cell>
          <cell r="N536">
            <v>788.9</v>
          </cell>
          <cell r="O536">
            <v>67</v>
          </cell>
          <cell r="P536">
            <v>91</v>
          </cell>
          <cell r="Q536">
            <v>8.6999999999999993</v>
          </cell>
          <cell r="R536">
            <v>33311</v>
          </cell>
          <cell r="S536">
            <v>90.7</v>
          </cell>
          <cell r="T536">
            <v>10</v>
          </cell>
          <cell r="U536">
            <v>33311</v>
          </cell>
        </row>
        <row r="537">
          <cell r="A537">
            <v>535</v>
          </cell>
          <cell r="B537" t="str">
            <v xml:space="preserve">PORT AVENTURA/P.ATRAC                                      </v>
          </cell>
          <cell r="C537" t="str">
            <v>ETB2</v>
          </cell>
          <cell r="D537" t="str">
            <v>GENERAL</v>
          </cell>
          <cell r="E537">
            <v>35911</v>
          </cell>
          <cell r="F537" t="str">
            <v>DOM</v>
          </cell>
          <cell r="G537">
            <v>0.74233796296296306</v>
          </cell>
          <cell r="H537" t="str">
            <v>000:30</v>
          </cell>
          <cell r="I537" t="str">
            <v>[CINE 2 2] {AVANCE PROGRAMACION} * {AVANCE PROGRAMACION}</v>
          </cell>
          <cell r="J537">
            <v>8</v>
          </cell>
          <cell r="K537">
            <v>10</v>
          </cell>
          <cell r="L537" t="str">
            <v>Resto</v>
          </cell>
          <cell r="M537">
            <v>0.1</v>
          </cell>
          <cell r="N537">
            <v>789</v>
          </cell>
          <cell r="O537">
            <v>42</v>
          </cell>
          <cell r="P537">
            <v>210</v>
          </cell>
          <cell r="Q537">
            <v>8.6999999999999993</v>
          </cell>
          <cell r="R537">
            <v>33311</v>
          </cell>
          <cell r="S537">
            <v>90.7</v>
          </cell>
          <cell r="T537">
            <v>30</v>
          </cell>
          <cell r="U537">
            <v>33311</v>
          </cell>
        </row>
        <row r="538">
          <cell r="A538">
            <v>536</v>
          </cell>
          <cell r="B538" t="str">
            <v xml:space="preserve">PORT AVENTURA/P.ATRAC                                      </v>
          </cell>
          <cell r="C538" t="str">
            <v>ETB2</v>
          </cell>
          <cell r="D538" t="str">
            <v>GENERAL</v>
          </cell>
          <cell r="E538">
            <v>35911</v>
          </cell>
          <cell r="F538" t="str">
            <v>DOM</v>
          </cell>
          <cell r="G538">
            <v>0.94943287037037039</v>
          </cell>
          <cell r="H538" t="str">
            <v>000:10</v>
          </cell>
          <cell r="I538" t="str">
            <v>[CINE 2] {AVANCE PROGRAMACION} * {AVANCE PROGRAMACION}</v>
          </cell>
          <cell r="J538">
            <v>10</v>
          </cell>
          <cell r="K538">
            <v>17</v>
          </cell>
          <cell r="L538" t="str">
            <v>Resto</v>
          </cell>
          <cell r="M538">
            <v>0.2</v>
          </cell>
          <cell r="N538">
            <v>789.2</v>
          </cell>
          <cell r="O538">
            <v>67</v>
          </cell>
          <cell r="P538">
            <v>179</v>
          </cell>
          <cell r="Q538">
            <v>8.6999999999999993</v>
          </cell>
          <cell r="R538">
            <v>33311</v>
          </cell>
          <cell r="S538">
            <v>90.7</v>
          </cell>
          <cell r="T538">
            <v>10</v>
          </cell>
          <cell r="U538">
            <v>33311</v>
          </cell>
        </row>
        <row r="539">
          <cell r="A539">
            <v>537</v>
          </cell>
          <cell r="B539" t="str">
            <v xml:space="preserve">PORT AVENTURA/P.ATRAC                                      </v>
          </cell>
          <cell r="C539" t="str">
            <v>TVM</v>
          </cell>
          <cell r="D539" t="str">
            <v>GENERAL</v>
          </cell>
          <cell r="E539">
            <v>35911</v>
          </cell>
          <cell r="F539" t="str">
            <v>DOM</v>
          </cell>
          <cell r="G539">
            <v>0.64392361111111118</v>
          </cell>
          <cell r="H539" t="str">
            <v>000:30</v>
          </cell>
          <cell r="I539" t="str">
            <v>[TELENOT.FIN SEMANA 1] {TELENOT.F.S.GRAL.1}</v>
          </cell>
          <cell r="J539">
            <v>7</v>
          </cell>
          <cell r="K539">
            <v>7</v>
          </cell>
          <cell r="L539" t="str">
            <v>Ultima</v>
          </cell>
          <cell r="M539">
            <v>0.8</v>
          </cell>
          <cell r="N539">
            <v>790</v>
          </cell>
          <cell r="O539">
            <v>311</v>
          </cell>
          <cell r="P539">
            <v>600</v>
          </cell>
          <cell r="Q539">
            <v>8.6999999999999993</v>
          </cell>
          <cell r="R539">
            <v>33312</v>
          </cell>
          <cell r="S539">
            <v>90.7</v>
          </cell>
          <cell r="T539">
            <v>30</v>
          </cell>
          <cell r="U539">
            <v>33312</v>
          </cell>
        </row>
        <row r="540">
          <cell r="A540">
            <v>538</v>
          </cell>
          <cell r="B540" t="str">
            <v xml:space="preserve">PORT AVENTURA/P.ATRAC                                      </v>
          </cell>
          <cell r="C540" t="str">
            <v>TVM</v>
          </cell>
          <cell r="D540" t="str">
            <v>GENERAL</v>
          </cell>
          <cell r="E540">
            <v>35911</v>
          </cell>
          <cell r="F540" t="str">
            <v>DOM</v>
          </cell>
          <cell r="G540">
            <v>0.71621527777777771</v>
          </cell>
          <cell r="H540" t="str">
            <v>000:10</v>
          </cell>
          <cell r="I540" t="str">
            <v>[CINE] {AVANCE PROGRAMACION} * {AVANCE PROGRAMACION}</v>
          </cell>
          <cell r="J540">
            <v>7</v>
          </cell>
          <cell r="K540">
            <v>20</v>
          </cell>
          <cell r="L540" t="str">
            <v>Resto</v>
          </cell>
          <cell r="M540">
            <v>0.8</v>
          </cell>
          <cell r="N540">
            <v>790.8</v>
          </cell>
          <cell r="O540">
            <v>287</v>
          </cell>
          <cell r="P540">
            <v>200</v>
          </cell>
          <cell r="Q540">
            <v>8.6999999999999993</v>
          </cell>
          <cell r="R540">
            <v>33333</v>
          </cell>
          <cell r="S540">
            <v>90.8</v>
          </cell>
          <cell r="T540">
            <v>10</v>
          </cell>
          <cell r="U540">
            <v>33333</v>
          </cell>
        </row>
        <row r="541">
          <cell r="A541">
            <v>539</v>
          </cell>
          <cell r="B541" t="str">
            <v xml:space="preserve">PORT AVENTURA/P.ATRAC                                      </v>
          </cell>
          <cell r="C541" t="str">
            <v>TVM</v>
          </cell>
          <cell r="D541" t="str">
            <v>GENERAL</v>
          </cell>
          <cell r="E541">
            <v>35911</v>
          </cell>
          <cell r="F541" t="str">
            <v>DOM</v>
          </cell>
          <cell r="G541">
            <v>0.94790509259259259</v>
          </cell>
          <cell r="H541" t="str">
            <v>000:10</v>
          </cell>
          <cell r="I541" t="str">
            <v>[EL MEGAHIT]  * {AVANCE PROGRAMACION}</v>
          </cell>
          <cell r="J541">
            <v>21</v>
          </cell>
          <cell r="K541">
            <v>23</v>
          </cell>
          <cell r="L541" t="str">
            <v>Resto</v>
          </cell>
          <cell r="M541">
            <v>1.7</v>
          </cell>
          <cell r="N541">
            <v>792.5</v>
          </cell>
          <cell r="O541">
            <v>614</v>
          </cell>
          <cell r="P541">
            <v>350</v>
          </cell>
          <cell r="Q541">
            <v>8.6999999999999993</v>
          </cell>
          <cell r="R541">
            <v>33352</v>
          </cell>
          <cell r="S541">
            <v>90.8</v>
          </cell>
          <cell r="T541">
            <v>10</v>
          </cell>
          <cell r="U541">
            <v>33352</v>
          </cell>
        </row>
        <row r="542">
          <cell r="A542">
            <v>540</v>
          </cell>
          <cell r="B542" t="str">
            <v xml:space="preserve">PORT AVENTURA/P.ATRAC                                      </v>
          </cell>
          <cell r="C542" t="str">
            <v>TVE1</v>
          </cell>
          <cell r="D542" t="str">
            <v>GENERAL</v>
          </cell>
          <cell r="E542">
            <v>35912</v>
          </cell>
          <cell r="F542" t="str">
            <v>LUN</v>
          </cell>
          <cell r="G542">
            <v>0.85657407407407404</v>
          </cell>
          <cell r="H542" t="str">
            <v>000:10</v>
          </cell>
          <cell r="I542" t="str">
            <v>[GENTE] {AVANCE PROGRAMACION} * {AVANCE PROGRAMACION}</v>
          </cell>
          <cell r="J542">
            <v>12</v>
          </cell>
          <cell r="K542">
            <v>19</v>
          </cell>
          <cell r="L542" t="str">
            <v>Resto</v>
          </cell>
          <cell r="M542">
            <v>7.2</v>
          </cell>
          <cell r="N542">
            <v>799.6</v>
          </cell>
          <cell r="O542">
            <v>2627</v>
          </cell>
          <cell r="P542">
            <v>1200</v>
          </cell>
          <cell r="Q542">
            <v>8.8000000000000007</v>
          </cell>
          <cell r="R542">
            <v>33406</v>
          </cell>
          <cell r="S542">
            <v>91</v>
          </cell>
          <cell r="T542">
            <v>10</v>
          </cell>
          <cell r="U542">
            <v>33406</v>
          </cell>
        </row>
        <row r="543">
          <cell r="A543">
            <v>541</v>
          </cell>
          <cell r="B543" t="str">
            <v xml:space="preserve">PORT AVENTURA/P.ATRAC                                      </v>
          </cell>
          <cell r="C543" t="str">
            <v>TVE1</v>
          </cell>
          <cell r="D543" t="str">
            <v>GENERAL</v>
          </cell>
          <cell r="E543">
            <v>35912</v>
          </cell>
          <cell r="F543" t="str">
            <v>LUN</v>
          </cell>
          <cell r="G543">
            <v>1.0560300925925927</v>
          </cell>
          <cell r="H543" t="str">
            <v>000:30</v>
          </cell>
          <cell r="I543" t="str">
            <v>[QUIEN SABE DONDE] {AVANCE PROGRAMACION} * {AVANCE PROGRAMACION}</v>
          </cell>
          <cell r="J543">
            <v>7</v>
          </cell>
          <cell r="K543">
            <v>17</v>
          </cell>
          <cell r="L543" t="str">
            <v>Resto</v>
          </cell>
          <cell r="M543">
            <v>2</v>
          </cell>
          <cell r="N543">
            <v>801.6</v>
          </cell>
          <cell r="O543">
            <v>722</v>
          </cell>
          <cell r="P543">
            <v>1500</v>
          </cell>
          <cell r="Q543">
            <v>8.8000000000000007</v>
          </cell>
          <cell r="R543">
            <v>33413</v>
          </cell>
          <cell r="S543">
            <v>91</v>
          </cell>
          <cell r="T543">
            <v>30</v>
          </cell>
          <cell r="U543">
            <v>33413</v>
          </cell>
        </row>
        <row r="544">
          <cell r="A544">
            <v>542</v>
          </cell>
          <cell r="B544" t="str">
            <v xml:space="preserve">PORT AVENTURA/P.ATRAC                                      </v>
          </cell>
          <cell r="C544" t="str">
            <v>LA 2</v>
          </cell>
          <cell r="D544" t="str">
            <v>GENERAL</v>
          </cell>
          <cell r="E544">
            <v>35912</v>
          </cell>
          <cell r="F544" t="str">
            <v>LUN</v>
          </cell>
          <cell r="G544">
            <v>0.79818287037037028</v>
          </cell>
          <cell r="H544" t="str">
            <v>000:30</v>
          </cell>
          <cell r="I544" t="str">
            <v>[AVANCE PROGRAMACION] * [AVANCE PROGRAMACION]</v>
          </cell>
          <cell r="J544">
            <v>9</v>
          </cell>
          <cell r="K544">
            <v>16</v>
          </cell>
          <cell r="L544" t="str">
            <v>Resto</v>
          </cell>
          <cell r="M544">
            <v>1.2</v>
          </cell>
          <cell r="N544">
            <v>802.8</v>
          </cell>
          <cell r="O544">
            <v>449</v>
          </cell>
          <cell r="P544">
            <v>450</v>
          </cell>
          <cell r="Q544">
            <v>8.8000000000000007</v>
          </cell>
          <cell r="R544">
            <v>33442</v>
          </cell>
          <cell r="S544">
            <v>91.1</v>
          </cell>
          <cell r="T544">
            <v>30</v>
          </cell>
          <cell r="U544">
            <v>33442</v>
          </cell>
        </row>
        <row r="545">
          <cell r="A545">
            <v>543</v>
          </cell>
          <cell r="B545" t="str">
            <v xml:space="preserve">PORT AVENTURA/P.ATRAC                                      </v>
          </cell>
          <cell r="C545" t="str">
            <v>LA 2</v>
          </cell>
          <cell r="D545" t="str">
            <v>GENERAL</v>
          </cell>
          <cell r="E545">
            <v>35912</v>
          </cell>
          <cell r="F545" t="str">
            <v>LUN</v>
          </cell>
          <cell r="G545">
            <v>0.798761574074074</v>
          </cell>
          <cell r="H545" t="str">
            <v>000:10</v>
          </cell>
          <cell r="I545" t="str">
            <v>[AVANCE PROGRAMACION] * [AVANCE PROGRAMACION]</v>
          </cell>
          <cell r="J545">
            <v>12</v>
          </cell>
          <cell r="K545">
            <v>16</v>
          </cell>
          <cell r="L545" t="str">
            <v>Resto</v>
          </cell>
          <cell r="M545">
            <v>1</v>
          </cell>
          <cell r="N545">
            <v>803.8</v>
          </cell>
          <cell r="O545">
            <v>364</v>
          </cell>
          <cell r="P545">
            <v>180</v>
          </cell>
          <cell r="Q545">
            <v>8.8000000000000007</v>
          </cell>
          <cell r="R545">
            <v>33442</v>
          </cell>
          <cell r="S545">
            <v>91.1</v>
          </cell>
          <cell r="T545">
            <v>10</v>
          </cell>
          <cell r="U545">
            <v>33442</v>
          </cell>
        </row>
        <row r="546">
          <cell r="A546">
            <v>544</v>
          </cell>
          <cell r="B546" t="str">
            <v xml:space="preserve">PORT AVENTURA/P.ATRAC                                      </v>
          </cell>
          <cell r="C546" t="str">
            <v>T5</v>
          </cell>
          <cell r="D546" t="str">
            <v>GENERAL</v>
          </cell>
          <cell r="E546">
            <v>35912</v>
          </cell>
          <cell r="F546" t="str">
            <v>LUN</v>
          </cell>
          <cell r="G546">
            <v>0.54376157407407411</v>
          </cell>
          <cell r="H546" t="str">
            <v>000:30</v>
          </cell>
          <cell r="I546" t="str">
            <v>[DIA A DIA] {AVANCE PROGRAMACION} * {LA TIENDA EN CASA}</v>
          </cell>
          <cell r="J546">
            <v>4</v>
          </cell>
          <cell r="K546">
            <v>19</v>
          </cell>
          <cell r="L546" t="str">
            <v>Resto</v>
          </cell>
          <cell r="M546">
            <v>2.4</v>
          </cell>
          <cell r="N546">
            <v>806.2</v>
          </cell>
          <cell r="O546">
            <v>877</v>
          </cell>
          <cell r="P546">
            <v>345</v>
          </cell>
          <cell r="Q546">
            <v>8.8000000000000007</v>
          </cell>
          <cell r="R546">
            <v>33452</v>
          </cell>
          <cell r="S546">
            <v>91.1</v>
          </cell>
          <cell r="T546">
            <v>30</v>
          </cell>
          <cell r="U546">
            <v>33452</v>
          </cell>
        </row>
        <row r="547">
          <cell r="A547">
            <v>545</v>
          </cell>
          <cell r="B547" t="str">
            <v xml:space="preserve">PORT AVENTURA/P.ATRAC                                      </v>
          </cell>
          <cell r="C547" t="str">
            <v>T5</v>
          </cell>
          <cell r="D547" t="str">
            <v>GENERAL</v>
          </cell>
          <cell r="E547">
            <v>35912</v>
          </cell>
          <cell r="F547" t="str">
            <v>LUN</v>
          </cell>
          <cell r="G547">
            <v>0.6525347222222222</v>
          </cell>
          <cell r="H547" t="str">
            <v>000:10</v>
          </cell>
          <cell r="I547" t="str">
            <v>[AL SALIR DE CLASE]</v>
          </cell>
          <cell r="J547">
            <v>26</v>
          </cell>
          <cell r="K547">
            <v>42</v>
          </cell>
          <cell r="L547" t="str">
            <v>Resto</v>
          </cell>
          <cell r="M547">
            <v>4.9000000000000004</v>
          </cell>
          <cell r="N547">
            <v>811.1</v>
          </cell>
          <cell r="O547">
            <v>1792</v>
          </cell>
          <cell r="P547">
            <v>780</v>
          </cell>
          <cell r="Q547">
            <v>8.9</v>
          </cell>
          <cell r="R547">
            <v>33518</v>
          </cell>
          <cell r="S547">
            <v>91.3</v>
          </cell>
          <cell r="T547">
            <v>10</v>
          </cell>
          <cell r="U547">
            <v>33518</v>
          </cell>
        </row>
        <row r="548">
          <cell r="A548">
            <v>546</v>
          </cell>
          <cell r="B548" t="str">
            <v xml:space="preserve">PORT AVENTURA/P.ATRAC                                      </v>
          </cell>
          <cell r="C548" t="str">
            <v>T5</v>
          </cell>
          <cell r="D548" t="str">
            <v>GENERAL</v>
          </cell>
          <cell r="E548">
            <v>35912</v>
          </cell>
          <cell r="F548" t="str">
            <v>LUN</v>
          </cell>
          <cell r="G548">
            <v>0.78533564814814805</v>
          </cell>
          <cell r="H548" t="str">
            <v>000:30</v>
          </cell>
          <cell r="I548" t="str">
            <v>[ANA] {AVANCE PROGRAMACION} * {AVANCE PROGRAMACION}</v>
          </cell>
          <cell r="J548">
            <v>16</v>
          </cell>
          <cell r="K548">
            <v>18</v>
          </cell>
          <cell r="L548" t="str">
            <v>Resto</v>
          </cell>
          <cell r="M548">
            <v>3.7</v>
          </cell>
          <cell r="N548">
            <v>814.8</v>
          </cell>
          <cell r="O548">
            <v>1373</v>
          </cell>
          <cell r="P548">
            <v>1650</v>
          </cell>
          <cell r="Q548">
            <v>8.9</v>
          </cell>
          <cell r="R548">
            <v>33539</v>
          </cell>
          <cell r="S548">
            <v>91.3</v>
          </cell>
          <cell r="T548">
            <v>30</v>
          </cell>
          <cell r="U548">
            <v>33539</v>
          </cell>
        </row>
        <row r="549">
          <cell r="A549">
            <v>547</v>
          </cell>
          <cell r="B549" t="str">
            <v xml:space="preserve">PORT AVENTURA/P.ATRAC                                      </v>
          </cell>
          <cell r="C549" t="str">
            <v>T5</v>
          </cell>
          <cell r="D549" t="str">
            <v>GENERAL</v>
          </cell>
          <cell r="E549">
            <v>35912</v>
          </cell>
          <cell r="F549" t="str">
            <v>LUN</v>
          </cell>
          <cell r="G549">
            <v>0.80790509259259258</v>
          </cell>
          <cell r="H549" t="str">
            <v>000:10</v>
          </cell>
          <cell r="I549" t="str">
            <v>[ANA] {AVANCE PROGRAMACION} * {AVANCE PROGRAMACION}</v>
          </cell>
          <cell r="J549">
            <v>19</v>
          </cell>
          <cell r="K549">
            <v>21</v>
          </cell>
          <cell r="L549" t="str">
            <v>Resto</v>
          </cell>
          <cell r="M549">
            <v>5.5</v>
          </cell>
          <cell r="N549">
            <v>820.3</v>
          </cell>
          <cell r="O549">
            <v>2009</v>
          </cell>
          <cell r="P549">
            <v>660</v>
          </cell>
          <cell r="Q549">
            <v>9</v>
          </cell>
          <cell r="R549">
            <v>33555</v>
          </cell>
          <cell r="S549">
            <v>91.4</v>
          </cell>
          <cell r="T549">
            <v>10</v>
          </cell>
          <cell r="U549">
            <v>33555</v>
          </cell>
        </row>
        <row r="550">
          <cell r="A550">
            <v>548</v>
          </cell>
          <cell r="B550" t="str">
            <v xml:space="preserve">PORT AVENTURA/P.ATRAC                                      </v>
          </cell>
          <cell r="C550" t="str">
            <v>T5</v>
          </cell>
          <cell r="D550" t="str">
            <v>GENERAL</v>
          </cell>
          <cell r="E550">
            <v>35912</v>
          </cell>
          <cell r="F550" t="str">
            <v>LUN</v>
          </cell>
          <cell r="G550">
            <v>0.94627314814814811</v>
          </cell>
          <cell r="H550" t="str">
            <v>000:10</v>
          </cell>
          <cell r="I550" t="str">
            <v xml:space="preserve">[HERMANAS] {AVANCE PROGRAMACION} * </v>
          </cell>
          <cell r="J550">
            <v>22</v>
          </cell>
          <cell r="K550">
            <v>23</v>
          </cell>
          <cell r="L550" t="str">
            <v>Penultima</v>
          </cell>
          <cell r="M550">
            <v>8.8000000000000007</v>
          </cell>
          <cell r="N550">
            <v>829.1</v>
          </cell>
          <cell r="O550">
            <v>3223</v>
          </cell>
          <cell r="P550">
            <v>1530</v>
          </cell>
          <cell r="Q550">
            <v>9</v>
          </cell>
          <cell r="R550">
            <v>33640</v>
          </cell>
          <cell r="S550">
            <v>91.6</v>
          </cell>
          <cell r="T550">
            <v>10</v>
          </cell>
          <cell r="U550">
            <v>33640</v>
          </cell>
        </row>
        <row r="551">
          <cell r="A551">
            <v>549</v>
          </cell>
          <cell r="B551" t="str">
            <v xml:space="preserve">PORT AVENTURA/P.ATRAC                                      </v>
          </cell>
          <cell r="C551" t="str">
            <v>A3</v>
          </cell>
          <cell r="D551" t="str">
            <v>GENERAL</v>
          </cell>
          <cell r="E551">
            <v>35912</v>
          </cell>
          <cell r="F551" t="str">
            <v>LUN</v>
          </cell>
          <cell r="G551">
            <v>0.50510416666666669</v>
          </cell>
          <cell r="H551" t="str">
            <v>000:30</v>
          </cell>
          <cell r="I551" t="str">
            <v>[LOS ANGELES DE ROBIN] {LA TIENDA EN CASA} * {AVANCE PROGRAMACION}</v>
          </cell>
          <cell r="J551">
            <v>2</v>
          </cell>
          <cell r="K551">
            <v>23</v>
          </cell>
          <cell r="L551" t="str">
            <v>Segunda</v>
          </cell>
          <cell r="M551">
            <v>0.6</v>
          </cell>
          <cell r="N551">
            <v>829.7</v>
          </cell>
          <cell r="O551">
            <v>214</v>
          </cell>
          <cell r="P551">
            <v>225</v>
          </cell>
          <cell r="Q551">
            <v>9.1</v>
          </cell>
          <cell r="R551">
            <v>33643</v>
          </cell>
          <cell r="S551">
            <v>91.6</v>
          </cell>
          <cell r="T551">
            <v>30</v>
          </cell>
          <cell r="U551">
            <v>33643</v>
          </cell>
        </row>
        <row r="552">
          <cell r="A552">
            <v>550</v>
          </cell>
          <cell r="B552" t="str">
            <v xml:space="preserve">PORT AVENTURA/P.ATRAC                                      </v>
          </cell>
          <cell r="C552" t="str">
            <v>A3</v>
          </cell>
          <cell r="D552" t="str">
            <v>GENERAL</v>
          </cell>
          <cell r="E552">
            <v>35912</v>
          </cell>
          <cell r="F552" t="str">
            <v>LUN</v>
          </cell>
          <cell r="G552">
            <v>0.52974537037037039</v>
          </cell>
          <cell r="H552" t="str">
            <v>000:10</v>
          </cell>
          <cell r="I552" t="str">
            <v>[LOS ANGELES DE ROBIN] {AVANCE PROGRAMACION} * {AVANCE PROGRAMACION}</v>
          </cell>
          <cell r="J552">
            <v>15</v>
          </cell>
          <cell r="K552">
            <v>22</v>
          </cell>
          <cell r="L552" t="str">
            <v>Resto</v>
          </cell>
          <cell r="M552">
            <v>1.2</v>
          </cell>
          <cell r="N552">
            <v>830.8</v>
          </cell>
          <cell r="O552">
            <v>438</v>
          </cell>
          <cell r="P552">
            <v>90</v>
          </cell>
          <cell r="Q552">
            <v>9.1</v>
          </cell>
          <cell r="R552">
            <v>33654</v>
          </cell>
          <cell r="S552">
            <v>91.7</v>
          </cell>
          <cell r="T552">
            <v>10</v>
          </cell>
          <cell r="U552">
            <v>33654</v>
          </cell>
        </row>
        <row r="553">
          <cell r="A553">
            <v>551</v>
          </cell>
          <cell r="B553" t="str">
            <v xml:space="preserve">PORT AVENTURA/P.ATRAC                                      </v>
          </cell>
          <cell r="C553" t="str">
            <v>A3</v>
          </cell>
          <cell r="D553" t="str">
            <v>GENERAL</v>
          </cell>
          <cell r="E553">
            <v>35912</v>
          </cell>
          <cell r="F553" t="str">
            <v>LUN</v>
          </cell>
          <cell r="G553">
            <v>0.61222222222222222</v>
          </cell>
          <cell r="H553" t="str">
            <v>000:30</v>
          </cell>
          <cell r="I553" t="str">
            <v>[COSAS DE CASA] {AVANCE PROGRAMACION} * {AVANCE PROGRAMACION}</v>
          </cell>
          <cell r="J553">
            <v>6</v>
          </cell>
          <cell r="K553">
            <v>27</v>
          </cell>
          <cell r="L553" t="str">
            <v>Resto</v>
          </cell>
          <cell r="M553">
            <v>7.5</v>
          </cell>
          <cell r="N553">
            <v>838.3</v>
          </cell>
          <cell r="O553">
            <v>2747</v>
          </cell>
          <cell r="P553">
            <v>3450</v>
          </cell>
          <cell r="Q553">
            <v>9.1</v>
          </cell>
          <cell r="R553">
            <v>33723</v>
          </cell>
          <cell r="S553">
            <v>91.9</v>
          </cell>
          <cell r="T553">
            <v>30</v>
          </cell>
          <cell r="U553">
            <v>33723</v>
          </cell>
        </row>
        <row r="554">
          <cell r="A554">
            <v>552</v>
          </cell>
          <cell r="B554" t="str">
            <v xml:space="preserve">PORT AVENTURA/P.ATRAC                                      </v>
          </cell>
          <cell r="C554" t="str">
            <v>A3</v>
          </cell>
          <cell r="D554" t="str">
            <v>GENERAL</v>
          </cell>
          <cell r="E554">
            <v>35912</v>
          </cell>
          <cell r="F554" t="str">
            <v>LUN</v>
          </cell>
          <cell r="G554">
            <v>0.82478009259259266</v>
          </cell>
          <cell r="H554" t="str">
            <v>000:30</v>
          </cell>
          <cell r="I554" t="str">
            <v>[VIGILANTES D.LA PLAYA] {AVANCE PROGRAMACION} * {AVANCE PROGRAMACION}</v>
          </cell>
          <cell r="J554">
            <v>5</v>
          </cell>
          <cell r="K554">
            <v>17</v>
          </cell>
          <cell r="L554" t="str">
            <v>Resto</v>
          </cell>
          <cell r="M554">
            <v>4.2</v>
          </cell>
          <cell r="N554">
            <v>842.6</v>
          </cell>
          <cell r="O554">
            <v>1557</v>
          </cell>
          <cell r="P554">
            <v>1125</v>
          </cell>
          <cell r="Q554">
            <v>9.1999999999999993</v>
          </cell>
          <cell r="R554">
            <v>33784</v>
          </cell>
          <cell r="S554">
            <v>92</v>
          </cell>
          <cell r="T554">
            <v>30</v>
          </cell>
          <cell r="U554">
            <v>33784</v>
          </cell>
        </row>
        <row r="555">
          <cell r="A555">
            <v>553</v>
          </cell>
          <cell r="B555" t="str">
            <v xml:space="preserve">PORT AVENTURA/P.ATRAC                                      </v>
          </cell>
          <cell r="C555" t="str">
            <v>A3</v>
          </cell>
          <cell r="D555" t="str">
            <v>GENERAL</v>
          </cell>
          <cell r="E555">
            <v>35912</v>
          </cell>
          <cell r="F555" t="str">
            <v>LUN</v>
          </cell>
          <cell r="G555">
            <v>0.93482638888888892</v>
          </cell>
          <cell r="H555" t="str">
            <v>000:30</v>
          </cell>
          <cell r="I555" t="str">
            <v>[CINE] {AVANCE PROGRAMACION} * {AVANCE PROGRAMACION}</v>
          </cell>
          <cell r="J555">
            <v>21</v>
          </cell>
          <cell r="K555">
            <v>21</v>
          </cell>
          <cell r="L555" t="str">
            <v>Ultima</v>
          </cell>
          <cell r="M555">
            <v>9</v>
          </cell>
          <cell r="N555">
            <v>851.6</v>
          </cell>
          <cell r="O555">
            <v>3303</v>
          </cell>
          <cell r="P555">
            <v>1950</v>
          </cell>
          <cell r="Q555">
            <v>9.1999999999999993</v>
          </cell>
          <cell r="R555">
            <v>33862</v>
          </cell>
          <cell r="S555">
            <v>92.2</v>
          </cell>
          <cell r="T555">
            <v>30</v>
          </cell>
          <cell r="U555">
            <v>33862</v>
          </cell>
        </row>
        <row r="556">
          <cell r="A556">
            <v>554</v>
          </cell>
          <cell r="B556" t="str">
            <v xml:space="preserve">PORT AVENTURA/P.ATRAC                                      </v>
          </cell>
          <cell r="C556" t="str">
            <v>TV3</v>
          </cell>
          <cell r="D556" t="str">
            <v>GENERAL</v>
          </cell>
          <cell r="E556">
            <v>35912</v>
          </cell>
          <cell r="F556" t="str">
            <v>LUN</v>
          </cell>
          <cell r="G556">
            <v>0.57866898148148149</v>
          </cell>
          <cell r="H556" t="str">
            <v>000:30</v>
          </cell>
          <cell r="I556" t="str">
            <v>[SETCIENCIES] * [AVANCE PROGRAMACION]</v>
          </cell>
          <cell r="J556">
            <v>15</v>
          </cell>
          <cell r="K556">
            <v>21</v>
          </cell>
          <cell r="L556" t="str">
            <v>Resto</v>
          </cell>
          <cell r="M556">
            <v>1.1000000000000001</v>
          </cell>
          <cell r="N556">
            <v>852.7</v>
          </cell>
          <cell r="O556">
            <v>401</v>
          </cell>
          <cell r="P556">
            <v>338</v>
          </cell>
          <cell r="Q556">
            <v>9.1999999999999993</v>
          </cell>
          <cell r="R556">
            <v>33862</v>
          </cell>
          <cell r="S556">
            <v>92.2</v>
          </cell>
          <cell r="T556">
            <v>30</v>
          </cell>
          <cell r="U556">
            <v>33862</v>
          </cell>
        </row>
        <row r="557">
          <cell r="A557">
            <v>555</v>
          </cell>
          <cell r="B557" t="str">
            <v xml:space="preserve">PORT AVENTURA/P.ATRAC                                      </v>
          </cell>
          <cell r="C557" t="str">
            <v>TV3</v>
          </cell>
          <cell r="D557" t="str">
            <v>GENERAL</v>
          </cell>
          <cell r="E557">
            <v>35912</v>
          </cell>
          <cell r="F557" t="str">
            <v>LUN</v>
          </cell>
          <cell r="G557">
            <v>0.60303240740740738</v>
          </cell>
          <cell r="H557" t="str">
            <v>000:20</v>
          </cell>
          <cell r="I557" t="str">
            <v>[EL MEDI AMBIENT] * [TELENOTICIES MIGDIA]</v>
          </cell>
          <cell r="J557">
            <v>16</v>
          </cell>
          <cell r="K557">
            <v>19</v>
          </cell>
          <cell r="L557" t="str">
            <v>Resto</v>
          </cell>
          <cell r="M557">
            <v>1.5</v>
          </cell>
          <cell r="N557">
            <v>854.1</v>
          </cell>
          <cell r="O557">
            <v>538</v>
          </cell>
          <cell r="P557">
            <v>400</v>
          </cell>
          <cell r="Q557">
            <v>9.3000000000000007</v>
          </cell>
          <cell r="R557">
            <v>33862</v>
          </cell>
          <cell r="S557">
            <v>92.2</v>
          </cell>
          <cell r="T557">
            <v>20</v>
          </cell>
          <cell r="U557">
            <v>33862</v>
          </cell>
        </row>
        <row r="558">
          <cell r="A558">
            <v>556</v>
          </cell>
          <cell r="B558" t="str">
            <v xml:space="preserve">PORT AVENTURA/P.ATRAC                                      </v>
          </cell>
          <cell r="C558" t="str">
            <v>TV3</v>
          </cell>
          <cell r="D558" t="str">
            <v>GENERAL</v>
          </cell>
          <cell r="E558">
            <v>35912</v>
          </cell>
          <cell r="F558" t="str">
            <v>LUN</v>
          </cell>
          <cell r="G558">
            <v>0.66574074074074074</v>
          </cell>
          <cell r="H558" t="str">
            <v>000:20</v>
          </cell>
          <cell r="I558" t="str">
            <v>[AVANCE PROGRAMACION] * [AVANCE PROGRAMACION]</v>
          </cell>
          <cell r="J558">
            <v>13</v>
          </cell>
          <cell r="K558">
            <v>15</v>
          </cell>
          <cell r="L558" t="str">
            <v>Resto</v>
          </cell>
          <cell r="M558">
            <v>2.1</v>
          </cell>
          <cell r="N558">
            <v>856.2</v>
          </cell>
          <cell r="O558">
            <v>767</v>
          </cell>
          <cell r="P558">
            <v>700</v>
          </cell>
          <cell r="Q558">
            <v>9.3000000000000007</v>
          </cell>
          <cell r="R558">
            <v>33867</v>
          </cell>
          <cell r="S558">
            <v>92.2</v>
          </cell>
          <cell r="T558">
            <v>20</v>
          </cell>
          <cell r="U558">
            <v>33867</v>
          </cell>
        </row>
        <row r="559">
          <cell r="A559">
            <v>557</v>
          </cell>
          <cell r="B559" t="str">
            <v xml:space="preserve">PORT AVENTURA/P.ATRAC                                      </v>
          </cell>
          <cell r="C559" t="str">
            <v>TV3</v>
          </cell>
          <cell r="D559" t="str">
            <v>GENERAL</v>
          </cell>
          <cell r="E559">
            <v>35912</v>
          </cell>
          <cell r="F559" t="str">
            <v>LUN</v>
          </cell>
          <cell r="G559">
            <v>0.82266203703703711</v>
          </cell>
          <cell r="H559" t="str">
            <v>000:20</v>
          </cell>
          <cell r="I559" t="str">
            <v>[IRONSIDE]  * {LA TIENDA EN CASA}</v>
          </cell>
          <cell r="J559">
            <v>1</v>
          </cell>
          <cell r="K559">
            <v>16</v>
          </cell>
          <cell r="L559" t="str">
            <v>Primera</v>
          </cell>
          <cell r="M559">
            <v>0.8</v>
          </cell>
          <cell r="N559">
            <v>857</v>
          </cell>
          <cell r="O559">
            <v>289</v>
          </cell>
          <cell r="P559">
            <v>300</v>
          </cell>
          <cell r="Q559">
            <v>9.3000000000000007</v>
          </cell>
          <cell r="R559">
            <v>33867</v>
          </cell>
          <cell r="S559">
            <v>92.2</v>
          </cell>
          <cell r="T559">
            <v>20</v>
          </cell>
          <cell r="U559">
            <v>33867</v>
          </cell>
        </row>
        <row r="560">
          <cell r="A560">
            <v>558</v>
          </cell>
          <cell r="B560" t="str">
            <v xml:space="preserve">PORT AVENTURA/P.ATRAC                                      </v>
          </cell>
          <cell r="C560" t="str">
            <v>TV3</v>
          </cell>
          <cell r="D560" t="str">
            <v>GENERAL</v>
          </cell>
          <cell r="E560">
            <v>35912</v>
          </cell>
          <cell r="F560" t="str">
            <v>LUN</v>
          </cell>
          <cell r="G560">
            <v>0.87503472222222223</v>
          </cell>
          <cell r="H560" t="str">
            <v>000:30</v>
          </cell>
          <cell r="I560" t="str">
            <v>[TELENOTICIES VESPRE]  * {AVANCE PROGRAMACION}</v>
          </cell>
          <cell r="J560">
            <v>10</v>
          </cell>
          <cell r="K560">
            <v>12</v>
          </cell>
          <cell r="L560" t="str">
            <v>Resto</v>
          </cell>
          <cell r="M560">
            <v>1.7</v>
          </cell>
          <cell r="N560">
            <v>858.7</v>
          </cell>
          <cell r="O560">
            <v>617</v>
          </cell>
          <cell r="P560">
            <v>1800</v>
          </cell>
          <cell r="Q560">
            <v>9.3000000000000007</v>
          </cell>
          <cell r="R560">
            <v>33867</v>
          </cell>
          <cell r="S560">
            <v>92.2</v>
          </cell>
          <cell r="T560">
            <v>30</v>
          </cell>
          <cell r="U560">
            <v>33867</v>
          </cell>
        </row>
        <row r="561">
          <cell r="A561">
            <v>559</v>
          </cell>
          <cell r="B561" t="str">
            <v xml:space="preserve">PORT AVENTURA/P.ATRAC                                      </v>
          </cell>
          <cell r="C561" t="str">
            <v>TV3</v>
          </cell>
          <cell r="D561" t="str">
            <v>GENERAL</v>
          </cell>
          <cell r="E561">
            <v>35912</v>
          </cell>
          <cell r="F561" t="str">
            <v>LUN</v>
          </cell>
          <cell r="G561">
            <v>0.93018518518518523</v>
          </cell>
          <cell r="H561" t="str">
            <v>000:20</v>
          </cell>
          <cell r="I561" t="str">
            <v>[SURTI COM SURTI]  * {NUMERO SORTEO ONCE}</v>
          </cell>
          <cell r="J561">
            <v>2</v>
          </cell>
          <cell r="K561">
            <v>18</v>
          </cell>
          <cell r="L561" t="str">
            <v>Segunda</v>
          </cell>
          <cell r="M561">
            <v>1.3</v>
          </cell>
          <cell r="N561">
            <v>860</v>
          </cell>
          <cell r="O561">
            <v>473</v>
          </cell>
          <cell r="P561">
            <v>650</v>
          </cell>
          <cell r="Q561">
            <v>9.3000000000000007</v>
          </cell>
          <cell r="R561">
            <v>33856</v>
          </cell>
          <cell r="S561">
            <v>92.2</v>
          </cell>
          <cell r="T561">
            <v>20</v>
          </cell>
          <cell r="U561">
            <v>33856</v>
          </cell>
        </row>
        <row r="562">
          <cell r="A562">
            <v>560</v>
          </cell>
          <cell r="B562" t="str">
            <v xml:space="preserve">PORT AVENTURA/P.ATRAC                                      </v>
          </cell>
          <cell r="C562" t="str">
            <v>TVM</v>
          </cell>
          <cell r="D562" t="str">
            <v>GENERAL</v>
          </cell>
          <cell r="E562">
            <v>35912</v>
          </cell>
          <cell r="F562" t="str">
            <v>LUN</v>
          </cell>
          <cell r="G562">
            <v>0.70077546296296289</v>
          </cell>
          <cell r="H562" t="str">
            <v>000:10</v>
          </cell>
          <cell r="I562" t="str">
            <v>[CON T DE TARDE] {AVANCE PROGRAMACION} * {LA TIENDA EN CASA}</v>
          </cell>
          <cell r="J562">
            <v>2</v>
          </cell>
          <cell r="K562">
            <v>16</v>
          </cell>
          <cell r="L562" t="str">
            <v>Segunda</v>
          </cell>
          <cell r="M562">
            <v>0.7</v>
          </cell>
          <cell r="N562">
            <v>860.7</v>
          </cell>
          <cell r="O562">
            <v>263</v>
          </cell>
          <cell r="P562">
            <v>200</v>
          </cell>
          <cell r="Q562">
            <v>9.3000000000000007</v>
          </cell>
          <cell r="R562">
            <v>33856</v>
          </cell>
          <cell r="S562">
            <v>92.2</v>
          </cell>
          <cell r="T562">
            <v>10</v>
          </cell>
          <cell r="U562">
            <v>33856</v>
          </cell>
        </row>
        <row r="563">
          <cell r="A563">
            <v>561</v>
          </cell>
          <cell r="B563" t="str">
            <v xml:space="preserve">PORT AVENTURA/P.ATRAC                                      </v>
          </cell>
          <cell r="C563" t="str">
            <v>TVM</v>
          </cell>
          <cell r="D563" t="str">
            <v>GENERAL</v>
          </cell>
          <cell r="E563">
            <v>35912</v>
          </cell>
          <cell r="F563" t="str">
            <v>LUN</v>
          </cell>
          <cell r="G563">
            <v>0.95659722222222221</v>
          </cell>
          <cell r="H563" t="str">
            <v>000:10</v>
          </cell>
          <cell r="I563" t="str">
            <v xml:space="preserve">[HOLA MAMA,SOY YO] {AVANCE PROGRAMACION} * </v>
          </cell>
          <cell r="J563">
            <v>24</v>
          </cell>
          <cell r="K563">
            <v>26</v>
          </cell>
          <cell r="L563" t="str">
            <v>Resto</v>
          </cell>
          <cell r="M563">
            <v>1</v>
          </cell>
          <cell r="N563">
            <v>861.7</v>
          </cell>
          <cell r="O563">
            <v>366</v>
          </cell>
          <cell r="P563">
            <v>350</v>
          </cell>
          <cell r="Q563">
            <v>9.3000000000000007</v>
          </cell>
          <cell r="R563">
            <v>33857</v>
          </cell>
          <cell r="S563">
            <v>92.2</v>
          </cell>
          <cell r="T563">
            <v>10</v>
          </cell>
          <cell r="U563">
            <v>33857</v>
          </cell>
        </row>
        <row r="564">
          <cell r="A564">
            <v>562</v>
          </cell>
          <cell r="B564" t="str">
            <v xml:space="preserve">PORT AVENTURA/P.ATRAC                                      </v>
          </cell>
          <cell r="C564" t="str">
            <v>T5</v>
          </cell>
          <cell r="D564" t="str">
            <v>GENERAL</v>
          </cell>
          <cell r="E564">
            <v>35913</v>
          </cell>
          <cell r="F564" t="str">
            <v>MAR</v>
          </cell>
          <cell r="G564">
            <v>0.11224537037037037</v>
          </cell>
          <cell r="H564" t="str">
            <v>000:30</v>
          </cell>
          <cell r="I564" t="str">
            <v>[ENTRE HOY Y MA#ANA]</v>
          </cell>
          <cell r="J564">
            <v>16</v>
          </cell>
          <cell r="K564">
            <v>17</v>
          </cell>
          <cell r="L564" t="str">
            <v>Penultima</v>
          </cell>
          <cell r="M564">
            <v>0.5</v>
          </cell>
          <cell r="N564">
            <v>862.1</v>
          </cell>
          <cell r="O564">
            <v>170</v>
          </cell>
          <cell r="P564">
            <v>0</v>
          </cell>
          <cell r="Q564">
            <v>9.3000000000000007</v>
          </cell>
          <cell r="R564">
            <v>33857</v>
          </cell>
          <cell r="S564">
            <v>92.2</v>
          </cell>
          <cell r="T564">
            <v>30</v>
          </cell>
          <cell r="U564">
            <v>33857</v>
          </cell>
        </row>
        <row r="565">
          <cell r="A565">
            <v>563</v>
          </cell>
          <cell r="B565" t="str">
            <v xml:space="preserve">PORT AVENTURA/P.ATRAC                                      </v>
          </cell>
          <cell r="C565" t="str">
            <v>T5</v>
          </cell>
          <cell r="D565" t="str">
            <v>GENERAL</v>
          </cell>
          <cell r="E565">
            <v>35913</v>
          </cell>
          <cell r="F565" t="str">
            <v>MAR</v>
          </cell>
          <cell r="G565">
            <v>0.54517361111111107</v>
          </cell>
          <cell r="H565" t="str">
            <v>000:30</v>
          </cell>
          <cell r="I565" t="str">
            <v>[DIA A DIA] {LA TIENDA EN CASA} * {AVANCE PROGRAMACION}</v>
          </cell>
          <cell r="J565">
            <v>9</v>
          </cell>
          <cell r="K565">
            <v>19</v>
          </cell>
          <cell r="L565" t="str">
            <v>Resto</v>
          </cell>
          <cell r="M565">
            <v>2.7</v>
          </cell>
          <cell r="N565">
            <v>864.8</v>
          </cell>
          <cell r="O565">
            <v>991</v>
          </cell>
          <cell r="P565">
            <v>345</v>
          </cell>
          <cell r="Q565">
            <v>9.4</v>
          </cell>
          <cell r="R565">
            <v>33865</v>
          </cell>
          <cell r="S565">
            <v>92.2</v>
          </cell>
          <cell r="T565">
            <v>30</v>
          </cell>
          <cell r="U565">
            <v>33865</v>
          </cell>
        </row>
        <row r="566">
          <cell r="A566">
            <v>564</v>
          </cell>
          <cell r="B566" t="str">
            <v xml:space="preserve">PORT AVENTURA/P.ATRAC                                      </v>
          </cell>
          <cell r="C566" t="str">
            <v>T5</v>
          </cell>
          <cell r="D566" t="str">
            <v>GENERAL</v>
          </cell>
          <cell r="E566">
            <v>35913</v>
          </cell>
          <cell r="F566" t="str">
            <v>MAR</v>
          </cell>
          <cell r="G566">
            <v>0.65188657407407413</v>
          </cell>
          <cell r="H566" t="str">
            <v>000:10</v>
          </cell>
          <cell r="I566" t="str">
            <v>[AL SALIR DE CLASE]</v>
          </cell>
          <cell r="J566">
            <v>18</v>
          </cell>
          <cell r="K566">
            <v>35</v>
          </cell>
          <cell r="L566" t="str">
            <v>Resto</v>
          </cell>
          <cell r="M566">
            <v>4.4000000000000004</v>
          </cell>
          <cell r="N566">
            <v>869.2</v>
          </cell>
          <cell r="O566">
            <v>1608</v>
          </cell>
          <cell r="P566">
            <v>780</v>
          </cell>
          <cell r="Q566">
            <v>9.4</v>
          </cell>
          <cell r="R566">
            <v>33872</v>
          </cell>
          <cell r="S566">
            <v>92.3</v>
          </cell>
          <cell r="T566">
            <v>10</v>
          </cell>
          <cell r="U566">
            <v>33872</v>
          </cell>
        </row>
        <row r="567">
          <cell r="A567">
            <v>565</v>
          </cell>
          <cell r="B567" t="str">
            <v xml:space="preserve">PORT AVENTURA/P.ATRAC                                      </v>
          </cell>
          <cell r="C567" t="str">
            <v>T5</v>
          </cell>
          <cell r="D567" t="str">
            <v>GENERAL</v>
          </cell>
          <cell r="E567">
            <v>35913</v>
          </cell>
          <cell r="F567" t="str">
            <v>MAR</v>
          </cell>
          <cell r="G567">
            <v>0.72157407407407403</v>
          </cell>
          <cell r="H567" t="str">
            <v>000:10</v>
          </cell>
          <cell r="I567" t="str">
            <v>[TARDE DE CINE] {AVANCE PROGRAMACION} * {AVANCE PROGRAMACION}</v>
          </cell>
          <cell r="J567">
            <v>16</v>
          </cell>
          <cell r="K567">
            <v>22</v>
          </cell>
          <cell r="L567" t="str">
            <v>Resto</v>
          </cell>
          <cell r="M567">
            <v>3.7</v>
          </cell>
          <cell r="N567">
            <v>872.9</v>
          </cell>
          <cell r="O567">
            <v>1364</v>
          </cell>
          <cell r="P567">
            <v>435</v>
          </cell>
          <cell r="Q567">
            <v>9.5</v>
          </cell>
          <cell r="R567">
            <v>33887</v>
          </cell>
          <cell r="S567">
            <v>92.3</v>
          </cell>
          <cell r="T567">
            <v>10</v>
          </cell>
          <cell r="U567">
            <v>33887</v>
          </cell>
        </row>
        <row r="568">
          <cell r="A568">
            <v>566</v>
          </cell>
          <cell r="B568" t="str">
            <v xml:space="preserve">PORT AVENTURA/P.ATRAC                                      </v>
          </cell>
          <cell r="C568" t="str">
            <v>T5</v>
          </cell>
          <cell r="D568" t="str">
            <v>GENERAL</v>
          </cell>
          <cell r="E568">
            <v>35913</v>
          </cell>
          <cell r="F568" t="str">
            <v>MAR</v>
          </cell>
          <cell r="G568">
            <v>0.78614583333333332</v>
          </cell>
          <cell r="H568" t="str">
            <v>000:30</v>
          </cell>
          <cell r="I568" t="str">
            <v>[ANA] {AVANCE PROGRAMACION} * {AVANCE PROGRAMACION}</v>
          </cell>
          <cell r="J568">
            <v>17</v>
          </cell>
          <cell r="K568">
            <v>18</v>
          </cell>
          <cell r="L568" t="str">
            <v>Penultima</v>
          </cell>
          <cell r="M568">
            <v>4.4000000000000004</v>
          </cell>
          <cell r="N568">
            <v>877.4</v>
          </cell>
          <cell r="O568">
            <v>1633</v>
          </cell>
          <cell r="P568">
            <v>1650</v>
          </cell>
          <cell r="Q568">
            <v>9.5</v>
          </cell>
          <cell r="R568">
            <v>33893</v>
          </cell>
          <cell r="S568">
            <v>92.3</v>
          </cell>
          <cell r="T568">
            <v>30</v>
          </cell>
          <cell r="U568">
            <v>33893</v>
          </cell>
        </row>
        <row r="569">
          <cell r="A569">
            <v>567</v>
          </cell>
          <cell r="B569" t="str">
            <v xml:space="preserve">PORT AVENTURA/P.ATRAC                                      </v>
          </cell>
          <cell r="C569" t="str">
            <v>A3</v>
          </cell>
          <cell r="D569" t="str">
            <v>GENERAL</v>
          </cell>
          <cell r="E569">
            <v>35913</v>
          </cell>
          <cell r="F569" t="str">
            <v>MAR</v>
          </cell>
          <cell r="G569">
            <v>0.5310879629629629</v>
          </cell>
          <cell r="H569" t="str">
            <v>000:30</v>
          </cell>
          <cell r="I569" t="str">
            <v>[LOS ANGELES DE ROBIN] {AVANCE PROGRAMACION} * {AVANCE PROGRAMACION}</v>
          </cell>
          <cell r="J569">
            <v>7</v>
          </cell>
          <cell r="K569">
            <v>17</v>
          </cell>
          <cell r="L569" t="str">
            <v>Resto</v>
          </cell>
          <cell r="M569">
            <v>1.1000000000000001</v>
          </cell>
          <cell r="N569">
            <v>878.5</v>
          </cell>
          <cell r="O569">
            <v>421</v>
          </cell>
          <cell r="P569">
            <v>225</v>
          </cell>
          <cell r="Q569">
            <v>9.5</v>
          </cell>
          <cell r="R569">
            <v>33895</v>
          </cell>
          <cell r="S569">
            <v>92.3</v>
          </cell>
          <cell r="T569">
            <v>30</v>
          </cell>
          <cell r="U569">
            <v>33895</v>
          </cell>
        </row>
        <row r="570">
          <cell r="A570">
            <v>568</v>
          </cell>
          <cell r="B570" t="str">
            <v xml:space="preserve">PORT AVENTURA/P.ATRAC                                      </v>
          </cell>
          <cell r="C570" t="str">
            <v>A3</v>
          </cell>
          <cell r="D570" t="str">
            <v>GENERAL</v>
          </cell>
          <cell r="E570">
            <v>35913</v>
          </cell>
          <cell r="F570" t="str">
            <v>MAR</v>
          </cell>
          <cell r="G570">
            <v>0.84271990740740732</v>
          </cell>
          <cell r="H570" t="str">
            <v>000:30</v>
          </cell>
          <cell r="I570" t="str">
            <v>[VIGILANTES D.LA PLAYA] {AVANCE PROGRAMACION} * {AVANCE PROGRAMACION}</v>
          </cell>
          <cell r="J570">
            <v>2</v>
          </cell>
          <cell r="K570">
            <v>16</v>
          </cell>
          <cell r="L570" t="str">
            <v>Segunda</v>
          </cell>
          <cell r="M570">
            <v>4.5999999999999996</v>
          </cell>
          <cell r="N570">
            <v>883.1</v>
          </cell>
          <cell r="O570">
            <v>1683</v>
          </cell>
          <cell r="P570">
            <v>1125</v>
          </cell>
          <cell r="Q570">
            <v>9.6</v>
          </cell>
          <cell r="R570">
            <v>33923</v>
          </cell>
          <cell r="S570">
            <v>92.4</v>
          </cell>
          <cell r="T570">
            <v>30</v>
          </cell>
          <cell r="U570">
            <v>33923</v>
          </cell>
        </row>
        <row r="571">
          <cell r="A571">
            <v>569</v>
          </cell>
          <cell r="B571" t="str">
            <v xml:space="preserve">PORT AVENTURA/P.ATRAC                                      </v>
          </cell>
          <cell r="C571" t="str">
            <v>A3</v>
          </cell>
          <cell r="D571" t="str">
            <v>GENERAL</v>
          </cell>
          <cell r="E571">
            <v>35913</v>
          </cell>
          <cell r="F571" t="str">
            <v>MAR</v>
          </cell>
          <cell r="G571">
            <v>1.0343055555555556</v>
          </cell>
          <cell r="H571" t="str">
            <v>000:30</v>
          </cell>
          <cell r="I571" t="str">
            <v>[SORPRESA,SORPRESA] {ANTENA 3 AVANCE 24H} * {AVANCE PROGRAMACION}</v>
          </cell>
          <cell r="J571">
            <v>14</v>
          </cell>
          <cell r="K571">
            <v>28</v>
          </cell>
          <cell r="L571" t="str">
            <v>Resto</v>
          </cell>
          <cell r="M571">
            <v>3.3</v>
          </cell>
          <cell r="N571">
            <v>886.4</v>
          </cell>
          <cell r="O571">
            <v>1223</v>
          </cell>
          <cell r="P571">
            <v>1950</v>
          </cell>
          <cell r="Q571">
            <v>9.6</v>
          </cell>
          <cell r="R571">
            <v>33956</v>
          </cell>
          <cell r="S571">
            <v>92.5</v>
          </cell>
          <cell r="T571">
            <v>30</v>
          </cell>
          <cell r="U571">
            <v>33956</v>
          </cell>
        </row>
        <row r="572">
          <cell r="A572">
            <v>570</v>
          </cell>
          <cell r="B572" t="str">
            <v xml:space="preserve">PORT AVENTURA/P.ATRAC                                      </v>
          </cell>
          <cell r="C572" t="str">
            <v>A3</v>
          </cell>
          <cell r="D572" t="str">
            <v>GENERAL</v>
          </cell>
          <cell r="E572">
            <v>35913</v>
          </cell>
          <cell r="F572" t="str">
            <v>MAR</v>
          </cell>
          <cell r="G572">
            <v>1.0359259259259259</v>
          </cell>
          <cell r="H572" t="str">
            <v>000:10</v>
          </cell>
          <cell r="I572" t="str">
            <v>[SORPRESA,SORPRESA] {ANTENA 3 AVANCE 24H} * {AVANCE PROGRAMACION}</v>
          </cell>
          <cell r="J572">
            <v>21</v>
          </cell>
          <cell r="K572">
            <v>28</v>
          </cell>
          <cell r="L572" t="str">
            <v>Resto</v>
          </cell>
          <cell r="M572">
            <v>3.2</v>
          </cell>
          <cell r="N572">
            <v>889.6</v>
          </cell>
          <cell r="O572">
            <v>1161</v>
          </cell>
          <cell r="P572">
            <v>780</v>
          </cell>
          <cell r="Q572">
            <v>9.6</v>
          </cell>
          <cell r="R572">
            <v>33956</v>
          </cell>
          <cell r="S572">
            <v>92.5</v>
          </cell>
          <cell r="T572">
            <v>10</v>
          </cell>
          <cell r="U572">
            <v>33956</v>
          </cell>
        </row>
        <row r="573">
          <cell r="A573">
            <v>571</v>
          </cell>
          <cell r="B573" t="str">
            <v xml:space="preserve">PORT AVENTURA/P.ATRAC                                      </v>
          </cell>
          <cell r="C573" t="str">
            <v>TV3</v>
          </cell>
          <cell r="D573" t="str">
            <v>GENERAL</v>
          </cell>
          <cell r="E573">
            <v>35913</v>
          </cell>
          <cell r="F573" t="str">
            <v>MAR</v>
          </cell>
          <cell r="G573">
            <v>0.60054398148148147</v>
          </cell>
          <cell r="H573" t="str">
            <v>000:20</v>
          </cell>
          <cell r="I573" t="str">
            <v>[EL MEDI AMBIENT] * [TELENOTICIES MIGDIA]</v>
          </cell>
          <cell r="J573">
            <v>2</v>
          </cell>
          <cell r="K573">
            <v>20</v>
          </cell>
          <cell r="L573" t="str">
            <v>Segunda</v>
          </cell>
          <cell r="M573">
            <v>1.2</v>
          </cell>
          <cell r="N573">
            <v>890.8</v>
          </cell>
          <cell r="O573">
            <v>447</v>
          </cell>
          <cell r="P573">
            <v>400</v>
          </cell>
          <cell r="Q573">
            <v>9.6</v>
          </cell>
          <cell r="R573">
            <v>33981</v>
          </cell>
          <cell r="S573">
            <v>92.6</v>
          </cell>
          <cell r="T573">
            <v>20</v>
          </cell>
          <cell r="U573">
            <v>33981</v>
          </cell>
        </row>
        <row r="574">
          <cell r="A574">
            <v>572</v>
          </cell>
          <cell r="B574" t="str">
            <v xml:space="preserve">PORT AVENTURA/P.ATRAC                                      </v>
          </cell>
          <cell r="C574" t="str">
            <v>TV3</v>
          </cell>
          <cell r="D574" t="str">
            <v>GENERAL</v>
          </cell>
          <cell r="E574">
            <v>35913</v>
          </cell>
          <cell r="F574" t="str">
            <v>MAR</v>
          </cell>
          <cell r="G574">
            <v>0.60332175925925924</v>
          </cell>
          <cell r="H574" t="str">
            <v>000:30</v>
          </cell>
          <cell r="I574" t="str">
            <v>[EL MEDI AMBIENT] * [TELENOTICIES MIGDIA]</v>
          </cell>
          <cell r="J574">
            <v>18</v>
          </cell>
          <cell r="K574">
            <v>20</v>
          </cell>
          <cell r="L574" t="str">
            <v>Resto</v>
          </cell>
          <cell r="M574">
            <v>1.1000000000000001</v>
          </cell>
          <cell r="N574">
            <v>892</v>
          </cell>
          <cell r="O574">
            <v>418</v>
          </cell>
          <cell r="P574">
            <v>600</v>
          </cell>
          <cell r="Q574">
            <v>9.6</v>
          </cell>
          <cell r="R574">
            <v>33981</v>
          </cell>
          <cell r="S574">
            <v>92.6</v>
          </cell>
          <cell r="T574">
            <v>30</v>
          </cell>
          <cell r="U574">
            <v>33981</v>
          </cell>
        </row>
        <row r="575">
          <cell r="A575">
            <v>573</v>
          </cell>
          <cell r="B575" t="str">
            <v xml:space="preserve">PORT AVENTURA/P.ATRAC                                      </v>
          </cell>
          <cell r="C575" t="str">
            <v>TV3</v>
          </cell>
          <cell r="D575" t="str">
            <v>GENERAL</v>
          </cell>
          <cell r="E575">
            <v>35913</v>
          </cell>
          <cell r="F575" t="str">
            <v>MAR</v>
          </cell>
          <cell r="G575">
            <v>0.66343750000000001</v>
          </cell>
          <cell r="H575" t="str">
            <v>000:30</v>
          </cell>
          <cell r="I575" t="str">
            <v>[AVANCE PROGRAMACION] * [AVANCE PROGRAMACION]</v>
          </cell>
          <cell r="J575">
            <v>18</v>
          </cell>
          <cell r="K575">
            <v>20</v>
          </cell>
          <cell r="L575" t="str">
            <v>Resto</v>
          </cell>
          <cell r="M575">
            <v>2.2999999999999998</v>
          </cell>
          <cell r="N575">
            <v>894.3</v>
          </cell>
          <cell r="O575">
            <v>852</v>
          </cell>
          <cell r="P575">
            <v>1050</v>
          </cell>
          <cell r="Q575">
            <v>9.6999999999999993</v>
          </cell>
          <cell r="R575">
            <v>33985</v>
          </cell>
          <cell r="S575">
            <v>92.6</v>
          </cell>
          <cell r="T575">
            <v>30</v>
          </cell>
          <cell r="U575">
            <v>33985</v>
          </cell>
        </row>
        <row r="576">
          <cell r="A576">
            <v>574</v>
          </cell>
          <cell r="B576" t="str">
            <v xml:space="preserve">PORT AVENTURA/P.ATRAC                                      </v>
          </cell>
          <cell r="C576" t="str">
            <v>TV3</v>
          </cell>
          <cell r="D576" t="str">
            <v>GENERAL</v>
          </cell>
          <cell r="E576">
            <v>35913</v>
          </cell>
          <cell r="F576" t="str">
            <v>MAR</v>
          </cell>
          <cell r="G576">
            <v>0.8533680555555555</v>
          </cell>
          <cell r="H576" t="str">
            <v>000:20</v>
          </cell>
          <cell r="I576" t="str">
            <v>[IRONSIDE] * [(P)C33 MOLT HA VEURE]</v>
          </cell>
          <cell r="J576">
            <v>16</v>
          </cell>
          <cell r="K576">
            <v>17</v>
          </cell>
          <cell r="L576" t="str">
            <v>Penultima</v>
          </cell>
          <cell r="M576">
            <v>0.5</v>
          </cell>
          <cell r="N576">
            <v>894.8</v>
          </cell>
          <cell r="O576">
            <v>186</v>
          </cell>
          <cell r="P576">
            <v>300</v>
          </cell>
          <cell r="Q576">
            <v>9.6999999999999993</v>
          </cell>
          <cell r="R576">
            <v>33985</v>
          </cell>
          <cell r="S576">
            <v>92.6</v>
          </cell>
          <cell r="T576">
            <v>20</v>
          </cell>
          <cell r="U576">
            <v>33985</v>
          </cell>
        </row>
        <row r="577">
          <cell r="A577">
            <v>575</v>
          </cell>
          <cell r="B577" t="str">
            <v xml:space="preserve">PORT AVENTURA/P.ATRAC                                      </v>
          </cell>
          <cell r="C577" t="str">
            <v>C9</v>
          </cell>
          <cell r="D577" t="str">
            <v>GENERAL</v>
          </cell>
          <cell r="E577">
            <v>35913</v>
          </cell>
          <cell r="F577" t="str">
            <v>MAR</v>
          </cell>
          <cell r="G577">
            <v>0.68459490740740747</v>
          </cell>
          <cell r="H577" t="str">
            <v>000:20</v>
          </cell>
          <cell r="I577" t="str">
            <v>[TARDES DE CINE] {AVANCE PROGRAMACION} * {AVANCE PROGRAMACION}</v>
          </cell>
          <cell r="J577">
            <v>13</v>
          </cell>
          <cell r="K577">
            <v>13</v>
          </cell>
          <cell r="L577" t="str">
            <v>Ultima</v>
          </cell>
          <cell r="M577">
            <v>0.4</v>
          </cell>
          <cell r="N577">
            <v>895.1</v>
          </cell>
          <cell r="O577">
            <v>129</v>
          </cell>
          <cell r="P577">
            <v>160</v>
          </cell>
          <cell r="Q577">
            <v>9.6999999999999993</v>
          </cell>
          <cell r="R577">
            <v>33985</v>
          </cell>
          <cell r="S577">
            <v>92.6</v>
          </cell>
          <cell r="T577">
            <v>20</v>
          </cell>
          <cell r="U577">
            <v>33985</v>
          </cell>
        </row>
        <row r="578">
          <cell r="A578">
            <v>576</v>
          </cell>
          <cell r="B578" t="str">
            <v xml:space="preserve">PORT AVENTURA/P.ATRAC                                      </v>
          </cell>
          <cell r="C578" t="str">
            <v>C9</v>
          </cell>
          <cell r="D578" t="str">
            <v>GENERAL</v>
          </cell>
          <cell r="E578">
            <v>35913</v>
          </cell>
          <cell r="F578" t="str">
            <v>MAR</v>
          </cell>
          <cell r="G578">
            <v>0.75642361111111101</v>
          </cell>
          <cell r="H578" t="str">
            <v>000:30</v>
          </cell>
          <cell r="I578" t="str">
            <v>[HUI EN DIA] {AVANCE PROGRAMACION} * {AVANCE PROGRAMACION}</v>
          </cell>
          <cell r="J578">
            <v>9</v>
          </cell>
          <cell r="K578">
            <v>9</v>
          </cell>
          <cell r="L578" t="str">
            <v>Ultima</v>
          </cell>
          <cell r="M578">
            <v>0.1</v>
          </cell>
          <cell r="N578">
            <v>895.2</v>
          </cell>
          <cell r="O578">
            <v>37</v>
          </cell>
          <cell r="P578">
            <v>240</v>
          </cell>
          <cell r="Q578">
            <v>9.6999999999999993</v>
          </cell>
          <cell r="R578">
            <v>33985</v>
          </cell>
          <cell r="S578">
            <v>92.6</v>
          </cell>
          <cell r="T578">
            <v>30</v>
          </cell>
          <cell r="U578">
            <v>33985</v>
          </cell>
        </row>
        <row r="579">
          <cell r="A579">
            <v>577</v>
          </cell>
          <cell r="B579" t="str">
            <v xml:space="preserve">PORT AVENTURA/P.ATRAC                                      </v>
          </cell>
          <cell r="C579" t="str">
            <v>C9</v>
          </cell>
          <cell r="D579" t="str">
            <v>GENERAL</v>
          </cell>
          <cell r="E579">
            <v>35913</v>
          </cell>
          <cell r="F579" t="str">
            <v>MAR</v>
          </cell>
          <cell r="G579">
            <v>0.8493518518518518</v>
          </cell>
          <cell r="H579" t="str">
            <v>000:20</v>
          </cell>
          <cell r="I579" t="str">
            <v>[AVANCE PROGRAMACION] * [AVANCE PROGRAMACION]</v>
          </cell>
          <cell r="J579">
            <v>2</v>
          </cell>
          <cell r="K579">
            <v>19</v>
          </cell>
          <cell r="L579" t="str">
            <v>Segunda</v>
          </cell>
          <cell r="M579">
            <v>0.1</v>
          </cell>
          <cell r="N579">
            <v>895.3</v>
          </cell>
          <cell r="O579">
            <v>37</v>
          </cell>
          <cell r="P579">
            <v>300</v>
          </cell>
          <cell r="Q579">
            <v>9.6999999999999993</v>
          </cell>
          <cell r="R579">
            <v>33985</v>
          </cell>
          <cell r="S579">
            <v>92.6</v>
          </cell>
          <cell r="T579">
            <v>20</v>
          </cell>
          <cell r="U579">
            <v>33985</v>
          </cell>
        </row>
        <row r="580">
          <cell r="A580">
            <v>578</v>
          </cell>
          <cell r="B580" t="str">
            <v xml:space="preserve">PORT AVENTURA/P.ATRAC                                      </v>
          </cell>
          <cell r="C580" t="str">
            <v>C9</v>
          </cell>
          <cell r="D580" t="str">
            <v>GENERAL</v>
          </cell>
          <cell r="E580">
            <v>35913</v>
          </cell>
          <cell r="F580" t="str">
            <v>MAR</v>
          </cell>
          <cell r="G580">
            <v>0.9674652777777778</v>
          </cell>
          <cell r="H580" t="str">
            <v>000:30</v>
          </cell>
          <cell r="I580" t="str">
            <v>[CINE DE NIT] {AVANCE PROGRAMACION} * {AVANCE PROGRAMACION}</v>
          </cell>
          <cell r="J580">
            <v>3</v>
          </cell>
          <cell r="K580">
            <v>17</v>
          </cell>
          <cell r="L580" t="str">
            <v>Resto</v>
          </cell>
          <cell r="M580">
            <v>0.6</v>
          </cell>
          <cell r="N580">
            <v>896</v>
          </cell>
          <cell r="O580">
            <v>237</v>
          </cell>
          <cell r="P580">
            <v>675</v>
          </cell>
          <cell r="Q580">
            <v>9.6999999999999993</v>
          </cell>
          <cell r="R580">
            <v>33985</v>
          </cell>
          <cell r="S580">
            <v>92.6</v>
          </cell>
          <cell r="T580">
            <v>30</v>
          </cell>
          <cell r="U580">
            <v>33985</v>
          </cell>
        </row>
        <row r="581">
          <cell r="A581">
            <v>579</v>
          </cell>
          <cell r="B581" t="str">
            <v xml:space="preserve">PORT AVENTURA/P.ATRAC                                      </v>
          </cell>
          <cell r="C581" t="str">
            <v>C9</v>
          </cell>
          <cell r="D581" t="str">
            <v>GENERAL</v>
          </cell>
          <cell r="E581">
            <v>35913</v>
          </cell>
          <cell r="F581" t="str">
            <v>MAR</v>
          </cell>
          <cell r="G581">
            <v>0.96850694444444452</v>
          </cell>
          <cell r="H581" t="str">
            <v>000:20</v>
          </cell>
          <cell r="I581" t="str">
            <v>[CINE DE NIT] {AVANCE PROGRAMACION} * {AVANCE PROGRAMACION}</v>
          </cell>
          <cell r="J581">
            <v>7</v>
          </cell>
          <cell r="K581">
            <v>17</v>
          </cell>
          <cell r="L581" t="str">
            <v>Resto</v>
          </cell>
          <cell r="M581">
            <v>0.6</v>
          </cell>
          <cell r="N581">
            <v>896.6</v>
          </cell>
          <cell r="O581">
            <v>221</v>
          </cell>
          <cell r="P581">
            <v>450</v>
          </cell>
          <cell r="Q581">
            <v>9.6999999999999993</v>
          </cell>
          <cell r="R581">
            <v>33985</v>
          </cell>
          <cell r="S581">
            <v>92.6</v>
          </cell>
          <cell r="T581">
            <v>20</v>
          </cell>
          <cell r="U581">
            <v>33985</v>
          </cell>
        </row>
        <row r="582">
          <cell r="A582">
            <v>580</v>
          </cell>
          <cell r="B582" t="str">
            <v xml:space="preserve">PORT AVENTURA/P.ATRAC                                      </v>
          </cell>
          <cell r="C582" t="str">
            <v>TVM</v>
          </cell>
          <cell r="D582" t="str">
            <v>GENERAL</v>
          </cell>
          <cell r="E582">
            <v>35913</v>
          </cell>
          <cell r="F582" t="str">
            <v>MAR</v>
          </cell>
          <cell r="G582">
            <v>0.11386574074074074</v>
          </cell>
          <cell r="H582" t="str">
            <v>000:20</v>
          </cell>
          <cell r="I582" t="str">
            <v xml:space="preserve">[SOLA EN LA CIUDAD] {AVANCE PROGRAMACION} * </v>
          </cell>
          <cell r="J582">
            <v>3</v>
          </cell>
          <cell r="K582">
            <v>4</v>
          </cell>
          <cell r="L582" t="str">
            <v>Penultima</v>
          </cell>
          <cell r="M582">
            <v>0.1</v>
          </cell>
          <cell r="N582">
            <v>896.7</v>
          </cell>
          <cell r="O582">
            <v>37</v>
          </cell>
          <cell r="P582">
            <v>50</v>
          </cell>
          <cell r="Q582">
            <v>9.6999999999999993</v>
          </cell>
          <cell r="R582">
            <v>33985</v>
          </cell>
          <cell r="S582">
            <v>92.6</v>
          </cell>
          <cell r="T582">
            <v>20</v>
          </cell>
          <cell r="U582">
            <v>33985</v>
          </cell>
        </row>
        <row r="583">
          <cell r="A583">
            <v>581</v>
          </cell>
          <cell r="B583" t="str">
            <v xml:space="preserve">PORT AVENTURA/P.ATRAC                                      </v>
          </cell>
          <cell r="C583" t="str">
            <v>TVM</v>
          </cell>
          <cell r="D583" t="str">
            <v>GENERAL</v>
          </cell>
          <cell r="E583">
            <v>35913</v>
          </cell>
          <cell r="F583" t="str">
            <v>MAR</v>
          </cell>
          <cell r="G583">
            <v>0.72004629629629635</v>
          </cell>
          <cell r="H583" t="str">
            <v>000:10</v>
          </cell>
          <cell r="I583" t="str">
            <v xml:space="preserve">[CON T DE TARDE] {AVANCE PROGRAMACION} * </v>
          </cell>
          <cell r="J583">
            <v>6</v>
          </cell>
          <cell r="K583">
            <v>22</v>
          </cell>
          <cell r="L583" t="str">
            <v>Resto</v>
          </cell>
          <cell r="M583">
            <v>0.6</v>
          </cell>
          <cell r="N583">
            <v>897.3</v>
          </cell>
          <cell r="O583">
            <v>232</v>
          </cell>
          <cell r="P583">
            <v>200</v>
          </cell>
          <cell r="Q583">
            <v>9.6999999999999993</v>
          </cell>
          <cell r="R583">
            <v>33988</v>
          </cell>
          <cell r="S583">
            <v>92.6</v>
          </cell>
          <cell r="T583">
            <v>10</v>
          </cell>
          <cell r="U583">
            <v>33988</v>
          </cell>
        </row>
        <row r="584">
          <cell r="A584">
            <v>582</v>
          </cell>
          <cell r="B584" t="str">
            <v xml:space="preserve">PORT AVENTURA/P.ATRAC                                      </v>
          </cell>
          <cell r="C584" t="str">
            <v>TVM</v>
          </cell>
          <cell r="D584" t="str">
            <v>GENERAL</v>
          </cell>
          <cell r="E584">
            <v>35913</v>
          </cell>
          <cell r="F584" t="str">
            <v>MAR</v>
          </cell>
          <cell r="G584">
            <v>0.99039351851851853</v>
          </cell>
          <cell r="H584" t="str">
            <v>000:10</v>
          </cell>
          <cell r="I584" t="str">
            <v>[CINE]  * {AVANCE PROGRAMACION}</v>
          </cell>
          <cell r="J584">
            <v>1</v>
          </cell>
          <cell r="K584">
            <v>23</v>
          </cell>
          <cell r="L584" t="str">
            <v>Primera</v>
          </cell>
          <cell r="M584">
            <v>1</v>
          </cell>
          <cell r="N584">
            <v>898.3</v>
          </cell>
          <cell r="O584">
            <v>367</v>
          </cell>
          <cell r="P584">
            <v>350</v>
          </cell>
          <cell r="Q584">
            <v>9.6999999999999993</v>
          </cell>
          <cell r="R584">
            <v>33988</v>
          </cell>
          <cell r="S584">
            <v>92.6</v>
          </cell>
          <cell r="T584">
            <v>10</v>
          </cell>
          <cell r="U584">
            <v>33988</v>
          </cell>
        </row>
        <row r="585">
          <cell r="A585">
            <v>583</v>
          </cell>
          <cell r="B585" t="str">
            <v xml:space="preserve">PORT AVENTURA/P.ATRAC                                      </v>
          </cell>
          <cell r="C585" t="str">
            <v>TVE1</v>
          </cell>
          <cell r="D585" t="str">
            <v>GENERAL</v>
          </cell>
          <cell r="E585">
            <v>35914</v>
          </cell>
          <cell r="F585" t="str">
            <v>MIÉ</v>
          </cell>
          <cell r="G585">
            <v>0.55511574074074077</v>
          </cell>
          <cell r="H585" t="str">
            <v>000:30</v>
          </cell>
          <cell r="I585" t="str">
            <v>[AVANCE PROGRAMACION] * [AVANCE PROGRAMACION]</v>
          </cell>
          <cell r="J585">
            <v>8</v>
          </cell>
          <cell r="K585">
            <v>18</v>
          </cell>
          <cell r="L585" t="str">
            <v>Resto</v>
          </cell>
          <cell r="M585">
            <v>2.4</v>
          </cell>
          <cell r="N585">
            <v>900.7</v>
          </cell>
          <cell r="O585">
            <v>887</v>
          </cell>
          <cell r="P585">
            <v>600</v>
          </cell>
          <cell r="Q585">
            <v>9.6999999999999993</v>
          </cell>
          <cell r="R585">
            <v>33995</v>
          </cell>
          <cell r="S585">
            <v>92.6</v>
          </cell>
          <cell r="T585">
            <v>30</v>
          </cell>
          <cell r="U585">
            <v>33995</v>
          </cell>
        </row>
        <row r="586">
          <cell r="A586">
            <v>584</v>
          </cell>
          <cell r="B586" t="str">
            <v xml:space="preserve">PORT AVENTURA/P.ATRAC                                      </v>
          </cell>
          <cell r="C586" t="str">
            <v>T5</v>
          </cell>
          <cell r="D586" t="str">
            <v>GENERAL</v>
          </cell>
          <cell r="E586">
            <v>35914</v>
          </cell>
          <cell r="F586" t="str">
            <v>MIÉ</v>
          </cell>
          <cell r="G586">
            <v>0.10724537037037037</v>
          </cell>
          <cell r="H586" t="str">
            <v>000:30</v>
          </cell>
          <cell r="I586" t="str">
            <v>[ENTRE HOY Y MA#ANA]</v>
          </cell>
          <cell r="J586">
            <v>5</v>
          </cell>
          <cell r="K586">
            <v>16</v>
          </cell>
          <cell r="L586" t="str">
            <v>Resto</v>
          </cell>
          <cell r="M586">
            <v>0.5</v>
          </cell>
          <cell r="N586">
            <v>901.2</v>
          </cell>
          <cell r="O586">
            <v>181</v>
          </cell>
          <cell r="P586">
            <v>0</v>
          </cell>
          <cell r="Q586">
            <v>9.6999999999999993</v>
          </cell>
          <cell r="R586">
            <v>33995</v>
          </cell>
          <cell r="S586">
            <v>92.6</v>
          </cell>
          <cell r="T586">
            <v>30</v>
          </cell>
          <cell r="U586">
            <v>33995</v>
          </cell>
        </row>
        <row r="587">
          <cell r="A587">
            <v>585</v>
          </cell>
          <cell r="B587" t="str">
            <v xml:space="preserve">PORT AVENTURA/P.ATRAC                                      </v>
          </cell>
          <cell r="C587" t="str">
            <v>T5</v>
          </cell>
          <cell r="D587" t="str">
            <v>GENERAL</v>
          </cell>
          <cell r="E587">
            <v>35914</v>
          </cell>
          <cell r="F587" t="str">
            <v>MIÉ</v>
          </cell>
          <cell r="G587">
            <v>0.52023148148148146</v>
          </cell>
          <cell r="H587" t="str">
            <v>000:30</v>
          </cell>
          <cell r="I587" t="str">
            <v>[DIA A DIA] {AVANCE PROGRAMACION} * {LA TIENDA EN CASA}</v>
          </cell>
          <cell r="J587">
            <v>8</v>
          </cell>
          <cell r="K587">
            <v>19</v>
          </cell>
          <cell r="L587" t="str">
            <v>Resto</v>
          </cell>
          <cell r="M587">
            <v>1.8</v>
          </cell>
          <cell r="N587">
            <v>903.1</v>
          </cell>
          <cell r="O587">
            <v>670</v>
          </cell>
          <cell r="P587">
            <v>345</v>
          </cell>
          <cell r="Q587">
            <v>9.8000000000000007</v>
          </cell>
          <cell r="R587">
            <v>33995</v>
          </cell>
          <cell r="S587">
            <v>92.6</v>
          </cell>
          <cell r="T587">
            <v>30</v>
          </cell>
          <cell r="U587">
            <v>33995</v>
          </cell>
        </row>
        <row r="588">
          <cell r="A588">
            <v>586</v>
          </cell>
          <cell r="B588" t="str">
            <v xml:space="preserve">PORT AVENTURA/P.ATRAC                                      </v>
          </cell>
          <cell r="C588" t="str">
            <v>T5</v>
          </cell>
          <cell r="D588" t="str">
            <v>GENERAL</v>
          </cell>
          <cell r="E588">
            <v>35914</v>
          </cell>
          <cell r="F588" t="str">
            <v>MIÉ</v>
          </cell>
          <cell r="G588">
            <v>0.78931712962962963</v>
          </cell>
          <cell r="H588" t="str">
            <v>000:30</v>
          </cell>
          <cell r="I588" t="str">
            <v>[ANA] {AVANCE PROGRAMACION} * {AVANCE PROGRAMACION}</v>
          </cell>
          <cell r="J588">
            <v>13</v>
          </cell>
          <cell r="K588">
            <v>22</v>
          </cell>
          <cell r="L588" t="str">
            <v>Resto</v>
          </cell>
          <cell r="M588">
            <v>5.4</v>
          </cell>
          <cell r="N588">
            <v>908.5</v>
          </cell>
          <cell r="O588">
            <v>1988</v>
          </cell>
          <cell r="P588">
            <v>1650</v>
          </cell>
          <cell r="Q588">
            <v>9.8000000000000007</v>
          </cell>
          <cell r="R588">
            <v>34024</v>
          </cell>
          <cell r="S588">
            <v>92.7</v>
          </cell>
          <cell r="T588">
            <v>30</v>
          </cell>
          <cell r="U588">
            <v>34024</v>
          </cell>
        </row>
        <row r="589">
          <cell r="A589">
            <v>587</v>
          </cell>
          <cell r="B589" t="str">
            <v xml:space="preserve">PORT AVENTURA/P.ATRAC                                      </v>
          </cell>
          <cell r="C589" t="str">
            <v>T5</v>
          </cell>
          <cell r="D589" t="str">
            <v>GENERAL</v>
          </cell>
          <cell r="E589">
            <v>35914</v>
          </cell>
          <cell r="F589" t="str">
            <v>MIÉ</v>
          </cell>
          <cell r="G589">
            <v>1.034537037037037</v>
          </cell>
          <cell r="H589" t="str">
            <v>000:10</v>
          </cell>
          <cell r="I589" t="str">
            <v>[CRONICAS MARCIANAS] {AVANCE PROGRAMACION} * {AVANCE PROGRAMACION}</v>
          </cell>
          <cell r="J589">
            <v>20</v>
          </cell>
          <cell r="K589">
            <v>23</v>
          </cell>
          <cell r="L589" t="str">
            <v>Resto</v>
          </cell>
          <cell r="M589">
            <v>2.9</v>
          </cell>
          <cell r="N589">
            <v>911.4</v>
          </cell>
          <cell r="O589">
            <v>1074</v>
          </cell>
          <cell r="P589">
            <v>129</v>
          </cell>
          <cell r="Q589">
            <v>9.8000000000000007</v>
          </cell>
          <cell r="R589">
            <v>34032</v>
          </cell>
          <cell r="S589">
            <v>92.7</v>
          </cell>
          <cell r="T589">
            <v>10</v>
          </cell>
          <cell r="U589">
            <v>34032</v>
          </cell>
        </row>
        <row r="590">
          <cell r="A590">
            <v>588</v>
          </cell>
          <cell r="B590" t="str">
            <v xml:space="preserve">PORT AVENTURA/P.ATRAC                                      </v>
          </cell>
          <cell r="C590" t="str">
            <v>T5</v>
          </cell>
          <cell r="D590" t="str">
            <v>GENERAL</v>
          </cell>
          <cell r="E590">
            <v>35914</v>
          </cell>
          <cell r="F590" t="str">
            <v>MIÉ</v>
          </cell>
          <cell r="G590">
            <v>1.1017939814814814</v>
          </cell>
          <cell r="H590" t="str">
            <v>000:30</v>
          </cell>
          <cell r="I590" t="str">
            <v>[ENTRE HOY Y MA#ANA]</v>
          </cell>
          <cell r="J590">
            <v>8</v>
          </cell>
          <cell r="K590">
            <v>15</v>
          </cell>
          <cell r="L590" t="str">
            <v>Resto</v>
          </cell>
          <cell r="M590">
            <v>0.5</v>
          </cell>
          <cell r="N590">
            <v>911.9</v>
          </cell>
          <cell r="O590">
            <v>169</v>
          </cell>
          <cell r="P590">
            <v>113</v>
          </cell>
          <cell r="Q590">
            <v>9.8000000000000007</v>
          </cell>
          <cell r="R590">
            <v>34035</v>
          </cell>
          <cell r="S590">
            <v>92.7</v>
          </cell>
          <cell r="T590">
            <v>30</v>
          </cell>
          <cell r="U590">
            <v>34035</v>
          </cell>
        </row>
        <row r="591">
          <cell r="A591">
            <v>589</v>
          </cell>
          <cell r="B591" t="str">
            <v xml:space="preserve">PORT AVENTURA/P.ATRAC                                      </v>
          </cell>
          <cell r="C591" t="str">
            <v>A3</v>
          </cell>
          <cell r="D591" t="str">
            <v>GENERAL</v>
          </cell>
          <cell r="E591">
            <v>35914</v>
          </cell>
          <cell r="F591" t="str">
            <v>MIÉ</v>
          </cell>
          <cell r="G591">
            <v>0.51354166666666667</v>
          </cell>
          <cell r="H591" t="str">
            <v>000:30</v>
          </cell>
          <cell r="I591" t="str">
            <v>[LOS ANGELES DE ROBIN] {AVANCE PROGRAMACION} * {AVANCE PROGRAMACION}</v>
          </cell>
          <cell r="J591">
            <v>14</v>
          </cell>
          <cell r="K591">
            <v>25</v>
          </cell>
          <cell r="L591" t="str">
            <v>Resto</v>
          </cell>
          <cell r="M591">
            <v>0.9</v>
          </cell>
          <cell r="N591">
            <v>912.8</v>
          </cell>
          <cell r="O591">
            <v>327</v>
          </cell>
          <cell r="P591">
            <v>225</v>
          </cell>
          <cell r="Q591">
            <v>9.8000000000000007</v>
          </cell>
          <cell r="R591">
            <v>34036</v>
          </cell>
          <cell r="S591">
            <v>92.7</v>
          </cell>
          <cell r="T591">
            <v>30</v>
          </cell>
          <cell r="U591">
            <v>34036</v>
          </cell>
        </row>
        <row r="592">
          <cell r="A592">
            <v>590</v>
          </cell>
          <cell r="B592" t="str">
            <v xml:space="preserve">PORT AVENTURA/P.ATRAC                                      </v>
          </cell>
          <cell r="C592" t="str">
            <v>A3</v>
          </cell>
          <cell r="D592" t="str">
            <v>GENERAL</v>
          </cell>
          <cell r="E592">
            <v>35914</v>
          </cell>
          <cell r="F592" t="str">
            <v>MIÉ</v>
          </cell>
          <cell r="G592">
            <v>0.53096064814814814</v>
          </cell>
          <cell r="H592" t="str">
            <v>000:30</v>
          </cell>
          <cell r="I592" t="str">
            <v>[LOS ANGELES DE ROBIN] {AVANCE PROGRAMACION} * {AVANCE PROGRAMACION}</v>
          </cell>
          <cell r="J592">
            <v>10</v>
          </cell>
          <cell r="K592">
            <v>19</v>
          </cell>
          <cell r="L592" t="str">
            <v>Resto</v>
          </cell>
          <cell r="M592">
            <v>1.2</v>
          </cell>
          <cell r="N592">
            <v>913.9</v>
          </cell>
          <cell r="O592">
            <v>434</v>
          </cell>
          <cell r="P592">
            <v>225</v>
          </cell>
          <cell r="Q592">
            <v>9.9</v>
          </cell>
          <cell r="R592">
            <v>34036</v>
          </cell>
          <cell r="S592">
            <v>92.7</v>
          </cell>
          <cell r="T592">
            <v>30</v>
          </cell>
          <cell r="U592">
            <v>34036</v>
          </cell>
        </row>
        <row r="593">
          <cell r="A593">
            <v>591</v>
          </cell>
          <cell r="B593" t="str">
            <v xml:space="preserve">PORT AVENTURA/P.ATRAC                                      </v>
          </cell>
          <cell r="C593" t="str">
            <v>TV3</v>
          </cell>
          <cell r="D593" t="str">
            <v>GENERAL</v>
          </cell>
          <cell r="E593">
            <v>35914</v>
          </cell>
          <cell r="F593" t="str">
            <v>MIÉ</v>
          </cell>
          <cell r="G593">
            <v>0.60355324074074079</v>
          </cell>
          <cell r="H593" t="str">
            <v>000:20</v>
          </cell>
          <cell r="I593" t="str">
            <v>[EL MEDI AMBIENT] * [TELENOTICIES MIGDIA]</v>
          </cell>
          <cell r="J593">
            <v>15</v>
          </cell>
          <cell r="K593">
            <v>17</v>
          </cell>
          <cell r="L593" t="str">
            <v>Resto</v>
          </cell>
          <cell r="M593">
            <v>1.3</v>
          </cell>
          <cell r="N593">
            <v>915.3</v>
          </cell>
          <cell r="O593">
            <v>483</v>
          </cell>
          <cell r="P593">
            <v>400</v>
          </cell>
          <cell r="Q593">
            <v>9.9</v>
          </cell>
          <cell r="R593">
            <v>34040</v>
          </cell>
          <cell r="S593">
            <v>92.7</v>
          </cell>
          <cell r="T593">
            <v>20</v>
          </cell>
          <cell r="U593">
            <v>34040</v>
          </cell>
        </row>
        <row r="594">
          <cell r="A594">
            <v>592</v>
          </cell>
          <cell r="B594" t="str">
            <v xml:space="preserve">PORT AVENTURA/P.ATRAC                                      </v>
          </cell>
          <cell r="C594" t="str">
            <v>TV3</v>
          </cell>
          <cell r="D594" t="str">
            <v>GENERAL</v>
          </cell>
          <cell r="E594">
            <v>35914</v>
          </cell>
          <cell r="F594" t="str">
            <v>MIÉ</v>
          </cell>
          <cell r="G594">
            <v>0.95314814814814808</v>
          </cell>
          <cell r="H594" t="str">
            <v>000:20</v>
          </cell>
          <cell r="I594" t="str">
            <v>[LA COPA EN CATALA] {PRORROGA FUTBOL:C.REI}</v>
          </cell>
          <cell r="J594">
            <v>2</v>
          </cell>
          <cell r="K594">
            <v>5</v>
          </cell>
          <cell r="L594" t="str">
            <v>Segunda</v>
          </cell>
          <cell r="M594">
            <v>3.9</v>
          </cell>
          <cell r="N594">
            <v>919.2</v>
          </cell>
          <cell r="O594">
            <v>1435</v>
          </cell>
          <cell r="P594">
            <v>1650</v>
          </cell>
          <cell r="Q594">
            <v>9.9</v>
          </cell>
          <cell r="R594">
            <v>34060</v>
          </cell>
          <cell r="S594">
            <v>92.8</v>
          </cell>
          <cell r="T594">
            <v>20</v>
          </cell>
          <cell r="U594">
            <v>34060</v>
          </cell>
        </row>
        <row r="595">
          <cell r="A595">
            <v>593</v>
          </cell>
          <cell r="B595" t="str">
            <v xml:space="preserve">PORT AVENTURA/P.ATRAC                                      </v>
          </cell>
          <cell r="C595" t="str">
            <v>C9</v>
          </cell>
          <cell r="D595" t="str">
            <v>GENERAL</v>
          </cell>
          <cell r="E595">
            <v>35914</v>
          </cell>
          <cell r="F595" t="str">
            <v>MIÉ</v>
          </cell>
          <cell r="G595">
            <v>0.75835648148148149</v>
          </cell>
          <cell r="H595" t="str">
            <v>000:20</v>
          </cell>
          <cell r="I595" t="str">
            <v>[HUI EN DIA] {AVANCE PROGRAMACION} * {AVANCE PROGRAMACION}</v>
          </cell>
          <cell r="J595">
            <v>9</v>
          </cell>
          <cell r="K595">
            <v>9</v>
          </cell>
          <cell r="L595" t="str">
            <v>Ultima</v>
          </cell>
          <cell r="M595">
            <v>0.1</v>
          </cell>
          <cell r="N595">
            <v>919.3</v>
          </cell>
          <cell r="O595">
            <v>42</v>
          </cell>
          <cell r="P595">
            <v>160</v>
          </cell>
          <cell r="Q595">
            <v>9.9</v>
          </cell>
          <cell r="R595">
            <v>34060</v>
          </cell>
          <cell r="S595">
            <v>92.8</v>
          </cell>
          <cell r="T595">
            <v>20</v>
          </cell>
          <cell r="U595">
            <v>34060</v>
          </cell>
        </row>
        <row r="596">
          <cell r="A596">
            <v>594</v>
          </cell>
          <cell r="B596" t="str">
            <v xml:space="preserve">PORT AVENTURA/P.ATRAC                                      </v>
          </cell>
          <cell r="C596" t="str">
            <v>C9</v>
          </cell>
          <cell r="D596" t="str">
            <v>GENERAL</v>
          </cell>
          <cell r="E596">
            <v>35914</v>
          </cell>
          <cell r="F596" t="str">
            <v>MIÉ</v>
          </cell>
          <cell r="G596">
            <v>0.78197916666666656</v>
          </cell>
          <cell r="H596" t="str">
            <v>000:30</v>
          </cell>
          <cell r="I596" t="str">
            <v>[HUI EN DIA] {AVANCE PROGRAMACION} * {AVANCE PROGRAMACION}</v>
          </cell>
          <cell r="J596">
            <v>12</v>
          </cell>
          <cell r="K596">
            <v>12</v>
          </cell>
          <cell r="L596" t="str">
            <v>Ultima</v>
          </cell>
          <cell r="M596">
            <v>0.2</v>
          </cell>
          <cell r="N596">
            <v>919.5</v>
          </cell>
          <cell r="O596">
            <v>88</v>
          </cell>
          <cell r="P596">
            <v>240</v>
          </cell>
          <cell r="Q596">
            <v>9.9</v>
          </cell>
          <cell r="R596">
            <v>34060</v>
          </cell>
          <cell r="S596">
            <v>92.8</v>
          </cell>
          <cell r="T596">
            <v>30</v>
          </cell>
          <cell r="U596">
            <v>34060</v>
          </cell>
        </row>
        <row r="597">
          <cell r="A597">
            <v>595</v>
          </cell>
          <cell r="B597" t="str">
            <v xml:space="preserve">PORT AVENTURA/P.ATRAC                                      </v>
          </cell>
          <cell r="C597" t="str">
            <v>C9</v>
          </cell>
          <cell r="D597" t="str">
            <v>GENERAL</v>
          </cell>
          <cell r="E597">
            <v>35914</v>
          </cell>
          <cell r="F597" t="str">
            <v>MIÉ</v>
          </cell>
          <cell r="G597">
            <v>0.85319444444444448</v>
          </cell>
          <cell r="H597" t="str">
            <v>000:30</v>
          </cell>
          <cell r="I597" t="str">
            <v>[GUANYE QUI GUANYE] * [AVANCE PROGRAMACION]</v>
          </cell>
          <cell r="J597">
            <v>13</v>
          </cell>
          <cell r="K597">
            <v>15</v>
          </cell>
          <cell r="L597" t="str">
            <v>Resto</v>
          </cell>
          <cell r="M597">
            <v>0.2</v>
          </cell>
          <cell r="N597">
            <v>919.7</v>
          </cell>
          <cell r="O597">
            <v>84</v>
          </cell>
          <cell r="P597">
            <v>450</v>
          </cell>
          <cell r="Q597">
            <v>9.9</v>
          </cell>
          <cell r="R597">
            <v>34060</v>
          </cell>
          <cell r="S597">
            <v>92.8</v>
          </cell>
          <cell r="T597">
            <v>30</v>
          </cell>
          <cell r="U597">
            <v>34060</v>
          </cell>
        </row>
        <row r="598">
          <cell r="A598">
            <v>596</v>
          </cell>
          <cell r="B598" t="str">
            <v xml:space="preserve">PORT AVENTURA/P.ATRAC                                      </v>
          </cell>
          <cell r="C598" t="str">
            <v>TVM</v>
          </cell>
          <cell r="D598" t="str">
            <v>GENERAL</v>
          </cell>
          <cell r="E598">
            <v>35914</v>
          </cell>
          <cell r="F598" t="str">
            <v>MIÉ</v>
          </cell>
          <cell r="G598">
            <v>0.66188657407407414</v>
          </cell>
          <cell r="H598" t="str">
            <v>000:10</v>
          </cell>
          <cell r="I598" t="str">
            <v>[CON T DE TARDE] {LA TIENDA EN CASA} * {AVANCE PROGRAMACION}</v>
          </cell>
          <cell r="J598">
            <v>6</v>
          </cell>
          <cell r="K598">
            <v>9</v>
          </cell>
          <cell r="L598" t="str">
            <v>Resto</v>
          </cell>
          <cell r="M598">
            <v>0.8</v>
          </cell>
          <cell r="N598">
            <v>920.5</v>
          </cell>
          <cell r="O598">
            <v>276</v>
          </cell>
          <cell r="P598">
            <v>200</v>
          </cell>
          <cell r="Q598">
            <v>9.9</v>
          </cell>
          <cell r="R598">
            <v>34060</v>
          </cell>
          <cell r="S598">
            <v>92.8</v>
          </cell>
          <cell r="T598">
            <v>10</v>
          </cell>
          <cell r="U598">
            <v>34060</v>
          </cell>
        </row>
        <row r="599">
          <cell r="A599">
            <v>597</v>
          </cell>
          <cell r="B599" t="str">
            <v xml:space="preserve">PORT AVENTURA/P.ATRAC                                      </v>
          </cell>
          <cell r="C599" t="str">
            <v>TVM</v>
          </cell>
          <cell r="D599" t="str">
            <v>GENERAL</v>
          </cell>
          <cell r="E599">
            <v>35914</v>
          </cell>
          <cell r="F599" t="str">
            <v>MIÉ</v>
          </cell>
          <cell r="G599">
            <v>1.047800925925926</v>
          </cell>
          <cell r="H599" t="str">
            <v>000:30</v>
          </cell>
          <cell r="I599" t="str">
            <v>[PALACIO DE JUSTICIA] {AVANCE PROGRAMACION} * {AVANCE PROGRAMACION}</v>
          </cell>
          <cell r="J599">
            <v>2</v>
          </cell>
          <cell r="K599">
            <v>18</v>
          </cell>
          <cell r="L599" t="str">
            <v>Segunda</v>
          </cell>
          <cell r="M599">
            <v>0.2</v>
          </cell>
          <cell r="N599">
            <v>920.7</v>
          </cell>
          <cell r="O599">
            <v>85</v>
          </cell>
          <cell r="P599">
            <v>75</v>
          </cell>
          <cell r="Q599">
            <v>9.9</v>
          </cell>
          <cell r="R599">
            <v>34060</v>
          </cell>
          <cell r="S599">
            <v>92.8</v>
          </cell>
          <cell r="T599">
            <v>30</v>
          </cell>
          <cell r="U599">
            <v>34060</v>
          </cell>
        </row>
        <row r="600">
          <cell r="A600">
            <v>598</v>
          </cell>
          <cell r="B600" t="str">
            <v xml:space="preserve">PORT AVENTURA/P.ATRAC                                      </v>
          </cell>
          <cell r="C600" t="str">
            <v>TVE1</v>
          </cell>
          <cell r="D600" t="str">
            <v>GENERAL</v>
          </cell>
          <cell r="E600">
            <v>35915</v>
          </cell>
          <cell r="F600" t="str">
            <v>JUE</v>
          </cell>
          <cell r="G600">
            <v>0.55619212962962961</v>
          </cell>
          <cell r="H600" t="str">
            <v>000:30</v>
          </cell>
          <cell r="I600" t="str">
            <v>[AVANCE PROGRAMACION] * [AVANCE PROGRAMACION]</v>
          </cell>
          <cell r="J600">
            <v>8</v>
          </cell>
          <cell r="K600">
            <v>15</v>
          </cell>
          <cell r="L600" t="str">
            <v>Resto</v>
          </cell>
          <cell r="M600">
            <v>2.2000000000000002</v>
          </cell>
          <cell r="N600">
            <v>922.9</v>
          </cell>
          <cell r="O600">
            <v>811</v>
          </cell>
          <cell r="P600">
            <v>600</v>
          </cell>
          <cell r="Q600">
            <v>9.9</v>
          </cell>
          <cell r="R600">
            <v>34070</v>
          </cell>
          <cell r="S600">
            <v>92.8</v>
          </cell>
          <cell r="T600">
            <v>30</v>
          </cell>
          <cell r="U600">
            <v>34070</v>
          </cell>
        </row>
        <row r="601">
          <cell r="A601">
            <v>599</v>
          </cell>
          <cell r="B601" t="str">
            <v xml:space="preserve">PORT AVENTURA/P.ATRAC                                      </v>
          </cell>
          <cell r="C601" t="str">
            <v>TVE1</v>
          </cell>
          <cell r="D601" t="str">
            <v>GENERAL</v>
          </cell>
          <cell r="E601">
            <v>35915</v>
          </cell>
          <cell r="F601" t="str">
            <v>JUE</v>
          </cell>
          <cell r="G601">
            <v>0.57707175925925924</v>
          </cell>
          <cell r="H601" t="str">
            <v>000:30</v>
          </cell>
          <cell r="I601" t="str">
            <v>[AVANCE NOTICIAS 13H] * [AVANCE PROGRAMACION]</v>
          </cell>
          <cell r="J601">
            <v>9</v>
          </cell>
          <cell r="K601">
            <v>14</v>
          </cell>
          <cell r="L601" t="str">
            <v>Resto</v>
          </cell>
          <cell r="M601">
            <v>2.8</v>
          </cell>
          <cell r="N601">
            <v>925.8</v>
          </cell>
          <cell r="O601">
            <v>1040</v>
          </cell>
          <cell r="P601">
            <v>900</v>
          </cell>
          <cell r="Q601">
            <v>10</v>
          </cell>
          <cell r="R601">
            <v>34076</v>
          </cell>
          <cell r="S601">
            <v>92.8</v>
          </cell>
          <cell r="T601">
            <v>30</v>
          </cell>
          <cell r="U601">
            <v>34076</v>
          </cell>
        </row>
        <row r="602">
          <cell r="A602">
            <v>600</v>
          </cell>
          <cell r="B602" t="str">
            <v xml:space="preserve">PORT AVENTURA/P.ATRAC                                      </v>
          </cell>
          <cell r="C602" t="str">
            <v>TVE1</v>
          </cell>
          <cell r="D602" t="str">
            <v>GENERAL</v>
          </cell>
          <cell r="E602">
            <v>35915</v>
          </cell>
          <cell r="F602" t="str">
            <v>JUE</v>
          </cell>
          <cell r="G602">
            <v>0.73802083333333324</v>
          </cell>
          <cell r="H602" t="str">
            <v>000:30</v>
          </cell>
          <cell r="I602" t="str">
            <v>[HURACAN] {AVANCE PROGRAMACION} * {AVANCE PROGRAMACION}</v>
          </cell>
          <cell r="J602">
            <v>17</v>
          </cell>
          <cell r="K602">
            <v>21</v>
          </cell>
          <cell r="L602" t="str">
            <v>Resto</v>
          </cell>
          <cell r="M602">
            <v>4.5999999999999996</v>
          </cell>
          <cell r="N602">
            <v>930.3</v>
          </cell>
          <cell r="O602">
            <v>1682</v>
          </cell>
          <cell r="P602">
            <v>1050</v>
          </cell>
          <cell r="Q602">
            <v>10</v>
          </cell>
          <cell r="R602">
            <v>34119</v>
          </cell>
          <cell r="S602">
            <v>92.9</v>
          </cell>
          <cell r="T602">
            <v>30</v>
          </cell>
          <cell r="U602">
            <v>34119</v>
          </cell>
        </row>
        <row r="603">
          <cell r="A603">
            <v>601</v>
          </cell>
          <cell r="B603" t="str">
            <v xml:space="preserve">PORT AVENTURA/P.ATRAC                                      </v>
          </cell>
          <cell r="C603" t="str">
            <v>LA 2</v>
          </cell>
          <cell r="D603" t="str">
            <v>GENERAL</v>
          </cell>
          <cell r="E603">
            <v>35915</v>
          </cell>
          <cell r="F603" t="str">
            <v>JUE</v>
          </cell>
          <cell r="G603">
            <v>0.85670138888888892</v>
          </cell>
          <cell r="H603" t="str">
            <v>000:10</v>
          </cell>
          <cell r="I603" t="str">
            <v>[AVANCE PROGRAMACION] * [AVANCE PROGRAMACION]</v>
          </cell>
          <cell r="J603">
            <v>10</v>
          </cell>
          <cell r="K603">
            <v>33</v>
          </cell>
          <cell r="L603" t="str">
            <v>Resto</v>
          </cell>
          <cell r="M603">
            <v>1.7</v>
          </cell>
          <cell r="N603">
            <v>932</v>
          </cell>
          <cell r="O603">
            <v>620</v>
          </cell>
          <cell r="P603">
            <v>420</v>
          </cell>
          <cell r="Q603">
            <v>10</v>
          </cell>
          <cell r="R603">
            <v>34129</v>
          </cell>
          <cell r="S603">
            <v>93</v>
          </cell>
          <cell r="T603">
            <v>10</v>
          </cell>
          <cell r="U603">
            <v>34129</v>
          </cell>
        </row>
        <row r="604">
          <cell r="A604">
            <v>602</v>
          </cell>
          <cell r="B604" t="str">
            <v xml:space="preserve">PORT AVENTURA/P.ATRAC                                      </v>
          </cell>
          <cell r="C604" t="str">
            <v>T5</v>
          </cell>
          <cell r="D604" t="str">
            <v>GENERAL</v>
          </cell>
          <cell r="E604">
            <v>35915</v>
          </cell>
          <cell r="F604" t="str">
            <v>JUE</v>
          </cell>
          <cell r="G604">
            <v>0.67744212962962969</v>
          </cell>
          <cell r="H604" t="str">
            <v>000:30</v>
          </cell>
          <cell r="I604" t="str">
            <v>[TARDE DE CINE]  * {AVANCE PROGRAMACION}</v>
          </cell>
          <cell r="J604">
            <v>19</v>
          </cell>
          <cell r="K604">
            <v>22</v>
          </cell>
          <cell r="L604" t="str">
            <v>Resto</v>
          </cell>
          <cell r="M604">
            <v>3.9</v>
          </cell>
          <cell r="N604">
            <v>936</v>
          </cell>
          <cell r="O604">
            <v>1446</v>
          </cell>
          <cell r="P604">
            <v>1088</v>
          </cell>
          <cell r="Q604">
            <v>10.1</v>
          </cell>
          <cell r="R604">
            <v>34149</v>
          </cell>
          <cell r="S604">
            <v>93</v>
          </cell>
          <cell r="T604">
            <v>30</v>
          </cell>
          <cell r="U604">
            <v>34149</v>
          </cell>
        </row>
        <row r="605">
          <cell r="A605">
            <v>603</v>
          </cell>
          <cell r="B605" t="str">
            <v xml:space="preserve">PORT AVENTURA/P.ATRAC                                      </v>
          </cell>
          <cell r="C605" t="str">
            <v>T5</v>
          </cell>
          <cell r="D605" t="str">
            <v>GENERAL</v>
          </cell>
          <cell r="E605">
            <v>35915</v>
          </cell>
          <cell r="F605" t="str">
            <v>JUE</v>
          </cell>
          <cell r="G605">
            <v>0.8037037037037037</v>
          </cell>
          <cell r="H605" t="str">
            <v>000:30</v>
          </cell>
          <cell r="I605" t="str">
            <v>[ANA] {AVANCE PROGRAMACION} * {AVANCE PROGRAMACION}</v>
          </cell>
          <cell r="J605">
            <v>17</v>
          </cell>
          <cell r="K605">
            <v>23</v>
          </cell>
          <cell r="L605" t="str">
            <v>Resto</v>
          </cell>
          <cell r="M605">
            <v>5.0999999999999996</v>
          </cell>
          <cell r="N605">
            <v>941</v>
          </cell>
          <cell r="O605">
            <v>1860</v>
          </cell>
          <cell r="P605">
            <v>1650</v>
          </cell>
          <cell r="Q605">
            <v>10.1</v>
          </cell>
          <cell r="R605">
            <v>34165</v>
          </cell>
          <cell r="S605">
            <v>93.1</v>
          </cell>
          <cell r="T605">
            <v>30</v>
          </cell>
          <cell r="U605">
            <v>34165</v>
          </cell>
        </row>
        <row r="606">
          <cell r="A606">
            <v>604</v>
          </cell>
          <cell r="B606" t="str">
            <v xml:space="preserve">PORT AVENTURA/P.ATRAC                                      </v>
          </cell>
          <cell r="C606" t="str">
            <v>T5</v>
          </cell>
          <cell r="D606" t="str">
            <v>GENERAL</v>
          </cell>
          <cell r="E606">
            <v>35915</v>
          </cell>
          <cell r="F606" t="str">
            <v>JUE</v>
          </cell>
          <cell r="G606">
            <v>0.87026620370370367</v>
          </cell>
          <cell r="H606" t="str">
            <v>000:30</v>
          </cell>
          <cell r="I606" t="str">
            <v>[LAS NOTICIAS]</v>
          </cell>
          <cell r="J606">
            <v>8</v>
          </cell>
          <cell r="K606">
            <v>18</v>
          </cell>
          <cell r="L606" t="str">
            <v>Resto</v>
          </cell>
          <cell r="M606">
            <v>3.8</v>
          </cell>
          <cell r="N606">
            <v>944.9</v>
          </cell>
          <cell r="O606">
            <v>1407</v>
          </cell>
          <cell r="P606">
            <v>1913</v>
          </cell>
          <cell r="Q606">
            <v>10.199999999999999</v>
          </cell>
          <cell r="R606">
            <v>34170</v>
          </cell>
          <cell r="S606">
            <v>93.1</v>
          </cell>
          <cell r="T606">
            <v>30</v>
          </cell>
          <cell r="U606">
            <v>34170</v>
          </cell>
        </row>
        <row r="607">
          <cell r="A607">
            <v>605</v>
          </cell>
          <cell r="B607" t="str">
            <v xml:space="preserve">PORT AVENTURA/P.ATRAC                                      </v>
          </cell>
          <cell r="C607" t="str">
            <v>T5</v>
          </cell>
          <cell r="D607" t="str">
            <v>GENERAL</v>
          </cell>
          <cell r="E607">
            <v>35915</v>
          </cell>
          <cell r="F607" t="str">
            <v>JUE</v>
          </cell>
          <cell r="G607">
            <v>0.89424768518518516</v>
          </cell>
          <cell r="H607" t="str">
            <v>000:30</v>
          </cell>
          <cell r="I607" t="str">
            <v>[LAS NOTICIAS] * [TELECUPON SORTEO]</v>
          </cell>
          <cell r="J607">
            <v>4</v>
          </cell>
          <cell r="K607">
            <v>14</v>
          </cell>
          <cell r="L607" t="str">
            <v>Resto</v>
          </cell>
          <cell r="M607">
            <v>4.5</v>
          </cell>
          <cell r="N607">
            <v>949.4</v>
          </cell>
          <cell r="O607">
            <v>1666</v>
          </cell>
          <cell r="P607">
            <v>1913</v>
          </cell>
          <cell r="Q607">
            <v>10.199999999999999</v>
          </cell>
          <cell r="R607">
            <v>34191</v>
          </cell>
          <cell r="S607">
            <v>93.1</v>
          </cell>
          <cell r="T607">
            <v>30</v>
          </cell>
          <cell r="U607">
            <v>34191</v>
          </cell>
        </row>
        <row r="608">
          <cell r="A608">
            <v>606</v>
          </cell>
          <cell r="B608" t="str">
            <v xml:space="preserve">PORT AVENTURA/P.ATRAC                                      </v>
          </cell>
          <cell r="C608" t="str">
            <v>T5</v>
          </cell>
          <cell r="D608" t="str">
            <v>GENERAL</v>
          </cell>
          <cell r="E608">
            <v>35915</v>
          </cell>
          <cell r="F608" t="str">
            <v>JUE</v>
          </cell>
          <cell r="G608">
            <v>1.049548611111111</v>
          </cell>
          <cell r="H608" t="str">
            <v>000:10</v>
          </cell>
          <cell r="I608" t="str">
            <v>[CRONICAS MARCIANAS] {AVANCE PROGRAMACION} * {AVANCE PROGRAMACION}</v>
          </cell>
          <cell r="J608">
            <v>14</v>
          </cell>
          <cell r="K608">
            <v>17</v>
          </cell>
          <cell r="L608" t="str">
            <v>Resto</v>
          </cell>
          <cell r="M608">
            <v>2</v>
          </cell>
          <cell r="N608">
            <v>951.4</v>
          </cell>
          <cell r="O608">
            <v>737</v>
          </cell>
          <cell r="P608">
            <v>129</v>
          </cell>
          <cell r="Q608">
            <v>10.199999999999999</v>
          </cell>
          <cell r="R608">
            <v>34215</v>
          </cell>
          <cell r="S608">
            <v>93.2</v>
          </cell>
          <cell r="T608">
            <v>10</v>
          </cell>
          <cell r="U608">
            <v>34215</v>
          </cell>
        </row>
        <row r="609">
          <cell r="A609">
            <v>607</v>
          </cell>
          <cell r="B609" t="str">
            <v xml:space="preserve">PORT AVENTURA/P.ATRAC                                      </v>
          </cell>
          <cell r="C609" t="str">
            <v>T5</v>
          </cell>
          <cell r="D609" t="str">
            <v>GENERAL</v>
          </cell>
          <cell r="E609">
            <v>35915</v>
          </cell>
          <cell r="F609" t="str">
            <v>JUE</v>
          </cell>
          <cell r="G609">
            <v>1.0769675925925926</v>
          </cell>
          <cell r="H609" t="str">
            <v>000:30</v>
          </cell>
          <cell r="I609" t="str">
            <v>[CRONICAS MARCIANAS] {AVANCE PROGRAMACION} * {AVANCE PROGRAMACION}</v>
          </cell>
          <cell r="J609">
            <v>4</v>
          </cell>
          <cell r="K609">
            <v>12</v>
          </cell>
          <cell r="L609" t="str">
            <v>Resto</v>
          </cell>
          <cell r="M609">
            <v>1.8</v>
          </cell>
          <cell r="N609">
            <v>953.2</v>
          </cell>
          <cell r="O609">
            <v>651</v>
          </cell>
          <cell r="P609">
            <v>323</v>
          </cell>
          <cell r="Q609">
            <v>10.199999999999999</v>
          </cell>
          <cell r="R609">
            <v>34226</v>
          </cell>
          <cell r="S609">
            <v>93.2</v>
          </cell>
          <cell r="T609">
            <v>30</v>
          </cell>
          <cell r="U609">
            <v>34226</v>
          </cell>
        </row>
        <row r="610">
          <cell r="A610">
            <v>608</v>
          </cell>
          <cell r="B610" t="str">
            <v xml:space="preserve">PORT AVENTURA/P.ATRAC                                      </v>
          </cell>
          <cell r="C610" t="str">
            <v>A3</v>
          </cell>
          <cell r="D610" t="str">
            <v>GENERAL</v>
          </cell>
          <cell r="E610">
            <v>35915</v>
          </cell>
          <cell r="F610" t="str">
            <v>JUE</v>
          </cell>
          <cell r="G610">
            <v>0.72939814814814818</v>
          </cell>
          <cell r="H610" t="str">
            <v>000:30</v>
          </cell>
          <cell r="I610" t="str">
            <v>[EN ANTENA] {AVANCE PROGRAMACION} * {AVANCE PROGRAMACION}</v>
          </cell>
          <cell r="J610">
            <v>15</v>
          </cell>
          <cell r="K610">
            <v>15</v>
          </cell>
          <cell r="L610" t="str">
            <v>Ultima</v>
          </cell>
          <cell r="M610">
            <v>2.9</v>
          </cell>
          <cell r="N610">
            <v>956.1</v>
          </cell>
          <cell r="O610">
            <v>1071</v>
          </cell>
          <cell r="P610">
            <v>1275</v>
          </cell>
          <cell r="Q610">
            <v>10.3</v>
          </cell>
          <cell r="R610">
            <v>34238</v>
          </cell>
          <cell r="S610">
            <v>93.3</v>
          </cell>
          <cell r="T610">
            <v>30</v>
          </cell>
          <cell r="U610">
            <v>34238</v>
          </cell>
        </row>
        <row r="611">
          <cell r="A611">
            <v>609</v>
          </cell>
          <cell r="B611" t="str">
            <v xml:space="preserve">PORT AVENTURA/P.ATRAC                                      </v>
          </cell>
          <cell r="C611" t="str">
            <v>A3</v>
          </cell>
          <cell r="D611" t="str">
            <v>GENERAL</v>
          </cell>
          <cell r="E611">
            <v>35915</v>
          </cell>
          <cell r="F611" t="str">
            <v>JUE</v>
          </cell>
          <cell r="G611">
            <v>0.74709490740740747</v>
          </cell>
          <cell r="H611" t="str">
            <v>000:30</v>
          </cell>
          <cell r="I611" t="str">
            <v xml:space="preserve">[EN ANTENA] {AVANCE PROGRAMACION} * </v>
          </cell>
          <cell r="J611">
            <v>27</v>
          </cell>
          <cell r="K611">
            <v>27</v>
          </cell>
          <cell r="L611" t="str">
            <v>Ultima</v>
          </cell>
          <cell r="M611">
            <v>3</v>
          </cell>
          <cell r="N611">
            <v>959.1</v>
          </cell>
          <cell r="O611">
            <v>1101</v>
          </cell>
          <cell r="P611">
            <v>1275</v>
          </cell>
          <cell r="Q611">
            <v>10.3</v>
          </cell>
          <cell r="R611">
            <v>34250</v>
          </cell>
          <cell r="S611">
            <v>93.3</v>
          </cell>
          <cell r="T611">
            <v>30</v>
          </cell>
          <cell r="U611">
            <v>34250</v>
          </cell>
        </row>
        <row r="612">
          <cell r="A612">
            <v>610</v>
          </cell>
          <cell r="B612" t="str">
            <v xml:space="preserve">PORT AVENTURA/P.ATRAC                                      </v>
          </cell>
          <cell r="C612" t="str">
            <v>TV3</v>
          </cell>
          <cell r="D612" t="str">
            <v>GENERAL</v>
          </cell>
          <cell r="E612">
            <v>35915</v>
          </cell>
          <cell r="F612" t="str">
            <v>JUE</v>
          </cell>
          <cell r="G612">
            <v>0.6700694444444445</v>
          </cell>
          <cell r="H612" t="str">
            <v>000:20</v>
          </cell>
          <cell r="I612" t="str">
            <v>[AVANCE PROGRAMACION] * [AVANCE PROGRAMACION]</v>
          </cell>
          <cell r="J612">
            <v>13</v>
          </cell>
          <cell r="K612">
            <v>14</v>
          </cell>
          <cell r="L612" t="str">
            <v>Penultima</v>
          </cell>
          <cell r="M612">
            <v>2.1</v>
          </cell>
          <cell r="N612">
            <v>961.2</v>
          </cell>
          <cell r="O612">
            <v>760</v>
          </cell>
          <cell r="P612">
            <v>700</v>
          </cell>
          <cell r="Q612">
            <v>10.3</v>
          </cell>
          <cell r="R612">
            <v>34250</v>
          </cell>
          <cell r="S612">
            <v>93.3</v>
          </cell>
          <cell r="T612">
            <v>20</v>
          </cell>
          <cell r="U612">
            <v>34250</v>
          </cell>
        </row>
        <row r="613">
          <cell r="A613">
            <v>611</v>
          </cell>
          <cell r="B613" t="str">
            <v xml:space="preserve">PORT AVENTURA/P.ATRAC                                      </v>
          </cell>
          <cell r="C613" t="str">
            <v>TV3</v>
          </cell>
          <cell r="D613" t="str">
            <v>GENERAL</v>
          </cell>
          <cell r="E613">
            <v>35915</v>
          </cell>
          <cell r="F613" t="str">
            <v>JUE</v>
          </cell>
          <cell r="G613">
            <v>0.94003472222222229</v>
          </cell>
          <cell r="H613" t="str">
            <v>000:30</v>
          </cell>
          <cell r="I613" t="str">
            <v>[TELENOTICIES VESPRE]  * {AVANCE PROGRAMACION}</v>
          </cell>
          <cell r="J613">
            <v>6</v>
          </cell>
          <cell r="K613">
            <v>9</v>
          </cell>
          <cell r="L613" t="str">
            <v>Resto</v>
          </cell>
          <cell r="M613">
            <v>1.8</v>
          </cell>
          <cell r="N613">
            <v>963</v>
          </cell>
          <cell r="O613">
            <v>659</v>
          </cell>
          <cell r="P613">
            <v>1800</v>
          </cell>
          <cell r="Q613">
            <v>10.3</v>
          </cell>
          <cell r="R613">
            <v>34257</v>
          </cell>
          <cell r="S613">
            <v>93.3</v>
          </cell>
          <cell r="T613">
            <v>30</v>
          </cell>
          <cell r="U613">
            <v>34257</v>
          </cell>
        </row>
        <row r="614">
          <cell r="A614">
            <v>612</v>
          </cell>
          <cell r="B614" t="str">
            <v xml:space="preserve">PORT AVENTURA/P.ATRAC                                      </v>
          </cell>
          <cell r="C614" t="str">
            <v>C9</v>
          </cell>
          <cell r="D614" t="str">
            <v>GENERAL</v>
          </cell>
          <cell r="E614">
            <v>35915</v>
          </cell>
          <cell r="F614" t="str">
            <v>JUE</v>
          </cell>
          <cell r="G614">
            <v>0.69788194444444451</v>
          </cell>
          <cell r="H614" t="str">
            <v>000:30</v>
          </cell>
          <cell r="I614" t="str">
            <v>[TARDES DE CINE] {AVANCE PROGRAMACION} * {AVANCE PROGRAMACION}</v>
          </cell>
          <cell r="J614">
            <v>8</v>
          </cell>
          <cell r="K614">
            <v>13</v>
          </cell>
          <cell r="L614" t="str">
            <v>Resto</v>
          </cell>
          <cell r="M614">
            <v>0.2</v>
          </cell>
          <cell r="N614">
            <v>963.2</v>
          </cell>
          <cell r="O614">
            <v>84</v>
          </cell>
          <cell r="P614">
            <v>240</v>
          </cell>
          <cell r="Q614">
            <v>10.3</v>
          </cell>
          <cell r="R614">
            <v>34256</v>
          </cell>
          <cell r="S614">
            <v>93.3</v>
          </cell>
          <cell r="T614">
            <v>30</v>
          </cell>
          <cell r="U614">
            <v>34256</v>
          </cell>
        </row>
        <row r="615">
          <cell r="A615">
            <v>613</v>
          </cell>
          <cell r="B615" t="str">
            <v xml:space="preserve">PORT AVENTURA/P.ATRAC                                      </v>
          </cell>
          <cell r="C615" t="str">
            <v>C9</v>
          </cell>
          <cell r="D615" t="str">
            <v>GENERAL</v>
          </cell>
          <cell r="E615">
            <v>35915</v>
          </cell>
          <cell r="F615" t="str">
            <v>JUE</v>
          </cell>
          <cell r="G615">
            <v>0.69909722222222215</v>
          </cell>
          <cell r="H615" t="str">
            <v>000:20</v>
          </cell>
          <cell r="I615" t="str">
            <v>[TARDES DE CINE] {AVANCE PROGRAMACION} * {AVANCE PROGRAMACION}</v>
          </cell>
          <cell r="J615">
            <v>12</v>
          </cell>
          <cell r="K615">
            <v>13</v>
          </cell>
          <cell r="L615" t="str">
            <v>Penultima</v>
          </cell>
          <cell r="M615">
            <v>0.2</v>
          </cell>
          <cell r="N615">
            <v>963.4</v>
          </cell>
          <cell r="O615">
            <v>73</v>
          </cell>
          <cell r="P615">
            <v>160</v>
          </cell>
          <cell r="Q615">
            <v>10.3</v>
          </cell>
          <cell r="R615">
            <v>34256</v>
          </cell>
          <cell r="S615">
            <v>93.3</v>
          </cell>
          <cell r="T615">
            <v>20</v>
          </cell>
          <cell r="U615">
            <v>34256</v>
          </cell>
        </row>
        <row r="616">
          <cell r="A616">
            <v>614</v>
          </cell>
          <cell r="B616" t="str">
            <v xml:space="preserve">PORT AVENTURA/P.ATRAC                                      </v>
          </cell>
          <cell r="C616" t="str">
            <v>C9</v>
          </cell>
          <cell r="D616" t="str">
            <v>GENERAL</v>
          </cell>
          <cell r="E616">
            <v>35915</v>
          </cell>
          <cell r="F616" t="str">
            <v>JUE</v>
          </cell>
          <cell r="G616">
            <v>0.75569444444444445</v>
          </cell>
          <cell r="H616" t="str">
            <v>000:30</v>
          </cell>
          <cell r="I616" t="str">
            <v>[HUI EN DIA] {AVANCE PROGRAMACION} * {AVANCE PROGRAMACION}</v>
          </cell>
          <cell r="J616">
            <v>2</v>
          </cell>
          <cell r="K616">
            <v>10</v>
          </cell>
          <cell r="L616" t="str">
            <v>Segunda</v>
          </cell>
          <cell r="M616">
            <v>0.3</v>
          </cell>
          <cell r="N616">
            <v>963.7</v>
          </cell>
          <cell r="O616">
            <v>94</v>
          </cell>
          <cell r="P616">
            <v>240</v>
          </cell>
          <cell r="Q616">
            <v>10.3</v>
          </cell>
          <cell r="R616">
            <v>34257</v>
          </cell>
          <cell r="S616">
            <v>93.3</v>
          </cell>
          <cell r="T616">
            <v>30</v>
          </cell>
          <cell r="U616">
            <v>34257</v>
          </cell>
        </row>
        <row r="617">
          <cell r="A617">
            <v>615</v>
          </cell>
          <cell r="B617" t="str">
            <v xml:space="preserve">PORT AVENTURA/P.ATRAC                                      </v>
          </cell>
          <cell r="C617" t="str">
            <v>C9</v>
          </cell>
          <cell r="D617" t="str">
            <v>GENERAL</v>
          </cell>
          <cell r="E617">
            <v>35915</v>
          </cell>
          <cell r="F617" t="str">
            <v>JUE</v>
          </cell>
          <cell r="G617">
            <v>0.75673611111111105</v>
          </cell>
          <cell r="H617" t="str">
            <v>000:20</v>
          </cell>
          <cell r="I617" t="str">
            <v>[HUI EN DIA] {AVANCE PROGRAMACION} * {AVANCE PROGRAMACION}</v>
          </cell>
          <cell r="J617">
            <v>6</v>
          </cell>
          <cell r="K617">
            <v>10</v>
          </cell>
          <cell r="L617" t="str">
            <v>Resto</v>
          </cell>
          <cell r="M617">
            <v>0.2</v>
          </cell>
          <cell r="N617">
            <v>963.9</v>
          </cell>
          <cell r="O617">
            <v>85</v>
          </cell>
          <cell r="P617">
            <v>160</v>
          </cell>
          <cell r="Q617">
            <v>10.3</v>
          </cell>
          <cell r="R617">
            <v>34257</v>
          </cell>
          <cell r="S617">
            <v>93.3</v>
          </cell>
          <cell r="T617">
            <v>20</v>
          </cell>
          <cell r="U617">
            <v>34257</v>
          </cell>
        </row>
        <row r="618">
          <cell r="A618">
            <v>616</v>
          </cell>
          <cell r="B618" t="str">
            <v xml:space="preserve">PORT AVENTURA/P.ATRAC                                      </v>
          </cell>
          <cell r="C618" t="str">
            <v>C9</v>
          </cell>
          <cell r="D618" t="str">
            <v>GENERAL</v>
          </cell>
          <cell r="E618">
            <v>35915</v>
          </cell>
          <cell r="F618" t="str">
            <v>JUE</v>
          </cell>
          <cell r="G618">
            <v>0.79553240740740738</v>
          </cell>
          <cell r="H618" t="str">
            <v>000:20</v>
          </cell>
          <cell r="I618" t="str">
            <v xml:space="preserve">[HUI EN DIA] {AVANCE PROGRAMACION} * </v>
          </cell>
          <cell r="J618">
            <v>11</v>
          </cell>
          <cell r="K618">
            <v>13</v>
          </cell>
          <cell r="L618" t="str">
            <v>Resto</v>
          </cell>
          <cell r="M618">
            <v>0.1</v>
          </cell>
          <cell r="N618">
            <v>964</v>
          </cell>
          <cell r="O618">
            <v>45</v>
          </cell>
          <cell r="P618">
            <v>160</v>
          </cell>
          <cell r="Q618">
            <v>10.3</v>
          </cell>
          <cell r="R618">
            <v>34257</v>
          </cell>
          <cell r="S618">
            <v>93.3</v>
          </cell>
          <cell r="T618">
            <v>20</v>
          </cell>
          <cell r="U618">
            <v>34257</v>
          </cell>
        </row>
        <row r="619">
          <cell r="A619">
            <v>617</v>
          </cell>
          <cell r="B619" t="str">
            <v xml:space="preserve">PORT AVENTURA/P.ATRAC                                      </v>
          </cell>
          <cell r="C619" t="str">
            <v>C9</v>
          </cell>
          <cell r="D619" t="str">
            <v>GENERAL</v>
          </cell>
          <cell r="E619">
            <v>35915</v>
          </cell>
          <cell r="F619" t="str">
            <v>JUE</v>
          </cell>
          <cell r="G619">
            <v>0.85030092592592599</v>
          </cell>
          <cell r="H619" t="str">
            <v>000:30</v>
          </cell>
          <cell r="I619" t="str">
            <v>[GUANYE QUI GUANYE] * [AVANCE PROGRAMACION]</v>
          </cell>
          <cell r="J619">
            <v>3</v>
          </cell>
          <cell r="K619">
            <v>16</v>
          </cell>
          <cell r="L619" t="str">
            <v>Resto</v>
          </cell>
          <cell r="M619">
            <v>0.1</v>
          </cell>
          <cell r="N619">
            <v>964.1</v>
          </cell>
          <cell r="O619">
            <v>48</v>
          </cell>
          <cell r="P619">
            <v>450</v>
          </cell>
          <cell r="Q619">
            <v>10.3</v>
          </cell>
          <cell r="R619">
            <v>34257</v>
          </cell>
          <cell r="S619">
            <v>93.3</v>
          </cell>
          <cell r="T619">
            <v>30</v>
          </cell>
          <cell r="U619">
            <v>34257</v>
          </cell>
        </row>
        <row r="620">
          <cell r="A620">
            <v>618</v>
          </cell>
          <cell r="B620" t="str">
            <v xml:space="preserve">PORT AVENTURA/P.ATRAC                                      </v>
          </cell>
          <cell r="C620" t="str">
            <v>C9</v>
          </cell>
          <cell r="D620" t="str">
            <v>GENERAL</v>
          </cell>
          <cell r="E620">
            <v>35915</v>
          </cell>
          <cell r="F620" t="str">
            <v>JUE</v>
          </cell>
          <cell r="G620">
            <v>0.85157407407407415</v>
          </cell>
          <cell r="H620" t="str">
            <v>000:20</v>
          </cell>
          <cell r="I620" t="str">
            <v>[GUANYE QUI GUANYE] * [AVANCE PROGRAMACION]</v>
          </cell>
          <cell r="J620">
            <v>7</v>
          </cell>
          <cell r="K620">
            <v>16</v>
          </cell>
          <cell r="L620" t="str">
            <v>Resto</v>
          </cell>
          <cell r="M620">
            <v>0.1</v>
          </cell>
          <cell r="N620">
            <v>964.3</v>
          </cell>
          <cell r="O620">
            <v>53</v>
          </cell>
          <cell r="P620">
            <v>300</v>
          </cell>
          <cell r="Q620">
            <v>10.3</v>
          </cell>
          <cell r="R620">
            <v>34257</v>
          </cell>
          <cell r="S620">
            <v>93.3</v>
          </cell>
          <cell r="T620">
            <v>20</v>
          </cell>
          <cell r="U620">
            <v>34257</v>
          </cell>
        </row>
        <row r="621">
          <cell r="A621">
            <v>619</v>
          </cell>
          <cell r="B621" t="str">
            <v xml:space="preserve">PORT AVENTURA/P.ATRAC                                      </v>
          </cell>
          <cell r="C621" t="str">
            <v>C9</v>
          </cell>
          <cell r="D621" t="str">
            <v>GENERAL</v>
          </cell>
          <cell r="E621">
            <v>35915</v>
          </cell>
          <cell r="F621" t="str">
            <v>JUE</v>
          </cell>
          <cell r="G621">
            <v>0.92445601851851855</v>
          </cell>
          <cell r="H621" t="str">
            <v>000:30</v>
          </cell>
          <cell r="I621" t="str">
            <v>[TOMBOLA] {AVANCE PROGRAMACION} * {AVANCE PROGRAMACION}</v>
          </cell>
          <cell r="J621">
            <v>12</v>
          </cell>
          <cell r="K621">
            <v>13</v>
          </cell>
          <cell r="L621" t="str">
            <v>Penultima</v>
          </cell>
          <cell r="M621">
            <v>0.5</v>
          </cell>
          <cell r="N621">
            <v>964.8</v>
          </cell>
          <cell r="O621">
            <v>174</v>
          </cell>
          <cell r="P621">
            <v>750</v>
          </cell>
          <cell r="Q621">
            <v>10.3</v>
          </cell>
          <cell r="R621">
            <v>34257</v>
          </cell>
          <cell r="S621">
            <v>93.3</v>
          </cell>
          <cell r="T621">
            <v>30</v>
          </cell>
          <cell r="U621">
            <v>34257</v>
          </cell>
        </row>
        <row r="622">
          <cell r="A622">
            <v>620</v>
          </cell>
          <cell r="B622" t="str">
            <v xml:space="preserve">PORT AVENTURA/P.ATRAC                                      </v>
          </cell>
          <cell r="C622" t="str">
            <v>C9</v>
          </cell>
          <cell r="D622" t="str">
            <v>GENERAL</v>
          </cell>
          <cell r="E622">
            <v>35915</v>
          </cell>
          <cell r="F622" t="str">
            <v>JUE</v>
          </cell>
          <cell r="G622">
            <v>0.94343750000000004</v>
          </cell>
          <cell r="H622" t="str">
            <v>000:30</v>
          </cell>
          <cell r="I622" t="str">
            <v>[TOMBOLA] {AVANCE PROGRAMACION} * {AVANCE PROGRAMACION}</v>
          </cell>
          <cell r="J622">
            <v>13</v>
          </cell>
          <cell r="K622">
            <v>17</v>
          </cell>
          <cell r="L622" t="str">
            <v>Resto</v>
          </cell>
          <cell r="M622">
            <v>0.6</v>
          </cell>
          <cell r="N622">
            <v>965.3</v>
          </cell>
          <cell r="O622">
            <v>215</v>
          </cell>
          <cell r="P622">
            <v>750</v>
          </cell>
          <cell r="Q622">
            <v>10.3</v>
          </cell>
          <cell r="R622">
            <v>34248</v>
          </cell>
          <cell r="S622">
            <v>93.3</v>
          </cell>
          <cell r="T622">
            <v>30</v>
          </cell>
          <cell r="U622">
            <v>34248</v>
          </cell>
        </row>
        <row r="623">
          <cell r="A623">
            <v>621</v>
          </cell>
          <cell r="B623" t="str">
            <v xml:space="preserve">PORT AVENTURA/P.ATRAC                                      </v>
          </cell>
          <cell r="C623" t="str">
            <v>C9</v>
          </cell>
          <cell r="D623" t="str">
            <v>GENERAL</v>
          </cell>
          <cell r="E623">
            <v>35915</v>
          </cell>
          <cell r="F623" t="str">
            <v>JUE</v>
          </cell>
          <cell r="G623">
            <v>1.0027893518518518</v>
          </cell>
          <cell r="H623" t="str">
            <v>000:30</v>
          </cell>
          <cell r="I623" t="str">
            <v>[TOMBOLA] {AVANCE PROGRAMACION} * {AVANCE PROGRAMACION}</v>
          </cell>
          <cell r="J623">
            <v>5</v>
          </cell>
          <cell r="K623">
            <v>19</v>
          </cell>
          <cell r="L623" t="str">
            <v>Resto</v>
          </cell>
          <cell r="M623">
            <v>1.1000000000000001</v>
          </cell>
          <cell r="N623">
            <v>966.4</v>
          </cell>
          <cell r="O623">
            <v>389</v>
          </cell>
          <cell r="P623">
            <v>375</v>
          </cell>
          <cell r="Q623">
            <v>10.4</v>
          </cell>
          <cell r="R623">
            <v>34248</v>
          </cell>
          <cell r="S623">
            <v>93.3</v>
          </cell>
          <cell r="T623">
            <v>30</v>
          </cell>
          <cell r="U623">
            <v>34248</v>
          </cell>
        </row>
        <row r="624">
          <cell r="A624">
            <v>622</v>
          </cell>
          <cell r="B624" t="str">
            <v xml:space="preserve">PORT AVENTURA/P.ATRAC                                      </v>
          </cell>
          <cell r="C624" t="str">
            <v>TVM</v>
          </cell>
          <cell r="D624" t="str">
            <v>GENERAL</v>
          </cell>
          <cell r="E624">
            <v>35915</v>
          </cell>
          <cell r="F624" t="str">
            <v>JUE</v>
          </cell>
          <cell r="G624">
            <v>0.68052083333333335</v>
          </cell>
          <cell r="H624" t="str">
            <v>000:30</v>
          </cell>
          <cell r="I624" t="str">
            <v>[CON T DE TARDE] {LA TIENDA EN CASA} * {AVANCE PROGRAMACION}</v>
          </cell>
          <cell r="J624">
            <v>11</v>
          </cell>
          <cell r="K624">
            <v>14</v>
          </cell>
          <cell r="L624" t="str">
            <v>Resto</v>
          </cell>
          <cell r="M624">
            <v>0.7</v>
          </cell>
          <cell r="N624">
            <v>967.1</v>
          </cell>
          <cell r="O624">
            <v>254</v>
          </cell>
          <cell r="P624">
            <v>600</v>
          </cell>
          <cell r="Q624">
            <v>10.4</v>
          </cell>
          <cell r="R624">
            <v>34248</v>
          </cell>
          <cell r="S624">
            <v>93.3</v>
          </cell>
          <cell r="T624">
            <v>30</v>
          </cell>
          <cell r="U624">
            <v>34248</v>
          </cell>
        </row>
        <row r="625">
          <cell r="A625">
            <v>623</v>
          </cell>
          <cell r="B625" t="str">
            <v xml:space="preserve">PORT AVENTURA/P.ATRAC                                      </v>
          </cell>
          <cell r="C625" t="str">
            <v>TVE1</v>
          </cell>
          <cell r="D625" t="str">
            <v>GENERAL</v>
          </cell>
          <cell r="E625">
            <v>35916</v>
          </cell>
          <cell r="F625" t="str">
            <v>VIE</v>
          </cell>
          <cell r="G625">
            <v>0.67800925925925926</v>
          </cell>
          <cell r="H625" t="str">
            <v>000:30</v>
          </cell>
          <cell r="I625" t="str">
            <v>[CINE]  * {AVANCE PROGRAMACION}</v>
          </cell>
          <cell r="J625">
            <v>5</v>
          </cell>
          <cell r="K625">
            <v>18</v>
          </cell>
          <cell r="L625" t="str">
            <v>Resto</v>
          </cell>
          <cell r="M625">
            <v>5.8</v>
          </cell>
          <cell r="N625">
            <v>972.9</v>
          </cell>
          <cell r="O625">
            <v>2120</v>
          </cell>
          <cell r="P625">
            <v>1500</v>
          </cell>
          <cell r="Q625">
            <v>10.4</v>
          </cell>
          <cell r="R625">
            <v>34298</v>
          </cell>
          <cell r="S625">
            <v>93.4</v>
          </cell>
          <cell r="T625">
            <v>30</v>
          </cell>
          <cell r="U625">
            <v>34298</v>
          </cell>
        </row>
        <row r="626">
          <cell r="A626">
            <v>624</v>
          </cell>
          <cell r="B626" t="str">
            <v xml:space="preserve">PORT AVENTURA/P.ATRAC                                      </v>
          </cell>
          <cell r="C626" t="str">
            <v>TVE1</v>
          </cell>
          <cell r="D626" t="str">
            <v>GENERAL</v>
          </cell>
          <cell r="E626">
            <v>35916</v>
          </cell>
          <cell r="F626" t="str">
            <v>VIE</v>
          </cell>
          <cell r="G626">
            <v>0.87039351851851843</v>
          </cell>
          <cell r="H626" t="str">
            <v>000:30</v>
          </cell>
          <cell r="I626" t="str">
            <v>[VIDEOS DE PRIMERA] * [AVANCE PROGRAMACION]</v>
          </cell>
          <cell r="J626">
            <v>1</v>
          </cell>
          <cell r="K626">
            <v>18</v>
          </cell>
          <cell r="L626" t="str">
            <v>Primera</v>
          </cell>
          <cell r="M626">
            <v>7.2</v>
          </cell>
          <cell r="N626">
            <v>980.1</v>
          </cell>
          <cell r="O626">
            <v>2651</v>
          </cell>
          <cell r="P626">
            <v>5100</v>
          </cell>
          <cell r="Q626">
            <v>10.5</v>
          </cell>
          <cell r="R626">
            <v>34362</v>
          </cell>
          <cell r="S626">
            <v>93.6</v>
          </cell>
          <cell r="T626">
            <v>30</v>
          </cell>
          <cell r="U626">
            <v>34362</v>
          </cell>
        </row>
        <row r="627">
          <cell r="A627">
            <v>625</v>
          </cell>
          <cell r="B627" t="str">
            <v xml:space="preserve">PORT AVENTURA/P.ATRAC                                      </v>
          </cell>
          <cell r="C627" t="str">
            <v>TVE1</v>
          </cell>
          <cell r="D627" t="str">
            <v>GENERAL</v>
          </cell>
          <cell r="E627">
            <v>35916</v>
          </cell>
          <cell r="F627" t="str">
            <v>VIE</v>
          </cell>
          <cell r="G627">
            <v>0.92923611111111104</v>
          </cell>
          <cell r="H627" t="str">
            <v>000:30</v>
          </cell>
          <cell r="I627" t="str">
            <v>[NOS VAMOS DE FERIA] {AVANCE PROGRAMACION} * {AVANCE PROGRAMACION}</v>
          </cell>
          <cell r="J627">
            <v>4</v>
          </cell>
          <cell r="K627">
            <v>21</v>
          </cell>
          <cell r="L627" t="str">
            <v>Resto</v>
          </cell>
          <cell r="M627">
            <v>8.6</v>
          </cell>
          <cell r="N627">
            <v>988.7</v>
          </cell>
          <cell r="O627">
            <v>3174</v>
          </cell>
          <cell r="P627">
            <v>6750</v>
          </cell>
          <cell r="Q627">
            <v>10.5</v>
          </cell>
          <cell r="R627">
            <v>34411</v>
          </cell>
          <cell r="S627">
            <v>93.7</v>
          </cell>
          <cell r="T627">
            <v>30</v>
          </cell>
          <cell r="U627">
            <v>34411</v>
          </cell>
        </row>
        <row r="628">
          <cell r="A628">
            <v>626</v>
          </cell>
          <cell r="B628" t="str">
            <v xml:space="preserve">PORT AVENTURA/P.ATRAC                                      </v>
          </cell>
          <cell r="C628" t="str">
            <v>LA 2</v>
          </cell>
          <cell r="D628" t="str">
            <v>GENERAL</v>
          </cell>
          <cell r="E628">
            <v>35916</v>
          </cell>
          <cell r="F628" t="str">
            <v>VIE</v>
          </cell>
          <cell r="G628">
            <v>0.91306712962962966</v>
          </cell>
          <cell r="H628" t="str">
            <v>000:30</v>
          </cell>
          <cell r="I628" t="str">
            <v>[INFELICES PARA SIEMPR] * [AVANCE PROGRAMACION]</v>
          </cell>
          <cell r="J628">
            <v>4</v>
          </cell>
          <cell r="K628">
            <v>19</v>
          </cell>
          <cell r="L628" t="str">
            <v>Resto</v>
          </cell>
          <cell r="M628">
            <v>2.1</v>
          </cell>
          <cell r="N628">
            <v>990.8</v>
          </cell>
          <cell r="O628">
            <v>772</v>
          </cell>
          <cell r="P628">
            <v>1800</v>
          </cell>
          <cell r="Q628">
            <v>10.6</v>
          </cell>
          <cell r="R628">
            <v>34426</v>
          </cell>
          <cell r="S628">
            <v>93.8</v>
          </cell>
          <cell r="T628">
            <v>30</v>
          </cell>
          <cell r="U628">
            <v>34426</v>
          </cell>
        </row>
        <row r="629">
          <cell r="A629">
            <v>627</v>
          </cell>
          <cell r="B629" t="str">
            <v xml:space="preserve">PORT AVENTURA/P.ATRAC                                      </v>
          </cell>
          <cell r="C629" t="str">
            <v>LA 2</v>
          </cell>
          <cell r="D629" t="str">
            <v>GENERAL</v>
          </cell>
          <cell r="E629">
            <v>35916</v>
          </cell>
          <cell r="F629" t="str">
            <v>VIE</v>
          </cell>
          <cell r="G629">
            <v>0.91399305555555566</v>
          </cell>
          <cell r="H629" t="str">
            <v>000:10</v>
          </cell>
          <cell r="I629" t="str">
            <v>[INFELICES PARA SIEMPR] * [AVANCE PROGRAMACION]</v>
          </cell>
          <cell r="J629">
            <v>8</v>
          </cell>
          <cell r="K629">
            <v>19</v>
          </cell>
          <cell r="L629" t="str">
            <v>Resto</v>
          </cell>
          <cell r="M629">
            <v>1.7</v>
          </cell>
          <cell r="N629">
            <v>992.5</v>
          </cell>
          <cell r="O629">
            <v>621</v>
          </cell>
          <cell r="P629">
            <v>720</v>
          </cell>
          <cell r="Q629">
            <v>10.6</v>
          </cell>
          <cell r="R629">
            <v>34429</v>
          </cell>
          <cell r="S629">
            <v>93.8</v>
          </cell>
          <cell r="T629">
            <v>10</v>
          </cell>
          <cell r="U629">
            <v>34429</v>
          </cell>
        </row>
        <row r="630">
          <cell r="A630">
            <v>628</v>
          </cell>
          <cell r="B630" t="str">
            <v xml:space="preserve">PORT AVENTURA/P.ATRAC                                      </v>
          </cell>
          <cell r="C630" t="str">
            <v>LA 2</v>
          </cell>
          <cell r="D630" t="str">
            <v>GENERAL</v>
          </cell>
          <cell r="E630">
            <v>35916</v>
          </cell>
          <cell r="F630" t="str">
            <v>VIE</v>
          </cell>
          <cell r="G630">
            <v>0.94256944444444446</v>
          </cell>
          <cell r="H630" t="str">
            <v>000:30</v>
          </cell>
          <cell r="I630" t="str">
            <v>[AVANCE PROGRAMACION] * [AVANCE PROGRAMACION]</v>
          </cell>
          <cell r="J630">
            <v>12</v>
          </cell>
          <cell r="K630">
            <v>23</v>
          </cell>
          <cell r="L630" t="str">
            <v>Resto</v>
          </cell>
          <cell r="M630">
            <v>1.7</v>
          </cell>
          <cell r="N630">
            <v>994.2</v>
          </cell>
          <cell r="O630">
            <v>618</v>
          </cell>
          <cell r="P630">
            <v>1500</v>
          </cell>
          <cell r="Q630">
            <v>10.6</v>
          </cell>
          <cell r="R630">
            <v>34433</v>
          </cell>
          <cell r="S630">
            <v>93.8</v>
          </cell>
          <cell r="T630">
            <v>30</v>
          </cell>
          <cell r="U630">
            <v>34433</v>
          </cell>
        </row>
        <row r="631">
          <cell r="A631">
            <v>629</v>
          </cell>
          <cell r="B631" t="str">
            <v xml:space="preserve">PORT AVENTURA/P.ATRAC                                      </v>
          </cell>
          <cell r="C631" t="str">
            <v>T5</v>
          </cell>
          <cell r="D631" t="str">
            <v>GENERAL</v>
          </cell>
          <cell r="E631">
            <v>35916</v>
          </cell>
          <cell r="F631" t="str">
            <v>VIE</v>
          </cell>
          <cell r="G631">
            <v>0.65634259259259264</v>
          </cell>
          <cell r="H631" t="str">
            <v>000:30</v>
          </cell>
          <cell r="I631" t="str">
            <v>[TARDE DE CINE] {AVANCE PROGRAMACION} * {AVANCE PROGRAMACION}</v>
          </cell>
          <cell r="J631">
            <v>6</v>
          </cell>
          <cell r="K631">
            <v>22</v>
          </cell>
          <cell r="L631" t="str">
            <v>Resto</v>
          </cell>
          <cell r="M631">
            <v>3.4</v>
          </cell>
          <cell r="N631">
            <v>997.6</v>
          </cell>
          <cell r="O631">
            <v>1255</v>
          </cell>
          <cell r="P631">
            <v>1088</v>
          </cell>
          <cell r="Q631">
            <v>10.6</v>
          </cell>
          <cell r="R631">
            <v>34442</v>
          </cell>
          <cell r="S631">
            <v>93.8</v>
          </cell>
          <cell r="T631">
            <v>30</v>
          </cell>
          <cell r="U631">
            <v>34442</v>
          </cell>
        </row>
        <row r="632">
          <cell r="A632">
            <v>630</v>
          </cell>
          <cell r="B632" t="str">
            <v xml:space="preserve">PORT AVENTURA/P.ATRAC                                      </v>
          </cell>
          <cell r="C632" t="str">
            <v>T5</v>
          </cell>
          <cell r="D632" t="str">
            <v>GENERAL</v>
          </cell>
          <cell r="E632">
            <v>35916</v>
          </cell>
          <cell r="F632" t="str">
            <v>VIE</v>
          </cell>
          <cell r="G632">
            <v>0.65936342592592589</v>
          </cell>
          <cell r="H632" t="str">
            <v>000:10</v>
          </cell>
          <cell r="I632" t="str">
            <v>[TARDE DE CINE] {AVANCE PROGRAMACION} * {AVANCE PROGRAMACION}</v>
          </cell>
          <cell r="J632">
            <v>17</v>
          </cell>
          <cell r="K632">
            <v>22</v>
          </cell>
          <cell r="L632" t="str">
            <v>Resto</v>
          </cell>
          <cell r="M632">
            <v>3.7</v>
          </cell>
          <cell r="N632">
            <v>1001.3</v>
          </cell>
          <cell r="O632">
            <v>1348</v>
          </cell>
          <cell r="P632">
            <v>435</v>
          </cell>
          <cell r="Q632">
            <v>10.7</v>
          </cell>
          <cell r="R632">
            <v>34442</v>
          </cell>
          <cell r="S632">
            <v>93.8</v>
          </cell>
          <cell r="T632">
            <v>10</v>
          </cell>
          <cell r="U632">
            <v>34442</v>
          </cell>
        </row>
        <row r="633">
          <cell r="A633">
            <v>631</v>
          </cell>
          <cell r="B633" t="str">
            <v xml:space="preserve">PORT AVENTURA/P.ATRAC                                      </v>
          </cell>
          <cell r="C633" t="str">
            <v>T5</v>
          </cell>
          <cell r="D633" t="str">
            <v>GENERAL</v>
          </cell>
          <cell r="E633">
            <v>35916</v>
          </cell>
          <cell r="F633" t="str">
            <v>VIE</v>
          </cell>
          <cell r="G633">
            <v>0.78608796296296291</v>
          </cell>
          <cell r="H633" t="str">
            <v>000:30</v>
          </cell>
          <cell r="I633" t="str">
            <v>[TARDE DE CINE] {AVANCE PROGRAMACION} * {AVANCE PROGRAMACION}</v>
          </cell>
          <cell r="J633">
            <v>21</v>
          </cell>
          <cell r="K633">
            <v>26</v>
          </cell>
          <cell r="L633" t="str">
            <v>Resto</v>
          </cell>
          <cell r="M633">
            <v>6</v>
          </cell>
          <cell r="N633">
            <v>1007.3</v>
          </cell>
          <cell r="O633">
            <v>2206</v>
          </cell>
          <cell r="P633">
            <v>1650</v>
          </cell>
          <cell r="Q633">
            <v>10.7</v>
          </cell>
          <cell r="R633">
            <v>34458</v>
          </cell>
          <cell r="S633">
            <v>93.9</v>
          </cell>
          <cell r="T633">
            <v>30</v>
          </cell>
          <cell r="U633">
            <v>34458</v>
          </cell>
        </row>
        <row r="634">
          <cell r="A634">
            <v>632</v>
          </cell>
          <cell r="B634" t="str">
            <v xml:space="preserve">PORT AVENTURA/P.ATRAC                                      </v>
          </cell>
          <cell r="C634" t="str">
            <v>T5</v>
          </cell>
          <cell r="D634" t="str">
            <v>GENERAL</v>
          </cell>
          <cell r="E634">
            <v>35916</v>
          </cell>
          <cell r="F634" t="str">
            <v>VIE</v>
          </cell>
          <cell r="G634">
            <v>0.90240740740740744</v>
          </cell>
          <cell r="H634" t="str">
            <v>000:10</v>
          </cell>
          <cell r="I634" t="str">
            <v>[AVANCE PROGRAMACION] * [CINE 5 ESTRELLAS]</v>
          </cell>
          <cell r="J634">
            <v>13</v>
          </cell>
          <cell r="K634">
            <v>19</v>
          </cell>
          <cell r="L634" t="str">
            <v>Resto</v>
          </cell>
          <cell r="M634">
            <v>5</v>
          </cell>
          <cell r="N634">
            <v>1012.3</v>
          </cell>
          <cell r="O634">
            <v>1841</v>
          </cell>
          <cell r="P634">
            <v>1605</v>
          </cell>
          <cell r="Q634">
            <v>10.8</v>
          </cell>
          <cell r="R634">
            <v>34480</v>
          </cell>
          <cell r="S634">
            <v>93.9</v>
          </cell>
          <cell r="T634">
            <v>10</v>
          </cell>
          <cell r="U634">
            <v>34480</v>
          </cell>
        </row>
        <row r="635">
          <cell r="A635">
            <v>633</v>
          </cell>
          <cell r="B635" t="str">
            <v xml:space="preserve">PORT AVENTURA/P.ATRAC                                      </v>
          </cell>
          <cell r="C635" t="str">
            <v>A3</v>
          </cell>
          <cell r="D635" t="str">
            <v>GENERAL</v>
          </cell>
          <cell r="E635">
            <v>35916</v>
          </cell>
          <cell r="F635" t="str">
            <v>VIE</v>
          </cell>
          <cell r="G635">
            <v>0.50761574074074078</v>
          </cell>
          <cell r="H635" t="str">
            <v>000:30</v>
          </cell>
          <cell r="I635" t="str">
            <v>[LOS SIMPSONS] {AVANCE PROGRAMACION} * {A3Z HOGAR}</v>
          </cell>
          <cell r="J635">
            <v>18</v>
          </cell>
          <cell r="K635">
            <v>18</v>
          </cell>
          <cell r="L635" t="str">
            <v>Ultima</v>
          </cell>
          <cell r="M635">
            <v>2</v>
          </cell>
          <cell r="N635">
            <v>1014.3</v>
          </cell>
          <cell r="O635">
            <v>733</v>
          </cell>
          <cell r="P635">
            <v>225</v>
          </cell>
          <cell r="Q635">
            <v>10.8</v>
          </cell>
          <cell r="R635">
            <v>34502</v>
          </cell>
          <cell r="S635">
            <v>94</v>
          </cell>
          <cell r="T635">
            <v>30</v>
          </cell>
          <cell r="U635">
            <v>34502</v>
          </cell>
        </row>
        <row r="636">
          <cell r="A636">
            <v>634</v>
          </cell>
          <cell r="B636" t="str">
            <v xml:space="preserve">PORT AVENTURA/P.ATRAC                                      </v>
          </cell>
          <cell r="C636" t="str">
            <v>A3</v>
          </cell>
          <cell r="D636" t="str">
            <v>GENERAL</v>
          </cell>
          <cell r="E636">
            <v>35916</v>
          </cell>
          <cell r="F636" t="str">
            <v>VIE</v>
          </cell>
          <cell r="G636">
            <v>0.68383101851851846</v>
          </cell>
          <cell r="H636" t="str">
            <v>000:30</v>
          </cell>
          <cell r="I636" t="str">
            <v>[CINE] {AVANCE PROGRAMACION} * {(P)VERAS LO QUE GUSTA}</v>
          </cell>
          <cell r="J636">
            <v>28</v>
          </cell>
          <cell r="K636">
            <v>29</v>
          </cell>
          <cell r="L636" t="str">
            <v>Penultima</v>
          </cell>
          <cell r="M636">
            <v>6.1</v>
          </cell>
          <cell r="N636">
            <v>1020.4</v>
          </cell>
          <cell r="O636">
            <v>2226</v>
          </cell>
          <cell r="P636">
            <v>3000</v>
          </cell>
          <cell r="Q636">
            <v>10.8</v>
          </cell>
          <cell r="R636">
            <v>34529</v>
          </cell>
          <cell r="S636">
            <v>94</v>
          </cell>
          <cell r="T636">
            <v>30</v>
          </cell>
          <cell r="U636">
            <v>34529</v>
          </cell>
        </row>
        <row r="637">
          <cell r="A637">
            <v>635</v>
          </cell>
          <cell r="B637" t="str">
            <v xml:space="preserve">PORT AVENTURA/P.ATRAC                                      </v>
          </cell>
          <cell r="C637" t="str">
            <v>A3</v>
          </cell>
          <cell r="D637" t="str">
            <v>GENERAL</v>
          </cell>
          <cell r="E637">
            <v>35916</v>
          </cell>
          <cell r="F637" t="str">
            <v>VIE</v>
          </cell>
          <cell r="G637">
            <v>1.0588541666666667</v>
          </cell>
          <cell r="H637" t="str">
            <v>000:30</v>
          </cell>
          <cell r="I637" t="str">
            <v>[CINE] {(P)VERAS LO QUE GUSTA} * {AVANCE PROGRAMACION}</v>
          </cell>
          <cell r="J637">
            <v>9</v>
          </cell>
          <cell r="K637">
            <v>18</v>
          </cell>
          <cell r="L637" t="str">
            <v>Resto</v>
          </cell>
          <cell r="M637">
            <v>2.6</v>
          </cell>
          <cell r="N637">
            <v>1023</v>
          </cell>
          <cell r="O637">
            <v>965</v>
          </cell>
          <cell r="P637">
            <v>1350</v>
          </cell>
          <cell r="Q637">
            <v>10.9</v>
          </cell>
          <cell r="R637">
            <v>34558</v>
          </cell>
          <cell r="S637">
            <v>94.1</v>
          </cell>
          <cell r="T637">
            <v>30</v>
          </cell>
          <cell r="U637">
            <v>34558</v>
          </cell>
        </row>
        <row r="638">
          <cell r="A638">
            <v>636</v>
          </cell>
          <cell r="B638" t="str">
            <v xml:space="preserve">PORT AVENTURA/P.ATRAC                                      </v>
          </cell>
          <cell r="C638" t="str">
            <v>TV3</v>
          </cell>
          <cell r="D638" t="str">
            <v>GENERAL</v>
          </cell>
          <cell r="E638">
            <v>35916</v>
          </cell>
          <cell r="F638" t="str">
            <v>VIE</v>
          </cell>
          <cell r="G638">
            <v>0.67332175925925919</v>
          </cell>
          <cell r="H638" t="str">
            <v>000:20</v>
          </cell>
          <cell r="I638" t="str">
            <v>[PEL.LICULA]  * {AVANCE PROGRAMACION}</v>
          </cell>
          <cell r="J638">
            <v>13</v>
          </cell>
          <cell r="K638">
            <v>17</v>
          </cell>
          <cell r="L638" t="str">
            <v>Resto</v>
          </cell>
          <cell r="M638">
            <v>1</v>
          </cell>
          <cell r="N638">
            <v>1024</v>
          </cell>
          <cell r="O638">
            <v>383</v>
          </cell>
          <cell r="P638">
            <v>700</v>
          </cell>
          <cell r="Q638">
            <v>10.9</v>
          </cell>
          <cell r="R638">
            <v>34558</v>
          </cell>
          <cell r="S638">
            <v>94.1</v>
          </cell>
          <cell r="T638">
            <v>20</v>
          </cell>
          <cell r="U638">
            <v>34558</v>
          </cell>
        </row>
        <row r="639">
          <cell r="A639">
            <v>637</v>
          </cell>
          <cell r="B639" t="str">
            <v xml:space="preserve">PORT AVENTURA/P.ATRAC                                      </v>
          </cell>
          <cell r="C639" t="str">
            <v>TV3</v>
          </cell>
          <cell r="D639" t="str">
            <v>GENERAL</v>
          </cell>
          <cell r="E639">
            <v>35916</v>
          </cell>
          <cell r="F639" t="str">
            <v>VIE</v>
          </cell>
          <cell r="G639">
            <v>0.90152777777777782</v>
          </cell>
          <cell r="H639" t="str">
            <v>000:30</v>
          </cell>
          <cell r="I639" t="str">
            <v>[SENSE TITOL S/N]  * {NUMERO SORTEO ONCE}</v>
          </cell>
          <cell r="J639">
            <v>2</v>
          </cell>
          <cell r="K639">
            <v>20</v>
          </cell>
          <cell r="L639" t="str">
            <v>Segunda</v>
          </cell>
          <cell r="M639">
            <v>1</v>
          </cell>
          <cell r="N639">
            <v>1025</v>
          </cell>
          <cell r="O639">
            <v>366</v>
          </cell>
          <cell r="P639">
            <v>1500</v>
          </cell>
          <cell r="Q639">
            <v>10.9</v>
          </cell>
          <cell r="R639">
            <v>34563</v>
          </cell>
          <cell r="S639">
            <v>94.1</v>
          </cell>
          <cell r="T639">
            <v>30</v>
          </cell>
          <cell r="U639">
            <v>34563</v>
          </cell>
        </row>
        <row r="640">
          <cell r="A640">
            <v>638</v>
          </cell>
          <cell r="B640" t="str">
            <v xml:space="preserve">PORT AVENTURA/P.ATRAC                                      </v>
          </cell>
          <cell r="C640" t="str">
            <v>TV3</v>
          </cell>
          <cell r="D640" t="str">
            <v>GENERAL</v>
          </cell>
          <cell r="E640">
            <v>35916</v>
          </cell>
          <cell r="F640" t="str">
            <v>VIE</v>
          </cell>
          <cell r="G640">
            <v>0.90471064814814817</v>
          </cell>
          <cell r="H640" t="str">
            <v>000:20</v>
          </cell>
          <cell r="I640" t="str">
            <v>[SENSE TITOL S/N]  * {NUMERO SORTEO ONCE}</v>
          </cell>
          <cell r="J640">
            <v>16</v>
          </cell>
          <cell r="K640">
            <v>20</v>
          </cell>
          <cell r="L640" t="str">
            <v>Resto</v>
          </cell>
          <cell r="M640">
            <v>1</v>
          </cell>
          <cell r="N640">
            <v>1026</v>
          </cell>
          <cell r="O640">
            <v>355</v>
          </cell>
          <cell r="P640">
            <v>1000</v>
          </cell>
          <cell r="Q640">
            <v>10.9</v>
          </cell>
          <cell r="R640">
            <v>34563</v>
          </cell>
          <cell r="S640">
            <v>94.1</v>
          </cell>
          <cell r="T640">
            <v>20</v>
          </cell>
          <cell r="U640">
            <v>34563</v>
          </cell>
        </row>
        <row r="641">
          <cell r="A641">
            <v>639</v>
          </cell>
          <cell r="B641" t="str">
            <v xml:space="preserve">PORT AVENTURA/P.ATRAC                                      </v>
          </cell>
          <cell r="C641" t="str">
            <v>TV3</v>
          </cell>
          <cell r="D641" t="str">
            <v>GENERAL</v>
          </cell>
          <cell r="E641">
            <v>35916</v>
          </cell>
          <cell r="F641" t="str">
            <v>VIE</v>
          </cell>
          <cell r="G641">
            <v>0.98971064814814813</v>
          </cell>
          <cell r="H641" t="str">
            <v>000:30</v>
          </cell>
          <cell r="I641" t="str">
            <v>[PEL.LICULA]  * {AVANCE PROGRAMACION}</v>
          </cell>
          <cell r="J641">
            <v>14</v>
          </cell>
          <cell r="K641">
            <v>19</v>
          </cell>
          <cell r="L641" t="str">
            <v>Resto</v>
          </cell>
          <cell r="M641">
            <v>0.4</v>
          </cell>
          <cell r="N641">
            <v>1026.4000000000001</v>
          </cell>
          <cell r="O641">
            <v>153</v>
          </cell>
          <cell r="P641">
            <v>450</v>
          </cell>
          <cell r="Q641">
            <v>10.9</v>
          </cell>
          <cell r="R641">
            <v>34563</v>
          </cell>
          <cell r="S641">
            <v>94.1</v>
          </cell>
          <cell r="T641">
            <v>30</v>
          </cell>
          <cell r="U641">
            <v>34563</v>
          </cell>
        </row>
        <row r="642">
          <cell r="A642">
            <v>640</v>
          </cell>
          <cell r="B642" t="str">
            <v xml:space="preserve">PORT AVENTURA/P.ATRAC                                      </v>
          </cell>
          <cell r="C642" t="str">
            <v>C9</v>
          </cell>
          <cell r="D642" t="str">
            <v>GENERAL</v>
          </cell>
          <cell r="E642">
            <v>35916</v>
          </cell>
          <cell r="F642" t="str">
            <v>VIE</v>
          </cell>
          <cell r="G642">
            <v>0.85234953703703698</v>
          </cell>
          <cell r="H642" t="str">
            <v>000:30</v>
          </cell>
          <cell r="I642" t="str">
            <v>[AVANCE PROGRAMACION] * [NOTICIES 9:2]</v>
          </cell>
          <cell r="J642">
            <v>2</v>
          </cell>
          <cell r="K642">
            <v>7</v>
          </cell>
          <cell r="L642" t="str">
            <v>Segunda</v>
          </cell>
          <cell r="M642">
            <v>0.6</v>
          </cell>
          <cell r="N642">
            <v>1027</v>
          </cell>
          <cell r="O642">
            <v>227</v>
          </cell>
          <cell r="P642">
            <v>240</v>
          </cell>
          <cell r="Q642">
            <v>10.9</v>
          </cell>
          <cell r="R642">
            <v>34569</v>
          </cell>
          <cell r="S642">
            <v>94.2</v>
          </cell>
          <cell r="T642">
            <v>30</v>
          </cell>
          <cell r="U642">
            <v>34569</v>
          </cell>
        </row>
        <row r="643">
          <cell r="A643">
            <v>641</v>
          </cell>
          <cell r="B643" t="str">
            <v xml:space="preserve">PORT AVENTURA/P.ATRAC                                      </v>
          </cell>
          <cell r="C643" t="str">
            <v>C9</v>
          </cell>
          <cell r="D643" t="str">
            <v>GENERAL</v>
          </cell>
          <cell r="E643">
            <v>35916</v>
          </cell>
          <cell r="F643" t="str">
            <v>VIE</v>
          </cell>
          <cell r="G643">
            <v>0.93125000000000002</v>
          </cell>
          <cell r="H643" t="str">
            <v>000:20</v>
          </cell>
          <cell r="I643" t="str">
            <v>[PARLE VOSTE,CALLE VOS] {AVANCE PROGRAMACION} * {AVANCE PROGRAMACION}</v>
          </cell>
          <cell r="J643">
            <v>9</v>
          </cell>
          <cell r="K643">
            <v>15</v>
          </cell>
          <cell r="L643" t="str">
            <v>Resto</v>
          </cell>
          <cell r="M643">
            <v>0.5</v>
          </cell>
          <cell r="N643">
            <v>1027.5999999999999</v>
          </cell>
          <cell r="O643">
            <v>195</v>
          </cell>
          <cell r="P643">
            <v>450</v>
          </cell>
          <cell r="Q643">
            <v>10.9</v>
          </cell>
          <cell r="R643">
            <v>34573</v>
          </cell>
          <cell r="S643">
            <v>94.2</v>
          </cell>
          <cell r="T643">
            <v>20</v>
          </cell>
          <cell r="U643">
            <v>34573</v>
          </cell>
        </row>
        <row r="644">
          <cell r="A644">
            <v>642</v>
          </cell>
          <cell r="B644" t="str">
            <v xml:space="preserve">PORT AVENTURA/P.ATRAC                                      </v>
          </cell>
          <cell r="C644" t="str">
            <v>C9</v>
          </cell>
          <cell r="D644" t="str">
            <v>GENERAL</v>
          </cell>
          <cell r="E644">
            <v>35916</v>
          </cell>
          <cell r="F644" t="str">
            <v>VIE</v>
          </cell>
          <cell r="G644">
            <v>0.9520601851851852</v>
          </cell>
          <cell r="H644" t="str">
            <v>000:20</v>
          </cell>
          <cell r="I644" t="str">
            <v>[PARLE VOSTE,CALLE VOS] {AVANCE PROGRAMACION} * {AVANCE PROGRAMACION}</v>
          </cell>
          <cell r="J644">
            <v>3</v>
          </cell>
          <cell r="K644">
            <v>10</v>
          </cell>
          <cell r="L644" t="str">
            <v>Resto</v>
          </cell>
          <cell r="M644">
            <v>0.6</v>
          </cell>
          <cell r="N644">
            <v>1028.0999999999999</v>
          </cell>
          <cell r="O644">
            <v>204</v>
          </cell>
          <cell r="P644">
            <v>450</v>
          </cell>
          <cell r="Q644">
            <v>10.9</v>
          </cell>
          <cell r="R644">
            <v>34573</v>
          </cell>
          <cell r="S644">
            <v>94.2</v>
          </cell>
          <cell r="T644">
            <v>20</v>
          </cell>
          <cell r="U644">
            <v>34573</v>
          </cell>
        </row>
        <row r="645">
          <cell r="A645">
            <v>643</v>
          </cell>
          <cell r="B645" t="str">
            <v xml:space="preserve">PORT AVENTURA/P.ATRAC                                      </v>
          </cell>
          <cell r="C645" t="str">
            <v>C9</v>
          </cell>
          <cell r="D645" t="str">
            <v>GENERAL</v>
          </cell>
          <cell r="E645">
            <v>35916</v>
          </cell>
          <cell r="F645" t="str">
            <v>VIE</v>
          </cell>
          <cell r="G645">
            <v>0.95437499999999997</v>
          </cell>
          <cell r="H645" t="str">
            <v>000:30</v>
          </cell>
          <cell r="I645" t="str">
            <v>[PARLE VOSTE,CALLE VOS] {AVANCE PROGRAMACION} * {AVANCE PROGRAMACION}</v>
          </cell>
          <cell r="J645">
            <v>10</v>
          </cell>
          <cell r="K645">
            <v>10</v>
          </cell>
          <cell r="L645" t="str">
            <v>Ultima</v>
          </cell>
          <cell r="M645">
            <v>0.6</v>
          </cell>
          <cell r="N645">
            <v>1028.7</v>
          </cell>
          <cell r="O645">
            <v>212</v>
          </cell>
          <cell r="P645">
            <v>675</v>
          </cell>
          <cell r="Q645">
            <v>10.9</v>
          </cell>
          <cell r="R645">
            <v>34573</v>
          </cell>
          <cell r="S645">
            <v>94.2</v>
          </cell>
          <cell r="T645">
            <v>30</v>
          </cell>
          <cell r="U645">
            <v>34573</v>
          </cell>
        </row>
        <row r="646">
          <cell r="A646">
            <v>644</v>
          </cell>
          <cell r="B646" t="str">
            <v xml:space="preserve">PORT AVENTURA/P.ATRAC                                      </v>
          </cell>
          <cell r="C646" t="str">
            <v>TVM</v>
          </cell>
          <cell r="D646" t="str">
            <v>GENERAL</v>
          </cell>
          <cell r="E646">
            <v>35916</v>
          </cell>
          <cell r="F646" t="str">
            <v>VIE</v>
          </cell>
          <cell r="G646">
            <v>0.60428240740740746</v>
          </cell>
          <cell r="H646" t="str">
            <v>000:10</v>
          </cell>
          <cell r="I646" t="str">
            <v>[TELENOTICIAS 1] {TELENOTICIAS 1:GRAL.}</v>
          </cell>
          <cell r="J646">
            <v>8</v>
          </cell>
          <cell r="K646">
            <v>12</v>
          </cell>
          <cell r="L646" t="str">
            <v>Resto</v>
          </cell>
          <cell r="M646">
            <v>0.6</v>
          </cell>
          <cell r="N646">
            <v>1029.3</v>
          </cell>
          <cell r="O646">
            <v>228</v>
          </cell>
          <cell r="P646">
            <v>175</v>
          </cell>
          <cell r="Q646">
            <v>10.9</v>
          </cell>
          <cell r="R646">
            <v>34573</v>
          </cell>
          <cell r="S646">
            <v>94.2</v>
          </cell>
          <cell r="T646">
            <v>10</v>
          </cell>
          <cell r="U646">
            <v>34573</v>
          </cell>
        </row>
        <row r="647">
          <cell r="A647">
            <v>645</v>
          </cell>
          <cell r="B647" t="str">
            <v xml:space="preserve">PORT AVENTURA/P.ATRAC                                      </v>
          </cell>
          <cell r="C647" t="str">
            <v>TVM</v>
          </cell>
          <cell r="D647" t="str">
            <v>GENERAL</v>
          </cell>
          <cell r="E647">
            <v>35916</v>
          </cell>
          <cell r="F647" t="str">
            <v>VIE</v>
          </cell>
          <cell r="G647">
            <v>1.0162731481481482</v>
          </cell>
          <cell r="H647" t="str">
            <v>000:10</v>
          </cell>
          <cell r="I647" t="str">
            <v>[SUCEDIO EN MADRID] {AVANCE PROGRAMACION} * {AVANCE PROGRAMACION}</v>
          </cell>
          <cell r="J647">
            <v>20</v>
          </cell>
          <cell r="K647">
            <v>23</v>
          </cell>
          <cell r="L647" t="str">
            <v>Resto</v>
          </cell>
          <cell r="M647">
            <v>0.6</v>
          </cell>
          <cell r="N647">
            <v>1029.9000000000001</v>
          </cell>
          <cell r="O647">
            <v>214</v>
          </cell>
          <cell r="P647">
            <v>350</v>
          </cell>
          <cell r="Q647">
            <v>10.9</v>
          </cell>
          <cell r="R647">
            <v>34573</v>
          </cell>
          <cell r="S647">
            <v>94.2</v>
          </cell>
          <cell r="T647">
            <v>10</v>
          </cell>
          <cell r="U647">
            <v>34573</v>
          </cell>
        </row>
        <row r="648">
          <cell r="A648">
            <v>646</v>
          </cell>
          <cell r="B648" t="str">
            <v xml:space="preserve">PORT AVENTURA/P.ATRAC                                      </v>
          </cell>
          <cell r="C648" t="str">
            <v>TVE1</v>
          </cell>
          <cell r="D648" t="str">
            <v>GENERAL</v>
          </cell>
          <cell r="E648">
            <v>35917</v>
          </cell>
          <cell r="F648" t="str">
            <v>SÁB</v>
          </cell>
          <cell r="G648">
            <v>0.62246527777777783</v>
          </cell>
          <cell r="H648" t="str">
            <v>000:30</v>
          </cell>
          <cell r="I648" t="str">
            <v>[CORAZON CORAZON] * [AVANCE PROGRAMACION]</v>
          </cell>
          <cell r="J648">
            <v>12</v>
          </cell>
          <cell r="K648">
            <v>21</v>
          </cell>
          <cell r="L648" t="str">
            <v>Resto</v>
          </cell>
          <cell r="M648">
            <v>7</v>
          </cell>
          <cell r="N648">
            <v>1036.9000000000001</v>
          </cell>
          <cell r="O648">
            <v>2553</v>
          </cell>
          <cell r="P648">
            <v>5100</v>
          </cell>
          <cell r="Q648">
            <v>11</v>
          </cell>
          <cell r="R648">
            <v>34605</v>
          </cell>
          <cell r="S648">
            <v>94.3</v>
          </cell>
          <cell r="T648">
            <v>30</v>
          </cell>
          <cell r="U648">
            <v>34605</v>
          </cell>
        </row>
        <row r="649">
          <cell r="A649">
            <v>647</v>
          </cell>
          <cell r="B649" t="str">
            <v xml:space="preserve">PORT AVENTURA/P.ATRAC                                      </v>
          </cell>
          <cell r="C649" t="str">
            <v>TVE1</v>
          </cell>
          <cell r="D649" t="str">
            <v>GENERAL</v>
          </cell>
          <cell r="E649">
            <v>35917</v>
          </cell>
          <cell r="F649" t="str">
            <v>SÁB</v>
          </cell>
          <cell r="G649">
            <v>0.67707175925925922</v>
          </cell>
          <cell r="H649" t="str">
            <v>000:30</v>
          </cell>
          <cell r="I649" t="str">
            <v>[CINE] {AVANCE PROGRAMACION} * {AVANCE PROGRAMACION}</v>
          </cell>
          <cell r="J649">
            <v>6</v>
          </cell>
          <cell r="K649">
            <v>21</v>
          </cell>
          <cell r="L649" t="str">
            <v>Resto</v>
          </cell>
          <cell r="M649">
            <v>4.7</v>
          </cell>
          <cell r="N649">
            <v>1041.5999999999999</v>
          </cell>
          <cell r="O649">
            <v>1733</v>
          </cell>
          <cell r="P649">
            <v>3900</v>
          </cell>
          <cell r="Q649">
            <v>11</v>
          </cell>
          <cell r="R649">
            <v>34643</v>
          </cell>
          <cell r="S649">
            <v>94.4</v>
          </cell>
          <cell r="T649">
            <v>30</v>
          </cell>
          <cell r="U649">
            <v>34643</v>
          </cell>
        </row>
        <row r="650">
          <cell r="A650">
            <v>648</v>
          </cell>
          <cell r="B650" t="str">
            <v xml:space="preserve">PORT AVENTURA/P.ATRAC                                      </v>
          </cell>
          <cell r="C650" t="str">
            <v>TVE1</v>
          </cell>
          <cell r="D650" t="str">
            <v>GENERAL</v>
          </cell>
          <cell r="E650">
            <v>35917</v>
          </cell>
          <cell r="F650" t="str">
            <v>SÁB</v>
          </cell>
          <cell r="G650">
            <v>0.67776620370370377</v>
          </cell>
          <cell r="H650" t="str">
            <v>000:10</v>
          </cell>
          <cell r="I650" t="str">
            <v>[CINE] {AVANCE PROGRAMACION} * {AVANCE PROGRAMACION}</v>
          </cell>
          <cell r="J650">
            <v>9</v>
          </cell>
          <cell r="K650">
            <v>21</v>
          </cell>
          <cell r="L650" t="str">
            <v>Resto</v>
          </cell>
          <cell r="M650">
            <v>4.8</v>
          </cell>
          <cell r="N650">
            <v>1046.4000000000001</v>
          </cell>
          <cell r="O650">
            <v>1766</v>
          </cell>
          <cell r="P650">
            <v>1560</v>
          </cell>
          <cell r="Q650">
            <v>11.1</v>
          </cell>
          <cell r="R650">
            <v>34643</v>
          </cell>
          <cell r="S650">
            <v>94.4</v>
          </cell>
          <cell r="T650">
            <v>10</v>
          </cell>
          <cell r="U650">
            <v>34643</v>
          </cell>
        </row>
        <row r="651">
          <cell r="A651">
            <v>649</v>
          </cell>
          <cell r="B651" t="str">
            <v xml:space="preserve">PORT AVENTURA/P.ATRAC                                      </v>
          </cell>
          <cell r="C651" t="str">
            <v>T5</v>
          </cell>
          <cell r="D651" t="str">
            <v>GENERAL</v>
          </cell>
          <cell r="E651">
            <v>35917</v>
          </cell>
          <cell r="F651" t="str">
            <v>SÁB</v>
          </cell>
          <cell r="G651">
            <v>0.47927083333333331</v>
          </cell>
          <cell r="H651" t="str">
            <v>000:30</v>
          </cell>
          <cell r="I651" t="str">
            <v>[LA TIENDA EN CASA] * [MAS QUE COCHES]</v>
          </cell>
          <cell r="J651">
            <v>14</v>
          </cell>
          <cell r="K651">
            <v>19</v>
          </cell>
          <cell r="L651" t="str">
            <v>Resto</v>
          </cell>
          <cell r="M651">
            <v>0.6</v>
          </cell>
          <cell r="N651">
            <v>1047</v>
          </cell>
          <cell r="O651">
            <v>217</v>
          </cell>
          <cell r="P651">
            <v>300</v>
          </cell>
          <cell r="Q651">
            <v>11.1</v>
          </cell>
          <cell r="R651">
            <v>34644</v>
          </cell>
          <cell r="S651">
            <v>94.4</v>
          </cell>
          <cell r="T651">
            <v>30</v>
          </cell>
          <cell r="U651">
            <v>34644</v>
          </cell>
        </row>
        <row r="652">
          <cell r="A652">
            <v>650</v>
          </cell>
          <cell r="B652" t="str">
            <v xml:space="preserve">PORT AVENTURA/P.ATRAC                                      </v>
          </cell>
          <cell r="C652" t="str">
            <v>T5</v>
          </cell>
          <cell r="D652" t="str">
            <v>GENERAL</v>
          </cell>
          <cell r="E652">
            <v>35917</v>
          </cell>
          <cell r="F652" t="str">
            <v>SÁB</v>
          </cell>
          <cell r="G652">
            <v>0.53393518518518512</v>
          </cell>
          <cell r="H652" t="str">
            <v>000:30</v>
          </cell>
          <cell r="I652" t="str">
            <v xml:space="preserve">[SENSACION DE VIVIR] {LA TIENDA EN CASA} * </v>
          </cell>
          <cell r="J652">
            <v>14</v>
          </cell>
          <cell r="K652">
            <v>18</v>
          </cell>
          <cell r="L652" t="str">
            <v>Resto</v>
          </cell>
          <cell r="M652">
            <v>1.6</v>
          </cell>
          <cell r="N652">
            <v>1048.5999999999999</v>
          </cell>
          <cell r="O652">
            <v>591</v>
          </cell>
          <cell r="P652">
            <v>300</v>
          </cell>
          <cell r="Q652">
            <v>11.1</v>
          </cell>
          <cell r="R652">
            <v>34647</v>
          </cell>
          <cell r="S652">
            <v>94.4</v>
          </cell>
          <cell r="T652">
            <v>30</v>
          </cell>
          <cell r="U652">
            <v>34647</v>
          </cell>
        </row>
        <row r="653">
          <cell r="A653">
            <v>651</v>
          </cell>
          <cell r="B653" t="str">
            <v xml:space="preserve">PORT AVENTURA/P.ATRAC                                      </v>
          </cell>
          <cell r="C653" t="str">
            <v>T5</v>
          </cell>
          <cell r="D653" t="str">
            <v>GENERAL</v>
          </cell>
          <cell r="E653">
            <v>35917</v>
          </cell>
          <cell r="F653" t="str">
            <v>SÁB</v>
          </cell>
          <cell r="G653">
            <v>0.70259259259259255</v>
          </cell>
          <cell r="H653" t="str">
            <v>000:30</v>
          </cell>
          <cell r="I653" t="str">
            <v xml:space="preserve">[CINE FIN DE SEMANA] {(P)PARA VER MEJOR TV} * </v>
          </cell>
          <cell r="J653">
            <v>12</v>
          </cell>
          <cell r="K653">
            <v>17</v>
          </cell>
          <cell r="L653" t="str">
            <v>Resto</v>
          </cell>
          <cell r="M653">
            <v>4.7</v>
          </cell>
          <cell r="N653">
            <v>1053.3</v>
          </cell>
          <cell r="O653">
            <v>1714</v>
          </cell>
          <cell r="P653">
            <v>1238</v>
          </cell>
          <cell r="Q653">
            <v>11.2</v>
          </cell>
          <cell r="R653">
            <v>34667</v>
          </cell>
          <cell r="S653">
            <v>94.4</v>
          </cell>
          <cell r="T653">
            <v>30</v>
          </cell>
          <cell r="U653">
            <v>34667</v>
          </cell>
        </row>
        <row r="654">
          <cell r="A654">
            <v>652</v>
          </cell>
          <cell r="B654" t="str">
            <v xml:space="preserve">PORT AVENTURA/P.ATRAC                                      </v>
          </cell>
          <cell r="C654" t="str">
            <v>T5</v>
          </cell>
          <cell r="D654" t="str">
            <v>GENERAL</v>
          </cell>
          <cell r="E654">
            <v>35917</v>
          </cell>
          <cell r="F654" t="str">
            <v>SÁB</v>
          </cell>
          <cell r="G654">
            <v>0.8464814814814815</v>
          </cell>
          <cell r="H654" t="str">
            <v>000:30</v>
          </cell>
          <cell r="I654" t="str">
            <v>[AVANCE PROGRAMACION] * [CINE FIN DE SEMANA 3]</v>
          </cell>
          <cell r="J654">
            <v>16</v>
          </cell>
          <cell r="K654">
            <v>21</v>
          </cell>
          <cell r="L654" t="str">
            <v>Resto</v>
          </cell>
          <cell r="M654">
            <v>3.5</v>
          </cell>
          <cell r="N654">
            <v>1056.8</v>
          </cell>
          <cell r="O654">
            <v>1288</v>
          </cell>
          <cell r="P654">
            <v>675</v>
          </cell>
          <cell r="Q654">
            <v>11.2</v>
          </cell>
          <cell r="R654">
            <v>34684</v>
          </cell>
          <cell r="S654">
            <v>94.5</v>
          </cell>
          <cell r="T654">
            <v>30</v>
          </cell>
          <cell r="U654">
            <v>34684</v>
          </cell>
        </row>
        <row r="655">
          <cell r="A655">
            <v>653</v>
          </cell>
          <cell r="B655" t="str">
            <v xml:space="preserve">PORT AVENTURA/P.ATRAC                                      </v>
          </cell>
          <cell r="C655" t="str">
            <v>T5</v>
          </cell>
          <cell r="D655" t="str">
            <v>GENERAL</v>
          </cell>
          <cell r="E655">
            <v>35917</v>
          </cell>
          <cell r="F655" t="str">
            <v>SÁB</v>
          </cell>
          <cell r="G655">
            <v>0.86431712962962959</v>
          </cell>
          <cell r="H655" t="str">
            <v>000:30</v>
          </cell>
          <cell r="I655" t="str">
            <v>[CINE FIN DE SEMANA 3] {AVANCE PROGRAMACION} * {AVANCE PROGRAMACION}</v>
          </cell>
          <cell r="J655">
            <v>8</v>
          </cell>
          <cell r="K655">
            <v>20</v>
          </cell>
          <cell r="L655" t="str">
            <v>Resto</v>
          </cell>
          <cell r="M655">
            <v>3.9</v>
          </cell>
          <cell r="N655">
            <v>1060.5999999999999</v>
          </cell>
          <cell r="O655">
            <v>1423</v>
          </cell>
          <cell r="P655">
            <v>675</v>
          </cell>
          <cell r="Q655">
            <v>11.2</v>
          </cell>
          <cell r="R655">
            <v>34685</v>
          </cell>
          <cell r="S655">
            <v>94.5</v>
          </cell>
          <cell r="T655">
            <v>30</v>
          </cell>
          <cell r="U655">
            <v>34685</v>
          </cell>
        </row>
        <row r="656">
          <cell r="A656">
            <v>654</v>
          </cell>
          <cell r="B656" t="str">
            <v xml:space="preserve">PORT AVENTURA/P.ATRAC                                      </v>
          </cell>
          <cell r="C656" t="str">
            <v>T5</v>
          </cell>
          <cell r="D656" t="str">
            <v>GENERAL</v>
          </cell>
          <cell r="E656">
            <v>35917</v>
          </cell>
          <cell r="F656" t="str">
            <v>SÁB</v>
          </cell>
          <cell r="G656">
            <v>0.90210648148148154</v>
          </cell>
          <cell r="H656" t="str">
            <v>000:10</v>
          </cell>
          <cell r="I656" t="str">
            <v xml:space="preserve">[CINE FIN DE SEMANA 3] {AVANCE PROGRAMACION} * </v>
          </cell>
          <cell r="J656">
            <v>9</v>
          </cell>
          <cell r="K656">
            <v>24</v>
          </cell>
          <cell r="L656" t="str">
            <v>Resto</v>
          </cell>
          <cell r="M656">
            <v>4.9000000000000004</v>
          </cell>
          <cell r="N656">
            <v>1065.5</v>
          </cell>
          <cell r="O656">
            <v>1789</v>
          </cell>
          <cell r="P656">
            <v>270</v>
          </cell>
          <cell r="Q656">
            <v>11.3</v>
          </cell>
          <cell r="R656">
            <v>34706</v>
          </cell>
          <cell r="S656">
            <v>94.5</v>
          </cell>
          <cell r="T656">
            <v>10</v>
          </cell>
          <cell r="U656">
            <v>34706</v>
          </cell>
        </row>
        <row r="657">
          <cell r="A657">
            <v>655</v>
          </cell>
          <cell r="B657" t="str">
            <v xml:space="preserve">PORT AVENTURA/P.ATRAC                                      </v>
          </cell>
          <cell r="C657" t="str">
            <v>A3</v>
          </cell>
          <cell r="D657" t="str">
            <v>GENERAL</v>
          </cell>
          <cell r="E657">
            <v>35917</v>
          </cell>
          <cell r="F657" t="str">
            <v>SÁB</v>
          </cell>
          <cell r="G657">
            <v>0.76958333333333329</v>
          </cell>
          <cell r="H657" t="str">
            <v>000:30</v>
          </cell>
          <cell r="I657" t="str">
            <v>[CINE] {AVANCE PROGRAMACION} * {AVANCE PROGRAMACION}</v>
          </cell>
          <cell r="J657">
            <v>14</v>
          </cell>
          <cell r="K657">
            <v>18</v>
          </cell>
          <cell r="L657" t="str">
            <v>Resto</v>
          </cell>
          <cell r="M657">
            <v>4.7</v>
          </cell>
          <cell r="N657">
            <v>1070.3</v>
          </cell>
          <cell r="O657">
            <v>1738</v>
          </cell>
          <cell r="P657">
            <v>2400</v>
          </cell>
          <cell r="Q657">
            <v>11.3</v>
          </cell>
          <cell r="R657">
            <v>34713</v>
          </cell>
          <cell r="S657">
            <v>94.5</v>
          </cell>
          <cell r="T657">
            <v>30</v>
          </cell>
          <cell r="U657">
            <v>34713</v>
          </cell>
        </row>
        <row r="658">
          <cell r="A658">
            <v>656</v>
          </cell>
          <cell r="B658" t="str">
            <v xml:space="preserve">PORT AVENTURA/P.ATRAC                                      </v>
          </cell>
          <cell r="C658" t="str">
            <v>A3</v>
          </cell>
          <cell r="D658" t="str">
            <v>GENERAL</v>
          </cell>
          <cell r="E658">
            <v>35917</v>
          </cell>
          <cell r="F658" t="str">
            <v>SÁB</v>
          </cell>
          <cell r="G658">
            <v>0.86747685185185175</v>
          </cell>
          <cell r="H658" t="str">
            <v>000:10</v>
          </cell>
          <cell r="I658" t="str">
            <v>[PARODIA NACIONAL(R)] {AVANCE PROGRAMACION} * {AVANCE PROGRAMACION}</v>
          </cell>
          <cell r="J658">
            <v>4</v>
          </cell>
          <cell r="K658">
            <v>14</v>
          </cell>
          <cell r="L658" t="str">
            <v>Resto</v>
          </cell>
          <cell r="M658">
            <v>4.5999999999999996</v>
          </cell>
          <cell r="N658">
            <v>1074.8</v>
          </cell>
          <cell r="O658">
            <v>1685</v>
          </cell>
          <cell r="P658">
            <v>900</v>
          </cell>
          <cell r="Q658">
            <v>11.4</v>
          </cell>
          <cell r="R658">
            <v>34729</v>
          </cell>
          <cell r="S658">
            <v>94.6</v>
          </cell>
          <cell r="T658">
            <v>10</v>
          </cell>
          <cell r="U658">
            <v>34729</v>
          </cell>
        </row>
        <row r="659">
          <cell r="A659">
            <v>657</v>
          </cell>
          <cell r="B659" t="str">
            <v xml:space="preserve">PORT AVENTURA/P.ATRAC                                      </v>
          </cell>
          <cell r="C659" t="str">
            <v>TV3</v>
          </cell>
          <cell r="D659" t="str">
            <v>GENERAL</v>
          </cell>
          <cell r="E659">
            <v>35917</v>
          </cell>
          <cell r="F659" t="str">
            <v>SÁB</v>
          </cell>
          <cell r="G659">
            <v>0.6025462962962963</v>
          </cell>
          <cell r="H659" t="str">
            <v>000:20</v>
          </cell>
          <cell r="I659" t="str">
            <v>[AGENDA CULTURAL] * [TELEN.CAP SETMANA 1]</v>
          </cell>
          <cell r="J659">
            <v>16</v>
          </cell>
          <cell r="K659">
            <v>21</v>
          </cell>
          <cell r="L659" t="str">
            <v>Resto</v>
          </cell>
          <cell r="M659">
            <v>0.8</v>
          </cell>
          <cell r="N659">
            <v>1075.5999999999999</v>
          </cell>
          <cell r="O659">
            <v>283</v>
          </cell>
          <cell r="P659">
            <v>175</v>
          </cell>
          <cell r="Q659">
            <v>11.4</v>
          </cell>
          <cell r="R659">
            <v>34744</v>
          </cell>
          <cell r="S659">
            <v>94.6</v>
          </cell>
          <cell r="T659">
            <v>20</v>
          </cell>
          <cell r="U659">
            <v>34744</v>
          </cell>
        </row>
        <row r="660">
          <cell r="A660">
            <v>658</v>
          </cell>
          <cell r="B660" t="str">
            <v xml:space="preserve">PORT AVENTURA/P.ATRAC                                      </v>
          </cell>
          <cell r="C660" t="str">
            <v>TV3</v>
          </cell>
          <cell r="D660" t="str">
            <v>GENERAL</v>
          </cell>
          <cell r="E660">
            <v>35917</v>
          </cell>
          <cell r="F660" t="str">
            <v>SÁB</v>
          </cell>
          <cell r="G660">
            <v>0.66255787037037039</v>
          </cell>
          <cell r="H660" t="str">
            <v>000:30</v>
          </cell>
          <cell r="I660" t="str">
            <v>[TARDA DE CINE]  * {AVANCE PROGRAMACION}</v>
          </cell>
          <cell r="J660">
            <v>17</v>
          </cell>
          <cell r="K660">
            <v>19</v>
          </cell>
          <cell r="L660" t="str">
            <v>Resto</v>
          </cell>
          <cell r="M660">
            <v>1</v>
          </cell>
          <cell r="N660">
            <v>1076.5999999999999</v>
          </cell>
          <cell r="O660">
            <v>370</v>
          </cell>
          <cell r="P660">
            <v>675</v>
          </cell>
          <cell r="Q660">
            <v>11.4</v>
          </cell>
          <cell r="R660">
            <v>34748</v>
          </cell>
          <cell r="S660">
            <v>94.6</v>
          </cell>
          <cell r="T660">
            <v>30</v>
          </cell>
          <cell r="U660">
            <v>34748</v>
          </cell>
        </row>
        <row r="661">
          <cell r="A661">
            <v>659</v>
          </cell>
          <cell r="B661" t="str">
            <v xml:space="preserve">PORT AVENTURA/P.ATRAC                                      </v>
          </cell>
          <cell r="C661" t="str">
            <v>TV3</v>
          </cell>
          <cell r="D661" t="str">
            <v>GENERAL</v>
          </cell>
          <cell r="E661">
            <v>35917</v>
          </cell>
          <cell r="F661" t="str">
            <v>SÁB</v>
          </cell>
          <cell r="G661">
            <v>0.75405092592592593</v>
          </cell>
          <cell r="H661" t="str">
            <v>000:30</v>
          </cell>
          <cell r="I661" t="str">
            <v>[TARDA DE CINE 2]  * {AVANCE PROGRAMACION}</v>
          </cell>
          <cell r="J661">
            <v>16</v>
          </cell>
          <cell r="K661">
            <v>17</v>
          </cell>
          <cell r="L661" t="str">
            <v>Penultima</v>
          </cell>
          <cell r="M661">
            <v>0.4</v>
          </cell>
          <cell r="N661">
            <v>1077</v>
          </cell>
          <cell r="O661">
            <v>154</v>
          </cell>
          <cell r="P661">
            <v>225</v>
          </cell>
          <cell r="Q661">
            <v>11.4</v>
          </cell>
          <cell r="R661">
            <v>34748</v>
          </cell>
          <cell r="S661">
            <v>94.6</v>
          </cell>
          <cell r="T661">
            <v>30</v>
          </cell>
          <cell r="U661">
            <v>34748</v>
          </cell>
        </row>
        <row r="662">
          <cell r="A662">
            <v>660</v>
          </cell>
          <cell r="B662" t="str">
            <v xml:space="preserve">PORT AVENTURA/P.ATRAC                                      </v>
          </cell>
          <cell r="C662" t="str">
            <v>C9</v>
          </cell>
          <cell r="D662" t="str">
            <v>GENERAL</v>
          </cell>
          <cell r="E662">
            <v>35917</v>
          </cell>
          <cell r="F662" t="str">
            <v>SÁB</v>
          </cell>
          <cell r="G662">
            <v>0.68311342592592583</v>
          </cell>
          <cell r="H662" t="str">
            <v>000:30</v>
          </cell>
          <cell r="I662" t="str">
            <v>[TARDES DE CINE] {AVANCE PROGRAMACION} * {AVANCE PROGRAMACION}</v>
          </cell>
          <cell r="J662">
            <v>2</v>
          </cell>
          <cell r="K662">
            <v>15</v>
          </cell>
          <cell r="L662" t="str">
            <v>Segunda</v>
          </cell>
          <cell r="M662">
            <v>0.8</v>
          </cell>
          <cell r="N662">
            <v>1077.9000000000001</v>
          </cell>
          <cell r="O662">
            <v>310</v>
          </cell>
          <cell r="P662">
            <v>375</v>
          </cell>
          <cell r="Q662">
            <v>11.4</v>
          </cell>
          <cell r="R662">
            <v>34741</v>
          </cell>
          <cell r="S662">
            <v>94.6</v>
          </cell>
          <cell r="T662">
            <v>30</v>
          </cell>
          <cell r="U662">
            <v>34741</v>
          </cell>
        </row>
        <row r="663">
          <cell r="A663">
            <v>661</v>
          </cell>
          <cell r="B663" t="str">
            <v xml:space="preserve">PORT AVENTURA/P.ATRAC                                      </v>
          </cell>
          <cell r="C663" t="str">
            <v>C9</v>
          </cell>
          <cell r="D663" t="str">
            <v>GENERAL</v>
          </cell>
          <cell r="E663">
            <v>35917</v>
          </cell>
          <cell r="F663" t="str">
            <v>SÁB</v>
          </cell>
          <cell r="G663">
            <v>0.68403935185185183</v>
          </cell>
          <cell r="H663" t="str">
            <v>000:20</v>
          </cell>
          <cell r="I663" t="str">
            <v>[TARDES DE CINE] {AVANCE PROGRAMACION} * {AVANCE PROGRAMACION}</v>
          </cell>
          <cell r="J663">
            <v>6</v>
          </cell>
          <cell r="K663">
            <v>15</v>
          </cell>
          <cell r="L663" t="str">
            <v>Resto</v>
          </cell>
          <cell r="M663">
            <v>0.8</v>
          </cell>
          <cell r="N663">
            <v>1078.7</v>
          </cell>
          <cell r="O663">
            <v>287</v>
          </cell>
          <cell r="P663">
            <v>250</v>
          </cell>
          <cell r="Q663">
            <v>11.4</v>
          </cell>
          <cell r="R663">
            <v>34740</v>
          </cell>
          <cell r="S663">
            <v>94.6</v>
          </cell>
          <cell r="T663">
            <v>20</v>
          </cell>
          <cell r="U663">
            <v>34740</v>
          </cell>
        </row>
        <row r="664">
          <cell r="A664">
            <v>662</v>
          </cell>
          <cell r="B664" t="str">
            <v xml:space="preserve">PORT AVENTURA/P.ATRAC                                      </v>
          </cell>
          <cell r="C664" t="str">
            <v>TVE1</v>
          </cell>
          <cell r="D664" t="str">
            <v>GENERAL</v>
          </cell>
          <cell r="E664">
            <v>35918</v>
          </cell>
          <cell r="F664" t="str">
            <v>DOM</v>
          </cell>
          <cell r="G664">
            <v>0.62464120370370368</v>
          </cell>
          <cell r="H664" t="str">
            <v>000:30</v>
          </cell>
          <cell r="I664" t="str">
            <v>[AVANCE PROGRAMACION] * [TELED. FIN SEMANA 1]</v>
          </cell>
          <cell r="J664">
            <v>22</v>
          </cell>
          <cell r="K664">
            <v>22</v>
          </cell>
          <cell r="L664" t="str">
            <v>Ultima</v>
          </cell>
          <cell r="M664">
            <v>5.7</v>
          </cell>
          <cell r="N664">
            <v>1084.3</v>
          </cell>
          <cell r="O664">
            <v>2076</v>
          </cell>
          <cell r="P664">
            <v>5100</v>
          </cell>
          <cell r="Q664">
            <v>11.4</v>
          </cell>
          <cell r="R664">
            <v>34781</v>
          </cell>
          <cell r="S664">
            <v>94.7</v>
          </cell>
          <cell r="T664">
            <v>30</v>
          </cell>
          <cell r="U664">
            <v>34781</v>
          </cell>
        </row>
        <row r="665">
          <cell r="A665">
            <v>663</v>
          </cell>
          <cell r="B665" t="str">
            <v xml:space="preserve">PORT AVENTURA/P.ATRAC                                      </v>
          </cell>
          <cell r="C665" t="str">
            <v>TVE1</v>
          </cell>
          <cell r="D665" t="str">
            <v>GENERAL</v>
          </cell>
          <cell r="E665">
            <v>35918</v>
          </cell>
          <cell r="F665" t="str">
            <v>DOM</v>
          </cell>
          <cell r="G665">
            <v>0.82436342592592593</v>
          </cell>
          <cell r="H665" t="str">
            <v>000:30</v>
          </cell>
          <cell r="I665" t="str">
            <v xml:space="preserve">[ESTE NO PROGRAMA V(R)] {AVANCE PROGRAMACION} * </v>
          </cell>
          <cell r="J665">
            <v>7</v>
          </cell>
          <cell r="K665">
            <v>22</v>
          </cell>
          <cell r="L665" t="str">
            <v>Resto</v>
          </cell>
          <cell r="M665">
            <v>3.8</v>
          </cell>
          <cell r="N665">
            <v>1088.0999999999999</v>
          </cell>
          <cell r="O665">
            <v>1395</v>
          </cell>
          <cell r="P665">
            <v>2100</v>
          </cell>
          <cell r="Q665">
            <v>11.5</v>
          </cell>
          <cell r="R665">
            <v>34806</v>
          </cell>
          <cell r="S665">
            <v>94.8</v>
          </cell>
          <cell r="T665">
            <v>30</v>
          </cell>
          <cell r="U665">
            <v>34806</v>
          </cell>
        </row>
        <row r="666">
          <cell r="A666">
            <v>664</v>
          </cell>
          <cell r="B666" t="str">
            <v xml:space="preserve">PORT AVENTURA/P.ATRAC                                      </v>
          </cell>
          <cell r="C666" t="str">
            <v>TVE1</v>
          </cell>
          <cell r="D666" t="str">
            <v>GENERAL</v>
          </cell>
          <cell r="E666">
            <v>35918</v>
          </cell>
          <cell r="F666" t="str">
            <v>DOM</v>
          </cell>
          <cell r="G666">
            <v>0.87465277777777783</v>
          </cell>
          <cell r="H666" t="str">
            <v>000:30</v>
          </cell>
          <cell r="I666" t="str">
            <v>[AVANCE PROGRAMACION] * [TELED. FIN SEMANA 2]</v>
          </cell>
          <cell r="J666">
            <v>19</v>
          </cell>
          <cell r="K666">
            <v>19</v>
          </cell>
          <cell r="L666" t="str">
            <v>Ultima</v>
          </cell>
          <cell r="M666">
            <v>4.8</v>
          </cell>
          <cell r="N666">
            <v>1092.9000000000001</v>
          </cell>
          <cell r="O666">
            <v>1770</v>
          </cell>
          <cell r="P666">
            <v>5100</v>
          </cell>
          <cell r="Q666">
            <v>11.5</v>
          </cell>
          <cell r="R666">
            <v>34819</v>
          </cell>
          <cell r="S666">
            <v>94.8</v>
          </cell>
          <cell r="T666">
            <v>30</v>
          </cell>
          <cell r="U666">
            <v>34819</v>
          </cell>
        </row>
        <row r="667">
          <cell r="A667">
            <v>665</v>
          </cell>
          <cell r="B667" t="str">
            <v xml:space="preserve">PORT AVENTURA/P.ATRAC                                      </v>
          </cell>
          <cell r="C667" t="str">
            <v>TVE1</v>
          </cell>
          <cell r="D667" t="str">
            <v>GENERAL</v>
          </cell>
          <cell r="E667">
            <v>35918</v>
          </cell>
          <cell r="F667" t="str">
            <v>DOM</v>
          </cell>
          <cell r="G667">
            <v>0.93510416666666663</v>
          </cell>
          <cell r="H667" t="str">
            <v>000:30</v>
          </cell>
          <cell r="I667" t="str">
            <v>[PELICULA DE LA SEMANA] {AVANCE PROGRAMACION} * {AVANCE PROGRAMACION}</v>
          </cell>
          <cell r="J667">
            <v>4</v>
          </cell>
          <cell r="K667">
            <v>19</v>
          </cell>
          <cell r="L667" t="str">
            <v>Resto</v>
          </cell>
          <cell r="M667">
            <v>9.8000000000000007</v>
          </cell>
          <cell r="N667">
            <v>1102.7</v>
          </cell>
          <cell r="O667">
            <v>3587</v>
          </cell>
          <cell r="P667">
            <v>7500</v>
          </cell>
          <cell r="Q667">
            <v>11.6</v>
          </cell>
          <cell r="R667">
            <v>34852</v>
          </cell>
          <cell r="S667">
            <v>94.9</v>
          </cell>
          <cell r="T667">
            <v>30</v>
          </cell>
          <cell r="U667">
            <v>34852</v>
          </cell>
        </row>
        <row r="668">
          <cell r="A668">
            <v>666</v>
          </cell>
          <cell r="B668" t="str">
            <v xml:space="preserve">PORT AVENTURA/P.ATRAC                                      </v>
          </cell>
          <cell r="C668" t="str">
            <v>TVE1</v>
          </cell>
          <cell r="D668" t="str">
            <v>GENERAL</v>
          </cell>
          <cell r="E668">
            <v>35918</v>
          </cell>
          <cell r="F668" t="str">
            <v>DOM</v>
          </cell>
          <cell r="G668">
            <v>0.96831018518518519</v>
          </cell>
          <cell r="H668" t="str">
            <v>000:10</v>
          </cell>
          <cell r="I668" t="str">
            <v>[PELICULA DE LA SEMANA] {AVANCE PROGRAMACION} * {AVANCE PROGRAMACION}</v>
          </cell>
          <cell r="J668">
            <v>3</v>
          </cell>
          <cell r="K668">
            <v>16</v>
          </cell>
          <cell r="L668" t="str">
            <v>Resto</v>
          </cell>
          <cell r="M668">
            <v>11</v>
          </cell>
          <cell r="N668">
            <v>1113.7</v>
          </cell>
          <cell r="O668">
            <v>4037</v>
          </cell>
          <cell r="P668">
            <v>3000</v>
          </cell>
          <cell r="Q668">
            <v>11.7</v>
          </cell>
          <cell r="R668">
            <v>34913</v>
          </cell>
          <cell r="S668">
            <v>95.1</v>
          </cell>
          <cell r="T668">
            <v>10</v>
          </cell>
          <cell r="U668">
            <v>34913</v>
          </cell>
        </row>
        <row r="669">
          <cell r="A669">
            <v>667</v>
          </cell>
          <cell r="B669" t="str">
            <v xml:space="preserve">PORT AVENTURA/P.ATRAC                                      </v>
          </cell>
          <cell r="C669" t="str">
            <v>T5</v>
          </cell>
          <cell r="D669" t="str">
            <v>GENERAL</v>
          </cell>
          <cell r="E669">
            <v>35918</v>
          </cell>
          <cell r="F669" t="str">
            <v>DOM</v>
          </cell>
          <cell r="G669">
            <v>0.51303240740740741</v>
          </cell>
          <cell r="H669" t="str">
            <v>000:30</v>
          </cell>
          <cell r="I669" t="str">
            <v>[MATINAL DE CINE] {AVANCE PROGRAMACION} * {AVANCE PROGRAMACION}</v>
          </cell>
          <cell r="J669">
            <v>4</v>
          </cell>
          <cell r="K669">
            <v>18</v>
          </cell>
          <cell r="L669" t="str">
            <v>Resto</v>
          </cell>
          <cell r="M669">
            <v>1.1000000000000001</v>
          </cell>
          <cell r="N669">
            <v>1114.8</v>
          </cell>
          <cell r="O669">
            <v>388</v>
          </cell>
          <cell r="P669">
            <v>300</v>
          </cell>
          <cell r="Q669">
            <v>11.7</v>
          </cell>
          <cell r="R669">
            <v>34918</v>
          </cell>
          <cell r="S669">
            <v>95.1</v>
          </cell>
          <cell r="T669">
            <v>30</v>
          </cell>
          <cell r="U669">
            <v>34918</v>
          </cell>
        </row>
        <row r="670">
          <cell r="A670">
            <v>668</v>
          </cell>
          <cell r="B670" t="str">
            <v xml:space="preserve">PORT AVENTURA/P.ATRAC                                      </v>
          </cell>
          <cell r="C670" t="str">
            <v>T5</v>
          </cell>
          <cell r="D670" t="str">
            <v>GENERAL</v>
          </cell>
          <cell r="E670">
            <v>35918</v>
          </cell>
          <cell r="F670" t="str">
            <v>DOM</v>
          </cell>
          <cell r="G670">
            <v>0.53450231481481481</v>
          </cell>
          <cell r="H670" t="str">
            <v>000:30</v>
          </cell>
          <cell r="I670" t="str">
            <v>[MATINAL DE CINE] {AVANCE PROGRAMACION} * {AVANCE PROGRAMACION}</v>
          </cell>
          <cell r="J670">
            <v>11</v>
          </cell>
          <cell r="K670">
            <v>18</v>
          </cell>
          <cell r="L670" t="str">
            <v>Resto</v>
          </cell>
          <cell r="M670">
            <v>1.2</v>
          </cell>
          <cell r="N670">
            <v>1115.9000000000001</v>
          </cell>
          <cell r="O670">
            <v>433</v>
          </cell>
          <cell r="P670">
            <v>300</v>
          </cell>
          <cell r="Q670">
            <v>11.7</v>
          </cell>
          <cell r="R670">
            <v>34918</v>
          </cell>
          <cell r="S670">
            <v>95.1</v>
          </cell>
          <cell r="T670">
            <v>30</v>
          </cell>
          <cell r="U670">
            <v>34918</v>
          </cell>
        </row>
        <row r="671">
          <cell r="A671">
            <v>669</v>
          </cell>
          <cell r="B671" t="str">
            <v xml:space="preserve">PORT AVENTURA/P.ATRAC                                      </v>
          </cell>
          <cell r="C671" t="str">
            <v>T5</v>
          </cell>
          <cell r="D671" t="str">
            <v>GENERAL</v>
          </cell>
          <cell r="E671">
            <v>35918</v>
          </cell>
          <cell r="F671" t="str">
            <v>DOM</v>
          </cell>
          <cell r="G671">
            <v>0.57826388888888891</v>
          </cell>
          <cell r="H671" t="str">
            <v>000:10</v>
          </cell>
          <cell r="I671" t="str">
            <v xml:space="preserve">[QUE ME DICES] {AVANCE PROGRAMACION} * </v>
          </cell>
          <cell r="J671">
            <v>7</v>
          </cell>
          <cell r="K671">
            <v>21</v>
          </cell>
          <cell r="L671" t="str">
            <v>Resto</v>
          </cell>
          <cell r="M671">
            <v>1.6</v>
          </cell>
          <cell r="N671">
            <v>1117.5</v>
          </cell>
          <cell r="O671">
            <v>582</v>
          </cell>
          <cell r="P671">
            <v>120</v>
          </cell>
          <cell r="Q671">
            <v>11.7</v>
          </cell>
          <cell r="R671">
            <v>34933</v>
          </cell>
          <cell r="S671">
            <v>95.1</v>
          </cell>
          <cell r="T671">
            <v>10</v>
          </cell>
          <cell r="U671">
            <v>34933</v>
          </cell>
        </row>
        <row r="672">
          <cell r="A672">
            <v>670</v>
          </cell>
          <cell r="B672" t="str">
            <v xml:space="preserve">PORT AVENTURA/P.ATRAC                                      </v>
          </cell>
          <cell r="C672" t="str">
            <v>T5</v>
          </cell>
          <cell r="D672" t="str">
            <v>GENERAL</v>
          </cell>
          <cell r="E672">
            <v>35918</v>
          </cell>
          <cell r="F672" t="str">
            <v>DOM</v>
          </cell>
          <cell r="G672">
            <v>0.70454861111111111</v>
          </cell>
          <cell r="H672" t="str">
            <v>000:30</v>
          </cell>
          <cell r="I672" t="str">
            <v>[CINE FIN DE SEMANA] {AVANCE PROGRAMACION} * {AVANCE PROGRAMACION}</v>
          </cell>
          <cell r="J672">
            <v>9</v>
          </cell>
          <cell r="K672">
            <v>20</v>
          </cell>
          <cell r="L672" t="str">
            <v>Resto</v>
          </cell>
          <cell r="M672">
            <v>4.5999999999999996</v>
          </cell>
          <cell r="N672">
            <v>1122.0999999999999</v>
          </cell>
          <cell r="O672">
            <v>1671</v>
          </cell>
          <cell r="P672">
            <v>1238</v>
          </cell>
          <cell r="Q672">
            <v>11.8</v>
          </cell>
          <cell r="R672">
            <v>34942</v>
          </cell>
          <cell r="S672">
            <v>95.2</v>
          </cell>
          <cell r="T672">
            <v>30</v>
          </cell>
          <cell r="U672">
            <v>34942</v>
          </cell>
        </row>
        <row r="673">
          <cell r="A673">
            <v>671</v>
          </cell>
          <cell r="B673" t="str">
            <v xml:space="preserve">PORT AVENTURA/P.ATRAC                                      </v>
          </cell>
          <cell r="C673" t="str">
            <v>T5</v>
          </cell>
          <cell r="D673" t="str">
            <v>GENERAL</v>
          </cell>
          <cell r="E673">
            <v>35918</v>
          </cell>
          <cell r="F673" t="str">
            <v>DOM</v>
          </cell>
          <cell r="G673">
            <v>0.74438657407407405</v>
          </cell>
          <cell r="H673" t="str">
            <v>000:30</v>
          </cell>
          <cell r="I673" t="str">
            <v>[CINE FIN DE SEMANA] {AVANCE PROGRAMACION} * {AVANCE PROGRAMACION}</v>
          </cell>
          <cell r="J673">
            <v>6</v>
          </cell>
          <cell r="K673">
            <v>17</v>
          </cell>
          <cell r="L673" t="str">
            <v>Resto</v>
          </cell>
          <cell r="M673">
            <v>4.7</v>
          </cell>
          <cell r="N673">
            <v>1126.7</v>
          </cell>
          <cell r="O673">
            <v>1708</v>
          </cell>
          <cell r="P673">
            <v>1238</v>
          </cell>
          <cell r="Q673">
            <v>11.8</v>
          </cell>
          <cell r="R673">
            <v>34943</v>
          </cell>
          <cell r="S673">
            <v>95.2</v>
          </cell>
          <cell r="T673">
            <v>30</v>
          </cell>
          <cell r="U673">
            <v>34943</v>
          </cell>
        </row>
        <row r="674">
          <cell r="A674">
            <v>672</v>
          </cell>
          <cell r="B674" t="str">
            <v xml:space="preserve">PORT AVENTURA/P.ATRAC                                      </v>
          </cell>
          <cell r="C674" t="str">
            <v>T5</v>
          </cell>
          <cell r="D674" t="str">
            <v>GENERAL</v>
          </cell>
          <cell r="E674">
            <v>35918</v>
          </cell>
          <cell r="F674" t="str">
            <v>DOM</v>
          </cell>
          <cell r="G674">
            <v>0.86665509259259255</v>
          </cell>
          <cell r="H674" t="str">
            <v>000:10</v>
          </cell>
          <cell r="I674" t="str">
            <v>[DE DOMINGO DOMINGO 2] {AVANCE PROGRAMACION} * {AVANCE PROGRAMACION}</v>
          </cell>
          <cell r="J674">
            <v>4</v>
          </cell>
          <cell r="K674">
            <v>18</v>
          </cell>
          <cell r="L674" t="str">
            <v>Resto</v>
          </cell>
          <cell r="M674">
            <v>5.3</v>
          </cell>
          <cell r="N674">
            <v>1132</v>
          </cell>
          <cell r="O674">
            <v>1929</v>
          </cell>
          <cell r="P674">
            <v>495</v>
          </cell>
          <cell r="Q674">
            <v>11.9</v>
          </cell>
          <cell r="R674">
            <v>34949</v>
          </cell>
          <cell r="S674">
            <v>95.2</v>
          </cell>
          <cell r="T674">
            <v>10</v>
          </cell>
          <cell r="U674">
            <v>34949</v>
          </cell>
        </row>
        <row r="675">
          <cell r="A675">
            <v>673</v>
          </cell>
          <cell r="B675" t="str">
            <v xml:space="preserve">PORT AVENTURA/P.ATRAC                                      </v>
          </cell>
          <cell r="C675" t="str">
            <v>T5</v>
          </cell>
          <cell r="D675" t="str">
            <v>GENERAL</v>
          </cell>
          <cell r="E675">
            <v>35918</v>
          </cell>
          <cell r="F675" t="str">
            <v>DOM</v>
          </cell>
          <cell r="G675">
            <v>0.89302083333333337</v>
          </cell>
          <cell r="H675" t="str">
            <v>000:30</v>
          </cell>
          <cell r="I675" t="str">
            <v xml:space="preserve">[DE DOMINGO DOMINGO 2] {AVANCE PROGRAMACION} * </v>
          </cell>
          <cell r="J675">
            <v>12</v>
          </cell>
          <cell r="K675">
            <v>13</v>
          </cell>
          <cell r="L675" t="str">
            <v>Penultima</v>
          </cell>
          <cell r="M675">
            <v>4.5</v>
          </cell>
          <cell r="N675">
            <v>1136.5</v>
          </cell>
          <cell r="O675">
            <v>1652</v>
          </cell>
          <cell r="P675">
            <v>1950</v>
          </cell>
          <cell r="Q675">
            <v>11.9</v>
          </cell>
          <cell r="R675">
            <v>34964</v>
          </cell>
          <cell r="S675">
            <v>95.2</v>
          </cell>
          <cell r="T675">
            <v>30</v>
          </cell>
          <cell r="U675">
            <v>34964</v>
          </cell>
        </row>
        <row r="676">
          <cell r="A676">
            <v>674</v>
          </cell>
          <cell r="B676" t="str">
            <v xml:space="preserve">PORT AVENTURA/P.ATRAC                                      </v>
          </cell>
          <cell r="C676" t="str">
            <v>T5</v>
          </cell>
          <cell r="D676" t="str">
            <v>GENERAL</v>
          </cell>
          <cell r="E676">
            <v>35918</v>
          </cell>
          <cell r="F676" t="str">
            <v>DOM</v>
          </cell>
          <cell r="G676">
            <v>0.89710648148148142</v>
          </cell>
          <cell r="H676" t="str">
            <v>000:30</v>
          </cell>
          <cell r="I676" t="str">
            <v>[DE DOMINGO DOMINGO 2] * [CINE]</v>
          </cell>
          <cell r="J676">
            <v>6</v>
          </cell>
          <cell r="K676">
            <v>24</v>
          </cell>
          <cell r="L676" t="str">
            <v>Resto</v>
          </cell>
          <cell r="M676">
            <v>5.0999999999999996</v>
          </cell>
          <cell r="N676">
            <v>1141.5999999999999</v>
          </cell>
          <cell r="O676">
            <v>1879</v>
          </cell>
          <cell r="P676">
            <v>1950</v>
          </cell>
          <cell r="Q676">
            <v>12</v>
          </cell>
          <cell r="R676">
            <v>35010</v>
          </cell>
          <cell r="S676">
            <v>95.4</v>
          </cell>
          <cell r="T676">
            <v>30</v>
          </cell>
          <cell r="U676">
            <v>35010</v>
          </cell>
        </row>
        <row r="677">
          <cell r="A677">
            <v>675</v>
          </cell>
          <cell r="B677" t="str">
            <v xml:space="preserve">PORT AVENTURA/P.ATRAC                                      </v>
          </cell>
          <cell r="C677" t="str">
            <v>T5</v>
          </cell>
          <cell r="D677" t="str">
            <v>GENERAL</v>
          </cell>
          <cell r="E677">
            <v>35918</v>
          </cell>
          <cell r="F677" t="str">
            <v>DOM</v>
          </cell>
          <cell r="G677">
            <v>0.96914351851851854</v>
          </cell>
          <cell r="H677" t="str">
            <v>000:30</v>
          </cell>
          <cell r="I677" t="str">
            <v>[CINE] {AVANCE PROGRAMACION} * {AVANCE PROGRAMACION}</v>
          </cell>
          <cell r="J677">
            <v>7</v>
          </cell>
          <cell r="K677">
            <v>21</v>
          </cell>
          <cell r="L677" t="str">
            <v>Resto</v>
          </cell>
          <cell r="M677">
            <v>4.0999999999999996</v>
          </cell>
          <cell r="N677">
            <v>1145.7</v>
          </cell>
          <cell r="O677">
            <v>1520</v>
          </cell>
          <cell r="P677">
            <v>1950</v>
          </cell>
          <cell r="Q677">
            <v>12</v>
          </cell>
          <cell r="R677">
            <v>35033</v>
          </cell>
          <cell r="S677">
            <v>95.4</v>
          </cell>
          <cell r="T677">
            <v>30</v>
          </cell>
          <cell r="U677">
            <v>35033</v>
          </cell>
        </row>
        <row r="678">
          <cell r="A678">
            <v>676</v>
          </cell>
          <cell r="B678" t="str">
            <v xml:space="preserve">PORT AVENTURA/P.ATRAC                                      </v>
          </cell>
          <cell r="C678" t="str">
            <v>T5</v>
          </cell>
          <cell r="D678" t="str">
            <v>GENERAL</v>
          </cell>
          <cell r="E678">
            <v>35918</v>
          </cell>
          <cell r="F678" t="str">
            <v>DOM</v>
          </cell>
          <cell r="G678">
            <v>0.99366898148148142</v>
          </cell>
          <cell r="H678" t="str">
            <v>000:10</v>
          </cell>
          <cell r="I678" t="str">
            <v>[POLICIAS DE N.YORK] {AVANCE PROGRAMACION} * {AVANCE PROGRAMACION}</v>
          </cell>
          <cell r="J678">
            <v>13</v>
          </cell>
          <cell r="K678">
            <v>19</v>
          </cell>
          <cell r="L678" t="str">
            <v>Resto</v>
          </cell>
          <cell r="M678">
            <v>2.1</v>
          </cell>
          <cell r="N678">
            <v>1147.9000000000001</v>
          </cell>
          <cell r="O678">
            <v>777</v>
          </cell>
          <cell r="P678">
            <v>780</v>
          </cell>
          <cell r="Q678">
            <v>12</v>
          </cell>
          <cell r="R678">
            <v>35037</v>
          </cell>
          <cell r="S678">
            <v>95.4</v>
          </cell>
          <cell r="T678">
            <v>10</v>
          </cell>
          <cell r="U678">
            <v>35037</v>
          </cell>
        </row>
        <row r="679">
          <cell r="A679">
            <v>677</v>
          </cell>
          <cell r="B679" t="str">
            <v xml:space="preserve">PORT AVENTURA/P.ATRAC                                      </v>
          </cell>
          <cell r="C679" t="str">
            <v>A3</v>
          </cell>
          <cell r="D679" t="str">
            <v>GENERAL</v>
          </cell>
          <cell r="E679">
            <v>35918</v>
          </cell>
          <cell r="F679" t="str">
            <v>DOM</v>
          </cell>
          <cell r="G679">
            <v>0.46708333333333335</v>
          </cell>
          <cell r="H679" t="str">
            <v>000:10</v>
          </cell>
          <cell r="I679" t="str">
            <v>[SORPRESA,SORPRESA(R)] {AVANCE PROGRAMACION} * {AVANCE PROGRAMACION}</v>
          </cell>
          <cell r="J679">
            <v>9</v>
          </cell>
          <cell r="K679">
            <v>9</v>
          </cell>
          <cell r="L679" t="str">
            <v>Ultima</v>
          </cell>
          <cell r="M679">
            <v>1.7</v>
          </cell>
          <cell r="N679">
            <v>1149.5999999999999</v>
          </cell>
          <cell r="O679">
            <v>642</v>
          </cell>
          <cell r="P679">
            <v>300</v>
          </cell>
          <cell r="Q679">
            <v>12</v>
          </cell>
          <cell r="R679">
            <v>35042</v>
          </cell>
          <cell r="S679">
            <v>95.4</v>
          </cell>
          <cell r="T679">
            <v>10</v>
          </cell>
          <cell r="U679">
            <v>35042</v>
          </cell>
        </row>
        <row r="680">
          <cell r="A680">
            <v>678</v>
          </cell>
          <cell r="B680" t="str">
            <v xml:space="preserve">PORT AVENTURA/P.ATRAC                                      </v>
          </cell>
          <cell r="C680" t="str">
            <v>A3</v>
          </cell>
          <cell r="D680" t="str">
            <v>GENERAL</v>
          </cell>
          <cell r="E680">
            <v>35918</v>
          </cell>
          <cell r="F680" t="str">
            <v>DOM</v>
          </cell>
          <cell r="G680">
            <v>0.54627314814814809</v>
          </cell>
          <cell r="H680" t="str">
            <v>000:30</v>
          </cell>
          <cell r="I680" t="str">
            <v>[SORPRESA,SORPRESA(R)] {AVANCE PROGRAMACION} * {AVANCE PROGRAMACION}</v>
          </cell>
          <cell r="J680">
            <v>8</v>
          </cell>
          <cell r="K680">
            <v>8</v>
          </cell>
          <cell r="L680" t="str">
            <v>Ultima</v>
          </cell>
          <cell r="M680">
            <v>2.9</v>
          </cell>
          <cell r="N680">
            <v>1152.5</v>
          </cell>
          <cell r="O680">
            <v>1052</v>
          </cell>
          <cell r="P680">
            <v>750</v>
          </cell>
          <cell r="Q680">
            <v>12.1</v>
          </cell>
          <cell r="R680">
            <v>35049</v>
          </cell>
          <cell r="S680">
            <v>95.5</v>
          </cell>
          <cell r="T680">
            <v>30</v>
          </cell>
          <cell r="U680">
            <v>35049</v>
          </cell>
        </row>
        <row r="681">
          <cell r="A681">
            <v>679</v>
          </cell>
          <cell r="B681" t="str">
            <v xml:space="preserve">PORT AVENTURA/P.ATRAC                                      </v>
          </cell>
          <cell r="C681" t="str">
            <v>A3</v>
          </cell>
          <cell r="D681" t="str">
            <v>GENERAL</v>
          </cell>
          <cell r="E681">
            <v>35918</v>
          </cell>
          <cell r="F681" t="str">
            <v>DOM</v>
          </cell>
          <cell r="G681">
            <v>0.92471064814814818</v>
          </cell>
          <cell r="H681" t="str">
            <v>000:30</v>
          </cell>
          <cell r="I681" t="str">
            <v>[LA CASA DE LOS LIOS] {AVANCE PROGRAMACION} * {AVANCE PROGRAMACION}</v>
          </cell>
          <cell r="J681">
            <v>10</v>
          </cell>
          <cell r="K681">
            <v>19</v>
          </cell>
          <cell r="L681" t="str">
            <v>Resto</v>
          </cell>
          <cell r="M681">
            <v>9.8000000000000007</v>
          </cell>
          <cell r="N681">
            <v>1162.2</v>
          </cell>
          <cell r="O681">
            <v>3590</v>
          </cell>
          <cell r="P681">
            <v>7800</v>
          </cell>
          <cell r="Q681">
            <v>12.2</v>
          </cell>
          <cell r="R681">
            <v>35094</v>
          </cell>
          <cell r="S681">
            <v>95.6</v>
          </cell>
          <cell r="T681">
            <v>30</v>
          </cell>
          <cell r="U681">
            <v>35094</v>
          </cell>
        </row>
        <row r="682">
          <cell r="A682">
            <v>680</v>
          </cell>
          <cell r="B682" t="str">
            <v xml:space="preserve">PORT AVENTURA/P.ATRAC                                      </v>
          </cell>
          <cell r="C682" t="str">
            <v>TV3</v>
          </cell>
          <cell r="D682" t="str">
            <v>GENERAL</v>
          </cell>
          <cell r="E682">
            <v>35918</v>
          </cell>
          <cell r="F682" t="str">
            <v>DOM</v>
          </cell>
          <cell r="G682">
            <v>0.6020833333333333</v>
          </cell>
          <cell r="H682" t="str">
            <v>000:20</v>
          </cell>
          <cell r="I682" t="str">
            <v>[AGENDA CULTURAL] * [AVANCE PROGRAMACION]</v>
          </cell>
          <cell r="J682">
            <v>10</v>
          </cell>
          <cell r="K682">
            <v>14</v>
          </cell>
          <cell r="L682" t="str">
            <v>Resto</v>
          </cell>
          <cell r="M682">
            <v>0.4</v>
          </cell>
          <cell r="N682">
            <v>1162.5999999999999</v>
          </cell>
          <cell r="O682">
            <v>137</v>
          </cell>
          <cell r="P682">
            <v>175</v>
          </cell>
          <cell r="Q682">
            <v>12.2</v>
          </cell>
          <cell r="R682">
            <v>35094</v>
          </cell>
          <cell r="S682">
            <v>95.6</v>
          </cell>
          <cell r="T682">
            <v>20</v>
          </cell>
          <cell r="U682">
            <v>35094</v>
          </cell>
        </row>
        <row r="683">
          <cell r="A683">
            <v>681</v>
          </cell>
          <cell r="B683" t="str">
            <v xml:space="preserve">PORT AVENTURA/P.ATRAC                                      </v>
          </cell>
          <cell r="C683" t="str">
            <v>TV3</v>
          </cell>
          <cell r="D683" t="str">
            <v>GENERAL</v>
          </cell>
          <cell r="E683">
            <v>35918</v>
          </cell>
          <cell r="F683" t="str">
            <v>DOM</v>
          </cell>
          <cell r="G683">
            <v>0.77770833333333333</v>
          </cell>
          <cell r="H683" t="str">
            <v>000:20</v>
          </cell>
          <cell r="I683" t="str">
            <v>[JA HI SOM!] {AVANCE PROGRAMACION} * {EL TRANSIT}</v>
          </cell>
          <cell r="J683">
            <v>1</v>
          </cell>
          <cell r="K683">
            <v>20</v>
          </cell>
          <cell r="L683" t="str">
            <v>Primera</v>
          </cell>
          <cell r="M683">
            <v>1.4</v>
          </cell>
          <cell r="N683">
            <v>1164</v>
          </cell>
          <cell r="O683">
            <v>518</v>
          </cell>
          <cell r="P683">
            <v>250</v>
          </cell>
          <cell r="Q683">
            <v>12.2</v>
          </cell>
          <cell r="R683">
            <v>35094</v>
          </cell>
          <cell r="S683">
            <v>95.6</v>
          </cell>
          <cell r="T683">
            <v>20</v>
          </cell>
          <cell r="U683">
            <v>35094</v>
          </cell>
        </row>
        <row r="684">
          <cell r="A684">
            <v>682</v>
          </cell>
          <cell r="B684" t="str">
            <v xml:space="preserve">PORT AVENTURA/P.ATRAC                                      </v>
          </cell>
          <cell r="C684" t="str">
            <v>TV3</v>
          </cell>
          <cell r="D684" t="str">
            <v>GENERAL</v>
          </cell>
          <cell r="E684">
            <v>35918</v>
          </cell>
          <cell r="F684" t="str">
            <v>DOM</v>
          </cell>
          <cell r="G684">
            <v>0.98865740740740737</v>
          </cell>
          <cell r="H684" t="str">
            <v>000:20</v>
          </cell>
          <cell r="I684" t="str">
            <v>[NISSAGA DE PODER] {AVANCE PROGRAMACION} * {AVANCE PROGRAMACION}</v>
          </cell>
          <cell r="J684">
            <v>6</v>
          </cell>
          <cell r="K684">
            <v>13</v>
          </cell>
          <cell r="L684" t="str">
            <v>Resto</v>
          </cell>
          <cell r="M684">
            <v>3.1</v>
          </cell>
          <cell r="N684">
            <v>1167.0999999999999</v>
          </cell>
          <cell r="O684">
            <v>1139</v>
          </cell>
          <cell r="P684">
            <v>750</v>
          </cell>
          <cell r="Q684">
            <v>12.2</v>
          </cell>
          <cell r="R684">
            <v>35094</v>
          </cell>
          <cell r="S684">
            <v>95.6</v>
          </cell>
          <cell r="T684">
            <v>20</v>
          </cell>
          <cell r="U684">
            <v>35094</v>
          </cell>
        </row>
        <row r="685">
          <cell r="A685">
            <v>683</v>
          </cell>
          <cell r="B685" t="str">
            <v xml:space="preserve">PORT AVENTURA/P.ATRAC                                      </v>
          </cell>
          <cell r="C685" t="str">
            <v>C9</v>
          </cell>
          <cell r="D685" t="str">
            <v>GENERAL</v>
          </cell>
          <cell r="E685">
            <v>35918</v>
          </cell>
          <cell r="F685" t="str">
            <v>DOM</v>
          </cell>
          <cell r="G685">
            <v>0.85196759259259258</v>
          </cell>
          <cell r="H685" t="str">
            <v>000:20</v>
          </cell>
          <cell r="I685" t="str">
            <v>[TARDES DE CINE 2] * [AVANCE PROGRAMACION]</v>
          </cell>
          <cell r="J685">
            <v>3</v>
          </cell>
          <cell r="K685">
            <v>8</v>
          </cell>
          <cell r="L685" t="str">
            <v>Resto</v>
          </cell>
          <cell r="M685">
            <v>0.6</v>
          </cell>
          <cell r="N685">
            <v>1167.8</v>
          </cell>
          <cell r="O685">
            <v>229</v>
          </cell>
          <cell r="P685">
            <v>300</v>
          </cell>
          <cell r="Q685">
            <v>12.2</v>
          </cell>
          <cell r="R685">
            <v>35094</v>
          </cell>
          <cell r="S685">
            <v>95.6</v>
          </cell>
          <cell r="T685">
            <v>20</v>
          </cell>
          <cell r="U685">
            <v>35094</v>
          </cell>
        </row>
        <row r="686">
          <cell r="A686">
            <v>684</v>
          </cell>
          <cell r="B686" t="str">
            <v xml:space="preserve">PORT AVENTURA/P.ATRAC                                      </v>
          </cell>
          <cell r="C686" t="str">
            <v>TVM</v>
          </cell>
          <cell r="D686" t="str">
            <v>GENERAL</v>
          </cell>
          <cell r="E686">
            <v>35918</v>
          </cell>
          <cell r="F686" t="str">
            <v>DOM</v>
          </cell>
          <cell r="G686">
            <v>0.49466435185185187</v>
          </cell>
          <cell r="H686" t="str">
            <v>000:20</v>
          </cell>
          <cell r="I686" t="str">
            <v>[CYBERCLUB] {HORRY EL MONSTRUO} * {GARFIELD Y SUS AMIGOS}</v>
          </cell>
          <cell r="J686">
            <v>2</v>
          </cell>
          <cell r="K686">
            <v>7</v>
          </cell>
          <cell r="L686" t="str">
            <v>Segunda</v>
          </cell>
          <cell r="M686">
            <v>0.3</v>
          </cell>
          <cell r="N686">
            <v>1168.0999999999999</v>
          </cell>
          <cell r="O686">
            <v>127</v>
          </cell>
          <cell r="P686">
            <v>50</v>
          </cell>
          <cell r="Q686">
            <v>12.2</v>
          </cell>
          <cell r="R686">
            <v>35100</v>
          </cell>
          <cell r="S686">
            <v>95.6</v>
          </cell>
          <cell r="T686">
            <v>20</v>
          </cell>
          <cell r="U686">
            <v>35100</v>
          </cell>
        </row>
        <row r="687">
          <cell r="A687">
            <v>685</v>
          </cell>
          <cell r="B687" t="str">
            <v xml:space="preserve">PORT AVENTURA/P.ATRAC                                      </v>
          </cell>
          <cell r="C687" t="str">
            <v>TVM</v>
          </cell>
          <cell r="D687" t="str">
            <v>GENERAL</v>
          </cell>
          <cell r="E687">
            <v>35918</v>
          </cell>
          <cell r="F687" t="str">
            <v>DOM</v>
          </cell>
          <cell r="G687">
            <v>0.98144675925925917</v>
          </cell>
          <cell r="H687" t="str">
            <v>000:10</v>
          </cell>
          <cell r="I687" t="str">
            <v>[EL MEGAHIT] {AVANCE PROGRAMACION} * {AVANCE PROGRAMACION}</v>
          </cell>
          <cell r="J687">
            <v>8</v>
          </cell>
          <cell r="K687">
            <v>19</v>
          </cell>
          <cell r="L687" t="str">
            <v>Resto</v>
          </cell>
          <cell r="M687">
            <v>0.9</v>
          </cell>
          <cell r="N687">
            <v>1169</v>
          </cell>
          <cell r="O687">
            <v>341</v>
          </cell>
          <cell r="P687">
            <v>350</v>
          </cell>
          <cell r="Q687">
            <v>12.2</v>
          </cell>
          <cell r="R687">
            <v>35100</v>
          </cell>
          <cell r="S687">
            <v>95.6</v>
          </cell>
          <cell r="T687">
            <v>10</v>
          </cell>
          <cell r="U687">
            <v>35100</v>
          </cell>
        </row>
        <row r="688">
          <cell r="A688">
            <v>686</v>
          </cell>
          <cell r="B688" t="str">
            <v xml:space="preserve">PORT AVENTURA/P.ATRAC                                      </v>
          </cell>
          <cell r="C688" t="str">
            <v>TVE1</v>
          </cell>
          <cell r="D688" t="str">
            <v>GENERAL</v>
          </cell>
          <cell r="E688">
            <v>35919</v>
          </cell>
          <cell r="F688" t="str">
            <v>LUN</v>
          </cell>
          <cell r="G688">
            <v>0.57874999999999999</v>
          </cell>
          <cell r="H688" t="str">
            <v>000:10</v>
          </cell>
          <cell r="I688" t="str">
            <v>[AVANCE PROGRAMACION] * [AVANCE PROGRAMACION]</v>
          </cell>
          <cell r="J688">
            <v>17</v>
          </cell>
          <cell r="K688">
            <v>17</v>
          </cell>
          <cell r="L688" t="str">
            <v>Ultima</v>
          </cell>
          <cell r="M688">
            <v>3.1</v>
          </cell>
          <cell r="N688">
            <v>1172.0999999999999</v>
          </cell>
          <cell r="O688">
            <v>1125</v>
          </cell>
          <cell r="P688">
            <v>360</v>
          </cell>
          <cell r="Q688">
            <v>12.3</v>
          </cell>
          <cell r="R688">
            <v>35104</v>
          </cell>
          <cell r="S688">
            <v>95.6</v>
          </cell>
          <cell r="T688">
            <v>10</v>
          </cell>
          <cell r="U688">
            <v>35104</v>
          </cell>
        </row>
        <row r="689">
          <cell r="A689">
            <v>687</v>
          </cell>
          <cell r="B689" t="str">
            <v xml:space="preserve">PORT AVENTURA/P.ATRAC                                      </v>
          </cell>
          <cell r="C689" t="str">
            <v>TVE1</v>
          </cell>
          <cell r="D689" t="str">
            <v>GENERAL</v>
          </cell>
          <cell r="E689">
            <v>35919</v>
          </cell>
          <cell r="F689" t="str">
            <v>LUN</v>
          </cell>
          <cell r="G689">
            <v>0.60157407407407404</v>
          </cell>
          <cell r="H689" t="str">
            <v>000:30</v>
          </cell>
          <cell r="I689" t="str">
            <v>[AVANCE PROGRAMACION] * [AVANCE PROGRAMACION]</v>
          </cell>
          <cell r="J689">
            <v>6</v>
          </cell>
          <cell r="K689">
            <v>12</v>
          </cell>
          <cell r="L689" t="str">
            <v>Resto</v>
          </cell>
          <cell r="M689">
            <v>5.3</v>
          </cell>
          <cell r="N689">
            <v>1177.3</v>
          </cell>
          <cell r="O689">
            <v>1928</v>
          </cell>
          <cell r="P689">
            <v>1500</v>
          </cell>
          <cell r="Q689">
            <v>12.3</v>
          </cell>
          <cell r="R689">
            <v>35105</v>
          </cell>
          <cell r="S689">
            <v>95.6</v>
          </cell>
          <cell r="T689">
            <v>30</v>
          </cell>
          <cell r="U689">
            <v>35105</v>
          </cell>
        </row>
        <row r="690">
          <cell r="A690">
            <v>688</v>
          </cell>
          <cell r="B690" t="str">
            <v xml:space="preserve">PORT AVENTURA/P.ATRAC                                      </v>
          </cell>
          <cell r="C690" t="str">
            <v>TVE1</v>
          </cell>
          <cell r="D690" t="str">
            <v>GENERAL</v>
          </cell>
          <cell r="E690">
            <v>35919</v>
          </cell>
          <cell r="F690" t="str">
            <v>LUN</v>
          </cell>
          <cell r="G690">
            <v>0.67486111111111102</v>
          </cell>
          <cell r="H690" t="str">
            <v>000:10</v>
          </cell>
          <cell r="I690" t="str">
            <v>[CALLE NUEVA] {AVANCE PROGRAMACION} * {AVANCE PROGRAMACION}</v>
          </cell>
          <cell r="J690">
            <v>4</v>
          </cell>
          <cell r="K690">
            <v>22</v>
          </cell>
          <cell r="L690" t="str">
            <v>Resto</v>
          </cell>
          <cell r="M690">
            <v>5.3</v>
          </cell>
          <cell r="N690">
            <v>1182.7</v>
          </cell>
          <cell r="O690">
            <v>1961</v>
          </cell>
          <cell r="P690">
            <v>600</v>
          </cell>
          <cell r="Q690">
            <v>12.4</v>
          </cell>
          <cell r="R690">
            <v>35116</v>
          </cell>
          <cell r="S690">
            <v>95.6</v>
          </cell>
          <cell r="T690">
            <v>10</v>
          </cell>
          <cell r="U690">
            <v>35116</v>
          </cell>
        </row>
        <row r="691">
          <cell r="A691">
            <v>689</v>
          </cell>
          <cell r="B691" t="str">
            <v xml:space="preserve">PORT AVENTURA/P.ATRAC                                      </v>
          </cell>
          <cell r="C691" t="str">
            <v>TVE1</v>
          </cell>
          <cell r="D691" t="str">
            <v>GENERAL</v>
          </cell>
          <cell r="E691">
            <v>35919</v>
          </cell>
          <cell r="F691" t="str">
            <v>LUN</v>
          </cell>
          <cell r="G691">
            <v>0.70831018518518529</v>
          </cell>
          <cell r="H691" t="str">
            <v>000:10</v>
          </cell>
          <cell r="I691" t="str">
            <v>[HURACAN] {AVANCE PROGRAMACION} * {AVANCE PROGRAMACION}</v>
          </cell>
          <cell r="J691">
            <v>18</v>
          </cell>
          <cell r="K691">
            <v>18</v>
          </cell>
          <cell r="L691" t="str">
            <v>Ultima</v>
          </cell>
          <cell r="M691">
            <v>4.4000000000000004</v>
          </cell>
          <cell r="N691">
            <v>1187.0999999999999</v>
          </cell>
          <cell r="O691">
            <v>1630</v>
          </cell>
          <cell r="P691">
            <v>420</v>
          </cell>
          <cell r="Q691">
            <v>12.4</v>
          </cell>
          <cell r="R691">
            <v>35116</v>
          </cell>
          <cell r="S691">
            <v>95.6</v>
          </cell>
          <cell r="T691">
            <v>10</v>
          </cell>
          <cell r="U691">
            <v>35116</v>
          </cell>
        </row>
        <row r="692">
          <cell r="A692">
            <v>690</v>
          </cell>
          <cell r="B692" t="str">
            <v xml:space="preserve">PORT AVENTURA/P.ATRAC                                      </v>
          </cell>
          <cell r="C692" t="str">
            <v>TVE1</v>
          </cell>
          <cell r="D692" t="str">
            <v>GENERAL</v>
          </cell>
          <cell r="E692">
            <v>35919</v>
          </cell>
          <cell r="F692" t="str">
            <v>LUN</v>
          </cell>
          <cell r="G692">
            <v>0.8737152777777778</v>
          </cell>
          <cell r="H692" t="str">
            <v>000:30</v>
          </cell>
          <cell r="I692" t="str">
            <v>[GENTE] * [TELEDIARIO 2]</v>
          </cell>
          <cell r="J692">
            <v>13</v>
          </cell>
          <cell r="K692">
            <v>17</v>
          </cell>
          <cell r="L692" t="str">
            <v>Resto</v>
          </cell>
          <cell r="M692">
            <v>5.8</v>
          </cell>
          <cell r="N692">
            <v>1192.9000000000001</v>
          </cell>
          <cell r="O692">
            <v>2133</v>
          </cell>
          <cell r="P692">
            <v>3000</v>
          </cell>
          <cell r="Q692">
            <v>12.5</v>
          </cell>
          <cell r="R692">
            <v>35116</v>
          </cell>
          <cell r="S692">
            <v>95.6</v>
          </cell>
          <cell r="T692">
            <v>30</v>
          </cell>
          <cell r="U692">
            <v>35116</v>
          </cell>
        </row>
        <row r="693">
          <cell r="A693">
            <v>691</v>
          </cell>
          <cell r="B693" t="str">
            <v xml:space="preserve">PORT AVENTURA/P.ATRAC                                      </v>
          </cell>
          <cell r="C693" t="str">
            <v>TVE1</v>
          </cell>
          <cell r="D693" t="str">
            <v>GENERAL</v>
          </cell>
          <cell r="E693">
            <v>35919</v>
          </cell>
          <cell r="F693" t="str">
            <v>LUN</v>
          </cell>
          <cell r="G693">
            <v>0.99706018518518524</v>
          </cell>
          <cell r="H693" t="str">
            <v>000:10</v>
          </cell>
          <cell r="I693" t="str">
            <v>[QUIEN SABE DONDE]  * {AVANCE PROGRAMACION}</v>
          </cell>
          <cell r="J693">
            <v>3</v>
          </cell>
          <cell r="K693">
            <v>13</v>
          </cell>
          <cell r="L693" t="str">
            <v>Resto</v>
          </cell>
          <cell r="M693">
            <v>5.7</v>
          </cell>
          <cell r="N693">
            <v>1198.7</v>
          </cell>
          <cell r="O693">
            <v>2107</v>
          </cell>
          <cell r="P693">
            <v>2400</v>
          </cell>
          <cell r="Q693">
            <v>12.5</v>
          </cell>
          <cell r="R693">
            <v>35136</v>
          </cell>
          <cell r="S693">
            <v>95.7</v>
          </cell>
          <cell r="T693">
            <v>10</v>
          </cell>
          <cell r="U693">
            <v>35136</v>
          </cell>
        </row>
        <row r="694">
          <cell r="A694">
            <v>692</v>
          </cell>
          <cell r="B694" t="str">
            <v xml:space="preserve">PORT AVENTURA/P.ATRAC                                      </v>
          </cell>
          <cell r="C694" t="str">
            <v>TVE1</v>
          </cell>
          <cell r="D694" t="str">
            <v>GENERAL</v>
          </cell>
          <cell r="E694">
            <v>35919</v>
          </cell>
          <cell r="F694" t="str">
            <v>LUN</v>
          </cell>
          <cell r="G694">
            <v>1.0404282407407408</v>
          </cell>
          <cell r="H694" t="str">
            <v>000:10</v>
          </cell>
          <cell r="I694" t="str">
            <v>[QUIEN SABE DONDE] {AVANCE PROGRAMACION} * {AVANCE PROGRAMACION}</v>
          </cell>
          <cell r="J694">
            <v>10</v>
          </cell>
          <cell r="K694">
            <v>14</v>
          </cell>
          <cell r="L694" t="str">
            <v>Resto</v>
          </cell>
          <cell r="M694">
            <v>2.9</v>
          </cell>
          <cell r="N694">
            <v>1201.5</v>
          </cell>
          <cell r="O694">
            <v>1050</v>
          </cell>
          <cell r="P694">
            <v>600</v>
          </cell>
          <cell r="Q694">
            <v>12.6</v>
          </cell>
          <cell r="R694">
            <v>35146</v>
          </cell>
          <cell r="S694">
            <v>95.7</v>
          </cell>
          <cell r="T694">
            <v>10</v>
          </cell>
          <cell r="U694">
            <v>35146</v>
          </cell>
        </row>
        <row r="695">
          <cell r="A695">
            <v>693</v>
          </cell>
          <cell r="B695" t="str">
            <v xml:space="preserve">PORT AVENTURA/P.ATRAC                                      </v>
          </cell>
          <cell r="C695" t="str">
            <v>LA 2</v>
          </cell>
          <cell r="D695" t="str">
            <v>GENERAL</v>
          </cell>
          <cell r="E695">
            <v>35919</v>
          </cell>
          <cell r="F695" t="str">
            <v>LUN</v>
          </cell>
          <cell r="G695">
            <v>0.62821759259259258</v>
          </cell>
          <cell r="H695" t="str">
            <v>000:30</v>
          </cell>
          <cell r="I695" t="str">
            <v>[CLUB DISNEY DIARIO] * [AVANCE PROGRAMACION]</v>
          </cell>
          <cell r="J695">
            <v>2</v>
          </cell>
          <cell r="K695">
            <v>18</v>
          </cell>
          <cell r="L695" t="str">
            <v>Segunda</v>
          </cell>
          <cell r="M695">
            <v>2.1</v>
          </cell>
          <cell r="N695">
            <v>1203.7</v>
          </cell>
          <cell r="O695">
            <v>781</v>
          </cell>
          <cell r="P695">
            <v>900</v>
          </cell>
          <cell r="Q695">
            <v>12.6</v>
          </cell>
          <cell r="R695">
            <v>35161</v>
          </cell>
          <cell r="S695">
            <v>95.8</v>
          </cell>
          <cell r="T695">
            <v>30</v>
          </cell>
          <cell r="U695">
            <v>35161</v>
          </cell>
        </row>
        <row r="696">
          <cell r="A696">
            <v>694</v>
          </cell>
          <cell r="B696" t="str">
            <v xml:space="preserve">PORT AVENTURA/P.ATRAC                                      </v>
          </cell>
          <cell r="C696" t="str">
            <v>LA 2</v>
          </cell>
          <cell r="D696" t="str">
            <v>GENERAL</v>
          </cell>
          <cell r="E696">
            <v>35919</v>
          </cell>
          <cell r="F696" t="str">
            <v>LUN</v>
          </cell>
          <cell r="G696">
            <v>0.95295138888888886</v>
          </cell>
          <cell r="H696" t="str">
            <v>000:10</v>
          </cell>
          <cell r="I696" t="str">
            <v>[QUE GRANDE CINE PRESE]  * {AVANCE PROGRAMACION}</v>
          </cell>
          <cell r="J696">
            <v>4</v>
          </cell>
          <cell r="K696">
            <v>20</v>
          </cell>
          <cell r="L696" t="str">
            <v>Resto</v>
          </cell>
          <cell r="M696">
            <v>1.8</v>
          </cell>
          <cell r="N696">
            <v>1205.4000000000001</v>
          </cell>
          <cell r="O696">
            <v>654</v>
          </cell>
          <cell r="P696">
            <v>720</v>
          </cell>
          <cell r="Q696">
            <v>12.6</v>
          </cell>
          <cell r="R696">
            <v>35172</v>
          </cell>
          <cell r="S696">
            <v>95.8</v>
          </cell>
          <cell r="T696">
            <v>10</v>
          </cell>
          <cell r="U696">
            <v>35172</v>
          </cell>
        </row>
        <row r="697">
          <cell r="A697">
            <v>695</v>
          </cell>
          <cell r="B697" t="str">
            <v xml:space="preserve">PORT AVENTURA/P.ATRAC                                      </v>
          </cell>
          <cell r="C697" t="str">
            <v>T5</v>
          </cell>
          <cell r="D697" t="str">
            <v>GENERAL</v>
          </cell>
          <cell r="E697">
            <v>35919</v>
          </cell>
          <cell r="F697" t="str">
            <v>LUN</v>
          </cell>
          <cell r="G697">
            <v>0.54715277777777771</v>
          </cell>
          <cell r="H697" t="str">
            <v>000:10</v>
          </cell>
          <cell r="I697" t="str">
            <v>[DIA A DIA] {AVANCE PROGRAMACION} * {LA TIENDA EN CASA}</v>
          </cell>
          <cell r="J697">
            <v>14</v>
          </cell>
          <cell r="K697">
            <v>23</v>
          </cell>
          <cell r="L697" t="str">
            <v>Resto</v>
          </cell>
          <cell r="M697">
            <v>2.4</v>
          </cell>
          <cell r="N697">
            <v>1207.9000000000001</v>
          </cell>
          <cell r="O697">
            <v>895</v>
          </cell>
          <cell r="P697">
            <v>138</v>
          </cell>
          <cell r="Q697">
            <v>12.6</v>
          </cell>
          <cell r="R697">
            <v>35172</v>
          </cell>
          <cell r="S697">
            <v>95.8</v>
          </cell>
          <cell r="T697">
            <v>10</v>
          </cell>
          <cell r="U697">
            <v>35172</v>
          </cell>
        </row>
        <row r="698">
          <cell r="A698">
            <v>696</v>
          </cell>
          <cell r="B698" t="str">
            <v xml:space="preserve">PORT AVENTURA/P.ATRAC                                      </v>
          </cell>
          <cell r="C698" t="str">
            <v>T5</v>
          </cell>
          <cell r="D698" t="str">
            <v>GENERAL</v>
          </cell>
          <cell r="E698">
            <v>35919</v>
          </cell>
          <cell r="F698" t="str">
            <v>LUN</v>
          </cell>
          <cell r="G698">
            <v>0.65555555555555556</v>
          </cell>
          <cell r="H698" t="str">
            <v>000:10</v>
          </cell>
          <cell r="I698" t="str">
            <v>[AL SALIR DE CLASE]</v>
          </cell>
          <cell r="J698">
            <v>31</v>
          </cell>
          <cell r="K698">
            <v>38</v>
          </cell>
          <cell r="L698" t="str">
            <v>Resto</v>
          </cell>
          <cell r="M698">
            <v>6.5</v>
          </cell>
          <cell r="N698">
            <v>1214.4000000000001</v>
          </cell>
          <cell r="O698">
            <v>2399</v>
          </cell>
          <cell r="P698">
            <v>780</v>
          </cell>
          <cell r="Q698">
            <v>12.7</v>
          </cell>
          <cell r="R698">
            <v>35178</v>
          </cell>
          <cell r="S698">
            <v>95.8</v>
          </cell>
          <cell r="T698">
            <v>10</v>
          </cell>
          <cell r="U698">
            <v>35178</v>
          </cell>
        </row>
        <row r="699">
          <cell r="A699">
            <v>697</v>
          </cell>
          <cell r="B699" t="str">
            <v xml:space="preserve">PORT AVENTURA/P.ATRAC                                      </v>
          </cell>
          <cell r="C699" t="str">
            <v>T5</v>
          </cell>
          <cell r="D699" t="str">
            <v>GENERAL</v>
          </cell>
          <cell r="E699">
            <v>35919</v>
          </cell>
          <cell r="F699" t="str">
            <v>LUN</v>
          </cell>
          <cell r="G699">
            <v>0.95373842592592595</v>
          </cell>
          <cell r="H699" t="str">
            <v>000:30</v>
          </cell>
          <cell r="I699" t="str">
            <v>[HERMANAS] * [CRONICAS MARCIANAS]</v>
          </cell>
          <cell r="J699">
            <v>2</v>
          </cell>
          <cell r="K699">
            <v>2</v>
          </cell>
          <cell r="L699" t="str">
            <v>Ultima</v>
          </cell>
          <cell r="M699">
            <v>7</v>
          </cell>
          <cell r="N699">
            <v>1221.4000000000001</v>
          </cell>
          <cell r="O699">
            <v>2555</v>
          </cell>
          <cell r="P699">
            <v>3825</v>
          </cell>
          <cell r="Q699">
            <v>12.7</v>
          </cell>
          <cell r="R699">
            <v>35207</v>
          </cell>
          <cell r="S699">
            <v>95.9</v>
          </cell>
          <cell r="T699">
            <v>30</v>
          </cell>
          <cell r="U699">
            <v>35207</v>
          </cell>
        </row>
        <row r="700">
          <cell r="A700">
            <v>698</v>
          </cell>
          <cell r="B700" t="str">
            <v xml:space="preserve">PORT AVENTURA/P.ATRAC                                      </v>
          </cell>
          <cell r="C700" t="str">
            <v>A3</v>
          </cell>
          <cell r="D700" t="str">
            <v>GENERAL</v>
          </cell>
          <cell r="E700">
            <v>35919</v>
          </cell>
          <cell r="F700" t="str">
            <v>LUN</v>
          </cell>
          <cell r="G700">
            <v>0.51380787037037035</v>
          </cell>
          <cell r="H700" t="str">
            <v>000:10</v>
          </cell>
          <cell r="I700" t="str">
            <v>[LOS ANGELES DE ROBIN] {AVANCE PROGRAMACION} * {AVANCE PROGRAMACION}</v>
          </cell>
          <cell r="J700">
            <v>5</v>
          </cell>
          <cell r="K700">
            <v>20</v>
          </cell>
          <cell r="L700" t="str">
            <v>Resto</v>
          </cell>
          <cell r="M700">
            <v>0.7</v>
          </cell>
          <cell r="N700">
            <v>1222.0999999999999</v>
          </cell>
          <cell r="O700">
            <v>253</v>
          </cell>
          <cell r="P700">
            <v>90</v>
          </cell>
          <cell r="Q700">
            <v>12.7</v>
          </cell>
          <cell r="R700">
            <v>35207</v>
          </cell>
          <cell r="S700">
            <v>95.9</v>
          </cell>
          <cell r="T700">
            <v>10</v>
          </cell>
          <cell r="U700">
            <v>35207</v>
          </cell>
        </row>
        <row r="701">
          <cell r="A701">
            <v>699</v>
          </cell>
          <cell r="B701" t="str">
            <v xml:space="preserve">PORT AVENTURA/P.ATRAC                                      </v>
          </cell>
          <cell r="C701" t="str">
            <v>A3</v>
          </cell>
          <cell r="D701" t="str">
            <v>GENERAL</v>
          </cell>
          <cell r="E701">
            <v>35919</v>
          </cell>
          <cell r="F701" t="str">
            <v>LUN</v>
          </cell>
          <cell r="G701">
            <v>0.53121527777777777</v>
          </cell>
          <cell r="H701" t="str">
            <v>000:30</v>
          </cell>
          <cell r="I701" t="str">
            <v>[LOS ANGELES DE ROBIN] {LA TIENDA EN CASA} * {AVANCE PROGRAMACION}</v>
          </cell>
          <cell r="J701">
            <v>3</v>
          </cell>
          <cell r="K701">
            <v>17</v>
          </cell>
          <cell r="L701" t="str">
            <v>Resto</v>
          </cell>
          <cell r="M701">
            <v>1.2</v>
          </cell>
          <cell r="N701">
            <v>1223.3</v>
          </cell>
          <cell r="O701">
            <v>451</v>
          </cell>
          <cell r="P701">
            <v>225</v>
          </cell>
          <cell r="Q701">
            <v>12.8</v>
          </cell>
          <cell r="R701">
            <v>35207</v>
          </cell>
          <cell r="S701">
            <v>95.9</v>
          </cell>
          <cell r="T701">
            <v>30</v>
          </cell>
          <cell r="U701">
            <v>35207</v>
          </cell>
        </row>
        <row r="702">
          <cell r="A702">
            <v>700</v>
          </cell>
          <cell r="B702" t="str">
            <v xml:space="preserve">PORT AVENTURA/P.ATRAC                                      </v>
          </cell>
          <cell r="C702" t="str">
            <v>A3</v>
          </cell>
          <cell r="D702" t="str">
            <v>GENERAL</v>
          </cell>
          <cell r="E702">
            <v>35919</v>
          </cell>
          <cell r="F702" t="str">
            <v>LUN</v>
          </cell>
          <cell r="G702">
            <v>0.59466435185185185</v>
          </cell>
          <cell r="H702" t="str">
            <v>000:10</v>
          </cell>
          <cell r="I702" t="str">
            <v>[COSAS DE MARCIANOS]  * {INTERRUPCION EMISION}</v>
          </cell>
          <cell r="J702">
            <v>2</v>
          </cell>
          <cell r="K702">
            <v>18</v>
          </cell>
          <cell r="L702" t="str">
            <v>Segunda</v>
          </cell>
          <cell r="M702">
            <v>5.0999999999999996</v>
          </cell>
          <cell r="N702">
            <v>1228.4000000000001</v>
          </cell>
          <cell r="O702">
            <v>1875</v>
          </cell>
          <cell r="P702">
            <v>1320</v>
          </cell>
          <cell r="Q702">
            <v>12.8</v>
          </cell>
          <cell r="R702">
            <v>35221</v>
          </cell>
          <cell r="S702">
            <v>95.9</v>
          </cell>
          <cell r="T702">
            <v>10</v>
          </cell>
          <cell r="U702">
            <v>35221</v>
          </cell>
        </row>
        <row r="703">
          <cell r="A703">
            <v>701</v>
          </cell>
          <cell r="B703" t="str">
            <v xml:space="preserve">PORT AVENTURA/P.ATRAC                                      </v>
          </cell>
          <cell r="C703" t="str">
            <v>A3</v>
          </cell>
          <cell r="D703" t="str">
            <v>GENERAL</v>
          </cell>
          <cell r="E703">
            <v>35919</v>
          </cell>
          <cell r="F703" t="str">
            <v>LUN</v>
          </cell>
          <cell r="G703">
            <v>0.61750000000000005</v>
          </cell>
          <cell r="H703" t="str">
            <v>000:30</v>
          </cell>
          <cell r="I703" t="str">
            <v xml:space="preserve">[COSAS DE CASA] {(P)VERAS LO QUE GUSTA} * </v>
          </cell>
          <cell r="J703">
            <v>18</v>
          </cell>
          <cell r="K703">
            <v>19</v>
          </cell>
          <cell r="L703" t="str">
            <v>Penultima</v>
          </cell>
          <cell r="M703">
            <v>7.4</v>
          </cell>
          <cell r="N703">
            <v>1235.8</v>
          </cell>
          <cell r="O703">
            <v>2724</v>
          </cell>
          <cell r="P703">
            <v>3300</v>
          </cell>
          <cell r="Q703">
            <v>12.9</v>
          </cell>
          <cell r="R703">
            <v>35234</v>
          </cell>
          <cell r="S703">
            <v>96</v>
          </cell>
          <cell r="T703">
            <v>30</v>
          </cell>
          <cell r="U703">
            <v>35234</v>
          </cell>
        </row>
        <row r="704">
          <cell r="A704">
            <v>702</v>
          </cell>
          <cell r="B704" t="str">
            <v xml:space="preserve">PORT AVENTURA/P.ATRAC                                      </v>
          </cell>
          <cell r="C704" t="str">
            <v>C9</v>
          </cell>
          <cell r="D704" t="str">
            <v>GENERAL</v>
          </cell>
          <cell r="E704">
            <v>35919</v>
          </cell>
          <cell r="F704" t="str">
            <v>LUN</v>
          </cell>
          <cell r="G704">
            <v>0.86472222222222228</v>
          </cell>
          <cell r="H704" t="str">
            <v>000:30</v>
          </cell>
          <cell r="I704" t="str">
            <v>[AVANCE PROGRAMACION] * [NOTICIES 9:2]</v>
          </cell>
          <cell r="J704">
            <v>3</v>
          </cell>
          <cell r="K704">
            <v>15</v>
          </cell>
          <cell r="L704" t="str">
            <v>Resto</v>
          </cell>
          <cell r="M704">
            <v>0.4</v>
          </cell>
          <cell r="N704">
            <v>1236.3</v>
          </cell>
          <cell r="O704">
            <v>158</v>
          </cell>
          <cell r="P704">
            <v>450</v>
          </cell>
          <cell r="Q704">
            <v>12.9</v>
          </cell>
          <cell r="R704">
            <v>35234</v>
          </cell>
          <cell r="S704">
            <v>96</v>
          </cell>
          <cell r="T704">
            <v>30</v>
          </cell>
          <cell r="U704">
            <v>35234</v>
          </cell>
        </row>
        <row r="705">
          <cell r="A705">
            <v>703</v>
          </cell>
          <cell r="B705" t="str">
            <v xml:space="preserve">PORT AVENTURA/P.ATRAC                                      </v>
          </cell>
          <cell r="C705" t="str">
            <v>C9</v>
          </cell>
          <cell r="D705" t="str">
            <v>GENERAL</v>
          </cell>
          <cell r="E705">
            <v>35919</v>
          </cell>
          <cell r="F705" t="str">
            <v>LUN</v>
          </cell>
          <cell r="G705">
            <v>0.8653587962962962</v>
          </cell>
          <cell r="H705" t="str">
            <v>000:20</v>
          </cell>
          <cell r="I705" t="str">
            <v>[AVANCE PROGRAMACION] * [NOTICIES 9:2]</v>
          </cell>
          <cell r="J705">
            <v>5</v>
          </cell>
          <cell r="K705">
            <v>15</v>
          </cell>
          <cell r="L705" t="str">
            <v>Resto</v>
          </cell>
          <cell r="M705">
            <v>0.3</v>
          </cell>
          <cell r="N705">
            <v>1236.5999999999999</v>
          </cell>
          <cell r="O705">
            <v>123</v>
          </cell>
          <cell r="P705">
            <v>300</v>
          </cell>
          <cell r="Q705">
            <v>12.9</v>
          </cell>
          <cell r="R705">
            <v>35234</v>
          </cell>
          <cell r="S705">
            <v>96</v>
          </cell>
          <cell r="T705">
            <v>20</v>
          </cell>
          <cell r="U705">
            <v>35234</v>
          </cell>
        </row>
        <row r="706">
          <cell r="A706">
            <v>704</v>
          </cell>
          <cell r="B706" t="str">
            <v xml:space="preserve">PORT AVENTURA/P.ATRAC                                      </v>
          </cell>
          <cell r="C706" t="str">
            <v>C9</v>
          </cell>
          <cell r="D706" t="str">
            <v>GENERAL</v>
          </cell>
          <cell r="E706">
            <v>35919</v>
          </cell>
          <cell r="F706" t="str">
            <v>LUN</v>
          </cell>
          <cell r="G706">
            <v>0.89349537037037041</v>
          </cell>
          <cell r="H706" t="str">
            <v>000:30</v>
          </cell>
          <cell r="I706" t="str">
            <v>[NOTICIES 9:2] * [CINE DE NIT]</v>
          </cell>
          <cell r="J706">
            <v>2</v>
          </cell>
          <cell r="K706">
            <v>13</v>
          </cell>
          <cell r="L706" t="str">
            <v>Segunda</v>
          </cell>
          <cell r="M706">
            <v>0.7</v>
          </cell>
          <cell r="N706">
            <v>1237.3</v>
          </cell>
          <cell r="O706">
            <v>253</v>
          </cell>
          <cell r="P706">
            <v>450</v>
          </cell>
          <cell r="Q706">
            <v>12.9</v>
          </cell>
          <cell r="R706">
            <v>35234</v>
          </cell>
          <cell r="S706">
            <v>96</v>
          </cell>
          <cell r="T706">
            <v>30</v>
          </cell>
          <cell r="U706">
            <v>35234</v>
          </cell>
        </row>
        <row r="707">
          <cell r="A707">
            <v>705</v>
          </cell>
          <cell r="B707" t="str">
            <v xml:space="preserve">PORT AVENTURA/P.ATRAC                                      </v>
          </cell>
          <cell r="C707" t="str">
            <v>C9</v>
          </cell>
          <cell r="D707" t="str">
            <v>GENERAL</v>
          </cell>
          <cell r="E707">
            <v>35919</v>
          </cell>
          <cell r="F707" t="str">
            <v>LUN</v>
          </cell>
          <cell r="G707">
            <v>0.89436342592592588</v>
          </cell>
          <cell r="H707" t="str">
            <v>000:20</v>
          </cell>
          <cell r="I707" t="str">
            <v>[NOTICIES 9:2] * [CINE DE NIT]</v>
          </cell>
          <cell r="J707">
            <v>4</v>
          </cell>
          <cell r="K707">
            <v>13</v>
          </cell>
          <cell r="L707" t="str">
            <v>Resto</v>
          </cell>
          <cell r="M707">
            <v>0.8</v>
          </cell>
          <cell r="N707">
            <v>1238.0999999999999</v>
          </cell>
          <cell r="O707">
            <v>288</v>
          </cell>
          <cell r="P707">
            <v>300</v>
          </cell>
          <cell r="Q707">
            <v>12.9</v>
          </cell>
          <cell r="R707">
            <v>35234</v>
          </cell>
          <cell r="S707">
            <v>96</v>
          </cell>
          <cell r="T707">
            <v>20</v>
          </cell>
          <cell r="U707">
            <v>35234</v>
          </cell>
        </row>
        <row r="708">
          <cell r="A708">
            <v>706</v>
          </cell>
          <cell r="B708" t="str">
            <v xml:space="preserve">PORT AVENTURA/P.ATRAC                                      </v>
          </cell>
          <cell r="C708" t="str">
            <v>C9</v>
          </cell>
          <cell r="D708" t="str">
            <v>GENERAL</v>
          </cell>
          <cell r="E708">
            <v>35919</v>
          </cell>
          <cell r="F708" t="str">
            <v>LUN</v>
          </cell>
          <cell r="G708">
            <v>0.93576388888888884</v>
          </cell>
          <cell r="H708" t="str">
            <v>000:30</v>
          </cell>
          <cell r="I708" t="str">
            <v>[CINE DE NIT] {AVANCE PROGRAMACION} * {AVANCE PROGRAMACION}</v>
          </cell>
          <cell r="J708">
            <v>4</v>
          </cell>
          <cell r="K708">
            <v>15</v>
          </cell>
          <cell r="L708" t="str">
            <v>Resto</v>
          </cell>
          <cell r="M708">
            <v>0.8</v>
          </cell>
          <cell r="N708">
            <v>1238.9000000000001</v>
          </cell>
          <cell r="O708">
            <v>299</v>
          </cell>
          <cell r="P708">
            <v>675</v>
          </cell>
          <cell r="Q708">
            <v>12.9</v>
          </cell>
          <cell r="R708">
            <v>35234</v>
          </cell>
          <cell r="S708">
            <v>96</v>
          </cell>
          <cell r="T708">
            <v>30</v>
          </cell>
          <cell r="U708">
            <v>35234</v>
          </cell>
        </row>
        <row r="709">
          <cell r="A709">
            <v>707</v>
          </cell>
          <cell r="B709" t="str">
            <v xml:space="preserve">PORT AVENTURA/P.ATRAC                                      </v>
          </cell>
          <cell r="C709" t="str">
            <v>C9</v>
          </cell>
          <cell r="D709" t="str">
            <v>GENERAL</v>
          </cell>
          <cell r="E709">
            <v>35919</v>
          </cell>
          <cell r="F709" t="str">
            <v>LUN</v>
          </cell>
          <cell r="G709">
            <v>0.93622685185185184</v>
          </cell>
          <cell r="H709" t="str">
            <v>000:20</v>
          </cell>
          <cell r="I709" t="str">
            <v>[CINE DE NIT] {AVANCE PROGRAMACION} * {AVANCE PROGRAMACION}</v>
          </cell>
          <cell r="J709">
            <v>6</v>
          </cell>
          <cell r="K709">
            <v>15</v>
          </cell>
          <cell r="L709" t="str">
            <v>Resto</v>
          </cell>
          <cell r="M709">
            <v>0.8</v>
          </cell>
          <cell r="N709">
            <v>1239.7</v>
          </cell>
          <cell r="O709">
            <v>290</v>
          </cell>
          <cell r="P709">
            <v>450</v>
          </cell>
          <cell r="Q709">
            <v>12.9</v>
          </cell>
          <cell r="R709">
            <v>35234</v>
          </cell>
          <cell r="S709">
            <v>96</v>
          </cell>
          <cell r="T709">
            <v>20</v>
          </cell>
          <cell r="U709">
            <v>35234</v>
          </cell>
        </row>
        <row r="710">
          <cell r="A710">
            <v>708</v>
          </cell>
          <cell r="B710" t="str">
            <v xml:space="preserve">PORT AVENTURA/P.ATRAC                                      </v>
          </cell>
          <cell r="C710" t="str">
            <v>C9</v>
          </cell>
          <cell r="D710" t="str">
            <v>GENERAL</v>
          </cell>
          <cell r="E710">
            <v>35919</v>
          </cell>
          <cell r="F710" t="str">
            <v>LUN</v>
          </cell>
          <cell r="G710">
            <v>0.95795138888888898</v>
          </cell>
          <cell r="H710" t="str">
            <v>000:30</v>
          </cell>
          <cell r="I710" t="str">
            <v>[CINE DE NIT] {AVANCE PROGRAMACION} * {AVANCE PROGRAMACION}</v>
          </cell>
          <cell r="J710">
            <v>16</v>
          </cell>
          <cell r="K710">
            <v>18</v>
          </cell>
          <cell r="L710" t="str">
            <v>Resto</v>
          </cell>
          <cell r="M710">
            <v>0.8</v>
          </cell>
          <cell r="N710">
            <v>1240.5</v>
          </cell>
          <cell r="O710">
            <v>303</v>
          </cell>
          <cell r="P710">
            <v>675</v>
          </cell>
          <cell r="Q710">
            <v>12.9</v>
          </cell>
          <cell r="R710">
            <v>35234</v>
          </cell>
          <cell r="S710">
            <v>96</v>
          </cell>
          <cell r="T710">
            <v>30</v>
          </cell>
          <cell r="U710">
            <v>35234</v>
          </cell>
        </row>
        <row r="711">
          <cell r="A711">
            <v>709</v>
          </cell>
          <cell r="B711" t="str">
            <v xml:space="preserve">PORT AVENTURA/P.ATRAC                                      </v>
          </cell>
          <cell r="C711" t="str">
            <v>C9</v>
          </cell>
          <cell r="D711" t="str">
            <v>GENERAL</v>
          </cell>
          <cell r="E711">
            <v>35919</v>
          </cell>
          <cell r="F711" t="str">
            <v>LUN</v>
          </cell>
          <cell r="G711">
            <v>0.98854166666666676</v>
          </cell>
          <cell r="H711" t="str">
            <v>000:30</v>
          </cell>
          <cell r="I711" t="str">
            <v>[CINE DE MITJANIT] {AVANCE PROGRAMACION} * {AVANCE PROGRAMACION}</v>
          </cell>
          <cell r="J711">
            <v>2</v>
          </cell>
          <cell r="K711">
            <v>15</v>
          </cell>
          <cell r="L711" t="str">
            <v>Segunda</v>
          </cell>
          <cell r="M711">
            <v>0.6</v>
          </cell>
          <cell r="N711">
            <v>1241.0999999999999</v>
          </cell>
          <cell r="O711">
            <v>230</v>
          </cell>
          <cell r="P711">
            <v>675</v>
          </cell>
          <cell r="Q711">
            <v>12.9</v>
          </cell>
          <cell r="R711">
            <v>35234</v>
          </cell>
          <cell r="S711">
            <v>96</v>
          </cell>
          <cell r="T711">
            <v>30</v>
          </cell>
          <cell r="U711">
            <v>35234</v>
          </cell>
        </row>
        <row r="712">
          <cell r="A712">
            <v>710</v>
          </cell>
          <cell r="B712" t="str">
            <v xml:space="preserve">PORT AVENTURA/P.ATRAC                                      </v>
          </cell>
          <cell r="C712" t="str">
            <v>C9</v>
          </cell>
          <cell r="D712" t="str">
            <v>GENERAL</v>
          </cell>
          <cell r="E712">
            <v>35919</v>
          </cell>
          <cell r="F712" t="str">
            <v>LUN</v>
          </cell>
          <cell r="G712">
            <v>0.98917824074074068</v>
          </cell>
          <cell r="H712" t="str">
            <v>000:20</v>
          </cell>
          <cell r="I712" t="str">
            <v>[CINE DE MITJANIT] {AVANCE PROGRAMACION} * {AVANCE PROGRAMACION}</v>
          </cell>
          <cell r="J712">
            <v>4</v>
          </cell>
          <cell r="K712">
            <v>15</v>
          </cell>
          <cell r="L712" t="str">
            <v>Resto</v>
          </cell>
          <cell r="M712">
            <v>0.5</v>
          </cell>
          <cell r="N712">
            <v>1241.5999999999999</v>
          </cell>
          <cell r="O712">
            <v>179</v>
          </cell>
          <cell r="P712">
            <v>450</v>
          </cell>
          <cell r="Q712">
            <v>12.9</v>
          </cell>
          <cell r="R712">
            <v>35234</v>
          </cell>
          <cell r="S712">
            <v>96</v>
          </cell>
          <cell r="T712">
            <v>20</v>
          </cell>
          <cell r="U712">
            <v>35234</v>
          </cell>
        </row>
        <row r="713">
          <cell r="A713">
            <v>711</v>
          </cell>
          <cell r="B713" t="str">
            <v xml:space="preserve">PORT AVENTURA/P.ATRAC                                      </v>
          </cell>
          <cell r="C713" t="str">
            <v>TVM</v>
          </cell>
          <cell r="D713" t="str">
            <v>GENERAL</v>
          </cell>
          <cell r="E713">
            <v>35919</v>
          </cell>
          <cell r="F713" t="str">
            <v>LUN</v>
          </cell>
          <cell r="G713">
            <v>0.60482638888888884</v>
          </cell>
          <cell r="H713" t="str">
            <v>000:10</v>
          </cell>
          <cell r="I713" t="str">
            <v>[TELENOTICIAS 1] {TELENOTICIAS 1:GRAL.}</v>
          </cell>
          <cell r="J713">
            <v>9</v>
          </cell>
          <cell r="K713">
            <v>10</v>
          </cell>
          <cell r="L713" t="str">
            <v>Penultima</v>
          </cell>
          <cell r="M713">
            <v>0.9</v>
          </cell>
          <cell r="N713">
            <v>1242.5</v>
          </cell>
          <cell r="O713">
            <v>321</v>
          </cell>
          <cell r="P713">
            <v>175</v>
          </cell>
          <cell r="Q713">
            <v>12.9</v>
          </cell>
          <cell r="R713">
            <v>35234</v>
          </cell>
          <cell r="S713">
            <v>96</v>
          </cell>
          <cell r="T713">
            <v>10</v>
          </cell>
          <cell r="U713">
            <v>35234</v>
          </cell>
        </row>
        <row r="714">
          <cell r="A714">
            <v>712</v>
          </cell>
          <cell r="B714" t="str">
            <v xml:space="preserve">PORT AVENTURA/P.ATRAC                                      </v>
          </cell>
          <cell r="C714" t="str">
            <v>TVM</v>
          </cell>
          <cell r="D714" t="str">
            <v>GENERAL</v>
          </cell>
          <cell r="E714">
            <v>35919</v>
          </cell>
          <cell r="F714" t="str">
            <v>LUN</v>
          </cell>
          <cell r="G714">
            <v>0.67645833333333327</v>
          </cell>
          <cell r="H714" t="str">
            <v>000:10</v>
          </cell>
          <cell r="I714" t="str">
            <v>[CON T DE TARDE] {AVANCE PROGRAMACION} * {AVANCE PROGRAMACION}</v>
          </cell>
          <cell r="J714">
            <v>1</v>
          </cell>
          <cell r="K714">
            <v>21</v>
          </cell>
          <cell r="L714" t="str">
            <v>Primera</v>
          </cell>
          <cell r="M714">
            <v>0.8</v>
          </cell>
          <cell r="N714">
            <v>1243.2</v>
          </cell>
          <cell r="O714">
            <v>282</v>
          </cell>
          <cell r="P714">
            <v>200</v>
          </cell>
          <cell r="Q714">
            <v>13</v>
          </cell>
          <cell r="R714">
            <v>35234</v>
          </cell>
          <cell r="S714">
            <v>96</v>
          </cell>
          <cell r="T714">
            <v>10</v>
          </cell>
          <cell r="U714">
            <v>35234</v>
          </cell>
        </row>
        <row r="715">
          <cell r="A715">
            <v>713</v>
          </cell>
          <cell r="B715" t="str">
            <v xml:space="preserve">PORT AVENTURA/P.ATRAC                                      </v>
          </cell>
          <cell r="C715" t="str">
            <v>TVM</v>
          </cell>
          <cell r="D715" t="str">
            <v>GENERAL</v>
          </cell>
          <cell r="E715">
            <v>35919</v>
          </cell>
          <cell r="F715" t="str">
            <v>LUN</v>
          </cell>
          <cell r="G715">
            <v>0.98532407407407396</v>
          </cell>
          <cell r="H715" t="str">
            <v>000:10</v>
          </cell>
          <cell r="I715" t="str">
            <v>[CINE]  * {AVANCE PROGRAMACION}</v>
          </cell>
          <cell r="J715">
            <v>2</v>
          </cell>
          <cell r="K715">
            <v>19</v>
          </cell>
          <cell r="L715" t="str">
            <v>Segunda</v>
          </cell>
          <cell r="M715">
            <v>1.3</v>
          </cell>
          <cell r="N715">
            <v>1244.5999999999999</v>
          </cell>
          <cell r="O715">
            <v>488</v>
          </cell>
          <cell r="P715">
            <v>350</v>
          </cell>
          <cell r="Q715">
            <v>13</v>
          </cell>
          <cell r="R715">
            <v>35234</v>
          </cell>
          <cell r="S715">
            <v>96</v>
          </cell>
          <cell r="T715">
            <v>10</v>
          </cell>
          <cell r="U715">
            <v>35234</v>
          </cell>
        </row>
        <row r="716">
          <cell r="A716">
            <v>714</v>
          </cell>
          <cell r="B716" t="str">
            <v xml:space="preserve">PORT AVENTURA/P.ATRAC                                      </v>
          </cell>
          <cell r="C716" t="str">
            <v>TVE1</v>
          </cell>
          <cell r="D716" t="str">
            <v>GENERAL</v>
          </cell>
          <cell r="E716">
            <v>35920</v>
          </cell>
          <cell r="F716" t="str">
            <v>MAR</v>
          </cell>
          <cell r="G716">
            <v>0.67280092592592589</v>
          </cell>
          <cell r="H716" t="str">
            <v>000:30</v>
          </cell>
          <cell r="I716" t="str">
            <v>[CALLE NUEVA]  * {AVANCE PROGRAMACION}</v>
          </cell>
          <cell r="J716">
            <v>4</v>
          </cell>
          <cell r="K716">
            <v>20</v>
          </cell>
          <cell r="L716" t="str">
            <v>Resto</v>
          </cell>
          <cell r="M716">
            <v>4.8</v>
          </cell>
          <cell r="N716">
            <v>1249.3</v>
          </cell>
          <cell r="O716">
            <v>1747</v>
          </cell>
          <cell r="P716">
            <v>1500</v>
          </cell>
          <cell r="Q716">
            <v>13</v>
          </cell>
          <cell r="R716">
            <v>35241</v>
          </cell>
          <cell r="S716">
            <v>96</v>
          </cell>
          <cell r="T716">
            <v>30</v>
          </cell>
          <cell r="U716">
            <v>35241</v>
          </cell>
        </row>
        <row r="717">
          <cell r="A717">
            <v>715</v>
          </cell>
          <cell r="B717" t="str">
            <v xml:space="preserve">PORT AVENTURA/P.ATRAC                                      </v>
          </cell>
          <cell r="C717" t="str">
            <v>TVE1</v>
          </cell>
          <cell r="D717" t="str">
            <v>GENERAL</v>
          </cell>
          <cell r="E717">
            <v>35920</v>
          </cell>
          <cell r="F717" t="str">
            <v>MAR</v>
          </cell>
          <cell r="G717">
            <v>0.87295138888888879</v>
          </cell>
          <cell r="H717" t="str">
            <v>000:30</v>
          </cell>
          <cell r="I717" t="str">
            <v>[GENTE] * [TELEDIARIO 2]</v>
          </cell>
          <cell r="J717">
            <v>9</v>
          </cell>
          <cell r="K717">
            <v>16</v>
          </cell>
          <cell r="L717" t="str">
            <v>Resto</v>
          </cell>
          <cell r="M717">
            <v>5.8</v>
          </cell>
          <cell r="N717">
            <v>1255.0999999999999</v>
          </cell>
          <cell r="O717">
            <v>2111</v>
          </cell>
          <cell r="P717">
            <v>3000</v>
          </cell>
          <cell r="Q717">
            <v>13.1</v>
          </cell>
          <cell r="R717">
            <v>35241</v>
          </cell>
          <cell r="S717">
            <v>96</v>
          </cell>
          <cell r="T717">
            <v>30</v>
          </cell>
          <cell r="U717">
            <v>35241</v>
          </cell>
        </row>
        <row r="718">
          <cell r="A718">
            <v>716</v>
          </cell>
          <cell r="B718" t="str">
            <v xml:space="preserve">PORT AVENTURA/P.ATRAC                                      </v>
          </cell>
          <cell r="C718" t="str">
            <v>T5</v>
          </cell>
          <cell r="D718" t="str">
            <v>GENERAL</v>
          </cell>
          <cell r="E718">
            <v>35920</v>
          </cell>
          <cell r="F718" t="str">
            <v>MAR</v>
          </cell>
          <cell r="G718">
            <v>0.56395833333333334</v>
          </cell>
          <cell r="H718" t="str">
            <v>000:10</v>
          </cell>
          <cell r="I718" t="str">
            <v xml:space="preserve">[DIA A DIA] {LA TIENDA EN CASA} * </v>
          </cell>
          <cell r="J718">
            <v>14</v>
          </cell>
          <cell r="K718">
            <v>19</v>
          </cell>
          <cell r="L718" t="str">
            <v>Resto</v>
          </cell>
          <cell r="M718">
            <v>2.9</v>
          </cell>
          <cell r="N718">
            <v>1257.9000000000001</v>
          </cell>
          <cell r="O718">
            <v>1052</v>
          </cell>
          <cell r="P718">
            <v>138</v>
          </cell>
          <cell r="Q718">
            <v>13.1</v>
          </cell>
          <cell r="R718">
            <v>35241</v>
          </cell>
          <cell r="S718">
            <v>96</v>
          </cell>
          <cell r="T718">
            <v>10</v>
          </cell>
          <cell r="U718">
            <v>35241</v>
          </cell>
        </row>
        <row r="719">
          <cell r="A719">
            <v>717</v>
          </cell>
          <cell r="B719" t="str">
            <v xml:space="preserve">PORT AVENTURA/P.ATRAC                                      </v>
          </cell>
          <cell r="C719" t="str">
            <v>T5</v>
          </cell>
          <cell r="D719" t="str">
            <v>GENERAL</v>
          </cell>
          <cell r="E719">
            <v>35920</v>
          </cell>
          <cell r="F719" t="str">
            <v>MAR</v>
          </cell>
          <cell r="G719">
            <v>0.6542824074074074</v>
          </cell>
          <cell r="H719" t="str">
            <v>000:10</v>
          </cell>
          <cell r="I719" t="str">
            <v>[AL SALIR DE CLASE]</v>
          </cell>
          <cell r="J719">
            <v>23</v>
          </cell>
          <cell r="K719">
            <v>34</v>
          </cell>
          <cell r="L719" t="str">
            <v>Resto</v>
          </cell>
          <cell r="M719">
            <v>6</v>
          </cell>
          <cell r="N719">
            <v>1264</v>
          </cell>
          <cell r="O719">
            <v>2206</v>
          </cell>
          <cell r="P719">
            <v>780</v>
          </cell>
          <cell r="Q719">
            <v>13.2</v>
          </cell>
          <cell r="R719">
            <v>35245</v>
          </cell>
          <cell r="S719">
            <v>96</v>
          </cell>
          <cell r="T719">
            <v>10</v>
          </cell>
          <cell r="U719">
            <v>35245</v>
          </cell>
        </row>
        <row r="720">
          <cell r="A720">
            <v>718</v>
          </cell>
          <cell r="B720" t="str">
            <v xml:space="preserve">PORT AVENTURA/P.ATRAC                                      </v>
          </cell>
          <cell r="C720" t="str">
            <v>T5</v>
          </cell>
          <cell r="D720" t="str">
            <v>GENERAL</v>
          </cell>
          <cell r="E720">
            <v>35920</v>
          </cell>
          <cell r="F720" t="str">
            <v>MAR</v>
          </cell>
          <cell r="G720">
            <v>0.72158564814814818</v>
          </cell>
          <cell r="H720" t="str">
            <v>000:10</v>
          </cell>
          <cell r="I720" t="str">
            <v xml:space="preserve">[TARDE DE CINE] {AVANCE PROGRAMACION} * </v>
          </cell>
          <cell r="J720">
            <v>20</v>
          </cell>
          <cell r="K720">
            <v>21</v>
          </cell>
          <cell r="L720" t="str">
            <v>Penultima</v>
          </cell>
          <cell r="M720">
            <v>5</v>
          </cell>
          <cell r="N720">
            <v>1268.9000000000001</v>
          </cell>
          <cell r="O720">
            <v>1827</v>
          </cell>
          <cell r="P720">
            <v>435</v>
          </cell>
          <cell r="Q720">
            <v>13.2</v>
          </cell>
          <cell r="R720">
            <v>35245</v>
          </cell>
          <cell r="S720">
            <v>96</v>
          </cell>
          <cell r="T720">
            <v>10</v>
          </cell>
          <cell r="U720">
            <v>35245</v>
          </cell>
        </row>
        <row r="721">
          <cell r="A721">
            <v>719</v>
          </cell>
          <cell r="B721" t="str">
            <v xml:space="preserve">PORT AVENTURA/P.ATRAC                                      </v>
          </cell>
          <cell r="C721" t="str">
            <v>T5</v>
          </cell>
          <cell r="D721" t="str">
            <v>GENERAL</v>
          </cell>
          <cell r="E721">
            <v>35920</v>
          </cell>
          <cell r="F721" t="str">
            <v>MAR</v>
          </cell>
          <cell r="G721">
            <v>0.75856481481481486</v>
          </cell>
          <cell r="H721" t="str">
            <v>000:10</v>
          </cell>
          <cell r="I721" t="str">
            <v xml:space="preserve">[DIAGNOSTICO ASESINATO] {AVANCE PROGRAMACION} * </v>
          </cell>
          <cell r="J721">
            <v>15</v>
          </cell>
          <cell r="K721">
            <v>18</v>
          </cell>
          <cell r="L721" t="str">
            <v>Resto</v>
          </cell>
          <cell r="M721">
            <v>3.7</v>
          </cell>
          <cell r="N721">
            <v>1272.7</v>
          </cell>
          <cell r="O721">
            <v>1373</v>
          </cell>
          <cell r="P721">
            <v>435</v>
          </cell>
          <cell r="Q721">
            <v>13.3</v>
          </cell>
          <cell r="R721">
            <v>35250</v>
          </cell>
          <cell r="S721">
            <v>96</v>
          </cell>
          <cell r="T721">
            <v>10</v>
          </cell>
          <cell r="U721">
            <v>35250</v>
          </cell>
        </row>
        <row r="722">
          <cell r="A722">
            <v>720</v>
          </cell>
          <cell r="B722" t="str">
            <v xml:space="preserve">PORT AVENTURA/P.ATRAC                                      </v>
          </cell>
          <cell r="C722" t="str">
            <v>T5</v>
          </cell>
          <cell r="D722" t="str">
            <v>GENERAL</v>
          </cell>
          <cell r="E722">
            <v>35920</v>
          </cell>
          <cell r="F722" t="str">
            <v>MAR</v>
          </cell>
          <cell r="G722">
            <v>0.85243055555555547</v>
          </cell>
          <cell r="H722" t="str">
            <v>000:30</v>
          </cell>
          <cell r="I722" t="str">
            <v>[EL SUPER:H.TODOS DIAS] * [LAS NOTICIAS]</v>
          </cell>
          <cell r="J722">
            <v>2</v>
          </cell>
          <cell r="K722">
            <v>2</v>
          </cell>
          <cell r="L722" t="str">
            <v>Ultima</v>
          </cell>
          <cell r="M722">
            <v>3.9</v>
          </cell>
          <cell r="N722">
            <v>1276.5999999999999</v>
          </cell>
          <cell r="O722">
            <v>1440</v>
          </cell>
          <cell r="P722">
            <v>1650</v>
          </cell>
          <cell r="Q722">
            <v>13.3</v>
          </cell>
          <cell r="R722">
            <v>35250</v>
          </cell>
          <cell r="S722">
            <v>96</v>
          </cell>
          <cell r="T722">
            <v>30</v>
          </cell>
          <cell r="U722">
            <v>35250</v>
          </cell>
        </row>
        <row r="723">
          <cell r="A723">
            <v>721</v>
          </cell>
          <cell r="B723" t="str">
            <v xml:space="preserve">PORT AVENTURA/P.ATRAC                                      </v>
          </cell>
          <cell r="C723" t="str">
            <v>T5</v>
          </cell>
          <cell r="D723" t="str">
            <v>GENERAL</v>
          </cell>
          <cell r="E723">
            <v>35920</v>
          </cell>
          <cell r="F723" t="str">
            <v>MAR</v>
          </cell>
          <cell r="G723">
            <v>1.0245023148148149</v>
          </cell>
          <cell r="H723" t="str">
            <v>000:10</v>
          </cell>
          <cell r="I723" t="str">
            <v>[CRONICAS MARCIANAS] {AVANCE PROGRAMACION} * {AVANCE PROGRAMACION}</v>
          </cell>
          <cell r="J723">
            <v>17</v>
          </cell>
          <cell r="K723">
            <v>22</v>
          </cell>
          <cell r="L723" t="str">
            <v>Resto</v>
          </cell>
          <cell r="M723">
            <v>2.1</v>
          </cell>
          <cell r="N723">
            <v>1278.7</v>
          </cell>
          <cell r="O723">
            <v>772</v>
          </cell>
          <cell r="P723">
            <v>630</v>
          </cell>
          <cell r="Q723">
            <v>13.3</v>
          </cell>
          <cell r="R723">
            <v>35250</v>
          </cell>
          <cell r="S723">
            <v>96</v>
          </cell>
          <cell r="T723">
            <v>10</v>
          </cell>
          <cell r="U723">
            <v>35250</v>
          </cell>
        </row>
        <row r="724">
          <cell r="A724">
            <v>722</v>
          </cell>
          <cell r="B724" t="str">
            <v xml:space="preserve">PORT AVENTURA/P.ATRAC                                      </v>
          </cell>
          <cell r="C724" t="str">
            <v>T5</v>
          </cell>
          <cell r="D724" t="str">
            <v>GENERAL</v>
          </cell>
          <cell r="E724">
            <v>35920</v>
          </cell>
          <cell r="F724" t="str">
            <v>MAR</v>
          </cell>
          <cell r="G724">
            <v>1.0524074074074075</v>
          </cell>
          <cell r="H724" t="str">
            <v>000:10</v>
          </cell>
          <cell r="I724" t="str">
            <v>[CRONICAS MARCIANAS] {AVANCE PROGRAMACION} * {AVANCE PROGRAMACION}</v>
          </cell>
          <cell r="J724">
            <v>12</v>
          </cell>
          <cell r="K724">
            <v>24</v>
          </cell>
          <cell r="L724" t="str">
            <v>Resto</v>
          </cell>
          <cell r="M724">
            <v>1.4</v>
          </cell>
          <cell r="N724">
            <v>1280.0999999999999</v>
          </cell>
          <cell r="O724">
            <v>511</v>
          </cell>
          <cell r="P724">
            <v>129</v>
          </cell>
          <cell r="Q724">
            <v>13.3</v>
          </cell>
          <cell r="R724">
            <v>35254</v>
          </cell>
          <cell r="S724">
            <v>96</v>
          </cell>
          <cell r="T724">
            <v>10</v>
          </cell>
          <cell r="U724">
            <v>35254</v>
          </cell>
        </row>
        <row r="725">
          <cell r="A725">
            <v>723</v>
          </cell>
          <cell r="B725" t="str">
            <v xml:space="preserve">PORT AVENTURA/P.ATRAC                                      </v>
          </cell>
          <cell r="C725" t="str">
            <v>A3</v>
          </cell>
          <cell r="D725" t="str">
            <v>GENERAL</v>
          </cell>
          <cell r="E725">
            <v>35920</v>
          </cell>
          <cell r="F725" t="str">
            <v>MAR</v>
          </cell>
          <cell r="G725">
            <v>0.53515046296296298</v>
          </cell>
          <cell r="H725" t="str">
            <v>000:30</v>
          </cell>
          <cell r="I725" t="str">
            <v xml:space="preserve">[LOS ANGELES DE ROBIN] {AVANCE PROGRAMACION} * </v>
          </cell>
          <cell r="J725">
            <v>17</v>
          </cell>
          <cell r="K725">
            <v>17</v>
          </cell>
          <cell r="L725" t="str">
            <v>Ultima</v>
          </cell>
          <cell r="M725">
            <v>1</v>
          </cell>
          <cell r="N725">
            <v>1281</v>
          </cell>
          <cell r="O725">
            <v>350</v>
          </cell>
          <cell r="P725">
            <v>225</v>
          </cell>
          <cell r="Q725">
            <v>13.3</v>
          </cell>
          <cell r="R725">
            <v>35254</v>
          </cell>
          <cell r="S725">
            <v>96</v>
          </cell>
          <cell r="T725">
            <v>30</v>
          </cell>
          <cell r="U725">
            <v>35254</v>
          </cell>
        </row>
        <row r="726">
          <cell r="A726">
            <v>724</v>
          </cell>
          <cell r="B726" t="str">
            <v xml:space="preserve">PORT AVENTURA/P.ATRAC                                      </v>
          </cell>
          <cell r="C726" t="str">
            <v>A3</v>
          </cell>
          <cell r="D726" t="str">
            <v>GENERAL</v>
          </cell>
          <cell r="E726">
            <v>35920</v>
          </cell>
          <cell r="F726" t="str">
            <v>MAR</v>
          </cell>
          <cell r="G726">
            <v>0.7203587962962964</v>
          </cell>
          <cell r="H726" t="str">
            <v>000:10</v>
          </cell>
          <cell r="I726" t="str">
            <v>[EN ANTENA] {AVANCE PROGRAMACION} * {AVANCE PROGRAMACION}</v>
          </cell>
          <cell r="J726">
            <v>6</v>
          </cell>
          <cell r="K726">
            <v>17</v>
          </cell>
          <cell r="L726" t="str">
            <v>Resto</v>
          </cell>
          <cell r="M726">
            <v>3.3</v>
          </cell>
          <cell r="N726">
            <v>1284.4000000000001</v>
          </cell>
          <cell r="O726">
            <v>1228</v>
          </cell>
          <cell r="P726">
            <v>480</v>
          </cell>
          <cell r="Q726">
            <v>13.4</v>
          </cell>
          <cell r="R726">
            <v>35255</v>
          </cell>
          <cell r="S726">
            <v>96</v>
          </cell>
          <cell r="T726">
            <v>10</v>
          </cell>
          <cell r="U726">
            <v>35255</v>
          </cell>
        </row>
        <row r="727">
          <cell r="A727">
            <v>725</v>
          </cell>
          <cell r="B727" t="str">
            <v xml:space="preserve">PORT AVENTURA/P.ATRAC                                      </v>
          </cell>
          <cell r="C727" t="str">
            <v>A3</v>
          </cell>
          <cell r="D727" t="str">
            <v>GENERAL</v>
          </cell>
          <cell r="E727">
            <v>35920</v>
          </cell>
          <cell r="F727" t="str">
            <v>MAR</v>
          </cell>
          <cell r="G727">
            <v>0.76333333333333331</v>
          </cell>
          <cell r="H727" t="str">
            <v>000:30</v>
          </cell>
          <cell r="I727" t="str">
            <v>[RUMBO AL SUR] {AVANCE PROGRAMACION} * {AVANCE PROGRAMACION}</v>
          </cell>
          <cell r="J727">
            <v>15</v>
          </cell>
          <cell r="K727">
            <v>18</v>
          </cell>
          <cell r="L727" t="str">
            <v>Resto</v>
          </cell>
          <cell r="M727">
            <v>2.4</v>
          </cell>
          <cell r="N727">
            <v>1286.7</v>
          </cell>
          <cell r="O727">
            <v>865</v>
          </cell>
          <cell r="P727">
            <v>1200</v>
          </cell>
          <cell r="Q727">
            <v>13.4</v>
          </cell>
          <cell r="R727">
            <v>35259</v>
          </cell>
          <cell r="S727">
            <v>96</v>
          </cell>
          <cell r="T727">
            <v>30</v>
          </cell>
          <cell r="U727">
            <v>35259</v>
          </cell>
        </row>
        <row r="728">
          <cell r="A728">
            <v>726</v>
          </cell>
          <cell r="B728" t="str">
            <v xml:space="preserve">PORT AVENTURA/P.ATRAC                                      </v>
          </cell>
          <cell r="C728" t="str">
            <v>TVM</v>
          </cell>
          <cell r="D728" t="str">
            <v>GENERAL</v>
          </cell>
          <cell r="E728">
            <v>35920</v>
          </cell>
          <cell r="F728" t="str">
            <v>MAR</v>
          </cell>
          <cell r="G728">
            <v>0.67945601851851845</v>
          </cell>
          <cell r="H728" t="str">
            <v>000:10</v>
          </cell>
          <cell r="I728" t="str">
            <v>[CON T DE TARDE] {AVANCE PROGRAMACION} * {AVANCE PROGRAMACION}</v>
          </cell>
          <cell r="J728">
            <v>15</v>
          </cell>
          <cell r="K728">
            <v>17</v>
          </cell>
          <cell r="L728" t="str">
            <v>Resto</v>
          </cell>
          <cell r="M728">
            <v>0.7</v>
          </cell>
          <cell r="N728">
            <v>1287.4000000000001</v>
          </cell>
          <cell r="O728">
            <v>244</v>
          </cell>
          <cell r="P728">
            <v>200</v>
          </cell>
          <cell r="Q728">
            <v>13.4</v>
          </cell>
          <cell r="R728">
            <v>35258</v>
          </cell>
          <cell r="S728">
            <v>96</v>
          </cell>
          <cell r="T728">
            <v>10</v>
          </cell>
          <cell r="U728">
            <v>35258</v>
          </cell>
        </row>
        <row r="729">
          <cell r="A729">
            <v>727</v>
          </cell>
          <cell r="B729" t="str">
            <v xml:space="preserve">PORT AVENTURA/P.ATRAC                                      </v>
          </cell>
          <cell r="C729" t="str">
            <v>TVM</v>
          </cell>
          <cell r="D729" t="str">
            <v>GENERAL</v>
          </cell>
          <cell r="E729">
            <v>35920</v>
          </cell>
          <cell r="F729" t="str">
            <v>MAR</v>
          </cell>
          <cell r="G729">
            <v>0.74440972222222224</v>
          </cell>
          <cell r="H729" t="str">
            <v>000:10</v>
          </cell>
          <cell r="I729" t="str">
            <v>[LA HORA DE MARI PAU] {AVANCE PROGRAMACION} * {LA TIENDA EN CASA}</v>
          </cell>
          <cell r="J729">
            <v>2</v>
          </cell>
          <cell r="K729">
            <v>12</v>
          </cell>
          <cell r="L729" t="str">
            <v>Segunda</v>
          </cell>
          <cell r="M729">
            <v>0.7</v>
          </cell>
          <cell r="N729">
            <v>1288.0999999999999</v>
          </cell>
          <cell r="O729">
            <v>258</v>
          </cell>
          <cell r="P729">
            <v>200</v>
          </cell>
          <cell r="Q729">
            <v>13.4</v>
          </cell>
          <cell r="R729">
            <v>35258</v>
          </cell>
          <cell r="S729">
            <v>96</v>
          </cell>
          <cell r="T729">
            <v>10</v>
          </cell>
          <cell r="U729">
            <v>35258</v>
          </cell>
        </row>
        <row r="730">
          <cell r="A730">
            <v>728</v>
          </cell>
          <cell r="B730" t="str">
            <v xml:space="preserve">PORT AVENTURA/P.ATRAC                                      </v>
          </cell>
          <cell r="C730" t="str">
            <v>TVM</v>
          </cell>
          <cell r="D730" t="str">
            <v>GENERAL</v>
          </cell>
          <cell r="E730">
            <v>35920</v>
          </cell>
          <cell r="F730" t="str">
            <v>MAR</v>
          </cell>
          <cell r="G730">
            <v>0.82495370370370369</v>
          </cell>
          <cell r="H730" t="str">
            <v>000:10</v>
          </cell>
          <cell r="I730" t="str">
            <v>[MADRID DIRECTO] {AVANCE PROGRAMACION} * {AVANCE PROGRAMACION}</v>
          </cell>
          <cell r="J730">
            <v>19</v>
          </cell>
          <cell r="K730">
            <v>20</v>
          </cell>
          <cell r="L730" t="str">
            <v>Penultima</v>
          </cell>
          <cell r="M730">
            <v>0.6</v>
          </cell>
          <cell r="N730">
            <v>1288.7</v>
          </cell>
          <cell r="O730">
            <v>236</v>
          </cell>
          <cell r="P730">
            <v>200</v>
          </cell>
          <cell r="Q730">
            <v>13.4</v>
          </cell>
          <cell r="R730">
            <v>35259</v>
          </cell>
          <cell r="S730">
            <v>96</v>
          </cell>
          <cell r="T730">
            <v>10</v>
          </cell>
          <cell r="U730">
            <v>35259</v>
          </cell>
        </row>
        <row r="731">
          <cell r="A731">
            <v>729</v>
          </cell>
          <cell r="B731" t="str">
            <v xml:space="preserve">PORT AVENTURA/P.ATRAC                                      </v>
          </cell>
          <cell r="C731" t="str">
            <v>TVM</v>
          </cell>
          <cell r="D731" t="str">
            <v>GENERAL</v>
          </cell>
          <cell r="E731">
            <v>35920</v>
          </cell>
          <cell r="F731" t="str">
            <v>MAR</v>
          </cell>
          <cell r="G731">
            <v>0.96478009259259256</v>
          </cell>
          <cell r="H731" t="str">
            <v>000:10</v>
          </cell>
          <cell r="I731" t="str">
            <v>[MAS ALLA DEL LIMITE] {AVANCE PROGRAMACION} * {AVANCE PROGRAMACION}</v>
          </cell>
          <cell r="J731">
            <v>10</v>
          </cell>
          <cell r="K731">
            <v>15</v>
          </cell>
          <cell r="L731" t="str">
            <v>Resto</v>
          </cell>
          <cell r="M731">
            <v>0.6</v>
          </cell>
          <cell r="N731">
            <v>1289.3</v>
          </cell>
          <cell r="O731">
            <v>206</v>
          </cell>
          <cell r="P731">
            <v>350</v>
          </cell>
          <cell r="Q731">
            <v>13.4</v>
          </cell>
          <cell r="R731">
            <v>35259</v>
          </cell>
          <cell r="S731">
            <v>96</v>
          </cell>
          <cell r="T731">
            <v>10</v>
          </cell>
          <cell r="U731">
            <v>35259</v>
          </cell>
        </row>
        <row r="732">
          <cell r="A732">
            <v>730</v>
          </cell>
          <cell r="B732" t="str">
            <v xml:space="preserve">PORT AVENTURA/P.ATRAC                                      </v>
          </cell>
          <cell r="C732" t="str">
            <v>TVE1</v>
          </cell>
          <cell r="D732" t="str">
            <v>GENERAL</v>
          </cell>
          <cell r="E732">
            <v>35921</v>
          </cell>
          <cell r="F732" t="str">
            <v>MIÉ</v>
          </cell>
          <cell r="G732">
            <v>0.60099537037037043</v>
          </cell>
          <cell r="H732" t="str">
            <v>000:30</v>
          </cell>
          <cell r="I732" t="str">
            <v>[AVANCE PROGRAMACION] * [AVANCE PROGRAMACION]</v>
          </cell>
          <cell r="J732">
            <v>5</v>
          </cell>
          <cell r="K732">
            <v>15</v>
          </cell>
          <cell r="L732" t="str">
            <v>Resto</v>
          </cell>
          <cell r="M732">
            <v>4.8</v>
          </cell>
          <cell r="N732">
            <v>1294.0999999999999</v>
          </cell>
          <cell r="O732">
            <v>1776</v>
          </cell>
          <cell r="P732">
            <v>2250</v>
          </cell>
          <cell r="Q732">
            <v>13.5</v>
          </cell>
          <cell r="R732">
            <v>35260</v>
          </cell>
          <cell r="S732">
            <v>96</v>
          </cell>
          <cell r="T732">
            <v>30</v>
          </cell>
          <cell r="U732">
            <v>35260</v>
          </cell>
        </row>
        <row r="733">
          <cell r="A733">
            <v>731</v>
          </cell>
          <cell r="B733" t="str">
            <v xml:space="preserve">PORT AVENTURA/P.ATRAC                                      </v>
          </cell>
          <cell r="C733" t="str">
            <v>LA 2</v>
          </cell>
          <cell r="D733" t="str">
            <v>GENERAL</v>
          </cell>
          <cell r="E733">
            <v>35921</v>
          </cell>
          <cell r="F733" t="str">
            <v>MIÉ</v>
          </cell>
          <cell r="G733">
            <v>0.89212962962962961</v>
          </cell>
          <cell r="H733" t="str">
            <v>000:30</v>
          </cell>
          <cell r="I733" t="str">
            <v>[QUATRO] * [AVANCE PROGRAMACION]</v>
          </cell>
          <cell r="J733">
            <v>3</v>
          </cell>
          <cell r="K733">
            <v>20</v>
          </cell>
          <cell r="L733" t="str">
            <v>Resto</v>
          </cell>
          <cell r="M733">
            <v>2</v>
          </cell>
          <cell r="N733">
            <v>1296.2</v>
          </cell>
          <cell r="O733">
            <v>746</v>
          </cell>
          <cell r="P733">
            <v>1050</v>
          </cell>
          <cell r="Q733">
            <v>13.5</v>
          </cell>
          <cell r="R733">
            <v>35262</v>
          </cell>
          <cell r="S733">
            <v>96</v>
          </cell>
          <cell r="T733">
            <v>30</v>
          </cell>
          <cell r="U733">
            <v>35262</v>
          </cell>
        </row>
        <row r="734">
          <cell r="A734">
            <v>732</v>
          </cell>
          <cell r="B734" t="str">
            <v xml:space="preserve">PORT AVENTURA/P.ATRAC                                      </v>
          </cell>
          <cell r="C734" t="str">
            <v>T5</v>
          </cell>
          <cell r="D734" t="str">
            <v>GENERAL</v>
          </cell>
          <cell r="E734">
            <v>35921</v>
          </cell>
          <cell r="F734" t="str">
            <v>MIÉ</v>
          </cell>
          <cell r="G734">
            <v>0.10846064814814815</v>
          </cell>
          <cell r="H734" t="str">
            <v>000:10</v>
          </cell>
          <cell r="I734" t="str">
            <v>[ENTRE HOY Y MA#ANA]</v>
          </cell>
          <cell r="J734">
            <v>8</v>
          </cell>
          <cell r="K734">
            <v>20</v>
          </cell>
          <cell r="L734" t="str">
            <v>Resto</v>
          </cell>
          <cell r="M734">
            <v>0.5</v>
          </cell>
          <cell r="N734">
            <v>1296.7</v>
          </cell>
          <cell r="O734">
            <v>181</v>
          </cell>
          <cell r="P734">
            <v>0</v>
          </cell>
          <cell r="Q734">
            <v>13.5</v>
          </cell>
          <cell r="R734">
            <v>35262</v>
          </cell>
          <cell r="S734">
            <v>96</v>
          </cell>
          <cell r="T734">
            <v>10</v>
          </cell>
          <cell r="U734">
            <v>35262</v>
          </cell>
        </row>
        <row r="735">
          <cell r="A735">
            <v>733</v>
          </cell>
          <cell r="B735" t="str">
            <v xml:space="preserve">PORT AVENTURA/P.ATRAC                                      </v>
          </cell>
          <cell r="C735" t="str">
            <v>T5</v>
          </cell>
          <cell r="D735" t="str">
            <v>GENERAL</v>
          </cell>
          <cell r="E735">
            <v>35921</v>
          </cell>
          <cell r="F735" t="str">
            <v>MIÉ</v>
          </cell>
          <cell r="G735">
            <v>0.65309027777777773</v>
          </cell>
          <cell r="H735" t="str">
            <v>000:10</v>
          </cell>
          <cell r="I735" t="str">
            <v xml:space="preserve">[AL SALIR DE CLASE] {AVANCE PROGRAMACION} * </v>
          </cell>
          <cell r="J735">
            <v>20</v>
          </cell>
          <cell r="K735">
            <v>36</v>
          </cell>
          <cell r="L735" t="str">
            <v>Resto</v>
          </cell>
          <cell r="M735">
            <v>5.5</v>
          </cell>
          <cell r="N735">
            <v>1302.2</v>
          </cell>
          <cell r="O735">
            <v>2024</v>
          </cell>
          <cell r="P735">
            <v>780</v>
          </cell>
          <cell r="Q735">
            <v>13.6</v>
          </cell>
          <cell r="R735">
            <v>35273</v>
          </cell>
          <cell r="S735">
            <v>96.1</v>
          </cell>
          <cell r="T735">
            <v>10</v>
          </cell>
          <cell r="U735">
            <v>35273</v>
          </cell>
        </row>
        <row r="736">
          <cell r="A736">
            <v>734</v>
          </cell>
          <cell r="B736" t="str">
            <v xml:space="preserve">PORT AVENTURA/P.ATRAC                                      </v>
          </cell>
          <cell r="C736" t="str">
            <v>T5</v>
          </cell>
          <cell r="D736" t="str">
            <v>GENERAL</v>
          </cell>
          <cell r="E736">
            <v>35921</v>
          </cell>
          <cell r="F736" t="str">
            <v>MIÉ</v>
          </cell>
          <cell r="G736">
            <v>0.86894675925925924</v>
          </cell>
          <cell r="H736" t="str">
            <v>000:10</v>
          </cell>
          <cell r="I736" t="str">
            <v>[LAS NOTICIAS]</v>
          </cell>
          <cell r="J736">
            <v>6</v>
          </cell>
          <cell r="K736">
            <v>19</v>
          </cell>
          <cell r="L736" t="str">
            <v>Resto</v>
          </cell>
          <cell r="M736">
            <v>4.8</v>
          </cell>
          <cell r="N736">
            <v>1307</v>
          </cell>
          <cell r="O736">
            <v>1764</v>
          </cell>
          <cell r="P736">
            <v>765</v>
          </cell>
          <cell r="Q736">
            <v>13.6</v>
          </cell>
          <cell r="R736">
            <v>35273</v>
          </cell>
          <cell r="S736">
            <v>96.1</v>
          </cell>
          <cell r="T736">
            <v>10</v>
          </cell>
          <cell r="U736">
            <v>35273</v>
          </cell>
        </row>
        <row r="737">
          <cell r="A737">
            <v>735</v>
          </cell>
          <cell r="B737" t="str">
            <v xml:space="preserve">PORT AVENTURA/P.ATRAC                                      </v>
          </cell>
          <cell r="C737" t="str">
            <v>T5</v>
          </cell>
          <cell r="D737" t="str">
            <v>GENERAL</v>
          </cell>
          <cell r="E737">
            <v>35921</v>
          </cell>
          <cell r="F737" t="str">
            <v>MIÉ</v>
          </cell>
          <cell r="G737">
            <v>1.031423611111111</v>
          </cell>
          <cell r="H737" t="str">
            <v>000:30</v>
          </cell>
          <cell r="I737" t="str">
            <v>[CRONICAS MARCIANAS] {AVANCE PROGRAMACION} * {AVANCE PROGRAMACION}</v>
          </cell>
          <cell r="J737">
            <v>15</v>
          </cell>
          <cell r="K737">
            <v>25</v>
          </cell>
          <cell r="L737" t="str">
            <v>Resto</v>
          </cell>
          <cell r="M737">
            <v>2.7</v>
          </cell>
          <cell r="N737">
            <v>1309.7</v>
          </cell>
          <cell r="O737">
            <v>977</v>
          </cell>
          <cell r="P737">
            <v>323</v>
          </cell>
          <cell r="Q737">
            <v>13.6</v>
          </cell>
          <cell r="R737">
            <v>35273</v>
          </cell>
          <cell r="S737">
            <v>96.1</v>
          </cell>
          <cell r="T737">
            <v>30</v>
          </cell>
          <cell r="U737">
            <v>35273</v>
          </cell>
        </row>
        <row r="738">
          <cell r="A738">
            <v>736</v>
          </cell>
          <cell r="B738" t="str">
            <v xml:space="preserve">PORT AVENTURA/P.ATRAC                                      </v>
          </cell>
          <cell r="C738" t="str">
            <v>T5</v>
          </cell>
          <cell r="D738" t="str">
            <v>GENERAL</v>
          </cell>
          <cell r="E738">
            <v>35921</v>
          </cell>
          <cell r="F738" t="str">
            <v>MIÉ</v>
          </cell>
          <cell r="G738">
            <v>1.1025462962962964</v>
          </cell>
          <cell r="H738" t="str">
            <v>000:10</v>
          </cell>
          <cell r="I738" t="str">
            <v>[ENTRE HOY Y MA#ANA]</v>
          </cell>
          <cell r="J738">
            <v>12</v>
          </cell>
          <cell r="K738">
            <v>17</v>
          </cell>
          <cell r="L738" t="str">
            <v>Resto</v>
          </cell>
          <cell r="M738">
            <v>0.5</v>
          </cell>
          <cell r="N738">
            <v>1310.2</v>
          </cell>
          <cell r="O738">
            <v>190</v>
          </cell>
          <cell r="P738">
            <v>45</v>
          </cell>
          <cell r="Q738">
            <v>13.6</v>
          </cell>
          <cell r="R738">
            <v>35273</v>
          </cell>
          <cell r="S738">
            <v>96.1</v>
          </cell>
          <cell r="T738">
            <v>10</v>
          </cell>
          <cell r="U738">
            <v>35273</v>
          </cell>
        </row>
        <row r="739">
          <cell r="A739">
            <v>737</v>
          </cell>
          <cell r="B739" t="str">
            <v xml:space="preserve">PORT AVENTURA/P.ATRAC                                      </v>
          </cell>
          <cell r="C739" t="str">
            <v>A3</v>
          </cell>
          <cell r="D739" t="str">
            <v>GENERAL</v>
          </cell>
          <cell r="E739">
            <v>35921</v>
          </cell>
          <cell r="F739" t="str">
            <v>MIÉ</v>
          </cell>
          <cell r="G739">
            <v>0.51280092592592597</v>
          </cell>
          <cell r="H739" t="str">
            <v>000:10</v>
          </cell>
          <cell r="I739" t="str">
            <v>[LOS ANGELES DE ROBIN]  * {AVANCE PROGRAMACION}</v>
          </cell>
          <cell r="J739">
            <v>6</v>
          </cell>
          <cell r="K739">
            <v>19</v>
          </cell>
          <cell r="L739" t="str">
            <v>Resto</v>
          </cell>
          <cell r="M739">
            <v>0.7</v>
          </cell>
          <cell r="N739">
            <v>1310.8</v>
          </cell>
          <cell r="O739">
            <v>244</v>
          </cell>
          <cell r="P739">
            <v>90</v>
          </cell>
          <cell r="Q739">
            <v>13.6</v>
          </cell>
          <cell r="R739">
            <v>35273</v>
          </cell>
          <cell r="S739">
            <v>96.1</v>
          </cell>
          <cell r="T739">
            <v>10</v>
          </cell>
          <cell r="U739">
            <v>35273</v>
          </cell>
        </row>
        <row r="740">
          <cell r="A740">
            <v>738</v>
          </cell>
          <cell r="B740" t="str">
            <v xml:space="preserve">PORT AVENTURA/P.ATRAC                                      </v>
          </cell>
          <cell r="C740" t="str">
            <v>A3</v>
          </cell>
          <cell r="D740" t="str">
            <v>GENERAL</v>
          </cell>
          <cell r="E740">
            <v>35921</v>
          </cell>
          <cell r="F740" t="str">
            <v>MIÉ</v>
          </cell>
          <cell r="G740">
            <v>0.53215277777777781</v>
          </cell>
          <cell r="H740" t="str">
            <v>000:30</v>
          </cell>
          <cell r="I740" t="str">
            <v>[LOS ANGELES DE ROBIN] {LA TIENDA EN CASA} * {AVANCE PROGRAMACION}</v>
          </cell>
          <cell r="J740">
            <v>2</v>
          </cell>
          <cell r="K740">
            <v>18</v>
          </cell>
          <cell r="L740" t="str">
            <v>Segunda</v>
          </cell>
          <cell r="M740">
            <v>1</v>
          </cell>
          <cell r="N740">
            <v>1311.9</v>
          </cell>
          <cell r="O740">
            <v>373</v>
          </cell>
          <cell r="P740">
            <v>225</v>
          </cell>
          <cell r="Q740">
            <v>13.7</v>
          </cell>
          <cell r="R740">
            <v>35279</v>
          </cell>
          <cell r="S740">
            <v>96.1</v>
          </cell>
          <cell r="T740">
            <v>30</v>
          </cell>
          <cell r="U740">
            <v>35279</v>
          </cell>
        </row>
        <row r="741">
          <cell r="A741">
            <v>739</v>
          </cell>
          <cell r="B741" t="str">
            <v xml:space="preserve">PORT AVENTURA/P.ATRAC                                      </v>
          </cell>
          <cell r="C741" t="str">
            <v>A3</v>
          </cell>
          <cell r="D741" t="str">
            <v>GENERAL</v>
          </cell>
          <cell r="E741">
            <v>35921</v>
          </cell>
          <cell r="F741" t="str">
            <v>MIÉ</v>
          </cell>
          <cell r="G741">
            <v>0.86456018518518529</v>
          </cell>
          <cell r="H741" t="str">
            <v>000:30</v>
          </cell>
          <cell r="I741" t="str">
            <v>[IMPACTO TV]  * {AVANCE PROGRAMACION}</v>
          </cell>
          <cell r="J741">
            <v>12</v>
          </cell>
          <cell r="K741">
            <v>20</v>
          </cell>
          <cell r="L741" t="str">
            <v>Resto</v>
          </cell>
          <cell r="M741">
            <v>4.4000000000000004</v>
          </cell>
          <cell r="N741">
            <v>1316.3</v>
          </cell>
          <cell r="O741">
            <v>1622</v>
          </cell>
          <cell r="P741">
            <v>2850</v>
          </cell>
          <cell r="Q741">
            <v>13.7</v>
          </cell>
          <cell r="R741">
            <v>35289</v>
          </cell>
          <cell r="S741">
            <v>96.1</v>
          </cell>
          <cell r="T741">
            <v>30</v>
          </cell>
          <cell r="U741">
            <v>35289</v>
          </cell>
        </row>
        <row r="742">
          <cell r="A742">
            <v>740</v>
          </cell>
          <cell r="B742" t="str">
            <v xml:space="preserve">PORT AVENTURA/P.ATRAC                                      </v>
          </cell>
          <cell r="C742" t="str">
            <v>TVM</v>
          </cell>
          <cell r="D742" t="str">
            <v>GENERAL</v>
          </cell>
          <cell r="E742">
            <v>35921</v>
          </cell>
          <cell r="F742" t="str">
            <v>MIÉ</v>
          </cell>
          <cell r="G742">
            <v>0.62020833333333336</v>
          </cell>
          <cell r="H742" t="str">
            <v>000:10</v>
          </cell>
          <cell r="I742" t="str">
            <v>[TELENOTICIAS 1] {TELENOTICIAS 1:GRAL.}</v>
          </cell>
          <cell r="J742">
            <v>2</v>
          </cell>
          <cell r="K742">
            <v>10</v>
          </cell>
          <cell r="L742" t="str">
            <v>Segunda</v>
          </cell>
          <cell r="M742">
            <v>1.1000000000000001</v>
          </cell>
          <cell r="N742">
            <v>1317.3</v>
          </cell>
          <cell r="O742">
            <v>397</v>
          </cell>
          <cell r="P742">
            <v>175</v>
          </cell>
          <cell r="Q742">
            <v>13.7</v>
          </cell>
          <cell r="R742">
            <v>35293</v>
          </cell>
          <cell r="S742">
            <v>96.1</v>
          </cell>
          <cell r="T742">
            <v>10</v>
          </cell>
          <cell r="U742">
            <v>35293</v>
          </cell>
        </row>
        <row r="743">
          <cell r="A743">
            <v>741</v>
          </cell>
          <cell r="B743" t="str">
            <v xml:space="preserve">PORT AVENTURA/P.ATRAC                                      </v>
          </cell>
          <cell r="C743" t="str">
            <v>TVM</v>
          </cell>
          <cell r="D743" t="str">
            <v>GENERAL</v>
          </cell>
          <cell r="E743">
            <v>35921</v>
          </cell>
          <cell r="F743" t="str">
            <v>MIÉ</v>
          </cell>
          <cell r="G743">
            <v>0.69706018518518509</v>
          </cell>
          <cell r="H743" t="str">
            <v>000:30</v>
          </cell>
          <cell r="I743" t="str">
            <v>[CON T DE TARDE] {AVANCE PROGRAMACION} * {LA TIENDA EN CASA}</v>
          </cell>
          <cell r="J743">
            <v>3</v>
          </cell>
          <cell r="K743">
            <v>14</v>
          </cell>
          <cell r="L743" t="str">
            <v>Resto</v>
          </cell>
          <cell r="M743">
            <v>0.7</v>
          </cell>
          <cell r="N743">
            <v>1318</v>
          </cell>
          <cell r="O743">
            <v>255</v>
          </cell>
          <cell r="P743">
            <v>600</v>
          </cell>
          <cell r="Q743">
            <v>13.7</v>
          </cell>
          <cell r="R743">
            <v>35293</v>
          </cell>
          <cell r="S743">
            <v>96.1</v>
          </cell>
          <cell r="T743">
            <v>30</v>
          </cell>
          <cell r="U743">
            <v>35293</v>
          </cell>
        </row>
        <row r="744">
          <cell r="A744">
            <v>742</v>
          </cell>
          <cell r="B744" t="str">
            <v xml:space="preserve">PORT AVENTURA/P.ATRAC                                      </v>
          </cell>
          <cell r="C744" t="str">
            <v>TVM</v>
          </cell>
          <cell r="D744" t="str">
            <v>GENERAL</v>
          </cell>
          <cell r="E744">
            <v>35921</v>
          </cell>
          <cell r="F744" t="str">
            <v>MIÉ</v>
          </cell>
          <cell r="G744">
            <v>0.69792824074074078</v>
          </cell>
          <cell r="H744" t="str">
            <v>000:10</v>
          </cell>
          <cell r="I744" t="str">
            <v>[CON T DE TARDE] {AVANCE PROGRAMACION} * {LA TIENDA EN CASA}</v>
          </cell>
          <cell r="J744">
            <v>5</v>
          </cell>
          <cell r="K744">
            <v>14</v>
          </cell>
          <cell r="L744" t="str">
            <v>Resto</v>
          </cell>
          <cell r="M744">
            <v>0.6</v>
          </cell>
          <cell r="N744">
            <v>1318.7</v>
          </cell>
          <cell r="O744">
            <v>237</v>
          </cell>
          <cell r="P744">
            <v>200</v>
          </cell>
          <cell r="Q744">
            <v>13.7</v>
          </cell>
          <cell r="R744">
            <v>35293</v>
          </cell>
          <cell r="S744">
            <v>96.1</v>
          </cell>
          <cell r="T744">
            <v>10</v>
          </cell>
          <cell r="U744">
            <v>35293</v>
          </cell>
        </row>
        <row r="745">
          <cell r="A745">
            <v>743</v>
          </cell>
          <cell r="B745" t="str">
            <v xml:space="preserve">PORT AVENTURA/P.ATRAC                                      </v>
          </cell>
          <cell r="C745" t="str">
            <v>TVM</v>
          </cell>
          <cell r="D745" t="str">
            <v>GENERAL</v>
          </cell>
          <cell r="E745">
            <v>35921</v>
          </cell>
          <cell r="F745" t="str">
            <v>MIÉ</v>
          </cell>
          <cell r="G745">
            <v>0.75556712962962969</v>
          </cell>
          <cell r="H745" t="str">
            <v>000:10</v>
          </cell>
          <cell r="I745" t="str">
            <v>[LA HORA DE MARI PAU] {INTERRUPCION EMISION} * {AVANCE PROGRAMACION}</v>
          </cell>
          <cell r="J745">
            <v>6</v>
          </cell>
          <cell r="K745">
            <v>19</v>
          </cell>
          <cell r="L745" t="str">
            <v>Resto</v>
          </cell>
          <cell r="M745">
            <v>0.5</v>
          </cell>
          <cell r="N745">
            <v>1319.2</v>
          </cell>
          <cell r="O745">
            <v>181</v>
          </cell>
          <cell r="P745">
            <v>200</v>
          </cell>
          <cell r="Q745">
            <v>13.7</v>
          </cell>
          <cell r="R745">
            <v>35293</v>
          </cell>
          <cell r="S745">
            <v>96.1</v>
          </cell>
          <cell r="T745">
            <v>10</v>
          </cell>
          <cell r="U745">
            <v>35293</v>
          </cell>
        </row>
        <row r="746">
          <cell r="A746">
            <v>744</v>
          </cell>
          <cell r="B746" t="str">
            <v xml:space="preserve">PORT AVENTURA/P.ATRAC                                      </v>
          </cell>
          <cell r="C746" t="str">
            <v>TVM</v>
          </cell>
          <cell r="D746" t="str">
            <v>GENERAL</v>
          </cell>
          <cell r="E746">
            <v>35921</v>
          </cell>
          <cell r="F746" t="str">
            <v>MIÉ</v>
          </cell>
          <cell r="G746">
            <v>0.78718750000000004</v>
          </cell>
          <cell r="H746" t="str">
            <v>000:30</v>
          </cell>
          <cell r="I746" t="str">
            <v xml:space="preserve">[LA HORA DE MARI PAU] {LA TIENDA EN CASA} * </v>
          </cell>
          <cell r="J746">
            <v>11</v>
          </cell>
          <cell r="K746">
            <v>12</v>
          </cell>
          <cell r="L746" t="str">
            <v>Penultima</v>
          </cell>
          <cell r="M746">
            <v>0.4</v>
          </cell>
          <cell r="N746">
            <v>1319.5</v>
          </cell>
          <cell r="O746">
            <v>132</v>
          </cell>
          <cell r="P746">
            <v>600</v>
          </cell>
          <cell r="Q746">
            <v>13.7</v>
          </cell>
          <cell r="R746">
            <v>35293</v>
          </cell>
          <cell r="S746">
            <v>96.1</v>
          </cell>
          <cell r="T746">
            <v>30</v>
          </cell>
          <cell r="U746">
            <v>35293</v>
          </cell>
        </row>
        <row r="747">
          <cell r="A747">
            <v>745</v>
          </cell>
          <cell r="B747" t="str">
            <v xml:space="preserve">PORT AVENTURA/P.ATRAC                                      </v>
          </cell>
          <cell r="C747" t="str">
            <v>TVM</v>
          </cell>
          <cell r="D747" t="str">
            <v>GENERAL</v>
          </cell>
          <cell r="E747">
            <v>35921</v>
          </cell>
          <cell r="F747" t="str">
            <v>MIÉ</v>
          </cell>
          <cell r="G747">
            <v>0.92912037037037043</v>
          </cell>
          <cell r="H747" t="str">
            <v>000:10</v>
          </cell>
          <cell r="I747" t="str">
            <v>[MR.BEAN]  * {AVANCE PROGRAMACION}</v>
          </cell>
          <cell r="J747">
            <v>1</v>
          </cell>
          <cell r="K747">
            <v>23</v>
          </cell>
          <cell r="L747" t="str">
            <v>Primera</v>
          </cell>
          <cell r="M747">
            <v>1.4</v>
          </cell>
          <cell r="N747">
            <v>1320.9</v>
          </cell>
          <cell r="O747">
            <v>515</v>
          </cell>
          <cell r="P747">
            <v>350</v>
          </cell>
          <cell r="Q747">
            <v>13.7</v>
          </cell>
          <cell r="R747">
            <v>35293</v>
          </cell>
          <cell r="S747">
            <v>96.1</v>
          </cell>
          <cell r="T747">
            <v>10</v>
          </cell>
          <cell r="U747">
            <v>35293</v>
          </cell>
        </row>
        <row r="748">
          <cell r="A748">
            <v>746</v>
          </cell>
          <cell r="B748" t="str">
            <v xml:space="preserve">PORT AVENTURA/P.ATRAC                                      </v>
          </cell>
          <cell r="C748" t="str">
            <v>TVE1</v>
          </cell>
          <cell r="D748" t="str">
            <v>GENERAL</v>
          </cell>
          <cell r="E748">
            <v>35922</v>
          </cell>
          <cell r="F748" t="str">
            <v>JUE</v>
          </cell>
          <cell r="G748">
            <v>0.60196759259259258</v>
          </cell>
          <cell r="H748" t="str">
            <v>000:30</v>
          </cell>
          <cell r="I748" t="str">
            <v>[AVANCE PROGRAMACION] * [AVANCE PROGRAMACION]</v>
          </cell>
          <cell r="J748">
            <v>8</v>
          </cell>
          <cell r="K748">
            <v>14</v>
          </cell>
          <cell r="L748" t="str">
            <v>Resto</v>
          </cell>
          <cell r="M748">
            <v>5.0999999999999996</v>
          </cell>
          <cell r="N748">
            <v>1326.1</v>
          </cell>
          <cell r="O748">
            <v>1891</v>
          </cell>
          <cell r="P748">
            <v>2250</v>
          </cell>
          <cell r="Q748">
            <v>13.8</v>
          </cell>
          <cell r="R748">
            <v>35298</v>
          </cell>
          <cell r="S748">
            <v>96.1</v>
          </cell>
          <cell r="T748">
            <v>30</v>
          </cell>
          <cell r="U748">
            <v>35298</v>
          </cell>
        </row>
        <row r="749">
          <cell r="A749">
            <v>747</v>
          </cell>
          <cell r="B749" t="str">
            <v xml:space="preserve">PORT AVENTURA/P.ATRAC                                      </v>
          </cell>
          <cell r="C749" t="str">
            <v>TVE1</v>
          </cell>
          <cell r="D749" t="str">
            <v>GENERAL</v>
          </cell>
          <cell r="E749">
            <v>35922</v>
          </cell>
          <cell r="F749" t="str">
            <v>JUE</v>
          </cell>
          <cell r="G749">
            <v>0.67381944444444442</v>
          </cell>
          <cell r="H749" t="str">
            <v>000:30</v>
          </cell>
          <cell r="I749" t="str">
            <v>[CALLE NUEVA]</v>
          </cell>
          <cell r="J749">
            <v>1</v>
          </cell>
          <cell r="K749">
            <v>15</v>
          </cell>
          <cell r="L749" t="str">
            <v>Primera</v>
          </cell>
          <cell r="M749">
            <v>5</v>
          </cell>
          <cell r="N749">
            <v>1331.1</v>
          </cell>
          <cell r="O749">
            <v>1837</v>
          </cell>
          <cell r="P749">
            <v>1500</v>
          </cell>
          <cell r="Q749">
            <v>13.8</v>
          </cell>
          <cell r="R749">
            <v>35298</v>
          </cell>
          <cell r="S749">
            <v>96.1</v>
          </cell>
          <cell r="T749">
            <v>30</v>
          </cell>
          <cell r="U749">
            <v>35298</v>
          </cell>
        </row>
        <row r="750">
          <cell r="A750">
            <v>748</v>
          </cell>
          <cell r="B750" t="str">
            <v xml:space="preserve">PORT AVENTURA/P.ATRAC                                      </v>
          </cell>
          <cell r="C750" t="str">
            <v>TVE1</v>
          </cell>
          <cell r="D750" t="str">
            <v>GENERAL</v>
          </cell>
          <cell r="E750">
            <v>35922</v>
          </cell>
          <cell r="F750" t="str">
            <v>JUE</v>
          </cell>
          <cell r="G750">
            <v>0.91535879629629635</v>
          </cell>
          <cell r="H750" t="str">
            <v>000:30</v>
          </cell>
          <cell r="I750" t="str">
            <v>[AVANCE PROGRAMACION] * [ESTE NO PROGRAMA VIER]</v>
          </cell>
          <cell r="J750">
            <v>21</v>
          </cell>
          <cell r="K750">
            <v>22</v>
          </cell>
          <cell r="L750" t="str">
            <v>Penultima</v>
          </cell>
          <cell r="M750">
            <v>7.6</v>
          </cell>
          <cell r="N750">
            <v>1338.7</v>
          </cell>
          <cell r="O750">
            <v>2800</v>
          </cell>
          <cell r="P750">
            <v>6000</v>
          </cell>
          <cell r="Q750">
            <v>13.9</v>
          </cell>
          <cell r="R750">
            <v>35315</v>
          </cell>
          <cell r="S750">
            <v>96.2</v>
          </cell>
          <cell r="T750">
            <v>30</v>
          </cell>
          <cell r="U750">
            <v>35315</v>
          </cell>
        </row>
        <row r="751">
          <cell r="A751">
            <v>749</v>
          </cell>
          <cell r="B751" t="str">
            <v xml:space="preserve">PORT AVENTURA/P.ATRAC                                      </v>
          </cell>
          <cell r="C751" t="str">
            <v>T5</v>
          </cell>
          <cell r="D751" t="str">
            <v>GENERAL</v>
          </cell>
          <cell r="E751">
            <v>35922</v>
          </cell>
          <cell r="F751" t="str">
            <v>JUE</v>
          </cell>
          <cell r="G751">
            <v>0.65284722222222225</v>
          </cell>
          <cell r="H751" t="str">
            <v>000:10</v>
          </cell>
          <cell r="I751" t="str">
            <v xml:space="preserve">[AL SALIR DE CLASE] {AVANCE PROGRAMACION} * </v>
          </cell>
          <cell r="J751">
            <v>28</v>
          </cell>
          <cell r="K751">
            <v>38</v>
          </cell>
          <cell r="L751" t="str">
            <v>Resto</v>
          </cell>
          <cell r="M751">
            <v>5.3</v>
          </cell>
          <cell r="N751">
            <v>1344</v>
          </cell>
          <cell r="O751">
            <v>1934</v>
          </cell>
          <cell r="P751">
            <v>780</v>
          </cell>
          <cell r="Q751">
            <v>14</v>
          </cell>
          <cell r="R751">
            <v>35321</v>
          </cell>
          <cell r="S751">
            <v>96.2</v>
          </cell>
          <cell r="T751">
            <v>10</v>
          </cell>
          <cell r="U751">
            <v>35321</v>
          </cell>
        </row>
        <row r="752">
          <cell r="A752">
            <v>750</v>
          </cell>
          <cell r="B752" t="str">
            <v xml:space="preserve">PORT AVENTURA/P.ATRAC                                      </v>
          </cell>
          <cell r="C752" t="str">
            <v>T5</v>
          </cell>
          <cell r="D752" t="str">
            <v>GENERAL</v>
          </cell>
          <cell r="E752">
            <v>35922</v>
          </cell>
          <cell r="F752" t="str">
            <v>JUE</v>
          </cell>
          <cell r="G752">
            <v>0.8522453703703704</v>
          </cell>
          <cell r="H752" t="str">
            <v>000:30</v>
          </cell>
          <cell r="I752" t="str">
            <v>[EL SUPER:H.TODOS DIAS] * [LAS NOTICIAS]</v>
          </cell>
          <cell r="J752">
            <v>2</v>
          </cell>
          <cell r="K752">
            <v>2</v>
          </cell>
          <cell r="L752" t="str">
            <v>Ultima</v>
          </cell>
          <cell r="M752">
            <v>3.5</v>
          </cell>
          <cell r="N752">
            <v>1347.5</v>
          </cell>
          <cell r="O752">
            <v>1273</v>
          </cell>
          <cell r="P752">
            <v>1650</v>
          </cell>
          <cell r="Q752">
            <v>14</v>
          </cell>
          <cell r="R752">
            <v>35323</v>
          </cell>
          <cell r="S752">
            <v>96.2</v>
          </cell>
          <cell r="T752">
            <v>30</v>
          </cell>
          <cell r="U752">
            <v>35323</v>
          </cell>
        </row>
        <row r="753">
          <cell r="A753">
            <v>751</v>
          </cell>
          <cell r="B753" t="str">
            <v xml:space="preserve">PORT AVENTURA/P.ATRAC                                      </v>
          </cell>
          <cell r="C753" t="str">
            <v>A3</v>
          </cell>
          <cell r="D753" t="str">
            <v>GENERAL</v>
          </cell>
          <cell r="E753">
            <v>35922</v>
          </cell>
          <cell r="F753" t="str">
            <v>JUE</v>
          </cell>
          <cell r="G753">
            <v>0.53439814814814812</v>
          </cell>
          <cell r="H753" t="str">
            <v>000:10</v>
          </cell>
          <cell r="I753" t="str">
            <v>[LOS ANGELES DE ROBIN] {A3Z HOGAR} * {AVANCE PROGRAMACION}</v>
          </cell>
          <cell r="J753">
            <v>4</v>
          </cell>
          <cell r="K753">
            <v>20</v>
          </cell>
          <cell r="L753" t="str">
            <v>Resto</v>
          </cell>
          <cell r="M753">
            <v>1</v>
          </cell>
          <cell r="N753">
            <v>1348.5</v>
          </cell>
          <cell r="O753">
            <v>364</v>
          </cell>
          <cell r="P753">
            <v>90</v>
          </cell>
          <cell r="Q753">
            <v>14</v>
          </cell>
          <cell r="R753">
            <v>35323</v>
          </cell>
          <cell r="S753">
            <v>96.2</v>
          </cell>
          <cell r="T753">
            <v>10</v>
          </cell>
          <cell r="U753">
            <v>35323</v>
          </cell>
        </row>
        <row r="754">
          <cell r="A754">
            <v>752</v>
          </cell>
          <cell r="B754" t="str">
            <v xml:space="preserve">PORT AVENTURA/P.ATRAC                                      </v>
          </cell>
          <cell r="C754" t="str">
            <v>C9</v>
          </cell>
          <cell r="D754" t="str">
            <v>GENERAL</v>
          </cell>
          <cell r="E754">
            <v>35922</v>
          </cell>
          <cell r="F754" t="str">
            <v>JUE</v>
          </cell>
          <cell r="G754">
            <v>0.9445486111111111</v>
          </cell>
          <cell r="H754" t="str">
            <v>000:20</v>
          </cell>
          <cell r="I754" t="str">
            <v>[TOMBOLA] {AVANCE PROGRAMACION} * {AVANCE PROGRAMACION}</v>
          </cell>
          <cell r="J754">
            <v>4</v>
          </cell>
          <cell r="K754">
            <v>17</v>
          </cell>
          <cell r="L754" t="str">
            <v>Resto</v>
          </cell>
          <cell r="M754">
            <v>0.9</v>
          </cell>
          <cell r="N754">
            <v>1349.4</v>
          </cell>
          <cell r="O754">
            <v>336</v>
          </cell>
          <cell r="P754">
            <v>500</v>
          </cell>
          <cell r="Q754">
            <v>14</v>
          </cell>
          <cell r="R754">
            <v>35323</v>
          </cell>
          <cell r="S754">
            <v>96.2</v>
          </cell>
          <cell r="T754">
            <v>20</v>
          </cell>
          <cell r="U754">
            <v>35323</v>
          </cell>
        </row>
        <row r="755">
          <cell r="A755">
            <v>753</v>
          </cell>
          <cell r="B755" t="str">
            <v xml:space="preserve">PORT AVENTURA/P.ATRAC                                      </v>
          </cell>
          <cell r="C755" t="str">
            <v>C9</v>
          </cell>
          <cell r="D755" t="str">
            <v>GENERAL</v>
          </cell>
          <cell r="E755">
            <v>35922</v>
          </cell>
          <cell r="F755" t="str">
            <v>JUE</v>
          </cell>
          <cell r="G755">
            <v>0.98843749999999997</v>
          </cell>
          <cell r="H755" t="str">
            <v>000:30</v>
          </cell>
          <cell r="I755" t="str">
            <v>[TOMBOLA] {AVANCE PROGRAMACION} * {AVANCE PROGRAMACION}</v>
          </cell>
          <cell r="J755">
            <v>4</v>
          </cell>
          <cell r="K755">
            <v>14</v>
          </cell>
          <cell r="L755" t="str">
            <v>Resto</v>
          </cell>
          <cell r="M755">
            <v>0.7</v>
          </cell>
          <cell r="N755">
            <v>1350</v>
          </cell>
          <cell r="O755">
            <v>242</v>
          </cell>
          <cell r="P755">
            <v>750</v>
          </cell>
          <cell r="Q755">
            <v>14</v>
          </cell>
          <cell r="R755">
            <v>35323</v>
          </cell>
          <cell r="S755">
            <v>96.2</v>
          </cell>
          <cell r="T755">
            <v>30</v>
          </cell>
          <cell r="U755">
            <v>35323</v>
          </cell>
        </row>
        <row r="756">
          <cell r="A756">
            <v>754</v>
          </cell>
          <cell r="B756" t="str">
            <v xml:space="preserve">PORT AVENTURA/P.ATRAC                                      </v>
          </cell>
          <cell r="C756" t="str">
            <v>C9</v>
          </cell>
          <cell r="D756" t="str">
            <v>GENERAL</v>
          </cell>
          <cell r="E756">
            <v>35922</v>
          </cell>
          <cell r="F756" t="str">
            <v>JUE</v>
          </cell>
          <cell r="G756">
            <v>0.98947916666666658</v>
          </cell>
          <cell r="H756" t="str">
            <v>000:20</v>
          </cell>
          <cell r="I756" t="str">
            <v>[TOMBOLA] {AVANCE PROGRAMACION} * {AVANCE PROGRAMACION}</v>
          </cell>
          <cell r="J756">
            <v>7</v>
          </cell>
          <cell r="K756">
            <v>14</v>
          </cell>
          <cell r="L756" t="str">
            <v>Resto</v>
          </cell>
          <cell r="M756">
            <v>0.6</v>
          </cell>
          <cell r="N756">
            <v>1350.6</v>
          </cell>
          <cell r="O756">
            <v>209</v>
          </cell>
          <cell r="P756">
            <v>500</v>
          </cell>
          <cell r="Q756">
            <v>14</v>
          </cell>
          <cell r="R756">
            <v>35323</v>
          </cell>
          <cell r="S756">
            <v>96.2</v>
          </cell>
          <cell r="T756">
            <v>20</v>
          </cell>
          <cell r="U756">
            <v>35323</v>
          </cell>
        </row>
        <row r="757">
          <cell r="A757">
            <v>755</v>
          </cell>
          <cell r="B757" t="str">
            <v xml:space="preserve">PORT AVENTURA/P.ATRAC                                      </v>
          </cell>
          <cell r="C757" t="str">
            <v>C9</v>
          </cell>
          <cell r="D757" t="str">
            <v>GENERAL</v>
          </cell>
          <cell r="E757">
            <v>35922</v>
          </cell>
          <cell r="F757" t="str">
            <v>JUE</v>
          </cell>
          <cell r="G757">
            <v>1.0113310185185185</v>
          </cell>
          <cell r="H757" t="str">
            <v>000:20</v>
          </cell>
          <cell r="I757" t="str">
            <v>[TOMBOLA] {AVANCE PROGRAMACION} * {AVANCE PROGRAMACION}</v>
          </cell>
          <cell r="J757">
            <v>3</v>
          </cell>
          <cell r="K757">
            <v>15</v>
          </cell>
          <cell r="L757" t="str">
            <v>Resto</v>
          </cell>
          <cell r="M757">
            <v>0.5</v>
          </cell>
          <cell r="N757">
            <v>1351.1</v>
          </cell>
          <cell r="O757">
            <v>183</v>
          </cell>
          <cell r="P757">
            <v>250</v>
          </cell>
          <cell r="Q757">
            <v>14</v>
          </cell>
          <cell r="R757">
            <v>35323</v>
          </cell>
          <cell r="S757">
            <v>96.2</v>
          </cell>
          <cell r="T757">
            <v>20</v>
          </cell>
          <cell r="U757">
            <v>35323</v>
          </cell>
        </row>
        <row r="758">
          <cell r="A758">
            <v>756</v>
          </cell>
          <cell r="B758" t="str">
            <v xml:space="preserve">PORT AVENTURA/P.ATRAC                                      </v>
          </cell>
          <cell r="C758" t="str">
            <v>TVM</v>
          </cell>
          <cell r="D758" t="str">
            <v>GENERAL</v>
          </cell>
          <cell r="E758">
            <v>35922</v>
          </cell>
          <cell r="F758" t="str">
            <v>JUE</v>
          </cell>
          <cell r="G758">
            <v>0.70193287037037033</v>
          </cell>
          <cell r="H758" t="str">
            <v>000:10</v>
          </cell>
          <cell r="I758" t="str">
            <v>[CON T DE TARDE] {AVANCE PROGRAMACION} * {AVANCE PROGRAMACION}</v>
          </cell>
          <cell r="J758">
            <v>4</v>
          </cell>
          <cell r="K758">
            <v>19</v>
          </cell>
          <cell r="L758" t="str">
            <v>Resto</v>
          </cell>
          <cell r="M758">
            <v>0.7</v>
          </cell>
          <cell r="N758">
            <v>1351.8</v>
          </cell>
          <cell r="O758">
            <v>250</v>
          </cell>
          <cell r="P758">
            <v>200</v>
          </cell>
          <cell r="Q758">
            <v>14.1</v>
          </cell>
          <cell r="R758">
            <v>35323</v>
          </cell>
          <cell r="S758">
            <v>96.2</v>
          </cell>
          <cell r="T758">
            <v>10</v>
          </cell>
          <cell r="U758">
            <v>35323</v>
          </cell>
        </row>
        <row r="759">
          <cell r="A759">
            <v>757</v>
          </cell>
          <cell r="B759" t="str">
            <v xml:space="preserve">PORT AVENTURA/P.ATRAC                                      </v>
          </cell>
          <cell r="C759" t="str">
            <v>TVM</v>
          </cell>
          <cell r="D759" t="str">
            <v>GENERAL</v>
          </cell>
          <cell r="E759">
            <v>35922</v>
          </cell>
          <cell r="F759" t="str">
            <v>JUE</v>
          </cell>
          <cell r="G759">
            <v>0.7247569444444445</v>
          </cell>
          <cell r="H759" t="str">
            <v>000:30</v>
          </cell>
          <cell r="I759" t="str">
            <v>[CON T DE TARDE] {AVANCE PROGRAMACION} * {LA TIENDA EN CASA}</v>
          </cell>
          <cell r="J759">
            <v>3</v>
          </cell>
          <cell r="K759">
            <v>16</v>
          </cell>
          <cell r="L759" t="str">
            <v>Resto</v>
          </cell>
          <cell r="M759">
            <v>0.6</v>
          </cell>
          <cell r="N759">
            <v>1352.4</v>
          </cell>
          <cell r="O759">
            <v>216</v>
          </cell>
          <cell r="P759">
            <v>600</v>
          </cell>
          <cell r="Q759">
            <v>14.1</v>
          </cell>
          <cell r="R759">
            <v>35323</v>
          </cell>
          <cell r="S759">
            <v>96.2</v>
          </cell>
          <cell r="T759">
            <v>30</v>
          </cell>
          <cell r="U759">
            <v>35323</v>
          </cell>
        </row>
        <row r="760">
          <cell r="A760">
            <v>758</v>
          </cell>
          <cell r="B760" t="str">
            <v xml:space="preserve">PORT AVENTURA/P.ATRAC                                      </v>
          </cell>
          <cell r="C760" t="str">
            <v>TVM</v>
          </cell>
          <cell r="D760" t="str">
            <v>GENERAL</v>
          </cell>
          <cell r="E760">
            <v>35922</v>
          </cell>
          <cell r="F760" t="str">
            <v>JUE</v>
          </cell>
          <cell r="G760">
            <v>0.7267824074074074</v>
          </cell>
          <cell r="H760" t="str">
            <v>000:10</v>
          </cell>
          <cell r="I760" t="str">
            <v>[CON T DE TARDE] {AVANCE PROGRAMACION} * {LA TIENDA EN CASA}</v>
          </cell>
          <cell r="J760">
            <v>11</v>
          </cell>
          <cell r="K760">
            <v>16</v>
          </cell>
          <cell r="L760" t="str">
            <v>Resto</v>
          </cell>
          <cell r="M760">
            <v>0.6</v>
          </cell>
          <cell r="N760">
            <v>1353</v>
          </cell>
          <cell r="O760">
            <v>226</v>
          </cell>
          <cell r="P760">
            <v>200</v>
          </cell>
          <cell r="Q760">
            <v>14.1</v>
          </cell>
          <cell r="R760">
            <v>35323</v>
          </cell>
          <cell r="S760">
            <v>96.2</v>
          </cell>
          <cell r="T760">
            <v>10</v>
          </cell>
          <cell r="U760">
            <v>35323</v>
          </cell>
        </row>
        <row r="761">
          <cell r="A761">
            <v>759</v>
          </cell>
          <cell r="B761" t="str">
            <v xml:space="preserve">PORT AVENTURA/P.ATRAC                                      </v>
          </cell>
          <cell r="C761" t="str">
            <v>TVM</v>
          </cell>
          <cell r="D761" t="str">
            <v>GENERAL</v>
          </cell>
          <cell r="E761">
            <v>35922</v>
          </cell>
          <cell r="F761" t="str">
            <v>JUE</v>
          </cell>
          <cell r="G761">
            <v>0.82763888888888892</v>
          </cell>
          <cell r="H761" t="str">
            <v>000:10</v>
          </cell>
          <cell r="I761" t="str">
            <v>[MADRID DIRECTO] {TELE EMPLEO} * {AVANCE PROGRAMACION}</v>
          </cell>
          <cell r="J761">
            <v>10</v>
          </cell>
          <cell r="K761">
            <v>18</v>
          </cell>
          <cell r="L761" t="str">
            <v>Resto</v>
          </cell>
          <cell r="M761">
            <v>0.6</v>
          </cell>
          <cell r="N761">
            <v>1353.6</v>
          </cell>
          <cell r="O761">
            <v>237</v>
          </cell>
          <cell r="P761">
            <v>200</v>
          </cell>
          <cell r="Q761">
            <v>14.1</v>
          </cell>
          <cell r="R761">
            <v>35323</v>
          </cell>
          <cell r="S761">
            <v>96.2</v>
          </cell>
          <cell r="T761">
            <v>10</v>
          </cell>
          <cell r="U761">
            <v>35323</v>
          </cell>
        </row>
        <row r="762">
          <cell r="A762">
            <v>760</v>
          </cell>
          <cell r="B762" t="str">
            <v xml:space="preserve">PORT AVENTURA/P.ATRAC                                      </v>
          </cell>
          <cell r="C762" t="str">
            <v>TVE1</v>
          </cell>
          <cell r="D762" t="str">
            <v>GENERAL</v>
          </cell>
          <cell r="E762">
            <v>35923</v>
          </cell>
          <cell r="F762" t="str">
            <v>VIE</v>
          </cell>
          <cell r="G762">
            <v>0.67521990740740734</v>
          </cell>
          <cell r="H762" t="str">
            <v>000:30</v>
          </cell>
          <cell r="I762" t="str">
            <v>[CALLE NUEVA]</v>
          </cell>
          <cell r="J762">
            <v>2</v>
          </cell>
          <cell r="K762">
            <v>16</v>
          </cell>
          <cell r="L762" t="str">
            <v>Segunda</v>
          </cell>
          <cell r="M762">
            <v>5.5</v>
          </cell>
          <cell r="N762">
            <v>1359.1</v>
          </cell>
          <cell r="O762">
            <v>2024</v>
          </cell>
          <cell r="P762">
            <v>1500</v>
          </cell>
          <cell r="Q762">
            <v>14.1</v>
          </cell>
          <cell r="R762">
            <v>35324</v>
          </cell>
          <cell r="S762">
            <v>96.2</v>
          </cell>
          <cell r="T762">
            <v>30</v>
          </cell>
          <cell r="U762">
            <v>35324</v>
          </cell>
        </row>
        <row r="763">
          <cell r="A763">
            <v>761</v>
          </cell>
          <cell r="B763" t="str">
            <v xml:space="preserve">PORT AVENTURA/P.ATRAC                                      </v>
          </cell>
          <cell r="C763" t="str">
            <v>TVE1</v>
          </cell>
          <cell r="D763" t="str">
            <v>GENERAL</v>
          </cell>
          <cell r="E763">
            <v>35923</v>
          </cell>
          <cell r="F763" t="str">
            <v>VIE</v>
          </cell>
          <cell r="G763">
            <v>0.92930555555555561</v>
          </cell>
          <cell r="H763" t="str">
            <v>000:30</v>
          </cell>
          <cell r="I763" t="str">
            <v>[LLAMADA DE LA SUERTE] {AVANCE PROGRAMACION} * {AVANCE PROGRAMACION}</v>
          </cell>
          <cell r="J763">
            <v>4</v>
          </cell>
          <cell r="K763">
            <v>17</v>
          </cell>
          <cell r="L763" t="str">
            <v>Resto</v>
          </cell>
          <cell r="M763">
            <v>6.9</v>
          </cell>
          <cell r="N763">
            <v>1366</v>
          </cell>
          <cell r="O763">
            <v>2537</v>
          </cell>
          <cell r="P763">
            <v>6750</v>
          </cell>
          <cell r="Q763">
            <v>14.2</v>
          </cell>
          <cell r="R763">
            <v>35362</v>
          </cell>
          <cell r="S763">
            <v>96.3</v>
          </cell>
          <cell r="T763">
            <v>30</v>
          </cell>
          <cell r="U763">
            <v>35362</v>
          </cell>
        </row>
        <row r="764">
          <cell r="A764">
            <v>762</v>
          </cell>
          <cell r="B764" t="str">
            <v xml:space="preserve">PORT AVENTURA/P.ATRAC                                      </v>
          </cell>
          <cell r="C764" t="str">
            <v>T5</v>
          </cell>
          <cell r="D764" t="str">
            <v>GENERAL</v>
          </cell>
          <cell r="E764">
            <v>35923</v>
          </cell>
          <cell r="F764" t="str">
            <v>VIE</v>
          </cell>
          <cell r="G764">
            <v>0.56175925925925929</v>
          </cell>
          <cell r="H764" t="str">
            <v>000:10</v>
          </cell>
          <cell r="I764" t="str">
            <v>[DIA A DIA] {AVANCE PROGRAMACION} * {LA TIENDA EN CASA}</v>
          </cell>
          <cell r="J764">
            <v>8</v>
          </cell>
          <cell r="K764">
            <v>21</v>
          </cell>
          <cell r="L764" t="str">
            <v>Resto</v>
          </cell>
          <cell r="M764">
            <v>3.1</v>
          </cell>
          <cell r="N764">
            <v>1369.2</v>
          </cell>
          <cell r="O764">
            <v>1153</v>
          </cell>
          <cell r="P764">
            <v>138</v>
          </cell>
          <cell r="Q764">
            <v>14.2</v>
          </cell>
          <cell r="R764">
            <v>35362</v>
          </cell>
          <cell r="S764">
            <v>96.3</v>
          </cell>
          <cell r="T764">
            <v>10</v>
          </cell>
          <cell r="U764">
            <v>35362</v>
          </cell>
        </row>
        <row r="765">
          <cell r="A765">
            <v>763</v>
          </cell>
          <cell r="B765" t="str">
            <v xml:space="preserve">PORT AVENTURA/P.ATRAC                                      </v>
          </cell>
          <cell r="C765" t="str">
            <v>T5</v>
          </cell>
          <cell r="D765" t="str">
            <v>GENERAL</v>
          </cell>
          <cell r="E765">
            <v>35923</v>
          </cell>
          <cell r="F765" t="str">
            <v>VIE</v>
          </cell>
          <cell r="G765">
            <v>0.65222222222222226</v>
          </cell>
          <cell r="H765" t="str">
            <v>000:10</v>
          </cell>
          <cell r="I765" t="str">
            <v xml:space="preserve">[AL SALIR DE CLASE] {AVANCE PROGRAMACION} * </v>
          </cell>
          <cell r="J765">
            <v>16</v>
          </cell>
          <cell r="K765">
            <v>36</v>
          </cell>
          <cell r="L765" t="str">
            <v>Resto</v>
          </cell>
          <cell r="M765">
            <v>4.5999999999999996</v>
          </cell>
          <cell r="N765">
            <v>1373.7</v>
          </cell>
          <cell r="O765">
            <v>1673</v>
          </cell>
          <cell r="P765">
            <v>780</v>
          </cell>
          <cell r="Q765">
            <v>14.3</v>
          </cell>
          <cell r="R765">
            <v>35383</v>
          </cell>
          <cell r="S765">
            <v>96.4</v>
          </cell>
          <cell r="T765">
            <v>10</v>
          </cell>
          <cell r="U765">
            <v>35383</v>
          </cell>
        </row>
        <row r="766">
          <cell r="A766">
            <v>764</v>
          </cell>
          <cell r="B766" t="str">
            <v xml:space="preserve">PORT AVENTURA/P.ATRAC                                      </v>
          </cell>
          <cell r="C766" t="str">
            <v>A3</v>
          </cell>
          <cell r="D766" t="str">
            <v>GENERAL</v>
          </cell>
          <cell r="E766">
            <v>35923</v>
          </cell>
          <cell r="F766" t="str">
            <v>VIE</v>
          </cell>
          <cell r="G766">
            <v>0.55951388888888887</v>
          </cell>
          <cell r="H766" t="str">
            <v>000:30</v>
          </cell>
          <cell r="I766" t="str">
            <v>[EL COCHE FANTASTICO] {AVANCE PROGRAMACION} * {A3Z HOGAR}</v>
          </cell>
          <cell r="J766">
            <v>20</v>
          </cell>
          <cell r="K766">
            <v>20</v>
          </cell>
          <cell r="L766" t="str">
            <v>Ultima</v>
          </cell>
          <cell r="M766">
            <v>2.5</v>
          </cell>
          <cell r="N766">
            <v>1376.2</v>
          </cell>
          <cell r="O766">
            <v>901</v>
          </cell>
          <cell r="P766">
            <v>825</v>
          </cell>
          <cell r="Q766">
            <v>14.3</v>
          </cell>
          <cell r="R766">
            <v>35388</v>
          </cell>
          <cell r="S766">
            <v>96.4</v>
          </cell>
          <cell r="T766">
            <v>30</v>
          </cell>
          <cell r="U766">
            <v>35388</v>
          </cell>
        </row>
        <row r="767">
          <cell r="A767">
            <v>765</v>
          </cell>
          <cell r="B767" t="str">
            <v xml:space="preserve">PORT AVENTURA/P.ATRAC                                      </v>
          </cell>
          <cell r="C767" t="str">
            <v>A3</v>
          </cell>
          <cell r="D767" t="str">
            <v>GENERAL</v>
          </cell>
          <cell r="E767">
            <v>35923</v>
          </cell>
          <cell r="F767" t="str">
            <v>VIE</v>
          </cell>
          <cell r="G767">
            <v>0.72037037037037033</v>
          </cell>
          <cell r="H767" t="str">
            <v>000:30</v>
          </cell>
          <cell r="I767" t="str">
            <v>[EN ANTENA] {AVANCE PROGRAMACION} * {AVANCE PROGRAMACION}</v>
          </cell>
          <cell r="J767">
            <v>7</v>
          </cell>
          <cell r="K767">
            <v>15</v>
          </cell>
          <cell r="L767" t="str">
            <v>Resto</v>
          </cell>
          <cell r="M767">
            <v>4</v>
          </cell>
          <cell r="N767">
            <v>1380.2</v>
          </cell>
          <cell r="O767">
            <v>1472</v>
          </cell>
          <cell r="P767">
            <v>3000</v>
          </cell>
          <cell r="Q767">
            <v>14.3</v>
          </cell>
          <cell r="R767">
            <v>35388</v>
          </cell>
          <cell r="S767">
            <v>96.4</v>
          </cell>
          <cell r="T767">
            <v>30</v>
          </cell>
          <cell r="U767">
            <v>35388</v>
          </cell>
        </row>
        <row r="768">
          <cell r="A768">
            <v>766</v>
          </cell>
          <cell r="B768" t="str">
            <v xml:space="preserve">PORT AVENTURA/P.ATRAC                                      </v>
          </cell>
          <cell r="C768" t="str">
            <v>A3</v>
          </cell>
          <cell r="D768" t="str">
            <v>GENERAL</v>
          </cell>
          <cell r="E768">
            <v>35923</v>
          </cell>
          <cell r="F768" t="str">
            <v>VIE</v>
          </cell>
          <cell r="G768">
            <v>0.92836805555555557</v>
          </cell>
          <cell r="H768" t="str">
            <v>000:30</v>
          </cell>
          <cell r="I768" t="str">
            <v>[LA CARA DIVERTIDA]</v>
          </cell>
          <cell r="J768">
            <v>4</v>
          </cell>
          <cell r="K768">
            <v>17</v>
          </cell>
          <cell r="L768" t="str">
            <v>Resto</v>
          </cell>
          <cell r="M768">
            <v>10.199999999999999</v>
          </cell>
          <cell r="N768">
            <v>1390.4</v>
          </cell>
          <cell r="O768">
            <v>3727</v>
          </cell>
          <cell r="P768">
            <v>3300</v>
          </cell>
          <cell r="Q768">
            <v>14.4</v>
          </cell>
          <cell r="R768">
            <v>35411</v>
          </cell>
          <cell r="S768">
            <v>96.4</v>
          </cell>
          <cell r="T768">
            <v>30</v>
          </cell>
          <cell r="U768">
            <v>35411</v>
          </cell>
        </row>
        <row r="769">
          <cell r="A769">
            <v>767</v>
          </cell>
          <cell r="B769" t="str">
            <v xml:space="preserve">PORT AVENTURA/P.ATRAC                                      </v>
          </cell>
          <cell r="C769" t="str">
            <v>A3</v>
          </cell>
          <cell r="D769" t="str">
            <v>GENERAL</v>
          </cell>
          <cell r="E769">
            <v>35923</v>
          </cell>
          <cell r="F769" t="str">
            <v>VIE</v>
          </cell>
          <cell r="G769">
            <v>1.0393634259259259</v>
          </cell>
          <cell r="H769" t="str">
            <v>000:10</v>
          </cell>
          <cell r="I769" t="str">
            <v>[CINE]  * {AVANCE PROGRAMACION}</v>
          </cell>
          <cell r="J769">
            <v>9</v>
          </cell>
          <cell r="K769">
            <v>17</v>
          </cell>
          <cell r="L769" t="str">
            <v>Resto</v>
          </cell>
          <cell r="M769">
            <v>3.1</v>
          </cell>
          <cell r="N769">
            <v>1393.5</v>
          </cell>
          <cell r="O769">
            <v>1151</v>
          </cell>
          <cell r="P769">
            <v>660</v>
          </cell>
          <cell r="Q769">
            <v>14.4</v>
          </cell>
          <cell r="R769">
            <v>35423</v>
          </cell>
          <cell r="S769">
            <v>96.5</v>
          </cell>
          <cell r="T769">
            <v>10</v>
          </cell>
          <cell r="U769">
            <v>35423</v>
          </cell>
        </row>
        <row r="770">
          <cell r="A770">
            <v>768</v>
          </cell>
          <cell r="B770" t="str">
            <v xml:space="preserve">PORT AVENTURA/P.ATRAC                                      </v>
          </cell>
          <cell r="C770" t="str">
            <v>TVM</v>
          </cell>
          <cell r="D770" t="str">
            <v>GENERAL</v>
          </cell>
          <cell r="E770">
            <v>35923</v>
          </cell>
          <cell r="F770" t="str">
            <v>VIE</v>
          </cell>
          <cell r="G770">
            <v>0.67986111111111114</v>
          </cell>
          <cell r="H770" t="str">
            <v>000:10</v>
          </cell>
          <cell r="I770" t="str">
            <v>[CON T DE TARDE] {AVANCE PROGRAMACION} * {LA TIENDA EN CASA}</v>
          </cell>
          <cell r="J770">
            <v>2</v>
          </cell>
          <cell r="K770">
            <v>19</v>
          </cell>
          <cell r="L770" t="str">
            <v>Segunda</v>
          </cell>
          <cell r="M770">
            <v>0.9</v>
          </cell>
          <cell r="N770">
            <v>1394.4</v>
          </cell>
          <cell r="O770">
            <v>318</v>
          </cell>
          <cell r="P770">
            <v>200</v>
          </cell>
          <cell r="Q770">
            <v>14.5</v>
          </cell>
          <cell r="R770">
            <v>35423</v>
          </cell>
          <cell r="S770">
            <v>96.5</v>
          </cell>
          <cell r="T770">
            <v>10</v>
          </cell>
          <cell r="U770">
            <v>35423</v>
          </cell>
        </row>
        <row r="771">
          <cell r="A771">
            <v>769</v>
          </cell>
          <cell r="B771" t="str">
            <v xml:space="preserve">PORT AVENTURA/P.ATRAC                                      </v>
          </cell>
          <cell r="C771" t="str">
            <v>TVM</v>
          </cell>
          <cell r="D771" t="str">
            <v>GENERAL</v>
          </cell>
          <cell r="E771">
            <v>35923</v>
          </cell>
          <cell r="F771" t="str">
            <v>VIE</v>
          </cell>
          <cell r="G771">
            <v>0.95528935185185182</v>
          </cell>
          <cell r="H771" t="str">
            <v>000:10</v>
          </cell>
          <cell r="I771" t="str">
            <v>[SUCEDIO EN MADRID] {AVANCE PROGRAMACION} * {AVANCE PROGRAMACION}</v>
          </cell>
          <cell r="J771">
            <v>17</v>
          </cell>
          <cell r="K771">
            <v>19</v>
          </cell>
          <cell r="L771" t="str">
            <v>Resto</v>
          </cell>
          <cell r="M771">
            <v>0.7</v>
          </cell>
          <cell r="N771">
            <v>1395.1</v>
          </cell>
          <cell r="O771">
            <v>270</v>
          </cell>
          <cell r="P771">
            <v>350</v>
          </cell>
          <cell r="Q771">
            <v>14.5</v>
          </cell>
          <cell r="R771">
            <v>35423</v>
          </cell>
          <cell r="S771">
            <v>96.5</v>
          </cell>
          <cell r="T771">
            <v>10</v>
          </cell>
          <cell r="U771">
            <v>35423</v>
          </cell>
        </row>
        <row r="772">
          <cell r="A772">
            <v>770</v>
          </cell>
          <cell r="B772" t="str">
            <v xml:space="preserve">PORT AVENTURA/P.ATRAC                                      </v>
          </cell>
          <cell r="C772" t="str">
            <v>TVM</v>
          </cell>
          <cell r="D772" t="str">
            <v>GENERAL</v>
          </cell>
          <cell r="E772">
            <v>35923</v>
          </cell>
          <cell r="F772" t="str">
            <v>VIE</v>
          </cell>
          <cell r="G772">
            <v>1.0242824074074075</v>
          </cell>
          <cell r="H772" t="str">
            <v>000:10</v>
          </cell>
          <cell r="I772" t="str">
            <v>[SUCEDIO EN MADRID] {AVANCE PROGRAMACION} * {AVANCE PROGRAMACION}</v>
          </cell>
          <cell r="J772">
            <v>4</v>
          </cell>
          <cell r="K772">
            <v>15</v>
          </cell>
          <cell r="L772" t="str">
            <v>Resto</v>
          </cell>
          <cell r="M772">
            <v>0.3</v>
          </cell>
          <cell r="N772">
            <v>1395.4</v>
          </cell>
          <cell r="O772">
            <v>117</v>
          </cell>
          <cell r="P772">
            <v>138</v>
          </cell>
          <cell r="Q772">
            <v>14.5</v>
          </cell>
          <cell r="R772">
            <v>35423</v>
          </cell>
          <cell r="S772">
            <v>96.5</v>
          </cell>
          <cell r="T772">
            <v>10</v>
          </cell>
          <cell r="U772">
            <v>35423</v>
          </cell>
        </row>
        <row r="773">
          <cell r="A773">
            <v>771</v>
          </cell>
          <cell r="B773" t="str">
            <v xml:space="preserve">PORT AVENTURA/P.ATRAC                                      </v>
          </cell>
          <cell r="C773" t="str">
            <v>TVE1</v>
          </cell>
          <cell r="D773" t="str">
            <v>GENERAL</v>
          </cell>
          <cell r="E773">
            <v>35924</v>
          </cell>
          <cell r="F773" t="str">
            <v>SÁB</v>
          </cell>
          <cell r="G773">
            <v>0.62121527777777774</v>
          </cell>
          <cell r="H773" t="str">
            <v>000:30</v>
          </cell>
          <cell r="I773" t="str">
            <v>[CORAZON CORAZON] * [AVANCE PROGRAMACION]</v>
          </cell>
          <cell r="J773">
            <v>5</v>
          </cell>
          <cell r="K773">
            <v>18</v>
          </cell>
          <cell r="L773" t="str">
            <v>Resto</v>
          </cell>
          <cell r="M773">
            <v>7.4</v>
          </cell>
          <cell r="N773">
            <v>1402.8</v>
          </cell>
          <cell r="O773">
            <v>2715</v>
          </cell>
          <cell r="P773">
            <v>3750</v>
          </cell>
          <cell r="Q773">
            <v>14.5</v>
          </cell>
          <cell r="R773">
            <v>35423</v>
          </cell>
          <cell r="S773">
            <v>96.5</v>
          </cell>
          <cell r="T773">
            <v>30</v>
          </cell>
          <cell r="U773">
            <v>35423</v>
          </cell>
        </row>
        <row r="774">
          <cell r="A774">
            <v>772</v>
          </cell>
          <cell r="B774" t="str">
            <v xml:space="preserve">PORT AVENTURA/P.ATRAC                                      </v>
          </cell>
          <cell r="C774" t="str">
            <v>TVE1</v>
          </cell>
          <cell r="D774" t="str">
            <v>GENERAL</v>
          </cell>
          <cell r="E774">
            <v>35924</v>
          </cell>
          <cell r="F774" t="str">
            <v>SÁB</v>
          </cell>
          <cell r="G774">
            <v>0.62214120370370374</v>
          </cell>
          <cell r="H774" t="str">
            <v>000:10</v>
          </cell>
          <cell r="I774" t="str">
            <v>[CORAZON CORAZON] * [AVANCE PROGRAMACION]</v>
          </cell>
          <cell r="J774">
            <v>8</v>
          </cell>
          <cell r="K774">
            <v>18</v>
          </cell>
          <cell r="L774" t="str">
            <v>Resto</v>
          </cell>
          <cell r="M774">
            <v>7.2</v>
          </cell>
          <cell r="N774">
            <v>1410</v>
          </cell>
          <cell r="O774">
            <v>2648</v>
          </cell>
          <cell r="P774">
            <v>1500</v>
          </cell>
          <cell r="Q774">
            <v>14.6</v>
          </cell>
          <cell r="R774">
            <v>35425</v>
          </cell>
          <cell r="S774">
            <v>96.5</v>
          </cell>
          <cell r="T774">
            <v>10</v>
          </cell>
          <cell r="U774">
            <v>35425</v>
          </cell>
        </row>
        <row r="775">
          <cell r="A775">
            <v>773</v>
          </cell>
          <cell r="B775" t="str">
            <v xml:space="preserve">PORT AVENTURA/P.ATRAC                                      </v>
          </cell>
          <cell r="C775" t="str">
            <v>TVE1</v>
          </cell>
          <cell r="D775" t="str">
            <v>GENERAL</v>
          </cell>
          <cell r="E775">
            <v>35924</v>
          </cell>
          <cell r="F775" t="str">
            <v>SÁB</v>
          </cell>
          <cell r="G775">
            <v>0.67708333333333337</v>
          </cell>
          <cell r="H775" t="str">
            <v>000:30</v>
          </cell>
          <cell r="I775" t="str">
            <v>[CINE]  * {AVANCE PROGRAMACION}</v>
          </cell>
          <cell r="J775">
            <v>3</v>
          </cell>
          <cell r="K775">
            <v>18</v>
          </cell>
          <cell r="L775" t="str">
            <v>Resto</v>
          </cell>
          <cell r="M775">
            <v>7.5</v>
          </cell>
          <cell r="N775">
            <v>1417.5</v>
          </cell>
          <cell r="O775">
            <v>2761</v>
          </cell>
          <cell r="P775">
            <v>3900</v>
          </cell>
          <cell r="Q775">
            <v>14.7</v>
          </cell>
          <cell r="R775">
            <v>35432</v>
          </cell>
          <cell r="S775">
            <v>96.5</v>
          </cell>
          <cell r="T775">
            <v>30</v>
          </cell>
          <cell r="U775">
            <v>35432</v>
          </cell>
        </row>
        <row r="776">
          <cell r="A776">
            <v>774</v>
          </cell>
          <cell r="B776" t="str">
            <v xml:space="preserve">PORT AVENTURA/P.ATRAC                                      </v>
          </cell>
          <cell r="C776" t="str">
            <v>TVE1</v>
          </cell>
          <cell r="D776" t="str">
            <v>GENERAL</v>
          </cell>
          <cell r="E776">
            <v>35924</v>
          </cell>
          <cell r="F776" t="str">
            <v>SÁB</v>
          </cell>
          <cell r="G776">
            <v>0.8179050925925927</v>
          </cell>
          <cell r="H776" t="str">
            <v>000:10</v>
          </cell>
          <cell r="I776" t="str">
            <v>[CINE BARRIO PRESENTAC] {CINE DE BARRIO}</v>
          </cell>
          <cell r="J776">
            <v>7</v>
          </cell>
          <cell r="K776">
            <v>23</v>
          </cell>
          <cell r="L776" t="str">
            <v>Resto</v>
          </cell>
          <cell r="M776">
            <v>5.8</v>
          </cell>
          <cell r="N776">
            <v>1423.4</v>
          </cell>
          <cell r="O776">
            <v>2145</v>
          </cell>
          <cell r="P776">
            <v>840</v>
          </cell>
          <cell r="Q776">
            <v>14.7</v>
          </cell>
          <cell r="R776">
            <v>35447</v>
          </cell>
          <cell r="S776">
            <v>96.5</v>
          </cell>
          <cell r="T776">
            <v>10</v>
          </cell>
          <cell r="U776">
            <v>35447</v>
          </cell>
        </row>
        <row r="777">
          <cell r="A777">
            <v>775</v>
          </cell>
          <cell r="B777" t="str">
            <v xml:space="preserve">PORT AVENTURA/P.ATRAC                                      </v>
          </cell>
          <cell r="C777" t="str">
            <v>T5</v>
          </cell>
          <cell r="D777" t="str">
            <v>GENERAL</v>
          </cell>
          <cell r="E777">
            <v>35924</v>
          </cell>
          <cell r="F777" t="str">
            <v>SÁB</v>
          </cell>
          <cell r="G777">
            <v>0.98700231481481471</v>
          </cell>
          <cell r="H777" t="str">
            <v>000:10</v>
          </cell>
          <cell r="I777" t="str">
            <v>[INOCENTE INOCENTE] {AVANCE PROGRAMACION} * {AVANCE PROGRAMACION}</v>
          </cell>
          <cell r="J777">
            <v>14</v>
          </cell>
          <cell r="K777">
            <v>17</v>
          </cell>
          <cell r="L777" t="str">
            <v>Resto</v>
          </cell>
          <cell r="M777">
            <v>4.2</v>
          </cell>
          <cell r="N777">
            <v>1427.6</v>
          </cell>
          <cell r="O777">
            <v>1541</v>
          </cell>
          <cell r="P777">
            <v>1200</v>
          </cell>
          <cell r="Q777">
            <v>14.8</v>
          </cell>
          <cell r="R777">
            <v>35456</v>
          </cell>
          <cell r="S777">
            <v>96.6</v>
          </cell>
          <cell r="T777">
            <v>10</v>
          </cell>
          <cell r="U777">
            <v>35456</v>
          </cell>
        </row>
        <row r="778">
          <cell r="A778">
            <v>776</v>
          </cell>
          <cell r="B778" t="str">
            <v xml:space="preserve">PORT AVENTURA/P.ATRAC                                      </v>
          </cell>
          <cell r="C778" t="str">
            <v>T5</v>
          </cell>
          <cell r="D778" t="str">
            <v>GENERAL</v>
          </cell>
          <cell r="E778">
            <v>35924</v>
          </cell>
          <cell r="F778" t="str">
            <v>SÁB</v>
          </cell>
          <cell r="G778">
            <v>1.0244097222222222</v>
          </cell>
          <cell r="H778" t="str">
            <v>000:10</v>
          </cell>
          <cell r="I778" t="str">
            <v>[LA NOCHE POR DELANTE] {AVANCE PROGRAMACION} * {AVANCE PROGRAMACION}</v>
          </cell>
          <cell r="J778">
            <v>16</v>
          </cell>
          <cell r="K778">
            <v>26</v>
          </cell>
          <cell r="L778" t="str">
            <v>Resto</v>
          </cell>
          <cell r="M778">
            <v>2</v>
          </cell>
          <cell r="N778">
            <v>1429.6</v>
          </cell>
          <cell r="O778">
            <v>748</v>
          </cell>
          <cell r="P778">
            <v>360</v>
          </cell>
          <cell r="Q778">
            <v>14.8</v>
          </cell>
          <cell r="R778">
            <v>35456</v>
          </cell>
          <cell r="S778">
            <v>96.6</v>
          </cell>
          <cell r="T778">
            <v>10</v>
          </cell>
          <cell r="U778">
            <v>35456</v>
          </cell>
        </row>
        <row r="779">
          <cell r="A779">
            <v>777</v>
          </cell>
          <cell r="B779" t="str">
            <v xml:space="preserve">PORT AVENTURA/P.ATRAC                                      </v>
          </cell>
          <cell r="C779" t="str">
            <v>A3</v>
          </cell>
          <cell r="D779" t="str">
            <v>GENERAL</v>
          </cell>
          <cell r="E779">
            <v>35924</v>
          </cell>
          <cell r="F779" t="str">
            <v>SÁB</v>
          </cell>
          <cell r="G779">
            <v>0.74185185185185187</v>
          </cell>
          <cell r="H779" t="str">
            <v>000:10</v>
          </cell>
          <cell r="I779" t="str">
            <v>[RUMBO AL SUR]  * {AVANCE PROGRAMACION}</v>
          </cell>
          <cell r="J779">
            <v>3</v>
          </cell>
          <cell r="K779">
            <v>14</v>
          </cell>
          <cell r="L779" t="str">
            <v>Resto</v>
          </cell>
          <cell r="M779">
            <v>2.7</v>
          </cell>
          <cell r="N779">
            <v>1432.3</v>
          </cell>
          <cell r="O779">
            <v>1003</v>
          </cell>
          <cell r="P779">
            <v>1080</v>
          </cell>
          <cell r="Q779">
            <v>14.8</v>
          </cell>
          <cell r="R779">
            <v>35456</v>
          </cell>
          <cell r="S779">
            <v>96.6</v>
          </cell>
          <cell r="T779">
            <v>10</v>
          </cell>
          <cell r="U779">
            <v>35456</v>
          </cell>
        </row>
        <row r="780">
          <cell r="A780">
            <v>778</v>
          </cell>
          <cell r="B780" t="str">
            <v xml:space="preserve">PORT AVENTURA/P.ATRAC                                      </v>
          </cell>
          <cell r="C780" t="str">
            <v>A3</v>
          </cell>
          <cell r="D780" t="str">
            <v>GENERAL</v>
          </cell>
          <cell r="E780">
            <v>35924</v>
          </cell>
          <cell r="F780" t="str">
            <v>SÁB</v>
          </cell>
          <cell r="G780">
            <v>1.0159953703703704</v>
          </cell>
          <cell r="H780" t="str">
            <v>000:30</v>
          </cell>
          <cell r="I780" t="str">
            <v>[CINE] {AVANCE PROGRAMACION} * {AVANCE PROGRAMACION}</v>
          </cell>
          <cell r="J780">
            <v>5</v>
          </cell>
          <cell r="K780">
            <v>9</v>
          </cell>
          <cell r="L780" t="str">
            <v>Resto</v>
          </cell>
          <cell r="M780">
            <v>5.2</v>
          </cell>
          <cell r="N780">
            <v>1437.6</v>
          </cell>
          <cell r="O780">
            <v>1911</v>
          </cell>
          <cell r="P780">
            <v>3450</v>
          </cell>
          <cell r="Q780">
            <v>14.9</v>
          </cell>
          <cell r="R780">
            <v>35457</v>
          </cell>
          <cell r="S780">
            <v>96.6</v>
          </cell>
          <cell r="T780">
            <v>30</v>
          </cell>
          <cell r="U780">
            <v>35457</v>
          </cell>
        </row>
        <row r="781">
          <cell r="A781">
            <v>779</v>
          </cell>
          <cell r="B781" t="str">
            <v xml:space="preserve">PORT AVENTURA/P.ATRAC                                      </v>
          </cell>
          <cell r="C781" t="str">
            <v>TVM</v>
          </cell>
          <cell r="D781" t="str">
            <v>GENERAL</v>
          </cell>
          <cell r="E781">
            <v>35924</v>
          </cell>
          <cell r="F781" t="str">
            <v>SÁB</v>
          </cell>
          <cell r="G781">
            <v>0.89422453703703697</v>
          </cell>
          <cell r="H781" t="str">
            <v>000:30</v>
          </cell>
          <cell r="I781" t="str">
            <v>[FUTBOL:L.ESPA#OLA]  * {AVANCE PROGRAMACION}</v>
          </cell>
          <cell r="J781">
            <v>17</v>
          </cell>
          <cell r="K781">
            <v>37</v>
          </cell>
          <cell r="L781" t="str">
            <v>Resto</v>
          </cell>
          <cell r="M781">
            <v>1.5</v>
          </cell>
          <cell r="N781">
            <v>1439.1</v>
          </cell>
          <cell r="O781">
            <v>563</v>
          </cell>
          <cell r="P781">
            <v>1275</v>
          </cell>
          <cell r="Q781">
            <v>14.9</v>
          </cell>
          <cell r="R781">
            <v>35459</v>
          </cell>
          <cell r="S781">
            <v>96.6</v>
          </cell>
          <cell r="T781">
            <v>30</v>
          </cell>
          <cell r="U781">
            <v>35459</v>
          </cell>
        </row>
        <row r="782">
          <cell r="A782">
            <v>780</v>
          </cell>
          <cell r="B782" t="str">
            <v xml:space="preserve">PORT AVENTURA/P.ATRAC                                      </v>
          </cell>
          <cell r="C782" t="str">
            <v>TVM</v>
          </cell>
          <cell r="D782" t="str">
            <v>GENERAL</v>
          </cell>
          <cell r="E782">
            <v>35924</v>
          </cell>
          <cell r="F782" t="str">
            <v>SÁB</v>
          </cell>
          <cell r="G782">
            <v>0.89497685185185183</v>
          </cell>
          <cell r="H782" t="str">
            <v>000:10</v>
          </cell>
          <cell r="I782" t="str">
            <v>[FUTBOL:L.ESPA#OLA]  * {AVANCE PROGRAMACION}</v>
          </cell>
          <cell r="J782">
            <v>21</v>
          </cell>
          <cell r="K782">
            <v>37</v>
          </cell>
          <cell r="L782" t="str">
            <v>Resto</v>
          </cell>
          <cell r="M782">
            <v>1.5</v>
          </cell>
          <cell r="N782">
            <v>1440.6</v>
          </cell>
          <cell r="O782">
            <v>539</v>
          </cell>
          <cell r="P782">
            <v>425</v>
          </cell>
          <cell r="Q782">
            <v>14.9</v>
          </cell>
          <cell r="R782">
            <v>35459</v>
          </cell>
          <cell r="S782">
            <v>96.6</v>
          </cell>
          <cell r="T782">
            <v>10</v>
          </cell>
          <cell r="U782">
            <v>35459</v>
          </cell>
        </row>
        <row r="783">
          <cell r="A783">
            <v>781</v>
          </cell>
          <cell r="B783" t="str">
            <v xml:space="preserve">PORT AVENTURA/P.ATRAC                                      </v>
          </cell>
          <cell r="C783" t="str">
            <v>TVM</v>
          </cell>
          <cell r="D783" t="str">
            <v>GENERAL</v>
          </cell>
          <cell r="E783">
            <v>35924</v>
          </cell>
          <cell r="F783" t="str">
            <v>SÁB</v>
          </cell>
          <cell r="G783">
            <v>0.98072916666666676</v>
          </cell>
          <cell r="H783" t="str">
            <v>000:10</v>
          </cell>
          <cell r="I783" t="str">
            <v>[CINE] {AVANCE PROGRAMACION} * {AVANCE PROGRAMACION}</v>
          </cell>
          <cell r="J783">
            <v>11</v>
          </cell>
          <cell r="K783">
            <v>20</v>
          </cell>
          <cell r="L783" t="str">
            <v>Resto</v>
          </cell>
          <cell r="M783">
            <v>1.3</v>
          </cell>
          <cell r="N783">
            <v>1441.8</v>
          </cell>
          <cell r="O783">
            <v>461</v>
          </cell>
          <cell r="P783">
            <v>350</v>
          </cell>
          <cell r="Q783">
            <v>14.9</v>
          </cell>
          <cell r="R783">
            <v>35459</v>
          </cell>
          <cell r="S783">
            <v>96.6</v>
          </cell>
          <cell r="T783">
            <v>10</v>
          </cell>
          <cell r="U783">
            <v>35459</v>
          </cell>
        </row>
        <row r="784">
          <cell r="A784">
            <v>782</v>
          </cell>
          <cell r="B784" t="str">
            <v xml:space="preserve">PORT AVENTURA/P.ATRAC                                      </v>
          </cell>
          <cell r="C784" t="str">
            <v>TVE1</v>
          </cell>
          <cell r="D784" t="str">
            <v>GENERAL</v>
          </cell>
          <cell r="E784">
            <v>35925</v>
          </cell>
          <cell r="F784" t="str">
            <v>DOM</v>
          </cell>
          <cell r="G784">
            <v>0.6802083333333333</v>
          </cell>
          <cell r="H784" t="str">
            <v>000:30</v>
          </cell>
          <cell r="I784" t="str">
            <v>[CINE]  * {AVANCE PROGRAMACION}</v>
          </cell>
          <cell r="J784">
            <v>3</v>
          </cell>
          <cell r="K784">
            <v>21</v>
          </cell>
          <cell r="L784" t="str">
            <v>Resto</v>
          </cell>
          <cell r="M784">
            <v>6.9</v>
          </cell>
          <cell r="N784">
            <v>1448.7</v>
          </cell>
          <cell r="O784">
            <v>2543</v>
          </cell>
          <cell r="P784">
            <v>3900</v>
          </cell>
          <cell r="Q784">
            <v>15</v>
          </cell>
          <cell r="R784">
            <v>35487</v>
          </cell>
          <cell r="S784">
            <v>96.7</v>
          </cell>
          <cell r="T784">
            <v>30</v>
          </cell>
          <cell r="U784">
            <v>35487</v>
          </cell>
        </row>
        <row r="785">
          <cell r="A785">
            <v>783</v>
          </cell>
          <cell r="B785" t="str">
            <v xml:space="preserve">PORT AVENTURA/P.ATRAC                                      </v>
          </cell>
          <cell r="C785" t="str">
            <v>TVE1</v>
          </cell>
          <cell r="D785" t="str">
            <v>GENERAL</v>
          </cell>
          <cell r="E785">
            <v>35925</v>
          </cell>
          <cell r="F785" t="str">
            <v>DOM</v>
          </cell>
          <cell r="G785">
            <v>0.68096064814814816</v>
          </cell>
          <cell r="H785" t="str">
            <v>000:10</v>
          </cell>
          <cell r="I785" t="str">
            <v>[CINE]  * {AVANCE PROGRAMACION}</v>
          </cell>
          <cell r="J785">
            <v>6</v>
          </cell>
          <cell r="K785">
            <v>21</v>
          </cell>
          <cell r="L785" t="str">
            <v>Resto</v>
          </cell>
          <cell r="M785">
            <v>6.9</v>
          </cell>
          <cell r="N785">
            <v>1455.7</v>
          </cell>
          <cell r="O785">
            <v>2548</v>
          </cell>
          <cell r="P785">
            <v>1560</v>
          </cell>
          <cell r="Q785">
            <v>15.1</v>
          </cell>
          <cell r="R785">
            <v>35487</v>
          </cell>
          <cell r="S785">
            <v>96.7</v>
          </cell>
          <cell r="T785">
            <v>10</v>
          </cell>
          <cell r="U785">
            <v>35487</v>
          </cell>
        </row>
        <row r="786">
          <cell r="A786">
            <v>784</v>
          </cell>
          <cell r="B786" t="str">
            <v xml:space="preserve">PORT AVENTURA/P.ATRAC                                      </v>
          </cell>
          <cell r="C786" t="str">
            <v>TVE1</v>
          </cell>
          <cell r="D786" t="str">
            <v>GENERAL</v>
          </cell>
          <cell r="E786">
            <v>35925</v>
          </cell>
          <cell r="F786" t="str">
            <v>DOM</v>
          </cell>
          <cell r="G786">
            <v>0.81737268518518524</v>
          </cell>
          <cell r="H786" t="str">
            <v>000:30</v>
          </cell>
          <cell r="I786" t="str">
            <v>[CINE 2] {AVANCE PROGRAMACION} * {(P)TVE PRIMAVERA PEGA}</v>
          </cell>
          <cell r="J786">
            <v>21</v>
          </cell>
          <cell r="K786">
            <v>26</v>
          </cell>
          <cell r="L786" t="str">
            <v>Resto</v>
          </cell>
          <cell r="M786">
            <v>3.5</v>
          </cell>
          <cell r="N786">
            <v>1459.2</v>
          </cell>
          <cell r="O786">
            <v>1300</v>
          </cell>
          <cell r="P786">
            <v>2100</v>
          </cell>
          <cell r="Q786">
            <v>15.1</v>
          </cell>
          <cell r="R786">
            <v>35494</v>
          </cell>
          <cell r="S786">
            <v>96.7</v>
          </cell>
          <cell r="T786">
            <v>30</v>
          </cell>
          <cell r="U786">
            <v>35494</v>
          </cell>
        </row>
        <row r="787">
          <cell r="A787">
            <v>785</v>
          </cell>
          <cell r="B787" t="str">
            <v xml:space="preserve">PORT AVENTURA/P.ATRAC                                      </v>
          </cell>
          <cell r="C787" t="str">
            <v>TVE1</v>
          </cell>
          <cell r="D787" t="str">
            <v>GENERAL</v>
          </cell>
          <cell r="E787">
            <v>35925</v>
          </cell>
          <cell r="F787" t="str">
            <v>DOM</v>
          </cell>
          <cell r="G787">
            <v>0.87265046296296289</v>
          </cell>
          <cell r="H787" t="str">
            <v>000:10</v>
          </cell>
          <cell r="I787" t="str">
            <v>[AVANCE PROGRAMACION] * [AVANCE PROGRAMACION]</v>
          </cell>
          <cell r="J787">
            <v>12</v>
          </cell>
          <cell r="K787">
            <v>19</v>
          </cell>
          <cell r="L787" t="str">
            <v>Resto</v>
          </cell>
          <cell r="M787">
            <v>4.8</v>
          </cell>
          <cell r="N787">
            <v>1464</v>
          </cell>
          <cell r="O787">
            <v>1761</v>
          </cell>
          <cell r="P787">
            <v>1200</v>
          </cell>
          <cell r="Q787">
            <v>15.1</v>
          </cell>
          <cell r="R787">
            <v>35510</v>
          </cell>
          <cell r="S787">
            <v>96.7</v>
          </cell>
          <cell r="T787">
            <v>10</v>
          </cell>
          <cell r="U787">
            <v>35510</v>
          </cell>
        </row>
        <row r="788">
          <cell r="A788">
            <v>786</v>
          </cell>
          <cell r="B788" t="str">
            <v xml:space="preserve">PORT AVENTURA/P.ATRAC                                      </v>
          </cell>
          <cell r="C788" t="str">
            <v>TVE1</v>
          </cell>
          <cell r="D788" t="str">
            <v>GENERAL</v>
          </cell>
          <cell r="E788">
            <v>35926</v>
          </cell>
          <cell r="F788" t="str">
            <v>LUN</v>
          </cell>
          <cell r="G788">
            <v>0.60115740740740742</v>
          </cell>
          <cell r="H788" t="str">
            <v>000:10</v>
          </cell>
          <cell r="I788" t="str">
            <v>[AVANCE PROGRAMACION] * [AVANCE PROGRAMACION]</v>
          </cell>
          <cell r="J788">
            <v>6</v>
          </cell>
          <cell r="K788">
            <v>17</v>
          </cell>
          <cell r="L788" t="str">
            <v>Resto</v>
          </cell>
          <cell r="M788">
            <v>5.2</v>
          </cell>
          <cell r="N788">
            <v>1469.3</v>
          </cell>
          <cell r="O788">
            <v>1925</v>
          </cell>
          <cell r="P788">
            <v>900</v>
          </cell>
          <cell r="Q788">
            <v>15.2</v>
          </cell>
          <cell r="R788">
            <v>35536</v>
          </cell>
          <cell r="S788">
            <v>96.8</v>
          </cell>
          <cell r="T788">
            <v>10</v>
          </cell>
          <cell r="U788">
            <v>35536</v>
          </cell>
        </row>
        <row r="789">
          <cell r="A789">
            <v>787</v>
          </cell>
          <cell r="B789" t="str">
            <v xml:space="preserve">PORT AVENTURA/P.ATRAC                                      </v>
          </cell>
          <cell r="C789" t="str">
            <v>TVE1</v>
          </cell>
          <cell r="D789" t="str">
            <v>GENERAL</v>
          </cell>
          <cell r="E789">
            <v>35926</v>
          </cell>
          <cell r="F789" t="str">
            <v>LUN</v>
          </cell>
          <cell r="G789">
            <v>0.92637731481481478</v>
          </cell>
          <cell r="H789" t="str">
            <v>000:10</v>
          </cell>
          <cell r="I789" t="str">
            <v>[A LAS ONCE EN CASA] {AVANCE PROGRAMACION} * {AVANCE PROGRAMACION}</v>
          </cell>
          <cell r="J789">
            <v>13</v>
          </cell>
          <cell r="K789">
            <v>17</v>
          </cell>
          <cell r="L789" t="str">
            <v>Resto</v>
          </cell>
          <cell r="M789">
            <v>9.4</v>
          </cell>
          <cell r="N789">
            <v>1478.6</v>
          </cell>
          <cell r="O789">
            <v>3441</v>
          </cell>
          <cell r="P789">
            <v>2700</v>
          </cell>
          <cell r="Q789">
            <v>15.3</v>
          </cell>
          <cell r="R789">
            <v>35545</v>
          </cell>
          <cell r="S789">
            <v>96.8</v>
          </cell>
          <cell r="T789">
            <v>10</v>
          </cell>
          <cell r="U789">
            <v>35545</v>
          </cell>
        </row>
        <row r="790">
          <cell r="A790">
            <v>788</v>
          </cell>
          <cell r="B790" t="str">
            <v xml:space="preserve">PORT AVENTURA/P.ATRAC                                      </v>
          </cell>
          <cell r="C790" t="str">
            <v>LA 2</v>
          </cell>
          <cell r="D790" t="str">
            <v>GENERAL</v>
          </cell>
          <cell r="E790">
            <v>35926</v>
          </cell>
          <cell r="F790" t="str">
            <v>LUN</v>
          </cell>
          <cell r="G790">
            <v>0.9493287037037037</v>
          </cell>
          <cell r="H790" t="str">
            <v>000:30</v>
          </cell>
          <cell r="I790" t="str">
            <v>[QUE GRANDE CINE PRESE]  * {AVANCE PROGRAMACION}</v>
          </cell>
          <cell r="J790">
            <v>2</v>
          </cell>
          <cell r="K790">
            <v>19</v>
          </cell>
          <cell r="L790" t="str">
            <v>Segunda</v>
          </cell>
          <cell r="M790">
            <v>2.6</v>
          </cell>
          <cell r="N790">
            <v>1481.2</v>
          </cell>
          <cell r="O790">
            <v>941</v>
          </cell>
          <cell r="P790">
            <v>2250</v>
          </cell>
          <cell r="Q790">
            <v>15.3</v>
          </cell>
          <cell r="R790">
            <v>35545</v>
          </cell>
          <cell r="S790">
            <v>96.8</v>
          </cell>
          <cell r="T790">
            <v>30</v>
          </cell>
          <cell r="U790">
            <v>35545</v>
          </cell>
        </row>
        <row r="791">
          <cell r="A791">
            <v>789</v>
          </cell>
          <cell r="B791" t="str">
            <v xml:space="preserve">PORT AVENTURA/P.ATRAC                                      </v>
          </cell>
          <cell r="C791" t="str">
            <v>T5</v>
          </cell>
          <cell r="D791" t="str">
            <v>GENERAL</v>
          </cell>
          <cell r="E791">
            <v>35926</v>
          </cell>
          <cell r="F791" t="str">
            <v>LUN</v>
          </cell>
          <cell r="G791">
            <v>0.79207175925925932</v>
          </cell>
          <cell r="H791" t="str">
            <v>000:10</v>
          </cell>
          <cell r="I791" t="str">
            <v>[ANA] {AVANCE PROGRAMACION} * {AVANCE PROGRAMACION}</v>
          </cell>
          <cell r="J791">
            <v>11</v>
          </cell>
          <cell r="K791">
            <v>14</v>
          </cell>
          <cell r="L791" t="str">
            <v>Resto</v>
          </cell>
          <cell r="M791">
            <v>4.4000000000000004</v>
          </cell>
          <cell r="N791">
            <v>1485.6</v>
          </cell>
          <cell r="O791">
            <v>1627</v>
          </cell>
          <cell r="P791">
            <v>660</v>
          </cell>
          <cell r="Q791">
            <v>15.3</v>
          </cell>
          <cell r="R791">
            <v>35545</v>
          </cell>
          <cell r="S791">
            <v>96.8</v>
          </cell>
          <cell r="T791">
            <v>10</v>
          </cell>
          <cell r="U791">
            <v>35545</v>
          </cell>
        </row>
        <row r="792">
          <cell r="A792">
            <v>790</v>
          </cell>
          <cell r="B792" t="str">
            <v xml:space="preserve">PORT AVENTURA/P.ATRAC                                      </v>
          </cell>
          <cell r="C792" t="str">
            <v>T5</v>
          </cell>
          <cell r="D792" t="str">
            <v>GENERAL</v>
          </cell>
          <cell r="E792">
            <v>35926</v>
          </cell>
          <cell r="F792" t="str">
            <v>LUN</v>
          </cell>
          <cell r="G792">
            <v>0.82513888888888898</v>
          </cell>
          <cell r="H792" t="str">
            <v>000:10</v>
          </cell>
          <cell r="I792" t="str">
            <v xml:space="preserve">[ANA] {AVANCE PROGRAMACION} * </v>
          </cell>
          <cell r="J792">
            <v>17</v>
          </cell>
          <cell r="K792">
            <v>19</v>
          </cell>
          <cell r="L792" t="str">
            <v>Resto</v>
          </cell>
          <cell r="M792">
            <v>5.8</v>
          </cell>
          <cell r="N792">
            <v>1491.4</v>
          </cell>
          <cell r="O792">
            <v>2136</v>
          </cell>
          <cell r="P792">
            <v>660</v>
          </cell>
          <cell r="Q792">
            <v>15.4</v>
          </cell>
          <cell r="R792">
            <v>35545</v>
          </cell>
          <cell r="S792">
            <v>96.8</v>
          </cell>
          <cell r="T792">
            <v>10</v>
          </cell>
          <cell r="U792">
            <v>35545</v>
          </cell>
        </row>
        <row r="793">
          <cell r="A793">
            <v>791</v>
          </cell>
          <cell r="B793" t="str">
            <v xml:space="preserve">PORT AVENTURA/P.ATRAC                                      </v>
          </cell>
          <cell r="C793" t="str">
            <v>T5</v>
          </cell>
          <cell r="D793" t="str">
            <v>GENERAL</v>
          </cell>
          <cell r="E793">
            <v>35926</v>
          </cell>
          <cell r="F793" t="str">
            <v>LUN</v>
          </cell>
          <cell r="G793">
            <v>0.97163194444444445</v>
          </cell>
          <cell r="H793" t="str">
            <v>000:10</v>
          </cell>
          <cell r="I793" t="str">
            <v>[CRONICAS MARCIANAS] {AVANCE PROGRAMACION} * {AVANCE PROGRAMACION}</v>
          </cell>
          <cell r="J793">
            <v>8</v>
          </cell>
          <cell r="K793">
            <v>18</v>
          </cell>
          <cell r="L793" t="str">
            <v>Resto</v>
          </cell>
          <cell r="M793">
            <v>5.5</v>
          </cell>
          <cell r="N793">
            <v>1497</v>
          </cell>
          <cell r="O793">
            <v>2023</v>
          </cell>
          <cell r="P793">
            <v>630</v>
          </cell>
          <cell r="Q793">
            <v>15.5</v>
          </cell>
          <cell r="R793">
            <v>35549</v>
          </cell>
          <cell r="S793">
            <v>96.8</v>
          </cell>
          <cell r="T793">
            <v>10</v>
          </cell>
          <cell r="U793">
            <v>35549</v>
          </cell>
        </row>
        <row r="794">
          <cell r="A794">
            <v>792</v>
          </cell>
          <cell r="B794" t="str">
            <v xml:space="preserve">PORT AVENTURA/P.ATRAC                                      </v>
          </cell>
          <cell r="C794" t="str">
            <v>T5</v>
          </cell>
          <cell r="D794" t="str">
            <v>GENERAL</v>
          </cell>
          <cell r="E794">
            <v>35926</v>
          </cell>
          <cell r="F794" t="str">
            <v>LUN</v>
          </cell>
          <cell r="G794">
            <v>1.0370601851851851</v>
          </cell>
          <cell r="H794" t="str">
            <v>000:10</v>
          </cell>
          <cell r="I794" t="str">
            <v>[CRONICAS MARCIANAS] {AVANCE PROGRAMACION} * {AVANCE PROGRAMACION}</v>
          </cell>
          <cell r="J794">
            <v>18</v>
          </cell>
          <cell r="K794">
            <v>28</v>
          </cell>
          <cell r="L794" t="str">
            <v>Resto</v>
          </cell>
          <cell r="M794">
            <v>2.4</v>
          </cell>
          <cell r="N794">
            <v>1499.3</v>
          </cell>
          <cell r="O794">
            <v>876</v>
          </cell>
          <cell r="P794">
            <v>129</v>
          </cell>
          <cell r="Q794">
            <v>15.5</v>
          </cell>
          <cell r="R794">
            <v>35553</v>
          </cell>
          <cell r="S794">
            <v>96.8</v>
          </cell>
          <cell r="T794">
            <v>10</v>
          </cell>
          <cell r="U794">
            <v>35553</v>
          </cell>
        </row>
        <row r="795">
          <cell r="A795">
            <v>793</v>
          </cell>
          <cell r="B795" t="str">
            <v xml:space="preserve">PORT AVENTURA/P.ATRAC                                      </v>
          </cell>
          <cell r="C795" t="str">
            <v>T5</v>
          </cell>
          <cell r="D795" t="str">
            <v>GENERAL</v>
          </cell>
          <cell r="E795">
            <v>35926</v>
          </cell>
          <cell r="F795" t="str">
            <v>LUN</v>
          </cell>
          <cell r="G795">
            <v>1.0381018518518519</v>
          </cell>
          <cell r="H795" t="str">
            <v>000:10</v>
          </cell>
          <cell r="I795" t="str">
            <v>[CRONICAS MARCIANAS] {AVANCE PROGRAMACION} * {AVANCE PROGRAMACION}</v>
          </cell>
          <cell r="J795">
            <v>24</v>
          </cell>
          <cell r="K795">
            <v>28</v>
          </cell>
          <cell r="L795" t="str">
            <v>Resto</v>
          </cell>
          <cell r="M795">
            <v>2.4</v>
          </cell>
          <cell r="N795">
            <v>1501.8</v>
          </cell>
          <cell r="O795">
            <v>896</v>
          </cell>
          <cell r="P795">
            <v>129</v>
          </cell>
          <cell r="Q795">
            <v>15.5</v>
          </cell>
          <cell r="R795">
            <v>35555</v>
          </cell>
          <cell r="S795">
            <v>96.8</v>
          </cell>
          <cell r="T795">
            <v>10</v>
          </cell>
          <cell r="U795">
            <v>35555</v>
          </cell>
        </row>
        <row r="796">
          <cell r="A796">
            <v>794</v>
          </cell>
          <cell r="B796" t="str">
            <v xml:space="preserve">PORT AVENTURA/P.ATRAC                                      </v>
          </cell>
          <cell r="C796" t="str">
            <v>A3</v>
          </cell>
          <cell r="D796" t="str">
            <v>GENERAL</v>
          </cell>
          <cell r="E796">
            <v>35926</v>
          </cell>
          <cell r="F796" t="str">
            <v>LUN</v>
          </cell>
          <cell r="G796">
            <v>0.51702546296296303</v>
          </cell>
          <cell r="H796" t="str">
            <v>000:30</v>
          </cell>
          <cell r="I796" t="str">
            <v>[LOS ANGELES DE ROBIN] {AVANCE PROGRAMACION} * {A3Z HOGAR}</v>
          </cell>
          <cell r="J796">
            <v>17</v>
          </cell>
          <cell r="K796">
            <v>17</v>
          </cell>
          <cell r="L796" t="str">
            <v>Ultima</v>
          </cell>
          <cell r="M796">
            <v>0.9</v>
          </cell>
          <cell r="N796">
            <v>1502.7</v>
          </cell>
          <cell r="O796">
            <v>340</v>
          </cell>
          <cell r="P796">
            <v>225</v>
          </cell>
          <cell r="Q796">
            <v>15.5</v>
          </cell>
          <cell r="R796">
            <v>35556</v>
          </cell>
          <cell r="S796">
            <v>96.8</v>
          </cell>
          <cell r="T796">
            <v>30</v>
          </cell>
          <cell r="U796">
            <v>35556</v>
          </cell>
        </row>
        <row r="797">
          <cell r="A797">
            <v>795</v>
          </cell>
          <cell r="B797" t="str">
            <v xml:space="preserve">PORT AVENTURA/P.ATRAC                                      </v>
          </cell>
          <cell r="C797" t="str">
            <v>A3</v>
          </cell>
          <cell r="D797" t="str">
            <v>GENERAL</v>
          </cell>
          <cell r="E797">
            <v>35926</v>
          </cell>
          <cell r="F797" t="str">
            <v>LUN</v>
          </cell>
          <cell r="G797">
            <v>0.86244212962962974</v>
          </cell>
          <cell r="H797" t="str">
            <v>000:10</v>
          </cell>
          <cell r="I797" t="str">
            <v>[IMPACTO TV]  * {AVANCE PROGRAMACION}</v>
          </cell>
          <cell r="J797">
            <v>6</v>
          </cell>
          <cell r="K797">
            <v>20</v>
          </cell>
          <cell r="L797" t="str">
            <v>Resto</v>
          </cell>
          <cell r="M797">
            <v>4.9000000000000004</v>
          </cell>
          <cell r="N797">
            <v>1507.6</v>
          </cell>
          <cell r="O797">
            <v>1791</v>
          </cell>
          <cell r="P797">
            <v>1140</v>
          </cell>
          <cell r="Q797">
            <v>15.6</v>
          </cell>
          <cell r="R797">
            <v>35558</v>
          </cell>
          <cell r="S797">
            <v>96.8</v>
          </cell>
          <cell r="T797">
            <v>10</v>
          </cell>
          <cell r="U797">
            <v>35558</v>
          </cell>
        </row>
        <row r="798">
          <cell r="A798">
            <v>796</v>
          </cell>
          <cell r="B798" t="str">
            <v xml:space="preserve">PORT AVENTURA/P.ATRAC                                      </v>
          </cell>
          <cell r="C798" t="str">
            <v>TVM</v>
          </cell>
          <cell r="D798" t="str">
            <v>GENERAL</v>
          </cell>
          <cell r="E798">
            <v>35926</v>
          </cell>
          <cell r="F798" t="str">
            <v>LUN</v>
          </cell>
          <cell r="G798">
            <v>0.67967592592592585</v>
          </cell>
          <cell r="H798" t="str">
            <v>000:10</v>
          </cell>
          <cell r="I798" t="str">
            <v>[CON T DE TARDE] {AVANCE PROGRAMACION} * {AVANCE PROGRAMACION}</v>
          </cell>
          <cell r="J798">
            <v>2</v>
          </cell>
          <cell r="K798">
            <v>15</v>
          </cell>
          <cell r="L798" t="str">
            <v>Segunda</v>
          </cell>
          <cell r="M798">
            <v>0.8</v>
          </cell>
          <cell r="N798">
            <v>1508.4</v>
          </cell>
          <cell r="O798">
            <v>292</v>
          </cell>
          <cell r="P798">
            <v>200</v>
          </cell>
          <cell r="Q798">
            <v>15.6</v>
          </cell>
          <cell r="R798">
            <v>35558</v>
          </cell>
          <cell r="S798">
            <v>96.8</v>
          </cell>
          <cell r="T798">
            <v>10</v>
          </cell>
          <cell r="U798">
            <v>35558</v>
          </cell>
        </row>
        <row r="799">
          <cell r="A799">
            <v>797</v>
          </cell>
          <cell r="B799" t="str">
            <v xml:space="preserve">PORT AVENTURA/P.ATRAC                                      </v>
          </cell>
          <cell r="C799" t="str">
            <v>TVM</v>
          </cell>
          <cell r="D799" t="str">
            <v>GENERAL</v>
          </cell>
          <cell r="E799">
            <v>35926</v>
          </cell>
          <cell r="F799" t="str">
            <v>LUN</v>
          </cell>
          <cell r="G799">
            <v>0.76239583333333327</v>
          </cell>
          <cell r="H799" t="str">
            <v>000:10</v>
          </cell>
          <cell r="I799" t="str">
            <v>[LA HORA DE MARI PAU] {AVANCE PROGRAMACION} * {LA TIENDA EN CASA}</v>
          </cell>
          <cell r="J799">
            <v>14</v>
          </cell>
          <cell r="K799">
            <v>14</v>
          </cell>
          <cell r="L799" t="str">
            <v>Ultima</v>
          </cell>
          <cell r="M799">
            <v>0.7</v>
          </cell>
          <cell r="N799">
            <v>1509.1</v>
          </cell>
          <cell r="O799">
            <v>246</v>
          </cell>
          <cell r="P799">
            <v>200</v>
          </cell>
          <cell r="Q799">
            <v>15.6</v>
          </cell>
          <cell r="R799">
            <v>35558</v>
          </cell>
          <cell r="S799">
            <v>96.8</v>
          </cell>
          <cell r="T799">
            <v>10</v>
          </cell>
          <cell r="U799">
            <v>35558</v>
          </cell>
        </row>
        <row r="800">
          <cell r="A800">
            <v>798</v>
          </cell>
          <cell r="B800" t="str">
            <v xml:space="preserve">PORT AVENTURA/P.ATRAC                                      </v>
          </cell>
          <cell r="C800" t="str">
            <v>TVM</v>
          </cell>
          <cell r="D800" t="str">
            <v>GENERAL</v>
          </cell>
          <cell r="E800">
            <v>35926</v>
          </cell>
          <cell r="F800" t="str">
            <v>LUN</v>
          </cell>
          <cell r="G800">
            <v>0.81989583333333327</v>
          </cell>
          <cell r="H800" t="str">
            <v>000:10</v>
          </cell>
          <cell r="I800" t="str">
            <v>[MADRID DIRECTO] {AVANCE PROGRAMACION} * {AVANCE PROGRAMACION}</v>
          </cell>
          <cell r="J800">
            <v>2</v>
          </cell>
          <cell r="K800">
            <v>18</v>
          </cell>
          <cell r="L800" t="str">
            <v>Segunda</v>
          </cell>
          <cell r="M800">
            <v>0.7</v>
          </cell>
          <cell r="N800">
            <v>1509.7</v>
          </cell>
          <cell r="O800">
            <v>249</v>
          </cell>
          <cell r="P800">
            <v>200</v>
          </cell>
          <cell r="Q800">
            <v>15.6</v>
          </cell>
          <cell r="R800">
            <v>35558</v>
          </cell>
          <cell r="S800">
            <v>96.8</v>
          </cell>
          <cell r="T800">
            <v>10</v>
          </cell>
          <cell r="U800">
            <v>35558</v>
          </cell>
        </row>
        <row r="801">
          <cell r="A801">
            <v>799</v>
          </cell>
          <cell r="B801" t="str">
            <v xml:space="preserve">PORT AVENTURA/P.ATRAC                                      </v>
          </cell>
          <cell r="C801" t="str">
            <v>TVM</v>
          </cell>
          <cell r="D801" t="str">
            <v>GENERAL</v>
          </cell>
          <cell r="E801">
            <v>35926</v>
          </cell>
          <cell r="F801" t="str">
            <v>LUN</v>
          </cell>
          <cell r="G801">
            <v>0.93987268518518519</v>
          </cell>
          <cell r="H801" t="str">
            <v>000:10</v>
          </cell>
          <cell r="I801" t="str">
            <v>[HOLA MAMA,SOY YO] {AVANCE PROGRAMACION} * {AVANCE PROGRAMACION}</v>
          </cell>
          <cell r="J801">
            <v>15</v>
          </cell>
          <cell r="K801">
            <v>17</v>
          </cell>
          <cell r="L801" t="str">
            <v>Resto</v>
          </cell>
          <cell r="M801">
            <v>0.9</v>
          </cell>
          <cell r="N801">
            <v>1510.6</v>
          </cell>
          <cell r="O801">
            <v>329</v>
          </cell>
          <cell r="P801">
            <v>350</v>
          </cell>
          <cell r="Q801">
            <v>15.6</v>
          </cell>
          <cell r="R801">
            <v>35558</v>
          </cell>
          <cell r="S801">
            <v>96.8</v>
          </cell>
          <cell r="T801">
            <v>10</v>
          </cell>
          <cell r="U801">
            <v>35558</v>
          </cell>
        </row>
        <row r="802">
          <cell r="A802">
            <v>800</v>
          </cell>
          <cell r="B802" t="str">
            <v xml:space="preserve">PORT AVENTURA/P.ATRAC                                      </v>
          </cell>
          <cell r="C802" t="str">
            <v>TVE1</v>
          </cell>
          <cell r="D802" t="str">
            <v>GENERAL</v>
          </cell>
          <cell r="E802">
            <v>35927</v>
          </cell>
          <cell r="F802" t="str">
            <v>MAR</v>
          </cell>
          <cell r="G802">
            <v>0.62215277777777778</v>
          </cell>
          <cell r="H802" t="str">
            <v>000:10</v>
          </cell>
          <cell r="I802" t="str">
            <v>[CORAZON DE PRIMAVERA] * [AVANCE PROGRAMACION]</v>
          </cell>
          <cell r="J802">
            <v>7</v>
          </cell>
          <cell r="K802">
            <v>18</v>
          </cell>
          <cell r="L802" t="str">
            <v>Resto</v>
          </cell>
          <cell r="M802">
            <v>6.4</v>
          </cell>
          <cell r="N802">
            <v>1517</v>
          </cell>
          <cell r="O802">
            <v>2356</v>
          </cell>
          <cell r="P802">
            <v>1800</v>
          </cell>
          <cell r="Q802">
            <v>15.7</v>
          </cell>
          <cell r="R802">
            <v>35558</v>
          </cell>
          <cell r="S802">
            <v>96.8</v>
          </cell>
          <cell r="T802">
            <v>10</v>
          </cell>
          <cell r="U802">
            <v>35558</v>
          </cell>
        </row>
        <row r="803">
          <cell r="A803">
            <v>801</v>
          </cell>
          <cell r="B803" t="str">
            <v xml:space="preserve">PORT AVENTURA/P.ATRAC                                      </v>
          </cell>
          <cell r="C803" t="str">
            <v>TVE1</v>
          </cell>
          <cell r="D803" t="str">
            <v>GENERAL</v>
          </cell>
          <cell r="E803">
            <v>35927</v>
          </cell>
          <cell r="F803" t="str">
            <v>MAR</v>
          </cell>
          <cell r="G803">
            <v>0.6794675925925926</v>
          </cell>
          <cell r="H803" t="str">
            <v>000:10</v>
          </cell>
          <cell r="I803" t="str">
            <v>[CALLE NUEVA]  * {AVANCE PROGRAMACION}</v>
          </cell>
          <cell r="J803">
            <v>1</v>
          </cell>
          <cell r="K803">
            <v>19</v>
          </cell>
          <cell r="L803" t="str">
            <v>Primera</v>
          </cell>
          <cell r="M803">
            <v>5.9</v>
          </cell>
          <cell r="N803">
            <v>1523</v>
          </cell>
          <cell r="O803">
            <v>2177</v>
          </cell>
          <cell r="P803">
            <v>600</v>
          </cell>
          <cell r="Q803">
            <v>15.7</v>
          </cell>
          <cell r="R803">
            <v>35560</v>
          </cell>
          <cell r="S803">
            <v>96.9</v>
          </cell>
          <cell r="T803">
            <v>10</v>
          </cell>
          <cell r="U803">
            <v>35560</v>
          </cell>
        </row>
        <row r="804">
          <cell r="A804">
            <v>802</v>
          </cell>
          <cell r="B804" t="str">
            <v xml:space="preserve">PORT AVENTURA/P.ATRAC                                      </v>
          </cell>
          <cell r="C804" t="str">
            <v>TVE1</v>
          </cell>
          <cell r="D804" t="str">
            <v>GENERAL</v>
          </cell>
          <cell r="E804">
            <v>35927</v>
          </cell>
          <cell r="F804" t="str">
            <v>MAR</v>
          </cell>
          <cell r="G804">
            <v>0.72590277777777779</v>
          </cell>
          <cell r="H804" t="str">
            <v>000:10</v>
          </cell>
          <cell r="I804" t="str">
            <v>[HURACAN] {AVANCE PROGRAMACION} * {AVANCE PROGRAMACION}</v>
          </cell>
          <cell r="J804">
            <v>10</v>
          </cell>
          <cell r="K804">
            <v>12</v>
          </cell>
          <cell r="L804" t="str">
            <v>Resto</v>
          </cell>
          <cell r="M804">
            <v>3.9</v>
          </cell>
          <cell r="N804">
            <v>1526.9</v>
          </cell>
          <cell r="O804">
            <v>1429</v>
          </cell>
          <cell r="P804">
            <v>420</v>
          </cell>
          <cell r="Q804">
            <v>15.8</v>
          </cell>
          <cell r="R804">
            <v>35566</v>
          </cell>
          <cell r="S804">
            <v>96.9</v>
          </cell>
          <cell r="T804">
            <v>10</v>
          </cell>
          <cell r="U804">
            <v>35566</v>
          </cell>
        </row>
        <row r="805">
          <cell r="A805">
            <v>803</v>
          </cell>
          <cell r="B805" t="str">
            <v xml:space="preserve">PORT AVENTURA/P.ATRAC                                      </v>
          </cell>
          <cell r="C805" t="str">
            <v>T5</v>
          </cell>
          <cell r="D805" t="str">
            <v>GENERAL</v>
          </cell>
          <cell r="E805">
            <v>35927</v>
          </cell>
          <cell r="F805" t="str">
            <v>MAR</v>
          </cell>
          <cell r="G805">
            <v>0.86998842592592596</v>
          </cell>
          <cell r="H805" t="str">
            <v>000:30</v>
          </cell>
          <cell r="I805" t="str">
            <v>[LAS NOTICIAS]</v>
          </cell>
          <cell r="J805">
            <v>6</v>
          </cell>
          <cell r="K805">
            <v>18</v>
          </cell>
          <cell r="L805" t="str">
            <v>Resto</v>
          </cell>
          <cell r="M805">
            <v>3.8</v>
          </cell>
          <cell r="N805">
            <v>1530.7</v>
          </cell>
          <cell r="O805">
            <v>1395</v>
          </cell>
          <cell r="P805">
            <v>1913</v>
          </cell>
          <cell r="Q805">
            <v>15.8</v>
          </cell>
          <cell r="R805">
            <v>35575</v>
          </cell>
          <cell r="S805">
            <v>96.9</v>
          </cell>
          <cell r="T805">
            <v>30</v>
          </cell>
          <cell r="U805">
            <v>35575</v>
          </cell>
        </row>
        <row r="806">
          <cell r="A806">
            <v>804</v>
          </cell>
          <cell r="B806" t="str">
            <v xml:space="preserve">PORT AVENTURA/P.ATRAC                                      </v>
          </cell>
          <cell r="C806" t="str">
            <v>T5</v>
          </cell>
          <cell r="D806" t="str">
            <v>GENERAL</v>
          </cell>
          <cell r="E806">
            <v>35927</v>
          </cell>
          <cell r="F806" t="str">
            <v>MAR</v>
          </cell>
          <cell r="G806">
            <v>0.98711805555555554</v>
          </cell>
          <cell r="H806" t="str">
            <v>000:10</v>
          </cell>
          <cell r="I806" t="str">
            <v>[CRONICAS MARCIANAS] {AVANCE PROGRAMACION} * {AVANCE PROGRAMACION}</v>
          </cell>
          <cell r="J806">
            <v>12</v>
          </cell>
          <cell r="K806">
            <v>19</v>
          </cell>
          <cell r="L806" t="str">
            <v>Resto</v>
          </cell>
          <cell r="M806">
            <v>5</v>
          </cell>
          <cell r="N806">
            <v>1535.7</v>
          </cell>
          <cell r="O806">
            <v>1841</v>
          </cell>
          <cell r="P806">
            <v>630</v>
          </cell>
          <cell r="Q806">
            <v>15.8</v>
          </cell>
          <cell r="R806">
            <v>35579</v>
          </cell>
          <cell r="S806">
            <v>96.9</v>
          </cell>
          <cell r="T806">
            <v>10</v>
          </cell>
          <cell r="U806">
            <v>35579</v>
          </cell>
        </row>
        <row r="807">
          <cell r="A807">
            <v>805</v>
          </cell>
          <cell r="B807" t="str">
            <v xml:space="preserve">PORT AVENTURA/P.ATRAC                                      </v>
          </cell>
          <cell r="C807" t="str">
            <v>T5</v>
          </cell>
          <cell r="D807" t="str">
            <v>GENERAL</v>
          </cell>
          <cell r="E807">
            <v>35927</v>
          </cell>
          <cell r="F807" t="str">
            <v>MAR</v>
          </cell>
          <cell r="G807">
            <v>1.0483796296296297</v>
          </cell>
          <cell r="H807" t="str">
            <v>000:10</v>
          </cell>
          <cell r="I807" t="str">
            <v>[CRONICAS MARCIANAS] {AVANCE PROGRAMACION} * {AVANCE PROGRAMACION}</v>
          </cell>
          <cell r="J807">
            <v>10</v>
          </cell>
          <cell r="K807">
            <v>26</v>
          </cell>
          <cell r="L807" t="str">
            <v>Resto</v>
          </cell>
          <cell r="M807">
            <v>1.6</v>
          </cell>
          <cell r="N807">
            <v>1537.3</v>
          </cell>
          <cell r="O807">
            <v>583</v>
          </cell>
          <cell r="P807">
            <v>129</v>
          </cell>
          <cell r="Q807">
            <v>15.9</v>
          </cell>
          <cell r="R807">
            <v>35579</v>
          </cell>
          <cell r="S807">
            <v>96.9</v>
          </cell>
          <cell r="T807">
            <v>10</v>
          </cell>
          <cell r="U807">
            <v>35579</v>
          </cell>
        </row>
        <row r="808">
          <cell r="A808">
            <v>806</v>
          </cell>
          <cell r="B808" t="str">
            <v xml:space="preserve">PORT AVENTURA/P.ATRAC                                      </v>
          </cell>
          <cell r="C808" t="str">
            <v>A3</v>
          </cell>
          <cell r="D808" t="str">
            <v>GENERAL</v>
          </cell>
          <cell r="E808">
            <v>35927</v>
          </cell>
          <cell r="F808" t="str">
            <v>MAR</v>
          </cell>
          <cell r="G808">
            <v>0.76214120370370375</v>
          </cell>
          <cell r="H808" t="str">
            <v>000:10</v>
          </cell>
          <cell r="I808" t="str">
            <v>[RUMBO AL SUR] {ANTENA 3 AVANCE 18H} * {AVANCE PROGRAMACION}</v>
          </cell>
          <cell r="J808">
            <v>8</v>
          </cell>
          <cell r="K808">
            <v>19</v>
          </cell>
          <cell r="L808" t="str">
            <v>Resto</v>
          </cell>
          <cell r="M808">
            <v>2</v>
          </cell>
          <cell r="N808">
            <v>1539.3</v>
          </cell>
          <cell r="O808">
            <v>729</v>
          </cell>
          <cell r="P808">
            <v>480</v>
          </cell>
          <cell r="Q808">
            <v>15.9</v>
          </cell>
          <cell r="R808">
            <v>35579</v>
          </cell>
          <cell r="S808">
            <v>96.9</v>
          </cell>
          <cell r="T808">
            <v>10</v>
          </cell>
          <cell r="U808">
            <v>35579</v>
          </cell>
        </row>
        <row r="809">
          <cell r="A809">
            <v>807</v>
          </cell>
          <cell r="B809" t="str">
            <v xml:space="preserve">PORT AVENTURA/P.ATRAC                                      </v>
          </cell>
          <cell r="C809" t="str">
            <v>TVM</v>
          </cell>
          <cell r="D809" t="str">
            <v>GENERAL</v>
          </cell>
          <cell r="E809">
            <v>35927</v>
          </cell>
          <cell r="F809" t="str">
            <v>MAR</v>
          </cell>
          <cell r="G809">
            <v>0.68068287037037034</v>
          </cell>
          <cell r="H809" t="str">
            <v>000:10</v>
          </cell>
          <cell r="I809" t="str">
            <v>[CON T DE TARDE] {AVANCE PROGRAMACION} * {AVANCE PROGRAMACION}</v>
          </cell>
          <cell r="J809">
            <v>14</v>
          </cell>
          <cell r="K809">
            <v>15</v>
          </cell>
          <cell r="L809" t="str">
            <v>Penultima</v>
          </cell>
          <cell r="M809">
            <v>0.8</v>
          </cell>
          <cell r="N809">
            <v>1540.1</v>
          </cell>
          <cell r="O809">
            <v>297</v>
          </cell>
          <cell r="P809">
            <v>200</v>
          </cell>
          <cell r="Q809">
            <v>15.9</v>
          </cell>
          <cell r="R809">
            <v>35579</v>
          </cell>
          <cell r="S809">
            <v>96.9</v>
          </cell>
          <cell r="T809">
            <v>10</v>
          </cell>
          <cell r="U809">
            <v>35579</v>
          </cell>
        </row>
        <row r="810">
          <cell r="A810">
            <v>808</v>
          </cell>
          <cell r="B810" t="str">
            <v xml:space="preserve">PORT AVENTURA/P.ATRAC                                      </v>
          </cell>
          <cell r="C810" t="str">
            <v>TVE1</v>
          </cell>
          <cell r="D810" t="str">
            <v>GENERAL</v>
          </cell>
          <cell r="E810">
            <v>35928</v>
          </cell>
          <cell r="F810" t="str">
            <v>MIÉ</v>
          </cell>
          <cell r="G810">
            <v>0.55351851851851852</v>
          </cell>
          <cell r="H810" t="str">
            <v>000:10</v>
          </cell>
          <cell r="I810" t="str">
            <v>[AVANCE PROGRAMACION] * [AVANCE PROGRAMACION]</v>
          </cell>
          <cell r="J810">
            <v>2</v>
          </cell>
          <cell r="K810">
            <v>15</v>
          </cell>
          <cell r="L810" t="str">
            <v>Segunda</v>
          </cell>
          <cell r="M810">
            <v>2.2999999999999998</v>
          </cell>
          <cell r="N810">
            <v>1542.4</v>
          </cell>
          <cell r="O810">
            <v>843</v>
          </cell>
          <cell r="P810">
            <v>240</v>
          </cell>
          <cell r="Q810">
            <v>15.9</v>
          </cell>
          <cell r="R810">
            <v>35579</v>
          </cell>
          <cell r="S810">
            <v>96.9</v>
          </cell>
          <cell r="T810">
            <v>10</v>
          </cell>
          <cell r="U810">
            <v>35579</v>
          </cell>
        </row>
        <row r="811">
          <cell r="A811">
            <v>809</v>
          </cell>
          <cell r="B811" t="str">
            <v xml:space="preserve">PORT AVENTURA/P.ATRAC                                      </v>
          </cell>
          <cell r="C811" t="str">
            <v>TVE1</v>
          </cell>
          <cell r="D811" t="str">
            <v>GENERAL</v>
          </cell>
          <cell r="E811">
            <v>35928</v>
          </cell>
          <cell r="F811" t="str">
            <v>MIÉ</v>
          </cell>
          <cell r="G811">
            <v>0.70673611111111112</v>
          </cell>
          <cell r="H811" t="str">
            <v>000:10</v>
          </cell>
          <cell r="I811" t="str">
            <v>[HURACAN] {AVANCE PROGRAMACION} * {AVANCE PROGRAMACION}</v>
          </cell>
          <cell r="J811">
            <v>20</v>
          </cell>
          <cell r="K811">
            <v>20</v>
          </cell>
          <cell r="L811" t="str">
            <v>Ultima</v>
          </cell>
          <cell r="M811">
            <v>4.5</v>
          </cell>
          <cell r="N811">
            <v>1546.8</v>
          </cell>
          <cell r="O811">
            <v>1640</v>
          </cell>
          <cell r="P811">
            <v>420</v>
          </cell>
          <cell r="Q811">
            <v>16</v>
          </cell>
          <cell r="R811">
            <v>35580</v>
          </cell>
          <cell r="S811">
            <v>96.9</v>
          </cell>
          <cell r="T811">
            <v>10</v>
          </cell>
          <cell r="U811">
            <v>35580</v>
          </cell>
        </row>
        <row r="812">
          <cell r="A812">
            <v>810</v>
          </cell>
          <cell r="B812" t="str">
            <v xml:space="preserve">PORT AVENTURA/P.ATRAC                                      </v>
          </cell>
          <cell r="C812" t="str">
            <v>TVE1</v>
          </cell>
          <cell r="D812" t="str">
            <v>GENERAL</v>
          </cell>
          <cell r="E812">
            <v>35928</v>
          </cell>
          <cell r="F812" t="str">
            <v>MIÉ</v>
          </cell>
          <cell r="G812">
            <v>0.7416666666666667</v>
          </cell>
          <cell r="H812" t="str">
            <v>000:10</v>
          </cell>
          <cell r="I812" t="str">
            <v>[HURACAN] {AVANCE PROGRAMACION} * {AVANCE PROGRAMACION}</v>
          </cell>
          <cell r="J812">
            <v>14</v>
          </cell>
          <cell r="K812">
            <v>15</v>
          </cell>
          <cell r="L812" t="str">
            <v>Penultima</v>
          </cell>
          <cell r="M812">
            <v>4.8</v>
          </cell>
          <cell r="N812">
            <v>1551.6</v>
          </cell>
          <cell r="O812">
            <v>1753</v>
          </cell>
          <cell r="P812">
            <v>420</v>
          </cell>
          <cell r="Q812">
            <v>16</v>
          </cell>
          <cell r="R812">
            <v>35580</v>
          </cell>
          <cell r="S812">
            <v>96.9</v>
          </cell>
          <cell r="T812">
            <v>10</v>
          </cell>
          <cell r="U812">
            <v>35580</v>
          </cell>
        </row>
        <row r="813">
          <cell r="A813">
            <v>811</v>
          </cell>
          <cell r="B813" t="str">
            <v xml:space="preserve">PORT AVENTURA/P.ATRAC                                      </v>
          </cell>
          <cell r="C813" t="str">
            <v>TVE1</v>
          </cell>
          <cell r="D813" t="str">
            <v>GENERAL</v>
          </cell>
          <cell r="E813">
            <v>35928</v>
          </cell>
          <cell r="F813" t="str">
            <v>MIÉ</v>
          </cell>
          <cell r="G813">
            <v>0.93490740740740741</v>
          </cell>
          <cell r="H813" t="str">
            <v>000:10</v>
          </cell>
          <cell r="I813" t="str">
            <v>[CINE] {AVANCE PROGRAMACION} * {AVANCE PROGRAMACION}</v>
          </cell>
          <cell r="J813">
            <v>14</v>
          </cell>
          <cell r="K813">
            <v>18</v>
          </cell>
          <cell r="L813" t="str">
            <v>Resto</v>
          </cell>
          <cell r="M813">
            <v>5.8</v>
          </cell>
          <cell r="N813">
            <v>1557.4</v>
          </cell>
          <cell r="O813">
            <v>2122</v>
          </cell>
          <cell r="P813">
            <v>2400</v>
          </cell>
          <cell r="Q813">
            <v>16.100000000000001</v>
          </cell>
          <cell r="R813">
            <v>35585</v>
          </cell>
          <cell r="S813">
            <v>96.9</v>
          </cell>
          <cell r="T813">
            <v>10</v>
          </cell>
          <cell r="U813">
            <v>35585</v>
          </cell>
        </row>
        <row r="814">
          <cell r="A814">
            <v>812</v>
          </cell>
          <cell r="B814" t="str">
            <v xml:space="preserve">PORT AVENTURA/P.ATRAC                                      </v>
          </cell>
          <cell r="C814" t="str">
            <v>LA 2</v>
          </cell>
          <cell r="D814" t="str">
            <v>GENERAL</v>
          </cell>
          <cell r="E814">
            <v>35928</v>
          </cell>
          <cell r="F814" t="str">
            <v>MIÉ</v>
          </cell>
          <cell r="G814">
            <v>0.69410879629629629</v>
          </cell>
          <cell r="H814" t="str">
            <v>000:30</v>
          </cell>
          <cell r="I814" t="str">
            <v>[GRANDES DOCUMENTALES] {VENCEDORES Y VENCIDOS}</v>
          </cell>
          <cell r="J814">
            <v>17</v>
          </cell>
          <cell r="K814">
            <v>17</v>
          </cell>
          <cell r="L814" t="str">
            <v>Ultima</v>
          </cell>
          <cell r="M814">
            <v>2</v>
          </cell>
          <cell r="N814">
            <v>1559.4</v>
          </cell>
          <cell r="O814">
            <v>729</v>
          </cell>
          <cell r="P814">
            <v>1650</v>
          </cell>
          <cell r="Q814">
            <v>16.100000000000001</v>
          </cell>
          <cell r="R814">
            <v>35588</v>
          </cell>
          <cell r="S814">
            <v>96.9</v>
          </cell>
          <cell r="T814">
            <v>30</v>
          </cell>
          <cell r="U814">
            <v>35588</v>
          </cell>
        </row>
        <row r="815">
          <cell r="A815">
            <v>813</v>
          </cell>
          <cell r="B815" t="str">
            <v xml:space="preserve">PORT AVENTURA/P.ATRAC                                      </v>
          </cell>
          <cell r="C815" t="str">
            <v>T5</v>
          </cell>
          <cell r="D815" t="str">
            <v>GENERAL</v>
          </cell>
          <cell r="E815">
            <v>35928</v>
          </cell>
          <cell r="F815" t="str">
            <v>MIÉ</v>
          </cell>
          <cell r="G815">
            <v>0.80961805555555555</v>
          </cell>
          <cell r="H815" t="str">
            <v>000:30</v>
          </cell>
          <cell r="I815" t="str">
            <v>[ANA] {AVANCE PROGRAMACION} * {AVANCE PROGRAMACION}</v>
          </cell>
          <cell r="J815">
            <v>9</v>
          </cell>
          <cell r="K815">
            <v>19</v>
          </cell>
          <cell r="L815" t="str">
            <v>Resto</v>
          </cell>
          <cell r="M815">
            <v>5.2</v>
          </cell>
          <cell r="N815">
            <v>1564.6</v>
          </cell>
          <cell r="O815">
            <v>1922</v>
          </cell>
          <cell r="P815">
            <v>1650</v>
          </cell>
          <cell r="Q815">
            <v>16.100000000000001</v>
          </cell>
          <cell r="R815">
            <v>35588</v>
          </cell>
          <cell r="S815">
            <v>96.9</v>
          </cell>
          <cell r="T815">
            <v>30</v>
          </cell>
          <cell r="U815">
            <v>35588</v>
          </cell>
        </row>
        <row r="816">
          <cell r="A816">
            <v>814</v>
          </cell>
          <cell r="B816" t="str">
            <v xml:space="preserve">PORT AVENTURA/P.ATRAC                                      </v>
          </cell>
          <cell r="C816" t="str">
            <v>T5</v>
          </cell>
          <cell r="D816" t="str">
            <v>GENERAL</v>
          </cell>
          <cell r="E816">
            <v>35928</v>
          </cell>
          <cell r="F816" t="str">
            <v>MIÉ</v>
          </cell>
          <cell r="G816">
            <v>0.84820601851851851</v>
          </cell>
          <cell r="H816" t="str">
            <v>000:30</v>
          </cell>
          <cell r="I816" t="str">
            <v xml:space="preserve">[EL SUPER:H.TODOS DIAS] {AVANCE PROGRAMACION} * </v>
          </cell>
          <cell r="J816">
            <v>10</v>
          </cell>
          <cell r="K816">
            <v>15</v>
          </cell>
          <cell r="L816" t="str">
            <v>Resto</v>
          </cell>
          <cell r="M816">
            <v>4.9000000000000004</v>
          </cell>
          <cell r="N816">
            <v>1569.5</v>
          </cell>
          <cell r="O816">
            <v>1817</v>
          </cell>
          <cell r="P816">
            <v>1650</v>
          </cell>
          <cell r="Q816">
            <v>16.2</v>
          </cell>
          <cell r="R816">
            <v>35588</v>
          </cell>
          <cell r="S816">
            <v>96.9</v>
          </cell>
          <cell r="T816">
            <v>30</v>
          </cell>
          <cell r="U816">
            <v>35588</v>
          </cell>
        </row>
        <row r="817">
          <cell r="A817">
            <v>815</v>
          </cell>
          <cell r="B817" t="str">
            <v xml:space="preserve">PORT AVENTURA/P.ATRAC                                      </v>
          </cell>
          <cell r="C817" t="str">
            <v>T5</v>
          </cell>
          <cell r="D817" t="str">
            <v>GENERAL</v>
          </cell>
          <cell r="E817">
            <v>35928</v>
          </cell>
          <cell r="F817" t="str">
            <v>MIÉ</v>
          </cell>
          <cell r="G817">
            <v>0.85332175925925924</v>
          </cell>
          <cell r="H817" t="str">
            <v>000:30</v>
          </cell>
          <cell r="I817" t="str">
            <v>[EL SUPER:H.TODOS DIAS] * [LAS NOTICIAS]</v>
          </cell>
          <cell r="J817">
            <v>2</v>
          </cell>
          <cell r="K817">
            <v>2</v>
          </cell>
          <cell r="L817" t="str">
            <v>Ultima</v>
          </cell>
          <cell r="M817">
            <v>4.3</v>
          </cell>
          <cell r="N817">
            <v>1573.9</v>
          </cell>
          <cell r="O817">
            <v>1595</v>
          </cell>
          <cell r="P817">
            <v>1650</v>
          </cell>
          <cell r="Q817">
            <v>16.2</v>
          </cell>
          <cell r="R817">
            <v>35589</v>
          </cell>
          <cell r="S817">
            <v>96.9</v>
          </cell>
          <cell r="T817">
            <v>30</v>
          </cell>
          <cell r="U817">
            <v>35589</v>
          </cell>
        </row>
        <row r="818">
          <cell r="A818">
            <v>816</v>
          </cell>
          <cell r="B818" t="str">
            <v xml:space="preserve">PORT AVENTURA/P.ATRAC                                      </v>
          </cell>
          <cell r="C818" t="str">
            <v>A3</v>
          </cell>
          <cell r="D818" t="str">
            <v>GENERAL</v>
          </cell>
          <cell r="E818">
            <v>35928</v>
          </cell>
          <cell r="F818" t="str">
            <v>MIÉ</v>
          </cell>
          <cell r="G818">
            <v>0.84358796296296301</v>
          </cell>
          <cell r="H818" t="str">
            <v>000:10</v>
          </cell>
          <cell r="I818" t="str">
            <v>[VIGILANTES D.LA PLAYA] {AVANCE PROGRAMACION} * {AVANCE PROGRAMACION}</v>
          </cell>
          <cell r="J818">
            <v>5</v>
          </cell>
          <cell r="K818">
            <v>22</v>
          </cell>
          <cell r="L818" t="str">
            <v>Resto</v>
          </cell>
          <cell r="M818">
            <v>4.5999999999999996</v>
          </cell>
          <cell r="N818">
            <v>1578.5</v>
          </cell>
          <cell r="O818">
            <v>1696</v>
          </cell>
          <cell r="P818">
            <v>540</v>
          </cell>
          <cell r="Q818">
            <v>16.3</v>
          </cell>
          <cell r="R818">
            <v>35595</v>
          </cell>
          <cell r="S818">
            <v>97</v>
          </cell>
          <cell r="T818">
            <v>10</v>
          </cell>
          <cell r="U818">
            <v>35595</v>
          </cell>
        </row>
        <row r="819">
          <cell r="A819">
            <v>817</v>
          </cell>
          <cell r="B819" t="str">
            <v xml:space="preserve">PORT AVENTURA/P.ATRAC                                      </v>
          </cell>
          <cell r="C819" t="str">
            <v>TVM</v>
          </cell>
          <cell r="D819" t="str">
            <v>GENERAL</v>
          </cell>
          <cell r="E819">
            <v>35928</v>
          </cell>
          <cell r="F819" t="str">
            <v>MIÉ</v>
          </cell>
          <cell r="G819">
            <v>0.75929398148148142</v>
          </cell>
          <cell r="H819" t="str">
            <v>000:10</v>
          </cell>
          <cell r="I819" t="str">
            <v>[LA HORA DE MARI PAU] {AVANCE PROGRAMACION} * {AVANCE PROGRAMACION}</v>
          </cell>
          <cell r="J819">
            <v>1</v>
          </cell>
          <cell r="K819">
            <v>18</v>
          </cell>
          <cell r="L819" t="str">
            <v>Primera</v>
          </cell>
          <cell r="M819">
            <v>0.7</v>
          </cell>
          <cell r="N819">
            <v>1579.2</v>
          </cell>
          <cell r="O819">
            <v>266</v>
          </cell>
          <cell r="P819">
            <v>200</v>
          </cell>
          <cell r="Q819">
            <v>16.3</v>
          </cell>
          <cell r="R819">
            <v>35595</v>
          </cell>
          <cell r="S819">
            <v>97</v>
          </cell>
          <cell r="T819">
            <v>10</v>
          </cell>
          <cell r="U819">
            <v>35595</v>
          </cell>
        </row>
        <row r="820">
          <cell r="A820">
            <v>818</v>
          </cell>
          <cell r="B820" t="str">
            <v xml:space="preserve">PORT AVENTURA/P.ATRAC                                      </v>
          </cell>
          <cell r="C820" t="str">
            <v>TVM</v>
          </cell>
          <cell r="D820" t="str">
            <v>GENERAL</v>
          </cell>
          <cell r="E820">
            <v>35928</v>
          </cell>
          <cell r="F820" t="str">
            <v>MIÉ</v>
          </cell>
          <cell r="G820">
            <v>0.94254629629629638</v>
          </cell>
          <cell r="H820" t="str">
            <v>000:10</v>
          </cell>
          <cell r="I820" t="str">
            <v>[NUMEROS ROJOS] {AVANCE PROGRAMACION} * {AVANCE PROGRAMACION}</v>
          </cell>
          <cell r="J820">
            <v>19</v>
          </cell>
          <cell r="K820">
            <v>20</v>
          </cell>
          <cell r="L820" t="str">
            <v>Penultima</v>
          </cell>
          <cell r="M820">
            <v>0.6</v>
          </cell>
          <cell r="N820">
            <v>1579.8</v>
          </cell>
          <cell r="O820">
            <v>215</v>
          </cell>
          <cell r="P820">
            <v>350</v>
          </cell>
          <cell r="Q820">
            <v>16.3</v>
          </cell>
          <cell r="R820">
            <v>35595</v>
          </cell>
          <cell r="S820">
            <v>97</v>
          </cell>
          <cell r="T820">
            <v>10</v>
          </cell>
          <cell r="U820">
            <v>35595</v>
          </cell>
        </row>
        <row r="821">
          <cell r="A821">
            <v>819</v>
          </cell>
          <cell r="B821" t="str">
            <v xml:space="preserve">PORT AVENTURA/P.ATRAC                                      </v>
          </cell>
          <cell r="C821" t="str">
            <v>TVE1</v>
          </cell>
          <cell r="D821" t="str">
            <v>GENERAL</v>
          </cell>
          <cell r="E821">
            <v>35929</v>
          </cell>
          <cell r="F821" t="str">
            <v>JUE</v>
          </cell>
          <cell r="G821">
            <v>0.57914351851851853</v>
          </cell>
          <cell r="H821" t="str">
            <v>000:30</v>
          </cell>
          <cell r="I821" t="str">
            <v>[AVANCE PROGRAMACION] * [AVANCE PROGRAMACION]</v>
          </cell>
          <cell r="J821">
            <v>14</v>
          </cell>
          <cell r="K821">
            <v>14</v>
          </cell>
          <cell r="L821" t="str">
            <v>Ultima</v>
          </cell>
          <cell r="M821">
            <v>3.4</v>
          </cell>
          <cell r="N821">
            <v>1583.2</v>
          </cell>
          <cell r="O821">
            <v>1243</v>
          </cell>
          <cell r="P821">
            <v>900</v>
          </cell>
          <cell r="Q821">
            <v>16.3</v>
          </cell>
          <cell r="R821">
            <v>35595</v>
          </cell>
          <cell r="S821">
            <v>97</v>
          </cell>
          <cell r="T821">
            <v>30</v>
          </cell>
          <cell r="U821">
            <v>35595</v>
          </cell>
        </row>
        <row r="822">
          <cell r="A822">
            <v>820</v>
          </cell>
          <cell r="B822" t="str">
            <v xml:space="preserve">PORT AVENTURA/P.ATRAC                                      </v>
          </cell>
          <cell r="C822" t="str">
            <v>TVE1</v>
          </cell>
          <cell r="D822" t="str">
            <v>GENERAL</v>
          </cell>
          <cell r="E822">
            <v>35929</v>
          </cell>
          <cell r="F822" t="str">
            <v>JUE</v>
          </cell>
          <cell r="G822">
            <v>0.76372685185185185</v>
          </cell>
          <cell r="H822" t="str">
            <v>000:10</v>
          </cell>
          <cell r="I822" t="str">
            <v>[DIGAN LO QUE DIGAN]  * {AVANCE PROGRAMACION}</v>
          </cell>
          <cell r="J822">
            <v>1</v>
          </cell>
          <cell r="K822">
            <v>19</v>
          </cell>
          <cell r="L822" t="str">
            <v>Primera</v>
          </cell>
          <cell r="M822">
            <v>4.9000000000000004</v>
          </cell>
          <cell r="N822">
            <v>1588.1</v>
          </cell>
          <cell r="O822">
            <v>1814</v>
          </cell>
          <cell r="P822">
            <v>420</v>
          </cell>
          <cell r="Q822">
            <v>16.399999999999999</v>
          </cell>
          <cell r="R822">
            <v>35595</v>
          </cell>
          <cell r="S822">
            <v>97</v>
          </cell>
          <cell r="T822">
            <v>10</v>
          </cell>
          <cell r="U822">
            <v>35595</v>
          </cell>
        </row>
        <row r="823">
          <cell r="A823">
            <v>821</v>
          </cell>
          <cell r="B823" t="str">
            <v xml:space="preserve">PORT AVENTURA/P.ATRAC                                      </v>
          </cell>
          <cell r="C823" t="str">
            <v>TVE1</v>
          </cell>
          <cell r="D823" t="str">
            <v>GENERAL</v>
          </cell>
          <cell r="E823">
            <v>35929</v>
          </cell>
          <cell r="F823" t="str">
            <v>JUE</v>
          </cell>
          <cell r="G823">
            <v>0.87402777777777774</v>
          </cell>
          <cell r="H823" t="str">
            <v>000:30</v>
          </cell>
          <cell r="I823" t="str">
            <v>[GENTE] * [TELEDIARIO 2]</v>
          </cell>
          <cell r="J823">
            <v>17</v>
          </cell>
          <cell r="K823">
            <v>20</v>
          </cell>
          <cell r="L823" t="str">
            <v>Resto</v>
          </cell>
          <cell r="M823">
            <v>5.4</v>
          </cell>
          <cell r="N823">
            <v>1593.6</v>
          </cell>
          <cell r="O823">
            <v>1990</v>
          </cell>
          <cell r="P823">
            <v>3000</v>
          </cell>
          <cell r="Q823">
            <v>16.399999999999999</v>
          </cell>
          <cell r="R823">
            <v>35605</v>
          </cell>
          <cell r="S823">
            <v>97</v>
          </cell>
          <cell r="T823">
            <v>30</v>
          </cell>
          <cell r="U823">
            <v>35605</v>
          </cell>
        </row>
        <row r="824">
          <cell r="A824">
            <v>822</v>
          </cell>
          <cell r="B824" t="str">
            <v xml:space="preserve">PORT AVENTURA/P.ATRAC                                      </v>
          </cell>
          <cell r="C824" t="str">
            <v>T5</v>
          </cell>
          <cell r="D824" t="str">
            <v>GENERAL</v>
          </cell>
          <cell r="E824">
            <v>35929</v>
          </cell>
          <cell r="F824" t="str">
            <v>JUE</v>
          </cell>
          <cell r="G824">
            <v>0.75563657407407403</v>
          </cell>
          <cell r="H824" t="str">
            <v>000:10</v>
          </cell>
          <cell r="I824" t="str">
            <v>[DIAGNOSTICO ASESINATO] {AVANCE PROGRAMACION} * {AVANCE PROGRAMACION}</v>
          </cell>
          <cell r="J824">
            <v>14</v>
          </cell>
          <cell r="K824">
            <v>30</v>
          </cell>
          <cell r="L824" t="str">
            <v>Resto</v>
          </cell>
          <cell r="M824">
            <v>4</v>
          </cell>
          <cell r="N824">
            <v>1597.5</v>
          </cell>
          <cell r="O824">
            <v>1456</v>
          </cell>
          <cell r="P824">
            <v>435</v>
          </cell>
          <cell r="Q824">
            <v>16.5</v>
          </cell>
          <cell r="R824">
            <v>35606</v>
          </cell>
          <cell r="S824">
            <v>97</v>
          </cell>
          <cell r="T824">
            <v>10</v>
          </cell>
          <cell r="U824">
            <v>35606</v>
          </cell>
        </row>
        <row r="825">
          <cell r="A825">
            <v>823</v>
          </cell>
          <cell r="B825" t="str">
            <v xml:space="preserve">PORT AVENTURA/P.ATRAC                                      </v>
          </cell>
          <cell r="C825" t="str">
            <v>T5</v>
          </cell>
          <cell r="D825" t="str">
            <v>GENERAL</v>
          </cell>
          <cell r="E825">
            <v>35929</v>
          </cell>
          <cell r="F825" t="str">
            <v>JUE</v>
          </cell>
          <cell r="G825">
            <v>0.75824074074074066</v>
          </cell>
          <cell r="H825" t="str">
            <v>000:10</v>
          </cell>
          <cell r="I825" t="str">
            <v>[DIAGNOSTICO ASESINATO] {AVANCE PROGRAMACION} * {AVANCE PROGRAMACION}</v>
          </cell>
          <cell r="J825">
            <v>25</v>
          </cell>
          <cell r="K825">
            <v>30</v>
          </cell>
          <cell r="L825" t="str">
            <v>Resto</v>
          </cell>
          <cell r="M825">
            <v>3.9</v>
          </cell>
          <cell r="N825">
            <v>1601.5</v>
          </cell>
          <cell r="O825">
            <v>1449</v>
          </cell>
          <cell r="P825">
            <v>435</v>
          </cell>
          <cell r="Q825">
            <v>16.5</v>
          </cell>
          <cell r="R825">
            <v>35606</v>
          </cell>
          <cell r="S825">
            <v>97</v>
          </cell>
          <cell r="T825">
            <v>10</v>
          </cell>
          <cell r="U825">
            <v>35606</v>
          </cell>
        </row>
        <row r="826">
          <cell r="A826">
            <v>824</v>
          </cell>
          <cell r="B826" t="str">
            <v xml:space="preserve">PORT AVENTURA/P.ATRAC                                      </v>
          </cell>
          <cell r="C826" t="str">
            <v>T5</v>
          </cell>
          <cell r="D826" t="str">
            <v>GENERAL</v>
          </cell>
          <cell r="E826">
            <v>35929</v>
          </cell>
          <cell r="F826" t="str">
            <v>JUE</v>
          </cell>
          <cell r="G826">
            <v>0.81019675925925927</v>
          </cell>
          <cell r="H826" t="str">
            <v>000:30</v>
          </cell>
          <cell r="I826" t="str">
            <v>[ANA] {AVANCE PROGRAMACION} * {AVANCE PROGRAMACION}</v>
          </cell>
          <cell r="J826">
            <v>19</v>
          </cell>
          <cell r="K826">
            <v>21</v>
          </cell>
          <cell r="L826" t="str">
            <v>Resto</v>
          </cell>
          <cell r="M826">
            <v>6</v>
          </cell>
          <cell r="N826">
            <v>1607.5</v>
          </cell>
          <cell r="O826">
            <v>2212</v>
          </cell>
          <cell r="P826">
            <v>1650</v>
          </cell>
          <cell r="Q826">
            <v>16.600000000000001</v>
          </cell>
          <cell r="R826">
            <v>35606</v>
          </cell>
          <cell r="S826">
            <v>97</v>
          </cell>
          <cell r="T826">
            <v>30</v>
          </cell>
          <cell r="U826">
            <v>35606</v>
          </cell>
        </row>
        <row r="827">
          <cell r="A827">
            <v>825</v>
          </cell>
          <cell r="B827" t="str">
            <v xml:space="preserve">PORT AVENTURA/P.ATRAC                                      </v>
          </cell>
          <cell r="C827" t="str">
            <v>T5</v>
          </cell>
          <cell r="D827" t="str">
            <v>GENERAL</v>
          </cell>
          <cell r="E827">
            <v>35929</v>
          </cell>
          <cell r="F827" t="str">
            <v>JUE</v>
          </cell>
          <cell r="G827">
            <v>1.0774768518518518</v>
          </cell>
          <cell r="H827" t="str">
            <v>000:10</v>
          </cell>
          <cell r="I827" t="str">
            <v>[CRONICAS MARCIANAS] {AVANCE PROGRAMACION} * {AVANCE PROGRAMACION}</v>
          </cell>
          <cell r="J827">
            <v>8</v>
          </cell>
          <cell r="K827">
            <v>18</v>
          </cell>
          <cell r="L827" t="str">
            <v>Resto</v>
          </cell>
          <cell r="M827">
            <v>1.3</v>
          </cell>
          <cell r="N827">
            <v>1608.8</v>
          </cell>
          <cell r="O827">
            <v>488</v>
          </cell>
          <cell r="P827">
            <v>129</v>
          </cell>
          <cell r="Q827">
            <v>16.600000000000001</v>
          </cell>
          <cell r="R827">
            <v>35603</v>
          </cell>
          <cell r="S827">
            <v>97</v>
          </cell>
          <cell r="T827">
            <v>10</v>
          </cell>
          <cell r="U827">
            <v>35603</v>
          </cell>
        </row>
        <row r="828">
          <cell r="A828">
            <v>826</v>
          </cell>
          <cell r="B828" t="str">
            <v xml:space="preserve">PORT AVENTURA/P.ATRAC                                      </v>
          </cell>
          <cell r="C828" t="str">
            <v>A3</v>
          </cell>
          <cell r="D828" t="str">
            <v>GENERAL</v>
          </cell>
          <cell r="E828">
            <v>35929</v>
          </cell>
          <cell r="F828" t="str">
            <v>JUE</v>
          </cell>
          <cell r="G828">
            <v>0.53359953703703711</v>
          </cell>
          <cell r="H828" t="str">
            <v>000:30</v>
          </cell>
          <cell r="I828" t="str">
            <v>[LOS ANGELES DE ROBIN] {AVANCE PROGRAMACION} * {AVANCE PROGRAMACION}</v>
          </cell>
          <cell r="J828">
            <v>10</v>
          </cell>
          <cell r="K828">
            <v>21</v>
          </cell>
          <cell r="L828" t="str">
            <v>Resto</v>
          </cell>
          <cell r="M828">
            <v>1.4</v>
          </cell>
          <cell r="N828">
            <v>1610.3</v>
          </cell>
          <cell r="O828">
            <v>524</v>
          </cell>
          <cell r="P828">
            <v>225</v>
          </cell>
          <cell r="Q828">
            <v>16.600000000000001</v>
          </cell>
          <cell r="R828">
            <v>35603</v>
          </cell>
          <cell r="S828">
            <v>97</v>
          </cell>
          <cell r="T828">
            <v>30</v>
          </cell>
          <cell r="U828">
            <v>35603</v>
          </cell>
        </row>
        <row r="829">
          <cell r="A829">
            <v>827</v>
          </cell>
          <cell r="B829" t="str">
            <v xml:space="preserve">PORT AVENTURA/P.ATRAC                                      </v>
          </cell>
          <cell r="C829" t="str">
            <v>TVM</v>
          </cell>
          <cell r="D829" t="str">
            <v>GENERAL</v>
          </cell>
          <cell r="E829">
            <v>35929</v>
          </cell>
          <cell r="F829" t="str">
            <v>JUE</v>
          </cell>
          <cell r="G829">
            <v>0.70221064814814815</v>
          </cell>
          <cell r="H829" t="str">
            <v>000:10</v>
          </cell>
          <cell r="I829" t="str">
            <v>[CON T DE TARDE] {AVANCE PROGRAMACION} * {AVANCE PROGRAMACION}</v>
          </cell>
          <cell r="J829">
            <v>1</v>
          </cell>
          <cell r="K829">
            <v>17</v>
          </cell>
          <cell r="L829" t="str">
            <v>Primera</v>
          </cell>
          <cell r="M829">
            <v>0.7</v>
          </cell>
          <cell r="N829">
            <v>1611</v>
          </cell>
          <cell r="O829">
            <v>260</v>
          </cell>
          <cell r="P829">
            <v>200</v>
          </cell>
          <cell r="Q829">
            <v>16.600000000000001</v>
          </cell>
          <cell r="R829">
            <v>35603</v>
          </cell>
          <cell r="S829">
            <v>97</v>
          </cell>
          <cell r="T829">
            <v>10</v>
          </cell>
          <cell r="U829">
            <v>35603</v>
          </cell>
        </row>
        <row r="830">
          <cell r="A830">
            <v>828</v>
          </cell>
          <cell r="B830" t="str">
            <v xml:space="preserve">PORT AVENTURA/P.ATRAC                                      </v>
          </cell>
          <cell r="C830" t="str">
            <v>TVM</v>
          </cell>
          <cell r="D830" t="str">
            <v>GENERAL</v>
          </cell>
          <cell r="E830">
            <v>35929</v>
          </cell>
          <cell r="F830" t="str">
            <v>JUE</v>
          </cell>
          <cell r="G830">
            <v>0.82696759259259256</v>
          </cell>
          <cell r="H830" t="str">
            <v>000:10</v>
          </cell>
          <cell r="I830" t="str">
            <v>[MADRID DIRECTO] {AVANCE PROGRAMACION} * {(P)R.MADRID A C.EUROP}</v>
          </cell>
          <cell r="J830">
            <v>22</v>
          </cell>
          <cell r="K830">
            <v>23</v>
          </cell>
          <cell r="L830" t="str">
            <v>Penultima</v>
          </cell>
          <cell r="M830">
            <v>0.5</v>
          </cell>
          <cell r="N830">
            <v>1611.5</v>
          </cell>
          <cell r="O830">
            <v>185</v>
          </cell>
          <cell r="P830">
            <v>200</v>
          </cell>
          <cell r="Q830">
            <v>16.600000000000001</v>
          </cell>
          <cell r="R830">
            <v>35603</v>
          </cell>
          <cell r="S830">
            <v>97</v>
          </cell>
          <cell r="T830">
            <v>10</v>
          </cell>
          <cell r="U830">
            <v>35603</v>
          </cell>
        </row>
        <row r="831">
          <cell r="A831">
            <v>829</v>
          </cell>
          <cell r="B831" t="str">
            <v xml:space="preserve">PORT AVENTURA/P.ATRAC                                      </v>
          </cell>
          <cell r="C831" t="str">
            <v>TVM</v>
          </cell>
          <cell r="D831" t="str">
            <v>GENERAL</v>
          </cell>
          <cell r="E831">
            <v>35929</v>
          </cell>
          <cell r="F831" t="str">
            <v>JUE</v>
          </cell>
          <cell r="G831">
            <v>0.99583333333333324</v>
          </cell>
          <cell r="H831" t="str">
            <v>000:10</v>
          </cell>
          <cell r="I831" t="str">
            <v>[TOMBOLA]</v>
          </cell>
          <cell r="J831">
            <v>15</v>
          </cell>
          <cell r="K831">
            <v>18</v>
          </cell>
          <cell r="L831" t="str">
            <v>Resto</v>
          </cell>
          <cell r="M831">
            <v>0.9</v>
          </cell>
          <cell r="N831">
            <v>1612.4</v>
          </cell>
          <cell r="O831">
            <v>337</v>
          </cell>
          <cell r="P831">
            <v>350</v>
          </cell>
          <cell r="Q831">
            <v>16.600000000000001</v>
          </cell>
          <cell r="R831">
            <v>35603</v>
          </cell>
          <cell r="S831">
            <v>97</v>
          </cell>
          <cell r="T831">
            <v>10</v>
          </cell>
          <cell r="U831">
            <v>35603</v>
          </cell>
        </row>
        <row r="832">
          <cell r="A832">
            <v>830</v>
          </cell>
          <cell r="B832" t="str">
            <v xml:space="preserve">PORT AVENTURA/P.ATRAC                                      </v>
          </cell>
          <cell r="C832" t="str">
            <v>TVE1</v>
          </cell>
          <cell r="D832" t="str">
            <v>GENERAL</v>
          </cell>
          <cell r="E832">
            <v>35930</v>
          </cell>
          <cell r="F832" t="str">
            <v>VIE</v>
          </cell>
          <cell r="G832">
            <v>0.55409722222222224</v>
          </cell>
          <cell r="H832" t="str">
            <v>000:30</v>
          </cell>
          <cell r="I832" t="str">
            <v>[ASI SON LAS COSAS] * [AVANCE PROGRAMACION]</v>
          </cell>
          <cell r="J832">
            <v>1</v>
          </cell>
          <cell r="K832">
            <v>15</v>
          </cell>
          <cell r="L832" t="str">
            <v>Primera</v>
          </cell>
          <cell r="M832">
            <v>1.7</v>
          </cell>
          <cell r="N832">
            <v>1614.1</v>
          </cell>
          <cell r="O832">
            <v>633</v>
          </cell>
          <cell r="P832">
            <v>900</v>
          </cell>
          <cell r="Q832">
            <v>16.600000000000001</v>
          </cell>
          <cell r="R832">
            <v>35603</v>
          </cell>
          <cell r="S832">
            <v>97</v>
          </cell>
          <cell r="T832">
            <v>30</v>
          </cell>
          <cell r="U832">
            <v>35603</v>
          </cell>
        </row>
        <row r="833">
          <cell r="A833">
            <v>831</v>
          </cell>
          <cell r="B833" t="str">
            <v xml:space="preserve">PORT AVENTURA/P.ATRAC                                      </v>
          </cell>
          <cell r="C833" t="str">
            <v>T5</v>
          </cell>
          <cell r="D833" t="str">
            <v>GENERAL</v>
          </cell>
          <cell r="E833">
            <v>35930</v>
          </cell>
          <cell r="F833" t="str">
            <v>VIE</v>
          </cell>
          <cell r="G833">
            <v>0.71504629629629635</v>
          </cell>
          <cell r="H833" t="str">
            <v>000:30</v>
          </cell>
          <cell r="I833" t="str">
            <v>[TARDE DE CINE] {AVANCE PROGRAMACION} * {AVANCE PROGRAMACION}</v>
          </cell>
          <cell r="J833">
            <v>2</v>
          </cell>
          <cell r="K833">
            <v>19</v>
          </cell>
          <cell r="L833" t="str">
            <v>Segunda</v>
          </cell>
          <cell r="M833">
            <v>3.8</v>
          </cell>
          <cell r="N833">
            <v>1617.9</v>
          </cell>
          <cell r="O833">
            <v>1402</v>
          </cell>
          <cell r="P833">
            <v>1088</v>
          </cell>
          <cell r="Q833">
            <v>16.7</v>
          </cell>
          <cell r="R833">
            <v>35607</v>
          </cell>
          <cell r="S833">
            <v>97</v>
          </cell>
          <cell r="T833">
            <v>30</v>
          </cell>
          <cell r="U833">
            <v>35607</v>
          </cell>
        </row>
        <row r="834">
          <cell r="A834">
            <v>832</v>
          </cell>
          <cell r="B834" t="str">
            <v xml:space="preserve">PORT AVENTURA/P.ATRAC                                      </v>
          </cell>
          <cell r="C834" t="str">
            <v>T5</v>
          </cell>
          <cell r="D834" t="str">
            <v>GENERAL</v>
          </cell>
          <cell r="E834">
            <v>35930</v>
          </cell>
          <cell r="F834" t="str">
            <v>VIE</v>
          </cell>
          <cell r="G834">
            <v>0.71873842592592585</v>
          </cell>
          <cell r="H834" t="str">
            <v>000:10</v>
          </cell>
          <cell r="I834" t="str">
            <v>[TARDE DE CINE] {AVANCE PROGRAMACION} * {AVANCE PROGRAMACION}</v>
          </cell>
          <cell r="J834">
            <v>17</v>
          </cell>
          <cell r="K834">
            <v>19</v>
          </cell>
          <cell r="L834" t="str">
            <v>Resto</v>
          </cell>
          <cell r="M834">
            <v>4</v>
          </cell>
          <cell r="N834">
            <v>1621.9</v>
          </cell>
          <cell r="O834">
            <v>1473</v>
          </cell>
          <cell r="P834">
            <v>435</v>
          </cell>
          <cell r="Q834">
            <v>16.7</v>
          </cell>
          <cell r="R834">
            <v>35607</v>
          </cell>
          <cell r="S834">
            <v>97</v>
          </cell>
          <cell r="T834">
            <v>10</v>
          </cell>
          <cell r="U834">
            <v>35607</v>
          </cell>
        </row>
        <row r="835">
          <cell r="A835">
            <v>833</v>
          </cell>
          <cell r="B835" t="str">
            <v xml:space="preserve">PORT AVENTURA/P.ATRAC                                      </v>
          </cell>
          <cell r="C835" t="str">
            <v>T5</v>
          </cell>
          <cell r="D835" t="str">
            <v>GENERAL</v>
          </cell>
          <cell r="E835">
            <v>35930</v>
          </cell>
          <cell r="F835" t="str">
            <v>VIE</v>
          </cell>
          <cell r="G835">
            <v>0.75812500000000005</v>
          </cell>
          <cell r="H835" t="str">
            <v>000:10</v>
          </cell>
          <cell r="I835" t="str">
            <v>[DIAGNOSTICO ASESINATO] {AVANCE PROGRAMACION} * {AVANCE PROGRAMACION}</v>
          </cell>
          <cell r="J835">
            <v>19</v>
          </cell>
          <cell r="K835">
            <v>31</v>
          </cell>
          <cell r="L835" t="str">
            <v>Resto</v>
          </cell>
          <cell r="M835">
            <v>3.6</v>
          </cell>
          <cell r="N835">
            <v>1625.6</v>
          </cell>
          <cell r="O835">
            <v>1334</v>
          </cell>
          <cell r="P835">
            <v>435</v>
          </cell>
          <cell r="Q835">
            <v>16.8</v>
          </cell>
          <cell r="R835">
            <v>35607</v>
          </cell>
          <cell r="S835">
            <v>97</v>
          </cell>
          <cell r="T835">
            <v>10</v>
          </cell>
          <cell r="U835">
            <v>35607</v>
          </cell>
        </row>
        <row r="836">
          <cell r="A836">
            <v>834</v>
          </cell>
          <cell r="B836" t="str">
            <v xml:space="preserve">PORT AVENTURA/P.ATRAC                                      </v>
          </cell>
          <cell r="C836" t="str">
            <v>T5</v>
          </cell>
          <cell r="D836" t="str">
            <v>GENERAL</v>
          </cell>
          <cell r="E836">
            <v>35930</v>
          </cell>
          <cell r="F836" t="str">
            <v>VIE</v>
          </cell>
          <cell r="G836">
            <v>0.75951388888888882</v>
          </cell>
          <cell r="H836" t="str">
            <v>000:10</v>
          </cell>
          <cell r="I836" t="str">
            <v>[DIAGNOSTICO ASESINATO] {AVANCE PROGRAMACION} * {AVANCE PROGRAMACION}</v>
          </cell>
          <cell r="J836">
            <v>26</v>
          </cell>
          <cell r="K836">
            <v>31</v>
          </cell>
          <cell r="L836" t="str">
            <v>Resto</v>
          </cell>
          <cell r="M836">
            <v>3.6</v>
          </cell>
          <cell r="N836">
            <v>1629.2</v>
          </cell>
          <cell r="O836">
            <v>1327</v>
          </cell>
          <cell r="P836">
            <v>435</v>
          </cell>
          <cell r="Q836">
            <v>16.8</v>
          </cell>
          <cell r="R836">
            <v>35608</v>
          </cell>
          <cell r="S836">
            <v>97</v>
          </cell>
          <cell r="T836">
            <v>10</v>
          </cell>
          <cell r="U836">
            <v>35608</v>
          </cell>
        </row>
        <row r="837">
          <cell r="A837">
            <v>835</v>
          </cell>
          <cell r="B837" t="str">
            <v xml:space="preserve">PORT AVENTURA/P.ATRAC                                      </v>
          </cell>
          <cell r="C837" t="str">
            <v>A3</v>
          </cell>
          <cell r="D837" t="str">
            <v>GENERAL</v>
          </cell>
          <cell r="E837">
            <v>35930</v>
          </cell>
          <cell r="F837" t="str">
            <v>VIE</v>
          </cell>
          <cell r="G837">
            <v>0.89884259259259258</v>
          </cell>
          <cell r="H837" t="str">
            <v>000:10</v>
          </cell>
          <cell r="I837" t="str">
            <v>[ANTENA 3 NOTICIAS 2] * [LA CARA DIVERTIDA]</v>
          </cell>
          <cell r="J837">
            <v>8</v>
          </cell>
          <cell r="K837">
            <v>20</v>
          </cell>
          <cell r="L837" t="str">
            <v>Resto</v>
          </cell>
          <cell r="M837">
            <v>4.7</v>
          </cell>
          <cell r="N837">
            <v>1633.9</v>
          </cell>
          <cell r="O837">
            <v>1733</v>
          </cell>
          <cell r="P837">
            <v>1320</v>
          </cell>
          <cell r="Q837">
            <v>16.8</v>
          </cell>
          <cell r="R837">
            <v>35612</v>
          </cell>
          <cell r="S837">
            <v>97</v>
          </cell>
          <cell r="T837">
            <v>10</v>
          </cell>
          <cell r="U837">
            <v>35612</v>
          </cell>
        </row>
        <row r="838">
          <cell r="A838">
            <v>836</v>
          </cell>
          <cell r="B838" t="str">
            <v xml:space="preserve">PORT AVENTURA/P.ATRAC                                      </v>
          </cell>
          <cell r="C838" t="str">
            <v>TVM</v>
          </cell>
          <cell r="D838" t="str">
            <v>GENERAL</v>
          </cell>
          <cell r="E838">
            <v>35930</v>
          </cell>
          <cell r="F838" t="str">
            <v>VIE</v>
          </cell>
          <cell r="G838">
            <v>0.66451388888888896</v>
          </cell>
          <cell r="H838" t="str">
            <v>000:10</v>
          </cell>
          <cell r="I838" t="str">
            <v>[CINE]</v>
          </cell>
          <cell r="J838">
            <v>20</v>
          </cell>
          <cell r="K838">
            <v>20</v>
          </cell>
          <cell r="L838" t="str">
            <v>Ultima</v>
          </cell>
          <cell r="M838">
            <v>1.1000000000000001</v>
          </cell>
          <cell r="N838">
            <v>1635</v>
          </cell>
          <cell r="O838">
            <v>387</v>
          </cell>
          <cell r="P838">
            <v>200</v>
          </cell>
          <cell r="Q838">
            <v>16.899999999999999</v>
          </cell>
          <cell r="R838">
            <v>35612</v>
          </cell>
          <cell r="S838">
            <v>97</v>
          </cell>
          <cell r="T838">
            <v>10</v>
          </cell>
          <cell r="U838">
            <v>35612</v>
          </cell>
        </row>
        <row r="839">
          <cell r="A839">
            <v>837</v>
          </cell>
          <cell r="B839" t="str">
            <v xml:space="preserve">PORT AVENTURA/P.ATRAC                                      </v>
          </cell>
          <cell r="C839" t="str">
            <v>TVM</v>
          </cell>
          <cell r="D839" t="str">
            <v>GENERAL</v>
          </cell>
          <cell r="E839">
            <v>35930</v>
          </cell>
          <cell r="F839" t="str">
            <v>VIE</v>
          </cell>
          <cell r="G839">
            <v>0.74783564814814818</v>
          </cell>
          <cell r="H839" t="str">
            <v>000:10</v>
          </cell>
          <cell r="I839" t="str">
            <v>[MADRID DIRECTO]  * {AVANCE PROGRAMACION}</v>
          </cell>
          <cell r="J839">
            <v>17</v>
          </cell>
          <cell r="K839">
            <v>17</v>
          </cell>
          <cell r="L839" t="str">
            <v>Ultima</v>
          </cell>
          <cell r="M839">
            <v>1</v>
          </cell>
          <cell r="N839">
            <v>1635.9</v>
          </cell>
          <cell r="O839">
            <v>353</v>
          </cell>
          <cell r="P839">
            <v>200</v>
          </cell>
          <cell r="Q839">
            <v>16.899999999999999</v>
          </cell>
          <cell r="R839">
            <v>35612</v>
          </cell>
          <cell r="S839">
            <v>97</v>
          </cell>
          <cell r="T839">
            <v>10</v>
          </cell>
          <cell r="U839">
            <v>35612</v>
          </cell>
        </row>
        <row r="840">
          <cell r="A840">
            <v>838</v>
          </cell>
          <cell r="B840" t="str">
            <v xml:space="preserve">PORT AVENTURA/P.ATRAC                                      </v>
          </cell>
          <cell r="C840" t="str">
            <v>TVM</v>
          </cell>
          <cell r="D840" t="str">
            <v>GENERAL</v>
          </cell>
          <cell r="E840">
            <v>35930</v>
          </cell>
          <cell r="F840" t="str">
            <v>VIE</v>
          </cell>
          <cell r="G840">
            <v>1.0121296296296296</v>
          </cell>
          <cell r="H840" t="str">
            <v>000:30</v>
          </cell>
          <cell r="I840" t="str">
            <v>[CINE]  * {AVANCE PROGRAMACION}</v>
          </cell>
          <cell r="J840">
            <v>5</v>
          </cell>
          <cell r="K840">
            <v>17</v>
          </cell>
          <cell r="L840" t="str">
            <v>Resto</v>
          </cell>
          <cell r="M840">
            <v>0.9</v>
          </cell>
          <cell r="N840">
            <v>1636.8</v>
          </cell>
          <cell r="O840">
            <v>329</v>
          </cell>
          <cell r="P840">
            <v>1050</v>
          </cell>
          <cell r="Q840">
            <v>16.899999999999999</v>
          </cell>
          <cell r="R840">
            <v>35612</v>
          </cell>
          <cell r="S840">
            <v>97</v>
          </cell>
          <cell r="T840">
            <v>30</v>
          </cell>
          <cell r="U840">
            <v>35612</v>
          </cell>
        </row>
        <row r="841">
          <cell r="A841">
            <v>839</v>
          </cell>
          <cell r="B841" t="str">
            <v xml:space="preserve">PORT AVENTURA/P.ATRAC                                      </v>
          </cell>
          <cell r="C841" t="str">
            <v>TVM</v>
          </cell>
          <cell r="D841" t="str">
            <v>GENERAL</v>
          </cell>
          <cell r="E841">
            <v>35930</v>
          </cell>
          <cell r="F841" t="str">
            <v>VIE</v>
          </cell>
          <cell r="G841">
            <v>1.0147337962962963</v>
          </cell>
          <cell r="H841" t="str">
            <v>000:10</v>
          </cell>
          <cell r="I841" t="str">
            <v>[CINE]  * {AVANCE PROGRAMACION}</v>
          </cell>
          <cell r="J841">
            <v>16</v>
          </cell>
          <cell r="K841">
            <v>17</v>
          </cell>
          <cell r="L841" t="str">
            <v>Penultima</v>
          </cell>
          <cell r="M841">
            <v>0.7</v>
          </cell>
          <cell r="N841">
            <v>1637.5</v>
          </cell>
          <cell r="O841">
            <v>258</v>
          </cell>
          <cell r="P841">
            <v>350</v>
          </cell>
          <cell r="Q841">
            <v>16.899999999999999</v>
          </cell>
          <cell r="R841">
            <v>35612</v>
          </cell>
          <cell r="S841">
            <v>97</v>
          </cell>
          <cell r="T841">
            <v>10</v>
          </cell>
          <cell r="U841">
            <v>35612</v>
          </cell>
        </row>
        <row r="842">
          <cell r="A842">
            <v>840</v>
          </cell>
          <cell r="B842" t="str">
            <v xml:space="preserve">PORT AVENTURA/P.ATRAC                                      </v>
          </cell>
          <cell r="C842" t="str">
            <v>TVE1</v>
          </cell>
          <cell r="D842" t="str">
            <v>GENERAL</v>
          </cell>
          <cell r="E842">
            <v>35931</v>
          </cell>
          <cell r="F842" t="str">
            <v>SÁB</v>
          </cell>
          <cell r="G842">
            <v>0.62488425925925928</v>
          </cell>
          <cell r="H842" t="str">
            <v>000:10</v>
          </cell>
          <cell r="I842" t="str">
            <v>[AVANCE PROGRAMACION] * [TELED. FIN SEMANA 1]</v>
          </cell>
          <cell r="J842">
            <v>17</v>
          </cell>
          <cell r="K842">
            <v>17</v>
          </cell>
          <cell r="L842" t="str">
            <v>Ultima</v>
          </cell>
          <cell r="M842">
            <v>8.4</v>
          </cell>
          <cell r="N842">
            <v>1645.9</v>
          </cell>
          <cell r="O842">
            <v>3087</v>
          </cell>
          <cell r="P842">
            <v>2040</v>
          </cell>
          <cell r="Q842">
            <v>17</v>
          </cell>
          <cell r="R842">
            <v>35630</v>
          </cell>
          <cell r="S842">
            <v>97</v>
          </cell>
          <cell r="T842">
            <v>10</v>
          </cell>
          <cell r="U842">
            <v>35630</v>
          </cell>
        </row>
        <row r="843">
          <cell r="A843">
            <v>841</v>
          </cell>
          <cell r="B843" t="str">
            <v xml:space="preserve">PORT AVENTURA/P.ATRAC                                      </v>
          </cell>
          <cell r="C843" t="str">
            <v>T5</v>
          </cell>
          <cell r="D843" t="str">
            <v>GENERAL</v>
          </cell>
          <cell r="E843">
            <v>35931</v>
          </cell>
          <cell r="F843" t="str">
            <v>SÁB</v>
          </cell>
          <cell r="G843">
            <v>0.61957175925925922</v>
          </cell>
          <cell r="H843" t="str">
            <v>000:10</v>
          </cell>
          <cell r="I843" t="str">
            <v>[LAS NOTICIAS 1]</v>
          </cell>
          <cell r="J843">
            <v>7</v>
          </cell>
          <cell r="K843">
            <v>19</v>
          </cell>
          <cell r="L843" t="str">
            <v>Resto</v>
          </cell>
          <cell r="M843">
            <v>2.7</v>
          </cell>
          <cell r="N843">
            <v>1648.6</v>
          </cell>
          <cell r="O843">
            <v>973</v>
          </cell>
          <cell r="P843">
            <v>630</v>
          </cell>
          <cell r="Q843">
            <v>17</v>
          </cell>
          <cell r="R843">
            <v>35631</v>
          </cell>
          <cell r="S843">
            <v>97</v>
          </cell>
          <cell r="T843">
            <v>10</v>
          </cell>
          <cell r="U843">
            <v>35631</v>
          </cell>
        </row>
        <row r="844">
          <cell r="A844">
            <v>842</v>
          </cell>
          <cell r="B844" t="str">
            <v xml:space="preserve">PORT AVENTURA/P.ATRAC                                      </v>
          </cell>
          <cell r="C844" t="str">
            <v>T5</v>
          </cell>
          <cell r="D844" t="str">
            <v>GENERAL</v>
          </cell>
          <cell r="E844">
            <v>35931</v>
          </cell>
          <cell r="F844" t="str">
            <v>SÁB</v>
          </cell>
          <cell r="G844">
            <v>0.98837962962962955</v>
          </cell>
          <cell r="H844" t="str">
            <v>000:10</v>
          </cell>
          <cell r="I844" t="str">
            <v xml:space="preserve">[INOCENTE INOCENTE] {AVANCE PROGRAMACION} * </v>
          </cell>
          <cell r="J844">
            <v>17</v>
          </cell>
          <cell r="K844">
            <v>18</v>
          </cell>
          <cell r="L844" t="str">
            <v>Penultima</v>
          </cell>
          <cell r="M844">
            <v>5.5</v>
          </cell>
          <cell r="N844">
            <v>1654.1</v>
          </cell>
          <cell r="O844">
            <v>2036</v>
          </cell>
          <cell r="P844">
            <v>1200</v>
          </cell>
          <cell r="Q844">
            <v>17</v>
          </cell>
          <cell r="R844">
            <v>35642</v>
          </cell>
          <cell r="S844">
            <v>97.1</v>
          </cell>
          <cell r="T844">
            <v>10</v>
          </cell>
          <cell r="U844">
            <v>35642</v>
          </cell>
        </row>
        <row r="845">
          <cell r="A845">
            <v>843</v>
          </cell>
          <cell r="B845" t="str">
            <v xml:space="preserve">PORT AVENTURA/P.ATRAC                                      </v>
          </cell>
          <cell r="C845" t="str">
            <v>TVM</v>
          </cell>
          <cell r="D845" t="str">
            <v>GENERAL</v>
          </cell>
          <cell r="E845">
            <v>35931</v>
          </cell>
          <cell r="F845" t="str">
            <v>SÁB</v>
          </cell>
          <cell r="G845">
            <v>0.70488425925925924</v>
          </cell>
          <cell r="H845" t="str">
            <v>000:10</v>
          </cell>
          <cell r="I845" t="str">
            <v>[CINE] {AVANCE PROGRAMACION} * {AVANCE PROGRAMACION}</v>
          </cell>
          <cell r="J845">
            <v>18</v>
          </cell>
          <cell r="K845">
            <v>20</v>
          </cell>
          <cell r="L845" t="str">
            <v>Resto</v>
          </cell>
          <cell r="M845">
            <v>0.5</v>
          </cell>
          <cell r="N845">
            <v>1654.6</v>
          </cell>
          <cell r="O845">
            <v>183</v>
          </cell>
          <cell r="P845">
            <v>200</v>
          </cell>
          <cell r="Q845">
            <v>17</v>
          </cell>
          <cell r="R845">
            <v>35642</v>
          </cell>
          <cell r="S845">
            <v>97.1</v>
          </cell>
          <cell r="T845">
            <v>10</v>
          </cell>
          <cell r="U845">
            <v>35642</v>
          </cell>
        </row>
        <row r="846">
          <cell r="A846">
            <v>844</v>
          </cell>
          <cell r="B846" t="str">
            <v xml:space="preserve">PORT AVENTURA/P.ATRAC                                      </v>
          </cell>
          <cell r="C846" t="str">
            <v>TVM</v>
          </cell>
          <cell r="D846" t="str">
            <v>GENERAL</v>
          </cell>
          <cell r="E846">
            <v>35931</v>
          </cell>
          <cell r="F846" t="str">
            <v>SÁB</v>
          </cell>
          <cell r="G846">
            <v>0.88885416666666661</v>
          </cell>
          <cell r="H846" t="str">
            <v>000:30</v>
          </cell>
          <cell r="I846" t="str">
            <v>[FUTBOL:L.ESPA#OLA] {FUTBOL:L.ESPA#OLA OT.} * {AVANCE PROGRAMACION}</v>
          </cell>
          <cell r="J846">
            <v>9</v>
          </cell>
          <cell r="K846">
            <v>34</v>
          </cell>
          <cell r="L846" t="str">
            <v>Resto</v>
          </cell>
          <cell r="M846">
            <v>0.5</v>
          </cell>
          <cell r="N846">
            <v>1655.2</v>
          </cell>
          <cell r="O846">
            <v>193</v>
          </cell>
          <cell r="P846">
            <v>1275</v>
          </cell>
          <cell r="Q846">
            <v>17</v>
          </cell>
          <cell r="R846">
            <v>35642</v>
          </cell>
          <cell r="S846">
            <v>97.1</v>
          </cell>
          <cell r="T846">
            <v>30</v>
          </cell>
          <cell r="U846">
            <v>35642</v>
          </cell>
        </row>
        <row r="847">
          <cell r="A847">
            <v>845</v>
          </cell>
          <cell r="B847" t="str">
            <v xml:space="preserve">PORT AVENTURA/P.ATRAC                                      </v>
          </cell>
          <cell r="C847" t="str">
            <v>TVM</v>
          </cell>
          <cell r="D847" t="str">
            <v>GENERAL</v>
          </cell>
          <cell r="E847">
            <v>35931</v>
          </cell>
          <cell r="F847" t="str">
            <v>SÁB</v>
          </cell>
          <cell r="G847">
            <v>0.88978009259259261</v>
          </cell>
          <cell r="H847" t="str">
            <v>000:10</v>
          </cell>
          <cell r="I847" t="str">
            <v>[FUTBOL:L.ESPA#OLA] {FUTBOL:L.ESPA#OLA OT.} * {AVANCE PROGRAMACION}</v>
          </cell>
          <cell r="J847">
            <v>12</v>
          </cell>
          <cell r="K847">
            <v>34</v>
          </cell>
          <cell r="L847" t="str">
            <v>Resto</v>
          </cell>
          <cell r="M847">
            <v>0.5</v>
          </cell>
          <cell r="N847">
            <v>1655.7</v>
          </cell>
          <cell r="O847">
            <v>191</v>
          </cell>
          <cell r="P847">
            <v>425</v>
          </cell>
          <cell r="Q847">
            <v>17.100000000000001</v>
          </cell>
          <cell r="R847">
            <v>35642</v>
          </cell>
          <cell r="S847">
            <v>97.1</v>
          </cell>
          <cell r="T847">
            <v>10</v>
          </cell>
          <cell r="U847">
            <v>35642</v>
          </cell>
        </row>
        <row r="848">
          <cell r="A848">
            <v>846</v>
          </cell>
          <cell r="B848" t="str">
            <v xml:space="preserve">PORT AVENTURA/P.ATRAC                                      </v>
          </cell>
          <cell r="C848" t="str">
            <v>TVM</v>
          </cell>
          <cell r="D848" t="str">
            <v>GENERAL</v>
          </cell>
          <cell r="E848">
            <v>35931</v>
          </cell>
          <cell r="F848" t="str">
            <v>SÁB</v>
          </cell>
          <cell r="G848">
            <v>0.89030092592592591</v>
          </cell>
          <cell r="H848" t="str">
            <v>000:10</v>
          </cell>
          <cell r="I848" t="str">
            <v>[FUTBOL:L.ESPA#OLA] {FUTBOL:L.ESPA#OLA OT.} * {AVANCE PROGRAMACION}</v>
          </cell>
          <cell r="J848">
            <v>15</v>
          </cell>
          <cell r="K848">
            <v>34</v>
          </cell>
          <cell r="L848" t="str">
            <v>Resto</v>
          </cell>
          <cell r="M848">
            <v>0.5</v>
          </cell>
          <cell r="N848">
            <v>1656.2</v>
          </cell>
          <cell r="O848">
            <v>191</v>
          </cell>
          <cell r="P848">
            <v>425</v>
          </cell>
          <cell r="Q848">
            <v>17.100000000000001</v>
          </cell>
          <cell r="R848">
            <v>35642</v>
          </cell>
          <cell r="S848">
            <v>97.1</v>
          </cell>
          <cell r="T848">
            <v>10</v>
          </cell>
          <cell r="U848">
            <v>35642</v>
          </cell>
        </row>
        <row r="849">
          <cell r="A849">
            <v>847</v>
          </cell>
          <cell r="B849" t="str">
            <v xml:space="preserve">PORT AVENTURA/P.ATRAC                                      </v>
          </cell>
          <cell r="C849" t="str">
            <v>TVM</v>
          </cell>
          <cell r="D849" t="str">
            <v>GENERAL</v>
          </cell>
          <cell r="E849">
            <v>35931</v>
          </cell>
          <cell r="F849" t="str">
            <v>SÁB</v>
          </cell>
          <cell r="G849">
            <v>0.89099537037037047</v>
          </cell>
          <cell r="H849" t="str">
            <v>000:30</v>
          </cell>
          <cell r="I849" t="str">
            <v>[FUTBOL:L.ESPA#OLA] {FUTBOL:L.ESPA#OLA OT.} * {AVANCE PROGRAMACION}</v>
          </cell>
          <cell r="J849">
            <v>18</v>
          </cell>
          <cell r="K849">
            <v>34</v>
          </cell>
          <cell r="L849" t="str">
            <v>Resto</v>
          </cell>
          <cell r="M849">
            <v>0.5</v>
          </cell>
          <cell r="N849">
            <v>1656.7</v>
          </cell>
          <cell r="O849">
            <v>190</v>
          </cell>
          <cell r="P849">
            <v>1275</v>
          </cell>
          <cell r="Q849">
            <v>17.100000000000001</v>
          </cell>
          <cell r="R849">
            <v>35642</v>
          </cell>
          <cell r="S849">
            <v>97.1</v>
          </cell>
          <cell r="T849">
            <v>30</v>
          </cell>
          <cell r="U849">
            <v>35642</v>
          </cell>
        </row>
        <row r="850">
          <cell r="A850">
            <v>848</v>
          </cell>
          <cell r="B850" t="str">
            <v xml:space="preserve">PORT AVENTURA/P.ATRAC                                      </v>
          </cell>
          <cell r="C850" t="str">
            <v>TVM</v>
          </cell>
          <cell r="D850" t="str">
            <v>GENERAL</v>
          </cell>
          <cell r="E850">
            <v>35931</v>
          </cell>
          <cell r="F850" t="str">
            <v>SÁB</v>
          </cell>
          <cell r="G850">
            <v>0.89203703703703707</v>
          </cell>
          <cell r="H850" t="str">
            <v>000:10</v>
          </cell>
          <cell r="I850" t="str">
            <v>[FUTBOL:L.ESPA#OLA] {FUTBOL:L.ESPA#OLA OT.} * {AVANCE PROGRAMACION}</v>
          </cell>
          <cell r="J850">
            <v>22</v>
          </cell>
          <cell r="K850">
            <v>34</v>
          </cell>
          <cell r="L850" t="str">
            <v>Resto</v>
          </cell>
          <cell r="M850">
            <v>0.5</v>
          </cell>
          <cell r="N850">
            <v>1657.2</v>
          </cell>
          <cell r="O850">
            <v>181</v>
          </cell>
          <cell r="P850">
            <v>425</v>
          </cell>
          <cell r="Q850">
            <v>17.100000000000001</v>
          </cell>
          <cell r="R850">
            <v>35642</v>
          </cell>
          <cell r="S850">
            <v>97.1</v>
          </cell>
          <cell r="T850">
            <v>10</v>
          </cell>
          <cell r="U850">
            <v>35642</v>
          </cell>
        </row>
        <row r="851">
          <cell r="A851">
            <v>849</v>
          </cell>
          <cell r="B851" t="str">
            <v xml:space="preserve">PORT AVENTURA/P.ATRAC                                      </v>
          </cell>
          <cell r="C851" t="str">
            <v>TVE1</v>
          </cell>
          <cell r="D851" t="str">
            <v>GENERAL</v>
          </cell>
          <cell r="E851">
            <v>35932</v>
          </cell>
          <cell r="F851" t="str">
            <v>DOM</v>
          </cell>
          <cell r="G851">
            <v>0.93670138888888888</v>
          </cell>
          <cell r="H851" t="str">
            <v>000:10</v>
          </cell>
          <cell r="I851" t="str">
            <v>[PELICULA DE LA SEMANA] {AVANCE PROGRAMACION} * {AVANCE PROGRAMACION}</v>
          </cell>
          <cell r="J851">
            <v>5</v>
          </cell>
          <cell r="K851">
            <v>21</v>
          </cell>
          <cell r="L851" t="str">
            <v>Resto</v>
          </cell>
          <cell r="M851">
            <v>8.6</v>
          </cell>
          <cell r="N851">
            <v>1665.8</v>
          </cell>
          <cell r="O851">
            <v>3162</v>
          </cell>
          <cell r="P851">
            <v>3000</v>
          </cell>
          <cell r="Q851">
            <v>17.100000000000001</v>
          </cell>
          <cell r="R851">
            <v>35667</v>
          </cell>
          <cell r="S851">
            <v>97.1</v>
          </cell>
          <cell r="T851">
            <v>10</v>
          </cell>
          <cell r="U851">
            <v>35667</v>
          </cell>
        </row>
        <row r="852">
          <cell r="A852">
            <v>850</v>
          </cell>
          <cell r="B852" t="str">
            <v xml:space="preserve">PORT AVENTURA/P.ATRAC                                      </v>
          </cell>
          <cell r="C852" t="str">
            <v>T5</v>
          </cell>
          <cell r="D852" t="str">
            <v>GENERAL</v>
          </cell>
          <cell r="E852">
            <v>35932</v>
          </cell>
          <cell r="F852" t="str">
            <v>DOM</v>
          </cell>
          <cell r="G852">
            <v>0.61932870370370374</v>
          </cell>
          <cell r="H852" t="str">
            <v>000:10</v>
          </cell>
          <cell r="I852" t="str">
            <v>[LAS NOTICIAS 1]</v>
          </cell>
          <cell r="J852">
            <v>18</v>
          </cell>
          <cell r="K852">
            <v>18</v>
          </cell>
          <cell r="L852" t="str">
            <v>Ultima</v>
          </cell>
          <cell r="M852">
            <v>2.6</v>
          </cell>
          <cell r="N852">
            <v>1668.4</v>
          </cell>
          <cell r="O852">
            <v>948</v>
          </cell>
          <cell r="P852">
            <v>630</v>
          </cell>
          <cell r="Q852">
            <v>17.2</v>
          </cell>
          <cell r="R852">
            <v>35667</v>
          </cell>
          <cell r="S852">
            <v>97.1</v>
          </cell>
          <cell r="T852">
            <v>10</v>
          </cell>
          <cell r="U852">
            <v>35667</v>
          </cell>
        </row>
        <row r="853">
          <cell r="A853">
            <v>851</v>
          </cell>
          <cell r="B853" t="str">
            <v xml:space="preserve">PORT AVENTURA/P.ATRAC                                      </v>
          </cell>
          <cell r="C853" t="str">
            <v>T5</v>
          </cell>
          <cell r="D853" t="str">
            <v>GENERAL</v>
          </cell>
          <cell r="E853">
            <v>35932</v>
          </cell>
          <cell r="F853" t="str">
            <v>DOM</v>
          </cell>
          <cell r="G853">
            <v>0.82319444444444445</v>
          </cell>
          <cell r="H853" t="str">
            <v>000:30</v>
          </cell>
          <cell r="I853" t="str">
            <v>[DE DOMINGO A DOMINGO] {AVANCE PROGRAMACION} * {AVANCE PROGRAMACION}</v>
          </cell>
          <cell r="J853">
            <v>4</v>
          </cell>
          <cell r="K853">
            <v>21</v>
          </cell>
          <cell r="L853" t="str">
            <v>Resto</v>
          </cell>
          <cell r="M853">
            <v>3</v>
          </cell>
          <cell r="N853">
            <v>1671.3</v>
          </cell>
          <cell r="O853">
            <v>1084</v>
          </cell>
          <cell r="P853">
            <v>1238</v>
          </cell>
          <cell r="Q853">
            <v>17.2</v>
          </cell>
          <cell r="R853">
            <v>35673</v>
          </cell>
          <cell r="S853">
            <v>97.2</v>
          </cell>
          <cell r="T853">
            <v>30</v>
          </cell>
          <cell r="U853">
            <v>35673</v>
          </cell>
        </row>
        <row r="854">
          <cell r="A854">
            <v>852</v>
          </cell>
          <cell r="B854" t="str">
            <v xml:space="preserve">PORT AVENTURA/P.ATRAC                                      </v>
          </cell>
          <cell r="C854" t="str">
            <v>T5</v>
          </cell>
          <cell r="D854" t="str">
            <v>GENERAL</v>
          </cell>
          <cell r="E854">
            <v>35932</v>
          </cell>
          <cell r="F854" t="str">
            <v>DOM</v>
          </cell>
          <cell r="G854">
            <v>0.84892361111111114</v>
          </cell>
          <cell r="H854" t="str">
            <v>000:30</v>
          </cell>
          <cell r="I854" t="str">
            <v>[AVANCE PROGRAMACION] * [DE DOMINGO DOMINGO 2]</v>
          </cell>
          <cell r="J854">
            <v>18</v>
          </cell>
          <cell r="K854">
            <v>19</v>
          </cell>
          <cell r="L854" t="str">
            <v>Penultima</v>
          </cell>
          <cell r="M854">
            <v>3.6</v>
          </cell>
          <cell r="N854">
            <v>1675</v>
          </cell>
          <cell r="O854">
            <v>1331</v>
          </cell>
          <cell r="P854">
            <v>1238</v>
          </cell>
          <cell r="Q854">
            <v>17.2</v>
          </cell>
          <cell r="R854">
            <v>35673</v>
          </cell>
          <cell r="S854">
            <v>97.2</v>
          </cell>
          <cell r="T854">
            <v>30</v>
          </cell>
          <cell r="U854">
            <v>35673</v>
          </cell>
        </row>
        <row r="855">
          <cell r="A855">
            <v>853</v>
          </cell>
          <cell r="B855" t="str">
            <v xml:space="preserve">PORT AVENTURA/P.ATRAC                                      </v>
          </cell>
          <cell r="C855" t="str">
            <v>T5</v>
          </cell>
          <cell r="D855" t="str">
            <v>GENERAL</v>
          </cell>
          <cell r="E855">
            <v>35932</v>
          </cell>
          <cell r="F855" t="str">
            <v>DOM</v>
          </cell>
          <cell r="G855">
            <v>0.87215277777777767</v>
          </cell>
          <cell r="H855" t="str">
            <v>000:30</v>
          </cell>
          <cell r="I855" t="str">
            <v>[DE DOMINGO DOMINGO 2] {AVANCE PROGRAMACION} * {AVANCE PROGRAMACION}</v>
          </cell>
          <cell r="J855">
            <v>19</v>
          </cell>
          <cell r="K855">
            <v>19</v>
          </cell>
          <cell r="L855" t="str">
            <v>Ultima</v>
          </cell>
          <cell r="M855">
            <v>4.9000000000000004</v>
          </cell>
          <cell r="N855">
            <v>1679.9</v>
          </cell>
          <cell r="O855">
            <v>1794</v>
          </cell>
          <cell r="P855">
            <v>1238</v>
          </cell>
          <cell r="Q855">
            <v>17.3</v>
          </cell>
          <cell r="R855">
            <v>35673</v>
          </cell>
          <cell r="S855">
            <v>97.2</v>
          </cell>
          <cell r="T855">
            <v>30</v>
          </cell>
          <cell r="U855">
            <v>35673</v>
          </cell>
        </row>
        <row r="856">
          <cell r="A856">
            <v>854</v>
          </cell>
          <cell r="B856" t="str">
            <v xml:space="preserve">PORT AVENTURA/P.ATRAC                                      </v>
          </cell>
          <cell r="C856" t="str">
            <v>TVM</v>
          </cell>
          <cell r="D856" t="str">
            <v>GENERAL</v>
          </cell>
          <cell r="E856">
            <v>35932</v>
          </cell>
          <cell r="F856" t="str">
            <v>DOM</v>
          </cell>
          <cell r="G856">
            <v>0.66495370370370377</v>
          </cell>
          <cell r="H856" t="str">
            <v>000:10</v>
          </cell>
          <cell r="I856" t="str">
            <v>[CINE]  * {AVANCE PROGRAMACION}</v>
          </cell>
          <cell r="J856">
            <v>21</v>
          </cell>
          <cell r="K856">
            <v>23</v>
          </cell>
          <cell r="L856" t="str">
            <v>Resto</v>
          </cell>
          <cell r="M856">
            <v>0.4</v>
          </cell>
          <cell r="N856">
            <v>1680.3</v>
          </cell>
          <cell r="O856">
            <v>158</v>
          </cell>
          <cell r="P856">
            <v>200</v>
          </cell>
          <cell r="Q856">
            <v>17.3</v>
          </cell>
          <cell r="R856">
            <v>35673</v>
          </cell>
          <cell r="S856">
            <v>97.2</v>
          </cell>
          <cell r="T856">
            <v>10</v>
          </cell>
          <cell r="U856">
            <v>35673</v>
          </cell>
        </row>
        <row r="857">
          <cell r="A857">
            <v>855</v>
          </cell>
          <cell r="B857" t="str">
            <v xml:space="preserve">PORT AVENTURA/P.ATRAC                                      </v>
          </cell>
          <cell r="C857" t="str">
            <v>TVM</v>
          </cell>
          <cell r="D857" t="str">
            <v>GENERAL</v>
          </cell>
          <cell r="E857">
            <v>35932</v>
          </cell>
          <cell r="F857" t="str">
            <v>DOM</v>
          </cell>
          <cell r="G857">
            <v>0.69884259259259263</v>
          </cell>
          <cell r="H857" t="str">
            <v>000:10</v>
          </cell>
          <cell r="I857" t="str">
            <v>[CINE] {AVANCE PROGRAMACION} * {AVANCE PROGRAMACION}</v>
          </cell>
          <cell r="J857">
            <v>19</v>
          </cell>
          <cell r="K857">
            <v>21</v>
          </cell>
          <cell r="L857" t="str">
            <v>Resto</v>
          </cell>
          <cell r="M857">
            <v>0.9</v>
          </cell>
          <cell r="N857">
            <v>1681.2</v>
          </cell>
          <cell r="O857">
            <v>349</v>
          </cell>
          <cell r="P857">
            <v>200</v>
          </cell>
          <cell r="Q857">
            <v>17.3</v>
          </cell>
          <cell r="R857">
            <v>35673</v>
          </cell>
          <cell r="S857">
            <v>97.2</v>
          </cell>
          <cell r="T857">
            <v>10</v>
          </cell>
          <cell r="U857">
            <v>35673</v>
          </cell>
        </row>
        <row r="858">
          <cell r="A858">
            <v>856</v>
          </cell>
          <cell r="B858" t="str">
            <v xml:space="preserve">PORT AVENTURA/P.ATRAC                                      </v>
          </cell>
          <cell r="C858" t="str">
            <v>TVM</v>
          </cell>
          <cell r="D858" t="str">
            <v>GENERAL</v>
          </cell>
          <cell r="E858">
            <v>35932</v>
          </cell>
          <cell r="F858" t="str">
            <v>DOM</v>
          </cell>
          <cell r="G858">
            <v>0.81934027777777774</v>
          </cell>
          <cell r="H858" t="str">
            <v>000:30</v>
          </cell>
          <cell r="I858" t="str">
            <v>[CINE] {INTERRUPCION EMISION} * {(P)R.MADRID A C.EUROP}</v>
          </cell>
          <cell r="J858">
            <v>3</v>
          </cell>
          <cell r="K858">
            <v>23</v>
          </cell>
          <cell r="L858" t="str">
            <v>Resto</v>
          </cell>
          <cell r="M858">
            <v>0.2</v>
          </cell>
          <cell r="N858">
            <v>1681.4</v>
          </cell>
          <cell r="O858">
            <v>74</v>
          </cell>
          <cell r="P858">
            <v>600</v>
          </cell>
          <cell r="Q858">
            <v>17.3</v>
          </cell>
          <cell r="R858">
            <v>35673</v>
          </cell>
          <cell r="S858">
            <v>97.2</v>
          </cell>
          <cell r="T858">
            <v>30</v>
          </cell>
          <cell r="U858">
            <v>35673</v>
          </cell>
        </row>
        <row r="859">
          <cell r="A859">
            <v>857</v>
          </cell>
          <cell r="B859" t="str">
            <v xml:space="preserve">PORT AVENTURA/P.ATRAC                                      </v>
          </cell>
          <cell r="C859" t="str">
            <v>TVM</v>
          </cell>
          <cell r="D859" t="str">
            <v>GENERAL</v>
          </cell>
          <cell r="E859">
            <v>35932</v>
          </cell>
          <cell r="F859" t="str">
            <v>DOM</v>
          </cell>
          <cell r="G859">
            <v>0.82292824074074078</v>
          </cell>
          <cell r="H859" t="str">
            <v>000:10</v>
          </cell>
          <cell r="I859" t="str">
            <v>[CINE] {INTERRUPCION EMISION} * {(P)R.MADRID A C.EUROP}</v>
          </cell>
          <cell r="J859">
            <v>21</v>
          </cell>
          <cell r="K859">
            <v>23</v>
          </cell>
          <cell r="L859" t="str">
            <v>Resto</v>
          </cell>
          <cell r="M859">
            <v>0.3</v>
          </cell>
          <cell r="N859">
            <v>1681.7</v>
          </cell>
          <cell r="O859">
            <v>93</v>
          </cell>
          <cell r="P859">
            <v>200</v>
          </cell>
          <cell r="Q859">
            <v>17.3</v>
          </cell>
          <cell r="R859">
            <v>35673</v>
          </cell>
          <cell r="S859">
            <v>97.2</v>
          </cell>
          <cell r="T859">
            <v>10</v>
          </cell>
          <cell r="U859">
            <v>35673</v>
          </cell>
        </row>
        <row r="860">
          <cell r="A860">
            <v>858</v>
          </cell>
          <cell r="B860" t="str">
            <v xml:space="preserve">PORT AVENTURA/P.ATRAC                                      </v>
          </cell>
          <cell r="C860" t="str">
            <v>TVM</v>
          </cell>
          <cell r="D860" t="str">
            <v>GENERAL</v>
          </cell>
          <cell r="E860">
            <v>35932</v>
          </cell>
          <cell r="F860" t="str">
            <v>DOM</v>
          </cell>
          <cell r="G860">
            <v>0.86379629629629628</v>
          </cell>
          <cell r="H860" t="str">
            <v>000:10</v>
          </cell>
          <cell r="I860" t="str">
            <v>[HOLA MAMA,SOY YO] {(P)R.MADRID A C.EUROP} * {AVANCE PROGRAMACION}</v>
          </cell>
          <cell r="J860">
            <v>8</v>
          </cell>
          <cell r="K860">
            <v>22</v>
          </cell>
          <cell r="L860" t="str">
            <v>Resto</v>
          </cell>
          <cell r="M860">
            <v>0.2</v>
          </cell>
          <cell r="N860">
            <v>1681.9</v>
          </cell>
          <cell r="O860">
            <v>81</v>
          </cell>
          <cell r="P860">
            <v>350</v>
          </cell>
          <cell r="Q860">
            <v>17.3</v>
          </cell>
          <cell r="R860">
            <v>35673</v>
          </cell>
          <cell r="S860">
            <v>97.2</v>
          </cell>
          <cell r="T860">
            <v>10</v>
          </cell>
          <cell r="U860">
            <v>35673</v>
          </cell>
        </row>
        <row r="861">
          <cell r="A861">
            <v>859</v>
          </cell>
          <cell r="B861" t="str">
            <v xml:space="preserve">PORT AVENTURA/P.ATRAC                                      </v>
          </cell>
          <cell r="C861" t="str">
            <v>TVM</v>
          </cell>
          <cell r="D861" t="str">
            <v>GENERAL</v>
          </cell>
          <cell r="E861">
            <v>35932</v>
          </cell>
          <cell r="F861" t="str">
            <v>DOM</v>
          </cell>
          <cell r="G861">
            <v>0.9378009259259259</v>
          </cell>
          <cell r="H861" t="str">
            <v>000:10</v>
          </cell>
          <cell r="I861" t="str">
            <v>[EL MEGAHIT]  * {AVANCE PROGRAMACION}</v>
          </cell>
          <cell r="J861">
            <v>14</v>
          </cell>
          <cell r="K861">
            <v>15</v>
          </cell>
          <cell r="L861" t="str">
            <v>Penultima</v>
          </cell>
          <cell r="M861">
            <v>1.5</v>
          </cell>
          <cell r="N861">
            <v>1683.4</v>
          </cell>
          <cell r="O861">
            <v>550</v>
          </cell>
          <cell r="P861">
            <v>350</v>
          </cell>
          <cell r="Q861">
            <v>17.3</v>
          </cell>
          <cell r="R861">
            <v>35673</v>
          </cell>
          <cell r="S861">
            <v>97.2</v>
          </cell>
          <cell r="T861">
            <v>10</v>
          </cell>
          <cell r="U861">
            <v>35673</v>
          </cell>
        </row>
        <row r="862">
          <cell r="A862">
            <v>860</v>
          </cell>
          <cell r="B862" t="str">
            <v xml:space="preserve">PORT AVENTURA/P.ATRAC                                      </v>
          </cell>
          <cell r="C862" t="str">
            <v>TVE1</v>
          </cell>
          <cell r="D862" t="str">
            <v>GENERAL</v>
          </cell>
          <cell r="E862">
            <v>35933</v>
          </cell>
          <cell r="F862" t="str">
            <v>LUN</v>
          </cell>
          <cell r="G862">
            <v>0.67572916666666671</v>
          </cell>
          <cell r="H862" t="str">
            <v>000:10</v>
          </cell>
          <cell r="I862" t="str">
            <v>[CALLE NUEVA]  * {AVANCE PROGRAMACION}</v>
          </cell>
          <cell r="J862">
            <v>5</v>
          </cell>
          <cell r="K862">
            <v>20</v>
          </cell>
          <cell r="L862" t="str">
            <v>Resto</v>
          </cell>
          <cell r="M862">
            <v>5.2</v>
          </cell>
          <cell r="N862">
            <v>1688.7</v>
          </cell>
          <cell r="O862">
            <v>1923</v>
          </cell>
          <cell r="P862">
            <v>600</v>
          </cell>
          <cell r="Q862">
            <v>17.399999999999999</v>
          </cell>
          <cell r="R862">
            <v>35674</v>
          </cell>
          <cell r="S862">
            <v>97.2</v>
          </cell>
          <cell r="T862">
            <v>10</v>
          </cell>
          <cell r="U862">
            <v>35674</v>
          </cell>
        </row>
        <row r="863">
          <cell r="A863">
            <v>861</v>
          </cell>
          <cell r="B863" t="str">
            <v xml:space="preserve">PORT AVENTURA/P.ATRAC                                      </v>
          </cell>
          <cell r="C863" t="str">
            <v>TVE1</v>
          </cell>
          <cell r="D863" t="str">
            <v>GENERAL</v>
          </cell>
          <cell r="E863">
            <v>35933</v>
          </cell>
          <cell r="F863" t="str">
            <v>LUN</v>
          </cell>
          <cell r="G863">
            <v>0.92584490740740744</v>
          </cell>
          <cell r="H863" t="str">
            <v>000:10</v>
          </cell>
          <cell r="I863" t="str">
            <v>[A LAS ONCE EN CASA] {AVANCE PROGRAMACION} * {AVANCE PROGRAMACION}</v>
          </cell>
          <cell r="J863">
            <v>6</v>
          </cell>
          <cell r="K863">
            <v>18</v>
          </cell>
          <cell r="L863" t="str">
            <v>Resto</v>
          </cell>
          <cell r="M863">
            <v>7.1</v>
          </cell>
          <cell r="N863">
            <v>1695.8</v>
          </cell>
          <cell r="O863">
            <v>2615</v>
          </cell>
          <cell r="P863">
            <v>2700</v>
          </cell>
          <cell r="Q863">
            <v>17.5</v>
          </cell>
          <cell r="R863">
            <v>35677</v>
          </cell>
          <cell r="S863">
            <v>97.2</v>
          </cell>
          <cell r="T863">
            <v>10</v>
          </cell>
          <cell r="U863">
            <v>35677</v>
          </cell>
        </row>
        <row r="864">
          <cell r="A864">
            <v>862</v>
          </cell>
          <cell r="B864" t="str">
            <v xml:space="preserve">PORT AVENTURA/P.ATRAC                                      </v>
          </cell>
          <cell r="C864" t="str">
            <v>LA 2</v>
          </cell>
          <cell r="D864" t="str">
            <v>GENERAL</v>
          </cell>
          <cell r="E864">
            <v>35933</v>
          </cell>
          <cell r="F864" t="str">
            <v>LUN</v>
          </cell>
          <cell r="G864">
            <v>0.66149305555555549</v>
          </cell>
          <cell r="H864" t="str">
            <v>000:10</v>
          </cell>
          <cell r="I864" t="str">
            <v>[GIRO DE ITALIA] {AVANCE PROGRAMACION} * {AVANCE PROGRAMACION}</v>
          </cell>
          <cell r="J864">
            <v>17</v>
          </cell>
          <cell r="K864">
            <v>17</v>
          </cell>
          <cell r="L864" t="str">
            <v>Ultima</v>
          </cell>
          <cell r="M864">
            <v>2.7</v>
          </cell>
          <cell r="N864">
            <v>1698.5</v>
          </cell>
          <cell r="O864">
            <v>1004</v>
          </cell>
          <cell r="P864">
            <v>660</v>
          </cell>
          <cell r="Q864">
            <v>17.5</v>
          </cell>
          <cell r="R864">
            <v>35692</v>
          </cell>
          <cell r="S864">
            <v>97.2</v>
          </cell>
          <cell r="T864">
            <v>10</v>
          </cell>
          <cell r="U864">
            <v>35692</v>
          </cell>
        </row>
        <row r="865">
          <cell r="A865">
            <v>863</v>
          </cell>
          <cell r="B865" t="str">
            <v xml:space="preserve">PORT AVENTURA/P.ATRAC                                      </v>
          </cell>
          <cell r="C865" t="str">
            <v>T5</v>
          </cell>
          <cell r="D865" t="str">
            <v>GENERAL</v>
          </cell>
          <cell r="E865">
            <v>35933</v>
          </cell>
          <cell r="F865" t="str">
            <v>LUN</v>
          </cell>
          <cell r="G865">
            <v>1.0331597222222222</v>
          </cell>
          <cell r="H865" t="str">
            <v>000:10</v>
          </cell>
          <cell r="I865" t="str">
            <v>[CRONICAS MARCIANAS] {AVANCE PROGRAMACION} * {AVANCE PROGRAMACION}</v>
          </cell>
          <cell r="J865">
            <v>2</v>
          </cell>
          <cell r="K865">
            <v>22</v>
          </cell>
          <cell r="L865" t="str">
            <v>Segunda</v>
          </cell>
          <cell r="M865">
            <v>2.6</v>
          </cell>
          <cell r="N865">
            <v>1701.1</v>
          </cell>
          <cell r="O865">
            <v>958</v>
          </cell>
          <cell r="P865">
            <v>129</v>
          </cell>
          <cell r="Q865">
            <v>17.5</v>
          </cell>
          <cell r="R865">
            <v>35696</v>
          </cell>
          <cell r="S865">
            <v>97.2</v>
          </cell>
          <cell r="T865">
            <v>10</v>
          </cell>
          <cell r="U865">
            <v>35696</v>
          </cell>
        </row>
        <row r="866">
          <cell r="A866">
            <v>864</v>
          </cell>
          <cell r="B866" t="str">
            <v xml:space="preserve">PORT AVENTURA/P.ATRAC                                      </v>
          </cell>
          <cell r="C866" t="str">
            <v>A3</v>
          </cell>
          <cell r="D866" t="str">
            <v>GENERAL</v>
          </cell>
          <cell r="E866">
            <v>35933</v>
          </cell>
          <cell r="F866" t="str">
            <v>LUN</v>
          </cell>
          <cell r="G866">
            <v>0.82708333333333339</v>
          </cell>
          <cell r="H866" t="str">
            <v>000:10</v>
          </cell>
          <cell r="I866" t="str">
            <v>[VIGILANTES D.LA PLAYA] {LA TIENDA EN CASA} * {AVANCE PROGRAMACION}</v>
          </cell>
          <cell r="J866">
            <v>5</v>
          </cell>
          <cell r="K866">
            <v>17</v>
          </cell>
          <cell r="L866" t="str">
            <v>Resto</v>
          </cell>
          <cell r="M866">
            <v>3.1</v>
          </cell>
          <cell r="N866">
            <v>1704.2</v>
          </cell>
          <cell r="O866">
            <v>1145</v>
          </cell>
          <cell r="P866">
            <v>540</v>
          </cell>
          <cell r="Q866">
            <v>17.5</v>
          </cell>
          <cell r="R866">
            <v>35697</v>
          </cell>
          <cell r="S866">
            <v>97.2</v>
          </cell>
          <cell r="T866">
            <v>10</v>
          </cell>
          <cell r="U866">
            <v>35697</v>
          </cell>
        </row>
        <row r="867">
          <cell r="A867">
            <v>865</v>
          </cell>
          <cell r="B867" t="str">
            <v xml:space="preserve">PORT AVENTURA/P.ATRAC                                      </v>
          </cell>
          <cell r="C867" t="str">
            <v>TVM</v>
          </cell>
          <cell r="D867" t="str">
            <v>GENERAL</v>
          </cell>
          <cell r="E867">
            <v>35933</v>
          </cell>
          <cell r="F867" t="str">
            <v>LUN</v>
          </cell>
          <cell r="G867">
            <v>0.84296296296296302</v>
          </cell>
          <cell r="H867" t="str">
            <v>000:10</v>
          </cell>
          <cell r="I867" t="str">
            <v>[MADRID DIRECTO]  * {AVANCE PROGRAMACION}</v>
          </cell>
          <cell r="J867">
            <v>18</v>
          </cell>
          <cell r="K867">
            <v>20</v>
          </cell>
          <cell r="L867" t="str">
            <v>Resto</v>
          </cell>
          <cell r="M867">
            <v>0.5</v>
          </cell>
          <cell r="N867">
            <v>1704.7</v>
          </cell>
          <cell r="O867">
            <v>168</v>
          </cell>
          <cell r="P867">
            <v>200</v>
          </cell>
          <cell r="Q867">
            <v>17.5</v>
          </cell>
          <cell r="R867">
            <v>35697</v>
          </cell>
          <cell r="S867">
            <v>97.2</v>
          </cell>
          <cell r="T867">
            <v>10</v>
          </cell>
          <cell r="U867">
            <v>35697</v>
          </cell>
        </row>
        <row r="868">
          <cell r="A868">
            <v>866</v>
          </cell>
          <cell r="B868" t="str">
            <v xml:space="preserve">PORT AVENTURA/P.ATRAC                                      </v>
          </cell>
          <cell r="C868" t="str">
            <v>TVE1</v>
          </cell>
          <cell r="D868" t="str">
            <v>GENERAL</v>
          </cell>
          <cell r="E868">
            <v>35934</v>
          </cell>
          <cell r="F868" t="str">
            <v>MAR</v>
          </cell>
          <cell r="G868">
            <v>0.60078703703703706</v>
          </cell>
          <cell r="H868" t="str">
            <v>000:10</v>
          </cell>
          <cell r="I868" t="str">
            <v>[AVANCE PROGRAMACION] * [(P)TVE PRIMAVERA PEGA]</v>
          </cell>
          <cell r="J868">
            <v>6</v>
          </cell>
          <cell r="K868">
            <v>17</v>
          </cell>
          <cell r="L868" t="str">
            <v>Resto</v>
          </cell>
          <cell r="M868">
            <v>5.7</v>
          </cell>
          <cell r="N868">
            <v>1710.4</v>
          </cell>
          <cell r="O868">
            <v>2076</v>
          </cell>
          <cell r="P868">
            <v>600</v>
          </cell>
          <cell r="Q868">
            <v>17.600000000000001</v>
          </cell>
          <cell r="R868">
            <v>35697</v>
          </cell>
          <cell r="S868">
            <v>97.2</v>
          </cell>
          <cell r="T868">
            <v>10</v>
          </cell>
          <cell r="U868">
            <v>35697</v>
          </cell>
        </row>
        <row r="869">
          <cell r="A869">
            <v>867</v>
          </cell>
          <cell r="B869" t="str">
            <v xml:space="preserve">PORT AVENTURA/P.ATRAC                                      </v>
          </cell>
          <cell r="C869" t="str">
            <v>TVE1</v>
          </cell>
          <cell r="D869" t="str">
            <v>GENERAL</v>
          </cell>
          <cell r="E869">
            <v>35934</v>
          </cell>
          <cell r="F869" t="str">
            <v>MAR</v>
          </cell>
          <cell r="G869">
            <v>0.67715277777777771</v>
          </cell>
          <cell r="H869" t="str">
            <v>000:10</v>
          </cell>
          <cell r="I869" t="str">
            <v>[CALLE NUEVA]  * {AVANCE PROGRAMACION}</v>
          </cell>
          <cell r="J869">
            <v>1</v>
          </cell>
          <cell r="K869">
            <v>18</v>
          </cell>
          <cell r="L869" t="str">
            <v>Primera</v>
          </cell>
          <cell r="M869">
            <v>5.7</v>
          </cell>
          <cell r="N869">
            <v>1716.1</v>
          </cell>
          <cell r="O869">
            <v>2095</v>
          </cell>
          <cell r="P869">
            <v>600</v>
          </cell>
          <cell r="Q869">
            <v>17.600000000000001</v>
          </cell>
          <cell r="R869">
            <v>35699</v>
          </cell>
          <cell r="S869">
            <v>97.2</v>
          </cell>
          <cell r="T869">
            <v>10</v>
          </cell>
          <cell r="U869">
            <v>35699</v>
          </cell>
        </row>
        <row r="870">
          <cell r="A870">
            <v>868</v>
          </cell>
          <cell r="B870" t="str">
            <v xml:space="preserve">PORT AVENTURA/P.ATRAC                                      </v>
          </cell>
          <cell r="C870" t="str">
            <v>TVE1</v>
          </cell>
          <cell r="D870" t="str">
            <v>GENERAL</v>
          </cell>
          <cell r="E870">
            <v>35934</v>
          </cell>
          <cell r="F870" t="str">
            <v>MAR</v>
          </cell>
          <cell r="G870">
            <v>0.87197916666666664</v>
          </cell>
          <cell r="H870" t="str">
            <v>000:10</v>
          </cell>
          <cell r="I870" t="str">
            <v>[(P)TVE TU INF.LO PRIM] * [TELEDIARIO 2]</v>
          </cell>
          <cell r="J870">
            <v>4</v>
          </cell>
          <cell r="K870">
            <v>15</v>
          </cell>
          <cell r="L870" t="str">
            <v>Resto</v>
          </cell>
          <cell r="M870">
            <v>5.4</v>
          </cell>
          <cell r="N870">
            <v>1721.4</v>
          </cell>
          <cell r="O870">
            <v>1980</v>
          </cell>
          <cell r="P870">
            <v>1200</v>
          </cell>
          <cell r="Q870">
            <v>17.7</v>
          </cell>
          <cell r="R870">
            <v>35699</v>
          </cell>
          <cell r="S870">
            <v>97.2</v>
          </cell>
          <cell r="T870">
            <v>10</v>
          </cell>
          <cell r="U870">
            <v>35699</v>
          </cell>
        </row>
        <row r="871">
          <cell r="A871">
            <v>869</v>
          </cell>
          <cell r="B871" t="str">
            <v xml:space="preserve">PORT AVENTURA/P.ATRAC                                      </v>
          </cell>
          <cell r="C871" t="str">
            <v>T5</v>
          </cell>
          <cell r="D871" t="str">
            <v>GENERAL</v>
          </cell>
          <cell r="E871">
            <v>35934</v>
          </cell>
          <cell r="F871" t="str">
            <v>MAR</v>
          </cell>
          <cell r="G871">
            <v>0.47607638888888887</v>
          </cell>
          <cell r="H871" t="str">
            <v>000:30</v>
          </cell>
          <cell r="I871" t="str">
            <v>[CAMINO DE AVONLEA] * [LA TIENDA EN CASA]</v>
          </cell>
          <cell r="J871">
            <v>1</v>
          </cell>
          <cell r="K871">
            <v>10</v>
          </cell>
          <cell r="L871" t="str">
            <v>Primera</v>
          </cell>
          <cell r="M871">
            <v>0.6</v>
          </cell>
          <cell r="N871">
            <v>1722</v>
          </cell>
          <cell r="O871">
            <v>215</v>
          </cell>
          <cell r="P871">
            <v>120</v>
          </cell>
          <cell r="Q871">
            <v>17.7</v>
          </cell>
          <cell r="R871">
            <v>35699</v>
          </cell>
          <cell r="S871">
            <v>97.2</v>
          </cell>
          <cell r="T871">
            <v>30</v>
          </cell>
          <cell r="U871">
            <v>35699</v>
          </cell>
        </row>
        <row r="872">
          <cell r="A872">
            <v>870</v>
          </cell>
          <cell r="B872" t="str">
            <v xml:space="preserve">PORT AVENTURA/P.ATRAC                                      </v>
          </cell>
          <cell r="C872" t="str">
            <v>T5</v>
          </cell>
          <cell r="D872" t="str">
            <v>GENERAL</v>
          </cell>
          <cell r="E872">
            <v>35934</v>
          </cell>
          <cell r="F872" t="str">
            <v>MAR</v>
          </cell>
          <cell r="G872">
            <v>0.50660879629629629</v>
          </cell>
          <cell r="H872" t="str">
            <v>000:10</v>
          </cell>
          <cell r="I872" t="str">
            <v>[DIA A DIA] {LA TIENDA EN CASA} * {AVANCE PROGRAMACION}</v>
          </cell>
          <cell r="J872">
            <v>17</v>
          </cell>
          <cell r="K872">
            <v>18</v>
          </cell>
          <cell r="L872" t="str">
            <v>Penultima</v>
          </cell>
          <cell r="M872">
            <v>0.8</v>
          </cell>
          <cell r="N872">
            <v>1722.8</v>
          </cell>
          <cell r="O872">
            <v>297</v>
          </cell>
          <cell r="P872">
            <v>138</v>
          </cell>
          <cell r="Q872">
            <v>17.7</v>
          </cell>
          <cell r="R872">
            <v>35699</v>
          </cell>
          <cell r="S872">
            <v>97.2</v>
          </cell>
          <cell r="T872">
            <v>10</v>
          </cell>
          <cell r="U872">
            <v>35699</v>
          </cell>
        </row>
        <row r="873">
          <cell r="A873">
            <v>871</v>
          </cell>
          <cell r="B873" t="str">
            <v xml:space="preserve">PORT AVENTURA/P.ATRAC                                      </v>
          </cell>
          <cell r="C873" t="str">
            <v>T5</v>
          </cell>
          <cell r="D873" t="str">
            <v>GENERAL</v>
          </cell>
          <cell r="E873">
            <v>35934</v>
          </cell>
          <cell r="F873" t="str">
            <v>MAR</v>
          </cell>
          <cell r="G873">
            <v>1.0538541666666668</v>
          </cell>
          <cell r="H873" t="str">
            <v>000:10</v>
          </cell>
          <cell r="I873" t="str">
            <v>[CRONICAS MARCIANAS] {AVANCE PROGRAMACION} * {AVANCE PROGRAMACION}</v>
          </cell>
          <cell r="J873">
            <v>2</v>
          </cell>
          <cell r="K873">
            <v>26</v>
          </cell>
          <cell r="L873" t="str">
            <v>Segunda</v>
          </cell>
          <cell r="M873">
            <v>2</v>
          </cell>
          <cell r="N873">
            <v>1724.8</v>
          </cell>
          <cell r="O873">
            <v>729</v>
          </cell>
          <cell r="P873">
            <v>129</v>
          </cell>
          <cell r="Q873">
            <v>17.7</v>
          </cell>
          <cell r="R873">
            <v>35702</v>
          </cell>
          <cell r="S873">
            <v>97.2</v>
          </cell>
          <cell r="T873">
            <v>10</v>
          </cell>
          <cell r="U873">
            <v>35702</v>
          </cell>
        </row>
        <row r="874">
          <cell r="A874">
            <v>872</v>
          </cell>
          <cell r="B874" t="str">
            <v xml:space="preserve">PORT AVENTURA/P.ATRAC                                      </v>
          </cell>
          <cell r="C874" t="str">
            <v>T5</v>
          </cell>
          <cell r="D874" t="str">
            <v>GENERAL</v>
          </cell>
          <cell r="E874">
            <v>35934</v>
          </cell>
          <cell r="F874" t="str">
            <v>MAR</v>
          </cell>
          <cell r="G874">
            <v>1.0748958333333334</v>
          </cell>
          <cell r="H874" t="str">
            <v>000:10</v>
          </cell>
          <cell r="I874" t="str">
            <v>[CRONICAS MARCIANAS] * [ENTRE HOY Y MA#ANA]</v>
          </cell>
          <cell r="J874">
            <v>10</v>
          </cell>
          <cell r="K874">
            <v>14</v>
          </cell>
          <cell r="L874" t="str">
            <v>Resto</v>
          </cell>
          <cell r="M874">
            <v>1</v>
          </cell>
          <cell r="N874">
            <v>1725.8</v>
          </cell>
          <cell r="O874">
            <v>368</v>
          </cell>
          <cell r="P874">
            <v>129</v>
          </cell>
          <cell r="Q874">
            <v>17.7</v>
          </cell>
          <cell r="R874">
            <v>35702</v>
          </cell>
          <cell r="S874">
            <v>97.2</v>
          </cell>
          <cell r="T874">
            <v>10</v>
          </cell>
          <cell r="U874">
            <v>35702</v>
          </cell>
        </row>
        <row r="875">
          <cell r="A875">
            <v>873</v>
          </cell>
          <cell r="B875" t="str">
            <v xml:space="preserve">PORT AVENTURA/P.ATRAC                                      </v>
          </cell>
          <cell r="C875" t="str">
            <v>A3</v>
          </cell>
          <cell r="D875" t="str">
            <v>GENERAL</v>
          </cell>
          <cell r="E875">
            <v>35934</v>
          </cell>
          <cell r="F875" t="str">
            <v>MAR</v>
          </cell>
          <cell r="G875">
            <v>1.062511574074074</v>
          </cell>
          <cell r="H875" t="str">
            <v>000:10</v>
          </cell>
          <cell r="I875" t="str">
            <v>[SORPRESA,SORPRESA] * [ANTENA 3 NOTICIAS 3]</v>
          </cell>
          <cell r="J875">
            <v>7</v>
          </cell>
          <cell r="K875">
            <v>20</v>
          </cell>
          <cell r="L875" t="str">
            <v>Resto</v>
          </cell>
          <cell r="M875">
            <v>1.1000000000000001</v>
          </cell>
          <cell r="N875">
            <v>1726.9</v>
          </cell>
          <cell r="O875">
            <v>388</v>
          </cell>
          <cell r="P875">
            <v>150</v>
          </cell>
          <cell r="Q875">
            <v>17.8</v>
          </cell>
          <cell r="R875">
            <v>35707</v>
          </cell>
          <cell r="S875">
            <v>97.3</v>
          </cell>
          <cell r="T875">
            <v>10</v>
          </cell>
          <cell r="U875">
            <v>35707</v>
          </cell>
        </row>
        <row r="876">
          <cell r="A876">
            <v>874</v>
          </cell>
          <cell r="B876" t="str">
            <v xml:space="preserve">PORT AVENTURA/P.ATRAC                                      </v>
          </cell>
          <cell r="C876" t="str">
            <v>TVM</v>
          </cell>
          <cell r="D876" t="str">
            <v>GENERAL</v>
          </cell>
          <cell r="E876">
            <v>35934</v>
          </cell>
          <cell r="F876" t="str">
            <v>MAR</v>
          </cell>
          <cell r="G876">
            <v>0.76284722222222223</v>
          </cell>
          <cell r="H876" t="str">
            <v>000:10</v>
          </cell>
          <cell r="I876" t="str">
            <v>[LA HORA DE MARI PAU]  * {AVANCE PROGRAMACION}</v>
          </cell>
          <cell r="J876">
            <v>1</v>
          </cell>
          <cell r="K876">
            <v>19</v>
          </cell>
          <cell r="L876" t="str">
            <v>Primera</v>
          </cell>
          <cell r="M876">
            <v>0.7</v>
          </cell>
          <cell r="N876">
            <v>1727.6</v>
          </cell>
          <cell r="O876">
            <v>250</v>
          </cell>
          <cell r="P876">
            <v>200</v>
          </cell>
          <cell r="Q876">
            <v>17.8</v>
          </cell>
          <cell r="R876">
            <v>35707</v>
          </cell>
          <cell r="S876">
            <v>97.3</v>
          </cell>
          <cell r="T876">
            <v>10</v>
          </cell>
          <cell r="U876">
            <v>35707</v>
          </cell>
        </row>
        <row r="877">
          <cell r="A877">
            <v>875</v>
          </cell>
          <cell r="B877" t="str">
            <v xml:space="preserve">PORT AVENTURA/P.ATRAC                                      </v>
          </cell>
          <cell r="C877" t="str">
            <v>TVE1</v>
          </cell>
          <cell r="D877" t="str">
            <v>GENERAL</v>
          </cell>
          <cell r="E877">
            <v>35935</v>
          </cell>
          <cell r="F877" t="str">
            <v>MIÉ</v>
          </cell>
          <cell r="G877">
            <v>0.6019444444444445</v>
          </cell>
          <cell r="H877" t="str">
            <v>000:10</v>
          </cell>
          <cell r="I877" t="str">
            <v>[AVANCE PROGRAMACION] * [AVANCE PROGRAMACION]</v>
          </cell>
          <cell r="J877">
            <v>11</v>
          </cell>
          <cell r="K877">
            <v>17</v>
          </cell>
          <cell r="L877" t="str">
            <v>Resto</v>
          </cell>
          <cell r="M877">
            <v>4.9000000000000004</v>
          </cell>
          <cell r="N877">
            <v>1732.4</v>
          </cell>
          <cell r="O877">
            <v>1786</v>
          </cell>
          <cell r="P877">
            <v>900</v>
          </cell>
          <cell r="Q877">
            <v>17.8</v>
          </cell>
          <cell r="R877">
            <v>35707</v>
          </cell>
          <cell r="S877">
            <v>97.3</v>
          </cell>
          <cell r="T877">
            <v>10</v>
          </cell>
          <cell r="U877">
            <v>35707</v>
          </cell>
        </row>
        <row r="878">
          <cell r="A878">
            <v>876</v>
          </cell>
          <cell r="B878" t="str">
            <v xml:space="preserve">PORT AVENTURA/P.ATRAC                                      </v>
          </cell>
          <cell r="C878" t="str">
            <v>LA 2</v>
          </cell>
          <cell r="D878" t="str">
            <v>GENERAL</v>
          </cell>
          <cell r="E878">
            <v>35935</v>
          </cell>
          <cell r="F878" t="str">
            <v>MIÉ</v>
          </cell>
          <cell r="G878">
            <v>0.95331018518518518</v>
          </cell>
          <cell r="H878" t="str">
            <v>000:10</v>
          </cell>
          <cell r="I878" t="str">
            <v>[EL CINE DE LA 2] {(P)TVE NO DESPERDICIO} * {(P)TVE N.TECNOLOGIAS}</v>
          </cell>
          <cell r="J878">
            <v>5</v>
          </cell>
          <cell r="K878">
            <v>17</v>
          </cell>
          <cell r="L878" t="str">
            <v>Resto</v>
          </cell>
          <cell r="M878">
            <v>1.1000000000000001</v>
          </cell>
          <cell r="N878">
            <v>1733.6</v>
          </cell>
          <cell r="O878">
            <v>412</v>
          </cell>
          <cell r="P878">
            <v>600</v>
          </cell>
          <cell r="Q878">
            <v>17.8</v>
          </cell>
          <cell r="R878">
            <v>35707</v>
          </cell>
          <cell r="S878">
            <v>97.3</v>
          </cell>
          <cell r="T878">
            <v>10</v>
          </cell>
          <cell r="U878">
            <v>35707</v>
          </cell>
        </row>
        <row r="879">
          <cell r="A879">
            <v>877</v>
          </cell>
          <cell r="B879" t="str">
            <v xml:space="preserve">PORT AVENTURA/P.ATRAC                                      </v>
          </cell>
          <cell r="C879" t="str">
            <v>T5</v>
          </cell>
          <cell r="D879" t="str">
            <v>GENERAL</v>
          </cell>
          <cell r="E879">
            <v>35935</v>
          </cell>
          <cell r="F879" t="str">
            <v>MIÉ</v>
          </cell>
          <cell r="G879">
            <v>1.0973032407407406</v>
          </cell>
          <cell r="H879" t="str">
            <v>000:10</v>
          </cell>
          <cell r="I879" t="str">
            <v>[ENTRE HOY Y MA#ANA]</v>
          </cell>
          <cell r="J879">
            <v>2</v>
          </cell>
          <cell r="K879">
            <v>18</v>
          </cell>
          <cell r="L879" t="str">
            <v>Segunda</v>
          </cell>
          <cell r="M879">
            <v>0.9</v>
          </cell>
          <cell r="N879">
            <v>1734.4</v>
          </cell>
          <cell r="O879">
            <v>322</v>
          </cell>
          <cell r="P879">
            <v>45</v>
          </cell>
          <cell r="Q879">
            <v>17.8</v>
          </cell>
          <cell r="R879">
            <v>35707</v>
          </cell>
          <cell r="S879">
            <v>97.3</v>
          </cell>
          <cell r="T879">
            <v>10</v>
          </cell>
          <cell r="U879">
            <v>35707</v>
          </cell>
        </row>
        <row r="880">
          <cell r="A880">
            <v>878</v>
          </cell>
          <cell r="B880" t="str">
            <v xml:space="preserve">PORT AVENTURA/P.ATRAC                                      </v>
          </cell>
          <cell r="C880" t="str">
            <v>TVE1</v>
          </cell>
          <cell r="D880" t="str">
            <v>GENERAL</v>
          </cell>
          <cell r="E880">
            <v>35936</v>
          </cell>
          <cell r="F880" t="str">
            <v>JUE</v>
          </cell>
          <cell r="G880">
            <v>0.62167824074074074</v>
          </cell>
          <cell r="H880" t="str">
            <v>000:10</v>
          </cell>
          <cell r="I880" t="str">
            <v>[CORAZON DE PRIMAVERA] * [AVANCE PROGRAMACION]</v>
          </cell>
          <cell r="J880">
            <v>6</v>
          </cell>
          <cell r="K880">
            <v>18</v>
          </cell>
          <cell r="L880" t="str">
            <v>Resto</v>
          </cell>
          <cell r="M880">
            <v>6.1</v>
          </cell>
          <cell r="N880">
            <v>1740.6</v>
          </cell>
          <cell r="O880">
            <v>2251</v>
          </cell>
          <cell r="P880">
            <v>1800</v>
          </cell>
          <cell r="Q880">
            <v>17.899999999999999</v>
          </cell>
          <cell r="R880">
            <v>35711</v>
          </cell>
          <cell r="S880">
            <v>97.3</v>
          </cell>
          <cell r="T880">
            <v>10</v>
          </cell>
          <cell r="U880">
            <v>35711</v>
          </cell>
        </row>
        <row r="881">
          <cell r="A881">
            <v>879</v>
          </cell>
          <cell r="B881" t="str">
            <v xml:space="preserve">PORT AVENTURA/P.ATRAC                                      </v>
          </cell>
          <cell r="C881" t="str">
            <v>T5</v>
          </cell>
          <cell r="D881" t="str">
            <v>GENERAL</v>
          </cell>
          <cell r="E881">
            <v>35936</v>
          </cell>
          <cell r="F881" t="str">
            <v>JUE</v>
          </cell>
          <cell r="G881">
            <v>0.47465277777777781</v>
          </cell>
          <cell r="H881" t="str">
            <v>000:30</v>
          </cell>
          <cell r="I881" t="str">
            <v>[CAMINO DE AVONLEA] * [LA TIENDA EN CASA]</v>
          </cell>
          <cell r="J881">
            <v>1</v>
          </cell>
          <cell r="K881">
            <v>11</v>
          </cell>
          <cell r="L881" t="str">
            <v>Primera</v>
          </cell>
          <cell r="M881">
            <v>0.7</v>
          </cell>
          <cell r="N881">
            <v>1741.3</v>
          </cell>
          <cell r="O881">
            <v>274</v>
          </cell>
          <cell r="P881">
            <v>120</v>
          </cell>
          <cell r="Q881">
            <v>17.899999999999999</v>
          </cell>
          <cell r="R881">
            <v>35711</v>
          </cell>
          <cell r="S881">
            <v>97.3</v>
          </cell>
          <cell r="T881">
            <v>30</v>
          </cell>
          <cell r="U881">
            <v>35711</v>
          </cell>
        </row>
        <row r="882">
          <cell r="A882">
            <v>880</v>
          </cell>
          <cell r="B882" t="str">
            <v xml:space="preserve">PORT AVENTURA/P.ATRAC                                      </v>
          </cell>
          <cell r="C882" t="str">
            <v>A3</v>
          </cell>
          <cell r="D882" t="str">
            <v>GENERAL</v>
          </cell>
          <cell r="E882">
            <v>35936</v>
          </cell>
          <cell r="F882" t="str">
            <v>JUE</v>
          </cell>
          <cell r="G882">
            <v>0.68677083333333344</v>
          </cell>
          <cell r="H882" t="str">
            <v>000:10</v>
          </cell>
          <cell r="I882" t="str">
            <v>[EXTRA ROSA]  * {AVANCE PROGRAMACION}</v>
          </cell>
          <cell r="J882">
            <v>20</v>
          </cell>
          <cell r="K882">
            <v>30</v>
          </cell>
          <cell r="L882" t="str">
            <v>Resto</v>
          </cell>
          <cell r="M882">
            <v>5</v>
          </cell>
          <cell r="N882">
            <v>1746.3</v>
          </cell>
          <cell r="O882">
            <v>1829</v>
          </cell>
          <cell r="P882">
            <v>1200</v>
          </cell>
          <cell r="Q882">
            <v>17.899999999999999</v>
          </cell>
          <cell r="R882">
            <v>35722</v>
          </cell>
          <cell r="S882">
            <v>97.3</v>
          </cell>
          <cell r="T882">
            <v>10</v>
          </cell>
          <cell r="U882">
            <v>35722</v>
          </cell>
        </row>
        <row r="883">
          <cell r="A883">
            <v>881</v>
          </cell>
          <cell r="B883" t="str">
            <v xml:space="preserve">PORT AVENTURA/P.ATRAC                                      </v>
          </cell>
          <cell r="C883" t="str">
            <v>A3</v>
          </cell>
          <cell r="D883" t="str">
            <v>GENERAL</v>
          </cell>
          <cell r="E883">
            <v>35936</v>
          </cell>
          <cell r="F883" t="str">
            <v>JUE</v>
          </cell>
          <cell r="G883">
            <v>0.78140046296296306</v>
          </cell>
          <cell r="H883" t="str">
            <v>000:10</v>
          </cell>
          <cell r="I883" t="str">
            <v xml:space="preserve">[DE 3 EN TRES] {LA TIENDA EN CASA} * </v>
          </cell>
          <cell r="J883">
            <v>3</v>
          </cell>
          <cell r="K883">
            <v>20</v>
          </cell>
          <cell r="L883" t="str">
            <v>Resto</v>
          </cell>
          <cell r="M883">
            <v>2.1</v>
          </cell>
          <cell r="N883">
            <v>1748.4</v>
          </cell>
          <cell r="O883">
            <v>769</v>
          </cell>
          <cell r="P883">
            <v>540</v>
          </cell>
          <cell r="Q883">
            <v>18</v>
          </cell>
          <cell r="R883">
            <v>35722</v>
          </cell>
          <cell r="S883">
            <v>97.3</v>
          </cell>
          <cell r="T883">
            <v>10</v>
          </cell>
          <cell r="U883">
            <v>35722</v>
          </cell>
        </row>
        <row r="884">
          <cell r="A884">
            <v>882</v>
          </cell>
          <cell r="B884" t="str">
            <v xml:space="preserve">PORT AVENTURA/P.ATRAC                                      </v>
          </cell>
          <cell r="C884" t="str">
            <v>TVM</v>
          </cell>
          <cell r="D884" t="str">
            <v>GENERAL</v>
          </cell>
          <cell r="E884">
            <v>35936</v>
          </cell>
          <cell r="F884" t="str">
            <v>JUE</v>
          </cell>
          <cell r="G884">
            <v>0.76065972222222211</v>
          </cell>
          <cell r="H884" t="str">
            <v>000:10</v>
          </cell>
          <cell r="I884" t="str">
            <v>[LA HORA DE MARI PAU] {AVANCE PROGRAMACION} * {FELICIDADES R.MADRID}</v>
          </cell>
          <cell r="J884">
            <v>1</v>
          </cell>
          <cell r="K884">
            <v>21</v>
          </cell>
          <cell r="L884" t="str">
            <v>Primera</v>
          </cell>
          <cell r="M884">
            <v>0.8</v>
          </cell>
          <cell r="N884">
            <v>1749.2</v>
          </cell>
          <cell r="O884">
            <v>287</v>
          </cell>
          <cell r="P884">
            <v>200</v>
          </cell>
          <cell r="Q884">
            <v>18</v>
          </cell>
          <cell r="R884">
            <v>35732</v>
          </cell>
          <cell r="S884">
            <v>97.3</v>
          </cell>
          <cell r="T884">
            <v>10</v>
          </cell>
          <cell r="U884">
            <v>35732</v>
          </cell>
        </row>
        <row r="885">
          <cell r="A885">
            <v>883</v>
          </cell>
          <cell r="B885" t="str">
            <v xml:space="preserve">PORT AVENTURA/P.ATRAC                                      </v>
          </cell>
          <cell r="C885" t="str">
            <v>TVE1</v>
          </cell>
          <cell r="D885" t="str">
            <v>GENERAL</v>
          </cell>
          <cell r="E885">
            <v>35937</v>
          </cell>
          <cell r="F885" t="str">
            <v>VIE</v>
          </cell>
          <cell r="G885">
            <v>0.62489583333333332</v>
          </cell>
          <cell r="H885" t="str">
            <v>000:10</v>
          </cell>
          <cell r="I885" t="str">
            <v>[AVANCE PROGRAMACION] * [TELEDIARIO 1]</v>
          </cell>
          <cell r="J885">
            <v>15</v>
          </cell>
          <cell r="K885">
            <v>15</v>
          </cell>
          <cell r="L885" t="str">
            <v>Ultima</v>
          </cell>
          <cell r="M885">
            <v>6.2</v>
          </cell>
          <cell r="N885">
            <v>1755.4</v>
          </cell>
          <cell r="O885">
            <v>2269</v>
          </cell>
          <cell r="P885">
            <v>1800</v>
          </cell>
          <cell r="Q885">
            <v>18</v>
          </cell>
          <cell r="R885">
            <v>35737</v>
          </cell>
          <cell r="S885">
            <v>97.3</v>
          </cell>
          <cell r="T885">
            <v>10</v>
          </cell>
          <cell r="U885">
            <v>35737</v>
          </cell>
        </row>
        <row r="886">
          <cell r="A886">
            <v>884</v>
          </cell>
          <cell r="B886" t="str">
            <v xml:space="preserve">PORT AVENTURA/P.ATRAC                                      </v>
          </cell>
          <cell r="C886" t="str">
            <v>LA 2</v>
          </cell>
          <cell r="D886" t="str">
            <v>GENERAL</v>
          </cell>
          <cell r="E886">
            <v>35937</v>
          </cell>
          <cell r="F886" t="str">
            <v>VIE</v>
          </cell>
          <cell r="G886">
            <v>0.61949074074074073</v>
          </cell>
          <cell r="H886" t="str">
            <v>000:10</v>
          </cell>
          <cell r="I886" t="str">
            <v>[MUCHA MARCHA LETICIA] * [CLUB DISNEY DIARIO]</v>
          </cell>
          <cell r="J886">
            <v>1</v>
          </cell>
          <cell r="K886">
            <v>20</v>
          </cell>
          <cell r="L886" t="str">
            <v>Primera</v>
          </cell>
          <cell r="M886">
            <v>1.1000000000000001</v>
          </cell>
          <cell r="N886">
            <v>1756.5</v>
          </cell>
          <cell r="O886">
            <v>412</v>
          </cell>
          <cell r="P886">
            <v>360</v>
          </cell>
          <cell r="Q886">
            <v>18</v>
          </cell>
          <cell r="R886">
            <v>35737</v>
          </cell>
          <cell r="S886">
            <v>97.3</v>
          </cell>
          <cell r="T886">
            <v>10</v>
          </cell>
          <cell r="U886">
            <v>35737</v>
          </cell>
        </row>
        <row r="887">
          <cell r="A887">
            <v>885</v>
          </cell>
          <cell r="B887" t="str">
            <v xml:space="preserve">PORT AVENTURA/P.ATRAC                                      </v>
          </cell>
          <cell r="C887" t="str">
            <v>T5</v>
          </cell>
          <cell r="D887" t="str">
            <v>GENERAL</v>
          </cell>
          <cell r="E887">
            <v>35937</v>
          </cell>
          <cell r="F887" t="str">
            <v>VIE</v>
          </cell>
          <cell r="G887">
            <v>0.47900462962962959</v>
          </cell>
          <cell r="H887" t="str">
            <v>000:30</v>
          </cell>
          <cell r="I887" t="str">
            <v>[LA TIENDA EN CASA] * [DIA A DIA]</v>
          </cell>
          <cell r="J887">
            <v>12</v>
          </cell>
          <cell r="K887">
            <v>12</v>
          </cell>
          <cell r="L887" t="str">
            <v>Ultima</v>
          </cell>
          <cell r="M887">
            <v>0.6</v>
          </cell>
          <cell r="N887">
            <v>1757.1</v>
          </cell>
          <cell r="O887">
            <v>213</v>
          </cell>
          <cell r="P887">
            <v>120</v>
          </cell>
          <cell r="Q887">
            <v>18.100000000000001</v>
          </cell>
          <cell r="R887">
            <v>35737</v>
          </cell>
          <cell r="S887">
            <v>97.3</v>
          </cell>
          <cell r="T887">
            <v>30</v>
          </cell>
          <cell r="U887">
            <v>35737</v>
          </cell>
        </row>
        <row r="888">
          <cell r="A888">
            <v>886</v>
          </cell>
          <cell r="B888" t="str">
            <v xml:space="preserve">PORT AVENTURA/P.ATRAC                                      </v>
          </cell>
          <cell r="C888" t="str">
            <v>A3</v>
          </cell>
          <cell r="D888" t="str">
            <v>GENERAL</v>
          </cell>
          <cell r="E888">
            <v>35937</v>
          </cell>
          <cell r="F888" t="str">
            <v>VIE</v>
          </cell>
          <cell r="G888">
            <v>0.8627083333333333</v>
          </cell>
          <cell r="H888" t="str">
            <v>000:10</v>
          </cell>
          <cell r="I888" t="str">
            <v>[IMPACTO TV]  * {AVANCE PROGRAMACION}</v>
          </cell>
          <cell r="J888">
            <v>5</v>
          </cell>
          <cell r="K888">
            <v>24</v>
          </cell>
          <cell r="L888" t="str">
            <v>Resto</v>
          </cell>
          <cell r="M888">
            <v>3.7</v>
          </cell>
          <cell r="N888">
            <v>1760.7</v>
          </cell>
          <cell r="O888">
            <v>1350</v>
          </cell>
          <cell r="P888">
            <v>1140</v>
          </cell>
          <cell r="Q888">
            <v>18.100000000000001</v>
          </cell>
          <cell r="R888">
            <v>35751</v>
          </cell>
          <cell r="S888">
            <v>97.4</v>
          </cell>
          <cell r="T888">
            <v>10</v>
          </cell>
          <cell r="U888">
            <v>35751</v>
          </cell>
        </row>
        <row r="889">
          <cell r="A889">
            <v>887</v>
          </cell>
          <cell r="B889" t="str">
            <v xml:space="preserve">PORT AVENTURA/P.ATRAC                                      </v>
          </cell>
          <cell r="C889" t="str">
            <v>TVM</v>
          </cell>
          <cell r="D889" t="str">
            <v>GENERAL</v>
          </cell>
          <cell r="E889">
            <v>35937</v>
          </cell>
          <cell r="F889" t="str">
            <v>VIE</v>
          </cell>
          <cell r="G889">
            <v>0.84031250000000002</v>
          </cell>
          <cell r="H889" t="str">
            <v>000:10</v>
          </cell>
          <cell r="I889" t="str">
            <v xml:space="preserve">[MADRID DIRECTO] {AVANCE PROGRAMACION} * </v>
          </cell>
          <cell r="J889">
            <v>3</v>
          </cell>
          <cell r="K889">
            <v>19</v>
          </cell>
          <cell r="L889" t="str">
            <v>Resto</v>
          </cell>
          <cell r="M889">
            <v>0.6</v>
          </cell>
          <cell r="N889">
            <v>1761.4</v>
          </cell>
          <cell r="O889">
            <v>230</v>
          </cell>
          <cell r="P889">
            <v>200</v>
          </cell>
          <cell r="Q889">
            <v>18.100000000000001</v>
          </cell>
          <cell r="R889">
            <v>35751</v>
          </cell>
          <cell r="S889">
            <v>97.4</v>
          </cell>
          <cell r="T889">
            <v>10</v>
          </cell>
          <cell r="U889">
            <v>35751</v>
          </cell>
        </row>
        <row r="890">
          <cell r="A890">
            <v>888</v>
          </cell>
          <cell r="B890" t="str">
            <v xml:space="preserve">PORT AVENTURA/P.ATRAC                                      </v>
          </cell>
          <cell r="C890" t="str">
            <v>T5</v>
          </cell>
          <cell r="D890" t="str">
            <v>GENERAL</v>
          </cell>
          <cell r="E890">
            <v>35939</v>
          </cell>
          <cell r="F890" t="str">
            <v>DOM</v>
          </cell>
          <cell r="G890">
            <v>0.77726851851851853</v>
          </cell>
          <cell r="H890" t="str">
            <v>000:30</v>
          </cell>
          <cell r="I890" t="str">
            <v>[DE DOMINGO A DOMINGO]  * {AVANCE PROGRAMACION}</v>
          </cell>
          <cell r="J890">
            <v>2</v>
          </cell>
          <cell r="K890">
            <v>19</v>
          </cell>
          <cell r="L890" t="str">
            <v>Segunda</v>
          </cell>
          <cell r="M890">
            <v>3.5</v>
          </cell>
          <cell r="N890">
            <v>1764.8</v>
          </cell>
          <cell r="O890">
            <v>1275</v>
          </cell>
          <cell r="P890">
            <v>1238</v>
          </cell>
          <cell r="Q890">
            <v>18.100000000000001</v>
          </cell>
          <cell r="R890">
            <v>35751</v>
          </cell>
          <cell r="S890">
            <v>97.4</v>
          </cell>
          <cell r="T890">
            <v>30</v>
          </cell>
          <cell r="U890">
            <v>35751</v>
          </cell>
        </row>
        <row r="891">
          <cell r="A891">
            <v>889</v>
          </cell>
          <cell r="B891" t="str">
            <v xml:space="preserve">PORT AVENTURA/P.ATRAC                                      </v>
          </cell>
          <cell r="C891" t="str">
            <v>T5</v>
          </cell>
          <cell r="D891" t="str">
            <v>GENERAL</v>
          </cell>
          <cell r="E891">
            <v>35939</v>
          </cell>
          <cell r="F891" t="str">
            <v>DOM</v>
          </cell>
          <cell r="G891">
            <v>0.79748842592592595</v>
          </cell>
          <cell r="H891" t="str">
            <v>000:30</v>
          </cell>
          <cell r="I891" t="str">
            <v>[DE DOMINGO A DOMINGO] {AVANCE PROGRAMACION} * {AVANCE PROGRAMACION}</v>
          </cell>
          <cell r="J891">
            <v>4</v>
          </cell>
          <cell r="K891">
            <v>20</v>
          </cell>
          <cell r="L891" t="str">
            <v>Resto</v>
          </cell>
          <cell r="M891">
            <v>3.2</v>
          </cell>
          <cell r="N891">
            <v>1768</v>
          </cell>
          <cell r="O891">
            <v>1161</v>
          </cell>
          <cell r="P891">
            <v>1238</v>
          </cell>
          <cell r="Q891">
            <v>18.2</v>
          </cell>
          <cell r="R891">
            <v>35751</v>
          </cell>
          <cell r="S891">
            <v>97.4</v>
          </cell>
          <cell r="T891">
            <v>30</v>
          </cell>
          <cell r="U891">
            <v>35751</v>
          </cell>
        </row>
        <row r="892">
          <cell r="A892">
            <v>890</v>
          </cell>
          <cell r="B892" t="str">
            <v xml:space="preserve">PORT AVENTURA/P.ATRAC                                      </v>
          </cell>
          <cell r="C892" t="str">
            <v>T5</v>
          </cell>
          <cell r="D892" t="str">
            <v>GENERAL</v>
          </cell>
          <cell r="E892">
            <v>35939</v>
          </cell>
          <cell r="F892" t="str">
            <v>DOM</v>
          </cell>
          <cell r="G892">
            <v>0.82390046296296304</v>
          </cell>
          <cell r="H892" t="str">
            <v>000:30</v>
          </cell>
          <cell r="I892" t="str">
            <v xml:space="preserve">[DE DOMINGO A DOMINGO] {AVANCE PROGRAMACION} * </v>
          </cell>
          <cell r="J892">
            <v>19</v>
          </cell>
          <cell r="K892">
            <v>20</v>
          </cell>
          <cell r="L892" t="str">
            <v>Penultima</v>
          </cell>
          <cell r="M892">
            <v>3.9</v>
          </cell>
          <cell r="N892">
            <v>1771.9</v>
          </cell>
          <cell r="O892">
            <v>1418</v>
          </cell>
          <cell r="P892">
            <v>1238</v>
          </cell>
          <cell r="Q892">
            <v>18.2</v>
          </cell>
          <cell r="R892">
            <v>35762</v>
          </cell>
          <cell r="S892">
            <v>97.4</v>
          </cell>
          <cell r="T892">
            <v>30</v>
          </cell>
          <cell r="U892">
            <v>35762</v>
          </cell>
        </row>
        <row r="893">
          <cell r="A893">
            <v>891</v>
          </cell>
          <cell r="B893" t="str">
            <v xml:space="preserve">PORT AVENTURA/P.ATRAC                                      </v>
          </cell>
          <cell r="C893" t="str">
            <v>T5</v>
          </cell>
          <cell r="D893" t="str">
            <v>GENERAL</v>
          </cell>
          <cell r="E893">
            <v>35939</v>
          </cell>
          <cell r="F893" t="str">
            <v>DOM</v>
          </cell>
          <cell r="G893">
            <v>0.9506944444444444</v>
          </cell>
          <cell r="H893" t="str">
            <v>000:10</v>
          </cell>
          <cell r="I893" t="str">
            <v>[CINE] {AVANCE PROGRAMACION} * {AVANCE PROGRAMACION}</v>
          </cell>
          <cell r="J893">
            <v>21</v>
          </cell>
          <cell r="K893">
            <v>21</v>
          </cell>
          <cell r="L893" t="str">
            <v>Ultima</v>
          </cell>
          <cell r="M893">
            <v>4.0999999999999996</v>
          </cell>
          <cell r="N893">
            <v>1775.9</v>
          </cell>
          <cell r="O893">
            <v>1489</v>
          </cell>
          <cell r="P893">
            <v>780</v>
          </cell>
          <cell r="Q893">
            <v>18.2</v>
          </cell>
          <cell r="R893">
            <v>35762</v>
          </cell>
          <cell r="S893">
            <v>97.4</v>
          </cell>
          <cell r="T893">
            <v>10</v>
          </cell>
          <cell r="U893">
            <v>35762</v>
          </cell>
        </row>
        <row r="894">
          <cell r="A894">
            <v>892</v>
          </cell>
          <cell r="B894" t="str">
            <v xml:space="preserve">PORT AVENTURA/P.ATRAC                                      </v>
          </cell>
          <cell r="C894" t="str">
            <v>T5</v>
          </cell>
          <cell r="D894" t="str">
            <v>GENERAL</v>
          </cell>
          <cell r="E894">
            <v>35939</v>
          </cell>
          <cell r="F894" t="str">
            <v>DOM</v>
          </cell>
          <cell r="G894">
            <v>0.96642361111111119</v>
          </cell>
          <cell r="H894" t="str">
            <v>000:10</v>
          </cell>
          <cell r="I894" t="str">
            <v>[CINE] {AVANCE PROGRAMACION} * {AVANCE PROGRAMACION}</v>
          </cell>
          <cell r="J894">
            <v>4</v>
          </cell>
          <cell r="K894">
            <v>20</v>
          </cell>
          <cell r="L894" t="str">
            <v>Resto</v>
          </cell>
          <cell r="M894">
            <v>3.8</v>
          </cell>
          <cell r="N894">
            <v>1779.7</v>
          </cell>
          <cell r="O894">
            <v>1402</v>
          </cell>
          <cell r="P894">
            <v>780</v>
          </cell>
          <cell r="Q894">
            <v>18.3</v>
          </cell>
          <cell r="R894">
            <v>35763</v>
          </cell>
          <cell r="S894">
            <v>97.4</v>
          </cell>
          <cell r="T894">
            <v>10</v>
          </cell>
          <cell r="U894">
            <v>35763</v>
          </cell>
        </row>
        <row r="895">
          <cell r="A895">
            <v>893</v>
          </cell>
          <cell r="B895" t="str">
            <v xml:space="preserve">PORT AVENTURA/P.ATRAC                                      </v>
          </cell>
          <cell r="C895" t="str">
            <v>TVM</v>
          </cell>
          <cell r="D895" t="str">
            <v>GENERAL</v>
          </cell>
          <cell r="E895">
            <v>35939</v>
          </cell>
          <cell r="F895" t="str">
            <v>DOM</v>
          </cell>
          <cell r="G895">
            <v>0.65991898148148154</v>
          </cell>
          <cell r="H895" t="str">
            <v>000:10</v>
          </cell>
          <cell r="I895" t="str">
            <v>[CINE]  * {AVANCE PROGRAMACION}</v>
          </cell>
          <cell r="J895">
            <v>2</v>
          </cell>
          <cell r="K895">
            <v>24</v>
          </cell>
          <cell r="L895" t="str">
            <v>Segunda</v>
          </cell>
          <cell r="M895">
            <v>0.3</v>
          </cell>
          <cell r="N895">
            <v>1780.1</v>
          </cell>
          <cell r="O895">
            <v>121</v>
          </cell>
          <cell r="P895">
            <v>200</v>
          </cell>
          <cell r="Q895">
            <v>18.3</v>
          </cell>
          <cell r="R895">
            <v>35763</v>
          </cell>
          <cell r="S895">
            <v>97.4</v>
          </cell>
          <cell r="T895">
            <v>10</v>
          </cell>
          <cell r="U895">
            <v>35763</v>
          </cell>
        </row>
        <row r="896">
          <cell r="A896">
            <v>894</v>
          </cell>
          <cell r="B896" t="str">
            <v xml:space="preserve">PORT AVENTURA/P.ATRAC                                      </v>
          </cell>
          <cell r="C896" t="str">
            <v>TVM</v>
          </cell>
          <cell r="D896" t="str">
            <v>GENERAL</v>
          </cell>
          <cell r="E896">
            <v>35939</v>
          </cell>
          <cell r="F896" t="str">
            <v>DOM</v>
          </cell>
          <cell r="G896">
            <v>0.86598379629629629</v>
          </cell>
          <cell r="H896" t="str">
            <v>000:10</v>
          </cell>
          <cell r="I896" t="str">
            <v xml:space="preserve">[FERIA DE SAN ISIDRO] {AVANCE PROGRAMACION} * </v>
          </cell>
          <cell r="J896">
            <v>1</v>
          </cell>
          <cell r="K896">
            <v>7</v>
          </cell>
          <cell r="L896" t="str">
            <v>Primera</v>
          </cell>
          <cell r="M896">
            <v>1.5</v>
          </cell>
          <cell r="N896">
            <v>1781.6</v>
          </cell>
          <cell r="O896">
            <v>552</v>
          </cell>
          <cell r="P896">
            <v>350</v>
          </cell>
          <cell r="Q896">
            <v>18.3</v>
          </cell>
          <cell r="R896">
            <v>35763</v>
          </cell>
          <cell r="S896">
            <v>97.4</v>
          </cell>
          <cell r="T896">
            <v>10</v>
          </cell>
          <cell r="U896">
            <v>35763</v>
          </cell>
        </row>
      </sheetData>
      <sheetData sheetId="15">
        <row r="2">
          <cell r="B2" t="str">
            <v>CAMPAÑA</v>
          </cell>
        </row>
      </sheetData>
      <sheetData sheetId="16" refreshError="1">
        <row r="2">
          <cell r="B2" t="str">
            <v>CAMPAÑA</v>
          </cell>
        </row>
        <row r="3">
          <cell r="B3" t="str">
            <v>CAMPAÑA</v>
          </cell>
          <cell r="C3" t="str">
            <v>CAD.</v>
          </cell>
          <cell r="D3" t="str">
            <v>ÁMBITO</v>
          </cell>
          <cell r="E3" t="str">
            <v>FECHA</v>
          </cell>
          <cell r="F3" t="str">
            <v>DIA</v>
          </cell>
          <cell r="G3" t="str">
            <v>HORA</v>
          </cell>
          <cell r="H3" t="str">
            <v>Hora (hhmm)</v>
          </cell>
          <cell r="I3" t="str">
            <v>Franja Sofres</v>
          </cell>
          <cell r="J3" t="str">
            <v>DUR.</v>
          </cell>
          <cell r="K3" t="str">
            <v>TÍTULO</v>
          </cell>
          <cell r="L3" t="str">
            <v>PB2</v>
          </cell>
          <cell r="M3" t="str">
            <v>NB2</v>
          </cell>
          <cell r="N3" t="str">
            <v>Posición Bloque</v>
          </cell>
          <cell r="O3" t="str">
            <v>GRP</v>
          </cell>
          <cell r="P3" t="str">
            <v>GRP Ac</v>
          </cell>
          <cell r="Q3" t="str">
            <v>Cont(000)</v>
          </cell>
          <cell r="R3" t="str">
            <v>Coste</v>
          </cell>
        </row>
        <row r="4">
          <cell r="A4">
            <v>1</v>
          </cell>
          <cell r="B4" t="str">
            <v xml:space="preserve">ISLA MAGICA/P.TEMATIC                                      </v>
          </cell>
          <cell r="C4" t="str">
            <v>C.SUR</v>
          </cell>
          <cell r="D4" t="str">
            <v>GENERAL</v>
          </cell>
          <cell r="E4">
            <v>35829</v>
          </cell>
          <cell r="F4" t="str">
            <v>MAR</v>
          </cell>
          <cell r="G4">
            <v>0.35795138888888894</v>
          </cell>
          <cell r="H4" t="str">
            <v>0,357</v>
          </cell>
          <cell r="I4" t="str">
            <v>Madrugada II</v>
          </cell>
          <cell r="J4" t="str">
            <v>000:15</v>
          </cell>
          <cell r="K4" t="str">
            <v>[LA BANDA DEL SUR] {AVANCE PROGRAMACION} * {PINGU}</v>
          </cell>
          <cell r="L4">
            <v>5</v>
          </cell>
          <cell r="M4">
            <v>5</v>
          </cell>
          <cell r="N4" t="str">
            <v>Ultima</v>
          </cell>
          <cell r="O4">
            <v>0.2</v>
          </cell>
          <cell r="P4">
            <v>0.2</v>
          </cell>
          <cell r="Q4">
            <v>71</v>
          </cell>
          <cell r="R4">
            <v>26</v>
          </cell>
        </row>
        <row r="5">
          <cell r="A5">
            <v>2</v>
          </cell>
          <cell r="B5" t="str">
            <v xml:space="preserve">ISLA MAGICA/P.TEMATIC                                      </v>
          </cell>
          <cell r="C5" t="str">
            <v>C.SUR</v>
          </cell>
          <cell r="D5" t="str">
            <v>GENERAL</v>
          </cell>
          <cell r="E5">
            <v>35829</v>
          </cell>
          <cell r="F5" t="str">
            <v>MAR</v>
          </cell>
          <cell r="G5">
            <v>0.47387731481481482</v>
          </cell>
          <cell r="H5">
            <v>0</v>
          </cell>
          <cell r="I5" t="str">
            <v>Madrugada II</v>
          </cell>
          <cell r="J5" t="str">
            <v>000:15</v>
          </cell>
          <cell r="K5" t="str">
            <v>[EL CLUB DE LAS IDEAS] {LA TIENDA EN CASA} * {AVANCE PROGRAMACION}</v>
          </cell>
          <cell r="L5">
            <v>3</v>
          </cell>
          <cell r="M5">
            <v>4</v>
          </cell>
          <cell r="N5" t="str">
            <v>Penultima</v>
          </cell>
          <cell r="O5">
            <v>0.1</v>
          </cell>
          <cell r="P5">
            <v>0.3</v>
          </cell>
          <cell r="Q5">
            <v>32</v>
          </cell>
          <cell r="R5">
            <v>49</v>
          </cell>
        </row>
        <row r="6">
          <cell r="A6">
            <v>3</v>
          </cell>
          <cell r="B6" t="str">
            <v xml:space="preserve">ISLA MAGICA/P.TEMATIC                                      </v>
          </cell>
          <cell r="C6" t="str">
            <v>C.SUR</v>
          </cell>
          <cell r="D6" t="str">
            <v>GENERAL</v>
          </cell>
          <cell r="E6">
            <v>35829</v>
          </cell>
          <cell r="F6" t="str">
            <v>MAR</v>
          </cell>
          <cell r="G6">
            <v>0.50216435185185182</v>
          </cell>
          <cell r="H6">
            <v>0</v>
          </cell>
          <cell r="I6" t="str">
            <v>Madrugada II</v>
          </cell>
          <cell r="J6" t="str">
            <v>000:15</v>
          </cell>
          <cell r="K6" t="str">
            <v>[LA TIENDA EN CASA] * [ANDALUCIA DIRECTO(R)]</v>
          </cell>
          <cell r="L6">
            <v>4</v>
          </cell>
          <cell r="M6">
            <v>5</v>
          </cell>
          <cell r="N6" t="str">
            <v>Penultima</v>
          </cell>
          <cell r="O6">
            <v>0</v>
          </cell>
          <cell r="P6">
            <v>0.3</v>
          </cell>
          <cell r="Q6">
            <v>9</v>
          </cell>
          <cell r="R6">
            <v>49</v>
          </cell>
        </row>
        <row r="7">
          <cell r="A7">
            <v>4</v>
          </cell>
          <cell r="B7" t="str">
            <v xml:space="preserve">ISLA MAGICA/P.TEMATIC                                      </v>
          </cell>
          <cell r="C7" t="str">
            <v>C.SUR</v>
          </cell>
          <cell r="D7" t="str">
            <v>GENERAL</v>
          </cell>
          <cell r="E7">
            <v>35829</v>
          </cell>
          <cell r="F7" t="str">
            <v>MAR</v>
          </cell>
          <cell r="G7">
            <v>0.58481481481481479</v>
          </cell>
          <cell r="H7">
            <v>0</v>
          </cell>
          <cell r="I7" t="str">
            <v>Madrugada II</v>
          </cell>
          <cell r="J7" t="str">
            <v>000:15</v>
          </cell>
          <cell r="K7" t="str">
            <v>[CON SABOR ANDALUZ] * [NOTICIAS 1]</v>
          </cell>
          <cell r="L7">
            <v>6</v>
          </cell>
          <cell r="M7">
            <v>6</v>
          </cell>
          <cell r="N7" t="str">
            <v>Ultima</v>
          </cell>
          <cell r="O7">
            <v>0.7</v>
          </cell>
          <cell r="P7">
            <v>1</v>
          </cell>
          <cell r="Q7">
            <v>253</v>
          </cell>
          <cell r="R7">
            <v>43</v>
          </cell>
        </row>
        <row r="8">
          <cell r="A8">
            <v>5</v>
          </cell>
          <cell r="B8" t="str">
            <v xml:space="preserve">ISLA MAGICA/P.TEMATIC                                      </v>
          </cell>
          <cell r="C8" t="str">
            <v>C.SUR</v>
          </cell>
          <cell r="D8" t="str">
            <v>GENERAL</v>
          </cell>
          <cell r="E8">
            <v>35829</v>
          </cell>
          <cell r="F8" t="str">
            <v>MAR</v>
          </cell>
          <cell r="G8">
            <v>0.60524305555555558</v>
          </cell>
          <cell r="H8">
            <v>0</v>
          </cell>
          <cell r="I8" t="str">
            <v>Madrugada II</v>
          </cell>
          <cell r="J8" t="str">
            <v>000:15</v>
          </cell>
          <cell r="K8" t="str">
            <v>[NOTICIAS 1] {NOTICIAS PROVINCIALES} * {AVANCE PROGRAMACION}</v>
          </cell>
          <cell r="L8">
            <v>12</v>
          </cell>
          <cell r="M8">
            <v>13</v>
          </cell>
          <cell r="N8" t="str">
            <v>Penultima</v>
          </cell>
          <cell r="O8">
            <v>1.7</v>
          </cell>
          <cell r="P8">
            <v>2.7</v>
          </cell>
          <cell r="Q8">
            <v>630</v>
          </cell>
          <cell r="R8">
            <v>43</v>
          </cell>
        </row>
        <row r="9">
          <cell r="A9">
            <v>6</v>
          </cell>
          <cell r="B9" t="str">
            <v xml:space="preserve">ISLA MAGICA/P.TEMATIC                                      </v>
          </cell>
          <cell r="C9" t="str">
            <v>C.SUR</v>
          </cell>
          <cell r="D9" t="str">
            <v>GENERAL</v>
          </cell>
          <cell r="E9">
            <v>35829</v>
          </cell>
          <cell r="F9" t="str">
            <v>MAR</v>
          </cell>
          <cell r="G9">
            <v>0.70881944444444445</v>
          </cell>
          <cell r="H9">
            <v>0</v>
          </cell>
          <cell r="I9" t="str">
            <v>Madrugada II</v>
          </cell>
          <cell r="J9" t="str">
            <v>000:15</v>
          </cell>
          <cell r="K9" t="str">
            <v>[DE TARDE EN TARDE] {AVANCE PROGRAMACION} * {AVANCE PROGRAMACION}</v>
          </cell>
          <cell r="L9">
            <v>11</v>
          </cell>
          <cell r="M9">
            <v>12</v>
          </cell>
          <cell r="N9" t="str">
            <v>Penultima</v>
          </cell>
          <cell r="O9">
            <v>1.5</v>
          </cell>
          <cell r="P9">
            <v>4.2</v>
          </cell>
          <cell r="Q9">
            <v>543</v>
          </cell>
          <cell r="R9">
            <v>16</v>
          </cell>
        </row>
        <row r="10">
          <cell r="A10">
            <v>7</v>
          </cell>
          <cell r="B10" t="str">
            <v xml:space="preserve">ISLA MAGICA/P.TEMATIC                                      </v>
          </cell>
          <cell r="C10" t="str">
            <v>C.SUR</v>
          </cell>
          <cell r="D10" t="str">
            <v>GENERAL</v>
          </cell>
          <cell r="E10">
            <v>35829</v>
          </cell>
          <cell r="F10" t="str">
            <v>MAR</v>
          </cell>
          <cell r="G10">
            <v>0.85293981481481485</v>
          </cell>
          <cell r="H10">
            <v>0</v>
          </cell>
          <cell r="I10" t="str">
            <v>Madrugada II</v>
          </cell>
          <cell r="J10" t="str">
            <v>000:15</v>
          </cell>
          <cell r="K10" t="str">
            <v>[AVANCE PROGRAMACION] * [NOTICIAS 2]</v>
          </cell>
          <cell r="L10">
            <v>8</v>
          </cell>
          <cell r="M10">
            <v>8</v>
          </cell>
          <cell r="N10" t="str">
            <v>Ultima</v>
          </cell>
          <cell r="O10">
            <v>0.9</v>
          </cell>
          <cell r="P10">
            <v>5.0999999999999996</v>
          </cell>
          <cell r="Q10">
            <v>327</v>
          </cell>
          <cell r="R10">
            <v>28</v>
          </cell>
        </row>
        <row r="11">
          <cell r="A11">
            <v>8</v>
          </cell>
          <cell r="B11" t="str">
            <v xml:space="preserve">ISLA MAGICA/P.TEMATIC                                      </v>
          </cell>
          <cell r="C11" t="str">
            <v>C.SUR</v>
          </cell>
          <cell r="D11" t="str">
            <v>GENERAL</v>
          </cell>
          <cell r="E11">
            <v>35829</v>
          </cell>
          <cell r="F11" t="str">
            <v>MAR</v>
          </cell>
          <cell r="G11">
            <v>0.99717592592592597</v>
          </cell>
          <cell r="H11">
            <v>0</v>
          </cell>
          <cell r="I11" t="str">
            <v>Madrugada II</v>
          </cell>
          <cell r="J11" t="str">
            <v>000:15</v>
          </cell>
          <cell r="K11" t="str">
            <v>[NUMEROS ROJOS] {AVANCE PROGRAMACION} * {AVANCE PROGRAMACION}</v>
          </cell>
          <cell r="L11">
            <v>15</v>
          </cell>
          <cell r="M11">
            <v>16</v>
          </cell>
          <cell r="N11" t="str">
            <v>Penultima</v>
          </cell>
          <cell r="O11">
            <v>1.5</v>
          </cell>
          <cell r="P11">
            <v>6.6</v>
          </cell>
          <cell r="Q11">
            <v>550</v>
          </cell>
          <cell r="R11">
            <v>8</v>
          </cell>
        </row>
        <row r="12">
          <cell r="A12">
            <v>9</v>
          </cell>
          <cell r="B12" t="str">
            <v xml:space="preserve">ISLA MAGICA/P.TEMATIC                                      </v>
          </cell>
          <cell r="C12" t="str">
            <v>C.SUR</v>
          </cell>
          <cell r="D12" t="str">
            <v>GENERAL</v>
          </cell>
          <cell r="E12">
            <v>35830</v>
          </cell>
          <cell r="F12" t="str">
            <v>MIÉ</v>
          </cell>
          <cell r="G12">
            <v>0.3742476851851852</v>
          </cell>
          <cell r="H12">
            <v>0</v>
          </cell>
          <cell r="I12" t="str">
            <v>Madrugada II</v>
          </cell>
          <cell r="J12" t="str">
            <v>000:15</v>
          </cell>
          <cell r="K12" t="str">
            <v>[LA BANDA DEL SUR] * [AVANCE PROGRAMACION]</v>
          </cell>
          <cell r="L12">
            <v>1</v>
          </cell>
          <cell r="M12">
            <v>2</v>
          </cell>
          <cell r="N12" t="str">
            <v>Primera</v>
          </cell>
          <cell r="O12">
            <v>0.2</v>
          </cell>
          <cell r="P12">
            <v>6.7</v>
          </cell>
          <cell r="Q12">
            <v>59</v>
          </cell>
          <cell r="R12">
            <v>26</v>
          </cell>
        </row>
        <row r="13">
          <cell r="A13">
            <v>10</v>
          </cell>
          <cell r="B13" t="str">
            <v xml:space="preserve">ISLA MAGICA/P.TEMATIC                                      </v>
          </cell>
          <cell r="C13" t="str">
            <v>C.SUR</v>
          </cell>
          <cell r="D13" t="str">
            <v>GENERAL</v>
          </cell>
          <cell r="E13">
            <v>35830</v>
          </cell>
          <cell r="F13" t="str">
            <v>MIÉ</v>
          </cell>
          <cell r="G13">
            <v>0.4814930555555556</v>
          </cell>
          <cell r="H13">
            <v>0</v>
          </cell>
          <cell r="I13" t="str">
            <v>Madrugada II</v>
          </cell>
          <cell r="J13" t="str">
            <v>000:15</v>
          </cell>
          <cell r="K13" t="str">
            <v xml:space="preserve">[EL CLUB DE LAS IDEAS] {LA TIENDA EN CASA} * </v>
          </cell>
          <cell r="L13">
            <v>4</v>
          </cell>
          <cell r="M13">
            <v>4</v>
          </cell>
          <cell r="N13" t="str">
            <v>Ultima</v>
          </cell>
          <cell r="O13">
            <v>0.1</v>
          </cell>
          <cell r="P13">
            <v>6.8</v>
          </cell>
          <cell r="Q13">
            <v>40</v>
          </cell>
          <cell r="R13">
            <v>49</v>
          </cell>
        </row>
        <row r="14">
          <cell r="A14">
            <v>11</v>
          </cell>
          <cell r="B14" t="str">
            <v xml:space="preserve">ISLA MAGICA/P.TEMATIC                                      </v>
          </cell>
          <cell r="C14" t="str">
            <v>C.SUR</v>
          </cell>
          <cell r="D14" t="str">
            <v>GENERAL</v>
          </cell>
          <cell r="E14">
            <v>35830</v>
          </cell>
          <cell r="F14" t="str">
            <v>MIÉ</v>
          </cell>
          <cell r="G14">
            <v>0.58248842592592587</v>
          </cell>
          <cell r="H14">
            <v>0</v>
          </cell>
          <cell r="I14" t="str">
            <v>Madrugada II</v>
          </cell>
          <cell r="J14" t="str">
            <v>000:15</v>
          </cell>
          <cell r="K14" t="str">
            <v>[LA TIENDA EN CASA] * [AVANCE PROGRAMACION]</v>
          </cell>
          <cell r="L14">
            <v>7</v>
          </cell>
          <cell r="M14">
            <v>8</v>
          </cell>
          <cell r="N14" t="str">
            <v>Penultima</v>
          </cell>
          <cell r="O14">
            <v>0.6</v>
          </cell>
          <cell r="P14">
            <v>7.4</v>
          </cell>
          <cell r="Q14">
            <v>211</v>
          </cell>
          <cell r="R14">
            <v>49</v>
          </cell>
        </row>
        <row r="15">
          <cell r="A15">
            <v>12</v>
          </cell>
          <cell r="B15" t="str">
            <v xml:space="preserve">ISLA MAGICA/P.TEMATIC                                      </v>
          </cell>
          <cell r="C15" t="str">
            <v>C.SUR</v>
          </cell>
          <cell r="D15" t="str">
            <v>GENERAL</v>
          </cell>
          <cell r="E15">
            <v>35830</v>
          </cell>
          <cell r="F15" t="str">
            <v>MIÉ</v>
          </cell>
          <cell r="G15">
            <v>0.71223379629629635</v>
          </cell>
          <cell r="H15">
            <v>0</v>
          </cell>
          <cell r="I15" t="str">
            <v>Madrugada II</v>
          </cell>
          <cell r="J15" t="str">
            <v>000:15</v>
          </cell>
          <cell r="K15" t="str">
            <v>[DE TARDE EN TARDE] {AVANCE PROGRAMACION} * {AVANCE PROGRAMACION}</v>
          </cell>
          <cell r="L15">
            <v>10</v>
          </cell>
          <cell r="M15">
            <v>11</v>
          </cell>
          <cell r="N15" t="str">
            <v>Penultima</v>
          </cell>
          <cell r="O15">
            <v>1.8</v>
          </cell>
          <cell r="P15">
            <v>9.1999999999999993</v>
          </cell>
          <cell r="Q15">
            <v>649</v>
          </cell>
          <cell r="R15">
            <v>16</v>
          </cell>
        </row>
        <row r="16">
          <cell r="A16">
            <v>13</v>
          </cell>
          <cell r="B16" t="str">
            <v xml:space="preserve">ISLA MAGICA/P.TEMATIC                                      </v>
          </cell>
          <cell r="C16" t="str">
            <v>C.SUR</v>
          </cell>
          <cell r="D16" t="str">
            <v>GENERAL</v>
          </cell>
          <cell r="E16">
            <v>35830</v>
          </cell>
          <cell r="F16" t="str">
            <v>MIÉ</v>
          </cell>
          <cell r="G16">
            <v>0.76675925925925925</v>
          </cell>
          <cell r="H16">
            <v>0</v>
          </cell>
          <cell r="I16" t="str">
            <v>Madrugada II</v>
          </cell>
          <cell r="J16" t="str">
            <v>000:15</v>
          </cell>
          <cell r="K16" t="str">
            <v>[LA BANDA DEL SUR] {LA TIENDA EN CASA} * {AVANCE PROGRAMACION}</v>
          </cell>
          <cell r="L16">
            <v>7</v>
          </cell>
          <cell r="M16">
            <v>8</v>
          </cell>
          <cell r="N16" t="str">
            <v>Penultima</v>
          </cell>
          <cell r="O16">
            <v>0.3</v>
          </cell>
          <cell r="P16">
            <v>9.5</v>
          </cell>
          <cell r="Q16">
            <v>128</v>
          </cell>
          <cell r="R16">
            <v>14</v>
          </cell>
        </row>
        <row r="17">
          <cell r="A17">
            <v>14</v>
          </cell>
          <cell r="B17" t="str">
            <v xml:space="preserve">ISLA MAGICA/P.TEMATIC                                      </v>
          </cell>
          <cell r="C17" t="str">
            <v>C.SUR</v>
          </cell>
          <cell r="D17" t="str">
            <v>GENERAL</v>
          </cell>
          <cell r="E17">
            <v>35830</v>
          </cell>
          <cell r="F17" t="str">
            <v>MIÉ</v>
          </cell>
          <cell r="G17">
            <v>0.87211805555555555</v>
          </cell>
          <cell r="H17">
            <v>0</v>
          </cell>
          <cell r="I17" t="str">
            <v>Madrugada II</v>
          </cell>
          <cell r="J17" t="str">
            <v>000:15</v>
          </cell>
          <cell r="K17" t="str">
            <v>[NOTICIAS 2]  * {NOTICIAS PROVINCIALES}</v>
          </cell>
          <cell r="L17">
            <v>15</v>
          </cell>
          <cell r="M17">
            <v>15</v>
          </cell>
          <cell r="N17" t="str">
            <v>Ultima</v>
          </cell>
          <cell r="O17">
            <v>0.9</v>
          </cell>
          <cell r="P17">
            <v>10.4</v>
          </cell>
          <cell r="Q17">
            <v>327</v>
          </cell>
          <cell r="R17">
            <v>43</v>
          </cell>
        </row>
        <row r="18">
          <cell r="A18">
            <v>15</v>
          </cell>
          <cell r="B18" t="str">
            <v xml:space="preserve">ISLA MAGICA/P.TEMATIC                                      </v>
          </cell>
          <cell r="C18" t="str">
            <v>C.SUR</v>
          </cell>
          <cell r="D18" t="str">
            <v>GENERAL</v>
          </cell>
          <cell r="E18">
            <v>35831</v>
          </cell>
          <cell r="F18" t="str">
            <v>JUE</v>
          </cell>
          <cell r="G18">
            <v>0.50101851851851853</v>
          </cell>
          <cell r="H18">
            <v>0</v>
          </cell>
          <cell r="I18" t="str">
            <v>Madrugada II</v>
          </cell>
          <cell r="J18" t="str">
            <v>000:15</v>
          </cell>
          <cell r="K18" t="str">
            <v>[LA TIENDA EN CASA] * [AVANCE PROGRAMACION]</v>
          </cell>
          <cell r="L18">
            <v>3</v>
          </cell>
          <cell r="M18">
            <v>5</v>
          </cell>
          <cell r="N18" t="str">
            <v>Resto</v>
          </cell>
          <cell r="O18">
            <v>0.1</v>
          </cell>
          <cell r="P18">
            <v>10.5</v>
          </cell>
          <cell r="Q18">
            <v>22</v>
          </cell>
          <cell r="R18">
            <v>49</v>
          </cell>
        </row>
        <row r="19">
          <cell r="A19">
            <v>16</v>
          </cell>
          <cell r="B19" t="str">
            <v xml:space="preserve">ISLA MAGICA/P.TEMATIC                                      </v>
          </cell>
          <cell r="C19" t="str">
            <v>C.SUR</v>
          </cell>
          <cell r="D19" t="str">
            <v>GENERAL</v>
          </cell>
          <cell r="E19">
            <v>35831</v>
          </cell>
          <cell r="F19" t="str">
            <v>JUE</v>
          </cell>
          <cell r="G19">
            <v>0.60428240740740746</v>
          </cell>
          <cell r="H19">
            <v>0</v>
          </cell>
          <cell r="I19" t="str">
            <v>Madrugada II</v>
          </cell>
          <cell r="J19" t="str">
            <v>000:15</v>
          </cell>
          <cell r="K19" t="str">
            <v>[NOTICIAS 1] {NOTICIAS PROVINCIALES} * {AVANCE PROGRAMACION}</v>
          </cell>
          <cell r="L19">
            <v>12</v>
          </cell>
          <cell r="M19">
            <v>13</v>
          </cell>
          <cell r="N19" t="str">
            <v>Penultima</v>
          </cell>
          <cell r="O19">
            <v>1</v>
          </cell>
          <cell r="P19">
            <v>11.5</v>
          </cell>
          <cell r="Q19">
            <v>373</v>
          </cell>
          <cell r="R19">
            <v>43</v>
          </cell>
        </row>
        <row r="20">
          <cell r="A20">
            <v>17</v>
          </cell>
          <cell r="B20" t="str">
            <v xml:space="preserve">ISLA MAGICA/P.TEMATIC                                      </v>
          </cell>
          <cell r="C20" t="str">
            <v>C.SUR</v>
          </cell>
          <cell r="D20" t="str">
            <v>GENERAL</v>
          </cell>
          <cell r="E20">
            <v>35831</v>
          </cell>
          <cell r="F20" t="str">
            <v>JUE</v>
          </cell>
          <cell r="G20">
            <v>0.70805555555555555</v>
          </cell>
          <cell r="H20">
            <v>0</v>
          </cell>
          <cell r="I20" t="str">
            <v>Madrugada II</v>
          </cell>
          <cell r="J20" t="str">
            <v>000:15</v>
          </cell>
          <cell r="K20" t="str">
            <v>[DE TARDE EN TARDE] {AVANCE PROGRAMACION} * {AVANCE PROGRAMACION}</v>
          </cell>
          <cell r="L20">
            <v>11</v>
          </cell>
          <cell r="M20">
            <v>13</v>
          </cell>
          <cell r="N20" t="str">
            <v>Resto</v>
          </cell>
          <cell r="O20">
            <v>1.4</v>
          </cell>
          <cell r="P20">
            <v>12.9</v>
          </cell>
          <cell r="Q20">
            <v>505</v>
          </cell>
          <cell r="R20">
            <v>16</v>
          </cell>
        </row>
        <row r="21">
          <cell r="A21">
            <v>18</v>
          </cell>
          <cell r="B21" t="str">
            <v xml:space="preserve">ISLA MAGICA/P.TEMATIC                                      </v>
          </cell>
          <cell r="C21" t="str">
            <v>C.SUR</v>
          </cell>
          <cell r="D21" t="str">
            <v>GENERAL</v>
          </cell>
          <cell r="E21">
            <v>35831</v>
          </cell>
          <cell r="F21" t="str">
            <v>JUE</v>
          </cell>
          <cell r="G21">
            <v>0.85181712962962963</v>
          </cell>
          <cell r="H21">
            <v>0</v>
          </cell>
          <cell r="I21" t="str">
            <v>Madrugada II</v>
          </cell>
          <cell r="J21" t="str">
            <v>000:15</v>
          </cell>
          <cell r="K21" t="str">
            <v>[ANDALUCIA DIRECTO] * [AVANCE PROGRAMACION]</v>
          </cell>
          <cell r="L21">
            <v>8</v>
          </cell>
          <cell r="M21">
            <v>11</v>
          </cell>
          <cell r="N21" t="str">
            <v>Resto</v>
          </cell>
          <cell r="O21">
            <v>0.6</v>
          </cell>
          <cell r="P21">
            <v>13.5</v>
          </cell>
          <cell r="Q21">
            <v>210</v>
          </cell>
          <cell r="R21">
            <v>28</v>
          </cell>
        </row>
        <row r="22">
          <cell r="A22">
            <v>19</v>
          </cell>
          <cell r="B22" t="str">
            <v xml:space="preserve">ISLA MAGICA/P.TEMATIC                                      </v>
          </cell>
          <cell r="C22" t="str">
            <v>C.SUR</v>
          </cell>
          <cell r="D22" t="str">
            <v>GENERAL</v>
          </cell>
          <cell r="E22">
            <v>35832</v>
          </cell>
          <cell r="F22" t="str">
            <v>VIE</v>
          </cell>
          <cell r="G22">
            <v>0.5826041666666667</v>
          </cell>
          <cell r="H22">
            <v>0</v>
          </cell>
          <cell r="I22" t="str">
            <v>Madrugada II</v>
          </cell>
          <cell r="J22" t="str">
            <v>000:15</v>
          </cell>
          <cell r="K22" t="str">
            <v>[LA TIENDA EN CASA] * [AVANCE PROGRAMACION]</v>
          </cell>
          <cell r="L22">
            <v>7</v>
          </cell>
          <cell r="M22">
            <v>8</v>
          </cell>
          <cell r="N22" t="str">
            <v>Penultima</v>
          </cell>
          <cell r="O22">
            <v>0.4</v>
          </cell>
          <cell r="P22">
            <v>13.9</v>
          </cell>
          <cell r="Q22">
            <v>162</v>
          </cell>
          <cell r="R22">
            <v>49</v>
          </cell>
        </row>
        <row r="23">
          <cell r="A23">
            <v>20</v>
          </cell>
          <cell r="B23" t="str">
            <v xml:space="preserve">ISLA MAGICA/P.TEMATIC                                      </v>
          </cell>
          <cell r="C23" t="str">
            <v>C.SUR</v>
          </cell>
          <cell r="D23" t="str">
            <v>GENERAL</v>
          </cell>
          <cell r="E23">
            <v>35832</v>
          </cell>
          <cell r="F23" t="str">
            <v>VIE</v>
          </cell>
          <cell r="G23">
            <v>0.71018518518518514</v>
          </cell>
          <cell r="H23">
            <v>0</v>
          </cell>
          <cell r="I23" t="str">
            <v>Madrugada II</v>
          </cell>
          <cell r="J23" t="str">
            <v>000:15</v>
          </cell>
          <cell r="K23" t="str">
            <v>[DE TARDE EN TARDE] {AVANCE PROGRAMACION} * {AVANCE PROGRAMACION}</v>
          </cell>
          <cell r="L23">
            <v>13</v>
          </cell>
          <cell r="M23">
            <v>15</v>
          </cell>
          <cell r="N23" t="str">
            <v>Resto</v>
          </cell>
          <cell r="O23">
            <v>1.5</v>
          </cell>
          <cell r="P23">
            <v>15.4</v>
          </cell>
          <cell r="Q23">
            <v>568</v>
          </cell>
          <cell r="R23">
            <v>16</v>
          </cell>
        </row>
        <row r="24">
          <cell r="A24">
            <v>21</v>
          </cell>
          <cell r="B24" t="str">
            <v xml:space="preserve">ISLA MAGICA/P.TEMATIC                                      </v>
          </cell>
          <cell r="C24" t="str">
            <v>C.SUR</v>
          </cell>
          <cell r="D24" t="str">
            <v>GENERAL</v>
          </cell>
          <cell r="E24">
            <v>35832</v>
          </cell>
          <cell r="F24" t="str">
            <v>VIE</v>
          </cell>
          <cell r="G24">
            <v>0.77625</v>
          </cell>
          <cell r="H24">
            <v>0</v>
          </cell>
          <cell r="I24" t="str">
            <v>Madrugada II</v>
          </cell>
          <cell r="J24" t="str">
            <v>000:15</v>
          </cell>
          <cell r="K24" t="str">
            <v>[LA BANDA DEL SUR] {AVANCE PROGRAMACION} * {AVANCE PROGRAMACION}</v>
          </cell>
          <cell r="L24">
            <v>9</v>
          </cell>
          <cell r="M24">
            <v>11</v>
          </cell>
          <cell r="N24" t="str">
            <v>Resto</v>
          </cell>
          <cell r="O24">
            <v>0.5</v>
          </cell>
          <cell r="P24">
            <v>15.9</v>
          </cell>
          <cell r="Q24">
            <v>185</v>
          </cell>
          <cell r="R24">
            <v>14</v>
          </cell>
        </row>
        <row r="25">
          <cell r="A25">
            <v>22</v>
          </cell>
          <cell r="B25" t="str">
            <v xml:space="preserve">ISLA MAGICA/P.TEMATIC                                      </v>
          </cell>
          <cell r="C25" t="str">
            <v>C.SUR</v>
          </cell>
          <cell r="D25" t="str">
            <v>GENERAL</v>
          </cell>
          <cell r="E25">
            <v>35832</v>
          </cell>
          <cell r="F25" t="str">
            <v>VIE</v>
          </cell>
          <cell r="G25">
            <v>0.87239583333333337</v>
          </cell>
          <cell r="H25">
            <v>0</v>
          </cell>
          <cell r="I25" t="str">
            <v>Madrugada II</v>
          </cell>
          <cell r="J25" t="str">
            <v>000:15</v>
          </cell>
          <cell r="K25" t="str">
            <v>[NOTICIAS 2]  * {NOTICIAS PROVINCIALES}</v>
          </cell>
          <cell r="L25">
            <v>15</v>
          </cell>
          <cell r="M25">
            <v>15</v>
          </cell>
          <cell r="N25" t="str">
            <v>Ultima</v>
          </cell>
          <cell r="O25">
            <v>1.2</v>
          </cell>
          <cell r="P25">
            <v>17.2</v>
          </cell>
          <cell r="Q25">
            <v>454</v>
          </cell>
          <cell r="R25">
            <v>43</v>
          </cell>
        </row>
        <row r="26">
          <cell r="A26">
            <v>23</v>
          </cell>
          <cell r="B26" t="str">
            <v xml:space="preserve">ISLA MAGICA/P.TEMATIC                                      </v>
          </cell>
          <cell r="C26" t="str">
            <v>C.SUR</v>
          </cell>
          <cell r="D26" t="str">
            <v>GENERAL</v>
          </cell>
          <cell r="E26">
            <v>35832</v>
          </cell>
          <cell r="F26" t="str">
            <v>VIE</v>
          </cell>
          <cell r="G26">
            <v>1.0596064814814816</v>
          </cell>
          <cell r="H26">
            <v>0</v>
          </cell>
          <cell r="I26" t="str">
            <v>Madrugada II</v>
          </cell>
          <cell r="J26" t="str">
            <v>000:15</v>
          </cell>
          <cell r="K26" t="str">
            <v xml:space="preserve">[AQUI SE DISCUTE] {AVANCE PROGRAMACION} * </v>
          </cell>
          <cell r="L26">
            <v>11</v>
          </cell>
          <cell r="M26">
            <v>11</v>
          </cell>
          <cell r="N26" t="str">
            <v>Ultima</v>
          </cell>
          <cell r="O26">
            <v>0.8</v>
          </cell>
          <cell r="P26">
            <v>18</v>
          </cell>
          <cell r="Q26">
            <v>304</v>
          </cell>
          <cell r="R26">
            <v>49</v>
          </cell>
        </row>
        <row r="27">
          <cell r="A27">
            <v>24</v>
          </cell>
          <cell r="B27" t="str">
            <v xml:space="preserve">ISLA MAGICA/P.TEMATIC                                      </v>
          </cell>
          <cell r="C27" t="str">
            <v>C.SUR</v>
          </cell>
          <cell r="D27" t="str">
            <v>GENERAL</v>
          </cell>
          <cell r="E27">
            <v>35833</v>
          </cell>
          <cell r="F27" t="str">
            <v>SÁB</v>
          </cell>
          <cell r="G27">
            <v>0.35450231481481481</v>
          </cell>
          <cell r="H27">
            <v>0</v>
          </cell>
          <cell r="I27" t="str">
            <v>Madrugada II</v>
          </cell>
          <cell r="J27" t="str">
            <v>000:15</v>
          </cell>
          <cell r="K27" t="str">
            <v>[LA BANDA DEL SUR]  * {AVANCE PROGRAMACION}</v>
          </cell>
          <cell r="L27">
            <v>2</v>
          </cell>
          <cell r="M27">
            <v>3</v>
          </cell>
          <cell r="N27" t="str">
            <v>Segunda</v>
          </cell>
          <cell r="O27">
            <v>0</v>
          </cell>
          <cell r="P27">
            <v>18</v>
          </cell>
          <cell r="Q27">
            <v>0</v>
          </cell>
          <cell r="R27">
            <v>26</v>
          </cell>
        </row>
        <row r="28">
          <cell r="A28">
            <v>25</v>
          </cell>
          <cell r="B28" t="str">
            <v xml:space="preserve">ISLA MAGICA/P.TEMATIC                                      </v>
          </cell>
          <cell r="C28" t="str">
            <v>C.SUR</v>
          </cell>
          <cell r="D28" t="str">
            <v>GENERAL</v>
          </cell>
          <cell r="E28">
            <v>35833</v>
          </cell>
          <cell r="F28" t="str">
            <v>SÁB</v>
          </cell>
          <cell r="G28">
            <v>0.37181712962962959</v>
          </cell>
          <cell r="H28">
            <v>0</v>
          </cell>
          <cell r="I28" t="str">
            <v>Madrugada II</v>
          </cell>
          <cell r="J28" t="str">
            <v>000:15</v>
          </cell>
          <cell r="K28" t="str">
            <v>[LA BANDA DEL SUR] {LAS AVENT.BLINKY BILL} * {LA LIGA MUTANTE}</v>
          </cell>
          <cell r="L28">
            <v>2</v>
          </cell>
          <cell r="M28">
            <v>2</v>
          </cell>
          <cell r="N28" t="str">
            <v>Ultima</v>
          </cell>
          <cell r="O28">
            <v>0.1</v>
          </cell>
          <cell r="P28">
            <v>18.100000000000001</v>
          </cell>
          <cell r="Q28">
            <v>38</v>
          </cell>
          <cell r="R28">
            <v>26</v>
          </cell>
        </row>
        <row r="29">
          <cell r="A29">
            <v>26</v>
          </cell>
          <cell r="B29" t="str">
            <v xml:space="preserve">ISLA MAGICA/P.TEMATIC                                      </v>
          </cell>
          <cell r="C29" t="str">
            <v>C.SUR</v>
          </cell>
          <cell r="D29" t="str">
            <v>GENERAL</v>
          </cell>
          <cell r="E29">
            <v>35833</v>
          </cell>
          <cell r="F29" t="str">
            <v>SÁB</v>
          </cell>
          <cell r="G29">
            <v>0.47236111111111106</v>
          </cell>
          <cell r="H29">
            <v>0</v>
          </cell>
          <cell r="I29" t="str">
            <v>Madrugada II</v>
          </cell>
          <cell r="J29" t="str">
            <v>000:15</v>
          </cell>
          <cell r="K29" t="str">
            <v>[VIDEO CLIP]  * {AVANCE PROGRAMACION}</v>
          </cell>
          <cell r="L29">
            <v>1</v>
          </cell>
          <cell r="M29">
            <v>2</v>
          </cell>
          <cell r="N29" t="str">
            <v>Primera</v>
          </cell>
          <cell r="O29">
            <v>0.1</v>
          </cell>
          <cell r="P29">
            <v>18.2</v>
          </cell>
          <cell r="Q29">
            <v>41</v>
          </cell>
          <cell r="R29">
            <v>26</v>
          </cell>
        </row>
        <row r="30">
          <cell r="A30">
            <v>27</v>
          </cell>
          <cell r="B30" t="str">
            <v xml:space="preserve">ISLA MAGICA/P.TEMATIC                                      </v>
          </cell>
          <cell r="C30" t="str">
            <v>C.SUR</v>
          </cell>
          <cell r="D30" t="str">
            <v>GENERAL</v>
          </cell>
          <cell r="E30">
            <v>35833</v>
          </cell>
          <cell r="F30" t="str">
            <v>SÁB</v>
          </cell>
          <cell r="G30">
            <v>0.83909722222222216</v>
          </cell>
          <cell r="H30">
            <v>0</v>
          </cell>
          <cell r="I30" t="str">
            <v>Madrugada II</v>
          </cell>
          <cell r="J30" t="str">
            <v>000:15</v>
          </cell>
          <cell r="K30" t="str">
            <v>[CLUB DEPORTIVO] {NOTICIAS 2} * {AVANCE PROGRAMACION}</v>
          </cell>
          <cell r="L30">
            <v>9</v>
          </cell>
          <cell r="M30">
            <v>11</v>
          </cell>
          <cell r="N30" t="str">
            <v>Resto</v>
          </cell>
          <cell r="O30">
            <v>0.8</v>
          </cell>
          <cell r="P30">
            <v>19</v>
          </cell>
          <cell r="Q30">
            <v>301</v>
          </cell>
          <cell r="R30">
            <v>28</v>
          </cell>
        </row>
        <row r="31">
          <cell r="A31">
            <v>28</v>
          </cell>
          <cell r="B31" t="str">
            <v xml:space="preserve">ISLA MAGICA/P.TEMATIC                                      </v>
          </cell>
          <cell r="C31" t="str">
            <v>C.SUR</v>
          </cell>
          <cell r="D31" t="str">
            <v>GENERAL</v>
          </cell>
          <cell r="E31">
            <v>35833</v>
          </cell>
          <cell r="F31" t="str">
            <v>SÁB</v>
          </cell>
          <cell r="G31">
            <v>0.98006944444444455</v>
          </cell>
          <cell r="H31">
            <v>0</v>
          </cell>
          <cell r="I31" t="str">
            <v>Madrugada II</v>
          </cell>
          <cell r="J31" t="str">
            <v>000:15</v>
          </cell>
          <cell r="K31" t="str">
            <v>[CADIZ ES CARNAVAL] {AVANCE PROGRAMACION} * {AVANCE PROGRAMACION}</v>
          </cell>
          <cell r="L31">
            <v>18</v>
          </cell>
          <cell r="M31">
            <v>20</v>
          </cell>
          <cell r="N31" t="str">
            <v>Resto</v>
          </cell>
          <cell r="O31">
            <v>1.3</v>
          </cell>
          <cell r="P31">
            <v>20.3</v>
          </cell>
          <cell r="Q31">
            <v>477</v>
          </cell>
          <cell r="R31">
            <v>31</v>
          </cell>
        </row>
        <row r="32">
          <cell r="A32">
            <v>29</v>
          </cell>
          <cell r="B32" t="str">
            <v xml:space="preserve">ISLA MAGICA/P.TEMATIC                                      </v>
          </cell>
          <cell r="C32" t="str">
            <v>C.SUR</v>
          </cell>
          <cell r="D32" t="str">
            <v>GENERAL</v>
          </cell>
          <cell r="E32">
            <v>35833</v>
          </cell>
          <cell r="F32" t="str">
            <v>SÁB</v>
          </cell>
          <cell r="G32">
            <v>1.0204398148148148</v>
          </cell>
          <cell r="H32">
            <v>0</v>
          </cell>
          <cell r="I32" t="str">
            <v>Madrugada II</v>
          </cell>
          <cell r="J32" t="str">
            <v>000:15</v>
          </cell>
          <cell r="K32" t="str">
            <v>[CADIZ ES CARNAVAL] * [AVANCE PROGRAMACION]</v>
          </cell>
          <cell r="L32">
            <v>10</v>
          </cell>
          <cell r="M32">
            <v>12</v>
          </cell>
          <cell r="N32" t="str">
            <v>Resto</v>
          </cell>
          <cell r="O32">
            <v>1</v>
          </cell>
          <cell r="P32">
            <v>21.3</v>
          </cell>
          <cell r="Q32">
            <v>356</v>
          </cell>
          <cell r="R32">
            <v>47</v>
          </cell>
        </row>
        <row r="33">
          <cell r="A33">
            <v>30</v>
          </cell>
          <cell r="B33" t="str">
            <v xml:space="preserve">ISLA MAGICA/P.TEMATIC                                      </v>
          </cell>
          <cell r="C33" t="str">
            <v>C.SUR</v>
          </cell>
          <cell r="D33" t="str">
            <v>GENERAL</v>
          </cell>
          <cell r="E33">
            <v>35834</v>
          </cell>
          <cell r="F33" t="str">
            <v>DOM</v>
          </cell>
          <cell r="G33">
            <v>0.37013888888888885</v>
          </cell>
          <cell r="H33">
            <v>0</v>
          </cell>
          <cell r="I33" t="str">
            <v>Madrugada II</v>
          </cell>
          <cell r="J33" t="str">
            <v>000:15</v>
          </cell>
          <cell r="K33" t="str">
            <v>[LA BANDA DEL SUR] {LAS AVENT.BLINKY BILL} * {LA LIGA MUTANTE}</v>
          </cell>
          <cell r="L33">
            <v>3</v>
          </cell>
          <cell r="M33">
            <v>3</v>
          </cell>
          <cell r="N33" t="str">
            <v>Ultima</v>
          </cell>
          <cell r="O33">
            <v>0</v>
          </cell>
          <cell r="P33">
            <v>21.4</v>
          </cell>
          <cell r="Q33">
            <v>17</v>
          </cell>
          <cell r="R33">
            <v>26</v>
          </cell>
        </row>
        <row r="34">
          <cell r="A34">
            <v>31</v>
          </cell>
          <cell r="B34" t="str">
            <v xml:space="preserve">ISLA MAGICA/P.TEMATIC                                      </v>
          </cell>
          <cell r="C34" t="str">
            <v>C.SUR</v>
          </cell>
          <cell r="D34" t="str">
            <v>GENERAL</v>
          </cell>
          <cell r="E34">
            <v>35834</v>
          </cell>
          <cell r="F34" t="str">
            <v>DOM</v>
          </cell>
          <cell r="G34">
            <v>0.49038194444444444</v>
          </cell>
          <cell r="H34">
            <v>0</v>
          </cell>
          <cell r="I34" t="str">
            <v>Madrugada II</v>
          </cell>
          <cell r="J34" t="str">
            <v>000:15</v>
          </cell>
          <cell r="K34" t="str">
            <v>[CINE] {LA TIENDA EN CASA} * {AVANCE PROGRAMACION}</v>
          </cell>
          <cell r="L34">
            <v>2</v>
          </cell>
          <cell r="M34">
            <v>3</v>
          </cell>
          <cell r="N34" t="str">
            <v>Segunda</v>
          </cell>
          <cell r="O34">
            <v>0.3</v>
          </cell>
          <cell r="P34">
            <v>21.7</v>
          </cell>
          <cell r="Q34">
            <v>126</v>
          </cell>
          <cell r="R34">
            <v>49</v>
          </cell>
        </row>
        <row r="35">
          <cell r="A35">
            <v>32</v>
          </cell>
          <cell r="B35" t="str">
            <v xml:space="preserve">ISLA MAGICA/P.TEMATIC                                      </v>
          </cell>
          <cell r="C35" t="str">
            <v>C.SUR</v>
          </cell>
          <cell r="D35" t="str">
            <v>GENERAL</v>
          </cell>
          <cell r="E35">
            <v>35835</v>
          </cell>
          <cell r="F35" t="str">
            <v>LUN</v>
          </cell>
          <cell r="G35">
            <v>0.5823032407407408</v>
          </cell>
          <cell r="H35">
            <v>0</v>
          </cell>
          <cell r="I35">
            <v>0</v>
          </cell>
          <cell r="J35" t="str">
            <v>000:15</v>
          </cell>
          <cell r="K35" t="str">
            <v>[LA TIENDA EN CASA] * [AVANCE PROGRAMACION]</v>
          </cell>
          <cell r="L35">
            <v>7</v>
          </cell>
          <cell r="M35">
            <v>9</v>
          </cell>
          <cell r="N35" t="str">
            <v>Resto</v>
          </cell>
          <cell r="O35">
            <v>0.5</v>
          </cell>
          <cell r="P35">
            <v>22.2</v>
          </cell>
          <cell r="Q35">
            <v>187</v>
          </cell>
          <cell r="R35">
            <v>49</v>
          </cell>
        </row>
        <row r="36">
          <cell r="A36">
            <v>33</v>
          </cell>
          <cell r="B36" t="str">
            <v xml:space="preserve">ISLA MAGICA/P.TEMATIC                                      </v>
          </cell>
          <cell r="C36" t="str">
            <v>C.SUR</v>
          </cell>
          <cell r="D36" t="str">
            <v>GENERAL</v>
          </cell>
          <cell r="E36">
            <v>35835</v>
          </cell>
          <cell r="F36" t="str">
            <v>LUN</v>
          </cell>
          <cell r="G36">
            <v>0.60285879629629624</v>
          </cell>
          <cell r="H36">
            <v>0</v>
          </cell>
          <cell r="I36">
            <v>0</v>
          </cell>
          <cell r="J36" t="str">
            <v>000:15</v>
          </cell>
          <cell r="K36" t="str">
            <v>[NOTICIAS 1] {NOTICIAS PROVINCIALES} * {AVANCE PROGRAMACION}</v>
          </cell>
          <cell r="L36">
            <v>14</v>
          </cell>
          <cell r="M36">
            <v>15</v>
          </cell>
          <cell r="N36" t="str">
            <v>Penultima</v>
          </cell>
          <cell r="O36">
            <v>1.4</v>
          </cell>
          <cell r="P36">
            <v>23.7</v>
          </cell>
          <cell r="Q36">
            <v>530</v>
          </cell>
          <cell r="R36">
            <v>43</v>
          </cell>
        </row>
        <row r="37">
          <cell r="A37">
            <v>34</v>
          </cell>
          <cell r="B37" t="str">
            <v xml:space="preserve">ISLA MAGICA/P.TEMATIC                                      </v>
          </cell>
          <cell r="C37" t="str">
            <v>C.SUR</v>
          </cell>
          <cell r="D37" t="str">
            <v>GENERAL</v>
          </cell>
          <cell r="E37">
            <v>35835</v>
          </cell>
          <cell r="F37" t="str">
            <v>LUN</v>
          </cell>
          <cell r="G37">
            <v>0.71237268518518515</v>
          </cell>
          <cell r="H37">
            <v>0</v>
          </cell>
          <cell r="I37">
            <v>0</v>
          </cell>
          <cell r="J37" t="str">
            <v>000:15</v>
          </cell>
          <cell r="K37" t="str">
            <v>[DE TARDE EN TARDE] {AVANCE PROGRAMACION} * {AVANCE PROGRAMACION}</v>
          </cell>
          <cell r="L37">
            <v>9</v>
          </cell>
          <cell r="M37">
            <v>10</v>
          </cell>
          <cell r="N37" t="str">
            <v>Penultima</v>
          </cell>
          <cell r="O37">
            <v>1.4</v>
          </cell>
          <cell r="P37">
            <v>25.1</v>
          </cell>
          <cell r="Q37">
            <v>515</v>
          </cell>
          <cell r="R37">
            <v>16</v>
          </cell>
        </row>
        <row r="38">
          <cell r="A38">
            <v>35</v>
          </cell>
          <cell r="B38" t="str">
            <v xml:space="preserve">ISLA MAGICA/P.TEMATIC                                      </v>
          </cell>
          <cell r="C38" t="str">
            <v>C.SUR</v>
          </cell>
          <cell r="D38" t="str">
            <v>GENERAL</v>
          </cell>
          <cell r="E38">
            <v>35835</v>
          </cell>
          <cell r="F38" t="str">
            <v>LUN</v>
          </cell>
          <cell r="G38">
            <v>0.87190972222222218</v>
          </cell>
          <cell r="H38">
            <v>0</v>
          </cell>
          <cell r="I38">
            <v>0</v>
          </cell>
          <cell r="J38" t="str">
            <v>000:15</v>
          </cell>
          <cell r="K38" t="str">
            <v>[NOTICIAS 2]  * {NOTICIAS PROVINCIALES}</v>
          </cell>
          <cell r="L38">
            <v>11</v>
          </cell>
          <cell r="M38">
            <v>11</v>
          </cell>
          <cell r="N38" t="str">
            <v>Ultima</v>
          </cell>
          <cell r="O38">
            <v>0.8</v>
          </cell>
          <cell r="P38">
            <v>25.9</v>
          </cell>
          <cell r="Q38">
            <v>297</v>
          </cell>
          <cell r="R38">
            <v>43</v>
          </cell>
        </row>
        <row r="39">
          <cell r="A39">
            <v>36</v>
          </cell>
          <cell r="B39" t="str">
            <v xml:space="preserve">ISLA MAGICA/P.TEMATIC                                      </v>
          </cell>
          <cell r="C39" t="str">
            <v>C.SUR</v>
          </cell>
          <cell r="D39" t="str">
            <v>GENERAL</v>
          </cell>
          <cell r="E39">
            <v>35835</v>
          </cell>
          <cell r="F39" t="str">
            <v>LUN</v>
          </cell>
          <cell r="G39">
            <v>0.98769675925925926</v>
          </cell>
          <cell r="H39">
            <v>0</v>
          </cell>
          <cell r="I39">
            <v>0</v>
          </cell>
          <cell r="J39" t="str">
            <v>000:15</v>
          </cell>
          <cell r="K39" t="str">
            <v>[NOCHE TRASNOCHE]  * {AVANCE PROGRAMACION}</v>
          </cell>
          <cell r="L39">
            <v>11</v>
          </cell>
          <cell r="M39">
            <v>11</v>
          </cell>
          <cell r="N39" t="str">
            <v>Ultima</v>
          </cell>
          <cell r="O39">
            <v>0.5</v>
          </cell>
          <cell r="P39">
            <v>26.3</v>
          </cell>
          <cell r="Q39">
            <v>169</v>
          </cell>
          <cell r="R39">
            <v>8</v>
          </cell>
        </row>
        <row r="40">
          <cell r="A40">
            <v>37</v>
          </cell>
          <cell r="B40" t="str">
            <v xml:space="preserve">ISLA MAGICA/P.TEMATIC                                      </v>
          </cell>
          <cell r="C40" t="str">
            <v>C.SUR</v>
          </cell>
          <cell r="D40" t="str">
            <v>GENERAL</v>
          </cell>
          <cell r="E40">
            <v>35836</v>
          </cell>
          <cell r="F40" t="str">
            <v>MAR</v>
          </cell>
          <cell r="G40">
            <v>0.50043981481481481</v>
          </cell>
          <cell r="H40">
            <v>0</v>
          </cell>
          <cell r="I40">
            <v>0</v>
          </cell>
          <cell r="J40" t="str">
            <v>000:15</v>
          </cell>
          <cell r="K40" t="str">
            <v>[LA TIENDA EN CASA] * [ANDALUCIA DIRECTO(R)]</v>
          </cell>
          <cell r="L40">
            <v>3</v>
          </cell>
          <cell r="M40">
            <v>3</v>
          </cell>
          <cell r="N40" t="str">
            <v>Ultima</v>
          </cell>
          <cell r="O40">
            <v>0.1</v>
          </cell>
          <cell r="P40">
            <v>26.4</v>
          </cell>
          <cell r="Q40">
            <v>36</v>
          </cell>
          <cell r="R40">
            <v>49</v>
          </cell>
        </row>
        <row r="41">
          <cell r="A41">
            <v>38</v>
          </cell>
          <cell r="B41" t="str">
            <v xml:space="preserve">ISLA MAGICA/P.TEMATIC                                      </v>
          </cell>
          <cell r="C41" t="str">
            <v>C.SUR</v>
          </cell>
          <cell r="D41" t="str">
            <v>GENERAL</v>
          </cell>
          <cell r="E41">
            <v>35836</v>
          </cell>
          <cell r="F41" t="str">
            <v>MAR</v>
          </cell>
          <cell r="G41">
            <v>0.60274305555555552</v>
          </cell>
          <cell r="H41">
            <v>0</v>
          </cell>
          <cell r="I41">
            <v>0</v>
          </cell>
          <cell r="J41" t="str">
            <v>000:15</v>
          </cell>
          <cell r="K41" t="str">
            <v>[NOTICIAS 1] {NOTICIAS PROVINCIALES} * {AVANCE PROGRAMACION}</v>
          </cell>
          <cell r="L41">
            <v>10</v>
          </cell>
          <cell r="M41">
            <v>11</v>
          </cell>
          <cell r="N41" t="str">
            <v>Penultima</v>
          </cell>
          <cell r="O41">
            <v>1.3</v>
          </cell>
          <cell r="P41">
            <v>27.8</v>
          </cell>
          <cell r="Q41">
            <v>495</v>
          </cell>
          <cell r="R41">
            <v>43</v>
          </cell>
        </row>
        <row r="42">
          <cell r="A42">
            <v>39</v>
          </cell>
          <cell r="B42" t="str">
            <v xml:space="preserve">ISLA MAGICA/P.TEMATIC                                      </v>
          </cell>
          <cell r="C42" t="str">
            <v>C.SUR</v>
          </cell>
          <cell r="D42" t="str">
            <v>GENERAL</v>
          </cell>
          <cell r="E42">
            <v>35836</v>
          </cell>
          <cell r="F42" t="str">
            <v>MAR</v>
          </cell>
          <cell r="G42">
            <v>0.7088310185185186</v>
          </cell>
          <cell r="H42">
            <v>0</v>
          </cell>
          <cell r="I42">
            <v>0</v>
          </cell>
          <cell r="J42" t="str">
            <v>000:15</v>
          </cell>
          <cell r="K42" t="str">
            <v>[DE TARDE EN TARDE] {LA TIENDA EN CASA} * {AVANCE PROGRAMACION}</v>
          </cell>
          <cell r="L42">
            <v>8</v>
          </cell>
          <cell r="M42">
            <v>10</v>
          </cell>
          <cell r="N42" t="str">
            <v>Resto</v>
          </cell>
          <cell r="O42">
            <v>1.4</v>
          </cell>
          <cell r="P42">
            <v>29.2</v>
          </cell>
          <cell r="Q42">
            <v>519</v>
          </cell>
          <cell r="R42">
            <v>16</v>
          </cell>
        </row>
        <row r="43">
          <cell r="A43">
            <v>40</v>
          </cell>
          <cell r="B43" t="str">
            <v xml:space="preserve">ISLA MAGICA/P.TEMATIC                                      </v>
          </cell>
          <cell r="C43" t="str">
            <v>C.SUR</v>
          </cell>
          <cell r="D43" t="str">
            <v>GENERAL</v>
          </cell>
          <cell r="E43">
            <v>35836</v>
          </cell>
          <cell r="F43" t="str">
            <v>MAR</v>
          </cell>
          <cell r="G43">
            <v>0.77921296296296294</v>
          </cell>
          <cell r="H43">
            <v>0</v>
          </cell>
          <cell r="I43">
            <v>0</v>
          </cell>
          <cell r="J43" t="str">
            <v>000:15</v>
          </cell>
          <cell r="K43" t="str">
            <v xml:space="preserve">[LA BANDA DEL SUR] {PINGU} * </v>
          </cell>
          <cell r="L43">
            <v>5</v>
          </cell>
          <cell r="M43">
            <v>5</v>
          </cell>
          <cell r="N43" t="str">
            <v>Ultima</v>
          </cell>
          <cell r="O43">
            <v>0.4</v>
          </cell>
          <cell r="P43">
            <v>29.6</v>
          </cell>
          <cell r="Q43">
            <v>154</v>
          </cell>
          <cell r="R43">
            <v>14</v>
          </cell>
        </row>
        <row r="44">
          <cell r="A44">
            <v>41</v>
          </cell>
          <cell r="B44" t="str">
            <v xml:space="preserve">ISLA MAGICA/P.TEMATIC                                      </v>
          </cell>
          <cell r="C44" t="str">
            <v>C.SUR</v>
          </cell>
          <cell r="D44" t="str">
            <v>GENERAL</v>
          </cell>
          <cell r="E44">
            <v>35836</v>
          </cell>
          <cell r="F44" t="str">
            <v>MAR</v>
          </cell>
          <cell r="G44">
            <v>0.85241898148148154</v>
          </cell>
          <cell r="H44">
            <v>0</v>
          </cell>
          <cell r="I44">
            <v>0</v>
          </cell>
          <cell r="J44" t="str">
            <v>000:15</v>
          </cell>
          <cell r="K44" t="str">
            <v>[ANDALUCIA DIRECTO] * [AVANCE PROGRAMACION]</v>
          </cell>
          <cell r="L44">
            <v>5</v>
          </cell>
          <cell r="M44">
            <v>8</v>
          </cell>
          <cell r="N44" t="str">
            <v>Resto</v>
          </cell>
          <cell r="O44">
            <v>0.8</v>
          </cell>
          <cell r="P44">
            <v>30.4</v>
          </cell>
          <cell r="Q44">
            <v>287</v>
          </cell>
          <cell r="R44">
            <v>28</v>
          </cell>
        </row>
        <row r="45">
          <cell r="A45">
            <v>42</v>
          </cell>
          <cell r="B45" t="str">
            <v xml:space="preserve">ISLA MAGICA/P.TEMATIC                                      </v>
          </cell>
          <cell r="C45" t="str">
            <v>C.SUR</v>
          </cell>
          <cell r="D45" t="str">
            <v>GENERAL</v>
          </cell>
          <cell r="E45">
            <v>35837</v>
          </cell>
          <cell r="F45" t="str">
            <v>MIÉ</v>
          </cell>
          <cell r="G45">
            <v>0.58275462962962965</v>
          </cell>
          <cell r="H45">
            <v>0</v>
          </cell>
          <cell r="I45">
            <v>0</v>
          </cell>
          <cell r="J45" t="str">
            <v>000:15</v>
          </cell>
          <cell r="K45" t="str">
            <v>[LA TIENDA EN CASA] * [AVANCE PROGRAMACION]</v>
          </cell>
          <cell r="L45">
            <v>7</v>
          </cell>
          <cell r="M45">
            <v>8</v>
          </cell>
          <cell r="N45" t="str">
            <v>Penultima</v>
          </cell>
          <cell r="O45">
            <v>0.6</v>
          </cell>
          <cell r="P45">
            <v>31</v>
          </cell>
          <cell r="Q45">
            <v>213</v>
          </cell>
          <cell r="R45">
            <v>49</v>
          </cell>
        </row>
        <row r="46">
          <cell r="A46">
            <v>43</v>
          </cell>
          <cell r="B46" t="str">
            <v xml:space="preserve">ISLA MAGICA/P.TEMATIC                                      </v>
          </cell>
          <cell r="C46" t="str">
            <v>C.SUR</v>
          </cell>
          <cell r="D46" t="str">
            <v>GENERAL</v>
          </cell>
          <cell r="E46">
            <v>35837</v>
          </cell>
          <cell r="F46" t="str">
            <v>MIÉ</v>
          </cell>
          <cell r="G46">
            <v>0.89493055555555545</v>
          </cell>
          <cell r="H46">
            <v>0</v>
          </cell>
          <cell r="I46">
            <v>0</v>
          </cell>
          <cell r="J46" t="str">
            <v>000:15</v>
          </cell>
          <cell r="K46" t="str">
            <v>[AVANCE PROGRAMACION] * [NOTICIAS 2]</v>
          </cell>
          <cell r="L46">
            <v>15</v>
          </cell>
          <cell r="M46">
            <v>15</v>
          </cell>
          <cell r="N46" t="str">
            <v>Ultima</v>
          </cell>
          <cell r="O46">
            <v>1.4</v>
          </cell>
          <cell r="P46">
            <v>32.4</v>
          </cell>
          <cell r="Q46">
            <v>508</v>
          </cell>
          <cell r="R46">
            <v>43</v>
          </cell>
        </row>
        <row r="47">
          <cell r="A47">
            <v>44</v>
          </cell>
          <cell r="B47" t="str">
            <v xml:space="preserve">ISLA MAGICA/P.TEMATIC                                      </v>
          </cell>
          <cell r="C47" t="str">
            <v>C.SUR</v>
          </cell>
          <cell r="D47" t="str">
            <v>GENERAL</v>
          </cell>
          <cell r="E47">
            <v>35838</v>
          </cell>
          <cell r="F47" t="str">
            <v>JUE</v>
          </cell>
          <cell r="G47">
            <v>0.70859953703703704</v>
          </cell>
          <cell r="H47">
            <v>0</v>
          </cell>
          <cell r="I47">
            <v>0</v>
          </cell>
          <cell r="J47" t="str">
            <v>000:15</v>
          </cell>
          <cell r="K47" t="str">
            <v>[DE TARDE EN TARDE] {AVANCE PROGRAMACION} * {AVANCE PROGRAMACION}</v>
          </cell>
          <cell r="L47">
            <v>13</v>
          </cell>
          <cell r="M47">
            <v>14</v>
          </cell>
          <cell r="N47" t="str">
            <v>Penultima</v>
          </cell>
          <cell r="O47">
            <v>1.7</v>
          </cell>
          <cell r="P47">
            <v>34.1</v>
          </cell>
          <cell r="Q47">
            <v>637</v>
          </cell>
          <cell r="R47">
            <v>16</v>
          </cell>
        </row>
        <row r="48">
          <cell r="A48">
            <v>45</v>
          </cell>
          <cell r="B48" t="str">
            <v xml:space="preserve">ISLA MAGICA/P.TEMATIC                                      </v>
          </cell>
          <cell r="C48" t="str">
            <v>C.SUR</v>
          </cell>
          <cell r="D48" t="str">
            <v>GENERAL</v>
          </cell>
          <cell r="E48">
            <v>35838</v>
          </cell>
          <cell r="F48" t="str">
            <v>JUE</v>
          </cell>
          <cell r="G48">
            <v>0.77880787037037036</v>
          </cell>
          <cell r="H48">
            <v>0</v>
          </cell>
          <cell r="I48">
            <v>0</v>
          </cell>
          <cell r="J48" t="str">
            <v>000:15</v>
          </cell>
          <cell r="K48" t="str">
            <v>[LA BANDA DEL SUR] {PINGU} * {AVANCE PROGRAMACION}</v>
          </cell>
          <cell r="L48">
            <v>5</v>
          </cell>
          <cell r="M48">
            <v>7</v>
          </cell>
          <cell r="N48" t="str">
            <v>Resto</v>
          </cell>
          <cell r="O48">
            <v>0.5</v>
          </cell>
          <cell r="P48">
            <v>34.5</v>
          </cell>
          <cell r="Q48">
            <v>167</v>
          </cell>
          <cell r="R48">
            <v>14</v>
          </cell>
        </row>
        <row r="49">
          <cell r="A49">
            <v>46</v>
          </cell>
          <cell r="B49" t="str">
            <v xml:space="preserve">ISLA MAGICA/P.TEMATIC                                      </v>
          </cell>
          <cell r="C49" t="str">
            <v>C.SUR</v>
          </cell>
          <cell r="D49" t="str">
            <v>GENERAL</v>
          </cell>
          <cell r="E49">
            <v>35839</v>
          </cell>
          <cell r="F49" t="str">
            <v>VIE</v>
          </cell>
          <cell r="G49">
            <v>0.35761574074074076</v>
          </cell>
          <cell r="H49">
            <v>0</v>
          </cell>
          <cell r="I49">
            <v>0</v>
          </cell>
          <cell r="J49" t="str">
            <v>000:15</v>
          </cell>
          <cell r="K49" t="str">
            <v>[LA BANDA DEL SUR] {LOS PITUFOS} * {PINGU}</v>
          </cell>
          <cell r="L49">
            <v>2</v>
          </cell>
          <cell r="M49">
            <v>2</v>
          </cell>
          <cell r="N49" t="str">
            <v>Ultima</v>
          </cell>
          <cell r="O49">
            <v>0.2</v>
          </cell>
          <cell r="P49">
            <v>34.700000000000003</v>
          </cell>
          <cell r="Q49">
            <v>75</v>
          </cell>
          <cell r="R49">
            <v>26</v>
          </cell>
        </row>
        <row r="50">
          <cell r="A50">
            <v>47</v>
          </cell>
          <cell r="B50" t="str">
            <v xml:space="preserve">ISLA MAGICA/P.TEMATIC                                      </v>
          </cell>
          <cell r="C50" t="str">
            <v>C.SUR</v>
          </cell>
          <cell r="D50" t="str">
            <v>GENERAL</v>
          </cell>
          <cell r="E50">
            <v>35839</v>
          </cell>
          <cell r="F50" t="str">
            <v>VIE</v>
          </cell>
          <cell r="G50">
            <v>0.58297453703703705</v>
          </cell>
          <cell r="H50">
            <v>0</v>
          </cell>
          <cell r="I50">
            <v>0</v>
          </cell>
          <cell r="J50" t="str">
            <v>000:15</v>
          </cell>
          <cell r="K50" t="str">
            <v>[LA TIENDA EN CASA] * [AVANCE PROGRAMACION]</v>
          </cell>
          <cell r="L50">
            <v>7</v>
          </cell>
          <cell r="M50">
            <v>9</v>
          </cell>
          <cell r="N50" t="str">
            <v>Resto</v>
          </cell>
          <cell r="O50">
            <v>0.5</v>
          </cell>
          <cell r="P50">
            <v>35.299999999999997</v>
          </cell>
          <cell r="Q50">
            <v>201</v>
          </cell>
          <cell r="R50">
            <v>49</v>
          </cell>
        </row>
        <row r="51">
          <cell r="A51">
            <v>48</v>
          </cell>
          <cell r="B51" t="str">
            <v xml:space="preserve">ISLA MAGICA/P.TEMATIC                                      </v>
          </cell>
          <cell r="C51" t="str">
            <v>C.SUR</v>
          </cell>
          <cell r="D51" t="str">
            <v>GENERAL</v>
          </cell>
          <cell r="E51">
            <v>35839</v>
          </cell>
          <cell r="F51" t="str">
            <v>VIE</v>
          </cell>
          <cell r="G51">
            <v>0.85196759259259258</v>
          </cell>
          <cell r="H51">
            <v>0</v>
          </cell>
          <cell r="I51">
            <v>0</v>
          </cell>
          <cell r="J51" t="str">
            <v>000:15</v>
          </cell>
          <cell r="K51" t="str">
            <v>[AVANCE PROGRAMACION] * [AVANCE PROGRAMACION]</v>
          </cell>
          <cell r="L51">
            <v>7</v>
          </cell>
          <cell r="M51">
            <v>9</v>
          </cell>
          <cell r="N51" t="str">
            <v>Resto</v>
          </cell>
          <cell r="O51">
            <v>0.6</v>
          </cell>
          <cell r="P51">
            <v>35.9</v>
          </cell>
          <cell r="Q51">
            <v>225</v>
          </cell>
          <cell r="R51">
            <v>28</v>
          </cell>
        </row>
        <row r="52">
          <cell r="A52">
            <v>49</v>
          </cell>
          <cell r="B52" t="str">
            <v xml:space="preserve">ISLA MAGICA/P.TEMATIC                                      </v>
          </cell>
          <cell r="C52" t="str">
            <v>C.SUR</v>
          </cell>
          <cell r="D52" t="str">
            <v>GENERAL</v>
          </cell>
          <cell r="E52">
            <v>35839</v>
          </cell>
          <cell r="F52" t="str">
            <v>VIE</v>
          </cell>
          <cell r="G52">
            <v>0.97159722222222233</v>
          </cell>
          <cell r="H52">
            <v>0</v>
          </cell>
          <cell r="I52">
            <v>0</v>
          </cell>
          <cell r="J52" t="str">
            <v>000:15</v>
          </cell>
          <cell r="K52" t="str">
            <v>[AQUI SE DISCUTE] {AVANCE PROGRAMACION} * {AVANCE PROGRAMACION}</v>
          </cell>
          <cell r="L52">
            <v>16</v>
          </cell>
          <cell r="M52">
            <v>17</v>
          </cell>
          <cell r="N52" t="str">
            <v>Penultima</v>
          </cell>
          <cell r="O52">
            <v>0.5</v>
          </cell>
          <cell r="P52">
            <v>36.5</v>
          </cell>
          <cell r="Q52">
            <v>200</v>
          </cell>
          <cell r="R52">
            <v>8</v>
          </cell>
        </row>
        <row r="53">
          <cell r="A53">
            <v>50</v>
          </cell>
          <cell r="B53" t="str">
            <v xml:space="preserve">ISLA MAGICA/P.TEMATIC                                      </v>
          </cell>
          <cell r="C53" t="str">
            <v>C.SUR</v>
          </cell>
          <cell r="D53" t="str">
            <v>GENERAL</v>
          </cell>
          <cell r="E53">
            <v>35839</v>
          </cell>
          <cell r="F53" t="str">
            <v>VIE</v>
          </cell>
          <cell r="G53">
            <v>1.0395486111111112</v>
          </cell>
          <cell r="H53">
            <v>0</v>
          </cell>
          <cell r="I53">
            <v>0</v>
          </cell>
          <cell r="J53" t="str">
            <v>000:15</v>
          </cell>
          <cell r="K53" t="str">
            <v>[AQUI SE DISCUTE] {AVANCE PROGRAMACION} * {AVANCE PROGRAMACION}</v>
          </cell>
          <cell r="L53">
            <v>15</v>
          </cell>
          <cell r="M53">
            <v>15</v>
          </cell>
          <cell r="N53" t="str">
            <v>Ultima</v>
          </cell>
          <cell r="O53">
            <v>0.7</v>
          </cell>
          <cell r="P53">
            <v>37.200000000000003</v>
          </cell>
          <cell r="Q53">
            <v>274</v>
          </cell>
          <cell r="R53">
            <v>47</v>
          </cell>
        </row>
        <row r="54">
          <cell r="A54">
            <v>51</v>
          </cell>
          <cell r="B54" t="str">
            <v xml:space="preserve">ISLA MAGICA/P.TEMATIC                                      </v>
          </cell>
          <cell r="C54" t="str">
            <v>C.SUR</v>
          </cell>
          <cell r="D54" t="str">
            <v>GENERAL</v>
          </cell>
          <cell r="E54">
            <v>35840</v>
          </cell>
          <cell r="F54" t="str">
            <v>SÁB</v>
          </cell>
          <cell r="G54">
            <v>0.35540509259259262</v>
          </cell>
          <cell r="H54">
            <v>0</v>
          </cell>
          <cell r="I54">
            <v>0</v>
          </cell>
          <cell r="J54" t="str">
            <v>000:15</v>
          </cell>
          <cell r="K54" t="str">
            <v>[LA BANDA DEL SUR]  * {AVANCE PROGRAMACION}</v>
          </cell>
          <cell r="L54">
            <v>2</v>
          </cell>
          <cell r="M54">
            <v>3</v>
          </cell>
          <cell r="N54" t="str">
            <v>Segunda</v>
          </cell>
          <cell r="O54">
            <v>0</v>
          </cell>
          <cell r="P54">
            <v>37.200000000000003</v>
          </cell>
          <cell r="Q54">
            <v>15</v>
          </cell>
          <cell r="R54">
            <v>26</v>
          </cell>
        </row>
        <row r="55">
          <cell r="A55">
            <v>52</v>
          </cell>
          <cell r="B55" t="str">
            <v xml:space="preserve">ISLA MAGICA/P.TEMATIC                                      </v>
          </cell>
          <cell r="C55" t="str">
            <v>C.SUR</v>
          </cell>
          <cell r="D55" t="str">
            <v>GENERAL</v>
          </cell>
          <cell r="E55">
            <v>35840</v>
          </cell>
          <cell r="F55" t="str">
            <v>SÁB</v>
          </cell>
          <cell r="G55">
            <v>0.49743055555555554</v>
          </cell>
          <cell r="H55">
            <v>0</v>
          </cell>
          <cell r="I55">
            <v>0</v>
          </cell>
          <cell r="J55" t="str">
            <v>000:15</v>
          </cell>
          <cell r="K55" t="str">
            <v>[LA TIENDA EN CASA] * [AVANCE PROGRAMACION]</v>
          </cell>
          <cell r="L55">
            <v>4</v>
          </cell>
          <cell r="M55">
            <v>5</v>
          </cell>
          <cell r="N55" t="str">
            <v>Penultima</v>
          </cell>
          <cell r="O55">
            <v>0.1</v>
          </cell>
          <cell r="P55">
            <v>37.299999999999997</v>
          </cell>
          <cell r="Q55">
            <v>39</v>
          </cell>
          <cell r="R55">
            <v>26</v>
          </cell>
        </row>
        <row r="56">
          <cell r="A56">
            <v>53</v>
          </cell>
          <cell r="B56" t="str">
            <v xml:space="preserve">ISLA MAGICA/P.TEMATIC                                      </v>
          </cell>
          <cell r="C56" t="str">
            <v>C.SUR</v>
          </cell>
          <cell r="D56" t="str">
            <v>GENERAL</v>
          </cell>
          <cell r="E56">
            <v>35840</v>
          </cell>
          <cell r="F56" t="str">
            <v>SÁB</v>
          </cell>
          <cell r="G56">
            <v>0.84138888888888885</v>
          </cell>
          <cell r="H56">
            <v>0</v>
          </cell>
          <cell r="I56">
            <v>0</v>
          </cell>
          <cell r="J56" t="str">
            <v>000:15</v>
          </cell>
          <cell r="K56" t="str">
            <v>[CLUB DEPORTIVO] {AVANCE PROGRAMACION} * {AVANCE PROGRAMACION}</v>
          </cell>
          <cell r="L56">
            <v>8</v>
          </cell>
          <cell r="M56">
            <v>11</v>
          </cell>
          <cell r="N56" t="str">
            <v>Resto</v>
          </cell>
          <cell r="O56">
            <v>1.2</v>
          </cell>
          <cell r="P56">
            <v>38.6</v>
          </cell>
          <cell r="Q56">
            <v>458</v>
          </cell>
          <cell r="R56">
            <v>28</v>
          </cell>
        </row>
        <row r="57">
          <cell r="A57">
            <v>54</v>
          </cell>
          <cell r="B57" t="str">
            <v xml:space="preserve">ISLA MAGICA/P.TEMATIC                                      </v>
          </cell>
          <cell r="C57" t="str">
            <v>C.SUR</v>
          </cell>
          <cell r="D57" t="str">
            <v>GENERAL</v>
          </cell>
          <cell r="E57">
            <v>35840</v>
          </cell>
          <cell r="F57" t="str">
            <v>SÁB</v>
          </cell>
          <cell r="G57">
            <v>0.96940972222222221</v>
          </cell>
          <cell r="H57">
            <v>0</v>
          </cell>
          <cell r="I57">
            <v>0</v>
          </cell>
          <cell r="J57" t="str">
            <v>000:15</v>
          </cell>
          <cell r="K57" t="str">
            <v>[CARNAVALES DE CADIZ] {AVANCE PROGRAMACION} * {AVANCE PROGRAMACION}</v>
          </cell>
          <cell r="L57">
            <v>9</v>
          </cell>
          <cell r="M57">
            <v>11</v>
          </cell>
          <cell r="N57" t="str">
            <v>Resto</v>
          </cell>
          <cell r="O57">
            <v>0.9</v>
          </cell>
          <cell r="P57">
            <v>39.5</v>
          </cell>
          <cell r="Q57">
            <v>321</v>
          </cell>
          <cell r="R57">
            <v>31</v>
          </cell>
        </row>
        <row r="58">
          <cell r="A58">
            <v>55</v>
          </cell>
          <cell r="B58" t="str">
            <v xml:space="preserve">ISLA MAGICA/P.TEMATIC                                      </v>
          </cell>
          <cell r="C58" t="str">
            <v>C.SUR</v>
          </cell>
          <cell r="D58" t="str">
            <v>GENERAL</v>
          </cell>
          <cell r="E58">
            <v>35840</v>
          </cell>
          <cell r="F58" t="str">
            <v>SÁB</v>
          </cell>
          <cell r="G58">
            <v>1.0239930555555554</v>
          </cell>
          <cell r="H58">
            <v>0</v>
          </cell>
          <cell r="I58">
            <v>0</v>
          </cell>
          <cell r="J58" t="str">
            <v>000:15</v>
          </cell>
          <cell r="K58" t="str">
            <v>[AVANCE PROGRAMACION] * [CINE EROTICO]</v>
          </cell>
          <cell r="L58">
            <v>13</v>
          </cell>
          <cell r="M58">
            <v>13</v>
          </cell>
          <cell r="N58" t="str">
            <v>Ultima</v>
          </cell>
          <cell r="O58">
            <v>0.5</v>
          </cell>
          <cell r="P58">
            <v>40</v>
          </cell>
          <cell r="Q58">
            <v>201</v>
          </cell>
          <cell r="R58">
            <v>47</v>
          </cell>
        </row>
        <row r="59">
          <cell r="A59">
            <v>56</v>
          </cell>
          <cell r="B59" t="str">
            <v xml:space="preserve">ISLA MAGICA/P.TEMATIC                                      </v>
          </cell>
          <cell r="C59" t="str">
            <v>C.SUR</v>
          </cell>
          <cell r="D59" t="str">
            <v>GENERAL</v>
          </cell>
          <cell r="E59">
            <v>35841</v>
          </cell>
          <cell r="F59" t="str">
            <v>DOM</v>
          </cell>
          <cell r="G59">
            <v>0.37369212962962961</v>
          </cell>
          <cell r="H59">
            <v>0</v>
          </cell>
          <cell r="I59">
            <v>0</v>
          </cell>
          <cell r="J59" t="str">
            <v>000:15</v>
          </cell>
          <cell r="K59" t="str">
            <v>[LA BANDA DEL SUR] {AVANCE PROGRAMACION} * {NUEVAS AVENT.METEORO}</v>
          </cell>
          <cell r="L59">
            <v>4</v>
          </cell>
          <cell r="M59">
            <v>4</v>
          </cell>
          <cell r="N59" t="str">
            <v>Ultima</v>
          </cell>
          <cell r="O59">
            <v>0</v>
          </cell>
          <cell r="P59">
            <v>40</v>
          </cell>
          <cell r="Q59">
            <v>5</v>
          </cell>
          <cell r="R59">
            <v>26</v>
          </cell>
        </row>
        <row r="60">
          <cell r="A60">
            <v>57</v>
          </cell>
          <cell r="B60" t="str">
            <v xml:space="preserve">ISLA MAGICA/P.TEMATIC                                      </v>
          </cell>
          <cell r="C60" t="str">
            <v>C.SUR</v>
          </cell>
          <cell r="D60" t="str">
            <v>GENERAL</v>
          </cell>
          <cell r="E60">
            <v>35845</v>
          </cell>
          <cell r="F60" t="str">
            <v>JUE</v>
          </cell>
          <cell r="G60">
            <v>0.46924768518518517</v>
          </cell>
          <cell r="H60">
            <v>0</v>
          </cell>
          <cell r="I60">
            <v>0</v>
          </cell>
          <cell r="J60" t="str">
            <v>000:15</v>
          </cell>
          <cell r="K60" t="str">
            <v>[EL CLUB DE LAS IDEAS]  * {(P)Y TU ESTAS ESPERAN}</v>
          </cell>
          <cell r="L60">
            <v>2</v>
          </cell>
          <cell r="M60">
            <v>4</v>
          </cell>
          <cell r="N60" t="str">
            <v>Segunda</v>
          </cell>
          <cell r="O60">
            <v>0.1</v>
          </cell>
          <cell r="P60">
            <v>40.200000000000003</v>
          </cell>
          <cell r="Q60">
            <v>46</v>
          </cell>
          <cell r="R60">
            <v>49</v>
          </cell>
        </row>
        <row r="61">
          <cell r="A61">
            <v>58</v>
          </cell>
          <cell r="B61" t="str">
            <v xml:space="preserve">ISLA MAGICA/P.TEMATIC                                      </v>
          </cell>
          <cell r="C61" t="str">
            <v>C.SUR</v>
          </cell>
          <cell r="D61" t="str">
            <v>GENERAL</v>
          </cell>
          <cell r="E61">
            <v>35845</v>
          </cell>
          <cell r="F61" t="str">
            <v>JUE</v>
          </cell>
          <cell r="G61">
            <v>0.58207175925925925</v>
          </cell>
          <cell r="H61">
            <v>0</v>
          </cell>
          <cell r="I61">
            <v>0</v>
          </cell>
          <cell r="J61" t="str">
            <v>000:15</v>
          </cell>
          <cell r="K61" t="str">
            <v>[LA TIENDA EN CASA] * [AVANCE PROGRAMACION]</v>
          </cell>
          <cell r="L61">
            <v>8</v>
          </cell>
          <cell r="M61">
            <v>12</v>
          </cell>
          <cell r="N61" t="str">
            <v>Resto</v>
          </cell>
          <cell r="O61">
            <v>0.7</v>
          </cell>
          <cell r="P61">
            <v>40.799999999999997</v>
          </cell>
          <cell r="Q61">
            <v>255</v>
          </cell>
          <cell r="R61">
            <v>49</v>
          </cell>
        </row>
        <row r="62">
          <cell r="A62">
            <v>59</v>
          </cell>
          <cell r="B62" t="str">
            <v xml:space="preserve">ISLA MAGICA/P.TEMATIC                                      </v>
          </cell>
          <cell r="C62" t="str">
            <v>C.SUR</v>
          </cell>
          <cell r="D62" t="str">
            <v>GENERAL</v>
          </cell>
          <cell r="E62">
            <v>35845</v>
          </cell>
          <cell r="F62" t="str">
            <v>JUE</v>
          </cell>
          <cell r="G62">
            <v>0.60372685185185182</v>
          </cell>
          <cell r="H62">
            <v>0</v>
          </cell>
          <cell r="I62">
            <v>0</v>
          </cell>
          <cell r="J62" t="str">
            <v>000:15</v>
          </cell>
          <cell r="K62" t="str">
            <v>[NOTICIAS 1] {NOTICIAS PROVINCIALES} * {AVANCE PROGRAMACION}</v>
          </cell>
          <cell r="L62">
            <v>13</v>
          </cell>
          <cell r="M62">
            <v>15</v>
          </cell>
          <cell r="N62" t="str">
            <v>Resto</v>
          </cell>
          <cell r="O62">
            <v>1.6</v>
          </cell>
          <cell r="P62">
            <v>42.5</v>
          </cell>
          <cell r="Q62">
            <v>597</v>
          </cell>
          <cell r="R62">
            <v>43</v>
          </cell>
        </row>
        <row r="63">
          <cell r="A63">
            <v>60</v>
          </cell>
          <cell r="B63" t="str">
            <v xml:space="preserve">ISLA MAGICA/P.TEMATIC                                      </v>
          </cell>
          <cell r="C63" t="str">
            <v>C.SUR</v>
          </cell>
          <cell r="D63" t="str">
            <v>GENERAL</v>
          </cell>
          <cell r="E63">
            <v>35845</v>
          </cell>
          <cell r="F63" t="str">
            <v>JUE</v>
          </cell>
          <cell r="G63">
            <v>0.71018518518518514</v>
          </cell>
          <cell r="H63">
            <v>0</v>
          </cell>
          <cell r="I63">
            <v>0</v>
          </cell>
          <cell r="J63" t="str">
            <v>000:15</v>
          </cell>
          <cell r="K63" t="str">
            <v>[DE TARDE EN TARDE] {LA TIENDA EN CASA} * {AVANCE PROGRAMACION}</v>
          </cell>
          <cell r="L63">
            <v>10</v>
          </cell>
          <cell r="M63">
            <v>13</v>
          </cell>
          <cell r="N63" t="str">
            <v>Resto</v>
          </cell>
          <cell r="O63">
            <v>1.5</v>
          </cell>
          <cell r="P63">
            <v>43.9</v>
          </cell>
          <cell r="Q63">
            <v>537</v>
          </cell>
          <cell r="R63">
            <v>16</v>
          </cell>
        </row>
        <row r="64">
          <cell r="A64">
            <v>61</v>
          </cell>
          <cell r="B64" t="str">
            <v xml:space="preserve">ISLA MAGICA/P.TEMATIC                                      </v>
          </cell>
          <cell r="C64" t="str">
            <v>C.SUR</v>
          </cell>
          <cell r="D64" t="str">
            <v>GENERAL</v>
          </cell>
          <cell r="E64">
            <v>35845</v>
          </cell>
          <cell r="F64" t="str">
            <v>JUE</v>
          </cell>
          <cell r="G64">
            <v>0.99546296296296299</v>
          </cell>
          <cell r="H64">
            <v>0</v>
          </cell>
          <cell r="I64">
            <v>0</v>
          </cell>
          <cell r="J64" t="str">
            <v>000:15</v>
          </cell>
          <cell r="K64" t="str">
            <v>[CADIZ ES CARNAVAL] {AVANCE PROGRAMACION} * {AVANCE PROGRAMACION}</v>
          </cell>
          <cell r="L64">
            <v>13</v>
          </cell>
          <cell r="M64">
            <v>15</v>
          </cell>
          <cell r="N64" t="str">
            <v>Resto</v>
          </cell>
          <cell r="O64">
            <v>1.5</v>
          </cell>
          <cell r="P64">
            <v>45.5</v>
          </cell>
          <cell r="Q64">
            <v>556</v>
          </cell>
          <cell r="R64">
            <v>8</v>
          </cell>
        </row>
        <row r="65">
          <cell r="A65">
            <v>62</v>
          </cell>
          <cell r="B65" t="str">
            <v xml:space="preserve">ISLA MAGICA/P.TEMATIC                                      </v>
          </cell>
          <cell r="C65" t="str">
            <v>C.SUR</v>
          </cell>
          <cell r="D65" t="str">
            <v>GENERAL</v>
          </cell>
          <cell r="E65">
            <v>35846</v>
          </cell>
          <cell r="F65" t="str">
            <v>VIE</v>
          </cell>
          <cell r="G65">
            <v>0.47453703703703703</v>
          </cell>
          <cell r="H65">
            <v>0</v>
          </cell>
          <cell r="I65">
            <v>0</v>
          </cell>
          <cell r="J65" t="str">
            <v>000:15</v>
          </cell>
          <cell r="K65" t="str">
            <v>[EL CLUB DE LAS IDEAS] {DOCUMENTAL} * {DOCUMENTAL}</v>
          </cell>
          <cell r="L65">
            <v>3</v>
          </cell>
          <cell r="M65">
            <v>4</v>
          </cell>
          <cell r="N65" t="str">
            <v>Penultima</v>
          </cell>
          <cell r="O65">
            <v>0.1</v>
          </cell>
          <cell r="P65">
            <v>45.5</v>
          </cell>
          <cell r="Q65">
            <v>23</v>
          </cell>
          <cell r="R65">
            <v>49</v>
          </cell>
        </row>
        <row r="66">
          <cell r="A66">
            <v>63</v>
          </cell>
          <cell r="B66" t="str">
            <v xml:space="preserve">ISLA MAGICA/P.TEMATIC                                      </v>
          </cell>
          <cell r="C66" t="str">
            <v>C.SUR</v>
          </cell>
          <cell r="D66" t="str">
            <v>GENERAL</v>
          </cell>
          <cell r="E66">
            <v>35846</v>
          </cell>
          <cell r="F66" t="str">
            <v>VIE</v>
          </cell>
          <cell r="G66">
            <v>0.5035532407407407</v>
          </cell>
          <cell r="H66">
            <v>0</v>
          </cell>
          <cell r="I66">
            <v>0</v>
          </cell>
          <cell r="J66" t="str">
            <v>000:15</v>
          </cell>
          <cell r="K66" t="str">
            <v>[LA TIENDA EN CASA] * [ANDALUCIA DIRECTO]</v>
          </cell>
          <cell r="L66">
            <v>3</v>
          </cell>
          <cell r="M66">
            <v>3</v>
          </cell>
          <cell r="N66" t="str">
            <v>Ultima</v>
          </cell>
          <cell r="O66">
            <v>0.1</v>
          </cell>
          <cell r="P66">
            <v>45.6</v>
          </cell>
          <cell r="Q66">
            <v>19</v>
          </cell>
          <cell r="R66">
            <v>49</v>
          </cell>
        </row>
        <row r="67">
          <cell r="A67">
            <v>64</v>
          </cell>
          <cell r="B67" t="str">
            <v xml:space="preserve">ISLA MAGICA/P.TEMATIC                                      </v>
          </cell>
          <cell r="C67" t="str">
            <v>C.SUR</v>
          </cell>
          <cell r="D67" t="str">
            <v>GENERAL</v>
          </cell>
          <cell r="E67">
            <v>35846</v>
          </cell>
          <cell r="F67" t="str">
            <v>VIE</v>
          </cell>
          <cell r="G67">
            <v>0.58289351851851856</v>
          </cell>
          <cell r="H67">
            <v>0</v>
          </cell>
          <cell r="I67">
            <v>0</v>
          </cell>
          <cell r="J67" t="str">
            <v>000:15</v>
          </cell>
          <cell r="K67" t="str">
            <v>[LA TIENDA EN CASA] * [AVANCE PROGRAMACION]</v>
          </cell>
          <cell r="L67">
            <v>6</v>
          </cell>
          <cell r="M67">
            <v>8</v>
          </cell>
          <cell r="N67" t="str">
            <v>Resto</v>
          </cell>
          <cell r="O67">
            <v>0.5</v>
          </cell>
          <cell r="P67">
            <v>46.1</v>
          </cell>
          <cell r="Q67">
            <v>181</v>
          </cell>
          <cell r="R67">
            <v>49</v>
          </cell>
        </row>
        <row r="68">
          <cell r="A68">
            <v>65</v>
          </cell>
          <cell r="B68" t="str">
            <v xml:space="preserve">ISLA MAGICA/P.TEMATIC                                      </v>
          </cell>
          <cell r="C68" t="str">
            <v>C.SUR</v>
          </cell>
          <cell r="D68" t="str">
            <v>GENERAL</v>
          </cell>
          <cell r="E68">
            <v>35846</v>
          </cell>
          <cell r="F68" t="str">
            <v>VIE</v>
          </cell>
          <cell r="G68">
            <v>0.71118055555555548</v>
          </cell>
          <cell r="H68">
            <v>0</v>
          </cell>
          <cell r="I68">
            <v>0</v>
          </cell>
          <cell r="J68" t="str">
            <v>000:15</v>
          </cell>
          <cell r="K68" t="str">
            <v>[DE TARDE EN TARDE] {AVANCE PROGRAMACION} * {AVANCE PROGRAMACION}</v>
          </cell>
          <cell r="L68">
            <v>10</v>
          </cell>
          <cell r="M68">
            <v>12</v>
          </cell>
          <cell r="N68" t="str">
            <v>Resto</v>
          </cell>
          <cell r="O68">
            <v>1.5</v>
          </cell>
          <cell r="P68">
            <v>47.5</v>
          </cell>
          <cell r="Q68">
            <v>545</v>
          </cell>
          <cell r="R68">
            <v>16</v>
          </cell>
        </row>
        <row r="69">
          <cell r="A69">
            <v>66</v>
          </cell>
          <cell r="B69" t="str">
            <v xml:space="preserve">ISLA MAGICA/P.TEMATIC                                      </v>
          </cell>
          <cell r="C69" t="str">
            <v>C.SUR</v>
          </cell>
          <cell r="D69" t="str">
            <v>GENERAL</v>
          </cell>
          <cell r="E69">
            <v>35846</v>
          </cell>
          <cell r="F69" t="str">
            <v>VIE</v>
          </cell>
          <cell r="G69">
            <v>0.77362268518518518</v>
          </cell>
          <cell r="H69">
            <v>0</v>
          </cell>
          <cell r="I69">
            <v>0</v>
          </cell>
          <cell r="J69" t="str">
            <v>000:15</v>
          </cell>
          <cell r="K69" t="str">
            <v>[LA BANDA DEL SUR] {AVANCE PROGRAMACION} * {AVANCE PROGRAMACION}</v>
          </cell>
          <cell r="L69">
            <v>7</v>
          </cell>
          <cell r="M69">
            <v>9</v>
          </cell>
          <cell r="N69" t="str">
            <v>Resto</v>
          </cell>
          <cell r="O69">
            <v>0.2</v>
          </cell>
          <cell r="P69">
            <v>47.8</v>
          </cell>
          <cell r="Q69">
            <v>81</v>
          </cell>
          <cell r="R69">
            <v>14</v>
          </cell>
        </row>
        <row r="70">
          <cell r="A70">
            <v>67</v>
          </cell>
          <cell r="B70" t="str">
            <v xml:space="preserve">ISLA MAGICA/P.TEMATIC                                      </v>
          </cell>
          <cell r="C70" t="str">
            <v>C.SUR</v>
          </cell>
          <cell r="D70" t="str">
            <v>GENERAL</v>
          </cell>
          <cell r="E70">
            <v>35846</v>
          </cell>
          <cell r="F70" t="str">
            <v>VIE</v>
          </cell>
          <cell r="G70">
            <v>0.87192129629629633</v>
          </cell>
          <cell r="H70">
            <v>0</v>
          </cell>
          <cell r="I70">
            <v>0</v>
          </cell>
          <cell r="J70" t="str">
            <v>000:15</v>
          </cell>
          <cell r="K70" t="str">
            <v>[NOTICIAS 2]  * {NOTICIAS PROVINCIALES}</v>
          </cell>
          <cell r="L70">
            <v>10</v>
          </cell>
          <cell r="M70">
            <v>10</v>
          </cell>
          <cell r="N70" t="str">
            <v>Ultima</v>
          </cell>
          <cell r="O70">
            <v>0.9</v>
          </cell>
          <cell r="P70">
            <v>48.7</v>
          </cell>
          <cell r="Q70">
            <v>340</v>
          </cell>
          <cell r="R70">
            <v>43</v>
          </cell>
        </row>
        <row r="71">
          <cell r="A71">
            <v>68</v>
          </cell>
          <cell r="B71" t="str">
            <v xml:space="preserve">ISLA MAGICA/P.TEMATIC                                      </v>
          </cell>
          <cell r="C71" t="str">
            <v>C.SUR</v>
          </cell>
          <cell r="D71" t="str">
            <v>GENERAL</v>
          </cell>
          <cell r="E71">
            <v>35846</v>
          </cell>
          <cell r="F71" t="str">
            <v>VIE</v>
          </cell>
          <cell r="G71">
            <v>1.0488194444444445</v>
          </cell>
          <cell r="H71">
            <v>0</v>
          </cell>
          <cell r="I71">
            <v>0</v>
          </cell>
          <cell r="J71" t="str">
            <v>000:15</v>
          </cell>
          <cell r="K71" t="str">
            <v>[AQUI SE DISCUTE] {AVANCE PROGRAMACION} * {AVANCE PROGRAMACION}</v>
          </cell>
          <cell r="L71">
            <v>11</v>
          </cell>
          <cell r="M71">
            <v>12</v>
          </cell>
          <cell r="N71" t="str">
            <v>Penultima</v>
          </cell>
          <cell r="O71">
            <v>0.2</v>
          </cell>
          <cell r="P71">
            <v>48.9</v>
          </cell>
          <cell r="Q71">
            <v>92</v>
          </cell>
          <cell r="R71">
            <v>49</v>
          </cell>
        </row>
        <row r="72">
          <cell r="A72">
            <v>69</v>
          </cell>
          <cell r="B72" t="str">
            <v xml:space="preserve">ISLA MAGICA/P.TEMATIC                                      </v>
          </cell>
          <cell r="C72" t="str">
            <v>C.SUR</v>
          </cell>
          <cell r="D72" t="str">
            <v>GENERAL</v>
          </cell>
          <cell r="E72">
            <v>35847</v>
          </cell>
          <cell r="F72" t="str">
            <v>SÁB</v>
          </cell>
          <cell r="G72">
            <v>0.47347222222222224</v>
          </cell>
          <cell r="H72">
            <v>0</v>
          </cell>
          <cell r="I72">
            <v>0</v>
          </cell>
          <cell r="J72" t="str">
            <v>000:15</v>
          </cell>
          <cell r="K72" t="str">
            <v>[VIDEO CLIP] {(P)ATREVETE A VERLA} * {AVANCE PROGRAMACION}</v>
          </cell>
          <cell r="L72">
            <v>1</v>
          </cell>
          <cell r="M72">
            <v>4</v>
          </cell>
          <cell r="N72" t="str">
            <v>Primera</v>
          </cell>
          <cell r="O72">
            <v>0.2</v>
          </cell>
          <cell r="P72">
            <v>49.2</v>
          </cell>
          <cell r="Q72">
            <v>90</v>
          </cell>
          <cell r="R72">
            <v>26</v>
          </cell>
        </row>
        <row r="73">
          <cell r="A73">
            <v>70</v>
          </cell>
          <cell r="B73" t="str">
            <v xml:space="preserve">ISLA MAGICA/P.TEMATIC                                      </v>
          </cell>
          <cell r="C73" t="str">
            <v>C.SUR</v>
          </cell>
          <cell r="D73" t="str">
            <v>GENERAL</v>
          </cell>
          <cell r="E73">
            <v>35847</v>
          </cell>
          <cell r="F73" t="str">
            <v>SÁB</v>
          </cell>
          <cell r="G73">
            <v>0.84146990740740746</v>
          </cell>
          <cell r="H73">
            <v>0</v>
          </cell>
          <cell r="I73">
            <v>0</v>
          </cell>
          <cell r="J73" t="str">
            <v>000:15</v>
          </cell>
          <cell r="K73" t="str">
            <v>[CLUB DEPORTIVO] {AVANCE PROGRAMACION} * {AVANCE PROGRAMACION}</v>
          </cell>
          <cell r="L73">
            <v>9</v>
          </cell>
          <cell r="M73">
            <v>10</v>
          </cell>
          <cell r="N73" t="str">
            <v>Penultima</v>
          </cell>
          <cell r="O73">
            <v>1.2</v>
          </cell>
          <cell r="P73">
            <v>50.4</v>
          </cell>
          <cell r="Q73">
            <v>428</v>
          </cell>
          <cell r="R73">
            <v>28</v>
          </cell>
        </row>
        <row r="74">
          <cell r="A74">
            <v>71</v>
          </cell>
          <cell r="B74" t="str">
            <v xml:space="preserve">ISLA MAGICA/P.TEMATIC                                      </v>
          </cell>
          <cell r="C74" t="str">
            <v>C.SUR</v>
          </cell>
          <cell r="D74" t="str">
            <v>GENERAL</v>
          </cell>
          <cell r="E74">
            <v>35847</v>
          </cell>
          <cell r="F74" t="str">
            <v>SÁB</v>
          </cell>
          <cell r="G74">
            <v>1.0153009259259258</v>
          </cell>
          <cell r="H74">
            <v>0</v>
          </cell>
          <cell r="I74">
            <v>0</v>
          </cell>
          <cell r="J74" t="str">
            <v>000:15</v>
          </cell>
          <cell r="K74" t="str">
            <v>[CINE] {AVANCE PROGRAMACION} * {AVANCE PROGRAMACION}</v>
          </cell>
          <cell r="L74">
            <v>9</v>
          </cell>
          <cell r="M74">
            <v>11</v>
          </cell>
          <cell r="N74" t="str">
            <v>Resto</v>
          </cell>
          <cell r="O74">
            <v>0.7</v>
          </cell>
          <cell r="P74">
            <v>51</v>
          </cell>
          <cell r="Q74">
            <v>243</v>
          </cell>
          <cell r="R74">
            <v>47</v>
          </cell>
        </row>
        <row r="75">
          <cell r="A75">
            <v>72</v>
          </cell>
          <cell r="B75" t="str">
            <v xml:space="preserve">ISLA MAGICA/P.TEMATIC                                      </v>
          </cell>
          <cell r="C75" t="str">
            <v>C.SUR</v>
          </cell>
          <cell r="D75" t="str">
            <v>GENERAL</v>
          </cell>
          <cell r="E75">
            <v>35848</v>
          </cell>
          <cell r="F75" t="str">
            <v>DOM</v>
          </cell>
          <cell r="G75">
            <v>0.48229166666666662</v>
          </cell>
          <cell r="H75">
            <v>0</v>
          </cell>
          <cell r="I75">
            <v>0</v>
          </cell>
          <cell r="J75" t="str">
            <v>000:15</v>
          </cell>
          <cell r="K75" t="str">
            <v>[CINE] {AVANCE PROGRAMACION} * {LA TIENDA EN CASA}</v>
          </cell>
          <cell r="L75">
            <v>7</v>
          </cell>
          <cell r="M75">
            <v>8</v>
          </cell>
          <cell r="N75" t="str">
            <v>Penultima</v>
          </cell>
          <cell r="O75">
            <v>0.2</v>
          </cell>
          <cell r="P75">
            <v>51.2</v>
          </cell>
          <cell r="Q75">
            <v>66</v>
          </cell>
          <cell r="R75">
            <v>49</v>
          </cell>
        </row>
        <row r="76">
          <cell r="A76">
            <v>73</v>
          </cell>
          <cell r="B76" t="str">
            <v xml:space="preserve">ISLA MAGICA/P.TEMATIC                                      </v>
          </cell>
          <cell r="C76" t="str">
            <v>C.SUR</v>
          </cell>
          <cell r="D76" t="str">
            <v>GENERAL</v>
          </cell>
          <cell r="E76">
            <v>35848</v>
          </cell>
          <cell r="F76" t="str">
            <v>DOM</v>
          </cell>
          <cell r="G76">
            <v>0.51481481481481484</v>
          </cell>
          <cell r="H76">
            <v>0</v>
          </cell>
          <cell r="I76">
            <v>0</v>
          </cell>
          <cell r="J76" t="str">
            <v>000:15</v>
          </cell>
          <cell r="K76" t="str">
            <v>[CINE] {AVANCE PROGRAMACION} * {(P)ATREVETE A VERLA}</v>
          </cell>
          <cell r="L76">
            <v>9</v>
          </cell>
          <cell r="M76">
            <v>10</v>
          </cell>
          <cell r="N76" t="str">
            <v>Penultima</v>
          </cell>
          <cell r="O76">
            <v>0.2</v>
          </cell>
          <cell r="P76">
            <v>51.4</v>
          </cell>
          <cell r="Q76">
            <v>66</v>
          </cell>
          <cell r="R76">
            <v>49</v>
          </cell>
        </row>
        <row r="77">
          <cell r="A77">
            <v>74</v>
          </cell>
          <cell r="B77" t="str">
            <v xml:space="preserve">ISLA MAGICA/P.TEMATIC                                      </v>
          </cell>
          <cell r="C77" t="str">
            <v>C.SUR</v>
          </cell>
          <cell r="D77" t="str">
            <v>GENERAL</v>
          </cell>
          <cell r="E77">
            <v>35848</v>
          </cell>
          <cell r="F77" t="str">
            <v>DOM</v>
          </cell>
          <cell r="G77">
            <v>1.033113425925926</v>
          </cell>
          <cell r="H77">
            <v>0</v>
          </cell>
          <cell r="I77">
            <v>0</v>
          </cell>
          <cell r="J77" t="str">
            <v>000:15</v>
          </cell>
          <cell r="K77" t="str">
            <v>[AVANCE PROGRAMACION] * [CINE]</v>
          </cell>
          <cell r="L77">
            <v>7</v>
          </cell>
          <cell r="M77">
            <v>7</v>
          </cell>
          <cell r="N77" t="str">
            <v>Ultima</v>
          </cell>
          <cell r="O77">
            <v>0.5</v>
          </cell>
          <cell r="P77">
            <v>51.8</v>
          </cell>
          <cell r="Q77">
            <v>173</v>
          </cell>
          <cell r="R77">
            <v>47</v>
          </cell>
        </row>
        <row r="78">
          <cell r="A78">
            <v>75</v>
          </cell>
          <cell r="B78" t="str">
            <v xml:space="preserve">ISLA MAGICA/P.TEMATIC                                      </v>
          </cell>
          <cell r="C78" t="str">
            <v>C.SUR</v>
          </cell>
          <cell r="D78" t="str">
            <v>GENERAL</v>
          </cell>
          <cell r="E78">
            <v>35849</v>
          </cell>
          <cell r="F78" t="str">
            <v>LUN</v>
          </cell>
          <cell r="G78">
            <v>0.49994212962962964</v>
          </cell>
          <cell r="H78">
            <v>0</v>
          </cell>
          <cell r="I78">
            <v>0</v>
          </cell>
          <cell r="J78" t="str">
            <v>000:15</v>
          </cell>
          <cell r="K78" t="str">
            <v>[AVANCE PROGRAMACION] * [AVANCE PROGRAMACION]</v>
          </cell>
          <cell r="L78">
            <v>4</v>
          </cell>
          <cell r="M78">
            <v>5</v>
          </cell>
          <cell r="N78" t="str">
            <v>Penultima</v>
          </cell>
          <cell r="O78">
            <v>0</v>
          </cell>
          <cell r="P78">
            <v>51.9</v>
          </cell>
          <cell r="Q78">
            <v>17</v>
          </cell>
          <cell r="R78">
            <v>49</v>
          </cell>
        </row>
        <row r="79">
          <cell r="A79">
            <v>76</v>
          </cell>
          <cell r="B79" t="str">
            <v xml:space="preserve">ISLA MAGICA/P.TEMATIC                                      </v>
          </cell>
          <cell r="C79" t="str">
            <v>C.SUR</v>
          </cell>
          <cell r="D79" t="str">
            <v>GENERAL</v>
          </cell>
          <cell r="E79">
            <v>35849</v>
          </cell>
          <cell r="F79" t="str">
            <v>LUN</v>
          </cell>
          <cell r="G79">
            <v>0.60333333333333339</v>
          </cell>
          <cell r="H79">
            <v>0</v>
          </cell>
          <cell r="I79">
            <v>0</v>
          </cell>
          <cell r="J79" t="str">
            <v>000:15</v>
          </cell>
          <cell r="K79" t="str">
            <v>[NOTICIAS 1] {NOTICIAS PROVINCIALES} * {(P)ATREVETE A VERLA}</v>
          </cell>
          <cell r="L79">
            <v>10</v>
          </cell>
          <cell r="M79">
            <v>14</v>
          </cell>
          <cell r="N79" t="str">
            <v>Resto</v>
          </cell>
          <cell r="O79">
            <v>1.4</v>
          </cell>
          <cell r="P79">
            <v>53.3</v>
          </cell>
          <cell r="Q79">
            <v>499</v>
          </cell>
          <cell r="R79">
            <v>43</v>
          </cell>
        </row>
        <row r="80">
          <cell r="A80">
            <v>77</v>
          </cell>
          <cell r="B80" t="str">
            <v xml:space="preserve">ISLA MAGICA/P.TEMATIC                                      </v>
          </cell>
          <cell r="C80" t="str">
            <v>C.SUR</v>
          </cell>
          <cell r="D80" t="str">
            <v>GENERAL</v>
          </cell>
          <cell r="E80">
            <v>35849</v>
          </cell>
          <cell r="F80" t="str">
            <v>LUN</v>
          </cell>
          <cell r="G80">
            <v>0.70856481481481481</v>
          </cell>
          <cell r="H80">
            <v>0</v>
          </cell>
          <cell r="I80">
            <v>0</v>
          </cell>
          <cell r="J80" t="str">
            <v>000:15</v>
          </cell>
          <cell r="K80" t="str">
            <v>[DE TARDE EN TARDE] {AVANCE PROGRAMACION} * {(P)SUPERCINE}</v>
          </cell>
          <cell r="L80">
            <v>10</v>
          </cell>
          <cell r="M80">
            <v>13</v>
          </cell>
          <cell r="N80" t="str">
            <v>Resto</v>
          </cell>
          <cell r="O80">
            <v>1.3</v>
          </cell>
          <cell r="P80">
            <v>54.6</v>
          </cell>
          <cell r="Q80">
            <v>476</v>
          </cell>
          <cell r="R80">
            <v>16</v>
          </cell>
        </row>
        <row r="81">
          <cell r="A81">
            <v>78</v>
          </cell>
          <cell r="B81" t="str">
            <v xml:space="preserve">ISLA MAGICA/P.TEMATIC                                      </v>
          </cell>
          <cell r="C81" t="str">
            <v>C.SUR</v>
          </cell>
          <cell r="D81" t="str">
            <v>GENERAL</v>
          </cell>
          <cell r="E81">
            <v>35849</v>
          </cell>
          <cell r="F81" t="str">
            <v>LUN</v>
          </cell>
          <cell r="G81">
            <v>0.85101851851851851</v>
          </cell>
          <cell r="H81">
            <v>0</v>
          </cell>
          <cell r="I81">
            <v>0</v>
          </cell>
          <cell r="J81" t="str">
            <v>000:15</v>
          </cell>
          <cell r="K81" t="str">
            <v>[ANDALUCIA DIRECTO] * [(P)ATREVETE A VERLA]</v>
          </cell>
          <cell r="L81">
            <v>6</v>
          </cell>
          <cell r="M81">
            <v>9</v>
          </cell>
          <cell r="N81" t="str">
            <v>Resto</v>
          </cell>
          <cell r="O81">
            <v>0.5</v>
          </cell>
          <cell r="P81">
            <v>55</v>
          </cell>
          <cell r="Q81">
            <v>173</v>
          </cell>
          <cell r="R81">
            <v>28</v>
          </cell>
        </row>
        <row r="82">
          <cell r="A82">
            <v>79</v>
          </cell>
          <cell r="B82" t="str">
            <v xml:space="preserve">ISLA MAGICA/P.TEMATIC                                      </v>
          </cell>
          <cell r="C82" t="str">
            <v>C.SUR</v>
          </cell>
          <cell r="D82" t="str">
            <v>GENERAL</v>
          </cell>
          <cell r="E82">
            <v>35849</v>
          </cell>
          <cell r="F82" t="str">
            <v>LUN</v>
          </cell>
          <cell r="G82">
            <v>0.98408564814814825</v>
          </cell>
          <cell r="H82">
            <v>0</v>
          </cell>
          <cell r="I82">
            <v>0</v>
          </cell>
          <cell r="J82" t="str">
            <v>000:15</v>
          </cell>
          <cell r="K82" t="str">
            <v>[SUPERCINE] {AVANCE PROGRAMACION} * {(P)Y TU ESTAS ESPERAN}</v>
          </cell>
          <cell r="L82">
            <v>11</v>
          </cell>
          <cell r="M82">
            <v>14</v>
          </cell>
          <cell r="N82" t="str">
            <v>Resto</v>
          </cell>
          <cell r="O82">
            <v>1.8</v>
          </cell>
          <cell r="P82">
            <v>56.8</v>
          </cell>
          <cell r="Q82">
            <v>657</v>
          </cell>
          <cell r="R82">
            <v>8</v>
          </cell>
        </row>
        <row r="83">
          <cell r="A83">
            <v>80</v>
          </cell>
          <cell r="B83" t="str">
            <v xml:space="preserve">ISLA MAGICA/P.TEMATIC                                      </v>
          </cell>
          <cell r="C83" t="str">
            <v>C.SUR</v>
          </cell>
          <cell r="D83" t="str">
            <v>GENERAL</v>
          </cell>
          <cell r="E83">
            <v>35850</v>
          </cell>
          <cell r="F83" t="str">
            <v>MAR</v>
          </cell>
          <cell r="G83">
            <v>0.47126157407407404</v>
          </cell>
          <cell r="H83">
            <v>0</v>
          </cell>
          <cell r="I83">
            <v>0</v>
          </cell>
          <cell r="J83" t="str">
            <v>000:15</v>
          </cell>
          <cell r="K83" t="str">
            <v>[EL CLUB DE LAS IDEAS]  * {AVANCE PROGRAMACION}</v>
          </cell>
          <cell r="L83">
            <v>2</v>
          </cell>
          <cell r="M83">
            <v>4</v>
          </cell>
          <cell r="N83" t="str">
            <v>Segunda</v>
          </cell>
          <cell r="O83">
            <v>0.1</v>
          </cell>
          <cell r="P83">
            <v>57</v>
          </cell>
          <cell r="Q83">
            <v>53</v>
          </cell>
          <cell r="R83">
            <v>49</v>
          </cell>
        </row>
        <row r="84">
          <cell r="A84">
            <v>81</v>
          </cell>
          <cell r="B84" t="str">
            <v xml:space="preserve">ISLA MAGICA/P.TEMATIC                                      </v>
          </cell>
          <cell r="C84" t="str">
            <v>C.SUR</v>
          </cell>
          <cell r="D84" t="str">
            <v>GENERAL</v>
          </cell>
          <cell r="E84">
            <v>35850</v>
          </cell>
          <cell r="F84" t="str">
            <v>MAR</v>
          </cell>
          <cell r="G84">
            <v>0.58256944444444447</v>
          </cell>
          <cell r="H84">
            <v>0</v>
          </cell>
          <cell r="I84">
            <v>0</v>
          </cell>
          <cell r="J84" t="str">
            <v>000:15</v>
          </cell>
          <cell r="K84" t="str">
            <v>[CON SABOR ANDALUZ] * [AVANCE PROGRAMACION]</v>
          </cell>
          <cell r="L84">
            <v>4</v>
          </cell>
          <cell r="M84">
            <v>7</v>
          </cell>
          <cell r="N84" t="str">
            <v>Resto</v>
          </cell>
          <cell r="O84">
            <v>0.7</v>
          </cell>
          <cell r="P84">
            <v>57.7</v>
          </cell>
          <cell r="Q84">
            <v>259</v>
          </cell>
          <cell r="R84">
            <v>49</v>
          </cell>
        </row>
        <row r="85">
          <cell r="A85">
            <v>82</v>
          </cell>
          <cell r="B85" t="str">
            <v xml:space="preserve">ISLA MAGICA/P.TEMATIC                                      </v>
          </cell>
          <cell r="C85" t="str">
            <v>C.SUR</v>
          </cell>
          <cell r="D85" t="str">
            <v>GENERAL</v>
          </cell>
          <cell r="E85">
            <v>35850</v>
          </cell>
          <cell r="F85" t="str">
            <v>MAR</v>
          </cell>
          <cell r="G85">
            <v>0.77929398148148143</v>
          </cell>
          <cell r="H85">
            <v>0</v>
          </cell>
          <cell r="I85">
            <v>0</v>
          </cell>
          <cell r="J85" t="str">
            <v>000:15</v>
          </cell>
          <cell r="K85" t="str">
            <v>[LA BANDA DEL SUR] {PINGU} * {AVANCE PROGRAMACION}</v>
          </cell>
          <cell r="L85">
            <v>6</v>
          </cell>
          <cell r="M85">
            <v>7</v>
          </cell>
          <cell r="N85" t="str">
            <v>Penultima</v>
          </cell>
          <cell r="O85">
            <v>0.4</v>
          </cell>
          <cell r="P85">
            <v>58.1</v>
          </cell>
          <cell r="Q85">
            <v>150</v>
          </cell>
          <cell r="R85">
            <v>14</v>
          </cell>
        </row>
        <row r="86">
          <cell r="A86">
            <v>83</v>
          </cell>
          <cell r="B86" t="str">
            <v xml:space="preserve">ISLA MAGICA/P.TEMATIC                                      </v>
          </cell>
          <cell r="C86" t="str">
            <v>C.SUR</v>
          </cell>
          <cell r="D86" t="str">
            <v>GENERAL</v>
          </cell>
          <cell r="E86">
            <v>35850</v>
          </cell>
          <cell r="F86" t="str">
            <v>MAR</v>
          </cell>
          <cell r="G86">
            <v>0.87159722222222225</v>
          </cell>
          <cell r="H86">
            <v>0</v>
          </cell>
          <cell r="I86">
            <v>0</v>
          </cell>
          <cell r="J86" t="str">
            <v>000:15</v>
          </cell>
          <cell r="K86" t="str">
            <v>[NOTICIAS 2]  * {NOTICIAS PROVINCIALES}</v>
          </cell>
          <cell r="L86">
            <v>6</v>
          </cell>
          <cell r="M86">
            <v>7</v>
          </cell>
          <cell r="N86" t="str">
            <v>Penultima</v>
          </cell>
          <cell r="O86">
            <v>0.9</v>
          </cell>
          <cell r="P86">
            <v>59</v>
          </cell>
          <cell r="Q86">
            <v>346</v>
          </cell>
          <cell r="R86">
            <v>43</v>
          </cell>
        </row>
        <row r="87">
          <cell r="A87">
            <v>84</v>
          </cell>
          <cell r="B87" t="str">
            <v xml:space="preserve">ISLA MAGICA/P.TEMATIC                                      </v>
          </cell>
          <cell r="C87" t="str">
            <v>C.SUR</v>
          </cell>
          <cell r="D87" t="str">
            <v>GENERAL</v>
          </cell>
          <cell r="E87">
            <v>35851</v>
          </cell>
          <cell r="F87" t="str">
            <v>MIÉ</v>
          </cell>
          <cell r="G87">
            <v>0.50034722222222217</v>
          </cell>
          <cell r="H87">
            <v>0</v>
          </cell>
          <cell r="I87">
            <v>0</v>
          </cell>
          <cell r="J87" t="str">
            <v>000:15</v>
          </cell>
          <cell r="K87" t="str">
            <v>[AVANCE NOTICIAS 11H] * [(P)ATREVETE A VERLA]</v>
          </cell>
          <cell r="L87">
            <v>2</v>
          </cell>
          <cell r="M87">
            <v>3</v>
          </cell>
          <cell r="N87" t="str">
            <v>Segunda</v>
          </cell>
          <cell r="O87">
            <v>0</v>
          </cell>
          <cell r="P87">
            <v>59.1</v>
          </cell>
          <cell r="Q87">
            <v>14</v>
          </cell>
          <cell r="R87">
            <v>49</v>
          </cell>
        </row>
        <row r="88">
          <cell r="A88">
            <v>85</v>
          </cell>
          <cell r="B88" t="str">
            <v xml:space="preserve">ISLA MAGICA/P.TEMATIC                                      </v>
          </cell>
          <cell r="C88" t="str">
            <v>C.SUR</v>
          </cell>
          <cell r="D88" t="str">
            <v>GENERAL</v>
          </cell>
          <cell r="E88">
            <v>35851</v>
          </cell>
          <cell r="F88" t="str">
            <v>MIÉ</v>
          </cell>
          <cell r="G88">
            <v>0.60241898148148143</v>
          </cell>
          <cell r="H88">
            <v>0</v>
          </cell>
          <cell r="I88">
            <v>0</v>
          </cell>
          <cell r="J88" t="str">
            <v>000:15</v>
          </cell>
          <cell r="K88" t="str">
            <v>[NOTICIAS 1] {NOTICIAS PROVINCIALES} * {AVANCE PROGRAMACION}</v>
          </cell>
          <cell r="L88">
            <v>12</v>
          </cell>
          <cell r="M88">
            <v>14</v>
          </cell>
          <cell r="N88" t="str">
            <v>Resto</v>
          </cell>
          <cell r="O88">
            <v>1.3</v>
          </cell>
          <cell r="P88">
            <v>60.3</v>
          </cell>
          <cell r="Q88">
            <v>463</v>
          </cell>
          <cell r="R88">
            <v>43</v>
          </cell>
        </row>
        <row r="89">
          <cell r="A89">
            <v>86</v>
          </cell>
          <cell r="B89" t="str">
            <v xml:space="preserve">ISLA MAGICA/P.TEMATIC                                      </v>
          </cell>
          <cell r="C89" t="str">
            <v>C.SUR</v>
          </cell>
          <cell r="D89" t="str">
            <v>GENERAL</v>
          </cell>
          <cell r="E89">
            <v>35851</v>
          </cell>
          <cell r="F89" t="str">
            <v>MIÉ</v>
          </cell>
          <cell r="G89">
            <v>0.71112268518518518</v>
          </cell>
          <cell r="H89">
            <v>0</v>
          </cell>
          <cell r="I89">
            <v>0</v>
          </cell>
          <cell r="J89" t="str">
            <v>000:15</v>
          </cell>
          <cell r="K89" t="str">
            <v>[DE TARDE EN TARDE] {AVANCE PROGRAMACION} * {AVANCE PROGRAMACION}</v>
          </cell>
          <cell r="L89">
            <v>9</v>
          </cell>
          <cell r="M89">
            <v>11</v>
          </cell>
          <cell r="N89" t="str">
            <v>Resto</v>
          </cell>
          <cell r="O89">
            <v>1.3</v>
          </cell>
          <cell r="P89">
            <v>61.6</v>
          </cell>
          <cell r="Q89">
            <v>476</v>
          </cell>
          <cell r="R89">
            <v>16</v>
          </cell>
        </row>
        <row r="90">
          <cell r="A90">
            <v>87</v>
          </cell>
          <cell r="B90" t="str">
            <v xml:space="preserve">ISLA MAGICA/P.TEMATIC                                      </v>
          </cell>
          <cell r="C90" t="str">
            <v>C.SUR</v>
          </cell>
          <cell r="D90" t="str">
            <v>GENERAL</v>
          </cell>
          <cell r="E90">
            <v>35851</v>
          </cell>
          <cell r="F90" t="str">
            <v>MIÉ</v>
          </cell>
          <cell r="G90">
            <v>0.8536689814814814</v>
          </cell>
          <cell r="H90">
            <v>0</v>
          </cell>
          <cell r="I90">
            <v>0</v>
          </cell>
          <cell r="J90" t="str">
            <v>000:15</v>
          </cell>
          <cell r="K90" t="str">
            <v>[AVANCE PROGRAMACION] * [AVANCE PROGRAMACION]</v>
          </cell>
          <cell r="L90">
            <v>8</v>
          </cell>
          <cell r="M90">
            <v>11</v>
          </cell>
          <cell r="N90" t="str">
            <v>Resto</v>
          </cell>
          <cell r="O90">
            <v>0.5</v>
          </cell>
          <cell r="P90">
            <v>62.1</v>
          </cell>
          <cell r="Q90">
            <v>189</v>
          </cell>
          <cell r="R90">
            <v>28</v>
          </cell>
        </row>
        <row r="91">
          <cell r="A91">
            <v>88</v>
          </cell>
          <cell r="B91" t="str">
            <v xml:space="preserve">ISLA MAGICA/P.TEMATIC                                      </v>
          </cell>
          <cell r="C91" t="str">
            <v>C.SUR</v>
          </cell>
          <cell r="D91" t="str">
            <v>GENERAL</v>
          </cell>
          <cell r="E91">
            <v>35851</v>
          </cell>
          <cell r="F91" t="str">
            <v>MIÉ</v>
          </cell>
          <cell r="G91">
            <v>0.9808217592592593</v>
          </cell>
          <cell r="H91">
            <v>0</v>
          </cell>
          <cell r="I91">
            <v>0</v>
          </cell>
          <cell r="J91" t="str">
            <v>000:15</v>
          </cell>
          <cell r="K91" t="str">
            <v>[CADIZ ES CARNAVAL] {AVANCE PROGRAMACION} * {AVANCE PROGRAMACION}</v>
          </cell>
          <cell r="L91">
            <v>6</v>
          </cell>
          <cell r="M91">
            <v>8</v>
          </cell>
          <cell r="N91" t="str">
            <v>Resto</v>
          </cell>
          <cell r="O91">
            <v>1.8</v>
          </cell>
          <cell r="P91">
            <v>63.9</v>
          </cell>
          <cell r="Q91">
            <v>649</v>
          </cell>
          <cell r="R91">
            <v>8</v>
          </cell>
        </row>
        <row r="92">
          <cell r="A92">
            <v>89</v>
          </cell>
          <cell r="B92" t="str">
            <v xml:space="preserve">ISLA MAGICA/P.TEMATIC                                      </v>
          </cell>
          <cell r="C92" t="str">
            <v>C.SUR</v>
          </cell>
          <cell r="D92" t="str">
            <v>GENERAL</v>
          </cell>
          <cell r="E92">
            <v>35852</v>
          </cell>
          <cell r="F92" t="str">
            <v>JUE</v>
          </cell>
          <cell r="G92">
            <v>0.48177083333333331</v>
          </cell>
          <cell r="H92">
            <v>0</v>
          </cell>
          <cell r="I92">
            <v>0</v>
          </cell>
          <cell r="J92" t="str">
            <v>000:15</v>
          </cell>
          <cell r="K92" t="str">
            <v>[EL CLUB DE LAS IDEAS] {AVANCE PROGRAMACION} * {AVANCE PROGRAMACION}</v>
          </cell>
          <cell r="L92">
            <v>3</v>
          </cell>
          <cell r="M92">
            <v>5</v>
          </cell>
          <cell r="N92" t="str">
            <v>Resto</v>
          </cell>
          <cell r="O92">
            <v>0.1</v>
          </cell>
          <cell r="P92">
            <v>64</v>
          </cell>
          <cell r="Q92">
            <v>38</v>
          </cell>
          <cell r="R92">
            <v>49</v>
          </cell>
        </row>
        <row r="93">
          <cell r="A93">
            <v>90</v>
          </cell>
          <cell r="B93" t="str">
            <v xml:space="preserve">ISLA MAGICA/P.TEMATIC                                      </v>
          </cell>
          <cell r="C93" t="str">
            <v>C.SUR</v>
          </cell>
          <cell r="D93" t="str">
            <v>GENERAL</v>
          </cell>
          <cell r="E93">
            <v>35852</v>
          </cell>
          <cell r="F93" t="str">
            <v>JUE</v>
          </cell>
          <cell r="G93">
            <v>0.58141203703703703</v>
          </cell>
          <cell r="H93">
            <v>0</v>
          </cell>
          <cell r="I93">
            <v>0</v>
          </cell>
          <cell r="J93" t="str">
            <v>000:15</v>
          </cell>
          <cell r="K93" t="str">
            <v>[AVANCE PROGRAMACION] * [AVANCE PROGRAMACION]</v>
          </cell>
          <cell r="L93">
            <v>6</v>
          </cell>
          <cell r="M93">
            <v>12</v>
          </cell>
          <cell r="N93" t="str">
            <v>Resto</v>
          </cell>
          <cell r="O93">
            <v>0.6</v>
          </cell>
          <cell r="P93">
            <v>64.599999999999994</v>
          </cell>
          <cell r="Q93">
            <v>223</v>
          </cell>
          <cell r="R93">
            <v>49</v>
          </cell>
        </row>
        <row r="94">
          <cell r="A94">
            <v>91</v>
          </cell>
          <cell r="B94" t="str">
            <v xml:space="preserve">ISLA MAGICA/P.TEMATIC                                      </v>
          </cell>
          <cell r="C94" t="str">
            <v>C.SUR</v>
          </cell>
          <cell r="D94" t="str">
            <v>GENERAL</v>
          </cell>
          <cell r="E94">
            <v>35852</v>
          </cell>
          <cell r="F94" t="str">
            <v>JUE</v>
          </cell>
          <cell r="G94">
            <v>0.71046296296296296</v>
          </cell>
          <cell r="H94">
            <v>0</v>
          </cell>
          <cell r="I94">
            <v>0</v>
          </cell>
          <cell r="J94" t="str">
            <v>000:15</v>
          </cell>
          <cell r="K94" t="str">
            <v>[DE TARDE EN TARDE] {AVANCE PROGRAMACION} * {AVANCE PROGRAMACION}</v>
          </cell>
          <cell r="L94">
            <v>12</v>
          </cell>
          <cell r="M94">
            <v>14</v>
          </cell>
          <cell r="N94" t="str">
            <v>Resto</v>
          </cell>
          <cell r="O94">
            <v>1.5</v>
          </cell>
          <cell r="P94">
            <v>66.099999999999994</v>
          </cell>
          <cell r="Q94">
            <v>537</v>
          </cell>
          <cell r="R94">
            <v>16</v>
          </cell>
        </row>
        <row r="95">
          <cell r="A95">
            <v>92</v>
          </cell>
          <cell r="B95" t="str">
            <v xml:space="preserve">ISLA MAGICA/P.TEMATIC                                      </v>
          </cell>
          <cell r="C95" t="str">
            <v>C.SUR</v>
          </cell>
          <cell r="D95" t="str">
            <v>GENERAL</v>
          </cell>
          <cell r="E95">
            <v>35852</v>
          </cell>
          <cell r="F95" t="str">
            <v>JUE</v>
          </cell>
          <cell r="G95">
            <v>0.87077546296296304</v>
          </cell>
          <cell r="H95">
            <v>0</v>
          </cell>
          <cell r="I95">
            <v>0</v>
          </cell>
          <cell r="J95" t="str">
            <v>000:15</v>
          </cell>
          <cell r="K95" t="str">
            <v>[NOTICIAS 2]  * {NOTICIAS PROVINCIALES}</v>
          </cell>
          <cell r="L95">
            <v>6</v>
          </cell>
          <cell r="M95">
            <v>7</v>
          </cell>
          <cell r="N95" t="str">
            <v>Penultima</v>
          </cell>
          <cell r="O95">
            <v>0.9</v>
          </cell>
          <cell r="P95">
            <v>67</v>
          </cell>
          <cell r="Q95">
            <v>345</v>
          </cell>
          <cell r="R95">
            <v>43</v>
          </cell>
        </row>
        <row r="96">
          <cell r="A96">
            <v>93</v>
          </cell>
          <cell r="B96" t="str">
            <v xml:space="preserve">ISLA MAGICA/P.TEMATIC                                      </v>
          </cell>
          <cell r="C96" t="str">
            <v>C.SUR</v>
          </cell>
          <cell r="D96" t="str">
            <v>GENERAL</v>
          </cell>
          <cell r="E96">
            <v>35853</v>
          </cell>
          <cell r="F96" t="str">
            <v>VIE</v>
          </cell>
          <cell r="G96">
            <v>0.50391203703703702</v>
          </cell>
          <cell r="H96">
            <v>0</v>
          </cell>
          <cell r="I96">
            <v>0</v>
          </cell>
          <cell r="J96" t="str">
            <v>000:15</v>
          </cell>
          <cell r="K96" t="str">
            <v>[AVANCE PROGRAMACION] * [AVANCE PROGRAMACION]</v>
          </cell>
          <cell r="L96">
            <v>4</v>
          </cell>
          <cell r="M96">
            <v>5</v>
          </cell>
          <cell r="N96" t="str">
            <v>Penultima</v>
          </cell>
          <cell r="O96">
            <v>0.2</v>
          </cell>
          <cell r="P96">
            <v>67.2</v>
          </cell>
          <cell r="Q96">
            <v>91</v>
          </cell>
          <cell r="R96">
            <v>49</v>
          </cell>
        </row>
        <row r="97">
          <cell r="A97">
            <v>94</v>
          </cell>
          <cell r="B97" t="str">
            <v xml:space="preserve">ISLA MAGICA/P.TEMATIC                                      </v>
          </cell>
          <cell r="C97" t="str">
            <v>C.SUR</v>
          </cell>
          <cell r="D97" t="str">
            <v>GENERAL</v>
          </cell>
          <cell r="E97">
            <v>35853</v>
          </cell>
          <cell r="F97" t="str">
            <v>VIE</v>
          </cell>
          <cell r="G97">
            <v>0.60112268518518519</v>
          </cell>
          <cell r="H97">
            <v>0</v>
          </cell>
          <cell r="I97">
            <v>0</v>
          </cell>
          <cell r="J97" t="str">
            <v>000:15</v>
          </cell>
          <cell r="K97" t="str">
            <v>[NOTICIAS 1] {AVANCE PROGRAMACION} * {AVANCE PROGRAMACION}</v>
          </cell>
          <cell r="L97">
            <v>6</v>
          </cell>
          <cell r="M97">
            <v>11</v>
          </cell>
          <cell r="N97" t="str">
            <v>Resto</v>
          </cell>
          <cell r="O97">
            <v>1.3</v>
          </cell>
          <cell r="P97">
            <v>68.599999999999994</v>
          </cell>
          <cell r="Q97">
            <v>490</v>
          </cell>
          <cell r="R97">
            <v>43</v>
          </cell>
        </row>
        <row r="98">
          <cell r="A98">
            <v>95</v>
          </cell>
          <cell r="B98" t="str">
            <v xml:space="preserve">ISLA MAGICA/P.TEMATIC                                      </v>
          </cell>
          <cell r="C98" t="str">
            <v>C.SUR</v>
          </cell>
          <cell r="D98" t="str">
            <v>GENERAL</v>
          </cell>
          <cell r="E98">
            <v>35853</v>
          </cell>
          <cell r="F98" t="str">
            <v>VIE</v>
          </cell>
          <cell r="G98">
            <v>0.71006944444444453</v>
          </cell>
          <cell r="H98">
            <v>0</v>
          </cell>
          <cell r="I98">
            <v>0</v>
          </cell>
          <cell r="J98" t="str">
            <v>000:15</v>
          </cell>
          <cell r="K98" t="str">
            <v>[DE TARDE EN TARDE] {AVANCE PROGRAMACION} * {AVANCE PROGRAMACION}</v>
          </cell>
          <cell r="L98">
            <v>9</v>
          </cell>
          <cell r="M98">
            <v>11</v>
          </cell>
          <cell r="N98" t="str">
            <v>Resto</v>
          </cell>
          <cell r="O98">
            <v>1.4</v>
          </cell>
          <cell r="P98">
            <v>70</v>
          </cell>
          <cell r="Q98">
            <v>518</v>
          </cell>
          <cell r="R98">
            <v>16</v>
          </cell>
        </row>
        <row r="99">
          <cell r="A99">
            <v>96</v>
          </cell>
          <cell r="B99" t="str">
            <v xml:space="preserve">ISLA MAGICA/P.TEMATIC                                      </v>
          </cell>
          <cell r="C99" t="str">
            <v>C.SUR</v>
          </cell>
          <cell r="D99" t="str">
            <v>GENERAL</v>
          </cell>
          <cell r="E99">
            <v>35853</v>
          </cell>
          <cell r="F99" t="str">
            <v>VIE</v>
          </cell>
          <cell r="G99">
            <v>0.77740740740740744</v>
          </cell>
          <cell r="H99">
            <v>0</v>
          </cell>
          <cell r="I99">
            <v>0</v>
          </cell>
          <cell r="J99" t="str">
            <v>000:15</v>
          </cell>
          <cell r="K99" t="str">
            <v>[ESPECIAL INFORMATIVO] {AVANCE PROGRAMACION} * {AVANCE PROGRAMACION}</v>
          </cell>
          <cell r="L99">
            <v>8</v>
          </cell>
          <cell r="M99">
            <v>10</v>
          </cell>
          <cell r="N99" t="str">
            <v>Resto</v>
          </cell>
          <cell r="O99">
            <v>0.6</v>
          </cell>
          <cell r="P99">
            <v>70.599999999999994</v>
          </cell>
          <cell r="Q99">
            <v>218</v>
          </cell>
          <cell r="R99">
            <v>14</v>
          </cell>
        </row>
        <row r="100">
          <cell r="A100">
            <v>97</v>
          </cell>
          <cell r="B100" t="str">
            <v xml:space="preserve">ISLA MAGICA/P.TEMATIC                                      </v>
          </cell>
          <cell r="C100" t="str">
            <v>C.SUR</v>
          </cell>
          <cell r="D100" t="str">
            <v>GENERAL</v>
          </cell>
          <cell r="E100">
            <v>35853</v>
          </cell>
          <cell r="F100" t="str">
            <v>VIE</v>
          </cell>
          <cell r="G100">
            <v>0.85266203703703702</v>
          </cell>
          <cell r="H100">
            <v>0</v>
          </cell>
          <cell r="I100">
            <v>0</v>
          </cell>
          <cell r="J100" t="str">
            <v>000:15</v>
          </cell>
          <cell r="K100" t="str">
            <v>[AVANCE PROGRAMACION] * [NOTICIAS 2]</v>
          </cell>
          <cell r="L100">
            <v>6</v>
          </cell>
          <cell r="M100">
            <v>6</v>
          </cell>
          <cell r="N100" t="str">
            <v>Ultima</v>
          </cell>
          <cell r="O100">
            <v>0.4</v>
          </cell>
          <cell r="P100">
            <v>71</v>
          </cell>
          <cell r="Q100">
            <v>139</v>
          </cell>
          <cell r="R100">
            <v>28</v>
          </cell>
        </row>
        <row r="101">
          <cell r="A101">
            <v>98</v>
          </cell>
          <cell r="B101" t="str">
            <v xml:space="preserve">ISLA MAGICA/P.TEMATIC                                      </v>
          </cell>
          <cell r="C101" t="str">
            <v>C.SUR</v>
          </cell>
          <cell r="D101" t="str">
            <v>GENERAL</v>
          </cell>
          <cell r="E101">
            <v>35853</v>
          </cell>
          <cell r="F101" t="str">
            <v>VIE</v>
          </cell>
          <cell r="G101">
            <v>1.0097569444444445</v>
          </cell>
          <cell r="H101">
            <v>0</v>
          </cell>
          <cell r="I101">
            <v>0</v>
          </cell>
          <cell r="J101" t="str">
            <v>000:15</v>
          </cell>
          <cell r="K101" t="str">
            <v>[AQUI SE DISCUTE] {AVANCE PROGRAMACION} * {AVANCE PROGRAMACION}</v>
          </cell>
          <cell r="L101">
            <v>10</v>
          </cell>
          <cell r="M101">
            <v>13</v>
          </cell>
          <cell r="N101" t="str">
            <v>Resto</v>
          </cell>
          <cell r="O101">
            <v>0.7</v>
          </cell>
          <cell r="P101">
            <v>71.599999999999994</v>
          </cell>
          <cell r="Q101">
            <v>250</v>
          </cell>
          <cell r="R101">
            <v>47</v>
          </cell>
        </row>
        <row r="102">
          <cell r="A102">
            <v>99</v>
          </cell>
          <cell r="B102" t="str">
            <v xml:space="preserve">ISLA MAGICA/P.TEMATIC                                      </v>
          </cell>
          <cell r="C102" t="str">
            <v>C.SUR</v>
          </cell>
          <cell r="D102" t="str">
            <v>GENERAL</v>
          </cell>
          <cell r="E102">
            <v>35853</v>
          </cell>
          <cell r="F102" t="str">
            <v>VIE</v>
          </cell>
          <cell r="G102">
            <v>1.0378125</v>
          </cell>
          <cell r="H102">
            <v>0</v>
          </cell>
          <cell r="I102">
            <v>0</v>
          </cell>
          <cell r="J102" t="str">
            <v>000:15</v>
          </cell>
          <cell r="K102" t="str">
            <v>[AQUI SE DISCUTE] {AVANCE PROGRAMACION} * {AVANCE PROGRAMACION}</v>
          </cell>
          <cell r="L102">
            <v>13</v>
          </cell>
          <cell r="M102">
            <v>16</v>
          </cell>
          <cell r="N102" t="str">
            <v>Resto</v>
          </cell>
          <cell r="O102">
            <v>0.4</v>
          </cell>
          <cell r="P102">
            <v>72</v>
          </cell>
          <cell r="Q102">
            <v>146</v>
          </cell>
          <cell r="R102">
            <v>47</v>
          </cell>
        </row>
        <row r="103">
          <cell r="A103">
            <v>100</v>
          </cell>
          <cell r="B103" t="str">
            <v xml:space="preserve">ISLA MAGICA/P.TEMATIC                                      </v>
          </cell>
          <cell r="C103" t="str">
            <v>C.SUR</v>
          </cell>
          <cell r="D103" t="str">
            <v>GENERAL</v>
          </cell>
          <cell r="E103">
            <v>35854</v>
          </cell>
          <cell r="F103" t="str">
            <v>SÁB</v>
          </cell>
          <cell r="G103">
            <v>0.4539583333333333</v>
          </cell>
          <cell r="H103">
            <v>0</v>
          </cell>
          <cell r="I103">
            <v>0</v>
          </cell>
          <cell r="J103" t="str">
            <v>000:15</v>
          </cell>
          <cell r="K103" t="str">
            <v>[AVANCE PROGRAMACION] * [AVANCE PROGRAMACION]</v>
          </cell>
          <cell r="L103">
            <v>7</v>
          </cell>
          <cell r="M103">
            <v>12</v>
          </cell>
          <cell r="N103" t="str">
            <v>Resto</v>
          </cell>
          <cell r="O103">
            <v>0.1</v>
          </cell>
          <cell r="P103">
            <v>72.2</v>
          </cell>
          <cell r="Q103">
            <v>51</v>
          </cell>
          <cell r="R103">
            <v>26</v>
          </cell>
        </row>
        <row r="104">
          <cell r="A104">
            <v>101</v>
          </cell>
          <cell r="B104" t="str">
            <v xml:space="preserve">ISLA MAGICA/P.TEMATIC                                      </v>
          </cell>
          <cell r="C104" t="str">
            <v>C.SUR</v>
          </cell>
          <cell r="D104" t="str">
            <v>GENERAL</v>
          </cell>
          <cell r="E104">
            <v>35854</v>
          </cell>
          <cell r="F104" t="str">
            <v>SÁB</v>
          </cell>
          <cell r="G104">
            <v>0.84348379629629633</v>
          </cell>
          <cell r="H104">
            <v>0</v>
          </cell>
          <cell r="I104">
            <v>0</v>
          </cell>
          <cell r="J104" t="str">
            <v>000:15</v>
          </cell>
          <cell r="K104" t="str">
            <v>[AVANCE PROGRAMACION] * [AVANCE PROGRAMACION]</v>
          </cell>
          <cell r="L104">
            <v>11</v>
          </cell>
          <cell r="M104">
            <v>15</v>
          </cell>
          <cell r="N104" t="str">
            <v>Resto</v>
          </cell>
          <cell r="O104">
            <v>1</v>
          </cell>
          <cell r="P104">
            <v>73.2</v>
          </cell>
          <cell r="Q104">
            <v>372</v>
          </cell>
          <cell r="R104">
            <v>28</v>
          </cell>
        </row>
        <row r="105">
          <cell r="A105">
            <v>102</v>
          </cell>
          <cell r="B105" t="str">
            <v xml:space="preserve">ISLA MAGICA/P.TEMATIC                                      </v>
          </cell>
          <cell r="C105" t="str">
            <v>C.SUR</v>
          </cell>
          <cell r="D105" t="str">
            <v>GENERAL</v>
          </cell>
          <cell r="E105">
            <v>35855</v>
          </cell>
          <cell r="F105" t="str">
            <v>DOM</v>
          </cell>
          <cell r="G105">
            <v>0.48019675925925925</v>
          </cell>
          <cell r="H105">
            <v>0</v>
          </cell>
          <cell r="I105">
            <v>0</v>
          </cell>
          <cell r="J105" t="str">
            <v>000:15</v>
          </cell>
          <cell r="K105" t="str">
            <v>[CINE]  * {AVANCE PROGRAMACION}</v>
          </cell>
          <cell r="L105">
            <v>1</v>
          </cell>
          <cell r="M105">
            <v>3</v>
          </cell>
          <cell r="N105" t="str">
            <v>Primera</v>
          </cell>
          <cell r="O105">
            <v>0.2</v>
          </cell>
          <cell r="P105">
            <v>73.400000000000006</v>
          </cell>
          <cell r="Q105">
            <v>74</v>
          </cell>
          <cell r="R105">
            <v>49</v>
          </cell>
        </row>
        <row r="106">
          <cell r="A106">
            <v>103</v>
          </cell>
          <cell r="B106" t="str">
            <v xml:space="preserve">ISLA MAGICA/P.TEMATIC                                      </v>
          </cell>
          <cell r="C106" t="str">
            <v>C.SUR</v>
          </cell>
          <cell r="D106" t="str">
            <v>GENERAL</v>
          </cell>
          <cell r="E106">
            <v>35855</v>
          </cell>
          <cell r="F106" t="str">
            <v>DOM</v>
          </cell>
          <cell r="G106">
            <v>1.038888888888889</v>
          </cell>
          <cell r="H106">
            <v>0</v>
          </cell>
          <cell r="I106">
            <v>0</v>
          </cell>
          <cell r="J106" t="str">
            <v>000:15</v>
          </cell>
          <cell r="K106" t="str">
            <v>[CINE PARA TODOS] {AVANCE PROGRAMACION} * {AVANCE PROGRAMACION}</v>
          </cell>
          <cell r="L106">
            <v>5</v>
          </cell>
          <cell r="M106">
            <v>6</v>
          </cell>
          <cell r="N106" t="str">
            <v>Penultima</v>
          </cell>
          <cell r="O106">
            <v>0.3</v>
          </cell>
          <cell r="P106">
            <v>73.7</v>
          </cell>
          <cell r="Q106">
            <v>93</v>
          </cell>
          <cell r="R106">
            <v>47</v>
          </cell>
        </row>
        <row r="107">
          <cell r="A107">
            <v>104</v>
          </cell>
          <cell r="B107" t="str">
            <v xml:space="preserve">ISLA MAGICA/P.TEMATIC                                      </v>
          </cell>
          <cell r="C107" t="str">
            <v>C.SUR</v>
          </cell>
          <cell r="D107" t="str">
            <v>GENERAL</v>
          </cell>
          <cell r="E107">
            <v>35856</v>
          </cell>
          <cell r="F107" t="str">
            <v>LUN</v>
          </cell>
          <cell r="G107">
            <v>0.50061342592592595</v>
          </cell>
          <cell r="H107">
            <v>0</v>
          </cell>
          <cell r="I107">
            <v>0</v>
          </cell>
          <cell r="J107" t="str">
            <v>000:15</v>
          </cell>
          <cell r="K107" t="str">
            <v>[AVANCE NOTICIAS 11H] * [AVANCE PROGRAMACION]</v>
          </cell>
          <cell r="L107">
            <v>2</v>
          </cell>
          <cell r="M107">
            <v>4</v>
          </cell>
          <cell r="N107" t="str">
            <v>Segunda</v>
          </cell>
          <cell r="O107">
            <v>0</v>
          </cell>
          <cell r="P107">
            <v>73.7</v>
          </cell>
          <cell r="Q107">
            <v>8</v>
          </cell>
          <cell r="R107">
            <v>49</v>
          </cell>
        </row>
        <row r="108">
          <cell r="A108">
            <v>105</v>
          </cell>
          <cell r="B108" t="str">
            <v xml:space="preserve">ISLA MAGICA/P.TEMATIC                                      </v>
          </cell>
          <cell r="C108" t="str">
            <v>C.SUR</v>
          </cell>
          <cell r="D108" t="str">
            <v>GENERAL</v>
          </cell>
          <cell r="E108">
            <v>35856</v>
          </cell>
          <cell r="F108" t="str">
            <v>LUN</v>
          </cell>
          <cell r="G108">
            <v>0.58156249999999998</v>
          </cell>
          <cell r="H108">
            <v>0</v>
          </cell>
          <cell r="I108">
            <v>0</v>
          </cell>
          <cell r="J108" t="str">
            <v>000:15</v>
          </cell>
          <cell r="K108" t="str">
            <v>[AVANCE PROGRAMACION] * [AVANCE PROGRAMACION]</v>
          </cell>
          <cell r="L108">
            <v>6</v>
          </cell>
          <cell r="M108">
            <v>10</v>
          </cell>
          <cell r="N108" t="str">
            <v>Resto</v>
          </cell>
          <cell r="O108">
            <v>0.3</v>
          </cell>
          <cell r="P108">
            <v>73.900000000000006</v>
          </cell>
          <cell r="Q108">
            <v>97</v>
          </cell>
          <cell r="R108">
            <v>49</v>
          </cell>
        </row>
        <row r="109">
          <cell r="A109">
            <v>106</v>
          </cell>
          <cell r="B109" t="str">
            <v xml:space="preserve">ISLA MAGICA/P.TEMATIC                                      </v>
          </cell>
          <cell r="C109" t="str">
            <v>C.SUR</v>
          </cell>
          <cell r="D109" t="str">
            <v>GENERAL</v>
          </cell>
          <cell r="E109">
            <v>35856</v>
          </cell>
          <cell r="F109" t="str">
            <v>LUN</v>
          </cell>
          <cell r="G109">
            <v>0.70679398148148154</v>
          </cell>
          <cell r="H109">
            <v>0</v>
          </cell>
          <cell r="I109">
            <v>0</v>
          </cell>
          <cell r="J109" t="str">
            <v>000:30</v>
          </cell>
          <cell r="K109" t="str">
            <v>[DE TARDE EN TARDE] {LA TIENDA EN CASA} * {AVANCE PROGRAMACION}</v>
          </cell>
          <cell r="L109">
            <v>1</v>
          </cell>
          <cell r="M109">
            <v>14</v>
          </cell>
          <cell r="N109" t="str">
            <v>Primera</v>
          </cell>
          <cell r="O109">
            <v>1.4</v>
          </cell>
          <cell r="P109">
            <v>75.400000000000006</v>
          </cell>
          <cell r="Q109">
            <v>521</v>
          </cell>
          <cell r="R109">
            <v>32</v>
          </cell>
        </row>
        <row r="110">
          <cell r="A110">
            <v>107</v>
          </cell>
          <cell r="B110" t="str">
            <v xml:space="preserve">ISLA MAGICA/P.TEMATIC                                      </v>
          </cell>
          <cell r="C110" t="str">
            <v>C.SUR</v>
          </cell>
          <cell r="D110" t="str">
            <v>GENERAL</v>
          </cell>
          <cell r="E110">
            <v>35856</v>
          </cell>
          <cell r="F110" t="str">
            <v>LUN</v>
          </cell>
          <cell r="G110">
            <v>0.71114583333333325</v>
          </cell>
          <cell r="H110">
            <v>0</v>
          </cell>
          <cell r="I110">
            <v>0</v>
          </cell>
          <cell r="J110" t="str">
            <v>000:15</v>
          </cell>
          <cell r="K110" t="str">
            <v>[DE TARDE EN TARDE] {AVANCE PROGRAMACION} * {AVANCE PROGRAMACION}</v>
          </cell>
          <cell r="L110">
            <v>13</v>
          </cell>
          <cell r="M110">
            <v>14</v>
          </cell>
          <cell r="N110" t="str">
            <v>Penultima</v>
          </cell>
          <cell r="O110">
            <v>1.1000000000000001</v>
          </cell>
          <cell r="P110">
            <v>76.5</v>
          </cell>
          <cell r="Q110">
            <v>407</v>
          </cell>
          <cell r="R110">
            <v>16</v>
          </cell>
        </row>
        <row r="111">
          <cell r="A111">
            <v>108</v>
          </cell>
          <cell r="B111" t="str">
            <v xml:space="preserve">ISLA MAGICA/P.TEMATIC                                      </v>
          </cell>
          <cell r="C111" t="str">
            <v>C.SUR</v>
          </cell>
          <cell r="D111" t="str">
            <v>GENERAL</v>
          </cell>
          <cell r="E111">
            <v>35856</v>
          </cell>
          <cell r="F111" t="str">
            <v>LUN</v>
          </cell>
          <cell r="G111">
            <v>0.73112268518518519</v>
          </cell>
          <cell r="H111">
            <v>0</v>
          </cell>
          <cell r="I111">
            <v>0</v>
          </cell>
          <cell r="J111" t="str">
            <v>000:15</v>
          </cell>
          <cell r="K111" t="str">
            <v>[DE TARDE EN TARDE] {AVANCE PROGRAMACION} * {AVANCE PROGRAMACION}</v>
          </cell>
          <cell r="L111">
            <v>1</v>
          </cell>
          <cell r="M111">
            <v>2</v>
          </cell>
          <cell r="N111" t="str">
            <v>Primera</v>
          </cell>
          <cell r="O111">
            <v>1.3</v>
          </cell>
          <cell r="P111">
            <v>77.7</v>
          </cell>
          <cell r="Q111">
            <v>468</v>
          </cell>
          <cell r="R111">
            <v>16</v>
          </cell>
        </row>
        <row r="112">
          <cell r="A112">
            <v>109</v>
          </cell>
          <cell r="B112" t="str">
            <v xml:space="preserve">ISLA MAGICA/P.TEMATIC                                      </v>
          </cell>
          <cell r="C112" t="str">
            <v>C.SUR</v>
          </cell>
          <cell r="D112" t="str">
            <v>GENERAL</v>
          </cell>
          <cell r="E112">
            <v>35856</v>
          </cell>
          <cell r="F112" t="str">
            <v>LUN</v>
          </cell>
          <cell r="G112">
            <v>0.81003472222222228</v>
          </cell>
          <cell r="H112">
            <v>0</v>
          </cell>
          <cell r="I112">
            <v>0</v>
          </cell>
          <cell r="J112" t="str">
            <v>000:30</v>
          </cell>
          <cell r="K112" t="str">
            <v>[ANDALUCIA DIRECTO]  * {AVANCE PROGRAMACION}</v>
          </cell>
          <cell r="L112">
            <v>1</v>
          </cell>
          <cell r="M112">
            <v>7</v>
          </cell>
          <cell r="N112" t="str">
            <v>Primera</v>
          </cell>
          <cell r="O112">
            <v>0.4</v>
          </cell>
          <cell r="P112">
            <v>78.099999999999994</v>
          </cell>
          <cell r="Q112">
            <v>141</v>
          </cell>
          <cell r="R112">
            <v>57</v>
          </cell>
        </row>
        <row r="113">
          <cell r="A113">
            <v>110</v>
          </cell>
          <cell r="B113" t="str">
            <v xml:space="preserve">ISLA MAGICA/P.TEMATIC                                      </v>
          </cell>
          <cell r="C113" t="str">
            <v>C.SUR</v>
          </cell>
          <cell r="D113" t="str">
            <v>GENERAL</v>
          </cell>
          <cell r="E113">
            <v>35856</v>
          </cell>
          <cell r="F113" t="str">
            <v>LUN</v>
          </cell>
          <cell r="G113">
            <v>0.87178240740740742</v>
          </cell>
          <cell r="H113">
            <v>0</v>
          </cell>
          <cell r="I113">
            <v>0</v>
          </cell>
          <cell r="J113" t="str">
            <v>000:30</v>
          </cell>
          <cell r="K113" t="str">
            <v>[NOTICIAS 2]  * {NOTICIAS PROVINCIALES}</v>
          </cell>
          <cell r="L113">
            <v>2</v>
          </cell>
          <cell r="M113">
            <v>10</v>
          </cell>
          <cell r="N113" t="str">
            <v>Segunda</v>
          </cell>
          <cell r="O113">
            <v>0.7</v>
          </cell>
          <cell r="P113">
            <v>78.8</v>
          </cell>
          <cell r="Q113">
            <v>242</v>
          </cell>
          <cell r="R113">
            <v>85</v>
          </cell>
        </row>
        <row r="114">
          <cell r="A114">
            <v>111</v>
          </cell>
          <cell r="B114" t="str">
            <v xml:space="preserve">ISLA MAGICA/P.TEMATIC                                      </v>
          </cell>
          <cell r="C114" t="str">
            <v>C.SUR</v>
          </cell>
          <cell r="D114" t="str">
            <v>GENERAL</v>
          </cell>
          <cell r="E114">
            <v>35856</v>
          </cell>
          <cell r="F114" t="str">
            <v>LUN</v>
          </cell>
          <cell r="G114">
            <v>0.87375000000000003</v>
          </cell>
          <cell r="H114">
            <v>0</v>
          </cell>
          <cell r="I114">
            <v>0</v>
          </cell>
          <cell r="J114" t="str">
            <v>000:15</v>
          </cell>
          <cell r="K114" t="str">
            <v>[NOTICIAS 2]  * {NOTICIAS PROVINCIALES}</v>
          </cell>
          <cell r="L114">
            <v>9</v>
          </cell>
          <cell r="M114">
            <v>10</v>
          </cell>
          <cell r="N114" t="str">
            <v>Penultima</v>
          </cell>
          <cell r="O114">
            <v>0.5</v>
          </cell>
          <cell r="P114">
            <v>79.2</v>
          </cell>
          <cell r="Q114">
            <v>167</v>
          </cell>
          <cell r="R114">
            <v>43</v>
          </cell>
        </row>
        <row r="115">
          <cell r="A115">
            <v>112</v>
          </cell>
          <cell r="B115" t="str">
            <v xml:space="preserve">ISLA MAGICA/P.TEMATIC                                      </v>
          </cell>
          <cell r="C115" t="str">
            <v>C.SUR</v>
          </cell>
          <cell r="D115" t="str">
            <v>GENERAL</v>
          </cell>
          <cell r="E115">
            <v>35856</v>
          </cell>
          <cell r="F115" t="str">
            <v>LUN</v>
          </cell>
          <cell r="G115">
            <v>0.92137731481481477</v>
          </cell>
          <cell r="H115">
            <v>0</v>
          </cell>
          <cell r="I115">
            <v>0</v>
          </cell>
          <cell r="J115" t="str">
            <v>000:30</v>
          </cell>
          <cell r="K115" t="str">
            <v>[SUPERCINE] {AVANCE PROGRAMACION} * {AVANCE PROGRAMACION}</v>
          </cell>
          <cell r="L115">
            <v>15</v>
          </cell>
          <cell r="M115">
            <v>16</v>
          </cell>
          <cell r="N115" t="str">
            <v>Penultima</v>
          </cell>
          <cell r="O115">
            <v>1.5</v>
          </cell>
          <cell r="P115">
            <v>80.7</v>
          </cell>
          <cell r="Q115">
            <v>549</v>
          </cell>
          <cell r="R115">
            <v>15</v>
          </cell>
        </row>
        <row r="116">
          <cell r="A116">
            <v>113</v>
          </cell>
          <cell r="B116" t="str">
            <v xml:space="preserve">ISLA MAGICA/P.TEMATIC                                      </v>
          </cell>
          <cell r="C116" t="str">
            <v>C.SUR</v>
          </cell>
          <cell r="D116" t="str">
            <v>GENERAL</v>
          </cell>
          <cell r="E116">
            <v>35856</v>
          </cell>
          <cell r="F116" t="str">
            <v>LUN</v>
          </cell>
          <cell r="G116">
            <v>0.98537037037037034</v>
          </cell>
          <cell r="H116">
            <v>0</v>
          </cell>
          <cell r="I116">
            <v>0</v>
          </cell>
          <cell r="J116" t="str">
            <v>000:15</v>
          </cell>
          <cell r="K116" t="str">
            <v>[SUPERCINE] * [AVANCE PROGRAMACION]</v>
          </cell>
          <cell r="L116">
            <v>14</v>
          </cell>
          <cell r="M116">
            <v>16</v>
          </cell>
          <cell r="N116" t="str">
            <v>Resto</v>
          </cell>
          <cell r="O116">
            <v>0.6</v>
          </cell>
          <cell r="P116">
            <v>81.3</v>
          </cell>
          <cell r="Q116">
            <v>218</v>
          </cell>
          <cell r="R116">
            <v>8</v>
          </cell>
        </row>
        <row r="117">
          <cell r="A117">
            <v>114</v>
          </cell>
          <cell r="B117" t="str">
            <v xml:space="preserve">ISLA MAGICA/P.TEMATIC                                      </v>
          </cell>
          <cell r="C117" t="str">
            <v>C.SUR</v>
          </cell>
          <cell r="D117" t="str">
            <v>GENERAL</v>
          </cell>
          <cell r="E117">
            <v>35857</v>
          </cell>
          <cell r="F117" t="str">
            <v>MAR</v>
          </cell>
          <cell r="G117">
            <v>0.50298611111111113</v>
          </cell>
          <cell r="H117">
            <v>0</v>
          </cell>
          <cell r="I117">
            <v>0</v>
          </cell>
          <cell r="J117" t="str">
            <v>000:15</v>
          </cell>
          <cell r="K117" t="str">
            <v>[AVANCE NOTICIAS 12H] * [AVANCE PROGRAMACION]</v>
          </cell>
          <cell r="L117">
            <v>3</v>
          </cell>
          <cell r="M117">
            <v>4</v>
          </cell>
          <cell r="N117" t="str">
            <v>Penultima</v>
          </cell>
          <cell r="O117">
            <v>0</v>
          </cell>
          <cell r="P117">
            <v>81.400000000000006</v>
          </cell>
          <cell r="Q117">
            <v>10</v>
          </cell>
          <cell r="R117">
            <v>49</v>
          </cell>
        </row>
        <row r="118">
          <cell r="A118">
            <v>115</v>
          </cell>
          <cell r="B118" t="str">
            <v xml:space="preserve">ISLA MAGICA/P.TEMATIC                                      </v>
          </cell>
          <cell r="C118" t="str">
            <v>C.SUR</v>
          </cell>
          <cell r="D118" t="str">
            <v>GENERAL</v>
          </cell>
          <cell r="E118">
            <v>35857</v>
          </cell>
          <cell r="F118" t="str">
            <v>MAR</v>
          </cell>
          <cell r="G118">
            <v>0.60368055555555555</v>
          </cell>
          <cell r="H118">
            <v>0</v>
          </cell>
          <cell r="I118">
            <v>0</v>
          </cell>
          <cell r="J118" t="str">
            <v>000:15</v>
          </cell>
          <cell r="K118" t="str">
            <v>[NOTICIAS 1] {NOTICIAS PROVINCIALES} * {AVANCE PROGRAMACION}</v>
          </cell>
          <cell r="L118">
            <v>9</v>
          </cell>
          <cell r="M118">
            <v>14</v>
          </cell>
          <cell r="N118" t="str">
            <v>Resto</v>
          </cell>
          <cell r="O118">
            <v>1.2</v>
          </cell>
          <cell r="P118">
            <v>82.6</v>
          </cell>
          <cell r="Q118">
            <v>439</v>
          </cell>
          <cell r="R118">
            <v>43</v>
          </cell>
        </row>
        <row r="119">
          <cell r="A119">
            <v>116</v>
          </cell>
          <cell r="B119" t="str">
            <v xml:space="preserve">ISLA MAGICA/P.TEMATIC                                      </v>
          </cell>
          <cell r="C119" t="str">
            <v>C.SUR</v>
          </cell>
          <cell r="D119" t="str">
            <v>GENERAL</v>
          </cell>
          <cell r="E119">
            <v>35857</v>
          </cell>
          <cell r="F119" t="str">
            <v>MAR</v>
          </cell>
          <cell r="G119">
            <v>0.6763541666666667</v>
          </cell>
          <cell r="H119">
            <v>0</v>
          </cell>
          <cell r="I119">
            <v>0</v>
          </cell>
          <cell r="J119" t="str">
            <v>000:30</v>
          </cell>
          <cell r="K119" t="str">
            <v>[DE TARDE EN TARDE] {AVANCE PROGRAMACION} * {LA TIENDA EN CASA}</v>
          </cell>
          <cell r="L119">
            <v>5</v>
          </cell>
          <cell r="M119">
            <v>12</v>
          </cell>
          <cell r="N119" t="str">
            <v>Resto</v>
          </cell>
          <cell r="O119">
            <v>1.5</v>
          </cell>
          <cell r="P119">
            <v>84</v>
          </cell>
          <cell r="Q119">
            <v>536</v>
          </cell>
          <cell r="R119">
            <v>32</v>
          </cell>
        </row>
        <row r="120">
          <cell r="A120">
            <v>117</v>
          </cell>
          <cell r="B120" t="str">
            <v xml:space="preserve">ISLA MAGICA/P.TEMATIC                                      </v>
          </cell>
          <cell r="C120" t="str">
            <v>C.SUR</v>
          </cell>
          <cell r="D120" t="str">
            <v>GENERAL</v>
          </cell>
          <cell r="E120">
            <v>35857</v>
          </cell>
          <cell r="F120" t="str">
            <v>MAR</v>
          </cell>
          <cell r="G120">
            <v>0.80871527777777785</v>
          </cell>
          <cell r="H120">
            <v>0</v>
          </cell>
          <cell r="I120">
            <v>0</v>
          </cell>
          <cell r="J120" t="str">
            <v>000:30</v>
          </cell>
          <cell r="K120" t="str">
            <v>[ANDALUCIA DIRECTO]  * {AVANCE PROGRAMACION}</v>
          </cell>
          <cell r="L120">
            <v>2</v>
          </cell>
          <cell r="M120">
            <v>11</v>
          </cell>
          <cell r="N120" t="str">
            <v>Segunda</v>
          </cell>
          <cell r="O120">
            <v>0.5</v>
          </cell>
          <cell r="P120">
            <v>84.5</v>
          </cell>
          <cell r="Q120">
            <v>169</v>
          </cell>
          <cell r="R120">
            <v>57</v>
          </cell>
        </row>
        <row r="121">
          <cell r="A121">
            <v>118</v>
          </cell>
          <cell r="B121" t="str">
            <v xml:space="preserve">ISLA MAGICA/P.TEMATIC                                      </v>
          </cell>
          <cell r="C121" t="str">
            <v>C.SUR</v>
          </cell>
          <cell r="D121" t="str">
            <v>GENERAL</v>
          </cell>
          <cell r="E121">
            <v>35857</v>
          </cell>
          <cell r="F121" t="str">
            <v>MAR</v>
          </cell>
          <cell r="G121">
            <v>0.85276620370370371</v>
          </cell>
          <cell r="H121">
            <v>0</v>
          </cell>
          <cell r="I121">
            <v>0</v>
          </cell>
          <cell r="J121" t="str">
            <v>000:15</v>
          </cell>
          <cell r="K121" t="str">
            <v>[AVANCE PROGRAMACION] * [AVANCE PROGRAMACION]</v>
          </cell>
          <cell r="L121">
            <v>10</v>
          </cell>
          <cell r="M121">
            <v>11</v>
          </cell>
          <cell r="N121" t="str">
            <v>Penultima</v>
          </cell>
          <cell r="O121">
            <v>0.5</v>
          </cell>
          <cell r="P121">
            <v>85</v>
          </cell>
          <cell r="Q121">
            <v>194</v>
          </cell>
          <cell r="R121">
            <v>28</v>
          </cell>
        </row>
        <row r="122">
          <cell r="A122">
            <v>119</v>
          </cell>
          <cell r="B122" t="str">
            <v xml:space="preserve">ISLA MAGICA/P.TEMATIC                                      </v>
          </cell>
          <cell r="C122" t="str">
            <v>C.SUR</v>
          </cell>
          <cell r="D122" t="str">
            <v>GENERAL</v>
          </cell>
          <cell r="E122">
            <v>35857</v>
          </cell>
          <cell r="F122" t="str">
            <v>MAR</v>
          </cell>
          <cell r="G122">
            <v>0.8703819444444445</v>
          </cell>
          <cell r="H122">
            <v>0</v>
          </cell>
          <cell r="I122">
            <v>0</v>
          </cell>
          <cell r="J122" t="str">
            <v>000:30</v>
          </cell>
          <cell r="K122" t="str">
            <v>[NOTICIAS 2]  * {NOTICIAS PROVINCIALES}</v>
          </cell>
          <cell r="L122">
            <v>7</v>
          </cell>
          <cell r="M122">
            <v>11</v>
          </cell>
          <cell r="N122" t="str">
            <v>Resto</v>
          </cell>
          <cell r="O122">
            <v>0.7</v>
          </cell>
          <cell r="P122">
            <v>85.7</v>
          </cell>
          <cell r="Q122">
            <v>266</v>
          </cell>
          <cell r="R122">
            <v>85</v>
          </cell>
        </row>
        <row r="123">
          <cell r="A123">
            <v>120</v>
          </cell>
          <cell r="B123" t="str">
            <v xml:space="preserve">ISLA MAGICA/P.TEMATIC                                      </v>
          </cell>
          <cell r="C123" t="str">
            <v>C.SUR</v>
          </cell>
          <cell r="D123" t="str">
            <v>GENERAL</v>
          </cell>
          <cell r="E123">
            <v>35857</v>
          </cell>
          <cell r="F123" t="str">
            <v>MAR</v>
          </cell>
          <cell r="G123">
            <v>0.9240046296296297</v>
          </cell>
          <cell r="H123">
            <v>0</v>
          </cell>
          <cell r="I123">
            <v>0</v>
          </cell>
          <cell r="J123" t="str">
            <v>000:30</v>
          </cell>
          <cell r="K123" t="str">
            <v>[NUMEROS ROJOS] {AVANCE PROGRAMACION} * {AVANCE PROGRAMACION}</v>
          </cell>
          <cell r="L123">
            <v>12</v>
          </cell>
          <cell r="M123">
            <v>12</v>
          </cell>
          <cell r="N123" t="str">
            <v>Ultima</v>
          </cell>
          <cell r="O123">
            <v>1.5</v>
          </cell>
          <cell r="P123">
            <v>87.3</v>
          </cell>
          <cell r="Q123">
            <v>565</v>
          </cell>
          <cell r="R123">
            <v>15</v>
          </cell>
        </row>
        <row r="124">
          <cell r="A124">
            <v>121</v>
          </cell>
          <cell r="B124" t="str">
            <v xml:space="preserve">ISLA MAGICA/P.TEMATIC                                      </v>
          </cell>
          <cell r="C124" t="str">
            <v>C.SUR</v>
          </cell>
          <cell r="D124" t="str">
            <v>GENERAL</v>
          </cell>
          <cell r="E124">
            <v>35858</v>
          </cell>
          <cell r="F124" t="str">
            <v>MIÉ</v>
          </cell>
          <cell r="G124">
            <v>0.50225694444444446</v>
          </cell>
          <cell r="H124">
            <v>0</v>
          </cell>
          <cell r="I124">
            <v>0</v>
          </cell>
          <cell r="J124" t="str">
            <v>000:15</v>
          </cell>
          <cell r="K124" t="str">
            <v>[AVANCE PROGRAMACION] * [AVANCE PROGRAMACION]</v>
          </cell>
          <cell r="L124">
            <v>4</v>
          </cell>
          <cell r="M124">
            <v>5</v>
          </cell>
          <cell r="N124" t="str">
            <v>Penultima</v>
          </cell>
          <cell r="O124">
            <v>0.1</v>
          </cell>
          <cell r="P124">
            <v>87.4</v>
          </cell>
          <cell r="Q124">
            <v>36</v>
          </cell>
          <cell r="R124">
            <v>49</v>
          </cell>
        </row>
        <row r="125">
          <cell r="A125">
            <v>122</v>
          </cell>
          <cell r="B125" t="str">
            <v xml:space="preserve">ISLA MAGICA/P.TEMATIC                                      </v>
          </cell>
          <cell r="C125" t="str">
            <v>C.SUR</v>
          </cell>
          <cell r="D125" t="str">
            <v>GENERAL</v>
          </cell>
          <cell r="E125">
            <v>35858</v>
          </cell>
          <cell r="F125" t="str">
            <v>MIÉ</v>
          </cell>
          <cell r="G125">
            <v>0.58189814814814811</v>
          </cell>
          <cell r="H125">
            <v>0</v>
          </cell>
          <cell r="I125">
            <v>0</v>
          </cell>
          <cell r="J125" t="str">
            <v>000:15</v>
          </cell>
          <cell r="K125" t="str">
            <v>[AVANCE PROGRAMACION] * [AVANCE PROGRAMACION]</v>
          </cell>
          <cell r="L125">
            <v>9</v>
          </cell>
          <cell r="M125">
            <v>11</v>
          </cell>
          <cell r="N125" t="str">
            <v>Resto</v>
          </cell>
          <cell r="O125">
            <v>0.5</v>
          </cell>
          <cell r="P125">
            <v>87.8</v>
          </cell>
          <cell r="Q125">
            <v>177</v>
          </cell>
          <cell r="R125">
            <v>49</v>
          </cell>
        </row>
        <row r="126">
          <cell r="A126">
            <v>123</v>
          </cell>
          <cell r="B126" t="str">
            <v xml:space="preserve">ISLA MAGICA/P.TEMATIC                                      </v>
          </cell>
          <cell r="C126" t="str">
            <v>C.SUR</v>
          </cell>
          <cell r="D126" t="str">
            <v>GENERAL</v>
          </cell>
          <cell r="E126">
            <v>35858</v>
          </cell>
          <cell r="F126" t="str">
            <v>MIÉ</v>
          </cell>
          <cell r="G126">
            <v>0.67648148148148157</v>
          </cell>
          <cell r="H126">
            <v>0</v>
          </cell>
          <cell r="I126">
            <v>0</v>
          </cell>
          <cell r="J126" t="str">
            <v>000:30</v>
          </cell>
          <cell r="K126" t="str">
            <v>[DE TARDE EN TARDE]  * {AVANCE PROGRAMACION}</v>
          </cell>
          <cell r="L126">
            <v>2</v>
          </cell>
          <cell r="M126">
            <v>12</v>
          </cell>
          <cell r="N126" t="str">
            <v>Segunda</v>
          </cell>
          <cell r="O126">
            <v>1.8</v>
          </cell>
          <cell r="P126">
            <v>89.7</v>
          </cell>
          <cell r="Q126">
            <v>671</v>
          </cell>
          <cell r="R126">
            <v>32</v>
          </cell>
        </row>
        <row r="127">
          <cell r="A127">
            <v>124</v>
          </cell>
          <cell r="B127" t="str">
            <v xml:space="preserve">ISLA MAGICA/P.TEMATIC                                      </v>
          </cell>
          <cell r="C127" t="str">
            <v>C.SUR</v>
          </cell>
          <cell r="D127" t="str">
            <v>GENERAL</v>
          </cell>
          <cell r="E127">
            <v>35858</v>
          </cell>
          <cell r="F127" t="str">
            <v>MIÉ</v>
          </cell>
          <cell r="G127">
            <v>0.70737268518518526</v>
          </cell>
          <cell r="H127">
            <v>0</v>
          </cell>
          <cell r="I127">
            <v>0</v>
          </cell>
          <cell r="J127" t="str">
            <v>000:15</v>
          </cell>
          <cell r="K127" t="str">
            <v>[DE TARDE EN TARDE] {AVANCE PROGRAMACION} * {AVANCE PROGRAMACION}</v>
          </cell>
          <cell r="L127">
            <v>11</v>
          </cell>
          <cell r="M127">
            <v>12</v>
          </cell>
          <cell r="N127" t="str">
            <v>Penultima</v>
          </cell>
          <cell r="O127">
            <v>1.5</v>
          </cell>
          <cell r="P127">
            <v>91.1</v>
          </cell>
          <cell r="Q127">
            <v>538</v>
          </cell>
          <cell r="R127">
            <v>16</v>
          </cell>
        </row>
        <row r="128">
          <cell r="A128">
            <v>125</v>
          </cell>
          <cell r="B128" t="str">
            <v xml:space="preserve">ISLA MAGICA/P.TEMATIC                                      </v>
          </cell>
          <cell r="C128" t="str">
            <v>C.SUR</v>
          </cell>
          <cell r="D128" t="str">
            <v>GENERAL</v>
          </cell>
          <cell r="E128">
            <v>35858</v>
          </cell>
          <cell r="F128" t="str">
            <v>MIÉ</v>
          </cell>
          <cell r="G128">
            <v>0.78431712962962974</v>
          </cell>
          <cell r="H128">
            <v>0</v>
          </cell>
          <cell r="I128">
            <v>0</v>
          </cell>
          <cell r="J128" t="str">
            <v>000:15</v>
          </cell>
          <cell r="K128" t="str">
            <v>[LA BANDA DEL SUR] {AVANCE PROGRAMACION} * {AVANCE PROGRAMACION}</v>
          </cell>
          <cell r="L128">
            <v>9</v>
          </cell>
          <cell r="M128">
            <v>11</v>
          </cell>
          <cell r="N128" t="str">
            <v>Resto</v>
          </cell>
          <cell r="O128">
            <v>0.3</v>
          </cell>
          <cell r="P128">
            <v>91.4</v>
          </cell>
          <cell r="Q128">
            <v>111</v>
          </cell>
          <cell r="R128">
            <v>14</v>
          </cell>
        </row>
        <row r="129">
          <cell r="A129">
            <v>126</v>
          </cell>
          <cell r="B129" t="str">
            <v xml:space="preserve">ISLA MAGICA/P.TEMATIC                                      </v>
          </cell>
          <cell r="C129" t="str">
            <v>C.SUR</v>
          </cell>
          <cell r="D129" t="str">
            <v>GENERAL</v>
          </cell>
          <cell r="E129">
            <v>35858</v>
          </cell>
          <cell r="F129" t="str">
            <v>MIÉ</v>
          </cell>
          <cell r="G129">
            <v>0.78993055555555547</v>
          </cell>
          <cell r="H129">
            <v>0</v>
          </cell>
          <cell r="I129">
            <v>0</v>
          </cell>
          <cell r="J129" t="str">
            <v>000:30</v>
          </cell>
          <cell r="K129" t="str">
            <v>[LA BANDA DEL SUR] * [ANDALUCIA DIRECTO]</v>
          </cell>
          <cell r="L129">
            <v>1</v>
          </cell>
          <cell r="M129">
            <v>5</v>
          </cell>
          <cell r="N129" t="str">
            <v>Primera</v>
          </cell>
          <cell r="O129">
            <v>0.3</v>
          </cell>
          <cell r="P129">
            <v>91.8</v>
          </cell>
          <cell r="Q129">
            <v>115</v>
          </cell>
          <cell r="R129">
            <v>28</v>
          </cell>
        </row>
        <row r="130">
          <cell r="A130">
            <v>127</v>
          </cell>
          <cell r="B130" t="str">
            <v xml:space="preserve">ISLA MAGICA/P.TEMATIC                                      </v>
          </cell>
          <cell r="C130" t="str">
            <v>C.SUR</v>
          </cell>
          <cell r="D130" t="str">
            <v>GENERAL</v>
          </cell>
          <cell r="E130">
            <v>35858</v>
          </cell>
          <cell r="F130" t="str">
            <v>MIÉ</v>
          </cell>
          <cell r="G130">
            <v>0.92192129629629627</v>
          </cell>
          <cell r="H130">
            <v>0</v>
          </cell>
          <cell r="I130">
            <v>0</v>
          </cell>
          <cell r="J130" t="str">
            <v>000:30</v>
          </cell>
          <cell r="K130" t="str">
            <v>[GENTE CORRIENTE]  * {AVANCE PROGRAMACION}</v>
          </cell>
          <cell r="L130">
            <v>2</v>
          </cell>
          <cell r="M130">
            <v>11</v>
          </cell>
          <cell r="N130" t="str">
            <v>Segunda</v>
          </cell>
          <cell r="O130">
            <v>0.7</v>
          </cell>
          <cell r="P130">
            <v>92.4</v>
          </cell>
          <cell r="Q130">
            <v>250</v>
          </cell>
          <cell r="R130">
            <v>15</v>
          </cell>
        </row>
        <row r="131">
          <cell r="A131">
            <v>128</v>
          </cell>
          <cell r="B131" t="str">
            <v xml:space="preserve">ISLA MAGICA/P.TEMATIC                                      </v>
          </cell>
          <cell r="C131" t="str">
            <v>C.SUR</v>
          </cell>
          <cell r="D131" t="str">
            <v>GENERAL</v>
          </cell>
          <cell r="E131">
            <v>35858</v>
          </cell>
          <cell r="F131" t="str">
            <v>MIÉ</v>
          </cell>
          <cell r="G131">
            <v>0.98594907407407406</v>
          </cell>
          <cell r="H131">
            <v>0</v>
          </cell>
          <cell r="I131">
            <v>0</v>
          </cell>
          <cell r="J131" t="str">
            <v>000:15</v>
          </cell>
          <cell r="K131" t="str">
            <v>[AVANCE PROGRAMACION] * [AVANCE PROGRAMACION]</v>
          </cell>
          <cell r="L131">
            <v>9</v>
          </cell>
          <cell r="M131">
            <v>11</v>
          </cell>
          <cell r="N131" t="str">
            <v>Resto</v>
          </cell>
          <cell r="O131">
            <v>0.6</v>
          </cell>
          <cell r="P131">
            <v>93.1</v>
          </cell>
          <cell r="Q131">
            <v>226</v>
          </cell>
          <cell r="R131">
            <v>8</v>
          </cell>
        </row>
        <row r="132">
          <cell r="A132">
            <v>129</v>
          </cell>
          <cell r="B132" t="str">
            <v xml:space="preserve">ISLA MAGICA/P.TEMATIC                                      </v>
          </cell>
          <cell r="C132" t="str">
            <v>C.SUR</v>
          </cell>
          <cell r="D132" t="str">
            <v>GENERAL</v>
          </cell>
          <cell r="E132">
            <v>35859</v>
          </cell>
          <cell r="F132" t="str">
            <v>JUE</v>
          </cell>
          <cell r="G132">
            <v>0.78792824074074075</v>
          </cell>
          <cell r="H132">
            <v>0</v>
          </cell>
          <cell r="I132">
            <v>0</v>
          </cell>
          <cell r="J132" t="str">
            <v>000:30</v>
          </cell>
          <cell r="K132" t="str">
            <v>[LA BANDA DEL SUR] * [(P)CANAL SUR RADIO]</v>
          </cell>
          <cell r="L132">
            <v>1</v>
          </cell>
          <cell r="M132">
            <v>10</v>
          </cell>
          <cell r="N132" t="str">
            <v>Primera</v>
          </cell>
          <cell r="O132">
            <v>0.2</v>
          </cell>
          <cell r="P132">
            <v>93.3</v>
          </cell>
          <cell r="Q132">
            <v>84</v>
          </cell>
          <cell r="R132">
            <v>28</v>
          </cell>
        </row>
        <row r="133">
          <cell r="A133">
            <v>130</v>
          </cell>
          <cell r="B133" t="str">
            <v xml:space="preserve">ISLA MAGICA/P.TEMATIC                                      </v>
          </cell>
          <cell r="C133" t="str">
            <v>C.SUR</v>
          </cell>
          <cell r="D133" t="str">
            <v>GENERAL</v>
          </cell>
          <cell r="E133">
            <v>35859</v>
          </cell>
          <cell r="F133" t="str">
            <v>JUE</v>
          </cell>
          <cell r="G133">
            <v>0.92107638888888888</v>
          </cell>
          <cell r="H133">
            <v>0</v>
          </cell>
          <cell r="I133">
            <v>0</v>
          </cell>
          <cell r="J133" t="str">
            <v>000:30</v>
          </cell>
          <cell r="K133" t="str">
            <v>[CADIZ ES CARNAVAL] {AVANCE PROGRAMACION} * {AVANCE PROGRAMACION}</v>
          </cell>
          <cell r="L133">
            <v>13</v>
          </cell>
          <cell r="M133">
            <v>15</v>
          </cell>
          <cell r="N133" t="str">
            <v>Resto</v>
          </cell>
          <cell r="O133">
            <v>1.1000000000000001</v>
          </cell>
          <cell r="P133">
            <v>94.4</v>
          </cell>
          <cell r="Q133">
            <v>413</v>
          </cell>
          <cell r="R133">
            <v>15</v>
          </cell>
        </row>
        <row r="134">
          <cell r="A134">
            <v>131</v>
          </cell>
          <cell r="B134" t="str">
            <v xml:space="preserve">ISLA MAGICA/P.TEMATIC                                      </v>
          </cell>
          <cell r="C134" t="str">
            <v>C.SUR</v>
          </cell>
          <cell r="D134" t="str">
            <v>GENERAL</v>
          </cell>
          <cell r="E134">
            <v>35860</v>
          </cell>
          <cell r="F134" t="str">
            <v>VIE</v>
          </cell>
          <cell r="G134">
            <v>0.67013888888888884</v>
          </cell>
          <cell r="H134">
            <v>0</v>
          </cell>
          <cell r="I134">
            <v>0</v>
          </cell>
          <cell r="J134" t="str">
            <v>000:30</v>
          </cell>
          <cell r="K134" t="str">
            <v>[DE TARDE EN TARDE] {AVANCE PROGRAMACION} * {AVANCE PROGRAMACION}</v>
          </cell>
          <cell r="L134">
            <v>5</v>
          </cell>
          <cell r="M134">
            <v>13</v>
          </cell>
          <cell r="N134" t="str">
            <v>Resto</v>
          </cell>
          <cell r="O134">
            <v>1.3</v>
          </cell>
          <cell r="P134">
            <v>95.7</v>
          </cell>
          <cell r="Q134">
            <v>466</v>
          </cell>
          <cell r="R134">
            <v>32</v>
          </cell>
        </row>
        <row r="135">
          <cell r="A135">
            <v>132</v>
          </cell>
          <cell r="B135" t="str">
            <v xml:space="preserve">ISLA MAGICA/P.TEMATIC                                      </v>
          </cell>
          <cell r="C135" t="str">
            <v>C.SUR</v>
          </cell>
          <cell r="D135" t="str">
            <v>GENERAL</v>
          </cell>
          <cell r="E135">
            <v>35860</v>
          </cell>
          <cell r="F135" t="str">
            <v>VIE</v>
          </cell>
          <cell r="G135">
            <v>0.86890046296296297</v>
          </cell>
          <cell r="H135">
            <v>0</v>
          </cell>
          <cell r="I135">
            <v>0</v>
          </cell>
          <cell r="J135" t="str">
            <v>000:30</v>
          </cell>
          <cell r="K135" t="str">
            <v>[NOTICIAS 2]  * {NOTICIAS PROVINCIALES}</v>
          </cell>
          <cell r="L135">
            <v>7</v>
          </cell>
          <cell r="M135">
            <v>10</v>
          </cell>
          <cell r="N135" t="str">
            <v>Resto</v>
          </cell>
          <cell r="O135">
            <v>0.6</v>
          </cell>
          <cell r="P135">
            <v>96.3</v>
          </cell>
          <cell r="Q135">
            <v>222</v>
          </cell>
          <cell r="R135">
            <v>85</v>
          </cell>
        </row>
        <row r="136">
          <cell r="A136">
            <v>133</v>
          </cell>
          <cell r="B136" t="str">
            <v xml:space="preserve">ISLA MAGICA/P.TEMATIC                                      </v>
          </cell>
          <cell r="C136" t="str">
            <v>C.SUR</v>
          </cell>
          <cell r="D136" t="str">
            <v>GENERAL</v>
          </cell>
          <cell r="E136">
            <v>35861</v>
          </cell>
          <cell r="F136" t="str">
            <v>SÁB</v>
          </cell>
          <cell r="G136">
            <v>0.66476851851851848</v>
          </cell>
          <cell r="H136">
            <v>0</v>
          </cell>
          <cell r="I136">
            <v>0</v>
          </cell>
          <cell r="J136" t="str">
            <v>000:30</v>
          </cell>
          <cell r="K136" t="str">
            <v>[CINE]  * {AVANCE PROGRAMACION}</v>
          </cell>
          <cell r="L136">
            <v>1</v>
          </cell>
          <cell r="M136">
            <v>20</v>
          </cell>
          <cell r="N136" t="str">
            <v>Primera</v>
          </cell>
          <cell r="O136">
            <v>1.8</v>
          </cell>
          <cell r="P136">
            <v>98.1</v>
          </cell>
          <cell r="Q136">
            <v>671</v>
          </cell>
          <cell r="R136">
            <v>57</v>
          </cell>
        </row>
        <row r="137">
          <cell r="A137">
            <v>134</v>
          </cell>
          <cell r="B137" t="str">
            <v xml:space="preserve">ISLA MAGICA/P.TEMATIC                                      </v>
          </cell>
          <cell r="C137" t="str">
            <v>C.SUR</v>
          </cell>
          <cell r="D137" t="str">
            <v>GENERAL</v>
          </cell>
          <cell r="E137">
            <v>35861</v>
          </cell>
          <cell r="F137" t="str">
            <v>SÁB</v>
          </cell>
          <cell r="G137">
            <v>0.69168981481481484</v>
          </cell>
          <cell r="H137">
            <v>0</v>
          </cell>
          <cell r="I137">
            <v>0</v>
          </cell>
          <cell r="J137" t="str">
            <v>000:30</v>
          </cell>
          <cell r="K137" t="str">
            <v>[CINE] {AVANCE PROGRAMACION} * {AVANCE PROGRAMACION}</v>
          </cell>
          <cell r="L137">
            <v>1</v>
          </cell>
          <cell r="M137">
            <v>19</v>
          </cell>
          <cell r="N137" t="str">
            <v>Primera</v>
          </cell>
          <cell r="O137">
            <v>1.8</v>
          </cell>
          <cell r="P137">
            <v>99.9</v>
          </cell>
          <cell r="Q137">
            <v>657</v>
          </cell>
          <cell r="R137">
            <v>57</v>
          </cell>
        </row>
        <row r="138">
          <cell r="A138">
            <v>135</v>
          </cell>
          <cell r="B138" t="str">
            <v xml:space="preserve">ISLA MAGICA/P.TEMATIC                                      </v>
          </cell>
          <cell r="C138" t="str">
            <v>C.SUR</v>
          </cell>
          <cell r="D138" t="str">
            <v>GENERAL</v>
          </cell>
          <cell r="E138">
            <v>35861</v>
          </cell>
          <cell r="F138" t="str">
            <v>SÁB</v>
          </cell>
          <cell r="G138">
            <v>0.96358796296296301</v>
          </cell>
          <cell r="H138">
            <v>0</v>
          </cell>
          <cell r="I138">
            <v>0</v>
          </cell>
          <cell r="J138" t="str">
            <v>000:30</v>
          </cell>
          <cell r="K138" t="str">
            <v>[CINE] {AVANCE PROGRAMACION} * {AVANCE PROGRAMACION}</v>
          </cell>
          <cell r="L138">
            <v>16</v>
          </cell>
          <cell r="M138">
            <v>18</v>
          </cell>
          <cell r="N138" t="str">
            <v>Resto</v>
          </cell>
          <cell r="O138">
            <v>1.9</v>
          </cell>
          <cell r="P138">
            <v>101.8</v>
          </cell>
          <cell r="Q138">
            <v>711</v>
          </cell>
          <cell r="R138">
            <v>62</v>
          </cell>
        </row>
        <row r="139">
          <cell r="A139">
            <v>136</v>
          </cell>
          <cell r="B139" t="str">
            <v xml:space="preserve">ISLA MAGICA/P.TEMATIC                                      </v>
          </cell>
          <cell r="C139" t="str">
            <v>C.SUR</v>
          </cell>
          <cell r="D139" t="str">
            <v>GENERAL</v>
          </cell>
          <cell r="E139">
            <v>35862</v>
          </cell>
          <cell r="F139" t="str">
            <v>DOM</v>
          </cell>
          <cell r="G139">
            <v>0.66116898148148151</v>
          </cell>
          <cell r="H139">
            <v>0</v>
          </cell>
          <cell r="I139">
            <v>0</v>
          </cell>
          <cell r="J139" t="str">
            <v>000:30</v>
          </cell>
          <cell r="K139" t="str">
            <v>[CINE]  * {AVANCE PROGRAMACION}</v>
          </cell>
          <cell r="L139">
            <v>1</v>
          </cell>
          <cell r="M139">
            <v>18</v>
          </cell>
          <cell r="N139" t="str">
            <v>Primera</v>
          </cell>
          <cell r="O139">
            <v>1.3</v>
          </cell>
          <cell r="P139">
            <v>103.1</v>
          </cell>
          <cell r="Q139">
            <v>474</v>
          </cell>
          <cell r="R139">
            <v>57</v>
          </cell>
        </row>
        <row r="140">
          <cell r="A140">
            <v>137</v>
          </cell>
          <cell r="B140" t="str">
            <v xml:space="preserve">ISLA MAGICA/P.TEMATIC                                      </v>
          </cell>
          <cell r="C140" t="str">
            <v>C.SUR</v>
          </cell>
          <cell r="D140" t="str">
            <v>GENERAL</v>
          </cell>
          <cell r="E140">
            <v>35862</v>
          </cell>
          <cell r="F140" t="str">
            <v>DOM</v>
          </cell>
          <cell r="G140">
            <v>0.68277777777777782</v>
          </cell>
          <cell r="H140">
            <v>0</v>
          </cell>
          <cell r="I140">
            <v>0</v>
          </cell>
          <cell r="J140" t="str">
            <v>000:30</v>
          </cell>
          <cell r="K140" t="str">
            <v>[CINE] {AVANCE PROGRAMACION} * {AVANCE PROGRAMACION}</v>
          </cell>
          <cell r="L140">
            <v>1</v>
          </cell>
          <cell r="M140">
            <v>18</v>
          </cell>
          <cell r="N140" t="str">
            <v>Primera</v>
          </cell>
          <cell r="O140">
            <v>1.2</v>
          </cell>
          <cell r="P140">
            <v>104.3</v>
          </cell>
          <cell r="Q140">
            <v>444</v>
          </cell>
          <cell r="R140">
            <v>57</v>
          </cell>
        </row>
        <row r="141">
          <cell r="A141">
            <v>138</v>
          </cell>
          <cell r="B141" t="str">
            <v xml:space="preserve">ISLA MAGICA/P.TEMATIC                                      </v>
          </cell>
          <cell r="C141" t="str">
            <v>C.SUR</v>
          </cell>
          <cell r="D141" t="str">
            <v>GENERAL</v>
          </cell>
          <cell r="E141">
            <v>35862</v>
          </cell>
          <cell r="F141" t="str">
            <v>DOM</v>
          </cell>
          <cell r="G141">
            <v>0.95295138888888886</v>
          </cell>
          <cell r="H141">
            <v>0</v>
          </cell>
          <cell r="I141">
            <v>0</v>
          </cell>
          <cell r="J141" t="str">
            <v>000:30</v>
          </cell>
          <cell r="K141" t="str">
            <v>[CINE] {AVANCE PROGRAMACION} * {AVANCE PROGRAMACION}</v>
          </cell>
          <cell r="L141">
            <v>10</v>
          </cell>
          <cell r="M141">
            <v>19</v>
          </cell>
          <cell r="N141" t="str">
            <v>Resto</v>
          </cell>
          <cell r="O141">
            <v>0.7</v>
          </cell>
          <cell r="P141">
            <v>105.1</v>
          </cell>
          <cell r="Q141">
            <v>269</v>
          </cell>
          <cell r="R141">
            <v>62</v>
          </cell>
        </row>
        <row r="142">
          <cell r="A142">
            <v>139</v>
          </cell>
          <cell r="B142" t="str">
            <v xml:space="preserve">ISLA MAGICA/P.TEMATIC                                      </v>
          </cell>
          <cell r="C142" t="str">
            <v>A3</v>
          </cell>
          <cell r="D142" t="str">
            <v>GENERAL</v>
          </cell>
          <cell r="E142">
            <v>35863</v>
          </cell>
          <cell r="F142" t="str">
            <v>LUN</v>
          </cell>
          <cell r="G142">
            <v>0.55052083333333335</v>
          </cell>
          <cell r="H142">
            <v>0</v>
          </cell>
          <cell r="I142">
            <v>0</v>
          </cell>
          <cell r="J142" t="str">
            <v>000:10</v>
          </cell>
          <cell r="K142" t="str">
            <v>[EL EQUIPO A] {LA TIENDA EN CASA} * {AVANCE PROGRAMACION}</v>
          </cell>
          <cell r="L142">
            <v>5</v>
          </cell>
          <cell r="M142">
            <v>19</v>
          </cell>
          <cell r="N142" t="str">
            <v>Resto</v>
          </cell>
          <cell r="O142">
            <v>1.8</v>
          </cell>
          <cell r="P142">
            <v>106.9</v>
          </cell>
          <cell r="Q142">
            <v>677</v>
          </cell>
          <cell r="R142">
            <v>330</v>
          </cell>
        </row>
        <row r="143">
          <cell r="A143">
            <v>140</v>
          </cell>
          <cell r="B143" t="str">
            <v xml:space="preserve">ISLA MAGICA/P.TEMATIC                                      </v>
          </cell>
          <cell r="C143" t="str">
            <v>A3</v>
          </cell>
          <cell r="D143" t="str">
            <v>GENERAL</v>
          </cell>
          <cell r="E143">
            <v>35863</v>
          </cell>
          <cell r="F143" t="str">
            <v>LUN</v>
          </cell>
          <cell r="G143">
            <v>0.61400462962962965</v>
          </cell>
          <cell r="H143">
            <v>0</v>
          </cell>
          <cell r="I143">
            <v>0</v>
          </cell>
          <cell r="J143" t="str">
            <v>000:10</v>
          </cell>
          <cell r="K143" t="str">
            <v>[COSAS DE CASA]  * {AVANCE PROGRAMACION}</v>
          </cell>
          <cell r="L143">
            <v>10</v>
          </cell>
          <cell r="M143">
            <v>19</v>
          </cell>
          <cell r="N143" t="str">
            <v>Resto</v>
          </cell>
          <cell r="O143">
            <v>7.1</v>
          </cell>
          <cell r="P143">
            <v>114</v>
          </cell>
          <cell r="Q143">
            <v>2613</v>
          </cell>
          <cell r="R143">
            <v>1200</v>
          </cell>
        </row>
        <row r="144">
          <cell r="A144">
            <v>141</v>
          </cell>
          <cell r="B144" t="str">
            <v xml:space="preserve">ISLA MAGICA/P.TEMATIC                                      </v>
          </cell>
          <cell r="C144" t="str">
            <v>A3</v>
          </cell>
          <cell r="D144" t="str">
            <v>GENERAL</v>
          </cell>
          <cell r="E144">
            <v>35863</v>
          </cell>
          <cell r="F144" t="str">
            <v>LUN</v>
          </cell>
          <cell r="G144">
            <v>0.65918981481481487</v>
          </cell>
          <cell r="H144">
            <v>0</v>
          </cell>
          <cell r="I144">
            <v>0</v>
          </cell>
          <cell r="J144" t="str">
            <v>000:10</v>
          </cell>
          <cell r="K144" t="str">
            <v>[ANTENA 3 NOTICIAS 1] * [EXTRA ROSA]</v>
          </cell>
          <cell r="L144">
            <v>12</v>
          </cell>
          <cell r="M144">
            <v>20</v>
          </cell>
          <cell r="N144" t="str">
            <v>Resto</v>
          </cell>
          <cell r="O144">
            <v>4.9000000000000004</v>
          </cell>
          <cell r="P144">
            <v>119</v>
          </cell>
          <cell r="Q144">
            <v>1811</v>
          </cell>
          <cell r="R144">
            <v>1680</v>
          </cell>
        </row>
        <row r="145">
          <cell r="A145">
            <v>142</v>
          </cell>
          <cell r="B145" t="str">
            <v xml:space="preserve">ISLA MAGICA/P.TEMATIC                                      </v>
          </cell>
          <cell r="C145" t="str">
            <v>A3</v>
          </cell>
          <cell r="D145" t="str">
            <v>GENERAL</v>
          </cell>
          <cell r="E145">
            <v>35863</v>
          </cell>
          <cell r="F145" t="str">
            <v>LUN</v>
          </cell>
          <cell r="G145">
            <v>0.76116898148148149</v>
          </cell>
          <cell r="H145">
            <v>0</v>
          </cell>
          <cell r="I145">
            <v>0</v>
          </cell>
          <cell r="J145" t="str">
            <v>000:10</v>
          </cell>
          <cell r="K145" t="str">
            <v>[WAIKIKI] {AVANCE PROGRAMACION} * {AVANCE PROGRAMACION}</v>
          </cell>
          <cell r="L145">
            <v>13</v>
          </cell>
          <cell r="M145">
            <v>15</v>
          </cell>
          <cell r="N145" t="str">
            <v>Resto</v>
          </cell>
          <cell r="O145">
            <v>2.5</v>
          </cell>
          <cell r="P145">
            <v>121.5</v>
          </cell>
          <cell r="Q145">
            <v>933</v>
          </cell>
          <cell r="R145">
            <v>450</v>
          </cell>
        </row>
        <row r="146">
          <cell r="A146">
            <v>143</v>
          </cell>
          <cell r="B146" t="str">
            <v xml:space="preserve">ISLA MAGICA/P.TEMATIC                                      </v>
          </cell>
          <cell r="C146" t="str">
            <v>A3</v>
          </cell>
          <cell r="D146" t="str">
            <v>GENERAL</v>
          </cell>
          <cell r="E146">
            <v>35863</v>
          </cell>
          <cell r="F146" t="str">
            <v>LUN</v>
          </cell>
          <cell r="G146">
            <v>0.82670138888888889</v>
          </cell>
          <cell r="H146">
            <v>0</v>
          </cell>
          <cell r="I146">
            <v>0</v>
          </cell>
          <cell r="J146" t="str">
            <v>000:10</v>
          </cell>
          <cell r="K146" t="str">
            <v>[EN ANTENA]  * {AVANCE PROGRAMACION}</v>
          </cell>
          <cell r="L146">
            <v>5</v>
          </cell>
          <cell r="M146">
            <v>18</v>
          </cell>
          <cell r="N146" t="str">
            <v>Resto</v>
          </cell>
          <cell r="O146">
            <v>3.4</v>
          </cell>
          <cell r="P146">
            <v>124.9</v>
          </cell>
          <cell r="Q146">
            <v>1262</v>
          </cell>
          <cell r="R146">
            <v>450</v>
          </cell>
        </row>
        <row r="147">
          <cell r="A147">
            <v>144</v>
          </cell>
          <cell r="B147" t="str">
            <v xml:space="preserve">ISLA MAGICA/P.TEMATIC                                      </v>
          </cell>
          <cell r="C147" t="str">
            <v>C.SUR</v>
          </cell>
          <cell r="D147" t="str">
            <v>GENERAL</v>
          </cell>
          <cell r="E147">
            <v>35863</v>
          </cell>
          <cell r="F147" t="str">
            <v>LUN</v>
          </cell>
          <cell r="G147">
            <v>0.67986111111111114</v>
          </cell>
          <cell r="H147">
            <v>0</v>
          </cell>
          <cell r="I147">
            <v>0</v>
          </cell>
          <cell r="J147" t="str">
            <v>000:30</v>
          </cell>
          <cell r="K147" t="str">
            <v>[DE TARDE EN TARDE] {AVANCE PROGRAMACION} * {AVANCE PROGRAMACION}</v>
          </cell>
          <cell r="L147">
            <v>3</v>
          </cell>
          <cell r="M147">
            <v>11</v>
          </cell>
          <cell r="N147" t="str">
            <v>Resto</v>
          </cell>
          <cell r="O147">
            <v>1.4</v>
          </cell>
          <cell r="P147">
            <v>126.4</v>
          </cell>
          <cell r="Q147">
            <v>527</v>
          </cell>
          <cell r="R147">
            <v>32</v>
          </cell>
        </row>
        <row r="148">
          <cell r="A148">
            <v>145</v>
          </cell>
          <cell r="B148" t="str">
            <v xml:space="preserve">ISLA MAGICA/P.TEMATIC                                      </v>
          </cell>
          <cell r="C148" t="str">
            <v>C.SUR</v>
          </cell>
          <cell r="D148" t="str">
            <v>GENERAL</v>
          </cell>
          <cell r="E148">
            <v>35863</v>
          </cell>
          <cell r="F148" t="str">
            <v>LUN</v>
          </cell>
          <cell r="G148">
            <v>0.7996875</v>
          </cell>
          <cell r="H148">
            <v>0</v>
          </cell>
          <cell r="I148">
            <v>0</v>
          </cell>
          <cell r="J148" t="str">
            <v>000:30</v>
          </cell>
          <cell r="K148" t="str">
            <v>[REJONES] {AVANCE PROGRAMACION} * {AVANCE PROGRAMACION}</v>
          </cell>
          <cell r="L148">
            <v>4</v>
          </cell>
          <cell r="M148">
            <v>4</v>
          </cell>
          <cell r="N148" t="str">
            <v>Ultima</v>
          </cell>
          <cell r="O148">
            <v>0.8</v>
          </cell>
          <cell r="P148">
            <v>127.2</v>
          </cell>
          <cell r="Q148">
            <v>291</v>
          </cell>
          <cell r="R148">
            <v>57</v>
          </cell>
        </row>
        <row r="149">
          <cell r="A149">
            <v>146</v>
          </cell>
          <cell r="B149" t="str">
            <v xml:space="preserve">ISLA MAGICA/P.TEMATIC                                      </v>
          </cell>
          <cell r="C149" t="str">
            <v>C.SUR</v>
          </cell>
          <cell r="D149" t="str">
            <v>GENERAL</v>
          </cell>
          <cell r="E149">
            <v>35863</v>
          </cell>
          <cell r="F149" t="str">
            <v>LUN</v>
          </cell>
          <cell r="G149">
            <v>0.87084490740740739</v>
          </cell>
          <cell r="H149">
            <v>0</v>
          </cell>
          <cell r="I149">
            <v>0</v>
          </cell>
          <cell r="J149" t="str">
            <v>000:30</v>
          </cell>
          <cell r="K149" t="str">
            <v>[NOTICIAS 2]  * {NOTICIAS PROVINCIALES}</v>
          </cell>
          <cell r="L149">
            <v>4</v>
          </cell>
          <cell r="M149">
            <v>10</v>
          </cell>
          <cell r="N149" t="str">
            <v>Resto</v>
          </cell>
          <cell r="O149">
            <v>0.8</v>
          </cell>
          <cell r="P149">
            <v>128</v>
          </cell>
          <cell r="Q149">
            <v>293</v>
          </cell>
          <cell r="R149">
            <v>85</v>
          </cell>
        </row>
        <row r="150">
          <cell r="A150">
            <v>147</v>
          </cell>
          <cell r="B150" t="str">
            <v xml:space="preserve">ISLA MAGICA/P.TEMATIC                                      </v>
          </cell>
          <cell r="C150" t="str">
            <v>C.SUR</v>
          </cell>
          <cell r="D150" t="str">
            <v>GENERAL</v>
          </cell>
          <cell r="E150">
            <v>35863</v>
          </cell>
          <cell r="F150" t="str">
            <v>LUN</v>
          </cell>
          <cell r="G150">
            <v>0.91714120370370367</v>
          </cell>
          <cell r="H150">
            <v>0</v>
          </cell>
          <cell r="I150">
            <v>0</v>
          </cell>
          <cell r="J150" t="str">
            <v>000:30</v>
          </cell>
          <cell r="K150" t="str">
            <v>[SUPERCINE]  * {AVANCE PROGRAMACION}</v>
          </cell>
          <cell r="L150">
            <v>4</v>
          </cell>
          <cell r="M150">
            <v>16</v>
          </cell>
          <cell r="N150" t="str">
            <v>Resto</v>
          </cell>
          <cell r="O150">
            <v>1.8</v>
          </cell>
          <cell r="P150">
            <v>129.69999999999999</v>
          </cell>
          <cell r="Q150">
            <v>649</v>
          </cell>
          <cell r="R150">
            <v>15</v>
          </cell>
        </row>
        <row r="151">
          <cell r="A151">
            <v>148</v>
          </cell>
          <cell r="B151" t="str">
            <v xml:space="preserve">ISLA MAGICA/P.TEMATIC                                      </v>
          </cell>
          <cell r="C151" t="str">
            <v>C9</v>
          </cell>
          <cell r="D151" t="str">
            <v>GENERAL</v>
          </cell>
          <cell r="E151">
            <v>35863</v>
          </cell>
          <cell r="F151" t="str">
            <v>LUN</v>
          </cell>
          <cell r="G151">
            <v>0.67086805555555562</v>
          </cell>
          <cell r="H151">
            <v>0</v>
          </cell>
          <cell r="I151">
            <v>0</v>
          </cell>
          <cell r="J151" t="str">
            <v>000:30</v>
          </cell>
          <cell r="K151" t="str">
            <v>[TARDES DE CINE] {AVANCE PROGRAMACION} * {AVANCE PROGRAMACION}</v>
          </cell>
          <cell r="L151">
            <v>11</v>
          </cell>
          <cell r="M151">
            <v>11</v>
          </cell>
          <cell r="N151" t="str">
            <v>Ultima</v>
          </cell>
          <cell r="O151">
            <v>0.4</v>
          </cell>
          <cell r="P151">
            <v>130.1</v>
          </cell>
          <cell r="Q151">
            <v>147</v>
          </cell>
          <cell r="R151">
            <v>240</v>
          </cell>
        </row>
        <row r="152">
          <cell r="A152">
            <v>149</v>
          </cell>
          <cell r="B152" t="str">
            <v xml:space="preserve">ISLA MAGICA/P.TEMATIC                                      </v>
          </cell>
          <cell r="C152" t="str">
            <v>C9</v>
          </cell>
          <cell r="D152" t="str">
            <v>GENERAL</v>
          </cell>
          <cell r="E152">
            <v>35863</v>
          </cell>
          <cell r="F152" t="str">
            <v>LUN</v>
          </cell>
          <cell r="G152">
            <v>0.68510416666666663</v>
          </cell>
          <cell r="H152">
            <v>0</v>
          </cell>
          <cell r="I152">
            <v>0</v>
          </cell>
          <cell r="J152" t="str">
            <v>000:30</v>
          </cell>
          <cell r="K152" t="str">
            <v>[TARDES DE CINE] {AVANCE PROGRAMACION} * {AVANCE PROGRAMACION}</v>
          </cell>
          <cell r="L152">
            <v>3</v>
          </cell>
          <cell r="M152">
            <v>13</v>
          </cell>
          <cell r="N152" t="str">
            <v>Resto</v>
          </cell>
          <cell r="O152">
            <v>0.4</v>
          </cell>
          <cell r="P152">
            <v>130.5</v>
          </cell>
          <cell r="Q152">
            <v>132</v>
          </cell>
          <cell r="R152">
            <v>240</v>
          </cell>
        </row>
        <row r="153">
          <cell r="A153">
            <v>150</v>
          </cell>
          <cell r="B153" t="str">
            <v xml:space="preserve">ISLA MAGICA/P.TEMATIC                                      </v>
          </cell>
          <cell r="C153" t="str">
            <v>C9</v>
          </cell>
          <cell r="D153" t="str">
            <v>GENERAL</v>
          </cell>
          <cell r="E153">
            <v>35863</v>
          </cell>
          <cell r="F153" t="str">
            <v>LUN</v>
          </cell>
          <cell r="G153">
            <v>0.92545138888888889</v>
          </cell>
          <cell r="H153">
            <v>0</v>
          </cell>
          <cell r="I153">
            <v>0</v>
          </cell>
          <cell r="J153" t="str">
            <v>000:30</v>
          </cell>
          <cell r="K153" t="str">
            <v>[CINE DE NIT] {AVANCE PROGRAMACION} * {AVANCE PROGRAMACION}</v>
          </cell>
          <cell r="L153">
            <v>15</v>
          </cell>
          <cell r="M153">
            <v>16</v>
          </cell>
          <cell r="N153" t="str">
            <v>Penultima</v>
          </cell>
          <cell r="O153">
            <v>0.7</v>
          </cell>
          <cell r="P153">
            <v>131.19999999999999</v>
          </cell>
          <cell r="Q153">
            <v>272</v>
          </cell>
          <cell r="R153">
            <v>675</v>
          </cell>
        </row>
        <row r="154">
          <cell r="A154">
            <v>151</v>
          </cell>
          <cell r="B154" t="str">
            <v xml:space="preserve">ISLA MAGICA/P.TEMATIC                                      </v>
          </cell>
          <cell r="C154" t="str">
            <v>TVM</v>
          </cell>
          <cell r="D154" t="str">
            <v>GENERAL</v>
          </cell>
          <cell r="E154">
            <v>35863</v>
          </cell>
          <cell r="F154" t="str">
            <v>LUN</v>
          </cell>
          <cell r="G154">
            <v>0.57560185185185186</v>
          </cell>
          <cell r="H154">
            <v>0</v>
          </cell>
          <cell r="I154">
            <v>0</v>
          </cell>
          <cell r="J154" t="str">
            <v>000:30</v>
          </cell>
          <cell r="K154" t="str">
            <v>[CYBERCLUB] * [AVANCE PROGRAMACION]</v>
          </cell>
          <cell r="L154">
            <v>2</v>
          </cell>
          <cell r="M154">
            <v>14</v>
          </cell>
          <cell r="N154" t="str">
            <v>Segunda</v>
          </cell>
          <cell r="O154">
            <v>0.2</v>
          </cell>
          <cell r="P154">
            <v>131.4</v>
          </cell>
          <cell r="Q154">
            <v>72</v>
          </cell>
          <cell r="R154">
            <v>413</v>
          </cell>
        </row>
        <row r="155">
          <cell r="A155">
            <v>152</v>
          </cell>
          <cell r="B155" t="str">
            <v xml:space="preserve">ISLA MAGICA/P.TEMATIC                                      </v>
          </cell>
          <cell r="C155" t="str">
            <v>TVM</v>
          </cell>
          <cell r="D155" t="str">
            <v>GENERAL</v>
          </cell>
          <cell r="E155">
            <v>35863</v>
          </cell>
          <cell r="F155" t="str">
            <v>LUN</v>
          </cell>
          <cell r="G155">
            <v>0.89519675925925923</v>
          </cell>
          <cell r="H155">
            <v>0</v>
          </cell>
          <cell r="I155">
            <v>0</v>
          </cell>
          <cell r="J155" t="str">
            <v>000:30</v>
          </cell>
          <cell r="K155" t="str">
            <v>[TELENOTICIAS 2]</v>
          </cell>
          <cell r="L155">
            <v>3</v>
          </cell>
          <cell r="M155">
            <v>13</v>
          </cell>
          <cell r="N155" t="str">
            <v>Resto</v>
          </cell>
          <cell r="O155">
            <v>1.2</v>
          </cell>
          <cell r="P155">
            <v>132.6</v>
          </cell>
          <cell r="Q155">
            <v>433</v>
          </cell>
          <cell r="R155">
            <v>675</v>
          </cell>
        </row>
        <row r="156">
          <cell r="A156">
            <v>153</v>
          </cell>
          <cell r="B156" t="str">
            <v xml:space="preserve">ISLA MAGICA/P.TEMATIC                                      </v>
          </cell>
          <cell r="C156" t="str">
            <v>A3</v>
          </cell>
          <cell r="D156" t="str">
            <v>GENERAL</v>
          </cell>
          <cell r="E156">
            <v>35864</v>
          </cell>
          <cell r="F156" t="str">
            <v>MAR</v>
          </cell>
          <cell r="G156">
            <v>0.54596064814814815</v>
          </cell>
          <cell r="H156">
            <v>0</v>
          </cell>
          <cell r="I156">
            <v>0</v>
          </cell>
          <cell r="J156" t="str">
            <v>000:10</v>
          </cell>
          <cell r="K156" t="str">
            <v>[EL EQUIPO A] {A3Z SALUD} * {AVANCE PROGRAMACION}</v>
          </cell>
          <cell r="L156">
            <v>5</v>
          </cell>
          <cell r="M156">
            <v>18</v>
          </cell>
          <cell r="N156" t="str">
            <v>Resto</v>
          </cell>
          <cell r="O156">
            <v>1.5</v>
          </cell>
          <cell r="P156">
            <v>134.1</v>
          </cell>
          <cell r="Q156">
            <v>546</v>
          </cell>
          <cell r="R156">
            <v>90</v>
          </cell>
        </row>
        <row r="157">
          <cell r="A157">
            <v>154</v>
          </cell>
          <cell r="B157" t="str">
            <v xml:space="preserve">ISLA MAGICA/P.TEMATIC                                      </v>
          </cell>
          <cell r="C157" t="str">
            <v>A3</v>
          </cell>
          <cell r="D157" t="str">
            <v>GENERAL</v>
          </cell>
          <cell r="E157">
            <v>35864</v>
          </cell>
          <cell r="F157" t="str">
            <v>MAR</v>
          </cell>
          <cell r="G157">
            <v>0.59314814814814809</v>
          </cell>
          <cell r="H157">
            <v>0</v>
          </cell>
          <cell r="I157">
            <v>0</v>
          </cell>
          <cell r="J157" t="str">
            <v>000:10</v>
          </cell>
          <cell r="K157" t="str">
            <v>[LOS PROBLEMAS CRECEN] {LA TIENDA EN CASA} * {AVANCE PROGRAMACION}</v>
          </cell>
          <cell r="L157">
            <v>6</v>
          </cell>
          <cell r="M157">
            <v>15</v>
          </cell>
          <cell r="N157" t="str">
            <v>Resto</v>
          </cell>
          <cell r="O157">
            <v>4.8</v>
          </cell>
          <cell r="P157">
            <v>138.9</v>
          </cell>
          <cell r="Q157">
            <v>1747</v>
          </cell>
          <cell r="R157">
            <v>1200</v>
          </cell>
        </row>
        <row r="158">
          <cell r="A158">
            <v>155</v>
          </cell>
          <cell r="B158" t="str">
            <v xml:space="preserve">ISLA MAGICA/P.TEMATIC                                      </v>
          </cell>
          <cell r="C158" t="str">
            <v>A3</v>
          </cell>
          <cell r="D158" t="str">
            <v>GENERAL</v>
          </cell>
          <cell r="E158">
            <v>35864</v>
          </cell>
          <cell r="F158" t="str">
            <v>MAR</v>
          </cell>
          <cell r="G158">
            <v>0.68013888888888896</v>
          </cell>
          <cell r="H158">
            <v>0</v>
          </cell>
          <cell r="I158">
            <v>0</v>
          </cell>
          <cell r="J158" t="str">
            <v>000:10</v>
          </cell>
          <cell r="K158" t="str">
            <v>[EXTRA ROSA]  * {AVANCE PROGRAMACION}</v>
          </cell>
          <cell r="L158">
            <v>12</v>
          </cell>
          <cell r="M158">
            <v>18</v>
          </cell>
          <cell r="N158" t="str">
            <v>Resto</v>
          </cell>
          <cell r="O158">
            <v>5.3</v>
          </cell>
          <cell r="P158">
            <v>144.1</v>
          </cell>
          <cell r="Q158">
            <v>1933</v>
          </cell>
          <cell r="R158">
            <v>1200</v>
          </cell>
        </row>
        <row r="159">
          <cell r="A159">
            <v>156</v>
          </cell>
          <cell r="B159" t="str">
            <v xml:space="preserve">ISLA MAGICA/P.TEMATIC                                      </v>
          </cell>
          <cell r="C159" t="str">
            <v>A3</v>
          </cell>
          <cell r="D159" t="str">
            <v>GENERAL</v>
          </cell>
          <cell r="E159">
            <v>35864</v>
          </cell>
          <cell r="F159" t="str">
            <v>MAR</v>
          </cell>
          <cell r="G159">
            <v>0.72520833333333334</v>
          </cell>
          <cell r="H159">
            <v>0</v>
          </cell>
          <cell r="I159">
            <v>0</v>
          </cell>
          <cell r="J159" t="str">
            <v>000:10</v>
          </cell>
          <cell r="K159" t="str">
            <v>[TOCADOS POR UN ANGEL]  * {AVANCE PROGRAMACION}</v>
          </cell>
          <cell r="L159">
            <v>9</v>
          </cell>
          <cell r="M159">
            <v>13</v>
          </cell>
          <cell r="N159" t="str">
            <v>Resto</v>
          </cell>
          <cell r="O159">
            <v>2.5</v>
          </cell>
          <cell r="P159">
            <v>146.6</v>
          </cell>
          <cell r="Q159">
            <v>917</v>
          </cell>
          <cell r="R159">
            <v>510</v>
          </cell>
        </row>
        <row r="160">
          <cell r="A160">
            <v>157</v>
          </cell>
          <cell r="B160" t="str">
            <v xml:space="preserve">ISLA MAGICA/P.TEMATIC                                      </v>
          </cell>
          <cell r="C160" t="str">
            <v>A3</v>
          </cell>
          <cell r="D160" t="str">
            <v>GENERAL</v>
          </cell>
          <cell r="E160">
            <v>35864</v>
          </cell>
          <cell r="F160" t="str">
            <v>MAR</v>
          </cell>
          <cell r="G160">
            <v>0.85160879629629627</v>
          </cell>
          <cell r="H160">
            <v>0</v>
          </cell>
          <cell r="I160">
            <v>0</v>
          </cell>
          <cell r="J160" t="str">
            <v>000:10</v>
          </cell>
          <cell r="K160" t="str">
            <v>[EN ANTENA] * [IMPACTO TV]</v>
          </cell>
          <cell r="L160">
            <v>10</v>
          </cell>
          <cell r="M160">
            <v>16</v>
          </cell>
          <cell r="N160" t="str">
            <v>Resto</v>
          </cell>
          <cell r="O160">
            <v>4.7</v>
          </cell>
          <cell r="P160">
            <v>151.30000000000001</v>
          </cell>
          <cell r="Q160">
            <v>1726</v>
          </cell>
          <cell r="R160">
            <v>450</v>
          </cell>
        </row>
        <row r="161">
          <cell r="A161">
            <v>158</v>
          </cell>
          <cell r="B161" t="str">
            <v xml:space="preserve">ISLA MAGICA/P.TEMATIC                                      </v>
          </cell>
          <cell r="C161" t="str">
            <v>A3</v>
          </cell>
          <cell r="D161" t="str">
            <v>GENERAL</v>
          </cell>
          <cell r="E161">
            <v>35864</v>
          </cell>
          <cell r="F161" t="str">
            <v>MAR</v>
          </cell>
          <cell r="G161">
            <v>0.86502314814814818</v>
          </cell>
          <cell r="H161">
            <v>0</v>
          </cell>
          <cell r="I161">
            <v>0</v>
          </cell>
          <cell r="J161" t="str">
            <v>000:10</v>
          </cell>
          <cell r="K161" t="str">
            <v>[IMPACTO TV] {(P)VERAS LO QUE GUSTA} * {AVANCE PROGRAMACION}</v>
          </cell>
          <cell r="L161">
            <v>17</v>
          </cell>
          <cell r="M161">
            <v>22</v>
          </cell>
          <cell r="N161" t="str">
            <v>Resto</v>
          </cell>
          <cell r="O161">
            <v>6.7</v>
          </cell>
          <cell r="P161">
            <v>158</v>
          </cell>
          <cell r="Q161">
            <v>2470</v>
          </cell>
          <cell r="R161">
            <v>1560</v>
          </cell>
        </row>
        <row r="162">
          <cell r="A162">
            <v>159</v>
          </cell>
          <cell r="B162" t="str">
            <v xml:space="preserve">ISLA MAGICA/P.TEMATIC                                      </v>
          </cell>
          <cell r="C162" t="str">
            <v>A3</v>
          </cell>
          <cell r="D162" t="str">
            <v>GENERAL</v>
          </cell>
          <cell r="E162">
            <v>35864</v>
          </cell>
          <cell r="F162" t="str">
            <v>MAR</v>
          </cell>
          <cell r="G162">
            <v>0.92550925925925931</v>
          </cell>
          <cell r="H162">
            <v>0</v>
          </cell>
          <cell r="I162">
            <v>0</v>
          </cell>
          <cell r="J162" t="str">
            <v>000:10</v>
          </cell>
          <cell r="K162" t="str">
            <v>[PARODIA NACIONAL]  * {AVANCE PROGRAMACION}</v>
          </cell>
          <cell r="L162">
            <v>10</v>
          </cell>
          <cell r="M162">
            <v>17</v>
          </cell>
          <cell r="N162" t="str">
            <v>Resto</v>
          </cell>
          <cell r="O162">
            <v>8.3000000000000007</v>
          </cell>
          <cell r="P162">
            <v>166.4</v>
          </cell>
          <cell r="Q162">
            <v>3057</v>
          </cell>
          <cell r="R162">
            <v>2220</v>
          </cell>
        </row>
        <row r="163">
          <cell r="A163">
            <v>160</v>
          </cell>
          <cell r="B163" t="str">
            <v xml:space="preserve">ISLA MAGICA/P.TEMATIC                                      </v>
          </cell>
          <cell r="C163" t="str">
            <v>C.SUR</v>
          </cell>
          <cell r="D163" t="str">
            <v>GENERAL</v>
          </cell>
          <cell r="E163">
            <v>35864</v>
          </cell>
          <cell r="F163" t="str">
            <v>MAR</v>
          </cell>
          <cell r="G163">
            <v>0.68363425925925936</v>
          </cell>
          <cell r="H163">
            <v>0</v>
          </cell>
          <cell r="I163">
            <v>0</v>
          </cell>
          <cell r="J163" t="str">
            <v>000:30</v>
          </cell>
          <cell r="K163" t="str">
            <v>[DE TARDE EN TARDE] {AVANCE PROGRAMACION} * {AVANCE PROGRAMACION}</v>
          </cell>
          <cell r="L163">
            <v>5</v>
          </cell>
          <cell r="M163">
            <v>14</v>
          </cell>
          <cell r="N163" t="str">
            <v>Resto</v>
          </cell>
          <cell r="O163">
            <v>1.3</v>
          </cell>
          <cell r="P163">
            <v>167.6</v>
          </cell>
          <cell r="Q163">
            <v>461</v>
          </cell>
          <cell r="R163">
            <v>32</v>
          </cell>
        </row>
        <row r="164">
          <cell r="A164">
            <v>161</v>
          </cell>
          <cell r="B164" t="str">
            <v xml:space="preserve">ISLA MAGICA/P.TEMATIC                                      </v>
          </cell>
          <cell r="C164" t="str">
            <v>C.SUR</v>
          </cell>
          <cell r="D164" t="str">
            <v>GENERAL</v>
          </cell>
          <cell r="E164">
            <v>35864</v>
          </cell>
          <cell r="F164" t="str">
            <v>MAR</v>
          </cell>
          <cell r="G164">
            <v>0.7896643518518518</v>
          </cell>
          <cell r="H164">
            <v>0</v>
          </cell>
          <cell r="I164">
            <v>0</v>
          </cell>
          <cell r="J164" t="str">
            <v>000:30</v>
          </cell>
          <cell r="K164" t="str">
            <v>[LA BANDA DEL SUR] * [AVANCE PROGRAMACION]</v>
          </cell>
          <cell r="L164">
            <v>2</v>
          </cell>
          <cell r="M164">
            <v>5</v>
          </cell>
          <cell r="N164" t="str">
            <v>Segunda</v>
          </cell>
          <cell r="O164">
            <v>0.2</v>
          </cell>
          <cell r="P164">
            <v>167.9</v>
          </cell>
          <cell r="Q164">
            <v>84</v>
          </cell>
          <cell r="R164">
            <v>28</v>
          </cell>
        </row>
        <row r="165">
          <cell r="A165">
            <v>162</v>
          </cell>
          <cell r="B165" t="str">
            <v xml:space="preserve">ISLA MAGICA/P.TEMATIC                                      </v>
          </cell>
          <cell r="C165" t="str">
            <v>C.SUR</v>
          </cell>
          <cell r="D165" t="str">
            <v>GENERAL</v>
          </cell>
          <cell r="E165">
            <v>35864</v>
          </cell>
          <cell r="F165" t="str">
            <v>MAR</v>
          </cell>
          <cell r="G165">
            <v>0.92216435185185175</v>
          </cell>
          <cell r="H165">
            <v>0</v>
          </cell>
          <cell r="I165">
            <v>0</v>
          </cell>
          <cell r="J165" t="str">
            <v>000:30</v>
          </cell>
          <cell r="K165" t="str">
            <v>[NUMEROS ROJOS] {AVANCE PROGRAMACION} * {AVANCE PROGRAMACION}</v>
          </cell>
          <cell r="L165">
            <v>7</v>
          </cell>
          <cell r="M165">
            <v>16</v>
          </cell>
          <cell r="N165" t="str">
            <v>Resto</v>
          </cell>
          <cell r="O165">
            <v>1.6</v>
          </cell>
          <cell r="P165">
            <v>169.5</v>
          </cell>
          <cell r="Q165">
            <v>585</v>
          </cell>
          <cell r="R165">
            <v>15</v>
          </cell>
        </row>
        <row r="166">
          <cell r="A166">
            <v>163</v>
          </cell>
          <cell r="B166" t="str">
            <v xml:space="preserve">ISLA MAGICA/P.TEMATIC                                      </v>
          </cell>
          <cell r="C166" t="str">
            <v>C9</v>
          </cell>
          <cell r="D166" t="str">
            <v>GENERAL</v>
          </cell>
          <cell r="E166">
            <v>35864</v>
          </cell>
          <cell r="F166" t="str">
            <v>MAR</v>
          </cell>
          <cell r="G166">
            <v>0.66449074074074077</v>
          </cell>
          <cell r="H166">
            <v>0</v>
          </cell>
          <cell r="I166">
            <v>0</v>
          </cell>
          <cell r="J166" t="str">
            <v>000:30</v>
          </cell>
          <cell r="K166" t="str">
            <v>[TARDES DE CINE] {AVANCE PROGRAMACION} * {AVANCE PROGRAMACION}</v>
          </cell>
          <cell r="L166">
            <v>2</v>
          </cell>
          <cell r="M166">
            <v>13</v>
          </cell>
          <cell r="N166" t="str">
            <v>Segunda</v>
          </cell>
          <cell r="O166">
            <v>0.5</v>
          </cell>
          <cell r="P166">
            <v>170</v>
          </cell>
          <cell r="Q166">
            <v>193</v>
          </cell>
          <cell r="R166">
            <v>240</v>
          </cell>
        </row>
        <row r="167">
          <cell r="A167">
            <v>164</v>
          </cell>
          <cell r="B167" t="str">
            <v xml:space="preserve">ISLA MAGICA/P.TEMATIC                                      </v>
          </cell>
          <cell r="C167" t="str">
            <v>TVM</v>
          </cell>
          <cell r="D167" t="str">
            <v>GENERAL</v>
          </cell>
          <cell r="E167">
            <v>35864</v>
          </cell>
          <cell r="F167" t="str">
            <v>MAR</v>
          </cell>
          <cell r="G167">
            <v>0.91141203703703699</v>
          </cell>
          <cell r="H167">
            <v>0</v>
          </cell>
          <cell r="I167">
            <v>0</v>
          </cell>
          <cell r="J167" t="str">
            <v>000:30</v>
          </cell>
          <cell r="K167" t="str">
            <v>[CINE]  * {AVANCE PROGRAMACION}</v>
          </cell>
          <cell r="L167">
            <v>3</v>
          </cell>
          <cell r="M167">
            <v>20</v>
          </cell>
          <cell r="N167" t="str">
            <v>Resto</v>
          </cell>
          <cell r="O167">
            <v>1</v>
          </cell>
          <cell r="P167">
            <v>170.9</v>
          </cell>
          <cell r="Q167">
            <v>355</v>
          </cell>
          <cell r="R167">
            <v>1050</v>
          </cell>
        </row>
        <row r="168">
          <cell r="A168">
            <v>165</v>
          </cell>
          <cell r="B168" t="str">
            <v xml:space="preserve">ISLA MAGICA/P.TEMATIC                                      </v>
          </cell>
          <cell r="C168" t="str">
            <v>A3</v>
          </cell>
          <cell r="D168" t="str">
            <v>GENERAL</v>
          </cell>
          <cell r="E168">
            <v>35865</v>
          </cell>
          <cell r="F168" t="str">
            <v>MIÉ</v>
          </cell>
          <cell r="G168">
            <v>0.57491898148148146</v>
          </cell>
          <cell r="H168">
            <v>0</v>
          </cell>
          <cell r="I168">
            <v>0</v>
          </cell>
          <cell r="J168" t="str">
            <v>000:10</v>
          </cell>
          <cell r="K168" t="str">
            <v xml:space="preserve">[EL EQUIPO A] {AVANCE PROGRAMACION} * </v>
          </cell>
          <cell r="L168">
            <v>24</v>
          </cell>
          <cell r="M168">
            <v>25</v>
          </cell>
          <cell r="N168" t="str">
            <v>Penultima</v>
          </cell>
          <cell r="O168">
            <v>3.5</v>
          </cell>
          <cell r="P168">
            <v>174.4</v>
          </cell>
          <cell r="Q168">
            <v>1278</v>
          </cell>
          <cell r="R168">
            <v>330</v>
          </cell>
        </row>
        <row r="169">
          <cell r="A169">
            <v>166</v>
          </cell>
          <cell r="B169" t="str">
            <v xml:space="preserve">ISLA MAGICA/P.TEMATIC                                      </v>
          </cell>
          <cell r="C169" t="str">
            <v>A3</v>
          </cell>
          <cell r="D169" t="str">
            <v>GENERAL</v>
          </cell>
          <cell r="E169">
            <v>35865</v>
          </cell>
          <cell r="F169" t="str">
            <v>MIÉ</v>
          </cell>
          <cell r="G169">
            <v>0.59368055555555554</v>
          </cell>
          <cell r="H169">
            <v>0</v>
          </cell>
          <cell r="I169">
            <v>0</v>
          </cell>
          <cell r="J169" t="str">
            <v>000:10</v>
          </cell>
          <cell r="K169" t="str">
            <v>[LOS PROBLEMAS CRECEN] {AVANCE PROGRAMACION M} * {AVANCE PROGRAMACION}</v>
          </cell>
          <cell r="L169">
            <v>14</v>
          </cell>
          <cell r="M169">
            <v>18</v>
          </cell>
          <cell r="N169" t="str">
            <v>Resto</v>
          </cell>
          <cell r="O169">
            <v>4.9000000000000004</v>
          </cell>
          <cell r="P169">
            <v>179.3</v>
          </cell>
          <cell r="Q169">
            <v>1794</v>
          </cell>
          <cell r="R169">
            <v>1200</v>
          </cell>
        </row>
        <row r="170">
          <cell r="A170">
            <v>167</v>
          </cell>
          <cell r="B170" t="str">
            <v xml:space="preserve">ISLA MAGICA/P.TEMATIC                                      </v>
          </cell>
          <cell r="C170" t="str">
            <v>A3</v>
          </cell>
          <cell r="D170" t="str">
            <v>GENERAL</v>
          </cell>
          <cell r="E170">
            <v>35865</v>
          </cell>
          <cell r="F170" t="str">
            <v>MIÉ</v>
          </cell>
          <cell r="G170">
            <v>0.69239583333333332</v>
          </cell>
          <cell r="H170">
            <v>0</v>
          </cell>
          <cell r="I170">
            <v>0</v>
          </cell>
          <cell r="J170" t="str">
            <v>000:10</v>
          </cell>
          <cell r="K170" t="str">
            <v>[EXTRA ROSA]  * {(P)VERAS LO QUE GUSTA}</v>
          </cell>
          <cell r="L170">
            <v>13</v>
          </cell>
          <cell r="M170">
            <v>21</v>
          </cell>
          <cell r="N170" t="str">
            <v>Resto</v>
          </cell>
          <cell r="O170">
            <v>4.8</v>
          </cell>
          <cell r="P170">
            <v>184.1</v>
          </cell>
          <cell r="Q170">
            <v>1770</v>
          </cell>
          <cell r="R170">
            <v>1200</v>
          </cell>
        </row>
        <row r="171">
          <cell r="A171">
            <v>168</v>
          </cell>
          <cell r="B171" t="str">
            <v xml:space="preserve">ISLA MAGICA/P.TEMATIC                                      </v>
          </cell>
          <cell r="C171" t="str">
            <v>A3</v>
          </cell>
          <cell r="D171" t="str">
            <v>GENERAL</v>
          </cell>
          <cell r="E171">
            <v>35865</v>
          </cell>
          <cell r="F171" t="str">
            <v>MIÉ</v>
          </cell>
          <cell r="G171">
            <v>0.75451388888888893</v>
          </cell>
          <cell r="H171">
            <v>0</v>
          </cell>
          <cell r="I171">
            <v>0</v>
          </cell>
          <cell r="J171" t="str">
            <v>000:10</v>
          </cell>
          <cell r="K171" t="str">
            <v>[WAIKIKI]  * {AVANCE PROGRAMACION}</v>
          </cell>
          <cell r="L171">
            <v>8</v>
          </cell>
          <cell r="M171">
            <v>16</v>
          </cell>
          <cell r="N171" t="str">
            <v>Resto</v>
          </cell>
          <cell r="O171">
            <v>3.2</v>
          </cell>
          <cell r="P171">
            <v>187.4</v>
          </cell>
          <cell r="Q171">
            <v>1180</v>
          </cell>
          <cell r="R171">
            <v>510</v>
          </cell>
        </row>
        <row r="172">
          <cell r="A172">
            <v>169</v>
          </cell>
          <cell r="B172" t="str">
            <v xml:space="preserve">ISLA MAGICA/P.TEMATIC                                      </v>
          </cell>
          <cell r="C172" t="str">
            <v>A3</v>
          </cell>
          <cell r="D172" t="str">
            <v>GENERAL</v>
          </cell>
          <cell r="E172">
            <v>35865</v>
          </cell>
          <cell r="F172" t="str">
            <v>MIÉ</v>
          </cell>
          <cell r="G172">
            <v>0.77497685185185183</v>
          </cell>
          <cell r="H172">
            <v>0</v>
          </cell>
          <cell r="I172">
            <v>0</v>
          </cell>
          <cell r="J172" t="str">
            <v>000:10</v>
          </cell>
          <cell r="K172" t="str">
            <v>[WAIKIKI] {A3Z SALUD} * {AVANCE PROGRAMACION}</v>
          </cell>
          <cell r="L172">
            <v>10</v>
          </cell>
          <cell r="M172">
            <v>16</v>
          </cell>
          <cell r="N172" t="str">
            <v>Resto</v>
          </cell>
          <cell r="O172">
            <v>3</v>
          </cell>
          <cell r="P172">
            <v>190.3</v>
          </cell>
          <cell r="Q172">
            <v>1090</v>
          </cell>
          <cell r="R172">
            <v>510</v>
          </cell>
        </row>
        <row r="173">
          <cell r="A173">
            <v>170</v>
          </cell>
          <cell r="B173" t="str">
            <v xml:space="preserve">ISLA MAGICA/P.TEMATIC                                      </v>
          </cell>
          <cell r="C173" t="str">
            <v>A3</v>
          </cell>
          <cell r="D173" t="str">
            <v>GENERAL</v>
          </cell>
          <cell r="E173">
            <v>35865</v>
          </cell>
          <cell r="F173" t="str">
            <v>MIÉ</v>
          </cell>
          <cell r="G173">
            <v>0.86343749999999997</v>
          </cell>
          <cell r="H173">
            <v>0</v>
          </cell>
          <cell r="I173">
            <v>0</v>
          </cell>
          <cell r="J173" t="str">
            <v>000:10</v>
          </cell>
          <cell r="K173" t="str">
            <v>[IMPACTO TV]  * {AVANCE PROGRAMACION}</v>
          </cell>
          <cell r="L173">
            <v>15</v>
          </cell>
          <cell r="M173">
            <v>22</v>
          </cell>
          <cell r="N173" t="str">
            <v>Resto</v>
          </cell>
          <cell r="O173">
            <v>5.9</v>
          </cell>
          <cell r="P173">
            <v>196.3</v>
          </cell>
          <cell r="Q173">
            <v>2180</v>
          </cell>
          <cell r="R173">
            <v>1560</v>
          </cell>
        </row>
        <row r="174">
          <cell r="A174">
            <v>171</v>
          </cell>
          <cell r="B174" t="str">
            <v xml:space="preserve">ISLA MAGICA/P.TEMATIC                                      </v>
          </cell>
          <cell r="C174" t="str">
            <v>A3</v>
          </cell>
          <cell r="D174" t="str">
            <v>GENERAL</v>
          </cell>
          <cell r="E174">
            <v>35865</v>
          </cell>
          <cell r="F174" t="str">
            <v>MIÉ</v>
          </cell>
          <cell r="G174">
            <v>0.97687500000000005</v>
          </cell>
          <cell r="H174">
            <v>0</v>
          </cell>
          <cell r="I174">
            <v>0</v>
          </cell>
          <cell r="J174" t="str">
            <v>000:10</v>
          </cell>
          <cell r="K174" t="str">
            <v>[CINE] {AVANCE PROGRAMACION} * {AVANCE PROGRAMACION}</v>
          </cell>
          <cell r="L174">
            <v>13</v>
          </cell>
          <cell r="M174">
            <v>23</v>
          </cell>
          <cell r="N174" t="str">
            <v>Resto</v>
          </cell>
          <cell r="O174">
            <v>4.5999999999999996</v>
          </cell>
          <cell r="P174">
            <v>200.9</v>
          </cell>
          <cell r="Q174">
            <v>1693</v>
          </cell>
          <cell r="R174">
            <v>1680</v>
          </cell>
        </row>
        <row r="175">
          <cell r="A175">
            <v>172</v>
          </cell>
          <cell r="B175" t="str">
            <v xml:space="preserve">ISLA MAGICA/P.TEMATIC                                      </v>
          </cell>
          <cell r="C175" t="str">
            <v>C.SUR</v>
          </cell>
          <cell r="D175" t="str">
            <v>GENERAL</v>
          </cell>
          <cell r="E175">
            <v>35865</v>
          </cell>
          <cell r="F175" t="str">
            <v>MIÉ</v>
          </cell>
          <cell r="G175">
            <v>0.677800925925926</v>
          </cell>
          <cell r="H175">
            <v>0</v>
          </cell>
          <cell r="I175">
            <v>0</v>
          </cell>
          <cell r="J175" t="str">
            <v>000:30</v>
          </cell>
          <cell r="K175" t="str">
            <v>[DE TARDE EN TARDE] {AVANCE PROGRAMACION} * {AVANCE PROGRAMACION}</v>
          </cell>
          <cell r="L175">
            <v>4</v>
          </cell>
          <cell r="M175">
            <v>11</v>
          </cell>
          <cell r="N175" t="str">
            <v>Resto</v>
          </cell>
          <cell r="O175">
            <v>1.8</v>
          </cell>
          <cell r="P175">
            <v>202.6</v>
          </cell>
          <cell r="Q175">
            <v>643</v>
          </cell>
          <cell r="R175">
            <v>32</v>
          </cell>
        </row>
        <row r="176">
          <cell r="A176">
            <v>173</v>
          </cell>
          <cell r="B176" t="str">
            <v xml:space="preserve">ISLA MAGICA/P.TEMATIC                                      </v>
          </cell>
          <cell r="C176" t="str">
            <v>C.SUR</v>
          </cell>
          <cell r="D176" t="str">
            <v>GENERAL</v>
          </cell>
          <cell r="E176">
            <v>35865</v>
          </cell>
          <cell r="F176" t="str">
            <v>MIÉ</v>
          </cell>
          <cell r="G176">
            <v>0.78881944444444441</v>
          </cell>
          <cell r="H176">
            <v>0</v>
          </cell>
          <cell r="I176">
            <v>0</v>
          </cell>
          <cell r="J176" t="str">
            <v>000:30</v>
          </cell>
          <cell r="K176" t="str">
            <v>[LA BANDA DEL SUR] * [AVANCE PROGRAMACION]</v>
          </cell>
          <cell r="L176">
            <v>2</v>
          </cell>
          <cell r="M176">
            <v>7</v>
          </cell>
          <cell r="N176" t="str">
            <v>Segunda</v>
          </cell>
          <cell r="O176">
            <v>0.5</v>
          </cell>
          <cell r="P176">
            <v>203.1</v>
          </cell>
          <cell r="Q176">
            <v>177</v>
          </cell>
          <cell r="R176">
            <v>28</v>
          </cell>
        </row>
        <row r="177">
          <cell r="A177">
            <v>174</v>
          </cell>
          <cell r="B177" t="str">
            <v xml:space="preserve">ISLA MAGICA/P.TEMATIC                                      </v>
          </cell>
          <cell r="C177" t="str">
            <v>C.SUR</v>
          </cell>
          <cell r="D177" t="str">
            <v>GENERAL</v>
          </cell>
          <cell r="E177">
            <v>35865</v>
          </cell>
          <cell r="F177" t="str">
            <v>MIÉ</v>
          </cell>
          <cell r="G177">
            <v>0.9087615740740741</v>
          </cell>
          <cell r="H177">
            <v>0</v>
          </cell>
          <cell r="I177">
            <v>0</v>
          </cell>
          <cell r="J177" t="str">
            <v>000:30</v>
          </cell>
          <cell r="K177" t="str">
            <v>[AVANCE PROGRAMACION] * [MIRA QUE BUENO]</v>
          </cell>
          <cell r="L177">
            <v>3</v>
          </cell>
          <cell r="M177">
            <v>5</v>
          </cell>
          <cell r="N177" t="str">
            <v>Resto</v>
          </cell>
          <cell r="O177">
            <v>1.1000000000000001</v>
          </cell>
          <cell r="P177">
            <v>204.2</v>
          </cell>
          <cell r="Q177">
            <v>413</v>
          </cell>
          <cell r="R177">
            <v>85</v>
          </cell>
        </row>
        <row r="178">
          <cell r="A178">
            <v>175</v>
          </cell>
          <cell r="B178" t="str">
            <v xml:space="preserve">ISLA MAGICA/P.TEMATIC                                      </v>
          </cell>
          <cell r="C178" t="str">
            <v>C9</v>
          </cell>
          <cell r="D178" t="str">
            <v>GENERAL</v>
          </cell>
          <cell r="E178">
            <v>35865</v>
          </cell>
          <cell r="F178" t="str">
            <v>MIÉ</v>
          </cell>
          <cell r="G178">
            <v>0.66518518518518521</v>
          </cell>
          <cell r="H178">
            <v>0</v>
          </cell>
          <cell r="I178">
            <v>0</v>
          </cell>
          <cell r="J178" t="str">
            <v>000:30</v>
          </cell>
          <cell r="K178" t="str">
            <v>[TARDES DE CINE] {AVANCE PROGRAMACION} * {AVANCE PROGRAMACION}</v>
          </cell>
          <cell r="L178">
            <v>12</v>
          </cell>
          <cell r="M178">
            <v>13</v>
          </cell>
          <cell r="N178" t="str">
            <v>Penultima</v>
          </cell>
          <cell r="O178">
            <v>0.4</v>
          </cell>
          <cell r="P178">
            <v>204.6</v>
          </cell>
          <cell r="Q178">
            <v>145</v>
          </cell>
          <cell r="R178">
            <v>240</v>
          </cell>
        </row>
        <row r="179">
          <cell r="A179">
            <v>176</v>
          </cell>
          <cell r="B179" t="str">
            <v xml:space="preserve">ISLA MAGICA/P.TEMATIC                                      </v>
          </cell>
          <cell r="C179" t="str">
            <v>C9</v>
          </cell>
          <cell r="D179" t="str">
            <v>GENERAL</v>
          </cell>
          <cell r="E179">
            <v>35865</v>
          </cell>
          <cell r="F179" t="str">
            <v>MIÉ</v>
          </cell>
          <cell r="G179">
            <v>0.93800925925925915</v>
          </cell>
          <cell r="H179">
            <v>0</v>
          </cell>
          <cell r="I179">
            <v>0</v>
          </cell>
          <cell r="J179" t="str">
            <v>000:30</v>
          </cell>
          <cell r="K179" t="str">
            <v>[CINE DE NIT] {AVANCE PROGRAMACION} * {AVANCE PROGRAMACION}</v>
          </cell>
          <cell r="L179">
            <v>17</v>
          </cell>
          <cell r="M179">
            <v>17</v>
          </cell>
          <cell r="N179" t="str">
            <v>Ultima</v>
          </cell>
          <cell r="O179">
            <v>0.7</v>
          </cell>
          <cell r="P179">
            <v>205.3</v>
          </cell>
          <cell r="Q179">
            <v>256</v>
          </cell>
          <cell r="R179">
            <v>675</v>
          </cell>
        </row>
        <row r="180">
          <cell r="A180">
            <v>177</v>
          </cell>
          <cell r="B180" t="str">
            <v xml:space="preserve">ISLA MAGICA/P.TEMATIC                                      </v>
          </cell>
          <cell r="C180" t="str">
            <v>TVM</v>
          </cell>
          <cell r="D180" t="str">
            <v>GENERAL</v>
          </cell>
          <cell r="E180">
            <v>35865</v>
          </cell>
          <cell r="F180" t="str">
            <v>MIÉ</v>
          </cell>
          <cell r="G180">
            <v>0.93130787037037033</v>
          </cell>
          <cell r="H180">
            <v>0</v>
          </cell>
          <cell r="I180">
            <v>0</v>
          </cell>
          <cell r="J180" t="str">
            <v>000:30</v>
          </cell>
          <cell r="K180" t="str">
            <v>[CUENTOS ASOMBROSOS] {AVANCE PROGRAMACION} * {AVANCE PROGRAMACION}</v>
          </cell>
          <cell r="L180">
            <v>17</v>
          </cell>
          <cell r="M180">
            <v>19</v>
          </cell>
          <cell r="N180" t="str">
            <v>Resto</v>
          </cell>
          <cell r="O180">
            <v>1</v>
          </cell>
          <cell r="P180">
            <v>206.3</v>
          </cell>
          <cell r="Q180">
            <v>354</v>
          </cell>
          <cell r="R180">
            <v>1050</v>
          </cell>
        </row>
        <row r="181">
          <cell r="A181">
            <v>178</v>
          </cell>
          <cell r="B181" t="str">
            <v xml:space="preserve">ISLA MAGICA/P.TEMATIC                                      </v>
          </cell>
          <cell r="C181" t="str">
            <v>A3</v>
          </cell>
          <cell r="D181" t="str">
            <v>GENERAL</v>
          </cell>
          <cell r="E181">
            <v>35866</v>
          </cell>
          <cell r="F181" t="str">
            <v>JUE</v>
          </cell>
          <cell r="G181">
            <v>0.57408564814814811</v>
          </cell>
          <cell r="H181">
            <v>0</v>
          </cell>
          <cell r="I181">
            <v>0</v>
          </cell>
          <cell r="J181" t="str">
            <v>000:10</v>
          </cell>
          <cell r="K181" t="str">
            <v>[EL EQUIPO A] {AVANCE PROGRAMACION} * {AVANCE PROGRAMACION}</v>
          </cell>
          <cell r="L181">
            <v>17</v>
          </cell>
          <cell r="M181">
            <v>26</v>
          </cell>
          <cell r="N181" t="str">
            <v>Resto</v>
          </cell>
          <cell r="O181">
            <v>3.6</v>
          </cell>
          <cell r="P181">
            <v>209.9</v>
          </cell>
          <cell r="Q181">
            <v>1310</v>
          </cell>
          <cell r="R181">
            <v>330</v>
          </cell>
        </row>
        <row r="182">
          <cell r="A182">
            <v>179</v>
          </cell>
          <cell r="B182" t="str">
            <v xml:space="preserve">ISLA MAGICA/P.TEMATIC                                      </v>
          </cell>
          <cell r="C182" t="str">
            <v>A3</v>
          </cell>
          <cell r="D182" t="str">
            <v>GENERAL</v>
          </cell>
          <cell r="E182">
            <v>35866</v>
          </cell>
          <cell r="F182" t="str">
            <v>JUE</v>
          </cell>
          <cell r="G182">
            <v>0.59576388888888887</v>
          </cell>
          <cell r="H182">
            <v>0</v>
          </cell>
          <cell r="I182">
            <v>0</v>
          </cell>
          <cell r="J182" t="str">
            <v>000:10</v>
          </cell>
          <cell r="K182" t="str">
            <v>[LOS PROBLEMAS CRECEN]  * {AVANCE PROGRAMACION}</v>
          </cell>
          <cell r="L182">
            <v>9</v>
          </cell>
          <cell r="M182">
            <v>14</v>
          </cell>
          <cell r="N182" t="str">
            <v>Resto</v>
          </cell>
          <cell r="O182">
            <v>4.5999999999999996</v>
          </cell>
          <cell r="P182">
            <v>214.5</v>
          </cell>
          <cell r="Q182">
            <v>1690</v>
          </cell>
          <cell r="R182">
            <v>1200</v>
          </cell>
        </row>
        <row r="183">
          <cell r="A183">
            <v>180</v>
          </cell>
          <cell r="B183" t="str">
            <v xml:space="preserve">ISLA MAGICA/P.TEMATIC                                      </v>
          </cell>
          <cell r="C183" t="str">
            <v>A3</v>
          </cell>
          <cell r="D183" t="str">
            <v>GENERAL</v>
          </cell>
          <cell r="E183">
            <v>35866</v>
          </cell>
          <cell r="F183" t="str">
            <v>JUE</v>
          </cell>
          <cell r="G183">
            <v>0.7160185185185185</v>
          </cell>
          <cell r="H183">
            <v>0</v>
          </cell>
          <cell r="I183">
            <v>0</v>
          </cell>
          <cell r="J183" t="str">
            <v>000:10</v>
          </cell>
          <cell r="K183" t="str">
            <v>[TOCADOS POR UN ANGEL] {AVANCE PROGRAMACION} * {AVANCE PROGRAMACION}</v>
          </cell>
          <cell r="L183">
            <v>11</v>
          </cell>
          <cell r="M183">
            <v>19</v>
          </cell>
          <cell r="N183" t="str">
            <v>Resto</v>
          </cell>
          <cell r="O183">
            <v>2.4</v>
          </cell>
          <cell r="P183">
            <v>216.8</v>
          </cell>
          <cell r="Q183">
            <v>869</v>
          </cell>
          <cell r="R183">
            <v>510</v>
          </cell>
        </row>
        <row r="184">
          <cell r="A184">
            <v>181</v>
          </cell>
          <cell r="B184" t="str">
            <v xml:space="preserve">ISLA MAGICA/P.TEMATIC                                      </v>
          </cell>
          <cell r="C184" t="str">
            <v>A3</v>
          </cell>
          <cell r="D184" t="str">
            <v>GENERAL</v>
          </cell>
          <cell r="E184">
            <v>35866</v>
          </cell>
          <cell r="F184" t="str">
            <v>JUE</v>
          </cell>
          <cell r="G184">
            <v>0.82925925925925925</v>
          </cell>
          <cell r="H184">
            <v>0</v>
          </cell>
          <cell r="I184">
            <v>0</v>
          </cell>
          <cell r="J184" t="str">
            <v>000:10</v>
          </cell>
          <cell r="K184" t="str">
            <v>[EN ANTENA]  * {AVANCE PROGRAMACION}</v>
          </cell>
          <cell r="L184">
            <v>14</v>
          </cell>
          <cell r="M184">
            <v>20</v>
          </cell>
          <cell r="N184" t="str">
            <v>Resto</v>
          </cell>
          <cell r="O184">
            <v>5</v>
          </cell>
          <cell r="P184">
            <v>221.8</v>
          </cell>
          <cell r="Q184">
            <v>1838</v>
          </cell>
          <cell r="R184">
            <v>450</v>
          </cell>
        </row>
        <row r="185">
          <cell r="A185">
            <v>182</v>
          </cell>
          <cell r="B185" t="str">
            <v xml:space="preserve">ISLA MAGICA/P.TEMATIC                                      </v>
          </cell>
          <cell r="C185" t="str">
            <v>A3</v>
          </cell>
          <cell r="D185" t="str">
            <v>GENERAL</v>
          </cell>
          <cell r="E185">
            <v>35866</v>
          </cell>
          <cell r="F185" t="str">
            <v>JUE</v>
          </cell>
          <cell r="G185">
            <v>0.8627083333333333</v>
          </cell>
          <cell r="H185">
            <v>0</v>
          </cell>
          <cell r="I185">
            <v>0</v>
          </cell>
          <cell r="J185" t="str">
            <v>000:10</v>
          </cell>
          <cell r="K185" t="str">
            <v>[IMPACTO TV]  * {(P)VERAS LO QUE GUSTA}</v>
          </cell>
          <cell r="L185">
            <v>12</v>
          </cell>
          <cell r="M185">
            <v>22</v>
          </cell>
          <cell r="N185" t="str">
            <v>Resto</v>
          </cell>
          <cell r="O185">
            <v>7.6</v>
          </cell>
          <cell r="P185">
            <v>229.5</v>
          </cell>
          <cell r="Q185">
            <v>2801</v>
          </cell>
          <cell r="R185">
            <v>1560</v>
          </cell>
        </row>
        <row r="186">
          <cell r="A186">
            <v>183</v>
          </cell>
          <cell r="B186" t="str">
            <v xml:space="preserve">ISLA MAGICA/P.TEMATIC                                      </v>
          </cell>
          <cell r="C186" t="str">
            <v>A3</v>
          </cell>
          <cell r="D186" t="str">
            <v>GENERAL</v>
          </cell>
          <cell r="E186">
            <v>35866</v>
          </cell>
          <cell r="F186" t="str">
            <v>JUE</v>
          </cell>
          <cell r="G186">
            <v>0.89408564814814817</v>
          </cell>
          <cell r="H186">
            <v>0</v>
          </cell>
          <cell r="I186">
            <v>0</v>
          </cell>
          <cell r="J186" t="str">
            <v>000:10</v>
          </cell>
          <cell r="K186" t="str">
            <v>[ANTENA 3 NOTICIAS 2]</v>
          </cell>
          <cell r="L186">
            <v>8</v>
          </cell>
          <cell r="M186">
            <v>10</v>
          </cell>
          <cell r="N186" t="str">
            <v>Resto</v>
          </cell>
          <cell r="O186">
            <v>8.1</v>
          </cell>
          <cell r="P186">
            <v>237.5</v>
          </cell>
          <cell r="Q186">
            <v>2971</v>
          </cell>
          <cell r="R186">
            <v>1920</v>
          </cell>
        </row>
        <row r="187">
          <cell r="A187">
            <v>184</v>
          </cell>
          <cell r="B187" t="str">
            <v xml:space="preserve">ISLA MAGICA/P.TEMATIC                                      </v>
          </cell>
          <cell r="C187" t="str">
            <v>C.SUR</v>
          </cell>
          <cell r="D187" t="str">
            <v>GENERAL</v>
          </cell>
          <cell r="E187">
            <v>35866</v>
          </cell>
          <cell r="F187" t="str">
            <v>JUE</v>
          </cell>
          <cell r="G187">
            <v>0.78865740740740742</v>
          </cell>
          <cell r="H187">
            <v>0</v>
          </cell>
          <cell r="I187">
            <v>0</v>
          </cell>
          <cell r="J187" t="str">
            <v>000:30</v>
          </cell>
          <cell r="K187" t="str">
            <v>[LA BANDA DEL SUR] * [AVANCE PROGRAMACION]</v>
          </cell>
          <cell r="L187">
            <v>1</v>
          </cell>
          <cell r="M187">
            <v>8</v>
          </cell>
          <cell r="N187" t="str">
            <v>Primera</v>
          </cell>
          <cell r="O187">
            <v>0.6</v>
          </cell>
          <cell r="P187">
            <v>238.1</v>
          </cell>
          <cell r="Q187">
            <v>218</v>
          </cell>
          <cell r="R187">
            <v>28</v>
          </cell>
        </row>
        <row r="188">
          <cell r="A188">
            <v>185</v>
          </cell>
          <cell r="B188" t="str">
            <v xml:space="preserve">ISLA MAGICA/P.TEMATIC                                      </v>
          </cell>
          <cell r="C188" t="str">
            <v>C.SUR</v>
          </cell>
          <cell r="D188" t="str">
            <v>GENERAL</v>
          </cell>
          <cell r="E188">
            <v>35866</v>
          </cell>
          <cell r="F188" t="str">
            <v>JUE</v>
          </cell>
          <cell r="G188">
            <v>0.92792824074074076</v>
          </cell>
          <cell r="H188">
            <v>0</v>
          </cell>
          <cell r="I188">
            <v>0</v>
          </cell>
          <cell r="J188" t="str">
            <v>000:30</v>
          </cell>
          <cell r="K188" t="str">
            <v>[GENTE CORRIENTE]  * {AVANCE PROGRAMACION}</v>
          </cell>
          <cell r="L188">
            <v>2</v>
          </cell>
          <cell r="M188">
            <v>12</v>
          </cell>
          <cell r="N188" t="str">
            <v>Segunda</v>
          </cell>
          <cell r="O188">
            <v>1.1000000000000001</v>
          </cell>
          <cell r="P188">
            <v>239.2</v>
          </cell>
          <cell r="Q188">
            <v>393</v>
          </cell>
          <cell r="R188">
            <v>15</v>
          </cell>
        </row>
        <row r="189">
          <cell r="A189">
            <v>186</v>
          </cell>
          <cell r="B189" t="str">
            <v xml:space="preserve">ISLA MAGICA/P.TEMATIC                                      </v>
          </cell>
          <cell r="C189" t="str">
            <v>C9</v>
          </cell>
          <cell r="D189" t="str">
            <v>GENERAL</v>
          </cell>
          <cell r="E189">
            <v>35866</v>
          </cell>
          <cell r="F189" t="str">
            <v>JUE</v>
          </cell>
          <cell r="G189">
            <v>0.66568287037037044</v>
          </cell>
          <cell r="H189">
            <v>0</v>
          </cell>
          <cell r="I189">
            <v>0</v>
          </cell>
          <cell r="J189" t="str">
            <v>000:30</v>
          </cell>
          <cell r="K189" t="str">
            <v>[TARDES DE CINE] {AVANCE PROGRAMACION} * {AVANCE PROGRAMACION}</v>
          </cell>
          <cell r="L189">
            <v>3</v>
          </cell>
          <cell r="M189">
            <v>14</v>
          </cell>
          <cell r="N189" t="str">
            <v>Resto</v>
          </cell>
          <cell r="O189">
            <v>0.4</v>
          </cell>
          <cell r="P189">
            <v>239.6</v>
          </cell>
          <cell r="Q189">
            <v>129</v>
          </cell>
          <cell r="R189">
            <v>240</v>
          </cell>
        </row>
        <row r="190">
          <cell r="A190">
            <v>187</v>
          </cell>
          <cell r="B190" t="str">
            <v xml:space="preserve">ISLA MAGICA/P.TEMATIC                                      </v>
          </cell>
          <cell r="C190" t="str">
            <v>C9</v>
          </cell>
          <cell r="D190" t="str">
            <v>GENERAL</v>
          </cell>
          <cell r="E190">
            <v>35866</v>
          </cell>
          <cell r="F190" t="str">
            <v>JUE</v>
          </cell>
          <cell r="G190">
            <v>0.73767361111111107</v>
          </cell>
          <cell r="H190">
            <v>0</v>
          </cell>
          <cell r="I190">
            <v>0</v>
          </cell>
          <cell r="J190" t="str">
            <v>000:30</v>
          </cell>
          <cell r="K190" t="str">
            <v>[EN PRIMERA PERSONA] {AVANCE PROGRAMACION} * {AVANCE PROGRAMACION}</v>
          </cell>
          <cell r="L190">
            <v>10</v>
          </cell>
          <cell r="M190">
            <v>10</v>
          </cell>
          <cell r="N190" t="str">
            <v>Ultima</v>
          </cell>
          <cell r="O190">
            <v>0.2</v>
          </cell>
          <cell r="P190">
            <v>239.8</v>
          </cell>
          <cell r="Q190">
            <v>91</v>
          </cell>
          <cell r="R190">
            <v>240</v>
          </cell>
        </row>
        <row r="191">
          <cell r="A191">
            <v>188</v>
          </cell>
          <cell r="B191" t="str">
            <v xml:space="preserve">ISLA MAGICA/P.TEMATIC                                      </v>
          </cell>
          <cell r="C191" t="str">
            <v>C9</v>
          </cell>
          <cell r="D191" t="str">
            <v>GENERAL</v>
          </cell>
          <cell r="E191">
            <v>35866</v>
          </cell>
          <cell r="F191" t="str">
            <v>JUE</v>
          </cell>
          <cell r="G191">
            <v>0.94068287037037035</v>
          </cell>
          <cell r="H191">
            <v>0</v>
          </cell>
          <cell r="I191">
            <v>0</v>
          </cell>
          <cell r="J191" t="str">
            <v>000:30</v>
          </cell>
          <cell r="K191" t="str">
            <v>[TOMBOLA] {AVANCE PROGRAMACION} * {AVANCE PROGRAMACION}</v>
          </cell>
          <cell r="L191">
            <v>15</v>
          </cell>
          <cell r="M191">
            <v>18</v>
          </cell>
          <cell r="N191" t="str">
            <v>Resto</v>
          </cell>
          <cell r="O191">
            <v>0.9</v>
          </cell>
          <cell r="P191">
            <v>240.7</v>
          </cell>
          <cell r="Q191">
            <v>338</v>
          </cell>
          <cell r="R191">
            <v>750</v>
          </cell>
        </row>
        <row r="192">
          <cell r="A192">
            <v>189</v>
          </cell>
          <cell r="B192" t="str">
            <v xml:space="preserve">ISLA MAGICA/P.TEMATIC                                      </v>
          </cell>
          <cell r="C192" t="str">
            <v>TVM</v>
          </cell>
          <cell r="D192" t="str">
            <v>GENERAL</v>
          </cell>
          <cell r="E192">
            <v>35866</v>
          </cell>
          <cell r="F192" t="str">
            <v>JUE</v>
          </cell>
          <cell r="G192">
            <v>0.89534722222222218</v>
          </cell>
          <cell r="H192">
            <v>0</v>
          </cell>
          <cell r="I192">
            <v>0</v>
          </cell>
          <cell r="J192" t="str">
            <v>000:30</v>
          </cell>
          <cell r="K192" t="str">
            <v>[TELENOTICIAS 2] * [AVANCE PROGRAMACION]</v>
          </cell>
          <cell r="L192">
            <v>2</v>
          </cell>
          <cell r="M192">
            <v>3</v>
          </cell>
          <cell r="N192" t="str">
            <v>Segunda</v>
          </cell>
          <cell r="O192">
            <v>0.9</v>
          </cell>
          <cell r="P192">
            <v>241.6</v>
          </cell>
          <cell r="Q192">
            <v>312</v>
          </cell>
          <cell r="R192">
            <v>1125</v>
          </cell>
        </row>
        <row r="193">
          <cell r="A193">
            <v>190</v>
          </cell>
          <cell r="B193" t="str">
            <v xml:space="preserve">ISLA MAGICA/P.TEMATIC                                      </v>
          </cell>
          <cell r="C193" t="str">
            <v>A3</v>
          </cell>
          <cell r="D193" t="str">
            <v>GENERAL</v>
          </cell>
          <cell r="E193">
            <v>35867</v>
          </cell>
          <cell r="F193" t="str">
            <v>VIE</v>
          </cell>
          <cell r="G193">
            <v>0.5753935185185185</v>
          </cell>
          <cell r="H193">
            <v>0</v>
          </cell>
          <cell r="I193">
            <v>0</v>
          </cell>
          <cell r="J193" t="str">
            <v>000:10</v>
          </cell>
          <cell r="K193" t="str">
            <v>[EL EQUIPO A] {AVANCE PROGRAMACION} * {AVANCE PROGRAMACION}</v>
          </cell>
          <cell r="L193">
            <v>13</v>
          </cell>
          <cell r="M193">
            <v>21</v>
          </cell>
          <cell r="N193" t="str">
            <v>Resto</v>
          </cell>
          <cell r="O193">
            <v>3.5</v>
          </cell>
          <cell r="P193">
            <v>245.1</v>
          </cell>
          <cell r="Q193">
            <v>1284</v>
          </cell>
          <cell r="R193">
            <v>330</v>
          </cell>
        </row>
        <row r="194">
          <cell r="A194">
            <v>191</v>
          </cell>
          <cell r="B194" t="str">
            <v xml:space="preserve">ISLA MAGICA/P.TEMATIC                                      </v>
          </cell>
          <cell r="C194" t="str">
            <v>A3</v>
          </cell>
          <cell r="D194" t="str">
            <v>GENERAL</v>
          </cell>
          <cell r="E194">
            <v>35867</v>
          </cell>
          <cell r="F194" t="str">
            <v>VIE</v>
          </cell>
          <cell r="G194">
            <v>0.69021990740740735</v>
          </cell>
          <cell r="H194">
            <v>0</v>
          </cell>
          <cell r="I194">
            <v>0</v>
          </cell>
          <cell r="J194" t="str">
            <v>000:10</v>
          </cell>
          <cell r="K194" t="str">
            <v>[EXTRA ROSA] {(P)VERAS LO QUE GUSTA} * {AVANCE PROGRAMACION}</v>
          </cell>
          <cell r="L194">
            <v>16</v>
          </cell>
          <cell r="M194">
            <v>21</v>
          </cell>
          <cell r="N194" t="str">
            <v>Resto</v>
          </cell>
          <cell r="O194">
            <v>4.4000000000000004</v>
          </cell>
          <cell r="P194">
            <v>249.4</v>
          </cell>
          <cell r="Q194">
            <v>1601</v>
          </cell>
          <cell r="R194">
            <v>1200</v>
          </cell>
        </row>
        <row r="195">
          <cell r="A195">
            <v>192</v>
          </cell>
          <cell r="B195" t="str">
            <v xml:space="preserve">ISLA MAGICA/P.TEMATIC                                      </v>
          </cell>
          <cell r="C195" t="str">
            <v>A3</v>
          </cell>
          <cell r="D195" t="str">
            <v>GENERAL</v>
          </cell>
          <cell r="E195">
            <v>35867</v>
          </cell>
          <cell r="F195" t="str">
            <v>VIE</v>
          </cell>
          <cell r="G195">
            <v>0.74170138888888892</v>
          </cell>
          <cell r="H195">
            <v>0</v>
          </cell>
          <cell r="I195">
            <v>0</v>
          </cell>
          <cell r="J195" t="str">
            <v>000:10</v>
          </cell>
          <cell r="K195" t="str">
            <v>[WAIKIKI] {A3Z SALUD} * {AVANCE PROGRAMACION}</v>
          </cell>
          <cell r="L195">
            <v>6</v>
          </cell>
          <cell r="M195">
            <v>17</v>
          </cell>
          <cell r="N195" t="str">
            <v>Resto</v>
          </cell>
          <cell r="O195">
            <v>2.1</v>
          </cell>
          <cell r="P195">
            <v>251.5</v>
          </cell>
          <cell r="Q195">
            <v>756</v>
          </cell>
          <cell r="R195">
            <v>510</v>
          </cell>
        </row>
        <row r="196">
          <cell r="A196">
            <v>193</v>
          </cell>
          <cell r="B196" t="str">
            <v xml:space="preserve">ISLA MAGICA/P.TEMATIC                                      </v>
          </cell>
          <cell r="C196" t="str">
            <v>A3</v>
          </cell>
          <cell r="D196" t="str">
            <v>GENERAL</v>
          </cell>
          <cell r="E196">
            <v>35867</v>
          </cell>
          <cell r="F196" t="str">
            <v>VIE</v>
          </cell>
          <cell r="G196">
            <v>0.85067129629629623</v>
          </cell>
          <cell r="H196">
            <v>0</v>
          </cell>
          <cell r="I196">
            <v>0</v>
          </cell>
          <cell r="J196" t="str">
            <v>000:10</v>
          </cell>
          <cell r="K196" t="str">
            <v>[EN ANTENA] * [IMPACTO TV]</v>
          </cell>
          <cell r="L196">
            <v>6</v>
          </cell>
          <cell r="M196">
            <v>17</v>
          </cell>
          <cell r="N196" t="str">
            <v>Resto</v>
          </cell>
          <cell r="O196">
            <v>4.8</v>
          </cell>
          <cell r="P196">
            <v>256.3</v>
          </cell>
          <cell r="Q196">
            <v>1762</v>
          </cell>
          <cell r="R196">
            <v>450</v>
          </cell>
        </row>
        <row r="197">
          <cell r="A197">
            <v>194</v>
          </cell>
          <cell r="B197" t="str">
            <v xml:space="preserve">ISLA MAGICA/P.TEMATIC                                      </v>
          </cell>
          <cell r="C197" t="str">
            <v>A3</v>
          </cell>
          <cell r="D197" t="str">
            <v>GENERAL</v>
          </cell>
          <cell r="E197">
            <v>35867</v>
          </cell>
          <cell r="F197" t="str">
            <v>VIE</v>
          </cell>
          <cell r="G197">
            <v>0.86203703703703705</v>
          </cell>
          <cell r="H197">
            <v>0</v>
          </cell>
          <cell r="I197">
            <v>0</v>
          </cell>
          <cell r="J197" t="str">
            <v>000:10</v>
          </cell>
          <cell r="K197" t="str">
            <v>[IMPACTO TV]  * {AVANCE PROGRAMACION}</v>
          </cell>
          <cell r="L197">
            <v>5</v>
          </cell>
          <cell r="M197">
            <v>23</v>
          </cell>
          <cell r="N197" t="str">
            <v>Resto</v>
          </cell>
          <cell r="O197">
            <v>6.5</v>
          </cell>
          <cell r="P197">
            <v>262.8</v>
          </cell>
          <cell r="Q197">
            <v>2404</v>
          </cell>
          <cell r="R197">
            <v>1560</v>
          </cell>
        </row>
        <row r="198">
          <cell r="A198">
            <v>195</v>
          </cell>
          <cell r="B198" t="str">
            <v xml:space="preserve">ISLA MAGICA/P.TEMATIC                                      </v>
          </cell>
          <cell r="C198" t="str">
            <v>A3</v>
          </cell>
          <cell r="D198" t="str">
            <v>GENERAL</v>
          </cell>
          <cell r="E198">
            <v>35867</v>
          </cell>
          <cell r="F198" t="str">
            <v>VIE</v>
          </cell>
          <cell r="G198">
            <v>1.019837962962963</v>
          </cell>
          <cell r="H198">
            <v>0</v>
          </cell>
          <cell r="I198">
            <v>0</v>
          </cell>
          <cell r="J198" t="str">
            <v>000:10</v>
          </cell>
          <cell r="K198" t="str">
            <v>[LLUVIA DE ESTRELLAS] {ANTENA 3 AVANCE 24H} * {AVANCE PROGRAMACION}</v>
          </cell>
          <cell r="L198">
            <v>19</v>
          </cell>
          <cell r="M198">
            <v>25</v>
          </cell>
          <cell r="N198" t="str">
            <v>Resto</v>
          </cell>
          <cell r="O198">
            <v>5.8</v>
          </cell>
          <cell r="P198">
            <v>268.7</v>
          </cell>
          <cell r="Q198">
            <v>2138</v>
          </cell>
          <cell r="R198">
            <v>1980</v>
          </cell>
        </row>
        <row r="199">
          <cell r="A199">
            <v>196</v>
          </cell>
          <cell r="B199" t="str">
            <v xml:space="preserve">ISLA MAGICA/P.TEMATIC                                      </v>
          </cell>
          <cell r="C199" t="str">
            <v>C.SUR</v>
          </cell>
          <cell r="D199" t="str">
            <v>GENERAL</v>
          </cell>
          <cell r="E199">
            <v>35867</v>
          </cell>
          <cell r="F199" t="str">
            <v>VIE</v>
          </cell>
          <cell r="G199">
            <v>0.67748842592592595</v>
          </cell>
          <cell r="H199">
            <v>0</v>
          </cell>
          <cell r="I199">
            <v>0</v>
          </cell>
          <cell r="J199" t="str">
            <v>000:30</v>
          </cell>
          <cell r="K199" t="str">
            <v>[DE TARDE EN TARDE] {AVANCE PROGRAMACION} * {AVANCE PROGRAMACION}</v>
          </cell>
          <cell r="L199">
            <v>4</v>
          </cell>
          <cell r="M199">
            <v>14</v>
          </cell>
          <cell r="N199" t="str">
            <v>Resto</v>
          </cell>
          <cell r="O199">
            <v>1.8</v>
          </cell>
          <cell r="P199">
            <v>270.5</v>
          </cell>
          <cell r="Q199">
            <v>673</v>
          </cell>
          <cell r="R199">
            <v>32</v>
          </cell>
        </row>
        <row r="200">
          <cell r="A200">
            <v>197</v>
          </cell>
          <cell r="B200" t="str">
            <v xml:space="preserve">ISLA MAGICA/P.TEMATIC                                      </v>
          </cell>
          <cell r="C200" t="str">
            <v>C.SUR</v>
          </cell>
          <cell r="D200" t="str">
            <v>GENERAL</v>
          </cell>
          <cell r="E200">
            <v>35867</v>
          </cell>
          <cell r="F200" t="str">
            <v>VIE</v>
          </cell>
          <cell r="G200">
            <v>0.86756944444444439</v>
          </cell>
          <cell r="H200">
            <v>0</v>
          </cell>
          <cell r="I200">
            <v>0</v>
          </cell>
          <cell r="J200" t="str">
            <v>000:30</v>
          </cell>
          <cell r="K200" t="str">
            <v>[NOTICIAS 2]  * {NOTICIAS PROVINCIALES}</v>
          </cell>
          <cell r="L200">
            <v>3</v>
          </cell>
          <cell r="M200">
            <v>10</v>
          </cell>
          <cell r="N200" t="str">
            <v>Resto</v>
          </cell>
          <cell r="O200">
            <v>0.8</v>
          </cell>
          <cell r="P200">
            <v>271.3</v>
          </cell>
          <cell r="Q200">
            <v>289</v>
          </cell>
          <cell r="R200">
            <v>85</v>
          </cell>
        </row>
        <row r="201">
          <cell r="A201">
            <v>198</v>
          </cell>
          <cell r="B201" t="str">
            <v xml:space="preserve">ISLA MAGICA/P.TEMATIC                                      </v>
          </cell>
          <cell r="C201" t="str">
            <v>C9</v>
          </cell>
          <cell r="D201" t="str">
            <v>GENERAL</v>
          </cell>
          <cell r="E201">
            <v>35867</v>
          </cell>
          <cell r="F201" t="str">
            <v>VIE</v>
          </cell>
          <cell r="G201">
            <v>0.6677777777777778</v>
          </cell>
          <cell r="H201">
            <v>0</v>
          </cell>
          <cell r="I201">
            <v>0</v>
          </cell>
          <cell r="J201" t="str">
            <v>000:30</v>
          </cell>
          <cell r="K201" t="str">
            <v>[TARDES DE CINE]  * {AVANCE PROGRAMACION}</v>
          </cell>
          <cell r="L201">
            <v>13</v>
          </cell>
          <cell r="M201">
            <v>14</v>
          </cell>
          <cell r="N201" t="str">
            <v>Penultima</v>
          </cell>
          <cell r="O201">
            <v>0.4</v>
          </cell>
          <cell r="P201">
            <v>271.7</v>
          </cell>
          <cell r="Q201">
            <v>138</v>
          </cell>
          <cell r="R201">
            <v>240</v>
          </cell>
        </row>
        <row r="202">
          <cell r="A202">
            <v>199</v>
          </cell>
          <cell r="B202" t="str">
            <v xml:space="preserve">ISLA MAGICA/P.TEMATIC                                      </v>
          </cell>
          <cell r="C202" t="str">
            <v>C9</v>
          </cell>
          <cell r="D202" t="str">
            <v>GENERAL</v>
          </cell>
          <cell r="E202">
            <v>35867</v>
          </cell>
          <cell r="F202" t="str">
            <v>VIE</v>
          </cell>
          <cell r="G202">
            <v>0.93457175925925917</v>
          </cell>
          <cell r="H202">
            <v>0</v>
          </cell>
          <cell r="I202">
            <v>0</v>
          </cell>
          <cell r="J202" t="str">
            <v>000:30</v>
          </cell>
          <cell r="K202" t="str">
            <v>[PARLE VOSTE,CALLE VOS]  * {AVANCE PROGRAMACION}</v>
          </cell>
          <cell r="L202">
            <v>3</v>
          </cell>
          <cell r="M202">
            <v>16</v>
          </cell>
          <cell r="N202" t="str">
            <v>Resto</v>
          </cell>
          <cell r="O202">
            <v>0.8</v>
          </cell>
          <cell r="P202">
            <v>272.5</v>
          </cell>
          <cell r="Q202">
            <v>310</v>
          </cell>
          <cell r="R202">
            <v>675</v>
          </cell>
        </row>
        <row r="203">
          <cell r="A203">
            <v>200</v>
          </cell>
          <cell r="B203" t="str">
            <v xml:space="preserve">ISLA MAGICA/P.TEMATIC                                      </v>
          </cell>
          <cell r="C203" t="str">
            <v>TVM</v>
          </cell>
          <cell r="D203" t="str">
            <v>GENERAL</v>
          </cell>
          <cell r="E203">
            <v>35867</v>
          </cell>
          <cell r="F203" t="str">
            <v>VIE</v>
          </cell>
          <cell r="G203">
            <v>0.91306712962962966</v>
          </cell>
          <cell r="H203">
            <v>0</v>
          </cell>
          <cell r="I203">
            <v>0</v>
          </cell>
          <cell r="J203" t="str">
            <v>000:30</v>
          </cell>
          <cell r="K203" t="str">
            <v>[SUCEDIO EN MADRID]  * {AVANCE PROGRAMACION}</v>
          </cell>
          <cell r="L203">
            <v>16</v>
          </cell>
          <cell r="M203">
            <v>18</v>
          </cell>
          <cell r="N203" t="str">
            <v>Resto</v>
          </cell>
          <cell r="O203">
            <v>0.7</v>
          </cell>
          <cell r="P203">
            <v>273.2</v>
          </cell>
          <cell r="Q203">
            <v>242</v>
          </cell>
          <cell r="R203">
            <v>1050</v>
          </cell>
        </row>
        <row r="204">
          <cell r="A204">
            <v>201</v>
          </cell>
          <cell r="B204" t="str">
            <v xml:space="preserve">ISLA MAGICA/P.TEMATIC                                      </v>
          </cell>
          <cell r="C204" t="str">
            <v>A3</v>
          </cell>
          <cell r="D204" t="str">
            <v>GENERAL</v>
          </cell>
          <cell r="E204">
            <v>35868</v>
          </cell>
          <cell r="F204" t="str">
            <v>SÁB</v>
          </cell>
          <cell r="G204">
            <v>0.74413194444444442</v>
          </cell>
          <cell r="H204">
            <v>0</v>
          </cell>
          <cell r="I204">
            <v>0</v>
          </cell>
          <cell r="J204" t="str">
            <v>000:10</v>
          </cell>
          <cell r="K204" t="str">
            <v>[CINE] {AVANCE PROGRAMACION} * {AVANCE PROGRAMACION}</v>
          </cell>
          <cell r="L204">
            <v>10</v>
          </cell>
          <cell r="M204">
            <v>17</v>
          </cell>
          <cell r="N204" t="str">
            <v>Resto</v>
          </cell>
          <cell r="O204">
            <v>4.3</v>
          </cell>
          <cell r="P204">
            <v>277.5</v>
          </cell>
          <cell r="Q204">
            <v>1575</v>
          </cell>
          <cell r="R204">
            <v>960</v>
          </cell>
        </row>
        <row r="205">
          <cell r="A205">
            <v>202</v>
          </cell>
          <cell r="B205" t="str">
            <v xml:space="preserve">ISLA MAGICA/P.TEMATIC                                      </v>
          </cell>
          <cell r="C205" t="str">
            <v>A3</v>
          </cell>
          <cell r="D205" t="str">
            <v>GENERAL</v>
          </cell>
          <cell r="E205">
            <v>35868</v>
          </cell>
          <cell r="F205" t="str">
            <v>SÁB</v>
          </cell>
          <cell r="G205">
            <v>0.78415509259259253</v>
          </cell>
          <cell r="H205">
            <v>0</v>
          </cell>
          <cell r="I205">
            <v>0</v>
          </cell>
          <cell r="J205" t="str">
            <v>000:10</v>
          </cell>
          <cell r="K205" t="str">
            <v>[CINE] {AVANCE PROGRAMACION} * {AVANCE PROGRAMACION}</v>
          </cell>
          <cell r="L205">
            <v>8</v>
          </cell>
          <cell r="M205">
            <v>23</v>
          </cell>
          <cell r="N205" t="str">
            <v>Resto</v>
          </cell>
          <cell r="O205">
            <v>3.9</v>
          </cell>
          <cell r="P205">
            <v>281.39999999999998</v>
          </cell>
          <cell r="Q205">
            <v>1431</v>
          </cell>
          <cell r="R205">
            <v>960</v>
          </cell>
        </row>
        <row r="206">
          <cell r="A206">
            <v>203</v>
          </cell>
          <cell r="B206" t="str">
            <v xml:space="preserve">ISLA MAGICA/P.TEMATIC                                      </v>
          </cell>
          <cell r="C206" t="str">
            <v>A3</v>
          </cell>
          <cell r="D206" t="str">
            <v>GENERAL</v>
          </cell>
          <cell r="E206">
            <v>35868</v>
          </cell>
          <cell r="F206" t="str">
            <v>SÁB</v>
          </cell>
          <cell r="G206">
            <v>1.0152430555555556</v>
          </cell>
          <cell r="H206">
            <v>0</v>
          </cell>
          <cell r="I206">
            <v>0</v>
          </cell>
          <cell r="J206" t="str">
            <v>000:10</v>
          </cell>
          <cell r="K206" t="str">
            <v>[CINE] {AVANCE PROGRAMACION} * {AVANCE PROGRAMACION}</v>
          </cell>
          <cell r="L206">
            <v>8</v>
          </cell>
          <cell r="M206">
            <v>19</v>
          </cell>
          <cell r="N206" t="str">
            <v>Resto</v>
          </cell>
          <cell r="O206">
            <v>3.7</v>
          </cell>
          <cell r="P206">
            <v>285.10000000000002</v>
          </cell>
          <cell r="Q206">
            <v>1367</v>
          </cell>
          <cell r="R206">
            <v>1500</v>
          </cell>
        </row>
        <row r="207">
          <cell r="A207">
            <v>204</v>
          </cell>
          <cell r="B207" t="str">
            <v xml:space="preserve">ISLA MAGICA/P.TEMATIC                                      </v>
          </cell>
          <cell r="C207" t="str">
            <v>C.SUR</v>
          </cell>
          <cell r="D207" t="str">
            <v>GENERAL</v>
          </cell>
          <cell r="E207">
            <v>35868</v>
          </cell>
          <cell r="F207" t="str">
            <v>SÁB</v>
          </cell>
          <cell r="G207">
            <v>0.6702893518518519</v>
          </cell>
          <cell r="H207">
            <v>0</v>
          </cell>
          <cell r="I207">
            <v>0</v>
          </cell>
          <cell r="J207" t="str">
            <v>000:30</v>
          </cell>
          <cell r="K207" t="str">
            <v>[CINE]  * {AVANCE PROGRAMACION}</v>
          </cell>
          <cell r="L207">
            <v>1</v>
          </cell>
          <cell r="M207">
            <v>17</v>
          </cell>
          <cell r="N207" t="str">
            <v>Primera</v>
          </cell>
          <cell r="O207">
            <v>0.7</v>
          </cell>
          <cell r="P207">
            <v>285.8</v>
          </cell>
          <cell r="Q207">
            <v>264</v>
          </cell>
          <cell r="R207">
            <v>57</v>
          </cell>
        </row>
        <row r="208">
          <cell r="A208">
            <v>205</v>
          </cell>
          <cell r="B208" t="str">
            <v xml:space="preserve">ISLA MAGICA/P.TEMATIC                                      </v>
          </cell>
          <cell r="C208" t="str">
            <v>C.SUR</v>
          </cell>
          <cell r="D208" t="str">
            <v>GENERAL</v>
          </cell>
          <cell r="E208">
            <v>35868</v>
          </cell>
          <cell r="F208" t="str">
            <v>SÁB</v>
          </cell>
          <cell r="G208">
            <v>0.69605324074074071</v>
          </cell>
          <cell r="H208">
            <v>0</v>
          </cell>
          <cell r="I208">
            <v>0</v>
          </cell>
          <cell r="J208" t="str">
            <v>000:30</v>
          </cell>
          <cell r="K208" t="str">
            <v>[CINE] {AVANCE PROGRAMACION} * {AVANCE PROGRAMACION}</v>
          </cell>
          <cell r="L208">
            <v>1</v>
          </cell>
          <cell r="M208">
            <v>18</v>
          </cell>
          <cell r="N208" t="str">
            <v>Primera</v>
          </cell>
          <cell r="O208">
            <v>0.9</v>
          </cell>
          <cell r="P208">
            <v>286.7</v>
          </cell>
          <cell r="Q208">
            <v>325</v>
          </cell>
          <cell r="R208">
            <v>57</v>
          </cell>
        </row>
        <row r="209">
          <cell r="A209">
            <v>206</v>
          </cell>
          <cell r="B209" t="str">
            <v xml:space="preserve">ISLA MAGICA/P.TEMATIC                                      </v>
          </cell>
          <cell r="C209" t="str">
            <v>C.SUR</v>
          </cell>
          <cell r="D209" t="str">
            <v>GENERAL</v>
          </cell>
          <cell r="E209">
            <v>35868</v>
          </cell>
          <cell r="F209" t="str">
            <v>SÁB</v>
          </cell>
          <cell r="G209">
            <v>0.95679398148148154</v>
          </cell>
          <cell r="H209">
            <v>0</v>
          </cell>
          <cell r="I209">
            <v>0</v>
          </cell>
          <cell r="J209" t="str">
            <v>000:30</v>
          </cell>
          <cell r="K209" t="str">
            <v>[CINE] {AVANCE PROGRAMACION} * {AVANCE PROGRAMACION}</v>
          </cell>
          <cell r="L209">
            <v>5</v>
          </cell>
          <cell r="M209">
            <v>13</v>
          </cell>
          <cell r="N209" t="str">
            <v>Resto</v>
          </cell>
          <cell r="O209">
            <v>1.4</v>
          </cell>
          <cell r="P209">
            <v>288.10000000000002</v>
          </cell>
          <cell r="Q209">
            <v>512</v>
          </cell>
          <cell r="R209">
            <v>62</v>
          </cell>
        </row>
        <row r="210">
          <cell r="A210">
            <v>207</v>
          </cell>
          <cell r="B210" t="str">
            <v xml:space="preserve">ISLA MAGICA/P.TEMATIC                                      </v>
          </cell>
          <cell r="C210" t="str">
            <v>C9</v>
          </cell>
          <cell r="D210" t="str">
            <v>GENERAL</v>
          </cell>
          <cell r="E210">
            <v>35868</v>
          </cell>
          <cell r="F210" t="str">
            <v>SÁB</v>
          </cell>
          <cell r="G210">
            <v>0.73836805555555562</v>
          </cell>
          <cell r="H210">
            <v>0</v>
          </cell>
          <cell r="I210">
            <v>0</v>
          </cell>
          <cell r="J210" t="str">
            <v>000:30</v>
          </cell>
          <cell r="K210" t="str">
            <v>[TARDES DE CINE 2] {AVANCE PROGRAMACION} * {AVANCE PROGRAMACION}</v>
          </cell>
          <cell r="L210">
            <v>14</v>
          </cell>
          <cell r="M210">
            <v>14</v>
          </cell>
          <cell r="N210" t="str">
            <v>Ultima</v>
          </cell>
          <cell r="O210">
            <v>0.3</v>
          </cell>
          <cell r="P210">
            <v>288.39999999999998</v>
          </cell>
          <cell r="Q210">
            <v>104</v>
          </cell>
          <cell r="R210">
            <v>375</v>
          </cell>
        </row>
        <row r="211">
          <cell r="A211">
            <v>208</v>
          </cell>
          <cell r="B211" t="str">
            <v xml:space="preserve">ISLA MAGICA/P.TEMATIC                                      </v>
          </cell>
          <cell r="C211" t="str">
            <v>C9</v>
          </cell>
          <cell r="D211" t="str">
            <v>GENERAL</v>
          </cell>
          <cell r="E211">
            <v>35868</v>
          </cell>
          <cell r="F211" t="str">
            <v>SÁB</v>
          </cell>
          <cell r="G211">
            <v>0.96873842592592585</v>
          </cell>
          <cell r="H211">
            <v>0</v>
          </cell>
          <cell r="I211">
            <v>0</v>
          </cell>
          <cell r="J211" t="str">
            <v>000:30</v>
          </cell>
          <cell r="K211" t="str">
            <v>[CINE DE NIT] {AVANCE PROGRAMACION} * {AVANCE PROGRAMACION}</v>
          </cell>
          <cell r="L211">
            <v>14</v>
          </cell>
          <cell r="M211">
            <v>15</v>
          </cell>
          <cell r="N211" t="str">
            <v>Penultima</v>
          </cell>
          <cell r="O211">
            <v>0.7</v>
          </cell>
          <cell r="P211">
            <v>289.10000000000002</v>
          </cell>
          <cell r="Q211">
            <v>267</v>
          </cell>
          <cell r="R211">
            <v>675</v>
          </cell>
        </row>
        <row r="212">
          <cell r="A212">
            <v>209</v>
          </cell>
          <cell r="B212" t="str">
            <v xml:space="preserve">ISLA MAGICA/P.TEMATIC                                      </v>
          </cell>
          <cell r="C212" t="str">
            <v>TVM</v>
          </cell>
          <cell r="D212" t="str">
            <v>GENERAL</v>
          </cell>
          <cell r="E212">
            <v>35868</v>
          </cell>
          <cell r="F212" t="str">
            <v>SÁB</v>
          </cell>
          <cell r="G212">
            <v>0.69605324074074071</v>
          </cell>
          <cell r="H212">
            <v>0</v>
          </cell>
          <cell r="I212">
            <v>0</v>
          </cell>
          <cell r="J212" t="str">
            <v>000:30</v>
          </cell>
          <cell r="K212" t="str">
            <v>[CINE] {AVANCE PROGRAMACION} * {AVANCE PROGRAMACION}</v>
          </cell>
          <cell r="L212">
            <v>3</v>
          </cell>
          <cell r="M212">
            <v>20</v>
          </cell>
          <cell r="N212" t="str">
            <v>Resto</v>
          </cell>
          <cell r="O212">
            <v>0.8</v>
          </cell>
          <cell r="P212">
            <v>289.89999999999998</v>
          </cell>
          <cell r="Q212">
            <v>296</v>
          </cell>
          <cell r="R212">
            <v>600</v>
          </cell>
        </row>
        <row r="213">
          <cell r="A213">
            <v>210</v>
          </cell>
          <cell r="B213" t="str">
            <v xml:space="preserve">ISLA MAGICA/P.TEMATIC                                      </v>
          </cell>
          <cell r="C213" t="str">
            <v>TVM</v>
          </cell>
          <cell r="D213" t="str">
            <v>GENERAL</v>
          </cell>
          <cell r="E213">
            <v>35868</v>
          </cell>
          <cell r="F213" t="str">
            <v>SÁB</v>
          </cell>
          <cell r="G213">
            <v>0.84554398148148147</v>
          </cell>
          <cell r="H213">
            <v>0</v>
          </cell>
          <cell r="I213">
            <v>0</v>
          </cell>
          <cell r="J213" t="str">
            <v>000:30</v>
          </cell>
          <cell r="K213" t="str">
            <v>[NOCHE DE FUTBOL] {AVANCE PROGRAMACION} * {AVANCE PROGRAMACION}</v>
          </cell>
          <cell r="L213">
            <v>16</v>
          </cell>
          <cell r="M213">
            <v>27</v>
          </cell>
          <cell r="N213" t="str">
            <v>Resto</v>
          </cell>
          <cell r="O213">
            <v>0.8</v>
          </cell>
          <cell r="P213">
            <v>290.7</v>
          </cell>
          <cell r="Q213">
            <v>290</v>
          </cell>
          <cell r="R213">
            <v>750</v>
          </cell>
        </row>
        <row r="214">
          <cell r="A214">
            <v>211</v>
          </cell>
          <cell r="B214" t="str">
            <v xml:space="preserve">ISLA MAGICA/P.TEMATIC                                      </v>
          </cell>
          <cell r="C214" t="str">
            <v>TVM</v>
          </cell>
          <cell r="D214" t="str">
            <v>GENERAL</v>
          </cell>
          <cell r="E214">
            <v>35868</v>
          </cell>
          <cell r="F214" t="str">
            <v>SÁB</v>
          </cell>
          <cell r="G214">
            <v>0.89103009259259258</v>
          </cell>
          <cell r="H214">
            <v>0</v>
          </cell>
          <cell r="I214">
            <v>0</v>
          </cell>
          <cell r="J214" t="str">
            <v>000:30</v>
          </cell>
          <cell r="K214" t="str">
            <v>[FUTBOL:L.ESPA#OLA]  * {AVANCE PROGRAMACION}</v>
          </cell>
          <cell r="L214">
            <v>17</v>
          </cell>
          <cell r="M214">
            <v>36</v>
          </cell>
          <cell r="N214" t="str">
            <v>Resto</v>
          </cell>
          <cell r="O214">
            <v>1.8</v>
          </cell>
          <cell r="P214">
            <v>292.5</v>
          </cell>
          <cell r="Q214">
            <v>661</v>
          </cell>
          <cell r="R214">
            <v>1275</v>
          </cell>
        </row>
        <row r="215">
          <cell r="A215">
            <v>212</v>
          </cell>
          <cell r="B215" t="str">
            <v xml:space="preserve">ISLA MAGICA/P.TEMATIC                                      </v>
          </cell>
          <cell r="C215" t="str">
            <v>TVM</v>
          </cell>
          <cell r="D215" t="str">
            <v>GENERAL</v>
          </cell>
          <cell r="E215">
            <v>35868</v>
          </cell>
          <cell r="F215" t="str">
            <v>SÁB</v>
          </cell>
          <cell r="G215">
            <v>0.93303240740740734</v>
          </cell>
          <cell r="H215">
            <v>0</v>
          </cell>
          <cell r="I215">
            <v>0</v>
          </cell>
          <cell r="J215" t="str">
            <v>000:30</v>
          </cell>
          <cell r="K215" t="str">
            <v>[REPET.MEJORES JUGADAS] * [CINE]</v>
          </cell>
          <cell r="L215">
            <v>2</v>
          </cell>
          <cell r="M215">
            <v>7</v>
          </cell>
          <cell r="N215" t="str">
            <v>Segunda</v>
          </cell>
          <cell r="O215">
            <v>1.8</v>
          </cell>
          <cell r="P215">
            <v>294.3</v>
          </cell>
          <cell r="Q215">
            <v>659</v>
          </cell>
          <cell r="R215">
            <v>1050</v>
          </cell>
        </row>
        <row r="216">
          <cell r="A216">
            <v>213</v>
          </cell>
          <cell r="B216" t="str">
            <v xml:space="preserve">ISLA MAGICA/P.TEMATIC                                      </v>
          </cell>
          <cell r="C216" t="str">
            <v>A3</v>
          </cell>
          <cell r="D216" t="str">
            <v>GENERAL</v>
          </cell>
          <cell r="E216">
            <v>35869</v>
          </cell>
          <cell r="F216" t="str">
            <v>DOM</v>
          </cell>
          <cell r="G216">
            <v>0.59554398148148147</v>
          </cell>
          <cell r="H216">
            <v>0</v>
          </cell>
          <cell r="I216">
            <v>0</v>
          </cell>
          <cell r="J216" t="str">
            <v>000:10</v>
          </cell>
          <cell r="K216" t="str">
            <v>[IMPACTO TV SEMANAL]  * {AVANCE PROGRAMACION}</v>
          </cell>
          <cell r="L216">
            <v>9</v>
          </cell>
          <cell r="M216">
            <v>14</v>
          </cell>
          <cell r="N216" t="str">
            <v>Resto</v>
          </cell>
          <cell r="O216">
            <v>3.4</v>
          </cell>
          <cell r="P216">
            <v>297.7</v>
          </cell>
          <cell r="Q216">
            <v>1253</v>
          </cell>
          <cell r="R216">
            <v>600</v>
          </cell>
        </row>
        <row r="217">
          <cell r="A217">
            <v>214</v>
          </cell>
          <cell r="B217" t="str">
            <v xml:space="preserve">ISLA MAGICA/P.TEMATIC                                      </v>
          </cell>
          <cell r="C217" t="str">
            <v>A3</v>
          </cell>
          <cell r="D217" t="str">
            <v>GENERAL</v>
          </cell>
          <cell r="E217">
            <v>35869</v>
          </cell>
          <cell r="F217" t="str">
            <v>DOM</v>
          </cell>
          <cell r="G217">
            <v>0.78170138888888896</v>
          </cell>
          <cell r="H217">
            <v>0</v>
          </cell>
          <cell r="I217">
            <v>0</v>
          </cell>
          <cell r="J217" t="str">
            <v>000:10</v>
          </cell>
          <cell r="K217" t="str">
            <v>[CINE] {AVANCE PROGRAMACION} * {AVANCE PROGRAMACION}</v>
          </cell>
          <cell r="L217">
            <v>14</v>
          </cell>
          <cell r="M217">
            <v>21</v>
          </cell>
          <cell r="N217" t="str">
            <v>Resto</v>
          </cell>
          <cell r="O217">
            <v>4.3</v>
          </cell>
          <cell r="P217">
            <v>302</v>
          </cell>
          <cell r="Q217">
            <v>1575</v>
          </cell>
          <cell r="R217">
            <v>960</v>
          </cell>
        </row>
        <row r="218">
          <cell r="A218">
            <v>215</v>
          </cell>
          <cell r="B218" t="str">
            <v xml:space="preserve">ISLA MAGICA/P.TEMATIC                                      </v>
          </cell>
          <cell r="C218" t="str">
            <v>A3</v>
          </cell>
          <cell r="D218" t="str">
            <v>GENERAL</v>
          </cell>
          <cell r="E218">
            <v>35869</v>
          </cell>
          <cell r="F218" t="str">
            <v>DOM</v>
          </cell>
          <cell r="G218">
            <v>0.80298611111111118</v>
          </cell>
          <cell r="H218">
            <v>0</v>
          </cell>
          <cell r="I218">
            <v>0</v>
          </cell>
          <cell r="J218" t="str">
            <v>000:10</v>
          </cell>
          <cell r="K218" t="str">
            <v>[CINE] {AVANCE PROGRAMACION} * {AVANCE PROGRAMACION}</v>
          </cell>
          <cell r="L218">
            <v>19</v>
          </cell>
          <cell r="M218">
            <v>24</v>
          </cell>
          <cell r="N218" t="str">
            <v>Resto</v>
          </cell>
          <cell r="O218">
            <v>3.9</v>
          </cell>
          <cell r="P218">
            <v>305.89999999999998</v>
          </cell>
          <cell r="Q218">
            <v>1442</v>
          </cell>
          <cell r="R218">
            <v>960</v>
          </cell>
        </row>
        <row r="219">
          <cell r="A219">
            <v>216</v>
          </cell>
          <cell r="B219" t="str">
            <v xml:space="preserve">ISLA MAGICA/P.TEMATIC                                      </v>
          </cell>
          <cell r="C219" t="str">
            <v>A3</v>
          </cell>
          <cell r="D219" t="str">
            <v>GENERAL</v>
          </cell>
          <cell r="E219">
            <v>35869</v>
          </cell>
          <cell r="F219" t="str">
            <v>DOM</v>
          </cell>
          <cell r="G219">
            <v>0.99825231481481491</v>
          </cell>
          <cell r="H219">
            <v>0</v>
          </cell>
          <cell r="I219">
            <v>0</v>
          </cell>
          <cell r="J219" t="str">
            <v>000:10</v>
          </cell>
          <cell r="K219" t="str">
            <v>[LO QUE NECESITAS AMOR] {AVANCE PROGRAMACION} * {AVANCE PROGRAMACION}</v>
          </cell>
          <cell r="L219">
            <v>15</v>
          </cell>
          <cell r="M219">
            <v>18</v>
          </cell>
          <cell r="N219" t="str">
            <v>Resto</v>
          </cell>
          <cell r="O219">
            <v>7.1</v>
          </cell>
          <cell r="P219">
            <v>313</v>
          </cell>
          <cell r="Q219">
            <v>2595</v>
          </cell>
          <cell r="R219">
            <v>1680</v>
          </cell>
        </row>
        <row r="220">
          <cell r="A220">
            <v>217</v>
          </cell>
          <cell r="B220" t="str">
            <v xml:space="preserve">ISLA MAGICA/P.TEMATIC                                      </v>
          </cell>
          <cell r="C220" t="str">
            <v>A3</v>
          </cell>
          <cell r="D220" t="str">
            <v>GENERAL</v>
          </cell>
          <cell r="E220">
            <v>35869</v>
          </cell>
          <cell r="F220" t="str">
            <v>DOM</v>
          </cell>
          <cell r="G220">
            <v>1.020335648148148</v>
          </cell>
          <cell r="H220">
            <v>0</v>
          </cell>
          <cell r="I220">
            <v>0</v>
          </cell>
          <cell r="J220" t="str">
            <v>000:10</v>
          </cell>
          <cell r="K220" t="str">
            <v>[LO QUE NECESITAS AMOR] {AVANCE PROGRAMACION} * {AVANCE PROGRAMACION}</v>
          </cell>
          <cell r="L220">
            <v>18</v>
          </cell>
          <cell r="M220">
            <v>29</v>
          </cell>
          <cell r="N220" t="str">
            <v>Resto</v>
          </cell>
          <cell r="O220">
            <v>4.7</v>
          </cell>
          <cell r="P220">
            <v>317.7</v>
          </cell>
          <cell r="Q220">
            <v>1728</v>
          </cell>
          <cell r="R220">
            <v>1680</v>
          </cell>
        </row>
        <row r="221">
          <cell r="A221">
            <v>218</v>
          </cell>
          <cell r="B221" t="str">
            <v xml:space="preserve">ISLA MAGICA/P.TEMATIC                                      </v>
          </cell>
          <cell r="C221" t="str">
            <v>C.SUR</v>
          </cell>
          <cell r="D221" t="str">
            <v>GENERAL</v>
          </cell>
          <cell r="E221">
            <v>35869</v>
          </cell>
          <cell r="F221" t="str">
            <v>DOM</v>
          </cell>
          <cell r="G221">
            <v>0.66472222222222221</v>
          </cell>
          <cell r="H221">
            <v>0</v>
          </cell>
          <cell r="I221">
            <v>0</v>
          </cell>
          <cell r="J221" t="str">
            <v>000:30</v>
          </cell>
          <cell r="K221" t="str">
            <v>[CINE]  * {AVANCE PROGRAMACION}</v>
          </cell>
          <cell r="L221">
            <v>1</v>
          </cell>
          <cell r="M221">
            <v>15</v>
          </cell>
          <cell r="N221" t="str">
            <v>Primera</v>
          </cell>
          <cell r="O221">
            <v>1.1000000000000001</v>
          </cell>
          <cell r="P221">
            <v>318.8</v>
          </cell>
          <cell r="Q221">
            <v>398</v>
          </cell>
          <cell r="R221">
            <v>57</v>
          </cell>
        </row>
        <row r="222">
          <cell r="A222">
            <v>219</v>
          </cell>
          <cell r="B222" t="str">
            <v xml:space="preserve">ISLA MAGICA/P.TEMATIC                                      </v>
          </cell>
          <cell r="C222" t="str">
            <v>C.SUR</v>
          </cell>
          <cell r="D222" t="str">
            <v>GENERAL</v>
          </cell>
          <cell r="E222">
            <v>35869</v>
          </cell>
          <cell r="F222" t="str">
            <v>DOM</v>
          </cell>
          <cell r="G222">
            <v>0.68583333333333341</v>
          </cell>
          <cell r="H222">
            <v>0</v>
          </cell>
          <cell r="I222">
            <v>0</v>
          </cell>
          <cell r="J222" t="str">
            <v>000:30</v>
          </cell>
          <cell r="K222" t="str">
            <v>[CINE] {AVANCE PROGRAMACION} * {AVANCE PROGRAMACION}</v>
          </cell>
          <cell r="L222">
            <v>1</v>
          </cell>
          <cell r="M222">
            <v>20</v>
          </cell>
          <cell r="N222" t="str">
            <v>Primera</v>
          </cell>
          <cell r="O222">
            <v>1.5</v>
          </cell>
          <cell r="P222">
            <v>320.2</v>
          </cell>
          <cell r="Q222">
            <v>545</v>
          </cell>
          <cell r="R222">
            <v>57</v>
          </cell>
        </row>
        <row r="223">
          <cell r="A223">
            <v>220</v>
          </cell>
          <cell r="B223" t="str">
            <v xml:space="preserve">ISLA MAGICA/P.TEMATIC                                      </v>
          </cell>
          <cell r="C223" t="str">
            <v>C.SUR</v>
          </cell>
          <cell r="D223" t="str">
            <v>GENERAL</v>
          </cell>
          <cell r="E223">
            <v>35869</v>
          </cell>
          <cell r="F223" t="str">
            <v>DOM</v>
          </cell>
          <cell r="G223">
            <v>0.95339120370370367</v>
          </cell>
          <cell r="H223">
            <v>0</v>
          </cell>
          <cell r="I223">
            <v>0</v>
          </cell>
          <cell r="J223" t="str">
            <v>000:30</v>
          </cell>
          <cell r="K223" t="str">
            <v>[CINE] {AVANCE PROGRAMACION} * {AVANCE PROGRAMACION}</v>
          </cell>
          <cell r="L223">
            <v>2</v>
          </cell>
          <cell r="M223">
            <v>12</v>
          </cell>
          <cell r="N223" t="str">
            <v>Segunda</v>
          </cell>
          <cell r="O223">
            <v>1</v>
          </cell>
          <cell r="P223">
            <v>321.2</v>
          </cell>
          <cell r="Q223">
            <v>362</v>
          </cell>
          <cell r="R223">
            <v>62</v>
          </cell>
        </row>
        <row r="224">
          <cell r="A224">
            <v>221</v>
          </cell>
          <cell r="B224" t="str">
            <v xml:space="preserve">ISLA MAGICA/P.TEMATIC                                      </v>
          </cell>
          <cell r="C224" t="str">
            <v>C9</v>
          </cell>
          <cell r="D224" t="str">
            <v>GENERAL</v>
          </cell>
          <cell r="E224">
            <v>35869</v>
          </cell>
          <cell r="F224" t="str">
            <v>DOM</v>
          </cell>
          <cell r="G224">
            <v>0.69983796296296286</v>
          </cell>
          <cell r="H224">
            <v>0</v>
          </cell>
          <cell r="I224">
            <v>0</v>
          </cell>
          <cell r="J224" t="str">
            <v>000:30</v>
          </cell>
          <cell r="K224" t="str">
            <v>[TARDES DE CINE] {AVANCE PROGRAMACION} * {AVANCE PROGRAMACION}</v>
          </cell>
          <cell r="L224">
            <v>3</v>
          </cell>
          <cell r="M224">
            <v>15</v>
          </cell>
          <cell r="N224" t="str">
            <v>Resto</v>
          </cell>
          <cell r="O224">
            <v>0.9</v>
          </cell>
          <cell r="P224">
            <v>322.10000000000002</v>
          </cell>
          <cell r="Q224">
            <v>324</v>
          </cell>
          <cell r="R224">
            <v>375</v>
          </cell>
        </row>
        <row r="225">
          <cell r="A225">
            <v>222</v>
          </cell>
          <cell r="B225" t="str">
            <v xml:space="preserve">ISLA MAGICA/P.TEMATIC                                      </v>
          </cell>
          <cell r="C225" t="str">
            <v>C9</v>
          </cell>
          <cell r="D225" t="str">
            <v>GENERAL</v>
          </cell>
          <cell r="E225">
            <v>35869</v>
          </cell>
          <cell r="F225" t="str">
            <v>DOM</v>
          </cell>
          <cell r="G225">
            <v>0.87512731481481476</v>
          </cell>
          <cell r="H225">
            <v>0</v>
          </cell>
          <cell r="I225">
            <v>0</v>
          </cell>
          <cell r="J225" t="str">
            <v>000:30</v>
          </cell>
          <cell r="K225" t="str">
            <v>[MINUT A MINUT] {ELS MILLORS GOLS JORN} * {AVANCE PROGRAMACION}</v>
          </cell>
          <cell r="L225">
            <v>9</v>
          </cell>
          <cell r="M225">
            <v>10</v>
          </cell>
          <cell r="N225" t="str">
            <v>Penultima</v>
          </cell>
          <cell r="O225">
            <v>0.7</v>
          </cell>
          <cell r="P225">
            <v>322.8</v>
          </cell>
          <cell r="Q225">
            <v>247</v>
          </cell>
          <cell r="R225">
            <v>450</v>
          </cell>
        </row>
        <row r="226">
          <cell r="A226">
            <v>223</v>
          </cell>
          <cell r="B226" t="str">
            <v xml:space="preserve">ISLA MAGICA/P.TEMATIC                                      </v>
          </cell>
          <cell r="C226" t="str">
            <v>TVM</v>
          </cell>
          <cell r="D226" t="str">
            <v>GENERAL</v>
          </cell>
          <cell r="E226">
            <v>35869</v>
          </cell>
          <cell r="F226" t="str">
            <v>DOM</v>
          </cell>
          <cell r="G226">
            <v>0.78452546296296299</v>
          </cell>
          <cell r="H226">
            <v>0</v>
          </cell>
          <cell r="I226">
            <v>0</v>
          </cell>
          <cell r="J226" t="str">
            <v>000:30</v>
          </cell>
          <cell r="K226" t="str">
            <v>[FUTBOL ES FUTBOL] {AVANCE PROGRAMACION} * {AVANCE PROGRAMACION}</v>
          </cell>
          <cell r="L226">
            <v>3</v>
          </cell>
          <cell r="M226">
            <v>18</v>
          </cell>
          <cell r="N226" t="str">
            <v>Resto</v>
          </cell>
          <cell r="O226">
            <v>0.5</v>
          </cell>
          <cell r="P226">
            <v>323.3</v>
          </cell>
          <cell r="Q226">
            <v>193</v>
          </cell>
          <cell r="R226">
            <v>600</v>
          </cell>
        </row>
        <row r="227">
          <cell r="A227">
            <v>224</v>
          </cell>
          <cell r="B227" t="str">
            <v xml:space="preserve">ISLA MAGICA/P.TEMATIC                                      </v>
          </cell>
          <cell r="C227" t="str">
            <v>TVM</v>
          </cell>
          <cell r="D227" t="str">
            <v>GENERAL</v>
          </cell>
          <cell r="E227">
            <v>35869</v>
          </cell>
          <cell r="F227" t="str">
            <v>DOM</v>
          </cell>
          <cell r="G227">
            <v>0.83914351851851843</v>
          </cell>
          <cell r="H227">
            <v>0</v>
          </cell>
          <cell r="I227">
            <v>0</v>
          </cell>
          <cell r="J227" t="str">
            <v>000:30</v>
          </cell>
          <cell r="K227" t="str">
            <v>[FUTBOL ES FUTBOL] {AVANCE PROGRAMACION} * {AVANCE PROGRAMACION}</v>
          </cell>
          <cell r="L227">
            <v>2</v>
          </cell>
          <cell r="M227">
            <v>18</v>
          </cell>
          <cell r="N227" t="str">
            <v>Segunda</v>
          </cell>
          <cell r="O227">
            <v>0.5</v>
          </cell>
          <cell r="P227">
            <v>323.8</v>
          </cell>
          <cell r="Q227">
            <v>167</v>
          </cell>
          <cell r="R227">
            <v>1050</v>
          </cell>
        </row>
        <row r="228">
          <cell r="A228">
            <v>225</v>
          </cell>
          <cell r="B228" t="str">
            <v xml:space="preserve">ISLA MAGICA/P.TEMATIC                                      </v>
          </cell>
          <cell r="C228" t="str">
            <v>A3</v>
          </cell>
          <cell r="D228" t="str">
            <v>GENERAL</v>
          </cell>
          <cell r="E228">
            <v>35870</v>
          </cell>
          <cell r="F228" t="str">
            <v>LUN</v>
          </cell>
          <cell r="G228">
            <v>0.70258101851851851</v>
          </cell>
          <cell r="H228">
            <v>0</v>
          </cell>
          <cell r="I228">
            <v>0</v>
          </cell>
          <cell r="J228" t="str">
            <v>000:10</v>
          </cell>
          <cell r="K228" t="str">
            <v>[WAIKIKI] {AVANCE PROGRAMACION} * {AVANCE PROGRAMACION}</v>
          </cell>
          <cell r="L228">
            <v>18</v>
          </cell>
          <cell r="M228">
            <v>19</v>
          </cell>
          <cell r="N228" t="str">
            <v>Penultima</v>
          </cell>
          <cell r="O228">
            <v>2.7</v>
          </cell>
          <cell r="P228">
            <v>326.5</v>
          </cell>
          <cell r="Q228">
            <v>1007</v>
          </cell>
          <cell r="R228">
            <v>510</v>
          </cell>
        </row>
        <row r="229">
          <cell r="A229">
            <v>226</v>
          </cell>
          <cell r="B229" t="str">
            <v xml:space="preserve">ISLA MAGICA/P.TEMATIC                                      </v>
          </cell>
          <cell r="C229" t="str">
            <v>C.SUR</v>
          </cell>
          <cell r="D229" t="str">
            <v>GENERAL</v>
          </cell>
          <cell r="E229">
            <v>35870</v>
          </cell>
          <cell r="F229" t="str">
            <v>LUN</v>
          </cell>
          <cell r="G229">
            <v>0.78870370370370368</v>
          </cell>
          <cell r="H229">
            <v>0</v>
          </cell>
          <cell r="I229">
            <v>0</v>
          </cell>
          <cell r="J229" t="str">
            <v>000:30</v>
          </cell>
          <cell r="K229" t="str">
            <v>[LA BANDA DEL SUR] * [AVANCE PROGRAMACION]</v>
          </cell>
          <cell r="L229">
            <v>1</v>
          </cell>
          <cell r="M229">
            <v>8</v>
          </cell>
          <cell r="N229" t="str">
            <v>Primera</v>
          </cell>
          <cell r="O229">
            <v>0.3</v>
          </cell>
          <cell r="P229">
            <v>326.8</v>
          </cell>
          <cell r="Q229">
            <v>103</v>
          </cell>
          <cell r="R229">
            <v>28</v>
          </cell>
        </row>
        <row r="230">
          <cell r="A230">
            <v>227</v>
          </cell>
          <cell r="B230" t="str">
            <v xml:space="preserve">ISLA MAGICA/P.TEMATIC                                      </v>
          </cell>
          <cell r="C230" t="str">
            <v>C.SUR</v>
          </cell>
          <cell r="D230" t="str">
            <v>GENERAL</v>
          </cell>
          <cell r="E230">
            <v>35870</v>
          </cell>
          <cell r="F230" t="str">
            <v>LUN</v>
          </cell>
          <cell r="G230">
            <v>0.7900462962962963</v>
          </cell>
          <cell r="H230">
            <v>0</v>
          </cell>
          <cell r="I230">
            <v>0</v>
          </cell>
          <cell r="J230" t="str">
            <v>000:10</v>
          </cell>
          <cell r="K230" t="str">
            <v>[AVANCE PROGRAMACION] * [AVANCE PROGRAMACION]</v>
          </cell>
          <cell r="L230">
            <v>5</v>
          </cell>
          <cell r="M230">
            <v>8</v>
          </cell>
          <cell r="N230" t="str">
            <v>Resto</v>
          </cell>
          <cell r="O230">
            <v>0.3</v>
          </cell>
          <cell r="P230">
            <v>327.10000000000002</v>
          </cell>
          <cell r="Q230">
            <v>103</v>
          </cell>
          <cell r="R230">
            <v>9</v>
          </cell>
        </row>
        <row r="231">
          <cell r="A231">
            <v>228</v>
          </cell>
          <cell r="B231" t="str">
            <v xml:space="preserve">ISLA MAGICA/P.TEMATIC                                      </v>
          </cell>
          <cell r="C231" t="str">
            <v>C.SUR</v>
          </cell>
          <cell r="D231" t="str">
            <v>GENERAL</v>
          </cell>
          <cell r="E231">
            <v>35870</v>
          </cell>
          <cell r="F231" t="str">
            <v>LUN</v>
          </cell>
          <cell r="G231">
            <v>0.86819444444444438</v>
          </cell>
          <cell r="H231">
            <v>0</v>
          </cell>
          <cell r="I231">
            <v>0</v>
          </cell>
          <cell r="J231" t="str">
            <v>000:30</v>
          </cell>
          <cell r="K231" t="str">
            <v>[NOTICIAS 2]  * {NOTICIAS PROVINCIALES}</v>
          </cell>
          <cell r="L231">
            <v>2</v>
          </cell>
          <cell r="M231">
            <v>11</v>
          </cell>
          <cell r="N231" t="str">
            <v>Segunda</v>
          </cell>
          <cell r="O231">
            <v>0.8</v>
          </cell>
          <cell r="P231">
            <v>327.8</v>
          </cell>
          <cell r="Q231">
            <v>280</v>
          </cell>
          <cell r="R231">
            <v>85</v>
          </cell>
        </row>
        <row r="232">
          <cell r="A232">
            <v>229</v>
          </cell>
          <cell r="B232" t="str">
            <v xml:space="preserve">ISLA MAGICA/P.TEMATIC                                      </v>
          </cell>
          <cell r="C232" t="str">
            <v>C9</v>
          </cell>
          <cell r="D232" t="str">
            <v>GENERAL</v>
          </cell>
          <cell r="E232">
            <v>35870</v>
          </cell>
          <cell r="F232" t="str">
            <v>LUN</v>
          </cell>
          <cell r="G232">
            <v>0.68869212962962967</v>
          </cell>
          <cell r="H232">
            <v>0</v>
          </cell>
          <cell r="I232">
            <v>0</v>
          </cell>
          <cell r="J232" t="str">
            <v>000:30</v>
          </cell>
          <cell r="K232" t="str">
            <v>[TARDES DE CINE] {AVANCE PROGRAMACION} * {AVANCE PROGRAMACION}</v>
          </cell>
          <cell r="L232">
            <v>10</v>
          </cell>
          <cell r="M232">
            <v>11</v>
          </cell>
          <cell r="N232" t="str">
            <v>Penultima</v>
          </cell>
          <cell r="O232">
            <v>0.4</v>
          </cell>
          <cell r="P232">
            <v>328.2</v>
          </cell>
          <cell r="Q232">
            <v>146</v>
          </cell>
          <cell r="R232">
            <v>240</v>
          </cell>
        </row>
        <row r="233">
          <cell r="A233">
            <v>230</v>
          </cell>
          <cell r="B233" t="str">
            <v xml:space="preserve">ISLA MAGICA/P.TEMATIC                                      </v>
          </cell>
          <cell r="C233" t="str">
            <v>C9</v>
          </cell>
          <cell r="D233" t="str">
            <v>GENERAL</v>
          </cell>
          <cell r="E233">
            <v>35870</v>
          </cell>
          <cell r="F233" t="str">
            <v>LUN</v>
          </cell>
          <cell r="G233">
            <v>0.92201388888888891</v>
          </cell>
          <cell r="H233">
            <v>0</v>
          </cell>
          <cell r="I233">
            <v>0</v>
          </cell>
          <cell r="J233" t="str">
            <v>000:30</v>
          </cell>
          <cell r="K233" t="str">
            <v>[CINE DE NIT] {AVANCE PROGRAMACION} * {AVANCE PROGRAMACION}</v>
          </cell>
          <cell r="L233">
            <v>6</v>
          </cell>
          <cell r="M233">
            <v>15</v>
          </cell>
          <cell r="N233" t="str">
            <v>Resto</v>
          </cell>
          <cell r="O233">
            <v>1</v>
          </cell>
          <cell r="P233">
            <v>329.2</v>
          </cell>
          <cell r="Q233">
            <v>361</v>
          </cell>
          <cell r="R233">
            <v>675</v>
          </cell>
        </row>
        <row r="234">
          <cell r="A234">
            <v>231</v>
          </cell>
          <cell r="B234" t="str">
            <v xml:space="preserve">ISLA MAGICA/P.TEMATIC                                      </v>
          </cell>
          <cell r="C234" t="str">
            <v>TVM</v>
          </cell>
          <cell r="D234" t="str">
            <v>GENERAL</v>
          </cell>
          <cell r="E234">
            <v>35870</v>
          </cell>
          <cell r="F234" t="str">
            <v>LUN</v>
          </cell>
          <cell r="G234">
            <v>0.89435185185185195</v>
          </cell>
          <cell r="H234">
            <v>0</v>
          </cell>
          <cell r="I234">
            <v>0</v>
          </cell>
          <cell r="J234" t="str">
            <v>000:30</v>
          </cell>
          <cell r="K234" t="str">
            <v>[TELENOTICIAS 2]</v>
          </cell>
          <cell r="L234">
            <v>6</v>
          </cell>
          <cell r="M234">
            <v>9</v>
          </cell>
          <cell r="N234" t="str">
            <v>Resto</v>
          </cell>
          <cell r="O234">
            <v>1.2</v>
          </cell>
          <cell r="P234">
            <v>330.4</v>
          </cell>
          <cell r="Q234">
            <v>433</v>
          </cell>
          <cell r="R234">
            <v>675</v>
          </cell>
        </row>
        <row r="235">
          <cell r="A235">
            <v>232</v>
          </cell>
          <cell r="B235" t="str">
            <v xml:space="preserve">ISLA MAGICA/P.TEMATIC                                      </v>
          </cell>
          <cell r="C235" t="str">
            <v>C.SUR</v>
          </cell>
          <cell r="D235" t="str">
            <v>GENERAL</v>
          </cell>
          <cell r="E235">
            <v>35871</v>
          </cell>
          <cell r="F235" t="str">
            <v>MAR</v>
          </cell>
          <cell r="G235">
            <v>0.67898148148148152</v>
          </cell>
          <cell r="H235">
            <v>0</v>
          </cell>
          <cell r="I235">
            <v>0</v>
          </cell>
          <cell r="J235" t="str">
            <v>000:30</v>
          </cell>
          <cell r="K235" t="str">
            <v>[DE TARDE EN TARDE]  * {AVANCE PROGRAMACION}</v>
          </cell>
          <cell r="L235">
            <v>2</v>
          </cell>
          <cell r="M235">
            <v>14</v>
          </cell>
          <cell r="N235" t="str">
            <v>Segunda</v>
          </cell>
          <cell r="O235">
            <v>2</v>
          </cell>
          <cell r="P235">
            <v>332.4</v>
          </cell>
          <cell r="Q235">
            <v>722</v>
          </cell>
          <cell r="R235">
            <v>32</v>
          </cell>
        </row>
        <row r="236">
          <cell r="A236">
            <v>233</v>
          </cell>
          <cell r="B236" t="str">
            <v xml:space="preserve">ISLA MAGICA/P.TEMATIC                                      </v>
          </cell>
          <cell r="C236" t="str">
            <v>C.SUR</v>
          </cell>
          <cell r="D236" t="str">
            <v>GENERAL</v>
          </cell>
          <cell r="E236">
            <v>35871</v>
          </cell>
          <cell r="F236" t="str">
            <v>MAR</v>
          </cell>
          <cell r="G236">
            <v>0.68039351851851848</v>
          </cell>
          <cell r="H236">
            <v>0</v>
          </cell>
          <cell r="I236">
            <v>0</v>
          </cell>
          <cell r="J236" t="str">
            <v>000:10</v>
          </cell>
          <cell r="K236" t="str">
            <v>[DE TARDE EN TARDE] {AVANCE PROGRAMACION} * {AVANCE PROGRAMACION}</v>
          </cell>
          <cell r="L236">
            <v>6</v>
          </cell>
          <cell r="M236">
            <v>14</v>
          </cell>
          <cell r="N236" t="str">
            <v>Resto</v>
          </cell>
          <cell r="O236">
            <v>1.8</v>
          </cell>
          <cell r="P236">
            <v>334.2</v>
          </cell>
          <cell r="Q236">
            <v>671</v>
          </cell>
          <cell r="R236">
            <v>11</v>
          </cell>
        </row>
        <row r="237">
          <cell r="A237">
            <v>234</v>
          </cell>
          <cell r="B237" t="str">
            <v xml:space="preserve">ISLA MAGICA/P.TEMATIC                                      </v>
          </cell>
          <cell r="C237" t="str">
            <v>C9</v>
          </cell>
          <cell r="D237" t="str">
            <v>GENERAL</v>
          </cell>
          <cell r="E237">
            <v>35871</v>
          </cell>
          <cell r="F237" t="str">
            <v>MAR</v>
          </cell>
          <cell r="G237">
            <v>0.6675578703703704</v>
          </cell>
          <cell r="H237">
            <v>0</v>
          </cell>
          <cell r="I237">
            <v>0</v>
          </cell>
          <cell r="J237" t="str">
            <v>000:30</v>
          </cell>
          <cell r="K237" t="str">
            <v>[TARDES DE CINE] {AVANCE PROGRAMACION} * {AVANCE PROGRAMACION}</v>
          </cell>
          <cell r="L237">
            <v>12</v>
          </cell>
          <cell r="M237">
            <v>13</v>
          </cell>
          <cell r="N237" t="str">
            <v>Penultima</v>
          </cell>
          <cell r="O237">
            <v>0.6</v>
          </cell>
          <cell r="P237">
            <v>334.8</v>
          </cell>
          <cell r="Q237">
            <v>230</v>
          </cell>
          <cell r="R237">
            <v>525</v>
          </cell>
        </row>
        <row r="238">
          <cell r="A238">
            <v>235</v>
          </cell>
          <cell r="B238" t="str">
            <v xml:space="preserve">ISLA MAGICA/P.TEMATIC                                      </v>
          </cell>
          <cell r="C238" t="str">
            <v>C9</v>
          </cell>
          <cell r="D238" t="str">
            <v>GENERAL</v>
          </cell>
          <cell r="E238">
            <v>35871</v>
          </cell>
          <cell r="F238" t="str">
            <v>MAR</v>
          </cell>
          <cell r="G238">
            <v>0.70239583333333344</v>
          </cell>
          <cell r="H238">
            <v>0</v>
          </cell>
          <cell r="I238">
            <v>0</v>
          </cell>
          <cell r="J238" t="str">
            <v>000:30</v>
          </cell>
          <cell r="K238" t="str">
            <v xml:space="preserve">[TARDES DE CINE] {AVANCE PROGRAMACION} * </v>
          </cell>
          <cell r="L238">
            <v>8</v>
          </cell>
          <cell r="M238">
            <v>11</v>
          </cell>
          <cell r="N238" t="str">
            <v>Resto</v>
          </cell>
          <cell r="O238">
            <v>0.6</v>
          </cell>
          <cell r="P238">
            <v>335.4</v>
          </cell>
          <cell r="Q238">
            <v>204</v>
          </cell>
          <cell r="R238">
            <v>240</v>
          </cell>
        </row>
        <row r="239">
          <cell r="A239">
            <v>236</v>
          </cell>
          <cell r="B239" t="str">
            <v xml:space="preserve">ISLA MAGICA/P.TEMATIC                                      </v>
          </cell>
          <cell r="C239" t="str">
            <v>TVM</v>
          </cell>
          <cell r="D239" t="str">
            <v>GENERAL</v>
          </cell>
          <cell r="E239">
            <v>35871</v>
          </cell>
          <cell r="F239" t="str">
            <v>MAR</v>
          </cell>
          <cell r="G239">
            <v>0.90856481481481488</v>
          </cell>
          <cell r="H239">
            <v>0</v>
          </cell>
          <cell r="I239">
            <v>0</v>
          </cell>
          <cell r="J239" t="str">
            <v>000:10</v>
          </cell>
          <cell r="K239" t="str">
            <v>[HISTORIA DE MR.BEAN]</v>
          </cell>
          <cell r="L239">
            <v>3</v>
          </cell>
          <cell r="M239">
            <v>18</v>
          </cell>
          <cell r="N239" t="str">
            <v>Resto</v>
          </cell>
          <cell r="O239">
            <v>0.2</v>
          </cell>
          <cell r="P239">
            <v>335.6</v>
          </cell>
          <cell r="Q239">
            <v>69</v>
          </cell>
          <cell r="R239">
            <v>350</v>
          </cell>
        </row>
        <row r="240">
          <cell r="A240">
            <v>237</v>
          </cell>
          <cell r="B240" t="str">
            <v xml:space="preserve">ISLA MAGICA/P.TEMATIC                                      </v>
          </cell>
          <cell r="C240" t="str">
            <v>C.SUR</v>
          </cell>
          <cell r="D240" t="str">
            <v>GENERAL</v>
          </cell>
          <cell r="E240">
            <v>35872</v>
          </cell>
          <cell r="F240" t="str">
            <v>MIÉ</v>
          </cell>
          <cell r="G240">
            <v>0.78921296296296306</v>
          </cell>
          <cell r="H240">
            <v>0</v>
          </cell>
          <cell r="I240">
            <v>0</v>
          </cell>
          <cell r="J240" t="str">
            <v>000:30</v>
          </cell>
          <cell r="K240" t="str">
            <v>[LA BANDA DEL SUR] * [ANDALUCIA DIRECTO]</v>
          </cell>
          <cell r="L240">
            <v>1</v>
          </cell>
          <cell r="M240">
            <v>9</v>
          </cell>
          <cell r="N240" t="str">
            <v>Primera</v>
          </cell>
          <cell r="O240">
            <v>0.2</v>
          </cell>
          <cell r="P240">
            <v>335.8</v>
          </cell>
          <cell r="Q240">
            <v>70</v>
          </cell>
          <cell r="R240">
            <v>28</v>
          </cell>
        </row>
        <row r="241">
          <cell r="A241">
            <v>238</v>
          </cell>
          <cell r="B241" t="str">
            <v xml:space="preserve">ISLA MAGICA/P.TEMATIC                                      </v>
          </cell>
          <cell r="C241" t="str">
            <v>C.SUR</v>
          </cell>
          <cell r="D241" t="str">
            <v>GENERAL</v>
          </cell>
          <cell r="E241">
            <v>35872</v>
          </cell>
          <cell r="F241" t="str">
            <v>MIÉ</v>
          </cell>
          <cell r="G241">
            <v>0.79019675925925925</v>
          </cell>
          <cell r="H241">
            <v>0</v>
          </cell>
          <cell r="I241">
            <v>0</v>
          </cell>
          <cell r="J241" t="str">
            <v>000:10</v>
          </cell>
          <cell r="K241" t="str">
            <v>[LA BANDA DEL SUR] * [ANDALUCIA DIRECTO]</v>
          </cell>
          <cell r="L241">
            <v>5</v>
          </cell>
          <cell r="M241">
            <v>9</v>
          </cell>
          <cell r="N241" t="str">
            <v>Resto</v>
          </cell>
          <cell r="O241">
            <v>0.2</v>
          </cell>
          <cell r="P241">
            <v>336</v>
          </cell>
          <cell r="Q241">
            <v>80</v>
          </cell>
          <cell r="R241">
            <v>9</v>
          </cell>
        </row>
        <row r="242">
          <cell r="A242">
            <v>239</v>
          </cell>
          <cell r="B242" t="str">
            <v xml:space="preserve">ISLA MAGICA/P.TEMATIC                                      </v>
          </cell>
          <cell r="C242" t="str">
            <v>C.SUR</v>
          </cell>
          <cell r="D242" t="str">
            <v>GENERAL</v>
          </cell>
          <cell r="E242">
            <v>35872</v>
          </cell>
          <cell r="F242" t="str">
            <v>MIÉ</v>
          </cell>
          <cell r="G242">
            <v>0.92133101851851851</v>
          </cell>
          <cell r="H242">
            <v>0</v>
          </cell>
          <cell r="I242">
            <v>0</v>
          </cell>
          <cell r="J242" t="str">
            <v>000:30</v>
          </cell>
          <cell r="K242" t="str">
            <v>[CUENTOS ASOMBROSOS] * [AVANCE PROGRAMACION]</v>
          </cell>
          <cell r="L242">
            <v>2</v>
          </cell>
          <cell r="M242">
            <v>14</v>
          </cell>
          <cell r="N242" t="str">
            <v>Segunda</v>
          </cell>
          <cell r="O242">
            <v>1</v>
          </cell>
          <cell r="P242">
            <v>337</v>
          </cell>
          <cell r="Q242">
            <v>376</v>
          </cell>
          <cell r="R242">
            <v>15</v>
          </cell>
        </row>
        <row r="243">
          <cell r="A243">
            <v>240</v>
          </cell>
          <cell r="B243" t="str">
            <v xml:space="preserve">ISLA MAGICA/P.TEMATIC                                      </v>
          </cell>
          <cell r="C243" t="str">
            <v>C.SUR</v>
          </cell>
          <cell r="D243" t="str">
            <v>GENERAL</v>
          </cell>
          <cell r="E243">
            <v>35872</v>
          </cell>
          <cell r="F243" t="str">
            <v>MIÉ</v>
          </cell>
          <cell r="G243">
            <v>0.92202546296296306</v>
          </cell>
          <cell r="H243">
            <v>0</v>
          </cell>
          <cell r="I243">
            <v>0</v>
          </cell>
          <cell r="J243" t="str">
            <v>000:10</v>
          </cell>
          <cell r="K243" t="str">
            <v>[CUENTOS ASOMBROSOS] * [AVANCE PROGRAMACION]</v>
          </cell>
          <cell r="L243">
            <v>5</v>
          </cell>
          <cell r="M243">
            <v>14</v>
          </cell>
          <cell r="N243" t="str">
            <v>Resto</v>
          </cell>
          <cell r="O243">
            <v>0.8</v>
          </cell>
          <cell r="P243">
            <v>337.8</v>
          </cell>
          <cell r="Q243">
            <v>292</v>
          </cell>
          <cell r="R243">
            <v>5</v>
          </cell>
        </row>
        <row r="244">
          <cell r="A244">
            <v>241</v>
          </cell>
          <cell r="B244" t="str">
            <v xml:space="preserve">ISLA MAGICA/P.TEMATIC                                      </v>
          </cell>
          <cell r="C244" t="str">
            <v>C9</v>
          </cell>
          <cell r="D244" t="str">
            <v>GENERAL</v>
          </cell>
          <cell r="E244">
            <v>35872</v>
          </cell>
          <cell r="F244" t="str">
            <v>MIÉ</v>
          </cell>
          <cell r="G244">
            <v>0.68806712962962957</v>
          </cell>
          <cell r="H244">
            <v>0</v>
          </cell>
          <cell r="I244">
            <v>0</v>
          </cell>
          <cell r="J244" t="str">
            <v>000:30</v>
          </cell>
          <cell r="K244" t="str">
            <v>[TARDES DE CINE] {AVANCE PROGRAMACION} * {AVANCE PROGRAMACION}</v>
          </cell>
          <cell r="L244">
            <v>3</v>
          </cell>
          <cell r="M244">
            <v>12</v>
          </cell>
          <cell r="N244" t="str">
            <v>Resto</v>
          </cell>
          <cell r="O244">
            <v>0.8</v>
          </cell>
          <cell r="P244">
            <v>338.5</v>
          </cell>
          <cell r="Q244">
            <v>276</v>
          </cell>
          <cell r="R244">
            <v>240</v>
          </cell>
        </row>
        <row r="245">
          <cell r="A245">
            <v>242</v>
          </cell>
          <cell r="B245" t="str">
            <v xml:space="preserve">ISLA MAGICA/P.TEMATIC                                      </v>
          </cell>
          <cell r="C245" t="str">
            <v>C9</v>
          </cell>
          <cell r="D245" t="str">
            <v>GENERAL</v>
          </cell>
          <cell r="E245">
            <v>35872</v>
          </cell>
          <cell r="F245" t="str">
            <v>MIÉ</v>
          </cell>
          <cell r="G245">
            <v>0.94826388888888891</v>
          </cell>
          <cell r="H245">
            <v>0</v>
          </cell>
          <cell r="I245">
            <v>0</v>
          </cell>
          <cell r="J245" t="str">
            <v>000:30</v>
          </cell>
          <cell r="K245" t="str">
            <v>[TOMBOLA] {AVANCE PROGRAMACION} * {AVANCE PROGRAMACION}</v>
          </cell>
          <cell r="L245">
            <v>12</v>
          </cell>
          <cell r="M245">
            <v>13</v>
          </cell>
          <cell r="N245" t="str">
            <v>Penultima</v>
          </cell>
          <cell r="O245">
            <v>0.8</v>
          </cell>
          <cell r="P245">
            <v>339.3</v>
          </cell>
          <cell r="Q245">
            <v>295</v>
          </cell>
          <cell r="R245">
            <v>675</v>
          </cell>
        </row>
        <row r="246">
          <cell r="A246">
            <v>243</v>
          </cell>
          <cell r="B246" t="str">
            <v xml:space="preserve">ISLA MAGICA/P.TEMATIC                                      </v>
          </cell>
          <cell r="C246" t="str">
            <v>TVM</v>
          </cell>
          <cell r="D246" t="str">
            <v>GENERAL</v>
          </cell>
          <cell r="E246">
            <v>35872</v>
          </cell>
          <cell r="F246" t="str">
            <v>MIÉ</v>
          </cell>
          <cell r="G246">
            <v>0.90858796296296296</v>
          </cell>
          <cell r="H246">
            <v>0</v>
          </cell>
          <cell r="I246">
            <v>0</v>
          </cell>
          <cell r="J246" t="str">
            <v>000:30</v>
          </cell>
          <cell r="K246" t="str">
            <v>[CUENTOS ASOMBROSOS]  * {AVANCE PROGRAMACION}</v>
          </cell>
          <cell r="L246">
            <v>4</v>
          </cell>
          <cell r="M246">
            <v>16</v>
          </cell>
          <cell r="N246" t="str">
            <v>Resto</v>
          </cell>
          <cell r="O246">
            <v>0.3</v>
          </cell>
          <cell r="P246">
            <v>339.7</v>
          </cell>
          <cell r="Q246">
            <v>125</v>
          </cell>
          <cell r="R246">
            <v>1050</v>
          </cell>
        </row>
        <row r="247">
          <cell r="A247">
            <v>244</v>
          </cell>
          <cell r="B247" t="str">
            <v xml:space="preserve">ISLA MAGICA/P.TEMATIC                                      </v>
          </cell>
          <cell r="C247" t="str">
            <v>TVM</v>
          </cell>
          <cell r="D247" t="str">
            <v>GENERAL</v>
          </cell>
          <cell r="E247">
            <v>35872</v>
          </cell>
          <cell r="F247" t="str">
            <v>MIÉ</v>
          </cell>
          <cell r="G247">
            <v>0.92800925925925926</v>
          </cell>
          <cell r="H247">
            <v>0</v>
          </cell>
          <cell r="I247">
            <v>0</v>
          </cell>
          <cell r="J247" t="str">
            <v>000:10</v>
          </cell>
          <cell r="K247" t="str">
            <v>[CUENTOS ASOMBROSOS]  * {AVANCE PROGRAMACION}</v>
          </cell>
          <cell r="L247">
            <v>5</v>
          </cell>
          <cell r="M247">
            <v>19</v>
          </cell>
          <cell r="N247" t="str">
            <v>Resto</v>
          </cell>
          <cell r="O247">
            <v>0.5</v>
          </cell>
          <cell r="P247">
            <v>340.1</v>
          </cell>
          <cell r="Q247">
            <v>169</v>
          </cell>
          <cell r="R247">
            <v>350</v>
          </cell>
        </row>
        <row r="248">
          <cell r="A248">
            <v>245</v>
          </cell>
          <cell r="B248" t="str">
            <v xml:space="preserve">ISLA MAGICA/P.TEMATIC                                      </v>
          </cell>
          <cell r="C248" t="str">
            <v>C.SUR</v>
          </cell>
          <cell r="D248" t="str">
            <v>GENERAL</v>
          </cell>
          <cell r="E248">
            <v>35873</v>
          </cell>
          <cell r="F248" t="str">
            <v>JUE</v>
          </cell>
          <cell r="G248">
            <v>0.68137731481481489</v>
          </cell>
          <cell r="H248">
            <v>0</v>
          </cell>
          <cell r="I248">
            <v>0</v>
          </cell>
          <cell r="J248" t="str">
            <v>000:30</v>
          </cell>
          <cell r="K248" t="str">
            <v>[DE TARDE EN TARDE]  * {AVANCE PROGRAMACION}</v>
          </cell>
          <cell r="L248">
            <v>1</v>
          </cell>
          <cell r="M248">
            <v>10</v>
          </cell>
          <cell r="N248" t="str">
            <v>Primera</v>
          </cell>
          <cell r="O248">
            <v>2.4</v>
          </cell>
          <cell r="P248">
            <v>342.5</v>
          </cell>
          <cell r="Q248">
            <v>879</v>
          </cell>
          <cell r="R248">
            <v>32</v>
          </cell>
        </row>
        <row r="249">
          <cell r="A249">
            <v>246</v>
          </cell>
          <cell r="B249" t="str">
            <v xml:space="preserve">ISLA MAGICA/P.TEMATIC                                      </v>
          </cell>
          <cell r="C249" t="str">
            <v>C9</v>
          </cell>
          <cell r="D249" t="str">
            <v>GENERAL</v>
          </cell>
          <cell r="E249">
            <v>35873</v>
          </cell>
          <cell r="F249" t="str">
            <v>JUE</v>
          </cell>
          <cell r="G249">
            <v>0.6607291666666667</v>
          </cell>
          <cell r="H249">
            <v>0</v>
          </cell>
          <cell r="I249">
            <v>0</v>
          </cell>
          <cell r="J249" t="str">
            <v>000:30</v>
          </cell>
          <cell r="K249" t="str">
            <v>[TARDES DE CINE] {AVANCE PROGRAMACION} * {AVANCE PROGRAMACION}</v>
          </cell>
          <cell r="L249">
            <v>9</v>
          </cell>
          <cell r="M249">
            <v>12</v>
          </cell>
          <cell r="N249" t="str">
            <v>Resto</v>
          </cell>
          <cell r="O249">
            <v>1</v>
          </cell>
          <cell r="P249">
            <v>343.6</v>
          </cell>
          <cell r="Q249">
            <v>385</v>
          </cell>
          <cell r="R249">
            <v>525</v>
          </cell>
        </row>
        <row r="250">
          <cell r="A250">
            <v>247</v>
          </cell>
          <cell r="B250" t="str">
            <v xml:space="preserve">ISLA MAGICA/P.TEMATIC                                      </v>
          </cell>
          <cell r="C250" t="str">
            <v>C9</v>
          </cell>
          <cell r="D250" t="str">
            <v>GENERAL</v>
          </cell>
          <cell r="E250">
            <v>35873</v>
          </cell>
          <cell r="F250" t="str">
            <v>JUE</v>
          </cell>
          <cell r="G250">
            <v>0.67793981481481491</v>
          </cell>
          <cell r="H250">
            <v>0</v>
          </cell>
          <cell r="I250">
            <v>0</v>
          </cell>
          <cell r="J250" t="str">
            <v>000:30</v>
          </cell>
          <cell r="K250" t="str">
            <v>[TARDES DE CINE] {AVANCE PROGRAMACION} * {AVANCE PROGRAMACION}</v>
          </cell>
          <cell r="L250">
            <v>11</v>
          </cell>
          <cell r="M250">
            <v>13</v>
          </cell>
          <cell r="N250" t="str">
            <v>Resto</v>
          </cell>
          <cell r="O250">
            <v>1</v>
          </cell>
          <cell r="P250">
            <v>344.6</v>
          </cell>
          <cell r="Q250">
            <v>371</v>
          </cell>
          <cell r="R250">
            <v>240</v>
          </cell>
        </row>
        <row r="251">
          <cell r="A251">
            <v>248</v>
          </cell>
          <cell r="B251" t="str">
            <v xml:space="preserve">ISLA MAGICA/P.TEMATIC                                      </v>
          </cell>
          <cell r="C251" t="str">
            <v>C9</v>
          </cell>
          <cell r="D251" t="str">
            <v>GENERAL</v>
          </cell>
          <cell r="E251">
            <v>35873</v>
          </cell>
          <cell r="F251" t="str">
            <v>JUE</v>
          </cell>
          <cell r="G251">
            <v>0.93733796296296301</v>
          </cell>
          <cell r="H251">
            <v>0</v>
          </cell>
          <cell r="I251">
            <v>0</v>
          </cell>
          <cell r="J251" t="str">
            <v>000:30</v>
          </cell>
          <cell r="K251" t="str">
            <v>[FALLES] {AVANCE PROGRAMACION} * {AVANCE PROGRAMACION}</v>
          </cell>
          <cell r="L251">
            <v>12</v>
          </cell>
          <cell r="M251">
            <v>15</v>
          </cell>
          <cell r="N251" t="str">
            <v>Resto</v>
          </cell>
          <cell r="O251">
            <v>0.9</v>
          </cell>
          <cell r="P251">
            <v>345.5</v>
          </cell>
          <cell r="Q251">
            <v>323</v>
          </cell>
          <cell r="R251">
            <v>750</v>
          </cell>
        </row>
        <row r="252">
          <cell r="A252">
            <v>249</v>
          </cell>
          <cell r="B252" t="str">
            <v xml:space="preserve">ISLA MAGICA/P.TEMATIC                                      </v>
          </cell>
          <cell r="C252" t="str">
            <v>TVM</v>
          </cell>
          <cell r="D252" t="str">
            <v>GENERAL</v>
          </cell>
          <cell r="E252">
            <v>35873</v>
          </cell>
          <cell r="F252" t="str">
            <v>JUE</v>
          </cell>
          <cell r="G252">
            <v>0.57577546296296289</v>
          </cell>
          <cell r="H252">
            <v>0</v>
          </cell>
          <cell r="I252">
            <v>0</v>
          </cell>
          <cell r="J252" t="str">
            <v>000:30</v>
          </cell>
          <cell r="K252" t="str">
            <v>[CYBERCLUB] * [AVANCE PROGRAMACION]</v>
          </cell>
          <cell r="L252">
            <v>1</v>
          </cell>
          <cell r="M252">
            <v>13</v>
          </cell>
          <cell r="N252" t="str">
            <v>Primera</v>
          </cell>
          <cell r="O252">
            <v>0.2</v>
          </cell>
          <cell r="P252">
            <v>345.7</v>
          </cell>
          <cell r="Q252">
            <v>65</v>
          </cell>
          <cell r="R252">
            <v>413</v>
          </cell>
        </row>
        <row r="253">
          <cell r="A253">
            <v>250</v>
          </cell>
          <cell r="B253" t="str">
            <v xml:space="preserve">ISLA MAGICA/P.TEMATIC                                      </v>
          </cell>
          <cell r="C253" t="str">
            <v>TVM</v>
          </cell>
          <cell r="D253" t="str">
            <v>GENERAL</v>
          </cell>
          <cell r="E253">
            <v>35873</v>
          </cell>
          <cell r="F253" t="str">
            <v>JUE</v>
          </cell>
          <cell r="G253">
            <v>0.57832175925925922</v>
          </cell>
          <cell r="H253">
            <v>0</v>
          </cell>
          <cell r="I253">
            <v>0</v>
          </cell>
          <cell r="J253" t="str">
            <v>000:10</v>
          </cell>
          <cell r="K253" t="str">
            <v>[CYBERCLUB] * [AVANCE PROGRAMACION]</v>
          </cell>
          <cell r="L253">
            <v>10</v>
          </cell>
          <cell r="M253">
            <v>13</v>
          </cell>
          <cell r="N253" t="str">
            <v>Resto</v>
          </cell>
          <cell r="O253">
            <v>0.1</v>
          </cell>
          <cell r="P253">
            <v>345.8</v>
          </cell>
          <cell r="Q253">
            <v>37</v>
          </cell>
          <cell r="R253">
            <v>138</v>
          </cell>
        </row>
        <row r="254">
          <cell r="A254">
            <v>251</v>
          </cell>
          <cell r="B254" t="str">
            <v xml:space="preserve">ISLA MAGICA/P.TEMATIC                                      </v>
          </cell>
          <cell r="C254" t="str">
            <v>TVM</v>
          </cell>
          <cell r="D254" t="str">
            <v>GENERAL</v>
          </cell>
          <cell r="E254">
            <v>35873</v>
          </cell>
          <cell r="F254" t="str">
            <v>JUE</v>
          </cell>
          <cell r="G254">
            <v>0.91840277777777779</v>
          </cell>
          <cell r="H254">
            <v>0</v>
          </cell>
          <cell r="I254">
            <v>0</v>
          </cell>
          <cell r="J254" t="str">
            <v>000:10</v>
          </cell>
          <cell r="K254" t="str">
            <v>[TOMBOLA]  * {AVANCE PROGRAMACION}</v>
          </cell>
          <cell r="L254">
            <v>4</v>
          </cell>
          <cell r="M254">
            <v>20</v>
          </cell>
          <cell r="N254" t="str">
            <v>Resto</v>
          </cell>
          <cell r="O254">
            <v>0.7</v>
          </cell>
          <cell r="P254">
            <v>346.4</v>
          </cell>
          <cell r="Q254">
            <v>252</v>
          </cell>
          <cell r="R254">
            <v>350</v>
          </cell>
        </row>
        <row r="255">
          <cell r="A255">
            <v>252</v>
          </cell>
          <cell r="B255" t="str">
            <v xml:space="preserve">ISLA MAGICA/P.TEMATIC                                      </v>
          </cell>
          <cell r="C255" t="str">
            <v>C.SUR</v>
          </cell>
          <cell r="D255" t="str">
            <v>GENERAL</v>
          </cell>
          <cell r="E255">
            <v>35874</v>
          </cell>
          <cell r="F255" t="str">
            <v>VIE</v>
          </cell>
          <cell r="G255">
            <v>0.92057870370370365</v>
          </cell>
          <cell r="H255">
            <v>0</v>
          </cell>
          <cell r="I255">
            <v>0</v>
          </cell>
          <cell r="J255" t="str">
            <v>000:30</v>
          </cell>
          <cell r="K255" t="str">
            <v>[AQUI SE DISCUTE]  * {AVANCE PROGRAMACION}</v>
          </cell>
          <cell r="L255">
            <v>1</v>
          </cell>
          <cell r="M255">
            <v>8</v>
          </cell>
          <cell r="N255" t="str">
            <v>Primera</v>
          </cell>
          <cell r="O255">
            <v>1</v>
          </cell>
          <cell r="P255">
            <v>347.4</v>
          </cell>
          <cell r="Q255">
            <v>365</v>
          </cell>
          <cell r="R255">
            <v>15</v>
          </cell>
        </row>
        <row r="256">
          <cell r="A256">
            <v>253</v>
          </cell>
          <cell r="B256" t="str">
            <v xml:space="preserve">ISLA MAGICA/P.TEMATIC                                      </v>
          </cell>
          <cell r="C256" t="str">
            <v>C.SUR</v>
          </cell>
          <cell r="D256" t="str">
            <v>GENERAL</v>
          </cell>
          <cell r="E256">
            <v>35874</v>
          </cell>
          <cell r="F256" t="str">
            <v>VIE</v>
          </cell>
          <cell r="G256">
            <v>0.92215277777777782</v>
          </cell>
          <cell r="H256">
            <v>0</v>
          </cell>
          <cell r="I256">
            <v>0</v>
          </cell>
          <cell r="J256" t="str">
            <v>000:10</v>
          </cell>
          <cell r="K256" t="str">
            <v>[AQUI SE DISCUTE] {AVANCE PROGRAMACION} * {AVANCE PROGRAMACION}</v>
          </cell>
          <cell r="L256">
            <v>5</v>
          </cell>
          <cell r="M256">
            <v>8</v>
          </cell>
          <cell r="N256" t="str">
            <v>Resto</v>
          </cell>
          <cell r="O256">
            <v>0.9</v>
          </cell>
          <cell r="P256">
            <v>348.3</v>
          </cell>
          <cell r="Q256">
            <v>328</v>
          </cell>
          <cell r="R256">
            <v>5</v>
          </cell>
        </row>
        <row r="257">
          <cell r="A257">
            <v>254</v>
          </cell>
          <cell r="B257" t="str">
            <v xml:space="preserve">ISLA MAGICA/P.TEMATIC                                      </v>
          </cell>
          <cell r="C257" t="str">
            <v>C9</v>
          </cell>
          <cell r="D257" t="str">
            <v>GENERAL</v>
          </cell>
          <cell r="E257">
            <v>35874</v>
          </cell>
          <cell r="F257" t="str">
            <v>VIE</v>
          </cell>
          <cell r="G257">
            <v>0.67062500000000003</v>
          </cell>
          <cell r="H257">
            <v>0</v>
          </cell>
          <cell r="I257">
            <v>0</v>
          </cell>
          <cell r="J257" t="str">
            <v>000:30</v>
          </cell>
          <cell r="K257" t="str">
            <v>[TARDES DE CINE] {AVANCE PROGRAMACION} * {AVANCE PROGRAMACION}</v>
          </cell>
          <cell r="L257">
            <v>12</v>
          </cell>
          <cell r="M257">
            <v>14</v>
          </cell>
          <cell r="N257" t="str">
            <v>Resto</v>
          </cell>
          <cell r="O257">
            <v>0.5</v>
          </cell>
          <cell r="P257">
            <v>348.8</v>
          </cell>
          <cell r="Q257">
            <v>178</v>
          </cell>
          <cell r="R257">
            <v>240</v>
          </cell>
        </row>
        <row r="258">
          <cell r="A258">
            <v>255</v>
          </cell>
          <cell r="B258" t="str">
            <v xml:space="preserve">ISLA MAGICA/P.TEMATIC                                      </v>
          </cell>
          <cell r="C258" t="str">
            <v>C9</v>
          </cell>
          <cell r="D258" t="str">
            <v>GENERAL</v>
          </cell>
          <cell r="E258">
            <v>35874</v>
          </cell>
          <cell r="F258" t="str">
            <v>VIE</v>
          </cell>
          <cell r="G258">
            <v>0.96656249999999999</v>
          </cell>
          <cell r="H258">
            <v>0</v>
          </cell>
          <cell r="I258">
            <v>0</v>
          </cell>
          <cell r="J258" t="str">
            <v>000:30</v>
          </cell>
          <cell r="K258" t="str">
            <v>[PARLE VOSTE,CALLE VOS] {AVANCE PROGRAMACION} * {AVANCE PROGRAMACION}</v>
          </cell>
          <cell r="L258">
            <v>14</v>
          </cell>
          <cell r="M258">
            <v>15</v>
          </cell>
          <cell r="N258" t="str">
            <v>Penultima</v>
          </cell>
          <cell r="O258">
            <v>0.4</v>
          </cell>
          <cell r="P258">
            <v>349.2</v>
          </cell>
          <cell r="Q258">
            <v>140</v>
          </cell>
          <cell r="R258">
            <v>675</v>
          </cell>
        </row>
        <row r="259">
          <cell r="A259">
            <v>256</v>
          </cell>
          <cell r="B259" t="str">
            <v xml:space="preserve">ISLA MAGICA/P.TEMATIC                                      </v>
          </cell>
          <cell r="C259" t="str">
            <v>TVM</v>
          </cell>
          <cell r="D259" t="str">
            <v>GENERAL</v>
          </cell>
          <cell r="E259">
            <v>35874</v>
          </cell>
          <cell r="F259" t="str">
            <v>VIE</v>
          </cell>
          <cell r="G259">
            <v>0.91549768518518526</v>
          </cell>
          <cell r="H259">
            <v>0</v>
          </cell>
          <cell r="I259">
            <v>0</v>
          </cell>
          <cell r="J259" t="str">
            <v>000:30</v>
          </cell>
          <cell r="K259" t="str">
            <v>[SUCEDIO EN MADRID]  * {AVANCE PROGRAMACION}</v>
          </cell>
          <cell r="L259">
            <v>2</v>
          </cell>
          <cell r="M259">
            <v>19</v>
          </cell>
          <cell r="N259" t="str">
            <v>Segunda</v>
          </cell>
          <cell r="O259">
            <v>0.7</v>
          </cell>
          <cell r="P259">
            <v>349.9</v>
          </cell>
          <cell r="Q259">
            <v>264</v>
          </cell>
          <cell r="R259">
            <v>1050</v>
          </cell>
        </row>
        <row r="260">
          <cell r="A260">
            <v>257</v>
          </cell>
          <cell r="B260" t="str">
            <v xml:space="preserve">ISLA MAGICA/P.TEMATIC                                      </v>
          </cell>
          <cell r="C260" t="str">
            <v>TVM</v>
          </cell>
          <cell r="D260" t="str">
            <v>GENERAL</v>
          </cell>
          <cell r="E260">
            <v>35874</v>
          </cell>
          <cell r="F260" t="str">
            <v>VIE</v>
          </cell>
          <cell r="G260">
            <v>0.93325231481481474</v>
          </cell>
          <cell r="H260">
            <v>0</v>
          </cell>
          <cell r="I260">
            <v>0</v>
          </cell>
          <cell r="J260" t="str">
            <v>000:10</v>
          </cell>
          <cell r="K260" t="str">
            <v>[SUCEDIO EN MADRID] {AVANCE PROGRAMACION} * {AVANCE PROGRAMACION}</v>
          </cell>
          <cell r="L260">
            <v>3</v>
          </cell>
          <cell r="M260">
            <v>14</v>
          </cell>
          <cell r="N260" t="str">
            <v>Resto</v>
          </cell>
          <cell r="O260">
            <v>0.8</v>
          </cell>
          <cell r="P260">
            <v>350.7</v>
          </cell>
          <cell r="Q260">
            <v>288</v>
          </cell>
          <cell r="R260">
            <v>350</v>
          </cell>
        </row>
        <row r="261">
          <cell r="A261">
            <v>258</v>
          </cell>
          <cell r="B261" t="str">
            <v xml:space="preserve">ISLA MAGICA/P.TEMATIC                                      </v>
          </cell>
          <cell r="C261" t="str">
            <v>C.SUR</v>
          </cell>
          <cell r="D261" t="str">
            <v>GENERAL</v>
          </cell>
          <cell r="E261">
            <v>35875</v>
          </cell>
          <cell r="F261" t="str">
            <v>SÁB</v>
          </cell>
          <cell r="G261">
            <v>0.63950231481481479</v>
          </cell>
          <cell r="H261">
            <v>0</v>
          </cell>
          <cell r="I261">
            <v>0</v>
          </cell>
          <cell r="J261" t="str">
            <v>000:10</v>
          </cell>
          <cell r="K261" t="str">
            <v>[LA TIENDA EN CASA] * [CINE]</v>
          </cell>
          <cell r="L261">
            <v>9</v>
          </cell>
          <cell r="M261">
            <v>9</v>
          </cell>
          <cell r="N261" t="str">
            <v>Ultima</v>
          </cell>
          <cell r="O261">
            <v>0.8</v>
          </cell>
          <cell r="P261">
            <v>351.5</v>
          </cell>
          <cell r="Q261">
            <v>311</v>
          </cell>
          <cell r="R261">
            <v>19</v>
          </cell>
        </row>
        <row r="262">
          <cell r="A262">
            <v>259</v>
          </cell>
          <cell r="B262" t="str">
            <v xml:space="preserve">ISLA MAGICA/P.TEMATIC                                      </v>
          </cell>
          <cell r="C262" t="str">
            <v>C.SUR</v>
          </cell>
          <cell r="D262" t="str">
            <v>GENERAL</v>
          </cell>
          <cell r="E262">
            <v>35875</v>
          </cell>
          <cell r="F262" t="str">
            <v>SÁB</v>
          </cell>
          <cell r="G262">
            <v>0.68107638888888899</v>
          </cell>
          <cell r="H262">
            <v>0</v>
          </cell>
          <cell r="I262">
            <v>0</v>
          </cell>
          <cell r="J262" t="str">
            <v>000:30</v>
          </cell>
          <cell r="K262" t="str">
            <v>[CINE] {LA TIENDA EN CASA} * {AVANCE PROGRAMACION}</v>
          </cell>
          <cell r="L262">
            <v>1</v>
          </cell>
          <cell r="M262">
            <v>16</v>
          </cell>
          <cell r="N262" t="str">
            <v>Primera</v>
          </cell>
          <cell r="O262">
            <v>1.1000000000000001</v>
          </cell>
          <cell r="P262">
            <v>352.7</v>
          </cell>
          <cell r="Q262">
            <v>413</v>
          </cell>
          <cell r="R262">
            <v>57</v>
          </cell>
        </row>
        <row r="263">
          <cell r="A263">
            <v>260</v>
          </cell>
          <cell r="B263" t="str">
            <v xml:space="preserve">ISLA MAGICA/P.TEMATIC                                      </v>
          </cell>
          <cell r="C263" t="str">
            <v>C.SUR</v>
          </cell>
          <cell r="D263" t="str">
            <v>GENERAL</v>
          </cell>
          <cell r="E263">
            <v>35875</v>
          </cell>
          <cell r="F263" t="str">
            <v>SÁB</v>
          </cell>
          <cell r="G263">
            <v>0.70876157407407403</v>
          </cell>
          <cell r="H263">
            <v>0</v>
          </cell>
          <cell r="I263">
            <v>0</v>
          </cell>
          <cell r="J263" t="str">
            <v>000:30</v>
          </cell>
          <cell r="K263" t="str">
            <v>[CINE] {AVANCE PROGRAMACION} * {AVANCE PROGRAMACION}</v>
          </cell>
          <cell r="L263">
            <v>1</v>
          </cell>
          <cell r="M263">
            <v>21</v>
          </cell>
          <cell r="N263" t="str">
            <v>Primera</v>
          </cell>
          <cell r="O263">
            <v>1.3</v>
          </cell>
          <cell r="P263">
            <v>354</v>
          </cell>
          <cell r="Q263">
            <v>469</v>
          </cell>
          <cell r="R263">
            <v>57</v>
          </cell>
        </row>
        <row r="264">
          <cell r="A264">
            <v>261</v>
          </cell>
          <cell r="B264" t="str">
            <v xml:space="preserve">ISLA MAGICA/P.TEMATIC                                      </v>
          </cell>
          <cell r="C264" t="str">
            <v>C.SUR</v>
          </cell>
          <cell r="D264" t="str">
            <v>GENERAL</v>
          </cell>
          <cell r="E264">
            <v>35875</v>
          </cell>
          <cell r="F264" t="str">
            <v>SÁB</v>
          </cell>
          <cell r="G264">
            <v>0.72631944444444441</v>
          </cell>
          <cell r="H264">
            <v>0</v>
          </cell>
          <cell r="I264">
            <v>0</v>
          </cell>
          <cell r="J264" t="str">
            <v>000:10</v>
          </cell>
          <cell r="K264" t="str">
            <v>[CINE] * [AVANCE PROGRAMACION]</v>
          </cell>
          <cell r="L264">
            <v>1</v>
          </cell>
          <cell r="M264">
            <v>14</v>
          </cell>
          <cell r="N264" t="str">
            <v>Primera</v>
          </cell>
          <cell r="O264">
            <v>0.9</v>
          </cell>
          <cell r="P264">
            <v>354.8</v>
          </cell>
          <cell r="Q264">
            <v>325</v>
          </cell>
          <cell r="R264">
            <v>19</v>
          </cell>
        </row>
        <row r="265">
          <cell r="A265">
            <v>262</v>
          </cell>
          <cell r="B265" t="str">
            <v xml:space="preserve">ISLA MAGICA/P.TEMATIC                                      </v>
          </cell>
          <cell r="C265" t="str">
            <v>C9</v>
          </cell>
          <cell r="D265" t="str">
            <v>GENERAL</v>
          </cell>
          <cell r="E265">
            <v>35875</v>
          </cell>
          <cell r="F265" t="str">
            <v>SÁB</v>
          </cell>
          <cell r="G265">
            <v>0.72326388888888893</v>
          </cell>
          <cell r="H265">
            <v>0</v>
          </cell>
          <cell r="I265">
            <v>0</v>
          </cell>
          <cell r="J265" t="str">
            <v>000:30</v>
          </cell>
          <cell r="K265" t="str">
            <v>[TARDES DE CINE] * [AVANCE PROGRAMACION]</v>
          </cell>
          <cell r="L265">
            <v>8</v>
          </cell>
          <cell r="M265">
            <v>16</v>
          </cell>
          <cell r="N265" t="str">
            <v>Resto</v>
          </cell>
          <cell r="O265">
            <v>0.5</v>
          </cell>
          <cell r="P265">
            <v>355.4</v>
          </cell>
          <cell r="Q265">
            <v>195</v>
          </cell>
          <cell r="R265">
            <v>375</v>
          </cell>
        </row>
        <row r="266">
          <cell r="A266">
            <v>263</v>
          </cell>
          <cell r="B266" t="str">
            <v xml:space="preserve">ISLA MAGICA/P.TEMATIC                                      </v>
          </cell>
          <cell r="C266" t="str">
            <v>C9</v>
          </cell>
          <cell r="D266" t="str">
            <v>GENERAL</v>
          </cell>
          <cell r="E266">
            <v>35875</v>
          </cell>
          <cell r="F266" t="str">
            <v>SÁB</v>
          </cell>
          <cell r="G266">
            <v>0.9547337962962964</v>
          </cell>
          <cell r="H266">
            <v>0</v>
          </cell>
          <cell r="I266">
            <v>0</v>
          </cell>
          <cell r="J266" t="str">
            <v>000:30</v>
          </cell>
          <cell r="K266" t="str">
            <v>[CINE DE NIT] {AVANCE PROGRAMACION} * {AVANCE PROGRAMACION}</v>
          </cell>
          <cell r="L266">
            <v>15</v>
          </cell>
          <cell r="M266">
            <v>16</v>
          </cell>
          <cell r="N266" t="str">
            <v>Penultima</v>
          </cell>
          <cell r="O266">
            <v>0.9</v>
          </cell>
          <cell r="P266">
            <v>356.3</v>
          </cell>
          <cell r="Q266">
            <v>329</v>
          </cell>
          <cell r="R266">
            <v>675</v>
          </cell>
        </row>
        <row r="267">
          <cell r="A267">
            <v>264</v>
          </cell>
          <cell r="B267" t="str">
            <v xml:space="preserve">ISLA MAGICA/P.TEMATIC                                      </v>
          </cell>
          <cell r="C267" t="str">
            <v>TVM</v>
          </cell>
          <cell r="D267" t="str">
            <v>GENERAL</v>
          </cell>
          <cell r="E267">
            <v>35875</v>
          </cell>
          <cell r="F267" t="str">
            <v>SÁB</v>
          </cell>
          <cell r="G267">
            <v>0.89276620370370363</v>
          </cell>
          <cell r="H267">
            <v>0</v>
          </cell>
          <cell r="I267">
            <v>0</v>
          </cell>
          <cell r="J267" t="str">
            <v>000:30</v>
          </cell>
          <cell r="K267" t="str">
            <v>[FUTBOL:L.ESPA#OLA]  * {AVANCE PROGRAMACION}</v>
          </cell>
          <cell r="L267">
            <v>18</v>
          </cell>
          <cell r="M267">
            <v>32</v>
          </cell>
          <cell r="N267" t="str">
            <v>Resto</v>
          </cell>
          <cell r="O267">
            <v>1.7</v>
          </cell>
          <cell r="P267">
            <v>358</v>
          </cell>
          <cell r="Q267">
            <v>623</v>
          </cell>
          <cell r="R267">
            <v>1275</v>
          </cell>
        </row>
        <row r="268">
          <cell r="A268">
            <v>265</v>
          </cell>
          <cell r="B268" t="str">
            <v xml:space="preserve">ISLA MAGICA/P.TEMATIC                                      </v>
          </cell>
          <cell r="C268" t="str">
            <v>C.SUR</v>
          </cell>
          <cell r="D268" t="str">
            <v>GENERAL</v>
          </cell>
          <cell r="E268">
            <v>35876</v>
          </cell>
          <cell r="F268" t="str">
            <v>DOM</v>
          </cell>
          <cell r="G268">
            <v>0.64354166666666668</v>
          </cell>
          <cell r="H268">
            <v>0</v>
          </cell>
          <cell r="I268">
            <v>0</v>
          </cell>
          <cell r="J268" t="str">
            <v>000:30</v>
          </cell>
          <cell r="K268" t="str">
            <v>[CINE]  * {AVANCE PROGRAMACION}</v>
          </cell>
          <cell r="L268">
            <v>1</v>
          </cell>
          <cell r="M268">
            <v>14</v>
          </cell>
          <cell r="N268" t="str">
            <v>Primera</v>
          </cell>
          <cell r="O268">
            <v>1.2</v>
          </cell>
          <cell r="P268">
            <v>359.1</v>
          </cell>
          <cell r="Q268">
            <v>427</v>
          </cell>
          <cell r="R268">
            <v>57</v>
          </cell>
        </row>
        <row r="269">
          <cell r="A269">
            <v>266</v>
          </cell>
          <cell r="B269" t="str">
            <v xml:space="preserve">ISLA MAGICA/P.TEMATIC                                      </v>
          </cell>
          <cell r="C269" t="str">
            <v>C.SUR</v>
          </cell>
          <cell r="D269" t="str">
            <v>GENERAL</v>
          </cell>
          <cell r="E269">
            <v>35876</v>
          </cell>
          <cell r="F269" t="str">
            <v>DOM</v>
          </cell>
          <cell r="G269">
            <v>0.67482638888888891</v>
          </cell>
          <cell r="H269">
            <v>0</v>
          </cell>
          <cell r="I269">
            <v>0</v>
          </cell>
          <cell r="J269" t="str">
            <v>000:30</v>
          </cell>
          <cell r="K269" t="str">
            <v>[CINE] {AVANCE PROGRAMACION} * {AVANCE PROGRAMACION}</v>
          </cell>
          <cell r="L269">
            <v>1</v>
          </cell>
          <cell r="M269">
            <v>15</v>
          </cell>
          <cell r="N269" t="str">
            <v>Primera</v>
          </cell>
          <cell r="O269">
            <v>1.6</v>
          </cell>
          <cell r="P269">
            <v>360.7</v>
          </cell>
          <cell r="Q269">
            <v>590</v>
          </cell>
          <cell r="R269">
            <v>57</v>
          </cell>
        </row>
        <row r="270">
          <cell r="A270">
            <v>267</v>
          </cell>
          <cell r="B270" t="str">
            <v xml:space="preserve">ISLA MAGICA/P.TEMATIC                                      </v>
          </cell>
          <cell r="C270" t="str">
            <v>C.SUR</v>
          </cell>
          <cell r="D270" t="str">
            <v>GENERAL</v>
          </cell>
          <cell r="E270">
            <v>35876</v>
          </cell>
          <cell r="F270" t="str">
            <v>DOM</v>
          </cell>
          <cell r="G270">
            <v>0.70254629629629628</v>
          </cell>
          <cell r="H270">
            <v>0</v>
          </cell>
          <cell r="I270">
            <v>0</v>
          </cell>
          <cell r="J270" t="str">
            <v>000:25</v>
          </cell>
          <cell r="K270" t="str">
            <v>[CINE] * [AVANCE PROGRAMACION]</v>
          </cell>
          <cell r="L270">
            <v>2</v>
          </cell>
          <cell r="M270">
            <v>18</v>
          </cell>
          <cell r="N270" t="str">
            <v>Segunda</v>
          </cell>
          <cell r="O270">
            <v>1.8</v>
          </cell>
          <cell r="P270">
            <v>362.5</v>
          </cell>
          <cell r="Q270">
            <v>664</v>
          </cell>
          <cell r="R270">
            <v>43</v>
          </cell>
        </row>
        <row r="271">
          <cell r="A271">
            <v>268</v>
          </cell>
          <cell r="B271" t="str">
            <v xml:space="preserve">ISLA MAGICA/P.TEMATIC                                      </v>
          </cell>
          <cell r="C271" t="str">
            <v>C9</v>
          </cell>
          <cell r="D271" t="str">
            <v>GENERAL</v>
          </cell>
          <cell r="E271">
            <v>35876</v>
          </cell>
          <cell r="F271" t="str">
            <v>DOM</v>
          </cell>
          <cell r="G271">
            <v>0.70144675925925926</v>
          </cell>
          <cell r="H271">
            <v>0</v>
          </cell>
          <cell r="I271">
            <v>0</v>
          </cell>
          <cell r="J271" t="str">
            <v>000:30</v>
          </cell>
          <cell r="K271" t="str">
            <v xml:space="preserve">[TARDES DE CINE] {AVANCE PROGRAMACION} * </v>
          </cell>
          <cell r="L271">
            <v>13</v>
          </cell>
          <cell r="M271">
            <v>15</v>
          </cell>
          <cell r="N271" t="str">
            <v>Resto</v>
          </cell>
          <cell r="O271">
            <v>0.7</v>
          </cell>
          <cell r="P271">
            <v>363.2</v>
          </cell>
          <cell r="Q271">
            <v>241</v>
          </cell>
          <cell r="R271">
            <v>375</v>
          </cell>
        </row>
        <row r="272">
          <cell r="A272">
            <v>269</v>
          </cell>
          <cell r="B272" t="str">
            <v xml:space="preserve">ISLA MAGICA/P.TEMATIC                                      </v>
          </cell>
          <cell r="C272" t="str">
            <v>C9</v>
          </cell>
          <cell r="D272" t="str">
            <v>GENERAL</v>
          </cell>
          <cell r="E272">
            <v>35876</v>
          </cell>
          <cell r="F272" t="str">
            <v>DOM</v>
          </cell>
          <cell r="G272">
            <v>0.8702199074074074</v>
          </cell>
          <cell r="H272">
            <v>0</v>
          </cell>
          <cell r="I272">
            <v>0</v>
          </cell>
          <cell r="J272" t="str">
            <v>000:30</v>
          </cell>
          <cell r="K272" t="str">
            <v xml:space="preserve">[MINUT A MINUT] {AVANCE PROGRAMACION} * </v>
          </cell>
          <cell r="L272">
            <v>3</v>
          </cell>
          <cell r="M272">
            <v>12</v>
          </cell>
          <cell r="N272" t="str">
            <v>Resto</v>
          </cell>
          <cell r="O272">
            <v>0.6</v>
          </cell>
          <cell r="P272">
            <v>363.8</v>
          </cell>
          <cell r="Q272">
            <v>222</v>
          </cell>
          <cell r="R272">
            <v>450</v>
          </cell>
        </row>
        <row r="273">
          <cell r="A273">
            <v>270</v>
          </cell>
          <cell r="B273" t="str">
            <v xml:space="preserve">ISLA MAGICA/P.TEMATIC                                      </v>
          </cell>
          <cell r="C273" t="str">
            <v>TVM</v>
          </cell>
          <cell r="D273" t="str">
            <v>GENERAL</v>
          </cell>
          <cell r="E273">
            <v>35876</v>
          </cell>
          <cell r="F273" t="str">
            <v>DOM</v>
          </cell>
          <cell r="G273">
            <v>0.66027777777777774</v>
          </cell>
          <cell r="H273">
            <v>0</v>
          </cell>
          <cell r="I273">
            <v>0</v>
          </cell>
          <cell r="J273" t="str">
            <v>000:30</v>
          </cell>
          <cell r="K273" t="str">
            <v>[CINE]</v>
          </cell>
          <cell r="L273">
            <v>18</v>
          </cell>
          <cell r="M273">
            <v>19</v>
          </cell>
          <cell r="N273" t="str">
            <v>Penultima</v>
          </cell>
          <cell r="O273">
            <v>0.8</v>
          </cell>
          <cell r="P273">
            <v>364.6</v>
          </cell>
          <cell r="Q273">
            <v>295</v>
          </cell>
          <cell r="R273">
            <v>600</v>
          </cell>
        </row>
        <row r="274">
          <cell r="A274">
            <v>271</v>
          </cell>
          <cell r="B274" t="str">
            <v xml:space="preserve">ISLA MAGICA/P.TEMATIC                                      </v>
          </cell>
          <cell r="C274" t="str">
            <v>TVM</v>
          </cell>
          <cell r="D274" t="str">
            <v>GENERAL</v>
          </cell>
          <cell r="E274">
            <v>35876</v>
          </cell>
          <cell r="F274" t="str">
            <v>DOM</v>
          </cell>
          <cell r="G274">
            <v>0.78625</v>
          </cell>
          <cell r="H274">
            <v>0</v>
          </cell>
          <cell r="I274">
            <v>0</v>
          </cell>
          <cell r="J274" t="str">
            <v>000:30</v>
          </cell>
          <cell r="K274" t="str">
            <v>[FUTBOL ES FUTBOL]  * {AVANCE PROGRAMACION}</v>
          </cell>
          <cell r="L274">
            <v>4</v>
          </cell>
          <cell r="M274">
            <v>17</v>
          </cell>
          <cell r="N274" t="str">
            <v>Resto</v>
          </cell>
          <cell r="O274">
            <v>0.6</v>
          </cell>
          <cell r="P274">
            <v>365.2</v>
          </cell>
          <cell r="Q274">
            <v>222</v>
          </cell>
          <cell r="R274">
            <v>600</v>
          </cell>
        </row>
        <row r="275">
          <cell r="A275">
            <v>272</v>
          </cell>
          <cell r="B275" t="str">
            <v xml:space="preserve">ISLA MAGICA/P.TEMATIC                                      </v>
          </cell>
          <cell r="C275" t="str">
            <v>C9</v>
          </cell>
          <cell r="D275" t="str">
            <v>GENERAL</v>
          </cell>
          <cell r="E275">
            <v>35877</v>
          </cell>
          <cell r="F275" t="str">
            <v>LUN</v>
          </cell>
          <cell r="G275">
            <v>0.66556712962962961</v>
          </cell>
          <cell r="H275">
            <v>0</v>
          </cell>
          <cell r="I275">
            <v>0</v>
          </cell>
          <cell r="J275" t="str">
            <v>000:30</v>
          </cell>
          <cell r="K275" t="str">
            <v>[TARDES DE CINE] {AVANCE PROGRAMACION} * {AVANCE PROGRAMACION}</v>
          </cell>
          <cell r="L275">
            <v>6</v>
          </cell>
          <cell r="M275">
            <v>13</v>
          </cell>
          <cell r="N275" t="str">
            <v>Resto</v>
          </cell>
          <cell r="O275">
            <v>0.3</v>
          </cell>
          <cell r="P275">
            <v>365.5</v>
          </cell>
          <cell r="Q275">
            <v>122</v>
          </cell>
          <cell r="R275">
            <v>240</v>
          </cell>
        </row>
        <row r="276">
          <cell r="A276">
            <v>273</v>
          </cell>
          <cell r="B276" t="str">
            <v xml:space="preserve">ISLA MAGICA/P.TEMATIC                                      </v>
          </cell>
          <cell r="C276" t="str">
            <v>C9</v>
          </cell>
          <cell r="D276" t="str">
            <v>GENERAL</v>
          </cell>
          <cell r="E276">
            <v>35877</v>
          </cell>
          <cell r="F276" t="str">
            <v>LUN</v>
          </cell>
          <cell r="G276">
            <v>0.9254282407407407</v>
          </cell>
          <cell r="H276">
            <v>0</v>
          </cell>
          <cell r="I276">
            <v>0</v>
          </cell>
          <cell r="J276" t="str">
            <v>000:30</v>
          </cell>
          <cell r="K276" t="str">
            <v>[CINE DE NIT] {AVANCE PROGRAMACION} * {AVANCE PROGRAMACION}</v>
          </cell>
          <cell r="L276">
            <v>13</v>
          </cell>
          <cell r="M276">
            <v>15</v>
          </cell>
          <cell r="N276" t="str">
            <v>Resto</v>
          </cell>
          <cell r="O276">
            <v>0.9</v>
          </cell>
          <cell r="P276">
            <v>366.4</v>
          </cell>
          <cell r="Q276">
            <v>330</v>
          </cell>
          <cell r="R276">
            <v>675</v>
          </cell>
        </row>
        <row r="277">
          <cell r="A277">
            <v>274</v>
          </cell>
          <cell r="B277" t="str">
            <v xml:space="preserve">ISLA MAGICA/P.TEMATIC                                      </v>
          </cell>
          <cell r="C277" t="str">
            <v>C9</v>
          </cell>
          <cell r="D277" t="str">
            <v>GENERAL</v>
          </cell>
          <cell r="E277">
            <v>35878</v>
          </cell>
          <cell r="F277" t="str">
            <v>MAR</v>
          </cell>
          <cell r="G277">
            <v>0.66579861111111105</v>
          </cell>
          <cell r="H277">
            <v>0</v>
          </cell>
          <cell r="I277">
            <v>0</v>
          </cell>
          <cell r="J277" t="str">
            <v>000:30</v>
          </cell>
          <cell r="K277" t="str">
            <v>[TARDES DE CINE] {AVANCE PROGRAMACION} * {AVANCE PROGRAMACION}</v>
          </cell>
          <cell r="L277">
            <v>3</v>
          </cell>
          <cell r="M277">
            <v>11</v>
          </cell>
          <cell r="N277" t="str">
            <v>Resto</v>
          </cell>
          <cell r="O277">
            <v>0.5</v>
          </cell>
          <cell r="P277">
            <v>366.9</v>
          </cell>
          <cell r="Q277">
            <v>179</v>
          </cell>
          <cell r="R277">
            <v>525</v>
          </cell>
        </row>
        <row r="278">
          <cell r="A278">
            <v>275</v>
          </cell>
          <cell r="B278" t="str">
            <v xml:space="preserve">ISLA MAGICA/P.TEMATIC                                      </v>
          </cell>
          <cell r="C278" t="str">
            <v>C9</v>
          </cell>
          <cell r="D278" t="str">
            <v>GENERAL</v>
          </cell>
          <cell r="E278">
            <v>35878</v>
          </cell>
          <cell r="F278" t="str">
            <v>MAR</v>
          </cell>
          <cell r="G278">
            <v>0.70365740740740745</v>
          </cell>
          <cell r="H278">
            <v>0</v>
          </cell>
          <cell r="I278">
            <v>0</v>
          </cell>
          <cell r="J278" t="str">
            <v>000:30</v>
          </cell>
          <cell r="K278" t="str">
            <v xml:space="preserve">[TARDES DE CINE] {AVANCE PROGRAMACION} * </v>
          </cell>
          <cell r="L278">
            <v>3</v>
          </cell>
          <cell r="M278">
            <v>12</v>
          </cell>
          <cell r="N278" t="str">
            <v>Resto</v>
          </cell>
          <cell r="O278">
            <v>0.6</v>
          </cell>
          <cell r="P278">
            <v>367.5</v>
          </cell>
          <cell r="Q278">
            <v>211</v>
          </cell>
          <cell r="R278">
            <v>240</v>
          </cell>
        </row>
        <row r="279">
          <cell r="A279">
            <v>276</v>
          </cell>
          <cell r="B279" t="str">
            <v xml:space="preserve">ISLA MAGICA/P.TEMATIC                                      </v>
          </cell>
          <cell r="C279" t="str">
            <v>C9</v>
          </cell>
          <cell r="D279" t="str">
            <v>GENERAL</v>
          </cell>
          <cell r="E279">
            <v>35879</v>
          </cell>
          <cell r="F279" t="str">
            <v>MIÉ</v>
          </cell>
          <cell r="G279">
            <v>0.66862268518518519</v>
          </cell>
          <cell r="H279">
            <v>0</v>
          </cell>
          <cell r="I279">
            <v>0</v>
          </cell>
          <cell r="J279" t="str">
            <v>000:30</v>
          </cell>
          <cell r="K279" t="str">
            <v>[TARDES DE CINE] {AVANCE PROGRAMACION} * {AVANCE PROGRAMACION}</v>
          </cell>
          <cell r="L279">
            <v>16</v>
          </cell>
          <cell r="M279">
            <v>16</v>
          </cell>
          <cell r="N279" t="str">
            <v>Ultima</v>
          </cell>
          <cell r="O279">
            <v>0.5</v>
          </cell>
          <cell r="P279">
            <v>368</v>
          </cell>
          <cell r="Q279">
            <v>187</v>
          </cell>
          <cell r="R279">
            <v>525</v>
          </cell>
        </row>
        <row r="280">
          <cell r="A280">
            <v>277</v>
          </cell>
          <cell r="B280" t="str">
            <v xml:space="preserve">ISLA MAGICA/P.TEMATIC                                      </v>
          </cell>
          <cell r="C280" t="str">
            <v>C9</v>
          </cell>
          <cell r="D280" t="str">
            <v>GENERAL</v>
          </cell>
          <cell r="E280">
            <v>35879</v>
          </cell>
          <cell r="F280" t="str">
            <v>MIÉ</v>
          </cell>
          <cell r="G280">
            <v>0.93101851851851858</v>
          </cell>
          <cell r="H280">
            <v>0</v>
          </cell>
          <cell r="I280">
            <v>0</v>
          </cell>
          <cell r="J280" t="str">
            <v>000:30</v>
          </cell>
          <cell r="K280" t="str">
            <v>[CINE DE NIT] {AVANCE PROGRAMACION} * {AVANCE PROGRAMACION}</v>
          </cell>
          <cell r="L280">
            <v>3</v>
          </cell>
          <cell r="M280">
            <v>18</v>
          </cell>
          <cell r="N280" t="str">
            <v>Resto</v>
          </cell>
          <cell r="O280">
            <v>1.1000000000000001</v>
          </cell>
          <cell r="P280">
            <v>369.1</v>
          </cell>
          <cell r="Q280">
            <v>395</v>
          </cell>
          <cell r="R280">
            <v>675</v>
          </cell>
        </row>
        <row r="281">
          <cell r="A281">
            <v>278</v>
          </cell>
          <cell r="B281" t="str">
            <v xml:space="preserve">ISLA MAGICA/P.TEMATIC                                      </v>
          </cell>
          <cell r="C281" t="str">
            <v>C9</v>
          </cell>
          <cell r="D281" t="str">
            <v>GENERAL</v>
          </cell>
          <cell r="E281">
            <v>35880</v>
          </cell>
          <cell r="F281" t="str">
            <v>JUE</v>
          </cell>
          <cell r="G281">
            <v>0.66663194444444451</v>
          </cell>
          <cell r="H281">
            <v>0</v>
          </cell>
          <cell r="I281">
            <v>0</v>
          </cell>
          <cell r="J281" t="str">
            <v>000:30</v>
          </cell>
          <cell r="K281" t="str">
            <v>[TARDES DE CINE] {AVANCE PROGRAMACION} * {AVANCE PROGRAMACION}</v>
          </cell>
          <cell r="L281">
            <v>15</v>
          </cell>
          <cell r="M281">
            <v>17</v>
          </cell>
          <cell r="N281" t="str">
            <v>Resto</v>
          </cell>
          <cell r="O281">
            <v>0.3</v>
          </cell>
          <cell r="P281">
            <v>369.4</v>
          </cell>
          <cell r="Q281">
            <v>96</v>
          </cell>
          <cell r="R281">
            <v>525</v>
          </cell>
        </row>
        <row r="282">
          <cell r="A282">
            <v>279</v>
          </cell>
          <cell r="B282" t="str">
            <v xml:space="preserve">ISLA MAGICA/P.TEMATIC                                      </v>
          </cell>
          <cell r="C282" t="str">
            <v>C9</v>
          </cell>
          <cell r="D282" t="str">
            <v>GENERAL</v>
          </cell>
          <cell r="E282">
            <v>35880</v>
          </cell>
          <cell r="F282" t="str">
            <v>JUE</v>
          </cell>
          <cell r="G282">
            <v>0.95006944444444441</v>
          </cell>
          <cell r="H282">
            <v>0</v>
          </cell>
          <cell r="I282">
            <v>0</v>
          </cell>
          <cell r="J282" t="str">
            <v>000:30</v>
          </cell>
          <cell r="K282" t="str">
            <v>[TOMBOLA] {AVANCE PROGRAMACION} * {AVANCE PROGRAMACION}</v>
          </cell>
          <cell r="L282">
            <v>15</v>
          </cell>
          <cell r="M282">
            <v>16</v>
          </cell>
          <cell r="N282" t="str">
            <v>Penultima</v>
          </cell>
          <cell r="O282">
            <v>0.8</v>
          </cell>
          <cell r="P282">
            <v>370.1</v>
          </cell>
          <cell r="Q282">
            <v>286</v>
          </cell>
          <cell r="R282">
            <v>750</v>
          </cell>
        </row>
        <row r="283">
          <cell r="A283">
            <v>280</v>
          </cell>
          <cell r="B283" t="str">
            <v xml:space="preserve">ISLA MAGICA/P.TEMATIC                                      </v>
          </cell>
          <cell r="C283" t="str">
            <v>C9</v>
          </cell>
          <cell r="D283" t="str">
            <v>GENERAL</v>
          </cell>
          <cell r="E283">
            <v>35881</v>
          </cell>
          <cell r="F283" t="str">
            <v>VIE</v>
          </cell>
          <cell r="G283">
            <v>0.68512731481481481</v>
          </cell>
          <cell r="H283">
            <v>0</v>
          </cell>
          <cell r="I283">
            <v>0</v>
          </cell>
          <cell r="J283" t="str">
            <v>000:30</v>
          </cell>
          <cell r="K283" t="str">
            <v>[TARDES DE CINE] {AVANCE PROGRAMACION} * {AVANCE PROGRAMACION}</v>
          </cell>
          <cell r="L283">
            <v>3</v>
          </cell>
          <cell r="M283">
            <v>12</v>
          </cell>
          <cell r="N283" t="str">
            <v>Resto</v>
          </cell>
          <cell r="O283">
            <v>0.3</v>
          </cell>
          <cell r="P283">
            <v>370.4</v>
          </cell>
          <cell r="Q283">
            <v>109</v>
          </cell>
          <cell r="R283">
            <v>240</v>
          </cell>
        </row>
        <row r="284">
          <cell r="A284">
            <v>281</v>
          </cell>
          <cell r="B284" t="str">
            <v xml:space="preserve">ISLA MAGICA/P.TEMATIC                                      </v>
          </cell>
          <cell r="C284" t="str">
            <v>C9</v>
          </cell>
          <cell r="D284" t="str">
            <v>GENERAL</v>
          </cell>
          <cell r="E284">
            <v>35881</v>
          </cell>
          <cell r="F284" t="str">
            <v>VIE</v>
          </cell>
          <cell r="G284">
            <v>0.96486111111111106</v>
          </cell>
          <cell r="H284">
            <v>0</v>
          </cell>
          <cell r="I284">
            <v>0</v>
          </cell>
          <cell r="J284" t="str">
            <v>000:30</v>
          </cell>
          <cell r="K284" t="str">
            <v>[PARLE VOSTE,CALLE VOS] {AVANCE PROGRAMACION} * {AVANCE PROGRAMACION}</v>
          </cell>
          <cell r="L284">
            <v>9</v>
          </cell>
          <cell r="M284">
            <v>10</v>
          </cell>
          <cell r="N284" t="str">
            <v>Penultima</v>
          </cell>
          <cell r="O284">
            <v>0.5</v>
          </cell>
          <cell r="P284">
            <v>370.9</v>
          </cell>
          <cell r="Q284">
            <v>186</v>
          </cell>
          <cell r="R284">
            <v>675</v>
          </cell>
        </row>
        <row r="285">
          <cell r="A285">
            <v>282</v>
          </cell>
          <cell r="B285" t="str">
            <v xml:space="preserve">ISLA MAGICA/P.TEMATIC                                      </v>
          </cell>
          <cell r="C285" t="str">
            <v>C.SUR</v>
          </cell>
          <cell r="D285" t="str">
            <v>GENERAL</v>
          </cell>
          <cell r="E285">
            <v>35882</v>
          </cell>
          <cell r="F285" t="str">
            <v>SÁB</v>
          </cell>
          <cell r="G285">
            <v>0.67271990740740739</v>
          </cell>
          <cell r="H285">
            <v>0</v>
          </cell>
          <cell r="I285">
            <v>0</v>
          </cell>
          <cell r="J285" t="str">
            <v>000:30</v>
          </cell>
          <cell r="K285" t="str">
            <v>[CINE] {LA TIENDA EN CASA} * {AVANCE PROGRAMACION}</v>
          </cell>
          <cell r="L285">
            <v>1</v>
          </cell>
          <cell r="M285">
            <v>17</v>
          </cell>
          <cell r="N285" t="str">
            <v>Primera</v>
          </cell>
          <cell r="O285">
            <v>1.9</v>
          </cell>
          <cell r="P285">
            <v>372.8</v>
          </cell>
          <cell r="Q285">
            <v>682</v>
          </cell>
          <cell r="R285">
            <v>57</v>
          </cell>
        </row>
        <row r="286">
          <cell r="A286">
            <v>283</v>
          </cell>
          <cell r="B286" t="str">
            <v xml:space="preserve">ISLA MAGICA/P.TEMATIC                                      </v>
          </cell>
          <cell r="C286" t="str">
            <v>C.SUR</v>
          </cell>
          <cell r="D286" t="str">
            <v>GENERAL</v>
          </cell>
          <cell r="E286">
            <v>35882</v>
          </cell>
          <cell r="F286" t="str">
            <v>SÁB</v>
          </cell>
          <cell r="G286">
            <v>0.7050347222222223</v>
          </cell>
          <cell r="H286">
            <v>0</v>
          </cell>
          <cell r="I286">
            <v>0</v>
          </cell>
          <cell r="J286" t="str">
            <v>000:30</v>
          </cell>
          <cell r="K286" t="str">
            <v>[CINE] {AVANCE PROGRAMACION} * {AVANCE PROGRAMACION}</v>
          </cell>
          <cell r="L286">
            <v>1</v>
          </cell>
          <cell r="M286">
            <v>19</v>
          </cell>
          <cell r="N286" t="str">
            <v>Primera</v>
          </cell>
          <cell r="O286">
            <v>1.6</v>
          </cell>
          <cell r="P286">
            <v>374.4</v>
          </cell>
          <cell r="Q286">
            <v>573</v>
          </cell>
          <cell r="R286">
            <v>57</v>
          </cell>
        </row>
        <row r="287">
          <cell r="A287">
            <v>284</v>
          </cell>
          <cell r="B287" t="str">
            <v xml:space="preserve">ISLA MAGICA/P.TEMATIC                                      </v>
          </cell>
          <cell r="C287" t="str">
            <v>C9</v>
          </cell>
          <cell r="D287" t="str">
            <v>GENERAL</v>
          </cell>
          <cell r="E287">
            <v>35882</v>
          </cell>
          <cell r="F287" t="str">
            <v>SÁB</v>
          </cell>
          <cell r="G287">
            <v>0.70211805555555562</v>
          </cell>
          <cell r="H287">
            <v>0</v>
          </cell>
          <cell r="I287">
            <v>0</v>
          </cell>
          <cell r="J287" t="str">
            <v>000:30</v>
          </cell>
          <cell r="K287" t="str">
            <v>[TARDES DE CINE] {AVANCE PROGRAMACION} * {AVANCE PROGRAMACION}</v>
          </cell>
          <cell r="L287">
            <v>13</v>
          </cell>
          <cell r="M287">
            <v>15</v>
          </cell>
          <cell r="N287" t="str">
            <v>Resto</v>
          </cell>
          <cell r="O287">
            <v>0.6</v>
          </cell>
          <cell r="P287">
            <v>375</v>
          </cell>
          <cell r="Q287">
            <v>232</v>
          </cell>
          <cell r="R287">
            <v>375</v>
          </cell>
        </row>
        <row r="288">
          <cell r="A288">
            <v>285</v>
          </cell>
          <cell r="B288" t="str">
            <v xml:space="preserve">ISLA MAGICA/P.TEMATIC                                      </v>
          </cell>
          <cell r="C288" t="str">
            <v>C9</v>
          </cell>
          <cell r="D288" t="str">
            <v>GENERAL</v>
          </cell>
          <cell r="E288">
            <v>35882</v>
          </cell>
          <cell r="F288" t="str">
            <v>SÁB</v>
          </cell>
          <cell r="G288">
            <v>0.95045138888888892</v>
          </cell>
          <cell r="H288">
            <v>0</v>
          </cell>
          <cell r="I288">
            <v>0</v>
          </cell>
          <cell r="J288" t="str">
            <v>000:30</v>
          </cell>
          <cell r="K288" t="str">
            <v>[CINE DE NIT] {AVANCE PROGRAMACION} * {AVANCE PROGRAMACION}</v>
          </cell>
          <cell r="L288">
            <v>12</v>
          </cell>
          <cell r="M288">
            <v>15</v>
          </cell>
          <cell r="N288" t="str">
            <v>Resto</v>
          </cell>
          <cell r="O288">
            <v>0.8</v>
          </cell>
          <cell r="P288">
            <v>375.8</v>
          </cell>
          <cell r="Q288">
            <v>295</v>
          </cell>
          <cell r="R288">
            <v>675</v>
          </cell>
        </row>
        <row r="289">
          <cell r="A289">
            <v>286</v>
          </cell>
          <cell r="B289" t="str">
            <v xml:space="preserve">ISLA MAGICA/P.TEMATIC                                      </v>
          </cell>
          <cell r="C289" t="str">
            <v>C.SUR</v>
          </cell>
          <cell r="D289" t="str">
            <v>GENERAL</v>
          </cell>
          <cell r="E289">
            <v>35883</v>
          </cell>
          <cell r="F289" t="str">
            <v>DOM</v>
          </cell>
          <cell r="G289">
            <v>0.64608796296296289</v>
          </cell>
          <cell r="H289">
            <v>0</v>
          </cell>
          <cell r="I289">
            <v>0</v>
          </cell>
          <cell r="J289" t="str">
            <v>000:30</v>
          </cell>
          <cell r="K289" t="str">
            <v>[CINE]  * {AVANCE PROGRAMACION}</v>
          </cell>
          <cell r="L289">
            <v>1</v>
          </cell>
          <cell r="M289">
            <v>7</v>
          </cell>
          <cell r="N289" t="str">
            <v>Primera</v>
          </cell>
          <cell r="O289">
            <v>1.2</v>
          </cell>
          <cell r="P289">
            <v>377</v>
          </cell>
          <cell r="Q289">
            <v>428</v>
          </cell>
          <cell r="R289">
            <v>57</v>
          </cell>
        </row>
        <row r="290">
          <cell r="A290">
            <v>287</v>
          </cell>
          <cell r="B290" t="str">
            <v xml:space="preserve">ISLA MAGICA/P.TEMATIC                                      </v>
          </cell>
          <cell r="C290" t="str">
            <v>C.SUR</v>
          </cell>
          <cell r="D290" t="str">
            <v>GENERAL</v>
          </cell>
          <cell r="E290">
            <v>35883</v>
          </cell>
          <cell r="F290" t="str">
            <v>DOM</v>
          </cell>
          <cell r="G290">
            <v>0.66839120370370375</v>
          </cell>
          <cell r="H290">
            <v>0</v>
          </cell>
          <cell r="I290">
            <v>0</v>
          </cell>
          <cell r="J290" t="str">
            <v>000:30</v>
          </cell>
          <cell r="K290" t="str">
            <v>[CINE] {AVANCE PROGRAMACION} * {AVANCE PROGRAMACION}</v>
          </cell>
          <cell r="L290">
            <v>1</v>
          </cell>
          <cell r="M290">
            <v>14</v>
          </cell>
          <cell r="N290" t="str">
            <v>Primera</v>
          </cell>
          <cell r="O290">
            <v>1.8</v>
          </cell>
          <cell r="P290">
            <v>378.8</v>
          </cell>
          <cell r="Q290">
            <v>662</v>
          </cell>
          <cell r="R290">
            <v>57</v>
          </cell>
        </row>
        <row r="291">
          <cell r="A291">
            <v>288</v>
          </cell>
          <cell r="B291" t="str">
            <v xml:space="preserve">ISLA MAGICA/P.TEMATIC                                      </v>
          </cell>
          <cell r="C291" t="str">
            <v>C9</v>
          </cell>
          <cell r="D291" t="str">
            <v>GENERAL</v>
          </cell>
          <cell r="E291">
            <v>35883</v>
          </cell>
          <cell r="F291" t="str">
            <v>DOM</v>
          </cell>
          <cell r="G291">
            <v>0.70679398148148154</v>
          </cell>
          <cell r="H291">
            <v>0</v>
          </cell>
          <cell r="I291">
            <v>0</v>
          </cell>
          <cell r="J291" t="str">
            <v>000:30</v>
          </cell>
          <cell r="K291" t="str">
            <v>[TARDES DE CINE] {AVANCE PROGRAMACION} * {AVANCE PROGRAMACION}</v>
          </cell>
          <cell r="L291">
            <v>3</v>
          </cell>
          <cell r="M291">
            <v>14</v>
          </cell>
          <cell r="N291" t="str">
            <v>Resto</v>
          </cell>
          <cell r="O291">
            <v>0.6</v>
          </cell>
          <cell r="P291">
            <v>379.4</v>
          </cell>
          <cell r="Q291">
            <v>219</v>
          </cell>
          <cell r="R291">
            <v>375</v>
          </cell>
        </row>
        <row r="292">
          <cell r="A292">
            <v>289</v>
          </cell>
          <cell r="B292" t="str">
            <v xml:space="preserve">ISLA MAGICA/P.TEMATIC                                      </v>
          </cell>
          <cell r="C292" t="str">
            <v>C9</v>
          </cell>
          <cell r="D292" t="str">
            <v>GENERAL</v>
          </cell>
          <cell r="E292">
            <v>35883</v>
          </cell>
          <cell r="F292" t="str">
            <v>DOM</v>
          </cell>
          <cell r="G292">
            <v>0.87775462962962969</v>
          </cell>
          <cell r="H292">
            <v>0</v>
          </cell>
          <cell r="I292">
            <v>0</v>
          </cell>
          <cell r="J292" t="str">
            <v>000:30</v>
          </cell>
          <cell r="K292" t="str">
            <v>[MINUT A MINUT] {AVANCE PROGRAMACION} * {AVANCE PROGRAMACION}</v>
          </cell>
          <cell r="L292">
            <v>3</v>
          </cell>
          <cell r="M292">
            <v>11</v>
          </cell>
          <cell r="N292" t="str">
            <v>Resto</v>
          </cell>
          <cell r="O292">
            <v>0.5</v>
          </cell>
          <cell r="P292">
            <v>379.9</v>
          </cell>
          <cell r="Q292">
            <v>190</v>
          </cell>
          <cell r="R292">
            <v>450</v>
          </cell>
        </row>
        <row r="293">
          <cell r="A293">
            <v>290</v>
          </cell>
          <cell r="B293" t="str">
            <v xml:space="preserve">ISLA MAGICA/P.TEMATIC                                      </v>
          </cell>
          <cell r="C293" t="str">
            <v>C.SUR</v>
          </cell>
          <cell r="D293" t="str">
            <v>GENERAL</v>
          </cell>
          <cell r="E293">
            <v>35884</v>
          </cell>
          <cell r="F293" t="str">
            <v>LUN</v>
          </cell>
          <cell r="G293">
            <v>0.79076388888888882</v>
          </cell>
          <cell r="H293">
            <v>0</v>
          </cell>
          <cell r="I293">
            <v>0</v>
          </cell>
          <cell r="J293" t="str">
            <v>000:30</v>
          </cell>
          <cell r="K293" t="str">
            <v>[LA BANDA DEL SUR] * [ANDALUCIA DIRECTO]</v>
          </cell>
          <cell r="L293">
            <v>1</v>
          </cell>
          <cell r="M293">
            <v>9</v>
          </cell>
          <cell r="N293" t="str">
            <v>Primera</v>
          </cell>
          <cell r="O293">
            <v>0.3</v>
          </cell>
          <cell r="P293">
            <v>380.2</v>
          </cell>
          <cell r="Q293">
            <v>113</v>
          </cell>
          <cell r="R293">
            <v>28</v>
          </cell>
        </row>
        <row r="294">
          <cell r="A294">
            <v>291</v>
          </cell>
          <cell r="B294" t="str">
            <v xml:space="preserve">ISLA MAGICA/P.TEMATIC                                      </v>
          </cell>
          <cell r="C294" t="str">
            <v>C.SUR</v>
          </cell>
          <cell r="D294" t="str">
            <v>GENERAL</v>
          </cell>
          <cell r="E294">
            <v>35884</v>
          </cell>
          <cell r="F294" t="str">
            <v>LUN</v>
          </cell>
          <cell r="G294">
            <v>0.79163194444444451</v>
          </cell>
          <cell r="H294">
            <v>0</v>
          </cell>
          <cell r="I294">
            <v>0</v>
          </cell>
          <cell r="J294" t="str">
            <v>000:10</v>
          </cell>
          <cell r="K294" t="str">
            <v>[LA BANDA DEL SUR] * [ANDALUCIA DIRECTO]</v>
          </cell>
          <cell r="L294">
            <v>4</v>
          </cell>
          <cell r="M294">
            <v>9</v>
          </cell>
          <cell r="N294" t="str">
            <v>Resto</v>
          </cell>
          <cell r="O294">
            <v>0.3</v>
          </cell>
          <cell r="P294">
            <v>380.4</v>
          </cell>
          <cell r="Q294">
            <v>94</v>
          </cell>
          <cell r="R294">
            <v>9</v>
          </cell>
        </row>
        <row r="295">
          <cell r="A295">
            <v>292</v>
          </cell>
          <cell r="B295" t="str">
            <v xml:space="preserve">ISLA MAGICA/P.TEMATIC                                      </v>
          </cell>
          <cell r="C295" t="str">
            <v>C.SUR</v>
          </cell>
          <cell r="D295" t="str">
            <v>GENERAL</v>
          </cell>
          <cell r="E295">
            <v>35884</v>
          </cell>
          <cell r="F295" t="str">
            <v>LUN</v>
          </cell>
          <cell r="G295">
            <v>0.87113425925925936</v>
          </cell>
          <cell r="H295">
            <v>0</v>
          </cell>
          <cell r="I295">
            <v>0</v>
          </cell>
          <cell r="J295" t="str">
            <v>000:30</v>
          </cell>
          <cell r="K295" t="str">
            <v>[NOTICIAS 2]  * {NOTICIAS PROVINCIALES}</v>
          </cell>
          <cell r="L295">
            <v>2</v>
          </cell>
          <cell r="M295">
            <v>10</v>
          </cell>
          <cell r="N295" t="str">
            <v>Segunda</v>
          </cell>
          <cell r="O295">
            <v>0.7</v>
          </cell>
          <cell r="P295">
            <v>381.1</v>
          </cell>
          <cell r="Q295">
            <v>251</v>
          </cell>
          <cell r="R295">
            <v>85</v>
          </cell>
        </row>
        <row r="296">
          <cell r="A296">
            <v>293</v>
          </cell>
          <cell r="B296" t="str">
            <v xml:space="preserve">ISLA MAGICA/P.TEMATIC                                      </v>
          </cell>
          <cell r="C296" t="str">
            <v>TVM</v>
          </cell>
          <cell r="D296" t="str">
            <v>GENERAL</v>
          </cell>
          <cell r="E296">
            <v>35884</v>
          </cell>
          <cell r="F296" t="str">
            <v>LUN</v>
          </cell>
          <cell r="G296">
            <v>0.57649305555555552</v>
          </cell>
          <cell r="H296">
            <v>0</v>
          </cell>
          <cell r="I296">
            <v>0</v>
          </cell>
          <cell r="J296" t="str">
            <v>000:30</v>
          </cell>
          <cell r="K296" t="str">
            <v>[CYBERCLUB] * [AVANCE PROGRAMACION]</v>
          </cell>
          <cell r="L296">
            <v>2</v>
          </cell>
          <cell r="M296">
            <v>9</v>
          </cell>
          <cell r="N296" t="str">
            <v>Segunda</v>
          </cell>
          <cell r="O296">
            <v>0.3</v>
          </cell>
          <cell r="P296">
            <v>381.5</v>
          </cell>
          <cell r="Q296">
            <v>122</v>
          </cell>
          <cell r="R296">
            <v>413</v>
          </cell>
        </row>
        <row r="297">
          <cell r="A297">
            <v>294</v>
          </cell>
          <cell r="B297" t="str">
            <v xml:space="preserve">ISLA MAGICA/P.TEMATIC                                      </v>
          </cell>
          <cell r="C297" t="str">
            <v>TVM</v>
          </cell>
          <cell r="D297" t="str">
            <v>GENERAL</v>
          </cell>
          <cell r="E297">
            <v>35884</v>
          </cell>
          <cell r="F297" t="str">
            <v>LUN</v>
          </cell>
          <cell r="G297">
            <v>0.87026620370370367</v>
          </cell>
          <cell r="H297">
            <v>0</v>
          </cell>
          <cell r="I297">
            <v>0</v>
          </cell>
          <cell r="J297" t="str">
            <v>000:30</v>
          </cell>
          <cell r="K297" t="str">
            <v>[TELENOTICIAS 2]</v>
          </cell>
          <cell r="L297">
            <v>3</v>
          </cell>
          <cell r="M297">
            <v>9</v>
          </cell>
          <cell r="N297" t="str">
            <v>Resto</v>
          </cell>
          <cell r="O297">
            <v>0.9</v>
          </cell>
          <cell r="P297">
            <v>382.4</v>
          </cell>
          <cell r="Q297">
            <v>337</v>
          </cell>
          <cell r="R297">
            <v>675</v>
          </cell>
        </row>
        <row r="298">
          <cell r="A298">
            <v>295</v>
          </cell>
          <cell r="B298" t="str">
            <v xml:space="preserve">ISLA MAGICA/P.TEMATIC                                      </v>
          </cell>
          <cell r="C298" t="str">
            <v>TVM</v>
          </cell>
          <cell r="D298" t="str">
            <v>GENERAL</v>
          </cell>
          <cell r="E298">
            <v>35884</v>
          </cell>
          <cell r="F298" t="str">
            <v>LUN</v>
          </cell>
          <cell r="G298">
            <v>0.87084490740740739</v>
          </cell>
          <cell r="H298">
            <v>0</v>
          </cell>
          <cell r="I298">
            <v>0</v>
          </cell>
          <cell r="J298" t="str">
            <v>000:10</v>
          </cell>
          <cell r="K298" t="str">
            <v>[TELENOTICIAS 2]</v>
          </cell>
          <cell r="L298">
            <v>5</v>
          </cell>
          <cell r="M298">
            <v>9</v>
          </cell>
          <cell r="N298" t="str">
            <v>Resto</v>
          </cell>
          <cell r="O298">
            <v>0.9</v>
          </cell>
          <cell r="P298">
            <v>383.3</v>
          </cell>
          <cell r="Q298">
            <v>344</v>
          </cell>
          <cell r="R298">
            <v>225</v>
          </cell>
        </row>
        <row r="299">
          <cell r="A299">
            <v>296</v>
          </cell>
          <cell r="B299" t="str">
            <v xml:space="preserve">ISLA MAGICA/P.TEMATIC                                      </v>
          </cell>
          <cell r="C299" t="str">
            <v>C.SUR</v>
          </cell>
          <cell r="D299" t="str">
            <v>GENERAL</v>
          </cell>
          <cell r="E299">
            <v>35885</v>
          </cell>
          <cell r="F299" t="str">
            <v>MAR</v>
          </cell>
          <cell r="G299">
            <v>0.67759259259259252</v>
          </cell>
          <cell r="H299">
            <v>0</v>
          </cell>
          <cell r="I299">
            <v>0</v>
          </cell>
          <cell r="J299" t="str">
            <v>000:30</v>
          </cell>
          <cell r="K299" t="str">
            <v>[DE TARDE EN TARDE]  * {AVANCE PROGRAMACION}</v>
          </cell>
          <cell r="L299">
            <v>1</v>
          </cell>
          <cell r="M299">
            <v>9</v>
          </cell>
          <cell r="N299" t="str">
            <v>Primera</v>
          </cell>
          <cell r="O299">
            <v>2.5</v>
          </cell>
          <cell r="P299">
            <v>385.8</v>
          </cell>
          <cell r="Q299">
            <v>902</v>
          </cell>
          <cell r="R299">
            <v>32</v>
          </cell>
        </row>
        <row r="300">
          <cell r="A300">
            <v>297</v>
          </cell>
          <cell r="B300" t="str">
            <v xml:space="preserve">ISLA MAGICA/P.TEMATIC                                      </v>
          </cell>
          <cell r="C300" t="str">
            <v>C.SUR</v>
          </cell>
          <cell r="D300" t="str">
            <v>GENERAL</v>
          </cell>
          <cell r="E300">
            <v>35885</v>
          </cell>
          <cell r="F300" t="str">
            <v>MAR</v>
          </cell>
          <cell r="G300">
            <v>0.67878472222222219</v>
          </cell>
          <cell r="H300">
            <v>0</v>
          </cell>
          <cell r="I300">
            <v>0</v>
          </cell>
          <cell r="J300" t="str">
            <v>000:10</v>
          </cell>
          <cell r="K300" t="str">
            <v>[DE TARDE EN TARDE] {AVANCE PROGRAMACION} * {(P)CAMBIA TELEVISION}</v>
          </cell>
          <cell r="L300">
            <v>5</v>
          </cell>
          <cell r="M300">
            <v>9</v>
          </cell>
          <cell r="N300" t="str">
            <v>Resto</v>
          </cell>
          <cell r="O300">
            <v>1.8</v>
          </cell>
          <cell r="P300">
            <v>387.5</v>
          </cell>
          <cell r="Q300">
            <v>649</v>
          </cell>
          <cell r="R300">
            <v>11</v>
          </cell>
        </row>
        <row r="301">
          <cell r="A301">
            <v>298</v>
          </cell>
          <cell r="B301" t="str">
            <v xml:space="preserve">ISLA MAGICA/P.TEMATIC                                      </v>
          </cell>
          <cell r="C301" t="str">
            <v>TVM</v>
          </cell>
          <cell r="D301" t="str">
            <v>GENERAL</v>
          </cell>
          <cell r="E301">
            <v>35885</v>
          </cell>
          <cell r="F301" t="str">
            <v>MAR</v>
          </cell>
          <cell r="G301">
            <v>0.57583333333333331</v>
          </cell>
          <cell r="H301">
            <v>0</v>
          </cell>
          <cell r="I301">
            <v>0</v>
          </cell>
          <cell r="J301" t="str">
            <v>000:30</v>
          </cell>
          <cell r="K301" t="str">
            <v>[CYBERCLUB] * [AVANCE PROGRAMACION]</v>
          </cell>
          <cell r="L301">
            <v>2</v>
          </cell>
          <cell r="M301">
            <v>13</v>
          </cell>
          <cell r="N301" t="str">
            <v>Segunda</v>
          </cell>
          <cell r="O301">
            <v>0.3</v>
          </cell>
          <cell r="P301">
            <v>387.8</v>
          </cell>
          <cell r="Q301">
            <v>105</v>
          </cell>
          <cell r="R301">
            <v>413</v>
          </cell>
        </row>
        <row r="302">
          <cell r="A302">
            <v>299</v>
          </cell>
          <cell r="B302" t="str">
            <v xml:space="preserve">ISLA MAGICA/P.TEMATIC                                      </v>
          </cell>
          <cell r="C302" t="str">
            <v>TVM</v>
          </cell>
          <cell r="D302" t="str">
            <v>GENERAL</v>
          </cell>
          <cell r="E302">
            <v>35885</v>
          </cell>
          <cell r="F302" t="str">
            <v>MAR</v>
          </cell>
          <cell r="G302">
            <v>0.57641203703703703</v>
          </cell>
          <cell r="H302">
            <v>0</v>
          </cell>
          <cell r="I302">
            <v>0</v>
          </cell>
          <cell r="J302" t="str">
            <v>000:10</v>
          </cell>
          <cell r="K302" t="str">
            <v>[CYBERCLUB] * [AVANCE PROGRAMACION]</v>
          </cell>
          <cell r="L302">
            <v>4</v>
          </cell>
          <cell r="M302">
            <v>13</v>
          </cell>
          <cell r="N302" t="str">
            <v>Resto</v>
          </cell>
          <cell r="O302">
            <v>0.3</v>
          </cell>
          <cell r="P302">
            <v>388.1</v>
          </cell>
          <cell r="Q302">
            <v>94</v>
          </cell>
          <cell r="R302">
            <v>138</v>
          </cell>
        </row>
        <row r="303">
          <cell r="A303">
            <v>300</v>
          </cell>
          <cell r="B303" t="str">
            <v xml:space="preserve">ISLA MAGICA/P.TEMATIC                                      </v>
          </cell>
          <cell r="C303" t="str">
            <v>C.SUR</v>
          </cell>
          <cell r="D303" t="str">
            <v>GENERAL</v>
          </cell>
          <cell r="E303">
            <v>35886</v>
          </cell>
          <cell r="F303" t="str">
            <v>MIÉ</v>
          </cell>
          <cell r="G303">
            <v>0.78834490740740737</v>
          </cell>
          <cell r="H303">
            <v>0</v>
          </cell>
          <cell r="I303">
            <v>0</v>
          </cell>
          <cell r="J303" t="str">
            <v>000:30</v>
          </cell>
          <cell r="K303" t="str">
            <v>[LA BANDA DEL SUR] * [(P)CAMBIA TELEVISION]</v>
          </cell>
          <cell r="L303">
            <v>1</v>
          </cell>
          <cell r="M303">
            <v>10</v>
          </cell>
          <cell r="N303" t="str">
            <v>Primera</v>
          </cell>
          <cell r="O303">
            <v>0.2</v>
          </cell>
          <cell r="P303">
            <v>388.3</v>
          </cell>
          <cell r="Q303">
            <v>89</v>
          </cell>
          <cell r="R303">
            <v>28</v>
          </cell>
        </row>
        <row r="304">
          <cell r="A304">
            <v>301</v>
          </cell>
          <cell r="B304" t="str">
            <v xml:space="preserve">ISLA MAGICA/P.TEMATIC                                      </v>
          </cell>
          <cell r="C304" t="str">
            <v>C.SUR</v>
          </cell>
          <cell r="D304" t="str">
            <v>GENERAL</v>
          </cell>
          <cell r="E304">
            <v>35886</v>
          </cell>
          <cell r="F304" t="str">
            <v>MIÉ</v>
          </cell>
          <cell r="G304">
            <v>0.78947916666666673</v>
          </cell>
          <cell r="H304">
            <v>0</v>
          </cell>
          <cell r="I304">
            <v>0</v>
          </cell>
          <cell r="J304" t="str">
            <v>000:10</v>
          </cell>
          <cell r="K304" t="str">
            <v>[(P)CAMBIA TELEVISION] * [AVANCE PROGRAMACION]</v>
          </cell>
          <cell r="L304">
            <v>5</v>
          </cell>
          <cell r="M304">
            <v>10</v>
          </cell>
          <cell r="N304" t="str">
            <v>Resto</v>
          </cell>
          <cell r="O304">
            <v>0.2</v>
          </cell>
          <cell r="P304">
            <v>388.5</v>
          </cell>
          <cell r="Q304">
            <v>71</v>
          </cell>
          <cell r="R304">
            <v>9</v>
          </cell>
        </row>
        <row r="305">
          <cell r="A305">
            <v>302</v>
          </cell>
          <cell r="B305" t="str">
            <v xml:space="preserve">ISLA MAGICA/P.TEMATIC                                      </v>
          </cell>
          <cell r="C305" t="str">
            <v>C.SUR</v>
          </cell>
          <cell r="D305" t="str">
            <v>GENERAL</v>
          </cell>
          <cell r="E305">
            <v>35886</v>
          </cell>
          <cell r="F305" t="str">
            <v>MIÉ</v>
          </cell>
          <cell r="G305">
            <v>0.92292824074074076</v>
          </cell>
          <cell r="H305">
            <v>0</v>
          </cell>
          <cell r="I305">
            <v>0</v>
          </cell>
          <cell r="J305" t="str">
            <v>000:30</v>
          </cell>
          <cell r="K305" t="str">
            <v>[CUENTOS ASOMBROSOS] * [AVANCE PROGRAMACION]</v>
          </cell>
          <cell r="L305">
            <v>1</v>
          </cell>
          <cell r="M305">
            <v>11</v>
          </cell>
          <cell r="N305" t="str">
            <v>Primera</v>
          </cell>
          <cell r="O305">
            <v>0.6</v>
          </cell>
          <cell r="P305">
            <v>389.1</v>
          </cell>
          <cell r="Q305">
            <v>216</v>
          </cell>
          <cell r="R305">
            <v>15</v>
          </cell>
        </row>
        <row r="306">
          <cell r="A306">
            <v>303</v>
          </cell>
          <cell r="B306" t="str">
            <v xml:space="preserve">ISLA MAGICA/P.TEMATIC                                      </v>
          </cell>
          <cell r="C306" t="str">
            <v>C.SUR</v>
          </cell>
          <cell r="D306" t="str">
            <v>GENERAL</v>
          </cell>
          <cell r="E306">
            <v>35886</v>
          </cell>
          <cell r="F306" t="str">
            <v>MIÉ</v>
          </cell>
          <cell r="G306">
            <v>0.92402777777777778</v>
          </cell>
          <cell r="H306">
            <v>0</v>
          </cell>
          <cell r="I306">
            <v>0</v>
          </cell>
          <cell r="J306" t="str">
            <v>000:10</v>
          </cell>
          <cell r="K306" t="str">
            <v>[CUENTOS ASOMBROSOS] * [AVANCE PROGRAMACION]</v>
          </cell>
          <cell r="L306">
            <v>4</v>
          </cell>
          <cell r="M306">
            <v>11</v>
          </cell>
          <cell r="N306" t="str">
            <v>Resto</v>
          </cell>
          <cell r="O306">
            <v>0.5</v>
          </cell>
          <cell r="P306">
            <v>389.5</v>
          </cell>
          <cell r="Q306">
            <v>167</v>
          </cell>
          <cell r="R306">
            <v>5</v>
          </cell>
        </row>
        <row r="307">
          <cell r="A307">
            <v>304</v>
          </cell>
          <cell r="B307" t="str">
            <v xml:space="preserve">ISLA MAGICA/P.TEMATIC                                      </v>
          </cell>
          <cell r="C307" t="str">
            <v>TVM</v>
          </cell>
          <cell r="D307" t="str">
            <v>GENERAL</v>
          </cell>
          <cell r="E307">
            <v>35886</v>
          </cell>
          <cell r="F307" t="str">
            <v>MIÉ</v>
          </cell>
          <cell r="G307">
            <v>0.89756944444444453</v>
          </cell>
          <cell r="H307">
            <v>0</v>
          </cell>
          <cell r="I307">
            <v>0</v>
          </cell>
          <cell r="J307" t="str">
            <v>000:30</v>
          </cell>
          <cell r="K307" t="str">
            <v>[TELENOTICIAS 2] * [CUENTOS ASOMBROSOS]</v>
          </cell>
          <cell r="L307">
            <v>1</v>
          </cell>
          <cell r="M307">
            <v>2</v>
          </cell>
          <cell r="N307" t="str">
            <v>Primera</v>
          </cell>
          <cell r="O307">
            <v>0.8</v>
          </cell>
          <cell r="P307">
            <v>390.3</v>
          </cell>
          <cell r="Q307">
            <v>286</v>
          </cell>
          <cell r="R307">
            <v>1125</v>
          </cell>
        </row>
        <row r="308">
          <cell r="A308">
            <v>305</v>
          </cell>
          <cell r="B308" t="str">
            <v xml:space="preserve">ISLA MAGICA/P.TEMATIC                                      </v>
          </cell>
          <cell r="C308" t="str">
            <v>TVM</v>
          </cell>
          <cell r="D308" t="str">
            <v>GENERAL</v>
          </cell>
          <cell r="E308">
            <v>35886</v>
          </cell>
          <cell r="F308" t="str">
            <v>MIÉ</v>
          </cell>
          <cell r="G308">
            <v>0.92637731481481478</v>
          </cell>
          <cell r="H308">
            <v>0</v>
          </cell>
          <cell r="I308">
            <v>0</v>
          </cell>
          <cell r="J308" t="str">
            <v>000:10</v>
          </cell>
          <cell r="K308" t="str">
            <v>[CUENTOS ASOMBROSOS]  * {AVANCE PROGRAMACION}</v>
          </cell>
          <cell r="L308">
            <v>2</v>
          </cell>
          <cell r="M308">
            <v>15</v>
          </cell>
          <cell r="N308" t="str">
            <v>Segunda</v>
          </cell>
          <cell r="O308">
            <v>1</v>
          </cell>
          <cell r="P308">
            <v>391.3</v>
          </cell>
          <cell r="Q308">
            <v>360</v>
          </cell>
          <cell r="R308">
            <v>350</v>
          </cell>
        </row>
        <row r="309">
          <cell r="A309">
            <v>306</v>
          </cell>
          <cell r="B309" t="str">
            <v xml:space="preserve">ISLA MAGICA/P.TEMATIC                                      </v>
          </cell>
          <cell r="C309" t="str">
            <v>C.SUR</v>
          </cell>
          <cell r="D309" t="str">
            <v>GENERAL</v>
          </cell>
          <cell r="E309">
            <v>35887</v>
          </cell>
          <cell r="F309" t="str">
            <v>JUE</v>
          </cell>
          <cell r="G309">
            <v>0.67847222222222225</v>
          </cell>
          <cell r="H309">
            <v>0</v>
          </cell>
          <cell r="I309">
            <v>0</v>
          </cell>
          <cell r="J309" t="str">
            <v>000:30</v>
          </cell>
          <cell r="K309" t="str">
            <v>[DE TARDE EN TARDE] {AVANCE PROGRAMACION} * {(P)CAMBIA TELEVISION}</v>
          </cell>
          <cell r="L309">
            <v>3</v>
          </cell>
          <cell r="M309">
            <v>11</v>
          </cell>
          <cell r="N309" t="str">
            <v>Resto</v>
          </cell>
          <cell r="O309">
            <v>1.7</v>
          </cell>
          <cell r="P309">
            <v>393</v>
          </cell>
          <cell r="Q309">
            <v>609</v>
          </cell>
          <cell r="R309">
            <v>32</v>
          </cell>
        </row>
        <row r="310">
          <cell r="A310">
            <v>307</v>
          </cell>
          <cell r="B310" t="str">
            <v xml:space="preserve">ISLA MAGICA/P.TEMATIC                                      </v>
          </cell>
          <cell r="C310" t="str">
            <v>TVM</v>
          </cell>
          <cell r="D310" t="str">
            <v>GENERAL</v>
          </cell>
          <cell r="E310">
            <v>35887</v>
          </cell>
          <cell r="F310" t="str">
            <v>JUE</v>
          </cell>
          <cell r="G310">
            <v>0.5761574074074074</v>
          </cell>
          <cell r="H310">
            <v>0</v>
          </cell>
          <cell r="I310">
            <v>0</v>
          </cell>
          <cell r="J310" t="str">
            <v>000:30</v>
          </cell>
          <cell r="K310" t="str">
            <v>[CYBERCLUB] * [AVANCE PROGRAMACION]</v>
          </cell>
          <cell r="L310">
            <v>2</v>
          </cell>
          <cell r="M310">
            <v>13</v>
          </cell>
          <cell r="N310" t="str">
            <v>Segunda</v>
          </cell>
          <cell r="O310">
            <v>0.2</v>
          </cell>
          <cell r="P310">
            <v>393.2</v>
          </cell>
          <cell r="Q310">
            <v>69</v>
          </cell>
          <cell r="R310">
            <v>413</v>
          </cell>
        </row>
        <row r="311">
          <cell r="A311">
            <v>308</v>
          </cell>
          <cell r="B311" t="str">
            <v xml:space="preserve">ISLA MAGICA/P.TEMATIC                                      </v>
          </cell>
          <cell r="C311" t="str">
            <v>C.SUR</v>
          </cell>
          <cell r="D311" t="str">
            <v>GENERAL</v>
          </cell>
          <cell r="E311">
            <v>35888</v>
          </cell>
          <cell r="F311" t="str">
            <v>VIE</v>
          </cell>
          <cell r="G311">
            <v>0.93549768518518517</v>
          </cell>
          <cell r="H311">
            <v>0</v>
          </cell>
          <cell r="I311">
            <v>0</v>
          </cell>
          <cell r="J311" t="str">
            <v>000:30</v>
          </cell>
          <cell r="K311" t="str">
            <v>[AQUI SE DISCUTE]  * {AVANCE PROGRAMACION}</v>
          </cell>
          <cell r="L311">
            <v>1</v>
          </cell>
          <cell r="M311">
            <v>9</v>
          </cell>
          <cell r="N311" t="str">
            <v>Primera</v>
          </cell>
          <cell r="O311">
            <v>1.3</v>
          </cell>
          <cell r="P311">
            <v>394.4</v>
          </cell>
          <cell r="Q311">
            <v>463</v>
          </cell>
          <cell r="R311">
            <v>15</v>
          </cell>
        </row>
        <row r="312">
          <cell r="A312">
            <v>309</v>
          </cell>
          <cell r="B312" t="str">
            <v xml:space="preserve">ISLA MAGICA/P.TEMATIC                                      </v>
          </cell>
          <cell r="C312" t="str">
            <v>C.SUR</v>
          </cell>
          <cell r="D312" t="str">
            <v>GENERAL</v>
          </cell>
          <cell r="E312">
            <v>35888</v>
          </cell>
          <cell r="F312" t="str">
            <v>VIE</v>
          </cell>
          <cell r="G312">
            <v>0.93652777777777774</v>
          </cell>
          <cell r="H312">
            <v>0</v>
          </cell>
          <cell r="I312">
            <v>0</v>
          </cell>
          <cell r="J312" t="str">
            <v>000:10</v>
          </cell>
          <cell r="K312" t="str">
            <v>[AQUI SE DISCUTE] {AVANCE PROGRAMACION} * {AVANCE PROGRAMACION}</v>
          </cell>
          <cell r="L312">
            <v>4</v>
          </cell>
          <cell r="M312">
            <v>9</v>
          </cell>
          <cell r="N312" t="str">
            <v>Resto</v>
          </cell>
          <cell r="O312">
            <v>1.2</v>
          </cell>
          <cell r="P312">
            <v>395.6</v>
          </cell>
          <cell r="Q312">
            <v>423</v>
          </cell>
          <cell r="R312">
            <v>5</v>
          </cell>
        </row>
        <row r="313">
          <cell r="A313">
            <v>310</v>
          </cell>
          <cell r="B313" t="str">
            <v xml:space="preserve">ISLA MAGICA/P.TEMATIC                                      </v>
          </cell>
          <cell r="C313" t="str">
            <v>TVM</v>
          </cell>
          <cell r="D313" t="str">
            <v>GENERAL</v>
          </cell>
          <cell r="E313">
            <v>35888</v>
          </cell>
          <cell r="F313" t="str">
            <v>VIE</v>
          </cell>
          <cell r="G313">
            <v>0.91370370370370368</v>
          </cell>
          <cell r="H313">
            <v>0</v>
          </cell>
          <cell r="I313">
            <v>0</v>
          </cell>
          <cell r="J313" t="str">
            <v>000:30</v>
          </cell>
          <cell r="K313" t="str">
            <v>[SUCEDIO EN MADRID]  * {(P)TE ESTAREMOS ESPER}</v>
          </cell>
          <cell r="L313">
            <v>6</v>
          </cell>
          <cell r="M313">
            <v>18</v>
          </cell>
          <cell r="N313" t="str">
            <v>Resto</v>
          </cell>
          <cell r="O313">
            <v>0.7</v>
          </cell>
          <cell r="P313">
            <v>396.3</v>
          </cell>
          <cell r="Q313">
            <v>258</v>
          </cell>
          <cell r="R313">
            <v>1050</v>
          </cell>
        </row>
        <row r="314">
          <cell r="A314">
            <v>311</v>
          </cell>
          <cell r="B314" t="str">
            <v xml:space="preserve">ISLA MAGICA/P.TEMATIC                                      </v>
          </cell>
          <cell r="C314" t="str">
            <v>TVM</v>
          </cell>
          <cell r="D314" t="str">
            <v>GENERAL</v>
          </cell>
          <cell r="E314">
            <v>35888</v>
          </cell>
          <cell r="F314" t="str">
            <v>VIE</v>
          </cell>
          <cell r="G314">
            <v>0.93335648148148154</v>
          </cell>
          <cell r="H314">
            <v>0</v>
          </cell>
          <cell r="I314">
            <v>0</v>
          </cell>
          <cell r="J314" t="str">
            <v>000:10</v>
          </cell>
          <cell r="K314" t="str">
            <v>[SUCEDIO EN MADRID] {(P)TE ESTAREMOS ESPER} * {AVANCE PROGRAMACION}</v>
          </cell>
          <cell r="L314">
            <v>6</v>
          </cell>
          <cell r="M314">
            <v>18</v>
          </cell>
          <cell r="N314" t="str">
            <v>Resto</v>
          </cell>
          <cell r="O314">
            <v>0.6</v>
          </cell>
          <cell r="P314">
            <v>396.9</v>
          </cell>
          <cell r="Q314">
            <v>221</v>
          </cell>
          <cell r="R314">
            <v>350</v>
          </cell>
        </row>
        <row r="315">
          <cell r="A315">
            <v>312</v>
          </cell>
          <cell r="B315" t="str">
            <v xml:space="preserve">ISLA MAGICA/P.TEMATIC                                      </v>
          </cell>
          <cell r="C315" t="str">
            <v>C.SUR</v>
          </cell>
          <cell r="D315" t="str">
            <v>GENERAL</v>
          </cell>
          <cell r="E315">
            <v>35889</v>
          </cell>
          <cell r="F315" t="str">
            <v>SÁB</v>
          </cell>
          <cell r="G315">
            <v>0.66751157407407413</v>
          </cell>
          <cell r="H315">
            <v>0</v>
          </cell>
          <cell r="I315">
            <v>0</v>
          </cell>
          <cell r="J315" t="str">
            <v>000:30</v>
          </cell>
          <cell r="K315" t="str">
            <v>[CINE]  * {AVANCE PROGRAMACION}</v>
          </cell>
          <cell r="L315">
            <v>1</v>
          </cell>
          <cell r="M315">
            <v>18</v>
          </cell>
          <cell r="N315" t="str">
            <v>Primera</v>
          </cell>
          <cell r="O315">
            <v>1.5</v>
          </cell>
          <cell r="P315">
            <v>398.4</v>
          </cell>
          <cell r="Q315">
            <v>553</v>
          </cell>
          <cell r="R315">
            <v>57</v>
          </cell>
        </row>
        <row r="316">
          <cell r="A316">
            <v>313</v>
          </cell>
          <cell r="B316" t="str">
            <v xml:space="preserve">ISLA MAGICA/P.TEMATIC                                      </v>
          </cell>
          <cell r="C316" t="str">
            <v>C.SUR</v>
          </cell>
          <cell r="D316" t="str">
            <v>GENERAL</v>
          </cell>
          <cell r="E316">
            <v>35889</v>
          </cell>
          <cell r="F316" t="str">
            <v>SÁB</v>
          </cell>
          <cell r="G316">
            <v>0.69413194444444448</v>
          </cell>
          <cell r="H316">
            <v>0</v>
          </cell>
          <cell r="I316">
            <v>0</v>
          </cell>
          <cell r="J316" t="str">
            <v>000:30</v>
          </cell>
          <cell r="K316" t="str">
            <v>[CINE] {AVANCE PROGRAMACION} * {AVANCE PROGRAMACION}</v>
          </cell>
          <cell r="L316">
            <v>1</v>
          </cell>
          <cell r="M316">
            <v>20</v>
          </cell>
          <cell r="N316" t="str">
            <v>Primera</v>
          </cell>
          <cell r="O316">
            <v>1.3</v>
          </cell>
          <cell r="P316">
            <v>399.7</v>
          </cell>
          <cell r="Q316">
            <v>489</v>
          </cell>
          <cell r="R316">
            <v>57</v>
          </cell>
        </row>
        <row r="317">
          <cell r="A317">
            <v>314</v>
          </cell>
          <cell r="B317" t="str">
            <v xml:space="preserve">ISLA MAGICA/P.TEMATIC                                      </v>
          </cell>
          <cell r="C317" t="str">
            <v>TVM</v>
          </cell>
          <cell r="D317" t="str">
            <v>GENERAL</v>
          </cell>
          <cell r="E317">
            <v>35889</v>
          </cell>
          <cell r="F317" t="str">
            <v>SÁB</v>
          </cell>
          <cell r="G317">
            <v>0.66393518518518524</v>
          </cell>
          <cell r="H317">
            <v>0</v>
          </cell>
          <cell r="I317">
            <v>0</v>
          </cell>
          <cell r="J317" t="str">
            <v>000:30</v>
          </cell>
          <cell r="K317" t="str">
            <v>[CINE]  * {AVANCE PROGRAMACION}</v>
          </cell>
          <cell r="L317">
            <v>3</v>
          </cell>
          <cell r="M317">
            <v>22</v>
          </cell>
          <cell r="N317" t="str">
            <v>Resto</v>
          </cell>
          <cell r="O317">
            <v>0.8</v>
          </cell>
          <cell r="P317">
            <v>400.5</v>
          </cell>
          <cell r="Q317">
            <v>300</v>
          </cell>
          <cell r="R317">
            <v>600</v>
          </cell>
        </row>
        <row r="318">
          <cell r="A318">
            <v>315</v>
          </cell>
          <cell r="B318" t="str">
            <v xml:space="preserve">ISLA MAGICA/P.TEMATIC                                      </v>
          </cell>
          <cell r="C318" t="str">
            <v>TVM</v>
          </cell>
          <cell r="D318" t="str">
            <v>GENERAL</v>
          </cell>
          <cell r="E318">
            <v>35889</v>
          </cell>
          <cell r="F318" t="str">
            <v>SÁB</v>
          </cell>
          <cell r="G318">
            <v>0.66480324074074071</v>
          </cell>
          <cell r="H318">
            <v>0</v>
          </cell>
          <cell r="I318">
            <v>0</v>
          </cell>
          <cell r="J318" t="str">
            <v>000:10</v>
          </cell>
          <cell r="K318" t="str">
            <v>[CINE]  * {AVANCE PROGRAMACION}</v>
          </cell>
          <cell r="L318">
            <v>6</v>
          </cell>
          <cell r="M318">
            <v>22</v>
          </cell>
          <cell r="N318" t="str">
            <v>Resto</v>
          </cell>
          <cell r="O318">
            <v>0.8</v>
          </cell>
          <cell r="P318">
            <v>401.4</v>
          </cell>
          <cell r="Q318">
            <v>302</v>
          </cell>
          <cell r="R318">
            <v>200</v>
          </cell>
        </row>
        <row r="319">
          <cell r="A319">
            <v>316</v>
          </cell>
          <cell r="B319" t="str">
            <v xml:space="preserve">ISLA MAGICA/P.TEMATIC                                      </v>
          </cell>
          <cell r="C319" t="str">
            <v>TVM</v>
          </cell>
          <cell r="D319" t="str">
            <v>GENERAL</v>
          </cell>
          <cell r="E319">
            <v>35889</v>
          </cell>
          <cell r="F319" t="str">
            <v>SÁB</v>
          </cell>
          <cell r="G319">
            <v>0.84434027777777787</v>
          </cell>
          <cell r="H319">
            <v>0</v>
          </cell>
          <cell r="I319">
            <v>0</v>
          </cell>
          <cell r="J319" t="str">
            <v>000:30</v>
          </cell>
          <cell r="K319" t="str">
            <v xml:space="preserve">[NOCHE DE FUTBOL] {AVANCE PROGRAMACION} * </v>
          </cell>
          <cell r="L319">
            <v>5</v>
          </cell>
          <cell r="M319">
            <v>23</v>
          </cell>
          <cell r="N319" t="str">
            <v>Resto</v>
          </cell>
          <cell r="O319">
            <v>0.7</v>
          </cell>
          <cell r="P319">
            <v>402</v>
          </cell>
          <cell r="Q319">
            <v>247</v>
          </cell>
          <cell r="R319">
            <v>750</v>
          </cell>
        </row>
        <row r="320">
          <cell r="A320">
            <v>317</v>
          </cell>
          <cell r="B320" t="str">
            <v xml:space="preserve">ISLA MAGICA/P.TEMATIC                                      </v>
          </cell>
          <cell r="C320" t="str">
            <v>TVM</v>
          </cell>
          <cell r="D320" t="str">
            <v>GENERAL</v>
          </cell>
          <cell r="E320">
            <v>35889</v>
          </cell>
          <cell r="F320" t="str">
            <v>SÁB</v>
          </cell>
          <cell r="G320">
            <v>0.84804398148148152</v>
          </cell>
          <cell r="H320">
            <v>0</v>
          </cell>
          <cell r="I320">
            <v>0</v>
          </cell>
          <cell r="J320" t="str">
            <v>000:10</v>
          </cell>
          <cell r="K320" t="str">
            <v xml:space="preserve">[NOCHE DE FUTBOL] {AVANCE PROGRAMACION} * </v>
          </cell>
          <cell r="L320">
            <v>22</v>
          </cell>
          <cell r="M320">
            <v>23</v>
          </cell>
          <cell r="N320" t="str">
            <v>Penultima</v>
          </cell>
          <cell r="O320">
            <v>0.7</v>
          </cell>
          <cell r="P320">
            <v>402.7</v>
          </cell>
          <cell r="Q320">
            <v>255</v>
          </cell>
          <cell r="R320">
            <v>250</v>
          </cell>
        </row>
        <row r="321">
          <cell r="A321">
            <v>318</v>
          </cell>
          <cell r="B321" t="str">
            <v xml:space="preserve">ISLA MAGICA/P.TEMATIC                                      </v>
          </cell>
          <cell r="C321" t="str">
            <v>TVM</v>
          </cell>
          <cell r="D321" t="str">
            <v>GENERAL</v>
          </cell>
          <cell r="E321">
            <v>35889</v>
          </cell>
          <cell r="F321" t="str">
            <v>SÁB</v>
          </cell>
          <cell r="G321">
            <v>0.89111111111111108</v>
          </cell>
          <cell r="H321">
            <v>0</v>
          </cell>
          <cell r="I321">
            <v>0</v>
          </cell>
          <cell r="J321" t="str">
            <v>000:30</v>
          </cell>
          <cell r="K321" t="str">
            <v>[FUTBOL:L.ESPA#OLA]  * {AVANCE PROGRAMACION}</v>
          </cell>
          <cell r="L321">
            <v>11</v>
          </cell>
          <cell r="M321">
            <v>35</v>
          </cell>
          <cell r="N321" t="str">
            <v>Resto</v>
          </cell>
          <cell r="O321">
            <v>1.8</v>
          </cell>
          <cell r="P321">
            <v>404.5</v>
          </cell>
          <cell r="Q321">
            <v>657</v>
          </cell>
          <cell r="R321">
            <v>1275</v>
          </cell>
        </row>
        <row r="322">
          <cell r="A322">
            <v>319</v>
          </cell>
          <cell r="B322" t="str">
            <v xml:space="preserve">ISLA MAGICA/P.TEMATIC                                      </v>
          </cell>
          <cell r="C322" t="str">
            <v>TVM</v>
          </cell>
          <cell r="D322" t="str">
            <v>GENERAL</v>
          </cell>
          <cell r="E322">
            <v>35889</v>
          </cell>
          <cell r="F322" t="str">
            <v>SÁB</v>
          </cell>
          <cell r="G322">
            <v>0.89307870370370368</v>
          </cell>
          <cell r="H322">
            <v>0</v>
          </cell>
          <cell r="I322">
            <v>0</v>
          </cell>
          <cell r="J322" t="str">
            <v>000:10</v>
          </cell>
          <cell r="K322" t="str">
            <v>[FUTBOL:L.ESPA#OLA]  * {AVANCE PROGRAMACION}</v>
          </cell>
          <cell r="L322">
            <v>19</v>
          </cell>
          <cell r="M322">
            <v>35</v>
          </cell>
          <cell r="N322" t="str">
            <v>Resto</v>
          </cell>
          <cell r="O322">
            <v>1.7</v>
          </cell>
          <cell r="P322">
            <v>406.2</v>
          </cell>
          <cell r="Q322">
            <v>614</v>
          </cell>
          <cell r="R322">
            <v>425</v>
          </cell>
        </row>
        <row r="323">
          <cell r="A323">
            <v>320</v>
          </cell>
          <cell r="B323" t="str">
            <v xml:space="preserve">ISLA MAGICA/P.TEMATIC                                      </v>
          </cell>
          <cell r="C323" t="str">
            <v>TVM</v>
          </cell>
          <cell r="D323" t="str">
            <v>GENERAL</v>
          </cell>
          <cell r="E323">
            <v>35889</v>
          </cell>
          <cell r="F323" t="str">
            <v>SÁB</v>
          </cell>
          <cell r="G323">
            <v>0.89377314814814823</v>
          </cell>
          <cell r="H323">
            <v>0</v>
          </cell>
          <cell r="I323">
            <v>0</v>
          </cell>
          <cell r="J323" t="str">
            <v>000:10</v>
          </cell>
          <cell r="K323" t="str">
            <v>[FUTBOL:L.ESPA#OLA]  * {AVANCE PROGRAMACION}</v>
          </cell>
          <cell r="L323">
            <v>23</v>
          </cell>
          <cell r="M323">
            <v>35</v>
          </cell>
          <cell r="N323" t="str">
            <v>Resto</v>
          </cell>
          <cell r="O323">
            <v>1.6</v>
          </cell>
          <cell r="P323">
            <v>407.8</v>
          </cell>
          <cell r="Q323">
            <v>600</v>
          </cell>
          <cell r="R323">
            <v>425</v>
          </cell>
        </row>
        <row r="324">
          <cell r="A324">
            <v>321</v>
          </cell>
          <cell r="B324" t="str">
            <v xml:space="preserve">ISLA MAGICA/P.TEMATIC                                      </v>
          </cell>
          <cell r="C324" t="str">
            <v>TVM</v>
          </cell>
          <cell r="D324" t="str">
            <v>GENERAL</v>
          </cell>
          <cell r="E324">
            <v>35889</v>
          </cell>
          <cell r="F324" t="str">
            <v>SÁB</v>
          </cell>
          <cell r="G324">
            <v>0.93687500000000001</v>
          </cell>
          <cell r="H324">
            <v>0</v>
          </cell>
          <cell r="I324">
            <v>0</v>
          </cell>
          <cell r="J324" t="str">
            <v>000:30</v>
          </cell>
          <cell r="K324" t="str">
            <v>[POST FUT.:L.ESPA#OLA] * [CINE]</v>
          </cell>
          <cell r="L324">
            <v>2</v>
          </cell>
          <cell r="M324">
            <v>8</v>
          </cell>
          <cell r="N324" t="str">
            <v>Segunda</v>
          </cell>
          <cell r="O324">
            <v>1.6</v>
          </cell>
          <cell r="P324">
            <v>409.4</v>
          </cell>
          <cell r="Q324">
            <v>592</v>
          </cell>
          <cell r="R324">
            <v>1050</v>
          </cell>
        </row>
        <row r="325">
          <cell r="A325">
            <v>322</v>
          </cell>
          <cell r="B325" t="str">
            <v xml:space="preserve">ISLA MAGICA/P.TEMATIC                                      </v>
          </cell>
          <cell r="C325" t="str">
            <v>TVM</v>
          </cell>
          <cell r="D325" t="str">
            <v>GENERAL</v>
          </cell>
          <cell r="E325">
            <v>35889</v>
          </cell>
          <cell r="F325" t="str">
            <v>SÁB</v>
          </cell>
          <cell r="G325">
            <v>0.9378009259259259</v>
          </cell>
          <cell r="H325">
            <v>0</v>
          </cell>
          <cell r="I325">
            <v>0</v>
          </cell>
          <cell r="J325" t="str">
            <v>000:10</v>
          </cell>
          <cell r="K325" t="str">
            <v>[POST FUT.:L.ESPA#OLA] * [CINE]</v>
          </cell>
          <cell r="L325">
            <v>7</v>
          </cell>
          <cell r="M325">
            <v>8</v>
          </cell>
          <cell r="N325" t="str">
            <v>Penultima</v>
          </cell>
          <cell r="O325">
            <v>1.5</v>
          </cell>
          <cell r="P325">
            <v>410.9</v>
          </cell>
          <cell r="Q325">
            <v>558</v>
          </cell>
          <cell r="R325">
            <v>350</v>
          </cell>
        </row>
        <row r="326">
          <cell r="A326">
            <v>323</v>
          </cell>
          <cell r="B326" t="str">
            <v xml:space="preserve">ISLA MAGICA/P.TEMATIC                                      </v>
          </cell>
          <cell r="C326" t="str">
            <v>C.SUR</v>
          </cell>
          <cell r="D326" t="str">
            <v>GENERAL</v>
          </cell>
          <cell r="E326">
            <v>35890</v>
          </cell>
          <cell r="F326" t="str">
            <v>DOM</v>
          </cell>
          <cell r="G326">
            <v>0.6802893518518518</v>
          </cell>
          <cell r="H326">
            <v>0</v>
          </cell>
          <cell r="I326">
            <v>0</v>
          </cell>
          <cell r="J326" t="str">
            <v>000:30</v>
          </cell>
          <cell r="K326" t="str">
            <v>[CINE] {LA TIENDA EN CASA} * {AVANCE PROGRAMACION}</v>
          </cell>
          <cell r="L326">
            <v>1</v>
          </cell>
          <cell r="M326">
            <v>12</v>
          </cell>
          <cell r="N326" t="str">
            <v>Primera</v>
          </cell>
          <cell r="O326">
            <v>1.1000000000000001</v>
          </cell>
          <cell r="P326">
            <v>412</v>
          </cell>
          <cell r="Q326">
            <v>401</v>
          </cell>
          <cell r="R326">
            <v>57</v>
          </cell>
        </row>
        <row r="327">
          <cell r="A327">
            <v>324</v>
          </cell>
          <cell r="B327" t="str">
            <v xml:space="preserve">ISLA MAGICA/P.TEMATIC                                      </v>
          </cell>
          <cell r="C327" t="str">
            <v>C.SUR</v>
          </cell>
          <cell r="D327" t="str">
            <v>GENERAL</v>
          </cell>
          <cell r="E327">
            <v>35890</v>
          </cell>
          <cell r="F327" t="str">
            <v>DOM</v>
          </cell>
          <cell r="G327">
            <v>0.70581018518518512</v>
          </cell>
          <cell r="H327">
            <v>0</v>
          </cell>
          <cell r="I327">
            <v>0</v>
          </cell>
          <cell r="J327" t="str">
            <v>000:30</v>
          </cell>
          <cell r="K327" t="str">
            <v>[CINE] {AVANCE PROGRAMACION} * {AVANCE PROGRAMACION}</v>
          </cell>
          <cell r="L327">
            <v>1</v>
          </cell>
          <cell r="M327">
            <v>16</v>
          </cell>
          <cell r="N327" t="str">
            <v>Primera</v>
          </cell>
          <cell r="O327">
            <v>1.3</v>
          </cell>
          <cell r="P327">
            <v>413.4</v>
          </cell>
          <cell r="Q327">
            <v>492</v>
          </cell>
          <cell r="R327">
            <v>57</v>
          </cell>
        </row>
        <row r="328">
          <cell r="A328">
            <v>325</v>
          </cell>
          <cell r="B328" t="str">
            <v xml:space="preserve">ISLA MAGICA/P.TEMATIC                                      </v>
          </cell>
          <cell r="C328" t="str">
            <v>TVM</v>
          </cell>
          <cell r="D328" t="str">
            <v>GENERAL</v>
          </cell>
          <cell r="E328">
            <v>35890</v>
          </cell>
          <cell r="F328" t="str">
            <v>DOM</v>
          </cell>
          <cell r="G328">
            <v>0.66137731481481488</v>
          </cell>
          <cell r="H328">
            <v>0</v>
          </cell>
          <cell r="I328">
            <v>0</v>
          </cell>
          <cell r="J328" t="str">
            <v>000:30</v>
          </cell>
          <cell r="K328" t="str">
            <v>[CINE]  * {AVANCE PROGRAMACION}</v>
          </cell>
          <cell r="L328">
            <v>3</v>
          </cell>
          <cell r="M328">
            <v>22</v>
          </cell>
          <cell r="N328" t="str">
            <v>Resto</v>
          </cell>
          <cell r="O328">
            <v>1.1000000000000001</v>
          </cell>
          <cell r="P328">
            <v>414.5</v>
          </cell>
          <cell r="Q328">
            <v>406</v>
          </cell>
          <cell r="R328">
            <v>600</v>
          </cell>
        </row>
        <row r="329">
          <cell r="A329">
            <v>326</v>
          </cell>
          <cell r="B329" t="str">
            <v xml:space="preserve">ISLA MAGICA/P.TEMATIC                                      </v>
          </cell>
          <cell r="C329" t="str">
            <v>TVM</v>
          </cell>
          <cell r="D329" t="str">
            <v>GENERAL</v>
          </cell>
          <cell r="E329">
            <v>35890</v>
          </cell>
          <cell r="F329" t="str">
            <v>DOM</v>
          </cell>
          <cell r="G329">
            <v>0.66288194444444437</v>
          </cell>
          <cell r="H329">
            <v>0</v>
          </cell>
          <cell r="I329">
            <v>0</v>
          </cell>
          <cell r="J329" t="str">
            <v>000:10</v>
          </cell>
          <cell r="K329" t="str">
            <v>[CINE]  * {AVANCE PROGRAMACION}</v>
          </cell>
          <cell r="L329">
            <v>10</v>
          </cell>
          <cell r="M329">
            <v>22</v>
          </cell>
          <cell r="N329" t="str">
            <v>Resto</v>
          </cell>
          <cell r="O329">
            <v>1</v>
          </cell>
          <cell r="P329">
            <v>415.4</v>
          </cell>
          <cell r="Q329">
            <v>350</v>
          </cell>
          <cell r="R329">
            <v>200</v>
          </cell>
        </row>
        <row r="330">
          <cell r="A330">
            <v>327</v>
          </cell>
          <cell r="B330" t="str">
            <v xml:space="preserve">ISLA MAGICA/P.TEMATIC                                      </v>
          </cell>
          <cell r="C330" t="str">
            <v>TVM</v>
          </cell>
          <cell r="D330" t="str">
            <v>GENERAL</v>
          </cell>
          <cell r="E330">
            <v>35890</v>
          </cell>
          <cell r="F330" t="str">
            <v>DOM</v>
          </cell>
          <cell r="G330">
            <v>0.78292824074074074</v>
          </cell>
          <cell r="H330">
            <v>0</v>
          </cell>
          <cell r="I330">
            <v>0</v>
          </cell>
          <cell r="J330" t="str">
            <v>000:30</v>
          </cell>
          <cell r="K330" t="str">
            <v>[FUTBOL ES FUTBOL]  * {AVANCE PROGRAMACION}</v>
          </cell>
          <cell r="L330">
            <v>4</v>
          </cell>
          <cell r="M330">
            <v>18</v>
          </cell>
          <cell r="N330" t="str">
            <v>Resto</v>
          </cell>
          <cell r="O330">
            <v>0.2</v>
          </cell>
          <cell r="P330">
            <v>415.6</v>
          </cell>
          <cell r="Q330">
            <v>75</v>
          </cell>
          <cell r="R330">
            <v>600</v>
          </cell>
        </row>
        <row r="331">
          <cell r="A331">
            <v>328</v>
          </cell>
          <cell r="B331" t="str">
            <v xml:space="preserve">ISLA MAGICA/P.TEMATIC                                      </v>
          </cell>
          <cell r="C331" t="str">
            <v>TVM</v>
          </cell>
          <cell r="D331" t="str">
            <v>GENERAL</v>
          </cell>
          <cell r="E331">
            <v>35890</v>
          </cell>
          <cell r="F331" t="str">
            <v>DOM</v>
          </cell>
          <cell r="G331">
            <v>0.78472222222222221</v>
          </cell>
          <cell r="H331">
            <v>0</v>
          </cell>
          <cell r="I331">
            <v>0</v>
          </cell>
          <cell r="J331" t="str">
            <v>000:10</v>
          </cell>
          <cell r="K331" t="str">
            <v>[FUTBOL ES FUTBOL]  * {AVANCE PROGRAMACION}</v>
          </cell>
          <cell r="L331">
            <v>12</v>
          </cell>
          <cell r="M331">
            <v>18</v>
          </cell>
          <cell r="N331" t="str">
            <v>Resto</v>
          </cell>
          <cell r="O331">
            <v>0.2</v>
          </cell>
          <cell r="P331">
            <v>415.8</v>
          </cell>
          <cell r="Q331">
            <v>70</v>
          </cell>
          <cell r="R331">
            <v>200</v>
          </cell>
        </row>
        <row r="332">
          <cell r="A332">
            <v>329</v>
          </cell>
          <cell r="B332" t="str">
            <v xml:space="preserve">ISLA MAGICA/P.TEMATIC                                      </v>
          </cell>
          <cell r="C332" t="str">
            <v>TVM</v>
          </cell>
          <cell r="D332" t="str">
            <v>GENERAL</v>
          </cell>
          <cell r="E332">
            <v>35890</v>
          </cell>
          <cell r="F332" t="str">
            <v>DOM</v>
          </cell>
          <cell r="G332">
            <v>0.82042824074074072</v>
          </cell>
          <cell r="H332">
            <v>0</v>
          </cell>
          <cell r="I332">
            <v>0</v>
          </cell>
          <cell r="J332" t="str">
            <v>000:30</v>
          </cell>
          <cell r="K332" t="str">
            <v>[FUTBOL ES FUTBOL] {AVANCE PROGRAMACION} * {AVANCE PROGRAMACION}</v>
          </cell>
          <cell r="L332">
            <v>2</v>
          </cell>
          <cell r="M332">
            <v>15</v>
          </cell>
          <cell r="N332" t="str">
            <v>Segunda</v>
          </cell>
          <cell r="O332">
            <v>0.2</v>
          </cell>
          <cell r="P332">
            <v>416.1</v>
          </cell>
          <cell r="Q332">
            <v>91</v>
          </cell>
          <cell r="R332">
            <v>600</v>
          </cell>
        </row>
        <row r="333">
          <cell r="A333">
            <v>330</v>
          </cell>
          <cell r="B333" t="str">
            <v xml:space="preserve">ISLA MAGICA/P.TEMATIC                                      </v>
          </cell>
          <cell r="C333" t="str">
            <v>TVM</v>
          </cell>
          <cell r="D333" t="str">
            <v>GENERAL</v>
          </cell>
          <cell r="E333">
            <v>35890</v>
          </cell>
          <cell r="F333" t="str">
            <v>DOM</v>
          </cell>
          <cell r="G333">
            <v>0.82256944444444446</v>
          </cell>
          <cell r="H333">
            <v>0</v>
          </cell>
          <cell r="I333">
            <v>0</v>
          </cell>
          <cell r="J333" t="str">
            <v>000:10</v>
          </cell>
          <cell r="K333" t="str">
            <v>[FUTBOL ES FUTBOL] {AVANCE PROGRAMACION} * {AVANCE PROGRAMACION}</v>
          </cell>
          <cell r="L333">
            <v>11</v>
          </cell>
          <cell r="M333">
            <v>15</v>
          </cell>
          <cell r="N333" t="str">
            <v>Resto</v>
          </cell>
          <cell r="O333">
            <v>0.2</v>
          </cell>
          <cell r="P333">
            <v>416.3</v>
          </cell>
          <cell r="Q333">
            <v>76</v>
          </cell>
          <cell r="R333">
            <v>200</v>
          </cell>
        </row>
        <row r="334">
          <cell r="A334">
            <v>331</v>
          </cell>
          <cell r="B334" t="str">
            <v xml:space="preserve">ISLA MAGICA/P.TEMATIC                                      </v>
          </cell>
          <cell r="C334" t="str">
            <v>C.SUR</v>
          </cell>
          <cell r="D334" t="str">
            <v>GENERAL</v>
          </cell>
          <cell r="E334">
            <v>35891</v>
          </cell>
          <cell r="F334" t="str">
            <v>LUN</v>
          </cell>
          <cell r="G334">
            <v>0.68298611111111107</v>
          </cell>
          <cell r="H334">
            <v>0</v>
          </cell>
          <cell r="I334">
            <v>0</v>
          </cell>
          <cell r="J334" t="str">
            <v>000:30</v>
          </cell>
          <cell r="K334" t="str">
            <v>[DE TARDE EN TARDE]  * {AVANCE PROGRAMACION}</v>
          </cell>
          <cell r="L334">
            <v>3</v>
          </cell>
          <cell r="M334">
            <v>11</v>
          </cell>
          <cell r="N334" t="str">
            <v>Resto</v>
          </cell>
          <cell r="O334">
            <v>1.6</v>
          </cell>
          <cell r="P334">
            <v>417.9</v>
          </cell>
          <cell r="Q334">
            <v>602</v>
          </cell>
          <cell r="R334">
            <v>32</v>
          </cell>
        </row>
        <row r="335">
          <cell r="A335">
            <v>332</v>
          </cell>
          <cell r="B335" t="str">
            <v xml:space="preserve">ISLA MAGICA/P.TEMATIC                                      </v>
          </cell>
          <cell r="C335" t="str">
            <v>C.SUR</v>
          </cell>
          <cell r="D335" t="str">
            <v>GENERAL</v>
          </cell>
          <cell r="E335">
            <v>35891</v>
          </cell>
          <cell r="F335" t="str">
            <v>LUN</v>
          </cell>
          <cell r="G335">
            <v>0.8087037037037037</v>
          </cell>
          <cell r="H335">
            <v>0</v>
          </cell>
          <cell r="I335">
            <v>0</v>
          </cell>
          <cell r="J335" t="str">
            <v>000:30</v>
          </cell>
          <cell r="K335" t="str">
            <v>[ANDALUCIA DIRECTO] {AVANCE PROGRAMACION} * {AVANCE PROGRAMACION}</v>
          </cell>
          <cell r="L335">
            <v>1</v>
          </cell>
          <cell r="M335">
            <v>8</v>
          </cell>
          <cell r="N335" t="str">
            <v>Primera</v>
          </cell>
          <cell r="O335">
            <v>0.8</v>
          </cell>
          <cell r="P335">
            <v>418.7</v>
          </cell>
          <cell r="Q335">
            <v>280</v>
          </cell>
          <cell r="R335">
            <v>57</v>
          </cell>
        </row>
        <row r="336">
          <cell r="A336">
            <v>333</v>
          </cell>
          <cell r="B336" t="str">
            <v xml:space="preserve">ISLA MAGICA/P.TEMATIC                                      </v>
          </cell>
          <cell r="C336" t="str">
            <v>C.SUR</v>
          </cell>
          <cell r="D336" t="str">
            <v>GENERAL</v>
          </cell>
          <cell r="E336">
            <v>35891</v>
          </cell>
          <cell r="F336" t="str">
            <v>LUN</v>
          </cell>
          <cell r="G336">
            <v>0.80939814814814814</v>
          </cell>
          <cell r="H336">
            <v>0</v>
          </cell>
          <cell r="I336">
            <v>0</v>
          </cell>
          <cell r="J336" t="str">
            <v>000:10</v>
          </cell>
          <cell r="K336" t="str">
            <v>[ANDALUCIA DIRECTO] {AVANCE PROGRAMACION} * {AVANCE PROGRAMACION}</v>
          </cell>
          <cell r="L336">
            <v>4</v>
          </cell>
          <cell r="M336">
            <v>8</v>
          </cell>
          <cell r="N336" t="str">
            <v>Resto</v>
          </cell>
          <cell r="O336">
            <v>0.6</v>
          </cell>
          <cell r="P336">
            <v>419.3</v>
          </cell>
          <cell r="Q336">
            <v>231</v>
          </cell>
          <cell r="R336">
            <v>19</v>
          </cell>
        </row>
        <row r="337">
          <cell r="A337">
            <v>334</v>
          </cell>
          <cell r="B337" t="str">
            <v xml:space="preserve">ISLA MAGICA/P.TEMATIC                                      </v>
          </cell>
          <cell r="C337" t="str">
            <v>C.SUR</v>
          </cell>
          <cell r="D337" t="str">
            <v>GENERAL</v>
          </cell>
          <cell r="E337">
            <v>35891</v>
          </cell>
          <cell r="F337" t="str">
            <v>LUN</v>
          </cell>
          <cell r="G337">
            <v>0.85094907407407405</v>
          </cell>
          <cell r="H337">
            <v>0</v>
          </cell>
          <cell r="I337">
            <v>0</v>
          </cell>
          <cell r="J337" t="str">
            <v>000:30</v>
          </cell>
          <cell r="K337" t="str">
            <v>[ANDALUCIA DIRECTO] {LA TIENDA EN CASA} * {AVANCE PROGRAMACION}</v>
          </cell>
          <cell r="L337">
            <v>1</v>
          </cell>
          <cell r="M337">
            <v>6</v>
          </cell>
          <cell r="N337" t="str">
            <v>Primera</v>
          </cell>
          <cell r="O337">
            <v>0.8</v>
          </cell>
          <cell r="P337">
            <v>420.2</v>
          </cell>
          <cell r="Q337">
            <v>311</v>
          </cell>
          <cell r="R337">
            <v>57</v>
          </cell>
        </row>
        <row r="338">
          <cell r="A338">
            <v>335</v>
          </cell>
          <cell r="B338" t="str">
            <v xml:space="preserve">ISLA MAGICA/P.TEMATIC                                      </v>
          </cell>
          <cell r="C338" t="str">
            <v>TVM</v>
          </cell>
          <cell r="D338" t="str">
            <v>GENERAL</v>
          </cell>
          <cell r="E338">
            <v>35891</v>
          </cell>
          <cell r="F338" t="str">
            <v>LUN</v>
          </cell>
          <cell r="G338">
            <v>0.87</v>
          </cell>
          <cell r="H338">
            <v>0</v>
          </cell>
          <cell r="I338">
            <v>0</v>
          </cell>
          <cell r="J338" t="str">
            <v>000:30</v>
          </cell>
          <cell r="K338" t="str">
            <v>[TELENOTICIAS 2]</v>
          </cell>
          <cell r="L338">
            <v>2</v>
          </cell>
          <cell r="M338">
            <v>7</v>
          </cell>
          <cell r="N338" t="str">
            <v>Segunda</v>
          </cell>
          <cell r="O338">
            <v>0.6</v>
          </cell>
          <cell r="P338">
            <v>420.8</v>
          </cell>
          <cell r="Q338">
            <v>235</v>
          </cell>
          <cell r="R338">
            <v>675</v>
          </cell>
        </row>
        <row r="339">
          <cell r="A339">
            <v>336</v>
          </cell>
          <cell r="B339" t="str">
            <v xml:space="preserve">ISLA MAGICA/P.TEMATIC                                      </v>
          </cell>
          <cell r="C339" t="str">
            <v>TVM</v>
          </cell>
          <cell r="D339" t="str">
            <v>GENERAL</v>
          </cell>
          <cell r="E339">
            <v>35891</v>
          </cell>
          <cell r="F339" t="str">
            <v>LUN</v>
          </cell>
          <cell r="G339">
            <v>0.87086805555555558</v>
          </cell>
          <cell r="H339">
            <v>0</v>
          </cell>
          <cell r="I339">
            <v>0</v>
          </cell>
          <cell r="J339" t="str">
            <v>000:10</v>
          </cell>
          <cell r="K339" t="str">
            <v>[TELENOTICIAS 2]</v>
          </cell>
          <cell r="L339">
            <v>5</v>
          </cell>
          <cell r="M339">
            <v>7</v>
          </cell>
          <cell r="N339" t="str">
            <v>Resto</v>
          </cell>
          <cell r="O339">
            <v>0.6</v>
          </cell>
          <cell r="P339">
            <v>421.4</v>
          </cell>
          <cell r="Q339">
            <v>227</v>
          </cell>
          <cell r="R339">
            <v>225</v>
          </cell>
        </row>
        <row r="340">
          <cell r="A340">
            <v>337</v>
          </cell>
          <cell r="B340" t="str">
            <v xml:space="preserve">ISLA MAGICA/P.TEMATIC                                      </v>
          </cell>
          <cell r="C340" t="str">
            <v>TVM</v>
          </cell>
          <cell r="D340" t="str">
            <v>GENERAL</v>
          </cell>
          <cell r="E340">
            <v>35891</v>
          </cell>
          <cell r="F340" t="str">
            <v>LUN</v>
          </cell>
          <cell r="G340">
            <v>0.91125</v>
          </cell>
          <cell r="H340">
            <v>0</v>
          </cell>
          <cell r="I340">
            <v>0</v>
          </cell>
          <cell r="J340" t="str">
            <v>000:10</v>
          </cell>
          <cell r="K340" t="str">
            <v>[CINE]  * {AVANCE PROGRAMACION}</v>
          </cell>
          <cell r="L340">
            <v>5</v>
          </cell>
          <cell r="M340">
            <v>16</v>
          </cell>
          <cell r="N340" t="str">
            <v>Resto</v>
          </cell>
          <cell r="O340">
            <v>0.7</v>
          </cell>
          <cell r="P340">
            <v>422.2</v>
          </cell>
          <cell r="Q340">
            <v>270</v>
          </cell>
          <cell r="R340">
            <v>350</v>
          </cell>
        </row>
        <row r="341">
          <cell r="A341">
            <v>338</v>
          </cell>
          <cell r="B341" t="str">
            <v xml:space="preserve">ISLA MAGICA/P.TEMATIC                                      </v>
          </cell>
          <cell r="C341" t="str">
            <v>C.SUR</v>
          </cell>
          <cell r="D341" t="str">
            <v>GENERAL</v>
          </cell>
          <cell r="E341">
            <v>35892</v>
          </cell>
          <cell r="F341" t="str">
            <v>MAR</v>
          </cell>
          <cell r="G341">
            <v>0.66708333333333336</v>
          </cell>
          <cell r="H341">
            <v>0</v>
          </cell>
          <cell r="I341">
            <v>0</v>
          </cell>
          <cell r="J341" t="str">
            <v>000:30</v>
          </cell>
          <cell r="K341" t="str">
            <v>[DE TARDE EN TARDE]  * {AVANCE PROGRAMACION}</v>
          </cell>
          <cell r="L341">
            <v>1</v>
          </cell>
          <cell r="M341">
            <v>12</v>
          </cell>
          <cell r="N341" t="str">
            <v>Primera</v>
          </cell>
          <cell r="O341">
            <v>1.6</v>
          </cell>
          <cell r="P341">
            <v>423.7</v>
          </cell>
          <cell r="Q341">
            <v>585</v>
          </cell>
          <cell r="R341">
            <v>32</v>
          </cell>
        </row>
        <row r="342">
          <cell r="A342">
            <v>339</v>
          </cell>
          <cell r="B342" t="str">
            <v xml:space="preserve">ISLA MAGICA/P.TEMATIC                                      </v>
          </cell>
          <cell r="C342" t="str">
            <v>C.SUR</v>
          </cell>
          <cell r="D342" t="str">
            <v>GENERAL</v>
          </cell>
          <cell r="E342">
            <v>35892</v>
          </cell>
          <cell r="F342" t="str">
            <v>MAR</v>
          </cell>
          <cell r="G342">
            <v>0.66855324074074074</v>
          </cell>
          <cell r="H342">
            <v>0</v>
          </cell>
          <cell r="I342">
            <v>0</v>
          </cell>
          <cell r="J342" t="str">
            <v>000:10</v>
          </cell>
          <cell r="K342" t="str">
            <v>[DE TARDE EN TARDE] {AVANCE PROGRAMACION} * {AVANCE PROGRAMACION}</v>
          </cell>
          <cell r="L342">
            <v>6</v>
          </cell>
          <cell r="M342">
            <v>12</v>
          </cell>
          <cell r="N342" t="str">
            <v>Resto</v>
          </cell>
          <cell r="O342">
            <v>1.4</v>
          </cell>
          <cell r="P342">
            <v>425.1</v>
          </cell>
          <cell r="Q342">
            <v>504</v>
          </cell>
          <cell r="R342">
            <v>11</v>
          </cell>
        </row>
        <row r="343">
          <cell r="A343">
            <v>340</v>
          </cell>
          <cell r="B343" t="str">
            <v xml:space="preserve">ISLA MAGICA/P.TEMATIC                                      </v>
          </cell>
          <cell r="C343" t="str">
            <v>C.SUR</v>
          </cell>
          <cell r="D343" t="str">
            <v>GENERAL</v>
          </cell>
          <cell r="E343">
            <v>35892</v>
          </cell>
          <cell r="F343" t="str">
            <v>MAR</v>
          </cell>
          <cell r="G343">
            <v>0.91722222222222216</v>
          </cell>
          <cell r="H343">
            <v>0</v>
          </cell>
          <cell r="I343">
            <v>0</v>
          </cell>
          <cell r="J343" t="str">
            <v>000:30</v>
          </cell>
          <cell r="K343" t="str">
            <v>[CINE]  * {AVANCE PROGRAMACION}</v>
          </cell>
          <cell r="L343">
            <v>1</v>
          </cell>
          <cell r="M343">
            <v>5</v>
          </cell>
          <cell r="N343" t="str">
            <v>Primera</v>
          </cell>
          <cell r="O343">
            <v>2</v>
          </cell>
          <cell r="P343">
            <v>427.1</v>
          </cell>
          <cell r="Q343">
            <v>732</v>
          </cell>
          <cell r="R343">
            <v>15</v>
          </cell>
        </row>
        <row r="344">
          <cell r="A344">
            <v>341</v>
          </cell>
          <cell r="B344" t="str">
            <v xml:space="preserve">ISLA MAGICA/P.TEMATIC                                      </v>
          </cell>
          <cell r="C344" t="str">
            <v>C.SUR</v>
          </cell>
          <cell r="D344" t="str">
            <v>GENERAL</v>
          </cell>
          <cell r="E344">
            <v>35892</v>
          </cell>
          <cell r="F344" t="str">
            <v>MAR</v>
          </cell>
          <cell r="G344">
            <v>0.91931712962962964</v>
          </cell>
          <cell r="H344">
            <v>0</v>
          </cell>
          <cell r="I344">
            <v>0</v>
          </cell>
          <cell r="J344" t="str">
            <v>000:10</v>
          </cell>
          <cell r="K344" t="str">
            <v>[CINE] {AVANCE PROGRAMACION} * {AVANCE PROGRAMACION}</v>
          </cell>
          <cell r="L344">
            <v>5</v>
          </cell>
          <cell r="M344">
            <v>5</v>
          </cell>
          <cell r="N344" t="str">
            <v>Ultima</v>
          </cell>
          <cell r="O344">
            <v>1.6</v>
          </cell>
          <cell r="P344">
            <v>428.7</v>
          </cell>
          <cell r="Q344">
            <v>580</v>
          </cell>
          <cell r="R344">
            <v>5</v>
          </cell>
        </row>
        <row r="345">
          <cell r="A345">
            <v>342</v>
          </cell>
          <cell r="B345" t="str">
            <v xml:space="preserve">ISLA MAGICA/P.TEMATIC                                      </v>
          </cell>
          <cell r="C345" t="str">
            <v>TVM</v>
          </cell>
          <cell r="D345" t="str">
            <v>GENERAL</v>
          </cell>
          <cell r="E345">
            <v>35892</v>
          </cell>
          <cell r="F345" t="str">
            <v>MAR</v>
          </cell>
          <cell r="G345">
            <v>0.57724537037037038</v>
          </cell>
          <cell r="H345">
            <v>0</v>
          </cell>
          <cell r="I345">
            <v>0</v>
          </cell>
          <cell r="J345" t="str">
            <v>000:30</v>
          </cell>
          <cell r="K345" t="str">
            <v>[CYBERCLUB] * [AVANCE PROGRAMACION]</v>
          </cell>
          <cell r="L345">
            <v>1</v>
          </cell>
          <cell r="M345">
            <v>7</v>
          </cell>
          <cell r="N345" t="str">
            <v>Primera</v>
          </cell>
          <cell r="O345">
            <v>0.1</v>
          </cell>
          <cell r="P345">
            <v>428.8</v>
          </cell>
          <cell r="Q345">
            <v>39</v>
          </cell>
          <cell r="R345">
            <v>413</v>
          </cell>
        </row>
        <row r="346">
          <cell r="A346">
            <v>343</v>
          </cell>
          <cell r="B346" t="str">
            <v xml:space="preserve">ISLA MAGICA/P.TEMATIC                                      </v>
          </cell>
          <cell r="C346" t="str">
            <v>TVM</v>
          </cell>
          <cell r="D346" t="str">
            <v>GENERAL</v>
          </cell>
          <cell r="E346">
            <v>35892</v>
          </cell>
          <cell r="F346" t="str">
            <v>MAR</v>
          </cell>
          <cell r="G346">
            <v>0.57903935185185185</v>
          </cell>
          <cell r="H346">
            <v>0</v>
          </cell>
          <cell r="I346">
            <v>0</v>
          </cell>
          <cell r="J346" t="str">
            <v>000:10</v>
          </cell>
          <cell r="K346" t="str">
            <v>[CYBERCLUB] * [AVANCE PROGRAMACION]</v>
          </cell>
          <cell r="L346">
            <v>6</v>
          </cell>
          <cell r="M346">
            <v>7</v>
          </cell>
          <cell r="N346" t="str">
            <v>Penultima</v>
          </cell>
          <cell r="O346">
            <v>0.2</v>
          </cell>
          <cell r="P346">
            <v>429</v>
          </cell>
          <cell r="Q346">
            <v>87</v>
          </cell>
          <cell r="R346">
            <v>138</v>
          </cell>
        </row>
        <row r="347">
          <cell r="A347">
            <v>344</v>
          </cell>
          <cell r="B347" t="str">
            <v xml:space="preserve">ISLA MAGICA/P.TEMATIC                                      </v>
          </cell>
          <cell r="C347" t="str">
            <v>C.SUR</v>
          </cell>
          <cell r="D347" t="str">
            <v>GENERAL</v>
          </cell>
          <cell r="E347">
            <v>35893</v>
          </cell>
          <cell r="F347" t="str">
            <v>MIÉ</v>
          </cell>
          <cell r="G347">
            <v>0.8040856481481482</v>
          </cell>
          <cell r="H347">
            <v>0</v>
          </cell>
          <cell r="I347">
            <v>0</v>
          </cell>
          <cell r="J347" t="str">
            <v>000:30</v>
          </cell>
          <cell r="K347" t="str">
            <v>[ANDALUCIA DIRECTO] {AVANCE PROGRAMACION} * {AVANCE PROGRAMACION}</v>
          </cell>
          <cell r="L347">
            <v>1</v>
          </cell>
          <cell r="M347">
            <v>5</v>
          </cell>
          <cell r="N347" t="str">
            <v>Primera</v>
          </cell>
          <cell r="O347">
            <v>0.7</v>
          </cell>
          <cell r="P347">
            <v>429.8</v>
          </cell>
          <cell r="Q347">
            <v>268</v>
          </cell>
          <cell r="R347">
            <v>57</v>
          </cell>
        </row>
        <row r="348">
          <cell r="A348">
            <v>345</v>
          </cell>
          <cell r="B348" t="str">
            <v xml:space="preserve">ISLA MAGICA/P.TEMATIC                                      </v>
          </cell>
          <cell r="C348" t="str">
            <v>C.SUR</v>
          </cell>
          <cell r="D348" t="str">
            <v>GENERAL</v>
          </cell>
          <cell r="E348">
            <v>35893</v>
          </cell>
          <cell r="F348" t="str">
            <v>MIÉ</v>
          </cell>
          <cell r="G348">
            <v>0.80543981481481486</v>
          </cell>
          <cell r="H348">
            <v>0</v>
          </cell>
          <cell r="I348">
            <v>0</v>
          </cell>
          <cell r="J348" t="str">
            <v>000:10</v>
          </cell>
          <cell r="K348" t="str">
            <v>[ANDALUCIA DIRECTO] {AVANCE PROGRAMACION} * {AVANCE PROGRAMACION}</v>
          </cell>
          <cell r="L348">
            <v>5</v>
          </cell>
          <cell r="M348">
            <v>5</v>
          </cell>
          <cell r="N348" t="str">
            <v>Ultima</v>
          </cell>
          <cell r="O348">
            <v>0.7</v>
          </cell>
          <cell r="P348">
            <v>430.4</v>
          </cell>
          <cell r="Q348">
            <v>244</v>
          </cell>
          <cell r="R348">
            <v>19</v>
          </cell>
        </row>
        <row r="349">
          <cell r="A349">
            <v>346</v>
          </cell>
          <cell r="B349" t="str">
            <v xml:space="preserve">ISLA MAGICA/P.TEMATIC                                      </v>
          </cell>
          <cell r="C349" t="str">
            <v>C.SUR</v>
          </cell>
          <cell r="D349" t="str">
            <v>GENERAL</v>
          </cell>
          <cell r="E349">
            <v>35893</v>
          </cell>
          <cell r="F349" t="str">
            <v>MIÉ</v>
          </cell>
          <cell r="G349">
            <v>0.91917824074074073</v>
          </cell>
          <cell r="H349">
            <v>0</v>
          </cell>
          <cell r="I349">
            <v>0</v>
          </cell>
          <cell r="J349" t="str">
            <v>000:30</v>
          </cell>
          <cell r="K349" t="str">
            <v>[CINE]  * {AVANCE PROGRAMACION}</v>
          </cell>
          <cell r="L349">
            <v>2</v>
          </cell>
          <cell r="M349">
            <v>9</v>
          </cell>
          <cell r="N349" t="str">
            <v>Segunda</v>
          </cell>
          <cell r="O349">
            <v>1.3</v>
          </cell>
          <cell r="P349">
            <v>431.7</v>
          </cell>
          <cell r="Q349">
            <v>467</v>
          </cell>
          <cell r="R349">
            <v>15</v>
          </cell>
        </row>
        <row r="350">
          <cell r="A350">
            <v>347</v>
          </cell>
          <cell r="B350" t="str">
            <v xml:space="preserve">ISLA MAGICA/P.TEMATIC                                      </v>
          </cell>
          <cell r="C350" t="str">
            <v>C.SUR</v>
          </cell>
          <cell r="D350" t="str">
            <v>GENERAL</v>
          </cell>
          <cell r="E350">
            <v>35893</v>
          </cell>
          <cell r="F350" t="str">
            <v>MIÉ</v>
          </cell>
          <cell r="G350">
            <v>0.92074074074074075</v>
          </cell>
          <cell r="H350">
            <v>0</v>
          </cell>
          <cell r="I350">
            <v>0</v>
          </cell>
          <cell r="J350" t="str">
            <v>000:10</v>
          </cell>
          <cell r="K350" t="str">
            <v>[CINE] {AVANCE PROGRAMACION} * {AVANCE PROGRAMACION}</v>
          </cell>
          <cell r="L350">
            <v>6</v>
          </cell>
          <cell r="M350">
            <v>9</v>
          </cell>
          <cell r="N350" t="str">
            <v>Resto</v>
          </cell>
          <cell r="O350">
            <v>1.1000000000000001</v>
          </cell>
          <cell r="P350">
            <v>432.8</v>
          </cell>
          <cell r="Q350">
            <v>398</v>
          </cell>
          <cell r="R350">
            <v>5</v>
          </cell>
        </row>
        <row r="351">
          <cell r="A351">
            <v>348</v>
          </cell>
          <cell r="B351" t="str">
            <v xml:space="preserve">ISLA MAGICA/P.TEMATIC                                      </v>
          </cell>
          <cell r="C351" t="str">
            <v>TVM</v>
          </cell>
          <cell r="D351" t="str">
            <v>GENERAL</v>
          </cell>
          <cell r="E351">
            <v>35893</v>
          </cell>
          <cell r="F351" t="str">
            <v>MIÉ</v>
          </cell>
          <cell r="G351">
            <v>0.90964120370370372</v>
          </cell>
          <cell r="H351">
            <v>0</v>
          </cell>
          <cell r="I351">
            <v>0</v>
          </cell>
          <cell r="J351" t="str">
            <v>000:30</v>
          </cell>
          <cell r="K351" t="str">
            <v>[CINE]  * {AVANCE PROGRAMACION}</v>
          </cell>
          <cell r="L351">
            <v>2</v>
          </cell>
          <cell r="M351">
            <v>10</v>
          </cell>
          <cell r="N351" t="str">
            <v>Segunda</v>
          </cell>
          <cell r="O351">
            <v>1.3</v>
          </cell>
          <cell r="P351">
            <v>434.1</v>
          </cell>
          <cell r="Q351">
            <v>479</v>
          </cell>
          <cell r="R351">
            <v>1050</v>
          </cell>
        </row>
        <row r="352">
          <cell r="A352">
            <v>349</v>
          </cell>
          <cell r="B352" t="str">
            <v xml:space="preserve">ISLA MAGICA/P.TEMATIC                                      </v>
          </cell>
          <cell r="C352" t="str">
            <v>TVM</v>
          </cell>
          <cell r="D352" t="str">
            <v>GENERAL</v>
          </cell>
          <cell r="E352">
            <v>35893</v>
          </cell>
          <cell r="F352" t="str">
            <v>MIÉ</v>
          </cell>
          <cell r="G352">
            <v>0.94174768518518526</v>
          </cell>
          <cell r="H352">
            <v>0</v>
          </cell>
          <cell r="I352">
            <v>0</v>
          </cell>
          <cell r="J352" t="str">
            <v>000:10</v>
          </cell>
          <cell r="K352" t="str">
            <v>[CINE] {AVANCE PROGRAMACION} * {AVANCE PROGRAMACION}</v>
          </cell>
          <cell r="L352">
            <v>4</v>
          </cell>
          <cell r="M352">
            <v>17</v>
          </cell>
          <cell r="N352" t="str">
            <v>Resto</v>
          </cell>
          <cell r="O352">
            <v>1.3</v>
          </cell>
          <cell r="P352">
            <v>435.4</v>
          </cell>
          <cell r="Q352">
            <v>489</v>
          </cell>
          <cell r="R352">
            <v>350</v>
          </cell>
        </row>
        <row r="353">
          <cell r="A353">
            <v>350</v>
          </cell>
          <cell r="B353" t="str">
            <v xml:space="preserve">ISLA MAGICA/P.TEMATIC                                      </v>
          </cell>
          <cell r="C353" t="str">
            <v>C.SUR</v>
          </cell>
          <cell r="D353" t="str">
            <v>GENERAL</v>
          </cell>
          <cell r="E353">
            <v>35896</v>
          </cell>
          <cell r="F353" t="str">
            <v>SÁB</v>
          </cell>
          <cell r="G353">
            <v>0.66261574074074081</v>
          </cell>
          <cell r="H353">
            <v>0</v>
          </cell>
          <cell r="I353">
            <v>0</v>
          </cell>
          <cell r="J353" t="str">
            <v>000:30</v>
          </cell>
          <cell r="K353" t="str">
            <v>[CINE]  * {AVANCE PROGRAMACION}</v>
          </cell>
          <cell r="L353">
            <v>1</v>
          </cell>
          <cell r="M353">
            <v>13</v>
          </cell>
          <cell r="N353" t="str">
            <v>Primera</v>
          </cell>
          <cell r="O353">
            <v>0.6</v>
          </cell>
          <cell r="P353">
            <v>436</v>
          </cell>
          <cell r="Q353">
            <v>216</v>
          </cell>
          <cell r="R353">
            <v>57</v>
          </cell>
        </row>
        <row r="354">
          <cell r="A354">
            <v>351</v>
          </cell>
          <cell r="B354" t="str">
            <v xml:space="preserve">ISLA MAGICA/P.TEMATIC                                      </v>
          </cell>
          <cell r="C354" t="str">
            <v>C.SUR</v>
          </cell>
          <cell r="D354" t="str">
            <v>GENERAL</v>
          </cell>
          <cell r="E354">
            <v>35896</v>
          </cell>
          <cell r="F354" t="str">
            <v>SÁB</v>
          </cell>
          <cell r="G354">
            <v>0.68739583333333332</v>
          </cell>
          <cell r="H354">
            <v>0</v>
          </cell>
          <cell r="I354">
            <v>0</v>
          </cell>
          <cell r="J354" t="str">
            <v>000:30</v>
          </cell>
          <cell r="K354" t="str">
            <v>[CINE] {AVANCE PROGRAMACION} * {AVANCE PROGRAMACION}</v>
          </cell>
          <cell r="L354">
            <v>1</v>
          </cell>
          <cell r="M354">
            <v>9</v>
          </cell>
          <cell r="N354" t="str">
            <v>Primera</v>
          </cell>
          <cell r="O354">
            <v>0.9</v>
          </cell>
          <cell r="P354">
            <v>436.9</v>
          </cell>
          <cell r="Q354">
            <v>339</v>
          </cell>
          <cell r="R354">
            <v>57</v>
          </cell>
        </row>
        <row r="355">
          <cell r="A355">
            <v>352</v>
          </cell>
          <cell r="B355" t="str">
            <v xml:space="preserve">ISLA MAGICA/P.TEMATIC                                      </v>
          </cell>
          <cell r="C355" t="str">
            <v>C.SUR</v>
          </cell>
          <cell r="D355" t="str">
            <v>GENERAL</v>
          </cell>
          <cell r="E355">
            <v>35897</v>
          </cell>
          <cell r="F355" t="str">
            <v>DOM</v>
          </cell>
          <cell r="G355">
            <v>0.65547453703703706</v>
          </cell>
          <cell r="H355">
            <v>0</v>
          </cell>
          <cell r="I355">
            <v>0</v>
          </cell>
          <cell r="J355" t="str">
            <v>000:30</v>
          </cell>
          <cell r="K355" t="str">
            <v>[CINE]  * {AVANCE PROGRAMACION}</v>
          </cell>
          <cell r="L355">
            <v>1</v>
          </cell>
          <cell r="M355">
            <v>11</v>
          </cell>
          <cell r="N355" t="str">
            <v>Primera</v>
          </cell>
          <cell r="O355">
            <v>1.3</v>
          </cell>
          <cell r="P355">
            <v>438.2</v>
          </cell>
          <cell r="Q355">
            <v>460</v>
          </cell>
          <cell r="R355">
            <v>57</v>
          </cell>
        </row>
        <row r="356">
          <cell r="A356">
            <v>353</v>
          </cell>
          <cell r="B356" t="str">
            <v xml:space="preserve">ISLA MAGICA/P.TEMATIC                                      </v>
          </cell>
          <cell r="C356" t="str">
            <v>C.SUR</v>
          </cell>
          <cell r="D356" t="str">
            <v>GENERAL</v>
          </cell>
          <cell r="E356">
            <v>35897</v>
          </cell>
          <cell r="F356" t="str">
            <v>DOM</v>
          </cell>
          <cell r="G356">
            <v>0.6828819444444445</v>
          </cell>
          <cell r="H356">
            <v>0</v>
          </cell>
          <cell r="I356">
            <v>0</v>
          </cell>
          <cell r="J356" t="str">
            <v>000:30</v>
          </cell>
          <cell r="K356" t="str">
            <v>[CINE] {AVANCE PROGRAMACION} * {AVANCE PROGRAMACION}</v>
          </cell>
          <cell r="L356">
            <v>1</v>
          </cell>
          <cell r="M356">
            <v>12</v>
          </cell>
          <cell r="N356" t="str">
            <v>Primera</v>
          </cell>
          <cell r="O356">
            <v>1.6</v>
          </cell>
          <cell r="P356">
            <v>439.8</v>
          </cell>
          <cell r="Q356">
            <v>596</v>
          </cell>
          <cell r="R356">
            <v>57</v>
          </cell>
        </row>
        <row r="357">
          <cell r="A357">
            <v>354</v>
          </cell>
          <cell r="B357" t="str">
            <v xml:space="preserve">ISLA MAGICA/P.TEMATIC                                      </v>
          </cell>
          <cell r="C357" t="str">
            <v>TVM</v>
          </cell>
          <cell r="D357" t="str">
            <v>GENERAL</v>
          </cell>
          <cell r="E357">
            <v>35898</v>
          </cell>
          <cell r="F357" t="str">
            <v>LUN</v>
          </cell>
          <cell r="G357">
            <v>0.86662037037037043</v>
          </cell>
          <cell r="H357">
            <v>0</v>
          </cell>
          <cell r="I357">
            <v>0</v>
          </cell>
          <cell r="J357" t="str">
            <v>000:30</v>
          </cell>
          <cell r="K357" t="str">
            <v>[TELENOTICIAS 2]</v>
          </cell>
          <cell r="L357">
            <v>3</v>
          </cell>
          <cell r="M357">
            <v>11</v>
          </cell>
          <cell r="N357" t="str">
            <v>Resto</v>
          </cell>
          <cell r="O357">
            <v>0.6</v>
          </cell>
          <cell r="P357">
            <v>440.5</v>
          </cell>
          <cell r="Q357">
            <v>237</v>
          </cell>
          <cell r="R357">
            <v>675</v>
          </cell>
        </row>
        <row r="358">
          <cell r="A358">
            <v>355</v>
          </cell>
          <cell r="B358" t="str">
            <v xml:space="preserve">ISLA MAGICA/P.TEMATIC                                      </v>
          </cell>
          <cell r="C358" t="str">
            <v>TVM</v>
          </cell>
          <cell r="D358" t="str">
            <v>GENERAL</v>
          </cell>
          <cell r="E358">
            <v>35898</v>
          </cell>
          <cell r="F358" t="str">
            <v>LUN</v>
          </cell>
          <cell r="G358">
            <v>0.86766203703703704</v>
          </cell>
          <cell r="H358">
            <v>0</v>
          </cell>
          <cell r="I358">
            <v>0</v>
          </cell>
          <cell r="J358" t="str">
            <v>000:10</v>
          </cell>
          <cell r="K358" t="str">
            <v>[TELENOTICIAS 2]</v>
          </cell>
          <cell r="L358">
            <v>8</v>
          </cell>
          <cell r="M358">
            <v>11</v>
          </cell>
          <cell r="N358" t="str">
            <v>Resto</v>
          </cell>
          <cell r="O358">
            <v>0.6</v>
          </cell>
          <cell r="P358">
            <v>441.1</v>
          </cell>
          <cell r="Q358">
            <v>237</v>
          </cell>
          <cell r="R358">
            <v>225</v>
          </cell>
        </row>
        <row r="359">
          <cell r="A359">
            <v>356</v>
          </cell>
          <cell r="B359" t="str">
            <v xml:space="preserve">ISLA MAGICA/P.TEMATIC                                      </v>
          </cell>
          <cell r="C359" t="str">
            <v>TVM</v>
          </cell>
          <cell r="D359" t="str">
            <v>GENERAL</v>
          </cell>
          <cell r="E359">
            <v>35899</v>
          </cell>
          <cell r="F359" t="str">
            <v>MAR</v>
          </cell>
          <cell r="G359">
            <v>0.57804398148148151</v>
          </cell>
          <cell r="H359">
            <v>0</v>
          </cell>
          <cell r="I359">
            <v>0</v>
          </cell>
          <cell r="J359" t="str">
            <v>000:30</v>
          </cell>
          <cell r="K359" t="str">
            <v>[CYBERCLUB] * [AVANCE PROGRAMACION]</v>
          </cell>
          <cell r="L359">
            <v>5</v>
          </cell>
          <cell r="M359">
            <v>10</v>
          </cell>
          <cell r="N359" t="str">
            <v>Resto</v>
          </cell>
          <cell r="O359">
            <v>0.5</v>
          </cell>
          <cell r="P359">
            <v>441.6</v>
          </cell>
          <cell r="Q359">
            <v>184</v>
          </cell>
          <cell r="R359">
            <v>413</v>
          </cell>
        </row>
        <row r="360">
          <cell r="A360">
            <v>357</v>
          </cell>
          <cell r="B360" t="str">
            <v xml:space="preserve">ISLA MAGICA/P.TEMATIC                                      </v>
          </cell>
          <cell r="C360" t="str">
            <v>TVM</v>
          </cell>
          <cell r="D360" t="str">
            <v>GENERAL</v>
          </cell>
          <cell r="E360">
            <v>35899</v>
          </cell>
          <cell r="F360" t="str">
            <v>MAR</v>
          </cell>
          <cell r="G360">
            <v>0.57873842592592595</v>
          </cell>
          <cell r="H360">
            <v>0</v>
          </cell>
          <cell r="I360">
            <v>0</v>
          </cell>
          <cell r="J360" t="str">
            <v>000:10</v>
          </cell>
          <cell r="K360" t="str">
            <v>[CYBERCLUB] * [AVANCE PROGRAMACION]</v>
          </cell>
          <cell r="L360">
            <v>7</v>
          </cell>
          <cell r="M360">
            <v>10</v>
          </cell>
          <cell r="N360" t="str">
            <v>Resto</v>
          </cell>
          <cell r="O360">
            <v>0.5</v>
          </cell>
          <cell r="P360">
            <v>442.1</v>
          </cell>
          <cell r="Q360">
            <v>190</v>
          </cell>
          <cell r="R360">
            <v>138</v>
          </cell>
        </row>
        <row r="361">
          <cell r="A361">
            <v>358</v>
          </cell>
          <cell r="B361" t="str">
            <v xml:space="preserve">ISLA MAGICA/P.TEMATIC                                      </v>
          </cell>
          <cell r="C361" t="str">
            <v>TVM</v>
          </cell>
          <cell r="D361" t="str">
            <v>GENERAL</v>
          </cell>
          <cell r="E361">
            <v>35900</v>
          </cell>
          <cell r="F361" t="str">
            <v>MIÉ</v>
          </cell>
          <cell r="G361">
            <v>0.90728009259259268</v>
          </cell>
          <cell r="H361">
            <v>0</v>
          </cell>
          <cell r="I361">
            <v>0</v>
          </cell>
          <cell r="J361" t="str">
            <v>000:30</v>
          </cell>
          <cell r="K361" t="str">
            <v>[CUENTOS ASOMBROSOS]  * {AVANCE PROGRAMACION}</v>
          </cell>
          <cell r="L361">
            <v>7</v>
          </cell>
          <cell r="M361">
            <v>18</v>
          </cell>
          <cell r="N361" t="str">
            <v>Resto</v>
          </cell>
          <cell r="O361">
            <v>0.2</v>
          </cell>
          <cell r="P361">
            <v>442.4</v>
          </cell>
          <cell r="Q361">
            <v>91</v>
          </cell>
          <cell r="R361">
            <v>1050</v>
          </cell>
        </row>
        <row r="362">
          <cell r="A362">
            <v>359</v>
          </cell>
          <cell r="B362" t="str">
            <v xml:space="preserve">ISLA MAGICA/P.TEMATIC                                      </v>
          </cell>
          <cell r="C362" t="str">
            <v>TVM</v>
          </cell>
          <cell r="D362" t="str">
            <v>GENERAL</v>
          </cell>
          <cell r="E362">
            <v>35900</v>
          </cell>
          <cell r="F362" t="str">
            <v>MIÉ</v>
          </cell>
          <cell r="G362">
            <v>0.93109953703703707</v>
          </cell>
          <cell r="H362">
            <v>0</v>
          </cell>
          <cell r="I362">
            <v>0</v>
          </cell>
          <cell r="J362" t="str">
            <v>000:10</v>
          </cell>
          <cell r="K362" t="str">
            <v>[CUENTOS ASOMBROSOS]  * {AVANCE PROGRAMACION}</v>
          </cell>
          <cell r="L362">
            <v>8</v>
          </cell>
          <cell r="M362">
            <v>19</v>
          </cell>
          <cell r="N362" t="str">
            <v>Resto</v>
          </cell>
          <cell r="O362">
            <v>0.3</v>
          </cell>
          <cell r="P362">
            <v>442.7</v>
          </cell>
          <cell r="Q362">
            <v>113</v>
          </cell>
          <cell r="R362">
            <v>350</v>
          </cell>
        </row>
        <row r="363">
          <cell r="A363">
            <v>360</v>
          </cell>
          <cell r="B363" t="str">
            <v xml:space="preserve">ISLA MAGICA/P.TEMATIC                                      </v>
          </cell>
          <cell r="C363" t="str">
            <v>C.SUR</v>
          </cell>
          <cell r="D363" t="str">
            <v>GENERAL</v>
          </cell>
          <cell r="E363">
            <v>35901</v>
          </cell>
          <cell r="F363" t="str">
            <v>JUE</v>
          </cell>
          <cell r="G363">
            <v>0.57994212962962965</v>
          </cell>
          <cell r="H363">
            <v>0</v>
          </cell>
          <cell r="I363">
            <v>0</v>
          </cell>
          <cell r="J363" t="str">
            <v>000:15</v>
          </cell>
          <cell r="K363" t="str">
            <v>[CON SABOR ANDALUZ] * [AVANCE PROGRAMACION]</v>
          </cell>
          <cell r="L363">
            <v>2</v>
          </cell>
          <cell r="M363">
            <v>10</v>
          </cell>
          <cell r="N363" t="str">
            <v>Segunda</v>
          </cell>
          <cell r="O363">
            <v>0.5</v>
          </cell>
          <cell r="P363">
            <v>443.2</v>
          </cell>
          <cell r="Q363">
            <v>184</v>
          </cell>
          <cell r="R363">
            <v>338</v>
          </cell>
        </row>
        <row r="364">
          <cell r="A364">
            <v>361</v>
          </cell>
          <cell r="B364" t="str">
            <v xml:space="preserve">ISLA MAGICA/P.TEMATIC                                      </v>
          </cell>
          <cell r="C364" t="str">
            <v>C.SUR</v>
          </cell>
          <cell r="D364" t="str">
            <v>GENERAL</v>
          </cell>
          <cell r="E364">
            <v>35901</v>
          </cell>
          <cell r="F364" t="str">
            <v>JUE</v>
          </cell>
          <cell r="G364">
            <v>0.60337962962962965</v>
          </cell>
          <cell r="H364">
            <v>0</v>
          </cell>
          <cell r="I364">
            <v>0</v>
          </cell>
          <cell r="J364" t="str">
            <v>000:15</v>
          </cell>
          <cell r="K364" t="str">
            <v>[NOTICIAS 1] {NOTICIAS PROVINCIALES} * {AVANCE PROGRAMACION}</v>
          </cell>
          <cell r="L364">
            <v>12</v>
          </cell>
          <cell r="M364">
            <v>13</v>
          </cell>
          <cell r="N364" t="str">
            <v>Penultima</v>
          </cell>
          <cell r="O364">
            <v>1.5</v>
          </cell>
          <cell r="P364">
            <v>444.6</v>
          </cell>
          <cell r="Q364">
            <v>537</v>
          </cell>
          <cell r="R364">
            <v>338</v>
          </cell>
        </row>
        <row r="365">
          <cell r="A365">
            <v>362</v>
          </cell>
          <cell r="B365" t="str">
            <v xml:space="preserve">ISLA MAGICA/P.TEMATIC                                      </v>
          </cell>
          <cell r="C365" t="str">
            <v>C.SUR</v>
          </cell>
          <cell r="D365" t="str">
            <v>GENERAL</v>
          </cell>
          <cell r="E365">
            <v>35901</v>
          </cell>
          <cell r="F365" t="str">
            <v>JUE</v>
          </cell>
          <cell r="G365">
            <v>0.87281249999999999</v>
          </cell>
          <cell r="H365">
            <v>0</v>
          </cell>
          <cell r="I365">
            <v>0</v>
          </cell>
          <cell r="J365" t="str">
            <v>000:15</v>
          </cell>
          <cell r="K365" t="str">
            <v>[NOTICIAS 2] {AVANCE PROGRAMACION} * {NOTICIAS PROVINCIALES}</v>
          </cell>
          <cell r="L365">
            <v>13</v>
          </cell>
          <cell r="M365">
            <v>13</v>
          </cell>
          <cell r="N365" t="str">
            <v>Ultima</v>
          </cell>
          <cell r="O365">
            <v>0.7</v>
          </cell>
          <cell r="P365">
            <v>445.4</v>
          </cell>
          <cell r="Q365">
            <v>266</v>
          </cell>
          <cell r="R365">
            <v>338</v>
          </cell>
        </row>
        <row r="366">
          <cell r="A366">
            <v>363</v>
          </cell>
          <cell r="B366" t="str">
            <v xml:space="preserve">ISLA MAGICA/P.TEMATIC                                      </v>
          </cell>
          <cell r="C366" t="str">
            <v>C.SUR</v>
          </cell>
          <cell r="D366" t="str">
            <v>GENERAL</v>
          </cell>
          <cell r="E366">
            <v>35901</v>
          </cell>
          <cell r="F366" t="str">
            <v>JUE</v>
          </cell>
          <cell r="G366">
            <v>1.0015624999999999</v>
          </cell>
          <cell r="H366">
            <v>0</v>
          </cell>
          <cell r="I366">
            <v>0</v>
          </cell>
          <cell r="J366" t="str">
            <v>000:15</v>
          </cell>
          <cell r="K366" t="str">
            <v>[NUMEROS ROJOS] * [AVANCE PROGRAMACION]</v>
          </cell>
          <cell r="L366">
            <v>6</v>
          </cell>
          <cell r="M366">
            <v>11</v>
          </cell>
          <cell r="N366" t="str">
            <v>Resto</v>
          </cell>
          <cell r="O366">
            <v>0.8</v>
          </cell>
          <cell r="P366">
            <v>446.2</v>
          </cell>
          <cell r="Q366">
            <v>291</v>
          </cell>
          <cell r="R366">
            <v>244</v>
          </cell>
        </row>
        <row r="367">
          <cell r="A367">
            <v>364</v>
          </cell>
          <cell r="B367" t="str">
            <v xml:space="preserve">ISLA MAGICA/P.TEMATIC                                      </v>
          </cell>
          <cell r="C367" t="str">
            <v>TVM</v>
          </cell>
          <cell r="D367" t="str">
            <v>GENERAL</v>
          </cell>
          <cell r="E367">
            <v>35901</v>
          </cell>
          <cell r="F367" t="str">
            <v>JUE</v>
          </cell>
          <cell r="G367">
            <v>0.57541666666666669</v>
          </cell>
          <cell r="H367">
            <v>0</v>
          </cell>
          <cell r="I367">
            <v>0</v>
          </cell>
          <cell r="J367" t="str">
            <v>000:30</v>
          </cell>
          <cell r="K367" t="str">
            <v>[CYBERCLUB] * [(P)R.MADRID A C.EUROP]</v>
          </cell>
          <cell r="L367">
            <v>3</v>
          </cell>
          <cell r="M367">
            <v>17</v>
          </cell>
          <cell r="N367" t="str">
            <v>Resto</v>
          </cell>
          <cell r="O367">
            <v>0.7</v>
          </cell>
          <cell r="P367">
            <v>446.9</v>
          </cell>
          <cell r="Q367">
            <v>265</v>
          </cell>
          <cell r="R367">
            <v>413</v>
          </cell>
        </row>
        <row r="368">
          <cell r="A368">
            <v>365</v>
          </cell>
          <cell r="B368" t="str">
            <v xml:space="preserve">ISLA MAGICA/P.TEMATIC                                      </v>
          </cell>
          <cell r="C368" t="str">
            <v>C.SUR</v>
          </cell>
          <cell r="D368" t="str">
            <v>GENERAL</v>
          </cell>
          <cell r="E368">
            <v>35902</v>
          </cell>
          <cell r="F368" t="str">
            <v>VIE</v>
          </cell>
          <cell r="G368">
            <v>0.60384259259259265</v>
          </cell>
          <cell r="H368">
            <v>0</v>
          </cell>
          <cell r="I368">
            <v>0</v>
          </cell>
          <cell r="J368" t="str">
            <v>000:15</v>
          </cell>
          <cell r="K368" t="str">
            <v>[NOTICIAS 1] {NOTICIAS PROVINCIALES} * {AVANCE PROGRAMACION}</v>
          </cell>
          <cell r="L368">
            <v>13</v>
          </cell>
          <cell r="M368">
            <v>14</v>
          </cell>
          <cell r="N368" t="str">
            <v>Penultima</v>
          </cell>
          <cell r="O368">
            <v>1.5</v>
          </cell>
          <cell r="P368">
            <v>448.4</v>
          </cell>
          <cell r="Q368">
            <v>558</v>
          </cell>
          <cell r="R368">
            <v>338</v>
          </cell>
        </row>
        <row r="369">
          <cell r="A369">
            <v>366</v>
          </cell>
          <cell r="B369" t="str">
            <v xml:space="preserve">ISLA MAGICA/P.TEMATIC                                      </v>
          </cell>
          <cell r="C369" t="str">
            <v>C.SUR</v>
          </cell>
          <cell r="D369" t="str">
            <v>GENERAL</v>
          </cell>
          <cell r="E369">
            <v>35902</v>
          </cell>
          <cell r="F369" t="str">
            <v>VIE</v>
          </cell>
          <cell r="G369">
            <v>0.71267361111111116</v>
          </cell>
          <cell r="H369">
            <v>0</v>
          </cell>
          <cell r="I369">
            <v>0</v>
          </cell>
          <cell r="J369" t="str">
            <v>000:15</v>
          </cell>
          <cell r="K369" t="str">
            <v>[DE TARDE EN TARDE] {AVANCE PROGRAMACION} * {AVANCE PROGRAMACION}</v>
          </cell>
          <cell r="L369">
            <v>15</v>
          </cell>
          <cell r="M369">
            <v>15</v>
          </cell>
          <cell r="N369" t="str">
            <v>Ultima</v>
          </cell>
          <cell r="O369">
            <v>1.8</v>
          </cell>
          <cell r="P369">
            <v>450.1</v>
          </cell>
          <cell r="Q369">
            <v>643</v>
          </cell>
          <cell r="R369">
            <v>375</v>
          </cell>
        </row>
        <row r="370">
          <cell r="A370">
            <v>367</v>
          </cell>
          <cell r="B370" t="str">
            <v xml:space="preserve">ISLA MAGICA/P.TEMATIC                                      </v>
          </cell>
          <cell r="C370" t="str">
            <v>C.SUR</v>
          </cell>
          <cell r="D370" t="str">
            <v>GENERAL</v>
          </cell>
          <cell r="E370">
            <v>35902</v>
          </cell>
          <cell r="F370" t="str">
            <v>VIE</v>
          </cell>
          <cell r="G370">
            <v>0.72791666666666666</v>
          </cell>
          <cell r="H370">
            <v>0</v>
          </cell>
          <cell r="I370">
            <v>0</v>
          </cell>
          <cell r="J370" t="str">
            <v>000:10</v>
          </cell>
          <cell r="K370" t="str">
            <v>[DE TARDE EN TARDE] {AVANCE PROGRAMACION} * {AVANCE PROGRAMACION}</v>
          </cell>
          <cell r="L370">
            <v>1</v>
          </cell>
          <cell r="M370">
            <v>12</v>
          </cell>
          <cell r="N370" t="str">
            <v>Primera</v>
          </cell>
          <cell r="O370">
            <v>1.5</v>
          </cell>
          <cell r="P370">
            <v>451.7</v>
          </cell>
          <cell r="Q370">
            <v>563</v>
          </cell>
          <cell r="R370">
            <v>250</v>
          </cell>
        </row>
        <row r="371">
          <cell r="A371">
            <v>368</v>
          </cell>
          <cell r="B371" t="str">
            <v xml:space="preserve">ISLA MAGICA/P.TEMATIC                                      </v>
          </cell>
          <cell r="C371" t="str">
            <v>C.SUR</v>
          </cell>
          <cell r="D371" t="str">
            <v>GENERAL</v>
          </cell>
          <cell r="E371">
            <v>35902</v>
          </cell>
          <cell r="F371" t="str">
            <v>VIE</v>
          </cell>
          <cell r="G371">
            <v>0.97818287037037033</v>
          </cell>
          <cell r="H371">
            <v>0</v>
          </cell>
          <cell r="I371">
            <v>0</v>
          </cell>
          <cell r="J371" t="str">
            <v>000:15</v>
          </cell>
          <cell r="K371" t="str">
            <v>[FESTIVAL] {AVANCE PROGRAMACION} * {AVANCE PROGRAMACION}</v>
          </cell>
          <cell r="L371">
            <v>6</v>
          </cell>
          <cell r="M371">
            <v>7</v>
          </cell>
          <cell r="N371" t="str">
            <v>Penultima</v>
          </cell>
          <cell r="O371">
            <v>0.9</v>
          </cell>
          <cell r="P371">
            <v>452.5</v>
          </cell>
          <cell r="Q371">
            <v>315</v>
          </cell>
          <cell r="R371">
            <v>525</v>
          </cell>
        </row>
        <row r="372">
          <cell r="A372">
            <v>369</v>
          </cell>
          <cell r="B372" t="str">
            <v xml:space="preserve">ISLA MAGICA/P.TEMATIC                                      </v>
          </cell>
          <cell r="C372" t="str">
            <v>C.SUR</v>
          </cell>
          <cell r="D372" t="str">
            <v>GENERAL</v>
          </cell>
          <cell r="E372">
            <v>35902</v>
          </cell>
          <cell r="F372" t="str">
            <v>VIE</v>
          </cell>
          <cell r="G372">
            <v>1.0111226851851851</v>
          </cell>
          <cell r="H372">
            <v>0</v>
          </cell>
          <cell r="I372">
            <v>0</v>
          </cell>
          <cell r="J372" t="str">
            <v>000:15</v>
          </cell>
          <cell r="K372" t="str">
            <v>[CINE] {AVANCE PROGRAMACION} * {AVANCE PROGRAMACION}</v>
          </cell>
          <cell r="L372">
            <v>7</v>
          </cell>
          <cell r="M372">
            <v>8</v>
          </cell>
          <cell r="N372" t="str">
            <v>Penultima</v>
          </cell>
          <cell r="O372">
            <v>0.3</v>
          </cell>
          <cell r="P372">
            <v>452.8</v>
          </cell>
          <cell r="Q372">
            <v>102</v>
          </cell>
          <cell r="R372">
            <v>244</v>
          </cell>
        </row>
        <row r="373">
          <cell r="A373">
            <v>370</v>
          </cell>
          <cell r="B373" t="str">
            <v xml:space="preserve">ISLA MAGICA/P.TEMATIC                                      </v>
          </cell>
          <cell r="C373" t="str">
            <v>TVM</v>
          </cell>
          <cell r="D373" t="str">
            <v>GENERAL</v>
          </cell>
          <cell r="E373">
            <v>35902</v>
          </cell>
          <cell r="F373" t="str">
            <v>VIE</v>
          </cell>
          <cell r="G373">
            <v>0.91347222222222213</v>
          </cell>
          <cell r="H373">
            <v>0</v>
          </cell>
          <cell r="I373">
            <v>0</v>
          </cell>
          <cell r="J373" t="str">
            <v>000:30</v>
          </cell>
          <cell r="K373" t="str">
            <v>[SUCEDIO EN MADRID]  * {AVANCE PROGRAMACION}</v>
          </cell>
          <cell r="L373">
            <v>5</v>
          </cell>
          <cell r="M373">
            <v>19</v>
          </cell>
          <cell r="N373" t="str">
            <v>Resto</v>
          </cell>
          <cell r="O373">
            <v>0.8</v>
          </cell>
          <cell r="P373">
            <v>453.6</v>
          </cell>
          <cell r="Q373">
            <v>278</v>
          </cell>
          <cell r="R373">
            <v>1050</v>
          </cell>
        </row>
        <row r="374">
          <cell r="A374">
            <v>371</v>
          </cell>
          <cell r="B374" t="str">
            <v xml:space="preserve">ISLA MAGICA/P.TEMATIC                                      </v>
          </cell>
          <cell r="C374" t="str">
            <v>TVM</v>
          </cell>
          <cell r="D374" t="str">
            <v>GENERAL</v>
          </cell>
          <cell r="E374">
            <v>35902</v>
          </cell>
          <cell r="F374" t="str">
            <v>VIE</v>
          </cell>
          <cell r="G374">
            <v>0.93435185185185177</v>
          </cell>
          <cell r="H374">
            <v>0</v>
          </cell>
          <cell r="I374">
            <v>0</v>
          </cell>
          <cell r="J374" t="str">
            <v>000:10</v>
          </cell>
          <cell r="K374" t="str">
            <v>[SUCEDIO EN MADRID] {AVANCE PROGRAMACION} * {AVANCE PROGRAMACION}</v>
          </cell>
          <cell r="L374">
            <v>4</v>
          </cell>
          <cell r="M374">
            <v>18</v>
          </cell>
          <cell r="N374" t="str">
            <v>Resto</v>
          </cell>
          <cell r="O374">
            <v>0.6</v>
          </cell>
          <cell r="P374">
            <v>454.2</v>
          </cell>
          <cell r="Q374">
            <v>233</v>
          </cell>
          <cell r="R374">
            <v>350</v>
          </cell>
        </row>
        <row r="375">
          <cell r="A375">
            <v>372</v>
          </cell>
          <cell r="B375" t="str">
            <v xml:space="preserve">ISLA MAGICA/P.TEMATIC                                      </v>
          </cell>
          <cell r="C375" t="str">
            <v>C.SUR</v>
          </cell>
          <cell r="D375" t="str">
            <v>GENERAL</v>
          </cell>
          <cell r="E375">
            <v>35903</v>
          </cell>
          <cell r="F375" t="str">
            <v>SÁB</v>
          </cell>
          <cell r="G375">
            <v>0.47410879629629626</v>
          </cell>
          <cell r="H375">
            <v>0</v>
          </cell>
          <cell r="I375">
            <v>0</v>
          </cell>
          <cell r="J375" t="str">
            <v>000:15</v>
          </cell>
          <cell r="K375" t="str">
            <v>[CORTA EL ROLLO]  * {AVANCE PROGRAMACION}</v>
          </cell>
          <cell r="L375">
            <v>6</v>
          </cell>
          <cell r="M375">
            <v>8</v>
          </cell>
          <cell r="N375" t="str">
            <v>Resto</v>
          </cell>
          <cell r="O375">
            <v>0.1</v>
          </cell>
          <cell r="P375">
            <v>454.3</v>
          </cell>
          <cell r="Q375">
            <v>23</v>
          </cell>
          <cell r="R375">
            <v>75</v>
          </cell>
        </row>
        <row r="376">
          <cell r="A376">
            <v>373</v>
          </cell>
          <cell r="B376" t="str">
            <v xml:space="preserve">ISLA MAGICA/P.TEMATIC                                      </v>
          </cell>
          <cell r="C376" t="str">
            <v>C.SUR</v>
          </cell>
          <cell r="D376" t="str">
            <v>GENERAL</v>
          </cell>
          <cell r="E376">
            <v>35903</v>
          </cell>
          <cell r="F376" t="str">
            <v>SÁB</v>
          </cell>
          <cell r="G376">
            <v>0.66726851851851843</v>
          </cell>
          <cell r="H376">
            <v>0</v>
          </cell>
          <cell r="I376">
            <v>0</v>
          </cell>
          <cell r="J376" t="str">
            <v>000:30</v>
          </cell>
          <cell r="K376" t="str">
            <v>[CINE]  * {AVANCE PROGRAMACION}</v>
          </cell>
          <cell r="L376">
            <v>1</v>
          </cell>
          <cell r="M376">
            <v>17</v>
          </cell>
          <cell r="N376" t="str">
            <v>Primera</v>
          </cell>
          <cell r="O376">
            <v>1.7</v>
          </cell>
          <cell r="P376">
            <v>455.9</v>
          </cell>
          <cell r="Q376">
            <v>615</v>
          </cell>
          <cell r="R376">
            <v>525</v>
          </cell>
        </row>
        <row r="377">
          <cell r="A377">
            <v>374</v>
          </cell>
          <cell r="B377" t="str">
            <v xml:space="preserve">ISLA MAGICA/P.TEMATIC                                      </v>
          </cell>
          <cell r="C377" t="str">
            <v>C.SUR</v>
          </cell>
          <cell r="D377" t="str">
            <v>GENERAL</v>
          </cell>
          <cell r="E377">
            <v>35903</v>
          </cell>
          <cell r="F377" t="str">
            <v>SÁB</v>
          </cell>
          <cell r="G377">
            <v>0.69291666666666663</v>
          </cell>
          <cell r="H377">
            <v>0</v>
          </cell>
          <cell r="I377">
            <v>0</v>
          </cell>
          <cell r="J377" t="str">
            <v>000:30</v>
          </cell>
          <cell r="K377" t="str">
            <v>[CINE] {AVANCE PROGRAMACION} * {AVANCE PROGRAMACION}</v>
          </cell>
          <cell r="L377">
            <v>1</v>
          </cell>
          <cell r="M377">
            <v>16</v>
          </cell>
          <cell r="N377" t="str">
            <v>Primera</v>
          </cell>
          <cell r="O377">
            <v>1.5</v>
          </cell>
          <cell r="P377">
            <v>457.4</v>
          </cell>
          <cell r="Q377">
            <v>540</v>
          </cell>
          <cell r="R377">
            <v>525</v>
          </cell>
        </row>
        <row r="378">
          <cell r="A378">
            <v>375</v>
          </cell>
          <cell r="B378" t="str">
            <v xml:space="preserve">ISLA MAGICA/P.TEMATIC                                      </v>
          </cell>
          <cell r="C378" t="str">
            <v>C.SUR</v>
          </cell>
          <cell r="D378" t="str">
            <v>GENERAL</v>
          </cell>
          <cell r="E378">
            <v>35903</v>
          </cell>
          <cell r="F378" t="str">
            <v>SÁB</v>
          </cell>
          <cell r="G378">
            <v>0.83790509259259249</v>
          </cell>
          <cell r="H378">
            <v>0</v>
          </cell>
          <cell r="I378">
            <v>0</v>
          </cell>
          <cell r="J378" t="str">
            <v>000:15</v>
          </cell>
          <cell r="K378" t="str">
            <v>[AVANCE PROGRAMACION] * [AVANCE PROGRAMACION]</v>
          </cell>
          <cell r="L378">
            <v>15</v>
          </cell>
          <cell r="M378">
            <v>17</v>
          </cell>
          <cell r="N378" t="str">
            <v>Resto</v>
          </cell>
          <cell r="O378">
            <v>0.9</v>
          </cell>
          <cell r="P378">
            <v>458.4</v>
          </cell>
          <cell r="Q378">
            <v>344</v>
          </cell>
          <cell r="R378">
            <v>375</v>
          </cell>
        </row>
        <row r="379">
          <cell r="A379">
            <v>376</v>
          </cell>
          <cell r="B379" t="str">
            <v xml:space="preserve">ISLA MAGICA/P.TEMATIC                                      </v>
          </cell>
          <cell r="C379" t="str">
            <v>C.SUR</v>
          </cell>
          <cell r="D379" t="str">
            <v>GENERAL</v>
          </cell>
          <cell r="E379">
            <v>35903</v>
          </cell>
          <cell r="F379" t="str">
            <v>SÁB</v>
          </cell>
          <cell r="G379">
            <v>1.0405787037037038</v>
          </cell>
          <cell r="H379">
            <v>0</v>
          </cell>
          <cell r="I379">
            <v>0</v>
          </cell>
          <cell r="J379" t="str">
            <v>000:15</v>
          </cell>
          <cell r="K379" t="str">
            <v>[CLUB DEPORTIVO] {AVANCE PROGRAMACION} * {AVANCE PROGRAMACION}</v>
          </cell>
          <cell r="L379">
            <v>7</v>
          </cell>
          <cell r="M379">
            <v>10</v>
          </cell>
          <cell r="N379" t="str">
            <v>Resto</v>
          </cell>
          <cell r="O379">
            <v>0.4</v>
          </cell>
          <cell r="P379">
            <v>458.8</v>
          </cell>
          <cell r="Q379">
            <v>156</v>
          </cell>
          <cell r="R379">
            <v>49</v>
          </cell>
        </row>
        <row r="380">
          <cell r="A380">
            <v>377</v>
          </cell>
          <cell r="B380" t="str">
            <v xml:space="preserve">ISLA MAGICA/P.TEMATIC                                      </v>
          </cell>
          <cell r="C380" t="str">
            <v>TVM</v>
          </cell>
          <cell r="D380" t="str">
            <v>GENERAL</v>
          </cell>
          <cell r="E380">
            <v>35903</v>
          </cell>
          <cell r="F380" t="str">
            <v>SÁB</v>
          </cell>
          <cell r="G380">
            <v>0.84348379629629633</v>
          </cell>
          <cell r="H380">
            <v>0</v>
          </cell>
          <cell r="I380">
            <v>0</v>
          </cell>
          <cell r="J380" t="str">
            <v>000:30</v>
          </cell>
          <cell r="K380" t="str">
            <v xml:space="preserve">[NOCHE DE FUTBOL] {AVANCE PROGRAMACION} * </v>
          </cell>
          <cell r="L380">
            <v>7</v>
          </cell>
          <cell r="M380">
            <v>30</v>
          </cell>
          <cell r="N380" t="str">
            <v>Resto</v>
          </cell>
          <cell r="O380">
            <v>0.8</v>
          </cell>
          <cell r="P380">
            <v>459.6</v>
          </cell>
          <cell r="Q380">
            <v>293</v>
          </cell>
          <cell r="R380">
            <v>750</v>
          </cell>
        </row>
        <row r="381">
          <cell r="A381">
            <v>378</v>
          </cell>
          <cell r="B381" t="str">
            <v xml:space="preserve">ISLA MAGICA/P.TEMATIC                                      </v>
          </cell>
          <cell r="C381" t="str">
            <v>TVM</v>
          </cell>
          <cell r="D381" t="str">
            <v>GENERAL</v>
          </cell>
          <cell r="E381">
            <v>35903</v>
          </cell>
          <cell r="F381" t="str">
            <v>SÁB</v>
          </cell>
          <cell r="G381">
            <v>0.84851851851851856</v>
          </cell>
          <cell r="H381">
            <v>0</v>
          </cell>
          <cell r="I381">
            <v>0</v>
          </cell>
          <cell r="J381" t="str">
            <v>000:10</v>
          </cell>
          <cell r="K381" t="str">
            <v xml:space="preserve">[NOCHE DE FUTBOL] {AVANCE PROGRAMACION} * </v>
          </cell>
          <cell r="L381">
            <v>26</v>
          </cell>
          <cell r="M381">
            <v>30</v>
          </cell>
          <cell r="N381" t="str">
            <v>Resto</v>
          </cell>
          <cell r="O381">
            <v>0.8</v>
          </cell>
          <cell r="P381">
            <v>460.4</v>
          </cell>
          <cell r="Q381">
            <v>286</v>
          </cell>
          <cell r="R381">
            <v>250</v>
          </cell>
        </row>
        <row r="382">
          <cell r="A382">
            <v>379</v>
          </cell>
          <cell r="B382" t="str">
            <v xml:space="preserve">ISLA MAGICA/P.TEMATIC                                      </v>
          </cell>
          <cell r="C382" t="str">
            <v>TVM</v>
          </cell>
          <cell r="D382" t="str">
            <v>GENERAL</v>
          </cell>
          <cell r="E382">
            <v>35903</v>
          </cell>
          <cell r="F382" t="str">
            <v>SÁB</v>
          </cell>
          <cell r="G382">
            <v>0.89099537037037047</v>
          </cell>
          <cell r="H382">
            <v>0</v>
          </cell>
          <cell r="I382">
            <v>0</v>
          </cell>
          <cell r="J382" t="str">
            <v>000:30</v>
          </cell>
          <cell r="K382" t="str">
            <v>[FUTBOL:L.ESPA#OLA] {AVANCE PROGRAMACION} * {AVANCE PROGRAMACION}</v>
          </cell>
          <cell r="L382">
            <v>13</v>
          </cell>
          <cell r="M382">
            <v>32</v>
          </cell>
          <cell r="N382" t="str">
            <v>Resto</v>
          </cell>
          <cell r="O382">
            <v>1.2</v>
          </cell>
          <cell r="P382">
            <v>461.6</v>
          </cell>
          <cell r="Q382">
            <v>451</v>
          </cell>
          <cell r="R382">
            <v>1275</v>
          </cell>
        </row>
        <row r="383">
          <cell r="A383">
            <v>380</v>
          </cell>
          <cell r="B383" t="str">
            <v xml:space="preserve">ISLA MAGICA/P.TEMATIC                                      </v>
          </cell>
          <cell r="C383" t="str">
            <v>TVM</v>
          </cell>
          <cell r="D383" t="str">
            <v>GENERAL</v>
          </cell>
          <cell r="E383">
            <v>35903</v>
          </cell>
          <cell r="F383" t="str">
            <v>SÁB</v>
          </cell>
          <cell r="G383">
            <v>0.89290509259259254</v>
          </cell>
          <cell r="H383">
            <v>0</v>
          </cell>
          <cell r="I383">
            <v>0</v>
          </cell>
          <cell r="J383" t="str">
            <v>000:10</v>
          </cell>
          <cell r="K383" t="str">
            <v>[FUTBOL:L.ESPA#OLA] {AVANCE PROGRAMACION} * {AVANCE PROGRAMACION}</v>
          </cell>
          <cell r="L383">
            <v>20</v>
          </cell>
          <cell r="M383">
            <v>32</v>
          </cell>
          <cell r="N383" t="str">
            <v>Resto</v>
          </cell>
          <cell r="O383">
            <v>1.2</v>
          </cell>
          <cell r="P383">
            <v>462.8</v>
          </cell>
          <cell r="Q383">
            <v>458</v>
          </cell>
          <cell r="R383">
            <v>425</v>
          </cell>
        </row>
        <row r="384">
          <cell r="A384">
            <v>381</v>
          </cell>
          <cell r="B384" t="str">
            <v xml:space="preserve">ISLA MAGICA/P.TEMATIC                                      </v>
          </cell>
          <cell r="C384" t="str">
            <v>TVM</v>
          </cell>
          <cell r="D384" t="str">
            <v>GENERAL</v>
          </cell>
          <cell r="E384">
            <v>35903</v>
          </cell>
          <cell r="F384" t="str">
            <v>SÁB</v>
          </cell>
          <cell r="G384">
            <v>0.935613425925926</v>
          </cell>
          <cell r="H384">
            <v>0</v>
          </cell>
          <cell r="I384">
            <v>0</v>
          </cell>
          <cell r="J384" t="str">
            <v>000:30</v>
          </cell>
          <cell r="K384" t="str">
            <v>[REPET.MEJORES JUGADAS] * [CINE]</v>
          </cell>
          <cell r="L384">
            <v>2</v>
          </cell>
          <cell r="M384">
            <v>7</v>
          </cell>
          <cell r="N384" t="str">
            <v>Segunda</v>
          </cell>
          <cell r="O384">
            <v>1.1000000000000001</v>
          </cell>
          <cell r="P384">
            <v>464</v>
          </cell>
          <cell r="Q384">
            <v>413</v>
          </cell>
          <cell r="R384">
            <v>1050</v>
          </cell>
        </row>
        <row r="385">
          <cell r="A385">
            <v>382</v>
          </cell>
          <cell r="B385" t="str">
            <v xml:space="preserve">ISLA MAGICA/P.TEMATIC                                      </v>
          </cell>
          <cell r="C385" t="str">
            <v>C.SUR</v>
          </cell>
          <cell r="D385" t="str">
            <v>GENERAL</v>
          </cell>
          <cell r="E385">
            <v>35904</v>
          </cell>
          <cell r="F385" t="str">
            <v>DOM</v>
          </cell>
          <cell r="G385">
            <v>0.45822916666666669</v>
          </cell>
          <cell r="H385">
            <v>0</v>
          </cell>
          <cell r="I385">
            <v>0</v>
          </cell>
          <cell r="J385" t="str">
            <v>000:15</v>
          </cell>
          <cell r="K385" t="str">
            <v>[AVANCE PROGRAMACION] * [CORTA EL ROLLO]</v>
          </cell>
          <cell r="L385">
            <v>3</v>
          </cell>
          <cell r="M385">
            <v>4</v>
          </cell>
          <cell r="N385" t="str">
            <v>Penultima</v>
          </cell>
          <cell r="O385">
            <v>0.1</v>
          </cell>
          <cell r="P385">
            <v>464.1</v>
          </cell>
          <cell r="Q385">
            <v>35</v>
          </cell>
          <cell r="R385">
            <v>49</v>
          </cell>
        </row>
        <row r="386">
          <cell r="A386">
            <v>383</v>
          </cell>
          <cell r="B386" t="str">
            <v xml:space="preserve">ISLA MAGICA/P.TEMATIC                                      </v>
          </cell>
          <cell r="C386" t="str">
            <v>C.SUR</v>
          </cell>
          <cell r="D386" t="str">
            <v>GENERAL</v>
          </cell>
          <cell r="E386">
            <v>35904</v>
          </cell>
          <cell r="F386" t="str">
            <v>DOM</v>
          </cell>
          <cell r="G386">
            <v>0.6702662037037036</v>
          </cell>
          <cell r="H386">
            <v>0</v>
          </cell>
          <cell r="I386">
            <v>0</v>
          </cell>
          <cell r="J386" t="str">
            <v>000:30</v>
          </cell>
          <cell r="K386" t="str">
            <v>[CINE]  * {AVANCE PROGRAMACION}</v>
          </cell>
          <cell r="L386">
            <v>1</v>
          </cell>
          <cell r="M386">
            <v>19</v>
          </cell>
          <cell r="N386" t="str">
            <v>Primera</v>
          </cell>
          <cell r="O386">
            <v>1.3</v>
          </cell>
          <cell r="P386">
            <v>465.4</v>
          </cell>
          <cell r="Q386">
            <v>492</v>
          </cell>
          <cell r="R386">
            <v>525</v>
          </cell>
        </row>
        <row r="387">
          <cell r="A387">
            <v>384</v>
          </cell>
          <cell r="B387" t="str">
            <v xml:space="preserve">ISLA MAGICA/P.TEMATIC                                      </v>
          </cell>
          <cell r="C387" t="str">
            <v>C.SUR</v>
          </cell>
          <cell r="D387" t="str">
            <v>GENERAL</v>
          </cell>
          <cell r="E387">
            <v>35904</v>
          </cell>
          <cell r="F387" t="str">
            <v>DOM</v>
          </cell>
          <cell r="G387">
            <v>0.69799768518518512</v>
          </cell>
          <cell r="H387">
            <v>0</v>
          </cell>
          <cell r="I387">
            <v>0</v>
          </cell>
          <cell r="J387" t="str">
            <v>000:30</v>
          </cell>
          <cell r="K387" t="str">
            <v>[CINE] {AVANCE PROGRAMACION} * {AVANCE PROGRAMACION}</v>
          </cell>
          <cell r="L387">
            <v>1</v>
          </cell>
          <cell r="M387">
            <v>16</v>
          </cell>
          <cell r="N387" t="str">
            <v>Primera</v>
          </cell>
          <cell r="O387">
            <v>1.2</v>
          </cell>
          <cell r="P387">
            <v>466.6</v>
          </cell>
          <cell r="Q387">
            <v>446</v>
          </cell>
          <cell r="R387">
            <v>525</v>
          </cell>
        </row>
        <row r="388">
          <cell r="A388">
            <v>385</v>
          </cell>
          <cell r="B388" t="str">
            <v xml:space="preserve">ISLA MAGICA/P.TEMATIC                                      </v>
          </cell>
          <cell r="C388" t="str">
            <v>TVM</v>
          </cell>
          <cell r="D388" t="str">
            <v>GENERAL</v>
          </cell>
          <cell r="E388">
            <v>35904</v>
          </cell>
          <cell r="F388" t="str">
            <v>DOM</v>
          </cell>
          <cell r="G388">
            <v>0.66547453703703707</v>
          </cell>
          <cell r="H388">
            <v>0</v>
          </cell>
          <cell r="I388">
            <v>0</v>
          </cell>
          <cell r="J388" t="str">
            <v>000:30</v>
          </cell>
          <cell r="K388" t="str">
            <v>[CINE]  * {AVANCE PROGRAMACION}</v>
          </cell>
          <cell r="L388">
            <v>2</v>
          </cell>
          <cell r="M388">
            <v>21</v>
          </cell>
          <cell r="N388" t="str">
            <v>Segunda</v>
          </cell>
          <cell r="O388">
            <v>0.9</v>
          </cell>
          <cell r="P388">
            <v>467.5</v>
          </cell>
          <cell r="Q388">
            <v>322</v>
          </cell>
          <cell r="R388">
            <v>600</v>
          </cell>
        </row>
        <row r="389">
          <cell r="A389">
            <v>386</v>
          </cell>
          <cell r="B389" t="str">
            <v xml:space="preserve">ISLA MAGICA/P.TEMATIC                                      </v>
          </cell>
          <cell r="C389" t="str">
            <v>TVM</v>
          </cell>
          <cell r="D389" t="str">
            <v>GENERAL</v>
          </cell>
          <cell r="E389">
            <v>35904</v>
          </cell>
          <cell r="F389" t="str">
            <v>DOM</v>
          </cell>
          <cell r="G389">
            <v>0.6676157407407407</v>
          </cell>
          <cell r="H389">
            <v>0</v>
          </cell>
          <cell r="I389">
            <v>0</v>
          </cell>
          <cell r="J389" t="str">
            <v>000:10</v>
          </cell>
          <cell r="K389" t="str">
            <v>[CINE]  * {AVANCE PROGRAMACION}</v>
          </cell>
          <cell r="L389">
            <v>12</v>
          </cell>
          <cell r="M389">
            <v>21</v>
          </cell>
          <cell r="N389" t="str">
            <v>Resto</v>
          </cell>
          <cell r="O389">
            <v>0.8</v>
          </cell>
          <cell r="P389">
            <v>468.3</v>
          </cell>
          <cell r="Q389">
            <v>307</v>
          </cell>
          <cell r="R389">
            <v>200</v>
          </cell>
        </row>
        <row r="390">
          <cell r="A390">
            <v>387</v>
          </cell>
          <cell r="B390" t="str">
            <v xml:space="preserve">ISLA MAGICA/P.TEMATIC                                      </v>
          </cell>
          <cell r="C390" t="str">
            <v>TVM</v>
          </cell>
          <cell r="D390" t="str">
            <v>GENERAL</v>
          </cell>
          <cell r="E390">
            <v>35904</v>
          </cell>
          <cell r="F390" t="str">
            <v>DOM</v>
          </cell>
          <cell r="G390">
            <v>0.81431712962962965</v>
          </cell>
          <cell r="H390">
            <v>0</v>
          </cell>
          <cell r="I390">
            <v>0</v>
          </cell>
          <cell r="J390" t="str">
            <v>000:30</v>
          </cell>
          <cell r="K390" t="str">
            <v>[FUTBOL ES FUTBOL] {AVANCE PROGRAMACION} * {AVANCE PROGRAMACION}</v>
          </cell>
          <cell r="L390">
            <v>2</v>
          </cell>
          <cell r="M390">
            <v>17</v>
          </cell>
          <cell r="N390" t="str">
            <v>Segunda</v>
          </cell>
          <cell r="O390">
            <v>0.4</v>
          </cell>
          <cell r="P390">
            <v>468.7</v>
          </cell>
          <cell r="Q390">
            <v>155</v>
          </cell>
          <cell r="R390">
            <v>600</v>
          </cell>
        </row>
        <row r="391">
          <cell r="A391">
            <v>388</v>
          </cell>
          <cell r="B391" t="str">
            <v xml:space="preserve">ISLA MAGICA/P.TEMATIC                                      </v>
          </cell>
          <cell r="C391" t="str">
            <v>TVM</v>
          </cell>
          <cell r="D391" t="str">
            <v>GENERAL</v>
          </cell>
          <cell r="E391">
            <v>35904</v>
          </cell>
          <cell r="F391" t="str">
            <v>DOM</v>
          </cell>
          <cell r="G391">
            <v>0.81512731481481471</v>
          </cell>
          <cell r="H391">
            <v>0</v>
          </cell>
          <cell r="I391">
            <v>0</v>
          </cell>
          <cell r="J391" t="str">
            <v>000:10</v>
          </cell>
          <cell r="K391" t="str">
            <v>[FUTBOL ES FUTBOL] {AVANCE PROGRAMACION} * {AVANCE PROGRAMACION}</v>
          </cell>
          <cell r="L391">
            <v>5</v>
          </cell>
          <cell r="M391">
            <v>17</v>
          </cell>
          <cell r="N391" t="str">
            <v>Resto</v>
          </cell>
          <cell r="O391">
            <v>0.4</v>
          </cell>
          <cell r="P391">
            <v>469.1</v>
          </cell>
          <cell r="Q391">
            <v>143</v>
          </cell>
          <cell r="R391">
            <v>200</v>
          </cell>
        </row>
        <row r="392">
          <cell r="A392">
            <v>389</v>
          </cell>
          <cell r="B392" t="str">
            <v xml:space="preserve">ISLA MAGICA/P.TEMATIC                                      </v>
          </cell>
          <cell r="C392" t="str">
            <v>C.SUR</v>
          </cell>
          <cell r="D392" t="str">
            <v>GENERAL</v>
          </cell>
          <cell r="E392">
            <v>35905</v>
          </cell>
          <cell r="F392" t="str">
            <v>LUN</v>
          </cell>
          <cell r="G392">
            <v>0.58251157407407406</v>
          </cell>
          <cell r="H392">
            <v>0</v>
          </cell>
          <cell r="I392">
            <v>0</v>
          </cell>
          <cell r="J392" t="str">
            <v>000:15</v>
          </cell>
          <cell r="K392" t="str">
            <v>[LA TIENDA EN CASA] * [AVANCE PROGRAMACION]</v>
          </cell>
          <cell r="L392">
            <v>11</v>
          </cell>
          <cell r="M392">
            <v>12</v>
          </cell>
          <cell r="N392" t="str">
            <v>Penultima</v>
          </cell>
          <cell r="O392">
            <v>0.5</v>
          </cell>
          <cell r="P392">
            <v>469.6</v>
          </cell>
          <cell r="Q392">
            <v>175</v>
          </cell>
          <cell r="R392">
            <v>338</v>
          </cell>
        </row>
        <row r="393">
          <cell r="A393">
            <v>390</v>
          </cell>
          <cell r="B393" t="str">
            <v xml:space="preserve">ISLA MAGICA/P.TEMATIC                                      </v>
          </cell>
          <cell r="C393" t="str">
            <v>C.SUR</v>
          </cell>
          <cell r="D393" t="str">
            <v>GENERAL</v>
          </cell>
          <cell r="E393">
            <v>35905</v>
          </cell>
          <cell r="F393" t="str">
            <v>LUN</v>
          </cell>
          <cell r="G393">
            <v>0.71210648148148159</v>
          </cell>
          <cell r="H393">
            <v>0</v>
          </cell>
          <cell r="I393">
            <v>0</v>
          </cell>
          <cell r="J393" t="str">
            <v>000:15</v>
          </cell>
          <cell r="K393" t="str">
            <v>[DE TARDE EN TARDE] {AVANCE PROGRAMACION} * {AVANCE PROGRAMACION}</v>
          </cell>
          <cell r="L393">
            <v>12</v>
          </cell>
          <cell r="M393">
            <v>15</v>
          </cell>
          <cell r="N393" t="str">
            <v>Resto</v>
          </cell>
          <cell r="O393">
            <v>1.8</v>
          </cell>
          <cell r="P393">
            <v>471.4</v>
          </cell>
          <cell r="Q393">
            <v>655</v>
          </cell>
          <cell r="R393">
            <v>375</v>
          </cell>
        </row>
        <row r="394">
          <cell r="A394">
            <v>391</v>
          </cell>
          <cell r="B394" t="str">
            <v xml:space="preserve">ISLA MAGICA/P.TEMATIC                                      </v>
          </cell>
          <cell r="C394" t="str">
            <v>C.SUR</v>
          </cell>
          <cell r="D394" t="str">
            <v>GENERAL</v>
          </cell>
          <cell r="E394">
            <v>35905</v>
          </cell>
          <cell r="F394" t="str">
            <v>LUN</v>
          </cell>
          <cell r="G394">
            <v>0.80267361111111113</v>
          </cell>
          <cell r="H394">
            <v>0</v>
          </cell>
          <cell r="I394">
            <v>0</v>
          </cell>
          <cell r="J394" t="str">
            <v>000:30</v>
          </cell>
          <cell r="K394" t="str">
            <v>[TOROS] {AVANCE PROGRAMACION} * {AVANCE PROGRAMACION}</v>
          </cell>
          <cell r="L394">
            <v>1</v>
          </cell>
          <cell r="M394">
            <v>6</v>
          </cell>
          <cell r="N394" t="str">
            <v>Primera</v>
          </cell>
          <cell r="O394">
            <v>0.7</v>
          </cell>
          <cell r="P394">
            <v>472.1</v>
          </cell>
          <cell r="Q394">
            <v>262</v>
          </cell>
          <cell r="R394">
            <v>450</v>
          </cell>
        </row>
        <row r="395">
          <cell r="A395">
            <v>392</v>
          </cell>
          <cell r="B395" t="str">
            <v xml:space="preserve">ISLA MAGICA/P.TEMATIC                                      </v>
          </cell>
          <cell r="C395" t="str">
            <v>C.SUR</v>
          </cell>
          <cell r="D395" t="str">
            <v>GENERAL</v>
          </cell>
          <cell r="E395">
            <v>35905</v>
          </cell>
          <cell r="F395" t="str">
            <v>LUN</v>
          </cell>
          <cell r="G395">
            <v>0.80361111111111105</v>
          </cell>
          <cell r="H395">
            <v>0</v>
          </cell>
          <cell r="I395">
            <v>0</v>
          </cell>
          <cell r="J395" t="str">
            <v>000:10</v>
          </cell>
          <cell r="K395" t="str">
            <v>[TOROS] {AVANCE PROGRAMACION} * {AVANCE PROGRAMACION}</v>
          </cell>
          <cell r="L395">
            <v>4</v>
          </cell>
          <cell r="M395">
            <v>6</v>
          </cell>
          <cell r="N395" t="str">
            <v>Resto</v>
          </cell>
          <cell r="O395">
            <v>0.7</v>
          </cell>
          <cell r="P395">
            <v>472.8</v>
          </cell>
          <cell r="Q395">
            <v>246</v>
          </cell>
          <cell r="R395">
            <v>150</v>
          </cell>
        </row>
        <row r="396">
          <cell r="A396">
            <v>393</v>
          </cell>
          <cell r="B396" t="str">
            <v xml:space="preserve">ISLA MAGICA/P.TEMATIC                                      </v>
          </cell>
          <cell r="C396" t="str">
            <v>C.SUR</v>
          </cell>
          <cell r="D396" t="str">
            <v>GENERAL</v>
          </cell>
          <cell r="E396">
            <v>35905</v>
          </cell>
          <cell r="F396" t="str">
            <v>LUN</v>
          </cell>
          <cell r="G396">
            <v>0.85150462962962958</v>
          </cell>
          <cell r="H396">
            <v>0</v>
          </cell>
          <cell r="I396">
            <v>0</v>
          </cell>
          <cell r="J396" t="str">
            <v>000:15</v>
          </cell>
          <cell r="K396" t="str">
            <v>[AVANCE PROGRAMACION] * [AVANCE PROGRAMACION]</v>
          </cell>
          <cell r="L396">
            <v>4</v>
          </cell>
          <cell r="M396">
            <v>7</v>
          </cell>
          <cell r="N396" t="str">
            <v>Resto</v>
          </cell>
          <cell r="O396">
            <v>0.5</v>
          </cell>
          <cell r="P396">
            <v>473.3</v>
          </cell>
          <cell r="Q396">
            <v>180</v>
          </cell>
          <cell r="R396">
            <v>338</v>
          </cell>
        </row>
        <row r="397">
          <cell r="A397">
            <v>394</v>
          </cell>
          <cell r="B397" t="str">
            <v xml:space="preserve">ISLA MAGICA/P.TEMATIC                                      </v>
          </cell>
          <cell r="C397" t="str">
            <v>C.SUR</v>
          </cell>
          <cell r="D397" t="str">
            <v>GENERAL</v>
          </cell>
          <cell r="E397">
            <v>35905</v>
          </cell>
          <cell r="F397" t="str">
            <v>LUN</v>
          </cell>
          <cell r="G397">
            <v>0.87017361111111102</v>
          </cell>
          <cell r="H397">
            <v>0</v>
          </cell>
          <cell r="I397">
            <v>0</v>
          </cell>
          <cell r="J397" t="str">
            <v>000:30</v>
          </cell>
          <cell r="K397" t="str">
            <v>[NOTICIAS 2]  * {NOTICIAS PROVINCIALES}</v>
          </cell>
          <cell r="L397">
            <v>1</v>
          </cell>
          <cell r="M397">
            <v>8</v>
          </cell>
          <cell r="N397" t="str">
            <v>Primera</v>
          </cell>
          <cell r="O397">
            <v>0.5</v>
          </cell>
          <cell r="P397">
            <v>473.8</v>
          </cell>
          <cell r="Q397">
            <v>191</v>
          </cell>
          <cell r="R397">
            <v>675</v>
          </cell>
        </row>
        <row r="398">
          <cell r="A398">
            <v>395</v>
          </cell>
          <cell r="B398" t="str">
            <v xml:space="preserve">ISLA MAGICA/P.TEMATIC                                      </v>
          </cell>
          <cell r="C398" t="str">
            <v>C.SUR</v>
          </cell>
          <cell r="D398" t="str">
            <v>GENERAL</v>
          </cell>
          <cell r="E398">
            <v>35905</v>
          </cell>
          <cell r="F398" t="str">
            <v>LUN</v>
          </cell>
          <cell r="G398">
            <v>0.87173611111111116</v>
          </cell>
          <cell r="H398">
            <v>0</v>
          </cell>
          <cell r="I398">
            <v>0</v>
          </cell>
          <cell r="J398" t="str">
            <v>000:15</v>
          </cell>
          <cell r="K398" t="str">
            <v>[NOTICIAS 2]  * {NOTICIAS PROVINCIALES}</v>
          </cell>
          <cell r="L398">
            <v>7</v>
          </cell>
          <cell r="M398">
            <v>8</v>
          </cell>
          <cell r="N398" t="str">
            <v>Penultima</v>
          </cell>
          <cell r="O398">
            <v>0.5</v>
          </cell>
          <cell r="P398">
            <v>474.3</v>
          </cell>
          <cell r="Q398">
            <v>181</v>
          </cell>
          <cell r="R398">
            <v>338</v>
          </cell>
        </row>
        <row r="399">
          <cell r="A399">
            <v>396</v>
          </cell>
          <cell r="B399" t="str">
            <v xml:space="preserve">ISLA MAGICA/P.TEMATIC                                      </v>
          </cell>
          <cell r="C399" t="str">
            <v>C.SUR</v>
          </cell>
          <cell r="D399" t="str">
            <v>GENERAL</v>
          </cell>
          <cell r="E399">
            <v>35905</v>
          </cell>
          <cell r="F399" t="str">
            <v>LUN</v>
          </cell>
          <cell r="G399">
            <v>0.98089120370370375</v>
          </cell>
          <cell r="H399">
            <v>0</v>
          </cell>
          <cell r="I399">
            <v>0</v>
          </cell>
          <cell r="J399" t="str">
            <v>000:15</v>
          </cell>
          <cell r="K399" t="str">
            <v>[AVANCE PROGRAMACION] * [NOCHE TRASNOCHE]</v>
          </cell>
          <cell r="L399">
            <v>12</v>
          </cell>
          <cell r="M399">
            <v>15</v>
          </cell>
          <cell r="N399" t="str">
            <v>Resto</v>
          </cell>
          <cell r="O399">
            <v>1</v>
          </cell>
          <cell r="P399">
            <v>475.3</v>
          </cell>
          <cell r="Q399">
            <v>381</v>
          </cell>
          <cell r="R399">
            <v>244</v>
          </cell>
        </row>
        <row r="400">
          <cell r="A400">
            <v>397</v>
          </cell>
          <cell r="B400" t="str">
            <v xml:space="preserve">ISLA MAGICA/P.TEMATIC                                      </v>
          </cell>
          <cell r="C400" t="str">
            <v>TVM</v>
          </cell>
          <cell r="D400" t="str">
            <v>GENERAL</v>
          </cell>
          <cell r="E400">
            <v>35905</v>
          </cell>
          <cell r="F400" t="str">
            <v>LUN</v>
          </cell>
          <cell r="G400">
            <v>0.86660879629629628</v>
          </cell>
          <cell r="H400">
            <v>0</v>
          </cell>
          <cell r="I400">
            <v>0</v>
          </cell>
          <cell r="J400" t="str">
            <v>000:30</v>
          </cell>
          <cell r="K400" t="str">
            <v>[TELENOTICIAS 2]</v>
          </cell>
          <cell r="L400">
            <v>2</v>
          </cell>
          <cell r="M400">
            <v>7</v>
          </cell>
          <cell r="N400" t="str">
            <v>Segunda</v>
          </cell>
          <cell r="O400">
            <v>0.4</v>
          </cell>
          <cell r="P400">
            <v>475.7</v>
          </cell>
          <cell r="Q400">
            <v>157</v>
          </cell>
          <cell r="R400">
            <v>675</v>
          </cell>
        </row>
        <row r="401">
          <cell r="A401">
            <v>398</v>
          </cell>
          <cell r="B401" t="str">
            <v xml:space="preserve">ISLA MAGICA/P.TEMATIC                                      </v>
          </cell>
          <cell r="C401" t="str">
            <v>C.SUR</v>
          </cell>
          <cell r="D401" t="str">
            <v>GENERAL</v>
          </cell>
          <cell r="E401">
            <v>35906</v>
          </cell>
          <cell r="F401" t="str">
            <v>MAR</v>
          </cell>
          <cell r="G401">
            <v>0.60359953703703706</v>
          </cell>
          <cell r="H401">
            <v>0</v>
          </cell>
          <cell r="I401">
            <v>0</v>
          </cell>
          <cell r="J401" t="str">
            <v>000:15</v>
          </cell>
          <cell r="K401" t="str">
            <v>[NOTICIAS 1] {NOTICIAS PROVINCIALES} * {AVANCE PROGRAMACION}</v>
          </cell>
          <cell r="L401">
            <v>11</v>
          </cell>
          <cell r="M401">
            <v>13</v>
          </cell>
          <cell r="N401" t="str">
            <v>Resto</v>
          </cell>
          <cell r="O401">
            <v>1.6</v>
          </cell>
          <cell r="P401">
            <v>477.4</v>
          </cell>
          <cell r="Q401">
            <v>591</v>
          </cell>
          <cell r="R401">
            <v>338</v>
          </cell>
        </row>
        <row r="402">
          <cell r="A402">
            <v>399</v>
          </cell>
          <cell r="B402" t="str">
            <v xml:space="preserve">ISLA MAGICA/P.TEMATIC                                      </v>
          </cell>
          <cell r="C402" t="str">
            <v>C.SUR</v>
          </cell>
          <cell r="D402" t="str">
            <v>GENERAL</v>
          </cell>
          <cell r="E402">
            <v>35906</v>
          </cell>
          <cell r="F402" t="str">
            <v>MAR</v>
          </cell>
          <cell r="G402">
            <v>0.68081018518518521</v>
          </cell>
          <cell r="H402">
            <v>0</v>
          </cell>
          <cell r="I402">
            <v>0</v>
          </cell>
          <cell r="J402" t="str">
            <v>000:30</v>
          </cell>
          <cell r="K402" t="str">
            <v>[DE TARDE EN TARDE]  * {AVANCE PROGRAMACION}</v>
          </cell>
          <cell r="L402">
            <v>2</v>
          </cell>
          <cell r="M402">
            <v>11</v>
          </cell>
          <cell r="N402" t="str">
            <v>Segunda</v>
          </cell>
          <cell r="O402">
            <v>1.7</v>
          </cell>
          <cell r="P402">
            <v>479</v>
          </cell>
          <cell r="Q402">
            <v>610</v>
          </cell>
          <cell r="R402">
            <v>750</v>
          </cell>
        </row>
        <row r="403">
          <cell r="A403">
            <v>400</v>
          </cell>
          <cell r="B403" t="str">
            <v xml:space="preserve">ISLA MAGICA/P.TEMATIC                                      </v>
          </cell>
          <cell r="C403" t="str">
            <v>C.SUR</v>
          </cell>
          <cell r="D403" t="str">
            <v>GENERAL</v>
          </cell>
          <cell r="E403">
            <v>35906</v>
          </cell>
          <cell r="F403" t="str">
            <v>MAR</v>
          </cell>
          <cell r="G403">
            <v>0.6821990740740741</v>
          </cell>
          <cell r="H403">
            <v>0</v>
          </cell>
          <cell r="I403">
            <v>0</v>
          </cell>
          <cell r="J403" t="str">
            <v>000:10</v>
          </cell>
          <cell r="K403" t="str">
            <v>[DE TARDE EN TARDE] {AVANCE PROGRAMACION} * {AVANCE PROGRAMACION}</v>
          </cell>
          <cell r="L403">
            <v>6</v>
          </cell>
          <cell r="M403">
            <v>11</v>
          </cell>
          <cell r="N403" t="str">
            <v>Resto</v>
          </cell>
          <cell r="O403">
            <v>1.7</v>
          </cell>
          <cell r="P403">
            <v>480.8</v>
          </cell>
          <cell r="Q403">
            <v>640</v>
          </cell>
          <cell r="R403">
            <v>250</v>
          </cell>
        </row>
        <row r="404">
          <cell r="A404">
            <v>401</v>
          </cell>
          <cell r="B404" t="str">
            <v xml:space="preserve">ISLA MAGICA/P.TEMATIC                                      </v>
          </cell>
          <cell r="C404" t="str">
            <v>C.SUR</v>
          </cell>
          <cell r="D404" t="str">
            <v>GENERAL</v>
          </cell>
          <cell r="E404">
            <v>35906</v>
          </cell>
          <cell r="F404" t="str">
            <v>MAR</v>
          </cell>
          <cell r="G404">
            <v>0.87089120370370365</v>
          </cell>
          <cell r="H404">
            <v>0</v>
          </cell>
          <cell r="I404">
            <v>0</v>
          </cell>
          <cell r="J404" t="str">
            <v>000:15</v>
          </cell>
          <cell r="K404" t="str">
            <v>[NOTICIAS 2]  * {NOTICIAS PROVINCIALES}</v>
          </cell>
          <cell r="L404">
            <v>8</v>
          </cell>
          <cell r="M404">
            <v>9</v>
          </cell>
          <cell r="N404" t="str">
            <v>Penultima</v>
          </cell>
          <cell r="O404">
            <v>0.6</v>
          </cell>
          <cell r="P404">
            <v>481.3</v>
          </cell>
          <cell r="Q404">
            <v>212</v>
          </cell>
          <cell r="R404">
            <v>338</v>
          </cell>
        </row>
        <row r="405">
          <cell r="A405">
            <v>402</v>
          </cell>
          <cell r="B405" t="str">
            <v xml:space="preserve">ISLA MAGICA/P.TEMATIC                                      </v>
          </cell>
          <cell r="C405" t="str">
            <v>TVM</v>
          </cell>
          <cell r="D405" t="str">
            <v>GENERAL</v>
          </cell>
          <cell r="E405">
            <v>35906</v>
          </cell>
          <cell r="F405" t="str">
            <v>MAR</v>
          </cell>
          <cell r="G405">
            <v>0.89898148148148149</v>
          </cell>
          <cell r="H405">
            <v>0</v>
          </cell>
          <cell r="I405">
            <v>0</v>
          </cell>
          <cell r="J405" t="str">
            <v>000:30</v>
          </cell>
          <cell r="K405" t="str">
            <v>[TELENOTICIAS 2] * [CUENTOS ASOMBROSOS]</v>
          </cell>
          <cell r="L405">
            <v>2</v>
          </cell>
          <cell r="M405">
            <v>2</v>
          </cell>
          <cell r="N405" t="str">
            <v>Ultima</v>
          </cell>
          <cell r="O405">
            <v>0.7</v>
          </cell>
          <cell r="P405">
            <v>482</v>
          </cell>
          <cell r="Q405">
            <v>245</v>
          </cell>
          <cell r="R405">
            <v>1125</v>
          </cell>
        </row>
        <row r="406">
          <cell r="A406">
            <v>403</v>
          </cell>
          <cell r="B406" t="str">
            <v xml:space="preserve">ISLA MAGICA/P.TEMATIC                                      </v>
          </cell>
          <cell r="C406" t="str">
            <v>TVM</v>
          </cell>
          <cell r="D406" t="str">
            <v>GENERAL</v>
          </cell>
          <cell r="E406">
            <v>35906</v>
          </cell>
          <cell r="F406" t="str">
            <v>MAR</v>
          </cell>
          <cell r="G406">
            <v>0.94833333333333336</v>
          </cell>
          <cell r="H406">
            <v>0</v>
          </cell>
          <cell r="I406">
            <v>0</v>
          </cell>
          <cell r="J406" t="str">
            <v>000:10</v>
          </cell>
          <cell r="K406" t="str">
            <v>[MAS ALLA DEL LIMITE] {AVANCE PROGRAMACION} * {AVANCE PROGRAMACION}</v>
          </cell>
          <cell r="L406">
            <v>3</v>
          </cell>
          <cell r="M406">
            <v>20</v>
          </cell>
          <cell r="N406" t="str">
            <v>Resto</v>
          </cell>
          <cell r="O406">
            <v>0.6</v>
          </cell>
          <cell r="P406">
            <v>482.6</v>
          </cell>
          <cell r="Q406">
            <v>205</v>
          </cell>
          <cell r="R406">
            <v>350</v>
          </cell>
        </row>
        <row r="407">
          <cell r="A407">
            <v>404</v>
          </cell>
          <cell r="B407" t="str">
            <v xml:space="preserve">ISLA MAGICA/P.TEMATIC                                      </v>
          </cell>
          <cell r="C407" t="str">
            <v>C.SUR</v>
          </cell>
          <cell r="D407" t="str">
            <v>GENERAL</v>
          </cell>
          <cell r="E407">
            <v>35907</v>
          </cell>
          <cell r="F407" t="str">
            <v>MIÉ</v>
          </cell>
          <cell r="G407">
            <v>0.58280092592592592</v>
          </cell>
          <cell r="H407">
            <v>0</v>
          </cell>
          <cell r="I407">
            <v>0</v>
          </cell>
          <cell r="J407" t="str">
            <v>000:15</v>
          </cell>
          <cell r="K407" t="str">
            <v>[LA TIENDA EN CASA] * [AVANCE PROGRAMACION]</v>
          </cell>
          <cell r="L407">
            <v>9</v>
          </cell>
          <cell r="M407">
            <v>10</v>
          </cell>
          <cell r="N407" t="str">
            <v>Penultima</v>
          </cell>
          <cell r="O407">
            <v>0.6</v>
          </cell>
          <cell r="P407">
            <v>483.2</v>
          </cell>
          <cell r="Q407">
            <v>223</v>
          </cell>
          <cell r="R407">
            <v>338</v>
          </cell>
        </row>
        <row r="408">
          <cell r="A408">
            <v>405</v>
          </cell>
          <cell r="B408" t="str">
            <v xml:space="preserve">ISLA MAGICA/P.TEMATIC                                      </v>
          </cell>
          <cell r="C408" t="str">
            <v>C.SUR</v>
          </cell>
          <cell r="D408" t="str">
            <v>GENERAL</v>
          </cell>
          <cell r="E408">
            <v>35907</v>
          </cell>
          <cell r="F408" t="str">
            <v>MIÉ</v>
          </cell>
          <cell r="G408">
            <v>0.71381944444444445</v>
          </cell>
          <cell r="H408">
            <v>0</v>
          </cell>
          <cell r="I408">
            <v>0</v>
          </cell>
          <cell r="J408" t="str">
            <v>000:15</v>
          </cell>
          <cell r="K408" t="str">
            <v>[DE TARDE EN TARDE] {AVANCE PROGRAMACION} * {AVANCE PROGRAMACION}</v>
          </cell>
          <cell r="L408">
            <v>15</v>
          </cell>
          <cell r="M408">
            <v>16</v>
          </cell>
          <cell r="N408" t="str">
            <v>Penultima</v>
          </cell>
          <cell r="O408">
            <v>1.7</v>
          </cell>
          <cell r="P408">
            <v>484.9</v>
          </cell>
          <cell r="Q408">
            <v>630</v>
          </cell>
          <cell r="R408">
            <v>375</v>
          </cell>
        </row>
        <row r="409">
          <cell r="A409">
            <v>406</v>
          </cell>
          <cell r="B409" t="str">
            <v xml:space="preserve">ISLA MAGICA/P.TEMATIC                                      </v>
          </cell>
          <cell r="C409" t="str">
            <v>C.SUR</v>
          </cell>
          <cell r="D409" t="str">
            <v>GENERAL</v>
          </cell>
          <cell r="E409">
            <v>35907</v>
          </cell>
          <cell r="F409" t="str">
            <v>MIÉ</v>
          </cell>
          <cell r="G409">
            <v>0.78818287037037038</v>
          </cell>
          <cell r="H409">
            <v>0</v>
          </cell>
          <cell r="I409">
            <v>0</v>
          </cell>
          <cell r="J409" t="str">
            <v>000:30</v>
          </cell>
          <cell r="K409" t="str">
            <v>[LA BANDA DEL SUR] * [AVANCE PROGRAMACION]</v>
          </cell>
          <cell r="L409">
            <v>1</v>
          </cell>
          <cell r="M409">
            <v>12</v>
          </cell>
          <cell r="N409" t="str">
            <v>Primera</v>
          </cell>
          <cell r="O409">
            <v>0.3</v>
          </cell>
          <cell r="P409">
            <v>485.2</v>
          </cell>
          <cell r="Q409">
            <v>104</v>
          </cell>
          <cell r="R409">
            <v>450</v>
          </cell>
        </row>
        <row r="410">
          <cell r="A410">
            <v>407</v>
          </cell>
          <cell r="B410" t="str">
            <v xml:space="preserve">ISLA MAGICA/P.TEMATIC                                      </v>
          </cell>
          <cell r="C410" t="str">
            <v>C.SUR</v>
          </cell>
          <cell r="D410" t="str">
            <v>GENERAL</v>
          </cell>
          <cell r="E410">
            <v>35907</v>
          </cell>
          <cell r="F410" t="str">
            <v>MIÉ</v>
          </cell>
          <cell r="G410">
            <v>0.7893634259259259</v>
          </cell>
          <cell r="H410">
            <v>0</v>
          </cell>
          <cell r="I410">
            <v>0</v>
          </cell>
          <cell r="J410" t="str">
            <v>000:10</v>
          </cell>
          <cell r="K410" t="str">
            <v>[AVANCE PROGRAMACION] * [AVANCE PROGRAMACION]</v>
          </cell>
          <cell r="L410">
            <v>5</v>
          </cell>
          <cell r="M410">
            <v>12</v>
          </cell>
          <cell r="N410" t="str">
            <v>Resto</v>
          </cell>
          <cell r="O410">
            <v>0.4</v>
          </cell>
          <cell r="P410">
            <v>485.6</v>
          </cell>
          <cell r="Q410">
            <v>143</v>
          </cell>
          <cell r="R410">
            <v>150</v>
          </cell>
        </row>
        <row r="411">
          <cell r="A411">
            <v>408</v>
          </cell>
          <cell r="B411" t="str">
            <v xml:space="preserve">ISLA MAGICA/P.TEMATIC                                      </v>
          </cell>
          <cell r="C411" t="str">
            <v>C.SUR</v>
          </cell>
          <cell r="D411" t="str">
            <v>GENERAL</v>
          </cell>
          <cell r="E411">
            <v>35907</v>
          </cell>
          <cell r="F411" t="str">
            <v>MIÉ</v>
          </cell>
          <cell r="G411">
            <v>0.85280092592592593</v>
          </cell>
          <cell r="H411">
            <v>0</v>
          </cell>
          <cell r="I411">
            <v>0</v>
          </cell>
          <cell r="J411" t="str">
            <v>000:15</v>
          </cell>
          <cell r="K411" t="str">
            <v>[AVANCE PROGRAMACION] * [AVANCE PROGRAMACION]</v>
          </cell>
          <cell r="L411">
            <v>6</v>
          </cell>
          <cell r="M411">
            <v>8</v>
          </cell>
          <cell r="N411" t="str">
            <v>Resto</v>
          </cell>
          <cell r="O411">
            <v>0.5</v>
          </cell>
          <cell r="P411">
            <v>486.1</v>
          </cell>
          <cell r="Q411">
            <v>182</v>
          </cell>
          <cell r="R411">
            <v>338</v>
          </cell>
        </row>
        <row r="412">
          <cell r="A412">
            <v>409</v>
          </cell>
          <cell r="B412" t="str">
            <v xml:space="preserve">ISLA MAGICA/P.TEMATIC                                      </v>
          </cell>
          <cell r="C412" t="str">
            <v>C.SUR</v>
          </cell>
          <cell r="D412" t="str">
            <v>GENERAL</v>
          </cell>
          <cell r="E412">
            <v>35907</v>
          </cell>
          <cell r="F412" t="str">
            <v>MIÉ</v>
          </cell>
          <cell r="G412">
            <v>0.92156249999999995</v>
          </cell>
          <cell r="H412">
            <v>0</v>
          </cell>
          <cell r="I412">
            <v>0</v>
          </cell>
          <cell r="J412" t="str">
            <v>000:30</v>
          </cell>
          <cell r="K412" t="str">
            <v>[MIRA QUE BUENO]  * {AVANCE PROGRAMACION}</v>
          </cell>
          <cell r="L412">
            <v>3</v>
          </cell>
          <cell r="M412">
            <v>16</v>
          </cell>
          <cell r="N412" t="str">
            <v>Resto</v>
          </cell>
          <cell r="O412">
            <v>0.9</v>
          </cell>
          <cell r="P412">
            <v>487</v>
          </cell>
          <cell r="Q412">
            <v>335</v>
          </cell>
          <cell r="R412">
            <v>1050</v>
          </cell>
        </row>
        <row r="413">
          <cell r="A413">
            <v>410</v>
          </cell>
          <cell r="B413" t="str">
            <v xml:space="preserve">ISLA MAGICA/P.TEMATIC                                      </v>
          </cell>
          <cell r="C413" t="str">
            <v>C.SUR</v>
          </cell>
          <cell r="D413" t="str">
            <v>GENERAL</v>
          </cell>
          <cell r="E413">
            <v>35907</v>
          </cell>
          <cell r="F413" t="str">
            <v>MIÉ</v>
          </cell>
          <cell r="G413">
            <v>0.92268518518518527</v>
          </cell>
          <cell r="H413">
            <v>0</v>
          </cell>
          <cell r="I413">
            <v>0</v>
          </cell>
          <cell r="J413" t="str">
            <v>000:10</v>
          </cell>
          <cell r="K413" t="str">
            <v>[MIRA QUE BUENO] {AVANCE PROGRAMACION} * {AVANCE PROGRAMACION}</v>
          </cell>
          <cell r="L413">
            <v>6</v>
          </cell>
          <cell r="M413">
            <v>16</v>
          </cell>
          <cell r="N413" t="str">
            <v>Resto</v>
          </cell>
          <cell r="O413">
            <v>0.9</v>
          </cell>
          <cell r="P413">
            <v>487.9</v>
          </cell>
          <cell r="Q413">
            <v>348</v>
          </cell>
          <cell r="R413">
            <v>350</v>
          </cell>
        </row>
        <row r="414">
          <cell r="A414">
            <v>411</v>
          </cell>
          <cell r="B414" t="str">
            <v xml:space="preserve">ISLA MAGICA/P.TEMATIC                                      </v>
          </cell>
          <cell r="C414" t="str">
            <v>C.SUR</v>
          </cell>
          <cell r="D414" t="str">
            <v>GENERAL</v>
          </cell>
          <cell r="E414">
            <v>35907</v>
          </cell>
          <cell r="F414" t="str">
            <v>MIÉ</v>
          </cell>
          <cell r="G414">
            <v>0.99075231481481474</v>
          </cell>
          <cell r="H414">
            <v>0</v>
          </cell>
          <cell r="I414">
            <v>0</v>
          </cell>
          <cell r="J414" t="str">
            <v>000:15</v>
          </cell>
          <cell r="K414" t="str">
            <v>[AVANCE PROGRAMACION] * [AVANCE PROGRAMACION]</v>
          </cell>
          <cell r="L414">
            <v>7</v>
          </cell>
          <cell r="M414">
            <v>8</v>
          </cell>
          <cell r="N414" t="str">
            <v>Penultima</v>
          </cell>
          <cell r="O414">
            <v>0.5</v>
          </cell>
          <cell r="P414">
            <v>488.4</v>
          </cell>
          <cell r="Q414">
            <v>181</v>
          </cell>
          <cell r="R414">
            <v>244</v>
          </cell>
        </row>
        <row r="415">
          <cell r="A415">
            <v>412</v>
          </cell>
          <cell r="B415" t="str">
            <v xml:space="preserve">ISLA MAGICA/P.TEMATIC                                      </v>
          </cell>
          <cell r="C415" t="str">
            <v>TVM</v>
          </cell>
          <cell r="D415" t="str">
            <v>GENERAL</v>
          </cell>
          <cell r="E415">
            <v>35907</v>
          </cell>
          <cell r="F415" t="str">
            <v>MIÉ</v>
          </cell>
          <cell r="G415">
            <v>0.5562731481481481</v>
          </cell>
          <cell r="H415">
            <v>0</v>
          </cell>
          <cell r="I415">
            <v>0</v>
          </cell>
          <cell r="J415" t="str">
            <v>000:10</v>
          </cell>
          <cell r="K415" t="str">
            <v>[CYBERCLUB] {GARFIELD Y SUS AMIGOS} * {EL GATO COSMICO}</v>
          </cell>
          <cell r="L415">
            <v>7</v>
          </cell>
          <cell r="M415">
            <v>7</v>
          </cell>
          <cell r="N415" t="str">
            <v>Ultima</v>
          </cell>
          <cell r="O415">
            <v>0.3</v>
          </cell>
          <cell r="P415">
            <v>488.7</v>
          </cell>
          <cell r="Q415">
            <v>94</v>
          </cell>
          <cell r="R415">
            <v>138</v>
          </cell>
        </row>
        <row r="416">
          <cell r="A416">
            <v>413</v>
          </cell>
          <cell r="B416" t="str">
            <v xml:space="preserve">ISLA MAGICA/P.TEMATIC                                      </v>
          </cell>
          <cell r="C416" t="str">
            <v>TVM</v>
          </cell>
          <cell r="D416" t="str">
            <v>GENERAL</v>
          </cell>
          <cell r="E416">
            <v>35907</v>
          </cell>
          <cell r="F416" t="str">
            <v>MIÉ</v>
          </cell>
          <cell r="G416">
            <v>0.57532407407407404</v>
          </cell>
          <cell r="H416">
            <v>0</v>
          </cell>
          <cell r="I416">
            <v>0</v>
          </cell>
          <cell r="J416" t="str">
            <v>000:30</v>
          </cell>
          <cell r="K416" t="str">
            <v>[CYBERCLUB] * [AVANCE PROGRAMACION]</v>
          </cell>
          <cell r="L416">
            <v>2</v>
          </cell>
          <cell r="M416">
            <v>17</v>
          </cell>
          <cell r="N416" t="str">
            <v>Segunda</v>
          </cell>
          <cell r="O416">
            <v>0.3</v>
          </cell>
          <cell r="P416">
            <v>488.9</v>
          </cell>
          <cell r="Q416">
            <v>95</v>
          </cell>
          <cell r="R416">
            <v>413</v>
          </cell>
        </row>
        <row r="417">
          <cell r="A417">
            <v>414</v>
          </cell>
          <cell r="B417" t="str">
            <v xml:space="preserve">ISLA MAGICA/P.TEMATIC                                      </v>
          </cell>
          <cell r="C417" t="str">
            <v>TVM</v>
          </cell>
          <cell r="D417" t="str">
            <v>GENERAL</v>
          </cell>
          <cell r="E417">
            <v>35907</v>
          </cell>
          <cell r="F417" t="str">
            <v>MIÉ</v>
          </cell>
          <cell r="G417">
            <v>0.94206018518518519</v>
          </cell>
          <cell r="H417">
            <v>0</v>
          </cell>
          <cell r="I417">
            <v>0</v>
          </cell>
          <cell r="J417" t="str">
            <v>000:30</v>
          </cell>
          <cell r="K417" t="str">
            <v>[NUMEROS ROJOS] {AVANCE PROGRAMACION} * {AVANCE PROGRAMACION}</v>
          </cell>
          <cell r="L417">
            <v>3</v>
          </cell>
          <cell r="M417">
            <v>18</v>
          </cell>
          <cell r="N417" t="str">
            <v>Resto</v>
          </cell>
          <cell r="O417">
            <v>0.8</v>
          </cell>
          <cell r="P417">
            <v>489.7</v>
          </cell>
          <cell r="Q417">
            <v>281</v>
          </cell>
          <cell r="R417">
            <v>1050</v>
          </cell>
        </row>
        <row r="418">
          <cell r="A418">
            <v>415</v>
          </cell>
          <cell r="B418" t="str">
            <v xml:space="preserve">ISLA MAGICA/P.TEMATIC                                      </v>
          </cell>
          <cell r="C418" t="str">
            <v>C.SUR</v>
          </cell>
          <cell r="D418" t="str">
            <v>GENERAL</v>
          </cell>
          <cell r="E418">
            <v>35908</v>
          </cell>
          <cell r="F418" t="str">
            <v>JUE</v>
          </cell>
          <cell r="G418">
            <v>0.60358796296296291</v>
          </cell>
          <cell r="H418">
            <v>0</v>
          </cell>
          <cell r="I418">
            <v>0</v>
          </cell>
          <cell r="J418" t="str">
            <v>000:15</v>
          </cell>
          <cell r="K418" t="str">
            <v xml:space="preserve">[NOTICIAS 1] {AVANCE PROGRAMACION} * </v>
          </cell>
          <cell r="L418">
            <v>16</v>
          </cell>
          <cell r="M418">
            <v>16</v>
          </cell>
          <cell r="N418" t="str">
            <v>Ultima</v>
          </cell>
          <cell r="O418">
            <v>1.5</v>
          </cell>
          <cell r="P418">
            <v>491.2</v>
          </cell>
          <cell r="Q418">
            <v>569</v>
          </cell>
          <cell r="R418">
            <v>338</v>
          </cell>
        </row>
        <row r="419">
          <cell r="A419">
            <v>416</v>
          </cell>
          <cell r="B419" t="str">
            <v xml:space="preserve">ISLA MAGICA/P.TEMATIC                                      </v>
          </cell>
          <cell r="C419" t="str">
            <v>C.SUR</v>
          </cell>
          <cell r="D419" t="str">
            <v>GENERAL</v>
          </cell>
          <cell r="E419">
            <v>35908</v>
          </cell>
          <cell r="F419" t="str">
            <v>JUE</v>
          </cell>
          <cell r="G419">
            <v>0.68120370370370376</v>
          </cell>
          <cell r="H419">
            <v>0</v>
          </cell>
          <cell r="I419">
            <v>0</v>
          </cell>
          <cell r="J419" t="str">
            <v>000:30</v>
          </cell>
          <cell r="K419" t="str">
            <v>[DE TARDE EN TARDE]  * {AVANCE PROGRAMACION}</v>
          </cell>
          <cell r="L419">
            <v>2</v>
          </cell>
          <cell r="M419">
            <v>14</v>
          </cell>
          <cell r="N419" t="str">
            <v>Segunda</v>
          </cell>
          <cell r="O419">
            <v>2.1</v>
          </cell>
          <cell r="P419">
            <v>493.3</v>
          </cell>
          <cell r="Q419">
            <v>760</v>
          </cell>
          <cell r="R419">
            <v>750</v>
          </cell>
        </row>
        <row r="420">
          <cell r="A420">
            <v>417</v>
          </cell>
          <cell r="B420" t="str">
            <v xml:space="preserve">ISLA MAGICA/P.TEMATIC                                      </v>
          </cell>
          <cell r="C420" t="str">
            <v>C.SUR</v>
          </cell>
          <cell r="D420" t="str">
            <v>GENERAL</v>
          </cell>
          <cell r="E420">
            <v>35908</v>
          </cell>
          <cell r="F420" t="str">
            <v>JUE</v>
          </cell>
          <cell r="G420">
            <v>0.89141203703703698</v>
          </cell>
          <cell r="H420">
            <v>0</v>
          </cell>
          <cell r="I420">
            <v>0</v>
          </cell>
          <cell r="J420" t="str">
            <v>000:15</v>
          </cell>
          <cell r="K420" t="str">
            <v>[NOTICIAS 2]  * {NOTICIAS PROVINCIALES}</v>
          </cell>
          <cell r="L420">
            <v>11</v>
          </cell>
          <cell r="M420">
            <v>11</v>
          </cell>
          <cell r="N420" t="str">
            <v>Ultima</v>
          </cell>
          <cell r="O420">
            <v>0.9</v>
          </cell>
          <cell r="P420">
            <v>494.2</v>
          </cell>
          <cell r="Q420">
            <v>326</v>
          </cell>
          <cell r="R420">
            <v>338</v>
          </cell>
        </row>
        <row r="421">
          <cell r="A421">
            <v>418</v>
          </cell>
          <cell r="B421" t="str">
            <v xml:space="preserve">ISLA MAGICA/P.TEMATIC                                      </v>
          </cell>
          <cell r="C421" t="str">
            <v>TVM</v>
          </cell>
          <cell r="D421" t="str">
            <v>GENERAL</v>
          </cell>
          <cell r="E421">
            <v>35908</v>
          </cell>
          <cell r="F421" t="str">
            <v>JUE</v>
          </cell>
          <cell r="G421">
            <v>0.92476851851851849</v>
          </cell>
          <cell r="H421">
            <v>0</v>
          </cell>
          <cell r="I421">
            <v>0</v>
          </cell>
          <cell r="J421" t="str">
            <v>000:30</v>
          </cell>
          <cell r="K421" t="str">
            <v>[TOMBOLA]  * {(P)LEER ES VIVIR MAS}</v>
          </cell>
          <cell r="L421">
            <v>3</v>
          </cell>
          <cell r="M421">
            <v>17</v>
          </cell>
          <cell r="N421" t="str">
            <v>Resto</v>
          </cell>
          <cell r="O421">
            <v>0.7</v>
          </cell>
          <cell r="P421">
            <v>494.9</v>
          </cell>
          <cell r="Q421">
            <v>248</v>
          </cell>
          <cell r="R421">
            <v>1050</v>
          </cell>
        </row>
        <row r="422">
          <cell r="A422">
            <v>419</v>
          </cell>
          <cell r="B422" t="str">
            <v xml:space="preserve">ISLA MAGICA/P.TEMATIC                                      </v>
          </cell>
          <cell r="C422" t="str">
            <v>TVM</v>
          </cell>
          <cell r="D422" t="str">
            <v>GENERAL</v>
          </cell>
          <cell r="E422">
            <v>35908</v>
          </cell>
          <cell r="F422" t="str">
            <v>JUE</v>
          </cell>
          <cell r="G422">
            <v>0.92581018518518521</v>
          </cell>
          <cell r="H422">
            <v>0</v>
          </cell>
          <cell r="I422">
            <v>0</v>
          </cell>
          <cell r="J422" t="str">
            <v>000:10</v>
          </cell>
          <cell r="K422" t="str">
            <v>[TOMBOLA]  * {(P)LEER ES VIVIR MAS}</v>
          </cell>
          <cell r="L422">
            <v>7</v>
          </cell>
          <cell r="M422">
            <v>17</v>
          </cell>
          <cell r="N422" t="str">
            <v>Resto</v>
          </cell>
          <cell r="O422">
            <v>0.6</v>
          </cell>
          <cell r="P422">
            <v>495.5</v>
          </cell>
          <cell r="Q422">
            <v>228</v>
          </cell>
          <cell r="R422">
            <v>350</v>
          </cell>
        </row>
        <row r="423">
          <cell r="A423">
            <v>420</v>
          </cell>
          <cell r="B423" t="str">
            <v xml:space="preserve">ISLA MAGICA/P.TEMATIC                                      </v>
          </cell>
          <cell r="C423" t="str">
            <v>C.SUR</v>
          </cell>
          <cell r="D423" t="str">
            <v>GENERAL</v>
          </cell>
          <cell r="E423">
            <v>35909</v>
          </cell>
          <cell r="F423" t="str">
            <v>VIE</v>
          </cell>
          <cell r="G423">
            <v>0.90362268518518529</v>
          </cell>
          <cell r="H423">
            <v>0</v>
          </cell>
          <cell r="I423">
            <v>0</v>
          </cell>
          <cell r="J423" t="str">
            <v>000:30</v>
          </cell>
          <cell r="K423" t="str">
            <v>[FESTIVAL] {AVANCE PROGRAMACION} * {AVANCE PROGRAMACION}</v>
          </cell>
          <cell r="L423">
            <v>4</v>
          </cell>
          <cell r="M423">
            <v>16</v>
          </cell>
          <cell r="N423" t="str">
            <v>Resto</v>
          </cell>
          <cell r="O423">
            <v>0.7</v>
          </cell>
          <cell r="P423">
            <v>496.2</v>
          </cell>
          <cell r="Q423">
            <v>255</v>
          </cell>
          <cell r="R423">
            <v>1050</v>
          </cell>
        </row>
        <row r="424">
          <cell r="A424">
            <v>421</v>
          </cell>
          <cell r="B424" t="str">
            <v xml:space="preserve">ISLA MAGICA/P.TEMATIC                                      </v>
          </cell>
          <cell r="C424" t="str">
            <v>C.SUR</v>
          </cell>
          <cell r="D424" t="str">
            <v>GENERAL</v>
          </cell>
          <cell r="E424">
            <v>35909</v>
          </cell>
          <cell r="F424" t="str">
            <v>VIE</v>
          </cell>
          <cell r="G424">
            <v>0.90454861111111118</v>
          </cell>
          <cell r="H424">
            <v>0</v>
          </cell>
          <cell r="I424">
            <v>0</v>
          </cell>
          <cell r="J424" t="str">
            <v>000:10</v>
          </cell>
          <cell r="K424" t="str">
            <v>[FESTIVAL] {AVANCE PROGRAMACION} * {AVANCE PROGRAMACION}</v>
          </cell>
          <cell r="L424">
            <v>8</v>
          </cell>
          <cell r="M424">
            <v>16</v>
          </cell>
          <cell r="N424" t="str">
            <v>Resto</v>
          </cell>
          <cell r="O424">
            <v>0.8</v>
          </cell>
          <cell r="P424">
            <v>497</v>
          </cell>
          <cell r="Q424">
            <v>295</v>
          </cell>
          <cell r="R424">
            <v>350</v>
          </cell>
        </row>
        <row r="425">
          <cell r="A425">
            <v>422</v>
          </cell>
          <cell r="B425" t="str">
            <v xml:space="preserve">ISLA MAGICA/P.TEMATIC                                      </v>
          </cell>
          <cell r="C425" t="str">
            <v>TVM</v>
          </cell>
          <cell r="D425" t="str">
            <v>GENERAL</v>
          </cell>
          <cell r="E425">
            <v>35909</v>
          </cell>
          <cell r="F425" t="str">
            <v>VIE</v>
          </cell>
          <cell r="G425">
            <v>0.57495370370370369</v>
          </cell>
          <cell r="H425">
            <v>0</v>
          </cell>
          <cell r="I425">
            <v>0</v>
          </cell>
          <cell r="J425" t="str">
            <v>000:30</v>
          </cell>
          <cell r="K425" t="str">
            <v>[CYBERCLUB] * [AVANCE PROGRAMACION]</v>
          </cell>
          <cell r="L425">
            <v>2</v>
          </cell>
          <cell r="M425">
            <v>20</v>
          </cell>
          <cell r="N425" t="str">
            <v>Segunda</v>
          </cell>
          <cell r="O425">
            <v>0.3</v>
          </cell>
          <cell r="P425">
            <v>497.3</v>
          </cell>
          <cell r="Q425">
            <v>102</v>
          </cell>
          <cell r="R425">
            <v>413</v>
          </cell>
        </row>
        <row r="426">
          <cell r="A426">
            <v>423</v>
          </cell>
          <cell r="B426" t="str">
            <v xml:space="preserve">ISLA MAGICA/P.TEMATIC                                      </v>
          </cell>
          <cell r="C426" t="str">
            <v>TVM</v>
          </cell>
          <cell r="D426" t="str">
            <v>GENERAL</v>
          </cell>
          <cell r="E426">
            <v>35909</v>
          </cell>
          <cell r="F426" t="str">
            <v>VIE</v>
          </cell>
          <cell r="G426">
            <v>0.93087962962962967</v>
          </cell>
          <cell r="H426">
            <v>0</v>
          </cell>
          <cell r="I426">
            <v>0</v>
          </cell>
          <cell r="J426" t="str">
            <v>000:30</v>
          </cell>
          <cell r="K426" t="str">
            <v>[SUCEDIO EN MADRID] {AVANCE PROGRAMACION} * {AVANCE PROGRAMACION}</v>
          </cell>
          <cell r="L426">
            <v>8</v>
          </cell>
          <cell r="M426">
            <v>16</v>
          </cell>
          <cell r="N426" t="str">
            <v>Resto</v>
          </cell>
          <cell r="O426">
            <v>0.8</v>
          </cell>
          <cell r="P426">
            <v>498.1</v>
          </cell>
          <cell r="Q426">
            <v>293</v>
          </cell>
          <cell r="R426">
            <v>1050</v>
          </cell>
        </row>
        <row r="427">
          <cell r="A427">
            <v>424</v>
          </cell>
          <cell r="B427" t="str">
            <v xml:space="preserve">ISLA MAGICA/P.TEMATIC                                      </v>
          </cell>
          <cell r="C427" t="str">
            <v>C.SUR</v>
          </cell>
          <cell r="D427" t="str">
            <v>GENERAL</v>
          </cell>
          <cell r="E427">
            <v>35910</v>
          </cell>
          <cell r="F427" t="str">
            <v>SÁB</v>
          </cell>
          <cell r="G427">
            <v>0.4767824074074074</v>
          </cell>
          <cell r="H427">
            <v>0</v>
          </cell>
          <cell r="I427">
            <v>0</v>
          </cell>
          <cell r="J427" t="str">
            <v>000:15</v>
          </cell>
          <cell r="K427" t="str">
            <v>[CORTA EL ROLLO] {AVANCE PROGRAMACION} * {AVANCE PROGRAMACION}</v>
          </cell>
          <cell r="L427">
            <v>9</v>
          </cell>
          <cell r="M427">
            <v>9</v>
          </cell>
          <cell r="N427" t="str">
            <v>Ultima</v>
          </cell>
          <cell r="O427">
            <v>0.1</v>
          </cell>
          <cell r="P427">
            <v>498.1</v>
          </cell>
          <cell r="Q427">
            <v>21</v>
          </cell>
          <cell r="R427">
            <v>75</v>
          </cell>
        </row>
        <row r="428">
          <cell r="A428">
            <v>425</v>
          </cell>
          <cell r="B428" t="str">
            <v xml:space="preserve">ISLA MAGICA/P.TEMATIC                                      </v>
          </cell>
          <cell r="C428" t="str">
            <v>C.SUR</v>
          </cell>
          <cell r="D428" t="str">
            <v>GENERAL</v>
          </cell>
          <cell r="E428">
            <v>35910</v>
          </cell>
          <cell r="F428" t="str">
            <v>SÁB</v>
          </cell>
          <cell r="G428">
            <v>0.67003472222222227</v>
          </cell>
          <cell r="H428">
            <v>0</v>
          </cell>
          <cell r="I428">
            <v>0</v>
          </cell>
          <cell r="J428" t="str">
            <v>000:30</v>
          </cell>
          <cell r="K428" t="str">
            <v>[CINE]  * {AVANCE PROGRAMACION}</v>
          </cell>
          <cell r="L428">
            <v>1</v>
          </cell>
          <cell r="M428">
            <v>16</v>
          </cell>
          <cell r="N428" t="str">
            <v>Primera</v>
          </cell>
          <cell r="O428">
            <v>0.8</v>
          </cell>
          <cell r="P428">
            <v>498.9</v>
          </cell>
          <cell r="Q428">
            <v>284</v>
          </cell>
          <cell r="R428">
            <v>525</v>
          </cell>
        </row>
        <row r="429">
          <cell r="A429">
            <v>426</v>
          </cell>
          <cell r="B429" t="str">
            <v xml:space="preserve">ISLA MAGICA/P.TEMATIC                                      </v>
          </cell>
          <cell r="C429" t="str">
            <v>C.SUR</v>
          </cell>
          <cell r="D429" t="str">
            <v>GENERAL</v>
          </cell>
          <cell r="E429">
            <v>35910</v>
          </cell>
          <cell r="F429" t="str">
            <v>SÁB</v>
          </cell>
          <cell r="G429">
            <v>0.69195601851851851</v>
          </cell>
          <cell r="H429">
            <v>0</v>
          </cell>
          <cell r="I429">
            <v>0</v>
          </cell>
          <cell r="J429" t="str">
            <v>000:30</v>
          </cell>
          <cell r="K429" t="str">
            <v>[CINE] {AVANCE PROGRAMACION} * {AVANCE PROGRAMACION}</v>
          </cell>
          <cell r="L429">
            <v>1</v>
          </cell>
          <cell r="M429">
            <v>16</v>
          </cell>
          <cell r="N429" t="str">
            <v>Primera</v>
          </cell>
          <cell r="O429">
            <v>0.7</v>
          </cell>
          <cell r="P429">
            <v>499.6</v>
          </cell>
          <cell r="Q429">
            <v>244</v>
          </cell>
          <cell r="R429">
            <v>525</v>
          </cell>
        </row>
        <row r="430">
          <cell r="A430">
            <v>427</v>
          </cell>
          <cell r="B430" t="str">
            <v xml:space="preserve">ISLA MAGICA/P.TEMATIC                                      </v>
          </cell>
          <cell r="C430" t="str">
            <v>C.SUR</v>
          </cell>
          <cell r="D430" t="str">
            <v>GENERAL</v>
          </cell>
          <cell r="E430">
            <v>35910</v>
          </cell>
          <cell r="F430" t="str">
            <v>SÁB</v>
          </cell>
          <cell r="G430">
            <v>0.84204861111111118</v>
          </cell>
          <cell r="H430">
            <v>0</v>
          </cell>
          <cell r="I430">
            <v>0</v>
          </cell>
          <cell r="J430" t="str">
            <v>000:15</v>
          </cell>
          <cell r="K430" t="str">
            <v>[CLUB DEPORTIVO] {AVANCE PROGRAMACION} * {AVANCE PROGRAMACION}</v>
          </cell>
          <cell r="L430">
            <v>11</v>
          </cell>
          <cell r="M430">
            <v>16</v>
          </cell>
          <cell r="N430" t="str">
            <v>Resto</v>
          </cell>
          <cell r="O430">
            <v>0.5</v>
          </cell>
          <cell r="P430">
            <v>500</v>
          </cell>
          <cell r="Q430">
            <v>180</v>
          </cell>
          <cell r="R430">
            <v>375</v>
          </cell>
        </row>
        <row r="431">
          <cell r="A431">
            <v>428</v>
          </cell>
          <cell r="B431" t="str">
            <v xml:space="preserve">ISLA MAGICA/P.TEMATIC                                      </v>
          </cell>
          <cell r="C431" t="str">
            <v>C.SUR</v>
          </cell>
          <cell r="D431" t="str">
            <v>GENERAL</v>
          </cell>
          <cell r="E431">
            <v>35910</v>
          </cell>
          <cell r="F431" t="str">
            <v>SÁB</v>
          </cell>
          <cell r="G431">
            <v>1.0344212962962962</v>
          </cell>
          <cell r="H431">
            <v>0</v>
          </cell>
          <cell r="I431">
            <v>0</v>
          </cell>
          <cell r="J431" t="str">
            <v>000:15</v>
          </cell>
          <cell r="K431" t="str">
            <v>[AVANCE PROGRAMACION] * [AVANCE PROGRAMACION]</v>
          </cell>
          <cell r="L431">
            <v>14</v>
          </cell>
          <cell r="M431">
            <v>17</v>
          </cell>
          <cell r="N431" t="str">
            <v>Resto</v>
          </cell>
          <cell r="O431">
            <v>0.3</v>
          </cell>
          <cell r="P431">
            <v>500.4</v>
          </cell>
          <cell r="Q431">
            <v>116</v>
          </cell>
          <cell r="R431">
            <v>49</v>
          </cell>
        </row>
        <row r="432">
          <cell r="A432">
            <v>429</v>
          </cell>
          <cell r="B432" t="str">
            <v xml:space="preserve">ISLA MAGICA/P.TEMATIC                                      </v>
          </cell>
          <cell r="C432" t="str">
            <v>TVM</v>
          </cell>
          <cell r="D432" t="str">
            <v>GENERAL</v>
          </cell>
          <cell r="E432">
            <v>35910</v>
          </cell>
          <cell r="F432" t="str">
            <v>SÁB</v>
          </cell>
          <cell r="G432">
            <v>0.84067129629629633</v>
          </cell>
          <cell r="H432">
            <v>0</v>
          </cell>
          <cell r="I432">
            <v>0</v>
          </cell>
          <cell r="J432" t="str">
            <v>000:30</v>
          </cell>
          <cell r="K432" t="str">
            <v>[NOCHE DE FUTBOL]</v>
          </cell>
          <cell r="L432">
            <v>2</v>
          </cell>
          <cell r="M432">
            <v>30</v>
          </cell>
          <cell r="N432" t="str">
            <v>Segunda</v>
          </cell>
          <cell r="O432">
            <v>0.5</v>
          </cell>
          <cell r="P432">
            <v>500.8</v>
          </cell>
          <cell r="Q432">
            <v>169</v>
          </cell>
          <cell r="R432">
            <v>750</v>
          </cell>
        </row>
        <row r="433">
          <cell r="A433">
            <v>430</v>
          </cell>
          <cell r="B433" t="str">
            <v xml:space="preserve">ISLA MAGICA/P.TEMATIC                                      </v>
          </cell>
          <cell r="C433" t="str">
            <v>TVM</v>
          </cell>
          <cell r="D433" t="str">
            <v>GENERAL</v>
          </cell>
          <cell r="E433">
            <v>35910</v>
          </cell>
          <cell r="F433" t="str">
            <v>SÁB</v>
          </cell>
          <cell r="G433">
            <v>0.84125000000000005</v>
          </cell>
          <cell r="H433">
            <v>0</v>
          </cell>
          <cell r="I433">
            <v>0</v>
          </cell>
          <cell r="J433" t="str">
            <v>000:10</v>
          </cell>
          <cell r="K433" t="str">
            <v>[NOCHE DE FUTBOL]</v>
          </cell>
          <cell r="L433">
            <v>4</v>
          </cell>
          <cell r="M433">
            <v>30</v>
          </cell>
          <cell r="N433" t="str">
            <v>Resto</v>
          </cell>
          <cell r="O433">
            <v>0.5</v>
          </cell>
          <cell r="P433">
            <v>501.3</v>
          </cell>
          <cell r="Q433">
            <v>165</v>
          </cell>
          <cell r="R433">
            <v>250</v>
          </cell>
        </row>
        <row r="434">
          <cell r="A434">
            <v>431</v>
          </cell>
          <cell r="B434" t="str">
            <v xml:space="preserve">ISLA MAGICA/P.TEMATIC                                      </v>
          </cell>
          <cell r="C434" t="str">
            <v>TVM</v>
          </cell>
          <cell r="D434" t="str">
            <v>GENERAL</v>
          </cell>
          <cell r="E434">
            <v>35910</v>
          </cell>
          <cell r="F434" t="str">
            <v>SÁB</v>
          </cell>
          <cell r="G434">
            <v>0.89046296296296301</v>
          </cell>
          <cell r="H434">
            <v>0</v>
          </cell>
          <cell r="I434">
            <v>0</v>
          </cell>
          <cell r="J434" t="str">
            <v>000:30</v>
          </cell>
          <cell r="K434" t="str">
            <v>[FUTBOL:L.ESPA#OLA] {INTERRUPCION EMISION} * {AVANCE PROGRAMACION}</v>
          </cell>
          <cell r="L434">
            <v>12</v>
          </cell>
          <cell r="M434">
            <v>31</v>
          </cell>
          <cell r="N434" t="str">
            <v>Resto</v>
          </cell>
          <cell r="O434">
            <v>0.9</v>
          </cell>
          <cell r="P434">
            <v>502.2</v>
          </cell>
          <cell r="Q434">
            <v>333</v>
          </cell>
          <cell r="R434">
            <v>1275</v>
          </cell>
        </row>
        <row r="435">
          <cell r="A435">
            <v>432</v>
          </cell>
          <cell r="B435" t="str">
            <v xml:space="preserve">ISLA MAGICA/P.TEMATIC                                      </v>
          </cell>
          <cell r="C435" t="str">
            <v>TVM</v>
          </cell>
          <cell r="D435" t="str">
            <v>GENERAL</v>
          </cell>
          <cell r="E435">
            <v>35910</v>
          </cell>
          <cell r="F435" t="str">
            <v>SÁB</v>
          </cell>
          <cell r="G435">
            <v>0.89115740740740745</v>
          </cell>
          <cell r="H435">
            <v>0</v>
          </cell>
          <cell r="I435">
            <v>0</v>
          </cell>
          <cell r="J435" t="str">
            <v>000:10</v>
          </cell>
          <cell r="K435" t="str">
            <v>[FUTBOL:L.ESPA#OLA] {INTERRUPCION EMISION} * {AVANCE PROGRAMACION}</v>
          </cell>
          <cell r="L435">
            <v>14</v>
          </cell>
          <cell r="M435">
            <v>31</v>
          </cell>
          <cell r="N435" t="str">
            <v>Resto</v>
          </cell>
          <cell r="O435">
            <v>1</v>
          </cell>
          <cell r="P435">
            <v>503.2</v>
          </cell>
          <cell r="Q435">
            <v>362</v>
          </cell>
          <cell r="R435">
            <v>425</v>
          </cell>
        </row>
        <row r="436">
          <cell r="A436">
            <v>433</v>
          </cell>
          <cell r="B436" t="str">
            <v xml:space="preserve">ISLA MAGICA/P.TEMATIC                                      </v>
          </cell>
          <cell r="C436" t="str">
            <v>TVM</v>
          </cell>
          <cell r="D436" t="str">
            <v>GENERAL</v>
          </cell>
          <cell r="E436">
            <v>35910</v>
          </cell>
          <cell r="F436" t="str">
            <v>SÁB</v>
          </cell>
          <cell r="G436">
            <v>0.93170138888888887</v>
          </cell>
          <cell r="H436">
            <v>0</v>
          </cell>
          <cell r="I436">
            <v>0</v>
          </cell>
          <cell r="J436" t="str">
            <v>000:30</v>
          </cell>
          <cell r="K436" t="str">
            <v>[REPET.MEJORES JUGADAS] * [CINE]</v>
          </cell>
          <cell r="L436">
            <v>2</v>
          </cell>
          <cell r="M436">
            <v>8</v>
          </cell>
          <cell r="N436" t="str">
            <v>Segunda</v>
          </cell>
          <cell r="O436">
            <v>1.2</v>
          </cell>
          <cell r="P436">
            <v>504.4</v>
          </cell>
          <cell r="Q436">
            <v>446</v>
          </cell>
          <cell r="R436">
            <v>1050</v>
          </cell>
        </row>
        <row r="437">
          <cell r="A437">
            <v>434</v>
          </cell>
          <cell r="B437" t="str">
            <v xml:space="preserve">ISLA MAGICA/P.TEMATIC                                      </v>
          </cell>
          <cell r="C437" t="str">
            <v>C.SUR</v>
          </cell>
          <cell r="D437" t="str">
            <v>GENERAL</v>
          </cell>
          <cell r="E437">
            <v>35911</v>
          </cell>
          <cell r="F437" t="str">
            <v>DOM</v>
          </cell>
          <cell r="G437">
            <v>0.4861111111111111</v>
          </cell>
          <cell r="H437">
            <v>0</v>
          </cell>
          <cell r="I437">
            <v>0</v>
          </cell>
          <cell r="J437" t="str">
            <v>000:15</v>
          </cell>
          <cell r="K437" t="str">
            <v>[ROMERIA VIRGEN CABEZA]  * {AVANCE PROGRAMACION}</v>
          </cell>
          <cell r="L437">
            <v>3</v>
          </cell>
          <cell r="M437">
            <v>4</v>
          </cell>
          <cell r="N437" t="str">
            <v>Penultima</v>
          </cell>
          <cell r="O437">
            <v>0.4</v>
          </cell>
          <cell r="P437">
            <v>504.8</v>
          </cell>
          <cell r="Q437">
            <v>150</v>
          </cell>
          <cell r="R437">
            <v>49</v>
          </cell>
        </row>
        <row r="438">
          <cell r="A438">
            <v>435</v>
          </cell>
          <cell r="B438" t="str">
            <v xml:space="preserve">ISLA MAGICA/P.TEMATIC                                      </v>
          </cell>
          <cell r="C438" t="str">
            <v>C.SUR</v>
          </cell>
          <cell r="D438" t="str">
            <v>GENERAL</v>
          </cell>
          <cell r="E438">
            <v>35911</v>
          </cell>
          <cell r="F438" t="str">
            <v>DOM</v>
          </cell>
          <cell r="G438">
            <v>0.67834490740740738</v>
          </cell>
          <cell r="H438">
            <v>0</v>
          </cell>
          <cell r="I438">
            <v>0</v>
          </cell>
          <cell r="J438" t="str">
            <v>000:30</v>
          </cell>
          <cell r="K438" t="str">
            <v>[CINE]  * {AVANCE PROGRAMACION}</v>
          </cell>
          <cell r="L438">
            <v>1</v>
          </cell>
          <cell r="M438">
            <v>19</v>
          </cell>
          <cell r="N438" t="str">
            <v>Primera</v>
          </cell>
          <cell r="O438">
            <v>0.9</v>
          </cell>
          <cell r="P438">
            <v>505.7</v>
          </cell>
          <cell r="Q438">
            <v>337</v>
          </cell>
          <cell r="R438">
            <v>525</v>
          </cell>
        </row>
        <row r="439">
          <cell r="A439">
            <v>436</v>
          </cell>
          <cell r="B439" t="str">
            <v xml:space="preserve">ISLA MAGICA/P.TEMATIC                                      </v>
          </cell>
          <cell r="C439" t="str">
            <v>C.SUR</v>
          </cell>
          <cell r="D439" t="str">
            <v>GENERAL</v>
          </cell>
          <cell r="E439">
            <v>35911</v>
          </cell>
          <cell r="F439" t="str">
            <v>DOM</v>
          </cell>
          <cell r="G439">
            <v>0.70112268518518517</v>
          </cell>
          <cell r="H439">
            <v>0</v>
          </cell>
          <cell r="I439">
            <v>0</v>
          </cell>
          <cell r="J439" t="str">
            <v>000:30</v>
          </cell>
          <cell r="K439" t="str">
            <v>[CINE] {AVANCE PROGRAMACION} * {AVANCE PROGRAMACION}</v>
          </cell>
          <cell r="L439">
            <v>1</v>
          </cell>
          <cell r="M439">
            <v>20</v>
          </cell>
          <cell r="N439" t="str">
            <v>Primera</v>
          </cell>
          <cell r="O439">
            <v>1.6</v>
          </cell>
          <cell r="P439">
            <v>507.3</v>
          </cell>
          <cell r="Q439">
            <v>584</v>
          </cell>
          <cell r="R439">
            <v>525</v>
          </cell>
        </row>
        <row r="440">
          <cell r="A440">
            <v>437</v>
          </cell>
          <cell r="B440" t="str">
            <v xml:space="preserve">ISLA MAGICA/P.TEMATIC                                      </v>
          </cell>
          <cell r="C440" t="str">
            <v>TVM</v>
          </cell>
          <cell r="D440" t="str">
            <v>GENERAL</v>
          </cell>
          <cell r="E440">
            <v>35911</v>
          </cell>
          <cell r="F440" t="str">
            <v>DOM</v>
          </cell>
          <cell r="G440">
            <v>0.66186342592592595</v>
          </cell>
          <cell r="H440">
            <v>0</v>
          </cell>
          <cell r="I440">
            <v>0</v>
          </cell>
          <cell r="J440" t="str">
            <v>000:30</v>
          </cell>
          <cell r="K440" t="str">
            <v>[CINE]  * {AVANCE PROGRAMACION}</v>
          </cell>
          <cell r="L440">
            <v>4</v>
          </cell>
          <cell r="M440">
            <v>21</v>
          </cell>
          <cell r="N440" t="str">
            <v>Resto</v>
          </cell>
          <cell r="O440">
            <v>0.9</v>
          </cell>
          <cell r="P440">
            <v>508.2</v>
          </cell>
          <cell r="Q440">
            <v>332</v>
          </cell>
          <cell r="R440">
            <v>600</v>
          </cell>
        </row>
        <row r="441">
          <cell r="A441">
            <v>438</v>
          </cell>
          <cell r="B441" t="str">
            <v xml:space="preserve">ISLA MAGICA/P.TEMATIC                                      </v>
          </cell>
          <cell r="C441" t="str">
            <v>TVM</v>
          </cell>
          <cell r="D441" t="str">
            <v>GENERAL</v>
          </cell>
          <cell r="E441">
            <v>35911</v>
          </cell>
          <cell r="F441" t="str">
            <v>DOM</v>
          </cell>
          <cell r="G441">
            <v>0.66244212962962956</v>
          </cell>
          <cell r="H441">
            <v>0</v>
          </cell>
          <cell r="I441">
            <v>0</v>
          </cell>
          <cell r="J441" t="str">
            <v>000:10</v>
          </cell>
          <cell r="K441" t="str">
            <v>[CINE]  * {AVANCE PROGRAMACION}</v>
          </cell>
          <cell r="L441">
            <v>6</v>
          </cell>
          <cell r="M441">
            <v>21</v>
          </cell>
          <cell r="N441" t="str">
            <v>Resto</v>
          </cell>
          <cell r="O441">
            <v>0.9</v>
          </cell>
          <cell r="P441">
            <v>509.1</v>
          </cell>
          <cell r="Q441">
            <v>332</v>
          </cell>
          <cell r="R441">
            <v>200</v>
          </cell>
        </row>
        <row r="442">
          <cell r="A442">
            <v>439</v>
          </cell>
          <cell r="B442" t="str">
            <v xml:space="preserve">ISLA MAGICA/P.TEMATIC                                      </v>
          </cell>
          <cell r="C442" t="str">
            <v>TVM</v>
          </cell>
          <cell r="D442" t="str">
            <v>GENERAL</v>
          </cell>
          <cell r="E442">
            <v>35911</v>
          </cell>
          <cell r="F442" t="str">
            <v>DOM</v>
          </cell>
          <cell r="G442">
            <v>0.78135416666666668</v>
          </cell>
          <cell r="H442">
            <v>0</v>
          </cell>
          <cell r="I442">
            <v>0</v>
          </cell>
          <cell r="J442" t="str">
            <v>000:30</v>
          </cell>
          <cell r="K442" t="str">
            <v>[FUTBOL ES FUTBOL] {AVANCE PROGRAMACION} * {AVANCE PROGRAMACION}</v>
          </cell>
          <cell r="L442">
            <v>2</v>
          </cell>
          <cell r="M442">
            <v>17</v>
          </cell>
          <cell r="N442" t="str">
            <v>Segunda</v>
          </cell>
          <cell r="O442">
            <v>0.5</v>
          </cell>
          <cell r="P442">
            <v>509.7</v>
          </cell>
          <cell r="Q442">
            <v>202</v>
          </cell>
          <cell r="R442">
            <v>600</v>
          </cell>
        </row>
        <row r="443">
          <cell r="A443">
            <v>440</v>
          </cell>
          <cell r="B443" t="str">
            <v xml:space="preserve">ISLA MAGICA/P.TEMATIC                                      </v>
          </cell>
          <cell r="C443" t="str">
            <v>TVM</v>
          </cell>
          <cell r="D443" t="str">
            <v>GENERAL</v>
          </cell>
          <cell r="E443">
            <v>35911</v>
          </cell>
          <cell r="F443" t="str">
            <v>DOM</v>
          </cell>
          <cell r="G443">
            <v>0.7819328703703704</v>
          </cell>
          <cell r="H443">
            <v>0</v>
          </cell>
          <cell r="I443">
            <v>0</v>
          </cell>
          <cell r="J443" t="str">
            <v>000:10</v>
          </cell>
          <cell r="K443" t="str">
            <v>[FUTBOL ES FUTBOL] {AVANCE PROGRAMACION} * {AVANCE PROGRAMACION}</v>
          </cell>
          <cell r="L443">
            <v>4</v>
          </cell>
          <cell r="M443">
            <v>17</v>
          </cell>
          <cell r="N443" t="str">
            <v>Resto</v>
          </cell>
          <cell r="O443">
            <v>0.5</v>
          </cell>
          <cell r="P443">
            <v>510.2</v>
          </cell>
          <cell r="Q443">
            <v>202</v>
          </cell>
          <cell r="R443">
            <v>200</v>
          </cell>
        </row>
        <row r="444">
          <cell r="A444">
            <v>441</v>
          </cell>
          <cell r="B444" t="str">
            <v xml:space="preserve">ISLA MAGICA/P.TEMATIC                                      </v>
          </cell>
          <cell r="C444" t="str">
            <v>C.SUR</v>
          </cell>
          <cell r="D444" t="str">
            <v>GENERAL</v>
          </cell>
          <cell r="E444">
            <v>35912</v>
          </cell>
          <cell r="F444" t="str">
            <v>LUN</v>
          </cell>
          <cell r="G444">
            <v>0.79520833333333341</v>
          </cell>
          <cell r="H444">
            <v>0</v>
          </cell>
          <cell r="I444">
            <v>0</v>
          </cell>
          <cell r="J444" t="str">
            <v>000:30</v>
          </cell>
          <cell r="K444" t="str">
            <v>[ANDALUCIA DIRECTO]  * {AVANCE PROGRAMACION}</v>
          </cell>
          <cell r="L444">
            <v>1</v>
          </cell>
          <cell r="M444">
            <v>11</v>
          </cell>
          <cell r="N444" t="str">
            <v>Primera</v>
          </cell>
          <cell r="O444">
            <v>0.8</v>
          </cell>
          <cell r="P444">
            <v>511</v>
          </cell>
          <cell r="Q444">
            <v>303</v>
          </cell>
          <cell r="R444">
            <v>450</v>
          </cell>
        </row>
        <row r="445">
          <cell r="A445">
            <v>442</v>
          </cell>
          <cell r="B445" t="str">
            <v xml:space="preserve">ISLA MAGICA/P.TEMATIC                                      </v>
          </cell>
          <cell r="C445" t="str">
            <v>C.SUR</v>
          </cell>
          <cell r="D445" t="str">
            <v>GENERAL</v>
          </cell>
          <cell r="E445">
            <v>35912</v>
          </cell>
          <cell r="F445" t="str">
            <v>LUN</v>
          </cell>
          <cell r="G445">
            <v>0.79567129629629629</v>
          </cell>
          <cell r="H445">
            <v>0</v>
          </cell>
          <cell r="I445">
            <v>0</v>
          </cell>
          <cell r="J445" t="str">
            <v>000:10</v>
          </cell>
          <cell r="K445" t="str">
            <v>[ANDALUCIA DIRECTO]  * {AVANCE PROGRAMACION}</v>
          </cell>
          <cell r="L445">
            <v>3</v>
          </cell>
          <cell r="M445">
            <v>11</v>
          </cell>
          <cell r="N445" t="str">
            <v>Resto</v>
          </cell>
          <cell r="O445">
            <v>0.8</v>
          </cell>
          <cell r="P445">
            <v>511.9</v>
          </cell>
          <cell r="Q445">
            <v>303</v>
          </cell>
          <cell r="R445">
            <v>150</v>
          </cell>
        </row>
        <row r="446">
          <cell r="A446">
            <v>443</v>
          </cell>
          <cell r="B446" t="str">
            <v xml:space="preserve">ISLA MAGICA/P.TEMATIC                                      </v>
          </cell>
          <cell r="C446" t="str">
            <v>C.SUR</v>
          </cell>
          <cell r="D446" t="str">
            <v>GENERAL</v>
          </cell>
          <cell r="E446">
            <v>35912</v>
          </cell>
          <cell r="F446" t="str">
            <v>LUN</v>
          </cell>
          <cell r="G446">
            <v>0.87293981481481486</v>
          </cell>
          <cell r="H446">
            <v>0</v>
          </cell>
          <cell r="I446">
            <v>0</v>
          </cell>
          <cell r="J446" t="str">
            <v>000:30</v>
          </cell>
          <cell r="K446" t="str">
            <v>[NOTICIAS 2]  * {NOTICIAS PROVINCIALES}</v>
          </cell>
          <cell r="L446">
            <v>3</v>
          </cell>
          <cell r="M446">
            <v>9</v>
          </cell>
          <cell r="N446" t="str">
            <v>Resto</v>
          </cell>
          <cell r="O446">
            <v>0.7</v>
          </cell>
          <cell r="P446">
            <v>512.6</v>
          </cell>
          <cell r="Q446">
            <v>269</v>
          </cell>
          <cell r="R446">
            <v>675</v>
          </cell>
        </row>
        <row r="447">
          <cell r="A447">
            <v>444</v>
          </cell>
          <cell r="B447" t="str">
            <v xml:space="preserve">ISLA MAGICA/P.TEMATIC                                      </v>
          </cell>
          <cell r="C447" t="str">
            <v>TVM</v>
          </cell>
          <cell r="D447" t="str">
            <v>GENERAL</v>
          </cell>
          <cell r="E447">
            <v>35912</v>
          </cell>
          <cell r="F447" t="str">
            <v>LUN</v>
          </cell>
          <cell r="G447">
            <v>0.87028935185185186</v>
          </cell>
          <cell r="H447">
            <v>0</v>
          </cell>
          <cell r="I447">
            <v>0</v>
          </cell>
          <cell r="J447" t="str">
            <v>000:30</v>
          </cell>
          <cell r="K447" t="str">
            <v>[TELENOTICIAS 2]</v>
          </cell>
          <cell r="L447">
            <v>2</v>
          </cell>
          <cell r="M447">
            <v>10</v>
          </cell>
          <cell r="N447" t="str">
            <v>Segunda</v>
          </cell>
          <cell r="O447">
            <v>0.9</v>
          </cell>
          <cell r="P447">
            <v>513.5</v>
          </cell>
          <cell r="Q447">
            <v>341</v>
          </cell>
          <cell r="R447">
            <v>675</v>
          </cell>
        </row>
        <row r="448">
          <cell r="A448">
            <v>445</v>
          </cell>
          <cell r="B448" t="str">
            <v xml:space="preserve">ISLA MAGICA/P.TEMATIC                                      </v>
          </cell>
          <cell r="C448" t="str">
            <v>C.SUR</v>
          </cell>
          <cell r="D448" t="str">
            <v>GENERAL</v>
          </cell>
          <cell r="E448">
            <v>35913</v>
          </cell>
          <cell r="F448" t="str">
            <v>MAR</v>
          </cell>
          <cell r="G448">
            <v>0.68155092592592592</v>
          </cell>
          <cell r="H448">
            <v>0</v>
          </cell>
          <cell r="I448">
            <v>0</v>
          </cell>
          <cell r="J448" t="str">
            <v>000:30</v>
          </cell>
          <cell r="K448" t="str">
            <v>[DE TARDE EN TARDE]  * {AVANCE PROGRAMACION}</v>
          </cell>
          <cell r="L448">
            <v>2</v>
          </cell>
          <cell r="M448">
            <v>18</v>
          </cell>
          <cell r="N448" t="str">
            <v>Segunda</v>
          </cell>
          <cell r="O448">
            <v>2.1</v>
          </cell>
          <cell r="P448">
            <v>515.70000000000005</v>
          </cell>
          <cell r="Q448">
            <v>784</v>
          </cell>
          <cell r="R448">
            <v>750</v>
          </cell>
        </row>
        <row r="449">
          <cell r="A449">
            <v>446</v>
          </cell>
          <cell r="B449" t="str">
            <v xml:space="preserve">ISLA MAGICA/P.TEMATIC                                      </v>
          </cell>
          <cell r="C449" t="str">
            <v>C.SUR</v>
          </cell>
          <cell r="D449" t="str">
            <v>GENERAL</v>
          </cell>
          <cell r="E449">
            <v>35913</v>
          </cell>
          <cell r="F449" t="str">
            <v>MAR</v>
          </cell>
          <cell r="G449">
            <v>0.68212962962962964</v>
          </cell>
          <cell r="H449">
            <v>0</v>
          </cell>
          <cell r="I449">
            <v>0</v>
          </cell>
          <cell r="J449" t="str">
            <v>000:10</v>
          </cell>
          <cell r="K449" t="str">
            <v>[DE TARDE EN TARDE]  * {AVANCE PROGRAMACION}</v>
          </cell>
          <cell r="L449">
            <v>4</v>
          </cell>
          <cell r="M449">
            <v>18</v>
          </cell>
          <cell r="N449" t="str">
            <v>Resto</v>
          </cell>
          <cell r="O449">
            <v>1.7</v>
          </cell>
          <cell r="P449">
            <v>517.29999999999995</v>
          </cell>
          <cell r="Q449">
            <v>615</v>
          </cell>
          <cell r="R449">
            <v>250</v>
          </cell>
        </row>
        <row r="450">
          <cell r="A450">
            <v>447</v>
          </cell>
          <cell r="B450" t="str">
            <v xml:space="preserve">ISLA MAGICA/P.TEMATIC                                      </v>
          </cell>
          <cell r="C450" t="str">
            <v>TVM</v>
          </cell>
          <cell r="D450" t="str">
            <v>GENERAL</v>
          </cell>
          <cell r="E450">
            <v>35913</v>
          </cell>
          <cell r="F450" t="str">
            <v>MAR</v>
          </cell>
          <cell r="G450">
            <v>0.92827546296296293</v>
          </cell>
          <cell r="H450">
            <v>0</v>
          </cell>
          <cell r="I450">
            <v>0</v>
          </cell>
          <cell r="J450" t="str">
            <v>000:30</v>
          </cell>
          <cell r="K450" t="str">
            <v>[MAS ALLA DEL LIMITE] {AVANCE PROGRAMACION} * {AVANCE PROGRAMACION}</v>
          </cell>
          <cell r="L450">
            <v>2</v>
          </cell>
          <cell r="M450">
            <v>21</v>
          </cell>
          <cell r="N450" t="str">
            <v>Segunda</v>
          </cell>
          <cell r="O450">
            <v>0.4</v>
          </cell>
          <cell r="P450">
            <v>517.79999999999995</v>
          </cell>
          <cell r="Q450">
            <v>162</v>
          </cell>
          <cell r="R450">
            <v>1050</v>
          </cell>
        </row>
        <row r="451">
          <cell r="A451">
            <v>448</v>
          </cell>
          <cell r="B451" t="str">
            <v xml:space="preserve">ISLA MAGICA/P.TEMATIC                                      </v>
          </cell>
          <cell r="C451" t="str">
            <v>TVM</v>
          </cell>
          <cell r="D451" t="str">
            <v>GENERAL</v>
          </cell>
          <cell r="E451">
            <v>35913</v>
          </cell>
          <cell r="F451" t="str">
            <v>MAR</v>
          </cell>
          <cell r="G451">
            <v>0.93168981481481483</v>
          </cell>
          <cell r="H451">
            <v>0</v>
          </cell>
          <cell r="I451">
            <v>0</v>
          </cell>
          <cell r="J451" t="str">
            <v>000:10</v>
          </cell>
          <cell r="K451" t="str">
            <v>[MAS ALLA DEL LIMITE] {AVANCE PROGRAMACION} * {AVANCE PROGRAMACION}</v>
          </cell>
          <cell r="L451">
            <v>17</v>
          </cell>
          <cell r="M451">
            <v>21</v>
          </cell>
          <cell r="N451" t="str">
            <v>Resto</v>
          </cell>
          <cell r="O451">
            <v>0.4</v>
          </cell>
          <cell r="P451">
            <v>518.20000000000005</v>
          </cell>
          <cell r="Q451">
            <v>150</v>
          </cell>
          <cell r="R451">
            <v>350</v>
          </cell>
        </row>
        <row r="452">
          <cell r="A452">
            <v>449</v>
          </cell>
          <cell r="B452" t="str">
            <v xml:space="preserve">ISLA MAGICA/P.TEMATIC                                      </v>
          </cell>
          <cell r="C452" t="str">
            <v>C.SUR</v>
          </cell>
          <cell r="D452" t="str">
            <v>GENERAL</v>
          </cell>
          <cell r="E452">
            <v>35914</v>
          </cell>
          <cell r="F452" t="str">
            <v>MIÉ</v>
          </cell>
          <cell r="G452">
            <v>0.79880787037037038</v>
          </cell>
          <cell r="H452">
            <v>0</v>
          </cell>
          <cell r="I452">
            <v>0</v>
          </cell>
          <cell r="J452" t="str">
            <v>000:30</v>
          </cell>
          <cell r="K452" t="str">
            <v>[ANDALUCIA DIRECTO]  * {AVANCE PROGRAMACION}</v>
          </cell>
          <cell r="L452">
            <v>1</v>
          </cell>
          <cell r="M452">
            <v>9</v>
          </cell>
          <cell r="N452" t="str">
            <v>Primera</v>
          </cell>
          <cell r="O452">
            <v>1</v>
          </cell>
          <cell r="P452">
            <v>519.20000000000005</v>
          </cell>
          <cell r="Q452">
            <v>366</v>
          </cell>
          <cell r="R452">
            <v>450</v>
          </cell>
        </row>
        <row r="453">
          <cell r="A453">
            <v>450</v>
          </cell>
          <cell r="B453" t="str">
            <v xml:space="preserve">ISLA MAGICA/P.TEMATIC                                      </v>
          </cell>
          <cell r="C453" t="str">
            <v>C.SUR</v>
          </cell>
          <cell r="D453" t="str">
            <v>GENERAL</v>
          </cell>
          <cell r="E453">
            <v>35914</v>
          </cell>
          <cell r="F453" t="str">
            <v>MIÉ</v>
          </cell>
          <cell r="G453">
            <v>0.79984953703703709</v>
          </cell>
          <cell r="H453">
            <v>0</v>
          </cell>
          <cell r="I453">
            <v>0</v>
          </cell>
          <cell r="J453" t="str">
            <v>000:10</v>
          </cell>
          <cell r="K453" t="str">
            <v>[ANDALUCIA DIRECTO]  * {AVANCE PROGRAMACION}</v>
          </cell>
          <cell r="L453">
            <v>4</v>
          </cell>
          <cell r="M453">
            <v>9</v>
          </cell>
          <cell r="N453" t="str">
            <v>Resto</v>
          </cell>
          <cell r="O453">
            <v>0.8</v>
          </cell>
          <cell r="P453">
            <v>520</v>
          </cell>
          <cell r="Q453">
            <v>291</v>
          </cell>
          <cell r="R453">
            <v>150</v>
          </cell>
        </row>
        <row r="454">
          <cell r="A454">
            <v>451</v>
          </cell>
          <cell r="B454" t="str">
            <v xml:space="preserve">ISLA MAGICA/P.TEMATIC                                      </v>
          </cell>
          <cell r="C454" t="str">
            <v>C.SUR</v>
          </cell>
          <cell r="D454" t="str">
            <v>GENERAL</v>
          </cell>
          <cell r="E454">
            <v>35914</v>
          </cell>
          <cell r="F454" t="str">
            <v>MIÉ</v>
          </cell>
          <cell r="G454">
            <v>0.92284722222222226</v>
          </cell>
          <cell r="H454">
            <v>0</v>
          </cell>
          <cell r="I454">
            <v>0</v>
          </cell>
          <cell r="J454" t="str">
            <v>000:30</v>
          </cell>
          <cell r="K454" t="str">
            <v>[MIRA QUE BUENO]  * {AVANCE PROGRAMACION}</v>
          </cell>
          <cell r="L454">
            <v>3</v>
          </cell>
          <cell r="M454">
            <v>16</v>
          </cell>
          <cell r="N454" t="str">
            <v>Resto</v>
          </cell>
          <cell r="O454">
            <v>0.9</v>
          </cell>
          <cell r="P454">
            <v>520.79999999999995</v>
          </cell>
          <cell r="Q454">
            <v>319</v>
          </cell>
          <cell r="R454">
            <v>1050</v>
          </cell>
        </row>
        <row r="455">
          <cell r="A455">
            <v>452</v>
          </cell>
          <cell r="B455" t="str">
            <v xml:space="preserve">ISLA MAGICA/P.TEMATIC                                      </v>
          </cell>
          <cell r="C455" t="str">
            <v>C.SUR</v>
          </cell>
          <cell r="D455" t="str">
            <v>GENERAL</v>
          </cell>
          <cell r="E455">
            <v>35914</v>
          </cell>
          <cell r="F455" t="str">
            <v>MIÉ</v>
          </cell>
          <cell r="G455">
            <v>0.92385416666666664</v>
          </cell>
          <cell r="H455">
            <v>0</v>
          </cell>
          <cell r="I455">
            <v>0</v>
          </cell>
          <cell r="J455" t="str">
            <v>000:10</v>
          </cell>
          <cell r="K455" t="str">
            <v>[MIRA QUE BUENO] {AVANCE PROGRAMACION} * {(P)PRIMAVERA}</v>
          </cell>
          <cell r="L455">
            <v>7</v>
          </cell>
          <cell r="M455">
            <v>16</v>
          </cell>
          <cell r="N455" t="str">
            <v>Resto</v>
          </cell>
          <cell r="O455">
            <v>0.6</v>
          </cell>
          <cell r="P455">
            <v>521.4</v>
          </cell>
          <cell r="Q455">
            <v>219</v>
          </cell>
          <cell r="R455">
            <v>350</v>
          </cell>
        </row>
        <row r="456">
          <cell r="A456">
            <v>453</v>
          </cell>
          <cell r="B456" t="str">
            <v xml:space="preserve">ISLA MAGICA/P.TEMATIC                                      </v>
          </cell>
          <cell r="C456" t="str">
            <v>TVM</v>
          </cell>
          <cell r="D456" t="str">
            <v>GENERAL</v>
          </cell>
          <cell r="E456">
            <v>35914</v>
          </cell>
          <cell r="F456" t="str">
            <v>MIÉ</v>
          </cell>
          <cell r="G456">
            <v>0.57554398148148145</v>
          </cell>
          <cell r="H456">
            <v>0</v>
          </cell>
          <cell r="I456">
            <v>0</v>
          </cell>
          <cell r="J456" t="str">
            <v>000:30</v>
          </cell>
          <cell r="K456" t="str">
            <v>[CYBERCLUB] * [AVANCE PROGRAMACION]</v>
          </cell>
          <cell r="L456">
            <v>2</v>
          </cell>
          <cell r="M456">
            <v>18</v>
          </cell>
          <cell r="N456" t="str">
            <v>Segunda</v>
          </cell>
          <cell r="O456">
            <v>0.2</v>
          </cell>
          <cell r="P456">
            <v>521.70000000000005</v>
          </cell>
          <cell r="Q456">
            <v>82</v>
          </cell>
          <cell r="R456">
            <v>413</v>
          </cell>
        </row>
        <row r="457">
          <cell r="A457">
            <v>454</v>
          </cell>
          <cell r="B457" t="str">
            <v xml:space="preserve">ISLA MAGICA/P.TEMATIC                                      </v>
          </cell>
          <cell r="C457" t="str">
            <v>TVM</v>
          </cell>
          <cell r="D457" t="str">
            <v>GENERAL</v>
          </cell>
          <cell r="E457">
            <v>35914</v>
          </cell>
          <cell r="F457" t="str">
            <v>MIÉ</v>
          </cell>
          <cell r="G457">
            <v>0.57646990740740744</v>
          </cell>
          <cell r="H457">
            <v>0</v>
          </cell>
          <cell r="I457">
            <v>0</v>
          </cell>
          <cell r="J457" t="str">
            <v>000:10</v>
          </cell>
          <cell r="K457" t="str">
            <v>[CYBERCLUB] * [AVANCE PROGRAMACION]</v>
          </cell>
          <cell r="L457">
            <v>6</v>
          </cell>
          <cell r="M457">
            <v>18</v>
          </cell>
          <cell r="N457" t="str">
            <v>Resto</v>
          </cell>
          <cell r="O457">
            <v>0.2</v>
          </cell>
          <cell r="P457">
            <v>521.9</v>
          </cell>
          <cell r="Q457">
            <v>73</v>
          </cell>
          <cell r="R457">
            <v>138</v>
          </cell>
        </row>
        <row r="458">
          <cell r="A458">
            <v>455</v>
          </cell>
          <cell r="B458" t="str">
            <v xml:space="preserve">ISLA MAGICA/P.TEMATIC                                      </v>
          </cell>
          <cell r="C458" t="str">
            <v>TVM</v>
          </cell>
          <cell r="D458" t="str">
            <v>GENERAL</v>
          </cell>
          <cell r="E458">
            <v>35914</v>
          </cell>
          <cell r="F458" t="str">
            <v>MIÉ</v>
          </cell>
          <cell r="G458">
            <v>0.95400462962962962</v>
          </cell>
          <cell r="H458">
            <v>0</v>
          </cell>
          <cell r="I458">
            <v>0</v>
          </cell>
          <cell r="J458" t="str">
            <v>000:30</v>
          </cell>
          <cell r="K458" t="str">
            <v>[NUMEROS ROJOS] {AVANCE PROGRAMACION} * {AVANCE PROGRAMACION}</v>
          </cell>
          <cell r="L458">
            <v>3</v>
          </cell>
          <cell r="M458">
            <v>20</v>
          </cell>
          <cell r="N458" t="str">
            <v>Resto</v>
          </cell>
          <cell r="O458">
            <v>0.4</v>
          </cell>
          <cell r="P458">
            <v>522.29999999999995</v>
          </cell>
          <cell r="Q458">
            <v>152</v>
          </cell>
          <cell r="R458">
            <v>1050</v>
          </cell>
        </row>
        <row r="459">
          <cell r="A459">
            <v>456</v>
          </cell>
          <cell r="B459" t="str">
            <v xml:space="preserve">ISLA MAGICA/P.TEMATIC                                      </v>
          </cell>
          <cell r="C459" t="str">
            <v>C.SUR</v>
          </cell>
          <cell r="D459" t="str">
            <v>GENERAL</v>
          </cell>
          <cell r="E459">
            <v>35915</v>
          </cell>
          <cell r="F459" t="str">
            <v>JUE</v>
          </cell>
          <cell r="G459">
            <v>0.69540509259259264</v>
          </cell>
          <cell r="H459">
            <v>0</v>
          </cell>
          <cell r="I459">
            <v>0</v>
          </cell>
          <cell r="J459" t="str">
            <v>000:30</v>
          </cell>
          <cell r="K459" t="str">
            <v>[DE TARDE EN TARDE] {AVANCE PROGRAMACION} * {LA TIENDA EN CASA}</v>
          </cell>
          <cell r="L459">
            <v>1</v>
          </cell>
          <cell r="M459">
            <v>12</v>
          </cell>
          <cell r="N459" t="str">
            <v>Primera</v>
          </cell>
          <cell r="O459">
            <v>1.6</v>
          </cell>
          <cell r="P459">
            <v>523.9</v>
          </cell>
          <cell r="Q459">
            <v>599</v>
          </cell>
          <cell r="R459">
            <v>750</v>
          </cell>
        </row>
        <row r="460">
          <cell r="A460">
            <v>457</v>
          </cell>
          <cell r="B460" t="str">
            <v xml:space="preserve">ISLA MAGICA/P.TEMATIC                                      </v>
          </cell>
          <cell r="C460" t="str">
            <v>TVM</v>
          </cell>
          <cell r="D460" t="str">
            <v>GENERAL</v>
          </cell>
          <cell r="E460">
            <v>35915</v>
          </cell>
          <cell r="F460" t="str">
            <v>JUE</v>
          </cell>
          <cell r="G460">
            <v>0.92146990740740742</v>
          </cell>
          <cell r="H460">
            <v>0</v>
          </cell>
          <cell r="I460">
            <v>0</v>
          </cell>
          <cell r="J460" t="str">
            <v>000:30</v>
          </cell>
          <cell r="K460" t="str">
            <v>[TOMBOLA]  * {INTERRUPCION EMISION}</v>
          </cell>
          <cell r="L460">
            <v>4</v>
          </cell>
          <cell r="M460">
            <v>18</v>
          </cell>
          <cell r="N460" t="str">
            <v>Resto</v>
          </cell>
          <cell r="O460">
            <v>0.7</v>
          </cell>
          <cell r="P460">
            <v>524.6</v>
          </cell>
          <cell r="Q460">
            <v>267</v>
          </cell>
          <cell r="R460">
            <v>1050</v>
          </cell>
        </row>
        <row r="461">
          <cell r="A461">
            <v>458</v>
          </cell>
          <cell r="B461" t="str">
            <v xml:space="preserve">ISLA MAGICA/P.TEMATIC                                      </v>
          </cell>
          <cell r="C461" t="str">
            <v>TVM</v>
          </cell>
          <cell r="D461" t="str">
            <v>GENERAL</v>
          </cell>
          <cell r="E461">
            <v>35915</v>
          </cell>
          <cell r="F461" t="str">
            <v>JUE</v>
          </cell>
          <cell r="G461">
            <v>0.92256944444444444</v>
          </cell>
          <cell r="H461">
            <v>0</v>
          </cell>
          <cell r="I461">
            <v>0</v>
          </cell>
          <cell r="J461" t="str">
            <v>000:10</v>
          </cell>
          <cell r="K461" t="str">
            <v>[TOMBOLA]  * {INTERRUPCION EMISION}</v>
          </cell>
          <cell r="L461">
            <v>8</v>
          </cell>
          <cell r="M461">
            <v>18</v>
          </cell>
          <cell r="N461" t="str">
            <v>Resto</v>
          </cell>
          <cell r="O461">
            <v>0.7</v>
          </cell>
          <cell r="P461">
            <v>525.29999999999995</v>
          </cell>
          <cell r="Q461">
            <v>250</v>
          </cell>
          <cell r="R461">
            <v>350</v>
          </cell>
        </row>
        <row r="462">
          <cell r="A462">
            <v>459</v>
          </cell>
          <cell r="B462" t="str">
            <v xml:space="preserve">ISLA MAGICA/P.TEMATIC                                      </v>
          </cell>
          <cell r="C462" t="str">
            <v>C.SUR</v>
          </cell>
          <cell r="D462" t="str">
            <v>GENERAL</v>
          </cell>
          <cell r="E462">
            <v>35916</v>
          </cell>
          <cell r="F462" t="str">
            <v>VIE</v>
          </cell>
          <cell r="G462">
            <v>0.91070601851851851</v>
          </cell>
          <cell r="H462">
            <v>0</v>
          </cell>
          <cell r="I462">
            <v>0</v>
          </cell>
          <cell r="J462" t="str">
            <v>000:30</v>
          </cell>
          <cell r="K462" t="str">
            <v>[FESTIVAL]  * {(P)PRIMAVERA}</v>
          </cell>
          <cell r="L462">
            <v>3</v>
          </cell>
          <cell r="M462">
            <v>11</v>
          </cell>
          <cell r="N462" t="str">
            <v>Resto</v>
          </cell>
          <cell r="O462">
            <v>1.5</v>
          </cell>
          <cell r="P462">
            <v>526.79999999999995</v>
          </cell>
          <cell r="Q462">
            <v>542</v>
          </cell>
          <cell r="R462">
            <v>1050</v>
          </cell>
        </row>
        <row r="463">
          <cell r="A463">
            <v>460</v>
          </cell>
          <cell r="B463" t="str">
            <v xml:space="preserve">ISLA MAGICA/P.TEMATIC                                      </v>
          </cell>
          <cell r="C463" t="str">
            <v>C.SUR</v>
          </cell>
          <cell r="D463" t="str">
            <v>GENERAL</v>
          </cell>
          <cell r="E463">
            <v>35916</v>
          </cell>
          <cell r="F463" t="str">
            <v>VIE</v>
          </cell>
          <cell r="G463">
            <v>0.91180555555555554</v>
          </cell>
          <cell r="H463">
            <v>0</v>
          </cell>
          <cell r="I463">
            <v>0</v>
          </cell>
          <cell r="J463" t="str">
            <v>000:10</v>
          </cell>
          <cell r="K463" t="str">
            <v>[FESTIVAL] {(P)PRIMAVERA} * {AVANCE PROGRAMACION}</v>
          </cell>
          <cell r="L463">
            <v>7</v>
          </cell>
          <cell r="M463">
            <v>11</v>
          </cell>
          <cell r="N463" t="str">
            <v>Resto</v>
          </cell>
          <cell r="O463">
            <v>1.1000000000000001</v>
          </cell>
          <cell r="P463">
            <v>527.9</v>
          </cell>
          <cell r="Q463">
            <v>393</v>
          </cell>
          <cell r="R463">
            <v>350</v>
          </cell>
        </row>
        <row r="464">
          <cell r="A464">
            <v>461</v>
          </cell>
          <cell r="B464" t="str">
            <v xml:space="preserve">ISLA MAGICA/P.TEMATIC                                      </v>
          </cell>
          <cell r="C464" t="str">
            <v>TVM</v>
          </cell>
          <cell r="D464" t="str">
            <v>GENERAL</v>
          </cell>
          <cell r="E464">
            <v>35916</v>
          </cell>
          <cell r="F464" t="str">
            <v>VIE</v>
          </cell>
          <cell r="G464">
            <v>0.57508101851851856</v>
          </cell>
          <cell r="H464">
            <v>0</v>
          </cell>
          <cell r="I464">
            <v>0</v>
          </cell>
          <cell r="J464" t="str">
            <v>000:30</v>
          </cell>
          <cell r="K464" t="str">
            <v>[CYBERCLUB] * [AVANCE PROGRAMACION]</v>
          </cell>
          <cell r="L464">
            <v>2</v>
          </cell>
          <cell r="M464">
            <v>19</v>
          </cell>
          <cell r="N464" t="str">
            <v>Segunda</v>
          </cell>
          <cell r="O464">
            <v>0.3</v>
          </cell>
          <cell r="P464">
            <v>528.1</v>
          </cell>
          <cell r="Q464">
            <v>97</v>
          </cell>
          <cell r="R464">
            <v>413</v>
          </cell>
        </row>
        <row r="465">
          <cell r="A465">
            <v>462</v>
          </cell>
          <cell r="B465" t="str">
            <v xml:space="preserve">ISLA MAGICA/P.TEMATIC                                      </v>
          </cell>
          <cell r="C465" t="str">
            <v>C.SUR</v>
          </cell>
          <cell r="D465" t="str">
            <v>GENERAL</v>
          </cell>
          <cell r="E465">
            <v>35917</v>
          </cell>
          <cell r="F465" t="str">
            <v>SÁB</v>
          </cell>
          <cell r="G465">
            <v>0.64253472222222219</v>
          </cell>
          <cell r="H465">
            <v>0</v>
          </cell>
          <cell r="I465">
            <v>0</v>
          </cell>
          <cell r="J465" t="str">
            <v>000:30</v>
          </cell>
          <cell r="K465" t="str">
            <v>[CINE]  * {AVANCE PROGRAMACION}</v>
          </cell>
          <cell r="L465">
            <v>1</v>
          </cell>
          <cell r="M465">
            <v>15</v>
          </cell>
          <cell r="N465" t="str">
            <v>Primera</v>
          </cell>
          <cell r="O465">
            <v>1.5</v>
          </cell>
          <cell r="P465">
            <v>529.70000000000005</v>
          </cell>
          <cell r="Q465">
            <v>568</v>
          </cell>
          <cell r="R465">
            <v>525</v>
          </cell>
        </row>
        <row r="466">
          <cell r="A466">
            <v>463</v>
          </cell>
          <cell r="B466" t="str">
            <v xml:space="preserve">ISLA MAGICA/P.TEMATIC                                      </v>
          </cell>
          <cell r="C466" t="str">
            <v>C.SUR</v>
          </cell>
          <cell r="D466" t="str">
            <v>GENERAL</v>
          </cell>
          <cell r="E466">
            <v>35917</v>
          </cell>
          <cell r="F466" t="str">
            <v>SÁB</v>
          </cell>
          <cell r="G466">
            <v>0.66401620370370373</v>
          </cell>
          <cell r="H466">
            <v>0</v>
          </cell>
          <cell r="I466">
            <v>0</v>
          </cell>
          <cell r="J466" t="str">
            <v>000:30</v>
          </cell>
          <cell r="K466" t="str">
            <v>[CINE] {LA TIENDA EN CASA} * {AVANCE PROGRAMACION}</v>
          </cell>
          <cell r="L466">
            <v>1</v>
          </cell>
          <cell r="M466">
            <v>17</v>
          </cell>
          <cell r="N466" t="str">
            <v>Primera</v>
          </cell>
          <cell r="O466">
            <v>2.1</v>
          </cell>
          <cell r="P466">
            <v>531.79999999999995</v>
          </cell>
          <cell r="Q466">
            <v>785</v>
          </cell>
          <cell r="R466">
            <v>525</v>
          </cell>
        </row>
        <row r="467">
          <cell r="A467">
            <v>464</v>
          </cell>
          <cell r="B467" t="str">
            <v xml:space="preserve">ISLA MAGICA/P.TEMATIC                                      </v>
          </cell>
          <cell r="C467" t="str">
            <v>TVG</v>
          </cell>
          <cell r="D467" t="str">
            <v>GENERAL</v>
          </cell>
          <cell r="E467">
            <v>35917</v>
          </cell>
          <cell r="F467" t="str">
            <v>SÁB</v>
          </cell>
          <cell r="G467">
            <v>0.91120370370370374</v>
          </cell>
          <cell r="H467">
            <v>0</v>
          </cell>
          <cell r="I467">
            <v>0</v>
          </cell>
          <cell r="J467" t="str">
            <v>000:20</v>
          </cell>
          <cell r="K467" t="str">
            <v>[A XORNADA EN XOGO] {FUTBOL:L.ESPA#OLA}</v>
          </cell>
          <cell r="L467">
            <v>6</v>
          </cell>
          <cell r="M467">
            <v>22</v>
          </cell>
          <cell r="N467" t="str">
            <v>Resto</v>
          </cell>
          <cell r="O467">
            <v>0.9</v>
          </cell>
          <cell r="P467">
            <v>532.70000000000005</v>
          </cell>
          <cell r="Q467">
            <v>319</v>
          </cell>
          <cell r="R467">
            <v>675</v>
          </cell>
        </row>
        <row r="468">
          <cell r="A468">
            <v>465</v>
          </cell>
          <cell r="B468" t="str">
            <v xml:space="preserve">ISLA MAGICA/P.TEMATIC                                      </v>
          </cell>
          <cell r="C468" t="str">
            <v>TVM</v>
          </cell>
          <cell r="D468" t="str">
            <v>GENERAL</v>
          </cell>
          <cell r="E468">
            <v>35917</v>
          </cell>
          <cell r="F468" t="str">
            <v>SÁB</v>
          </cell>
          <cell r="G468">
            <v>0.86856481481481485</v>
          </cell>
          <cell r="H468">
            <v>0</v>
          </cell>
          <cell r="I468">
            <v>0</v>
          </cell>
          <cell r="J468" t="str">
            <v>000:10</v>
          </cell>
          <cell r="K468" t="str">
            <v xml:space="preserve">[NOCHE DE FUTBOL] {AVANCE PROGRAMACION} * </v>
          </cell>
          <cell r="L468">
            <v>26</v>
          </cell>
          <cell r="M468">
            <v>31</v>
          </cell>
          <cell r="N468" t="str">
            <v>Resto</v>
          </cell>
          <cell r="O468">
            <v>0.9</v>
          </cell>
          <cell r="P468">
            <v>533.6</v>
          </cell>
          <cell r="Q468">
            <v>338</v>
          </cell>
          <cell r="R468">
            <v>250</v>
          </cell>
        </row>
        <row r="469">
          <cell r="A469">
            <v>466</v>
          </cell>
          <cell r="B469" t="str">
            <v xml:space="preserve">ISLA MAGICA/P.TEMATIC                                      </v>
          </cell>
          <cell r="C469" t="str">
            <v>C.SUR</v>
          </cell>
          <cell r="D469" t="str">
            <v>GENERAL</v>
          </cell>
          <cell r="E469">
            <v>35918</v>
          </cell>
          <cell r="F469" t="str">
            <v>DOM</v>
          </cell>
          <cell r="G469">
            <v>0.66827546296296303</v>
          </cell>
          <cell r="H469">
            <v>0</v>
          </cell>
          <cell r="I469">
            <v>0</v>
          </cell>
          <cell r="J469" t="str">
            <v>000:30</v>
          </cell>
          <cell r="K469" t="str">
            <v>[CINE] {LA TIENDA EN CASA} * {AVANCE PROGRAMACION}</v>
          </cell>
          <cell r="L469">
            <v>1</v>
          </cell>
          <cell r="M469">
            <v>18</v>
          </cell>
          <cell r="N469" t="str">
            <v>Primera</v>
          </cell>
          <cell r="O469">
            <v>1.2</v>
          </cell>
          <cell r="P469">
            <v>534.70000000000005</v>
          </cell>
          <cell r="Q469">
            <v>425</v>
          </cell>
          <cell r="R469">
            <v>525</v>
          </cell>
        </row>
        <row r="470">
          <cell r="A470">
            <v>467</v>
          </cell>
          <cell r="B470" t="str">
            <v xml:space="preserve">ISLA MAGICA/P.TEMATIC                                      </v>
          </cell>
          <cell r="C470" t="str">
            <v>C.SUR</v>
          </cell>
          <cell r="D470" t="str">
            <v>GENERAL</v>
          </cell>
          <cell r="E470">
            <v>35918</v>
          </cell>
          <cell r="F470" t="str">
            <v>DOM</v>
          </cell>
          <cell r="G470">
            <v>0.6850694444444444</v>
          </cell>
          <cell r="H470">
            <v>0</v>
          </cell>
          <cell r="I470">
            <v>0</v>
          </cell>
          <cell r="J470" t="str">
            <v>000:30</v>
          </cell>
          <cell r="K470" t="str">
            <v>[CINE] {AVANCE PROGRAMACION} * {AVANCE PROGRAMACION}</v>
          </cell>
          <cell r="L470">
            <v>1</v>
          </cell>
          <cell r="M470">
            <v>17</v>
          </cell>
          <cell r="N470" t="str">
            <v>Primera</v>
          </cell>
          <cell r="O470">
            <v>1.3</v>
          </cell>
          <cell r="P470">
            <v>536</v>
          </cell>
          <cell r="Q470">
            <v>470</v>
          </cell>
          <cell r="R470">
            <v>525</v>
          </cell>
        </row>
        <row r="471">
          <cell r="A471">
            <v>468</v>
          </cell>
          <cell r="B471" t="str">
            <v xml:space="preserve">ISLA MAGICA/P.TEMATIC                                      </v>
          </cell>
          <cell r="C471" t="str">
            <v>TVM</v>
          </cell>
          <cell r="D471" t="str">
            <v>GENERAL</v>
          </cell>
          <cell r="E471">
            <v>35918</v>
          </cell>
          <cell r="F471" t="str">
            <v>DOM</v>
          </cell>
          <cell r="G471">
            <v>0.66216435185185185</v>
          </cell>
          <cell r="H471">
            <v>0</v>
          </cell>
          <cell r="I471">
            <v>0</v>
          </cell>
          <cell r="J471" t="str">
            <v>000:30</v>
          </cell>
          <cell r="K471" t="str">
            <v>[CINE]  * {AVANCE PROGRAMACION}</v>
          </cell>
          <cell r="L471">
            <v>3</v>
          </cell>
          <cell r="M471">
            <v>24</v>
          </cell>
          <cell r="N471" t="str">
            <v>Resto</v>
          </cell>
          <cell r="O471">
            <v>0.8</v>
          </cell>
          <cell r="P471">
            <v>536.79999999999995</v>
          </cell>
          <cell r="Q471">
            <v>296</v>
          </cell>
          <cell r="R471">
            <v>600</v>
          </cell>
        </row>
        <row r="472">
          <cell r="A472">
            <v>469</v>
          </cell>
          <cell r="B472" t="str">
            <v xml:space="preserve">ISLA MAGICA/P.TEMATIC                                      </v>
          </cell>
          <cell r="C472" t="str">
            <v>TVM</v>
          </cell>
          <cell r="D472" t="str">
            <v>GENERAL</v>
          </cell>
          <cell r="E472">
            <v>35918</v>
          </cell>
          <cell r="F472" t="str">
            <v>DOM</v>
          </cell>
          <cell r="G472">
            <v>0.76340277777777776</v>
          </cell>
          <cell r="H472">
            <v>0</v>
          </cell>
          <cell r="I472">
            <v>0</v>
          </cell>
          <cell r="J472" t="str">
            <v>000:10</v>
          </cell>
          <cell r="K472" t="str">
            <v>[CINE] {AVANCE PROGRAMACION} * {AVANCE PROGRAMACION}</v>
          </cell>
          <cell r="L472">
            <v>6</v>
          </cell>
          <cell r="M472">
            <v>24</v>
          </cell>
          <cell r="N472" t="str">
            <v>Resto</v>
          </cell>
          <cell r="O472">
            <v>0.5</v>
          </cell>
          <cell r="P472">
            <v>537.29999999999995</v>
          </cell>
          <cell r="Q472">
            <v>177</v>
          </cell>
          <cell r="R472">
            <v>200</v>
          </cell>
        </row>
        <row r="473">
          <cell r="A473">
            <v>470</v>
          </cell>
          <cell r="B473" t="str">
            <v xml:space="preserve">ISLA MAGICA/P.TEMATIC                                      </v>
          </cell>
          <cell r="C473" t="str">
            <v>TVM</v>
          </cell>
          <cell r="D473" t="str">
            <v>GENERAL</v>
          </cell>
          <cell r="E473">
            <v>35918</v>
          </cell>
          <cell r="F473" t="str">
            <v>DOM</v>
          </cell>
          <cell r="G473">
            <v>0.82930555555555552</v>
          </cell>
          <cell r="H473">
            <v>0</v>
          </cell>
          <cell r="I473">
            <v>0</v>
          </cell>
          <cell r="J473" t="str">
            <v>000:30</v>
          </cell>
          <cell r="K473" t="str">
            <v>[CINE] {AVANCE PROGRAMACION} * {AVANCE PROGRAMACION}</v>
          </cell>
          <cell r="L473">
            <v>3</v>
          </cell>
          <cell r="M473">
            <v>18</v>
          </cell>
          <cell r="N473" t="str">
            <v>Resto</v>
          </cell>
          <cell r="O473">
            <v>0.4</v>
          </cell>
          <cell r="P473">
            <v>537.70000000000005</v>
          </cell>
          <cell r="Q473">
            <v>157</v>
          </cell>
          <cell r="R473">
            <v>600</v>
          </cell>
        </row>
        <row r="474">
          <cell r="A474">
            <v>471</v>
          </cell>
          <cell r="B474" t="str">
            <v xml:space="preserve">ISLA MAGICA/P.TEMATIC                                      </v>
          </cell>
          <cell r="C474" t="str">
            <v>TVM</v>
          </cell>
          <cell r="D474" t="str">
            <v>GENERAL</v>
          </cell>
          <cell r="E474">
            <v>35918</v>
          </cell>
          <cell r="F474" t="str">
            <v>DOM</v>
          </cell>
          <cell r="G474">
            <v>0.83028935185185182</v>
          </cell>
          <cell r="H474">
            <v>0</v>
          </cell>
          <cell r="I474">
            <v>0</v>
          </cell>
          <cell r="J474" t="str">
            <v>000:10</v>
          </cell>
          <cell r="K474" t="str">
            <v>[CINE] {AVANCE PROGRAMACION} * {AVANCE PROGRAMACION}</v>
          </cell>
          <cell r="L474">
            <v>6</v>
          </cell>
          <cell r="M474">
            <v>18</v>
          </cell>
          <cell r="N474" t="str">
            <v>Resto</v>
          </cell>
          <cell r="O474">
            <v>0.4</v>
          </cell>
          <cell r="P474">
            <v>538.20000000000005</v>
          </cell>
          <cell r="Q474">
            <v>160</v>
          </cell>
          <cell r="R474">
            <v>200</v>
          </cell>
        </row>
        <row r="475">
          <cell r="A475">
            <v>472</v>
          </cell>
          <cell r="B475" t="str">
            <v xml:space="preserve">ISLA MAGICA/P.TEMATIC                                      </v>
          </cell>
          <cell r="C475" t="str">
            <v>C.SUR</v>
          </cell>
          <cell r="D475" t="str">
            <v>GENERAL</v>
          </cell>
          <cell r="E475">
            <v>35924</v>
          </cell>
          <cell r="F475" t="str">
            <v>SÁB</v>
          </cell>
          <cell r="G475">
            <v>0.67606481481481484</v>
          </cell>
          <cell r="H475">
            <v>0</v>
          </cell>
          <cell r="I475">
            <v>0</v>
          </cell>
          <cell r="J475" t="str">
            <v>000:30</v>
          </cell>
          <cell r="K475" t="str">
            <v>[CINE] {AVANCE PROGRAMACION} * {AVANCE PROGRAMACION}</v>
          </cell>
          <cell r="L475">
            <v>1</v>
          </cell>
          <cell r="M475">
            <v>18</v>
          </cell>
          <cell r="N475" t="str">
            <v>Primera</v>
          </cell>
          <cell r="O475">
            <v>1.6</v>
          </cell>
          <cell r="P475">
            <v>539.79999999999995</v>
          </cell>
          <cell r="Q475">
            <v>599</v>
          </cell>
          <cell r="R475">
            <v>525</v>
          </cell>
        </row>
        <row r="476">
          <cell r="A476">
            <v>473</v>
          </cell>
          <cell r="B476" t="str">
            <v xml:space="preserve">ISLA MAGICA/P.TEMATIC                                      </v>
          </cell>
          <cell r="C476" t="str">
            <v>C.SUR</v>
          </cell>
          <cell r="D476" t="str">
            <v>GENERAL</v>
          </cell>
          <cell r="E476">
            <v>35924</v>
          </cell>
          <cell r="F476" t="str">
            <v>SÁB</v>
          </cell>
          <cell r="G476">
            <v>0.70013888888888898</v>
          </cell>
          <cell r="H476">
            <v>0</v>
          </cell>
          <cell r="I476">
            <v>0</v>
          </cell>
          <cell r="J476" t="str">
            <v>000:30</v>
          </cell>
          <cell r="K476" t="str">
            <v>[CINE] {AVANCE PROGRAMACION} * {AVANCE PROGRAMACION}</v>
          </cell>
          <cell r="L476">
            <v>1</v>
          </cell>
          <cell r="M476">
            <v>16</v>
          </cell>
          <cell r="N476" t="str">
            <v>Primera</v>
          </cell>
          <cell r="O476">
            <v>1.6</v>
          </cell>
          <cell r="P476">
            <v>541.4</v>
          </cell>
          <cell r="Q476">
            <v>592</v>
          </cell>
          <cell r="R476">
            <v>525</v>
          </cell>
        </row>
        <row r="477">
          <cell r="A477">
            <v>474</v>
          </cell>
          <cell r="B477" t="str">
            <v xml:space="preserve">ISLA MAGICA/P.TEMATIC                                      </v>
          </cell>
          <cell r="C477" t="str">
            <v>C.SUR</v>
          </cell>
          <cell r="D477" t="str">
            <v>GENERAL</v>
          </cell>
          <cell r="E477">
            <v>35924</v>
          </cell>
          <cell r="F477" t="str">
            <v>SÁB</v>
          </cell>
          <cell r="G477">
            <v>0.8903240740740741</v>
          </cell>
          <cell r="H477">
            <v>0</v>
          </cell>
          <cell r="I477">
            <v>0</v>
          </cell>
          <cell r="J477" t="str">
            <v>000:20</v>
          </cell>
          <cell r="K477" t="str">
            <v>[CLUB DEPORTIVO] {FUTBOL:L.ESPA#OLA}</v>
          </cell>
          <cell r="L477">
            <v>6</v>
          </cell>
          <cell r="M477">
            <v>30</v>
          </cell>
          <cell r="N477" t="str">
            <v>Resto</v>
          </cell>
          <cell r="O477">
            <v>2</v>
          </cell>
          <cell r="P477">
            <v>543.5</v>
          </cell>
          <cell r="Q477">
            <v>747</v>
          </cell>
          <cell r="R477">
            <v>850</v>
          </cell>
        </row>
        <row r="478">
          <cell r="A478">
            <v>475</v>
          </cell>
          <cell r="B478" t="str">
            <v xml:space="preserve">ISLA MAGICA/P.TEMATIC                                      </v>
          </cell>
          <cell r="C478" t="str">
            <v>C.SUR</v>
          </cell>
          <cell r="D478" t="str">
            <v>GENERAL</v>
          </cell>
          <cell r="E478">
            <v>35925</v>
          </cell>
          <cell r="F478" t="str">
            <v>DOM</v>
          </cell>
          <cell r="G478">
            <v>0.68365740740740744</v>
          </cell>
          <cell r="H478">
            <v>0</v>
          </cell>
          <cell r="I478">
            <v>0</v>
          </cell>
          <cell r="J478" t="str">
            <v>000:30</v>
          </cell>
          <cell r="K478" t="str">
            <v>[CINE]  * {AVANCE PROGRAMACION}</v>
          </cell>
          <cell r="L478">
            <v>1</v>
          </cell>
          <cell r="M478">
            <v>18</v>
          </cell>
          <cell r="N478" t="str">
            <v>Primera</v>
          </cell>
          <cell r="O478">
            <v>0.9</v>
          </cell>
          <cell r="P478">
            <v>544.4</v>
          </cell>
          <cell r="Q478">
            <v>345</v>
          </cell>
          <cell r="R478">
            <v>525</v>
          </cell>
        </row>
        <row r="479">
          <cell r="A479">
            <v>476</v>
          </cell>
          <cell r="B479" t="str">
            <v xml:space="preserve">ISLA MAGICA/P.TEMATIC                                      </v>
          </cell>
          <cell r="C479" t="str">
            <v>C.SUR</v>
          </cell>
          <cell r="D479" t="str">
            <v>GENERAL</v>
          </cell>
          <cell r="E479">
            <v>35925</v>
          </cell>
          <cell r="F479" t="str">
            <v>DOM</v>
          </cell>
          <cell r="G479">
            <v>0.70964120370370365</v>
          </cell>
          <cell r="H479">
            <v>0</v>
          </cell>
          <cell r="I479">
            <v>0</v>
          </cell>
          <cell r="J479" t="str">
            <v>000:30</v>
          </cell>
          <cell r="K479" t="str">
            <v>[CINE] {AVANCE PROGRAMACION} * {AVANCE PROGRAMACION}</v>
          </cell>
          <cell r="L479">
            <v>1</v>
          </cell>
          <cell r="M479">
            <v>14</v>
          </cell>
          <cell r="N479" t="str">
            <v>Primera</v>
          </cell>
          <cell r="O479">
            <v>1</v>
          </cell>
          <cell r="P479">
            <v>545.4</v>
          </cell>
          <cell r="Q479">
            <v>375</v>
          </cell>
          <cell r="R479">
            <v>525</v>
          </cell>
        </row>
        <row r="480">
          <cell r="A480">
            <v>477</v>
          </cell>
          <cell r="B480" t="str">
            <v xml:space="preserve">ISLA MAGICA/P.TEMATIC                                      </v>
          </cell>
          <cell r="C480" t="str">
            <v>C.SUR</v>
          </cell>
          <cell r="D480" t="str">
            <v>GENERAL</v>
          </cell>
          <cell r="E480">
            <v>35926</v>
          </cell>
          <cell r="F480" t="str">
            <v>LUN</v>
          </cell>
          <cell r="G480">
            <v>0.8257175925925927</v>
          </cell>
          <cell r="H480">
            <v>0</v>
          </cell>
          <cell r="I480">
            <v>0</v>
          </cell>
          <cell r="J480" t="str">
            <v>000:30</v>
          </cell>
          <cell r="K480" t="str">
            <v>[TOROS(D)] {LA TIENDA EN CASA} * {AVANCE PROGRAMACION}</v>
          </cell>
          <cell r="L480">
            <v>1</v>
          </cell>
          <cell r="M480">
            <v>6</v>
          </cell>
          <cell r="N480" t="str">
            <v>Primera</v>
          </cell>
          <cell r="O480">
            <v>1.2</v>
          </cell>
          <cell r="P480">
            <v>546.70000000000005</v>
          </cell>
          <cell r="Q480">
            <v>456</v>
          </cell>
          <cell r="R480">
            <v>450</v>
          </cell>
        </row>
        <row r="481">
          <cell r="A481">
            <v>478</v>
          </cell>
          <cell r="B481" t="str">
            <v xml:space="preserve">ISLA MAGICA/P.TEMATIC                                      </v>
          </cell>
          <cell r="C481" t="str">
            <v>C.SUR</v>
          </cell>
          <cell r="D481" t="str">
            <v>GENERAL</v>
          </cell>
          <cell r="E481">
            <v>35926</v>
          </cell>
          <cell r="F481" t="str">
            <v>LUN</v>
          </cell>
          <cell r="G481">
            <v>0.82679398148148142</v>
          </cell>
          <cell r="H481">
            <v>0</v>
          </cell>
          <cell r="I481">
            <v>0</v>
          </cell>
          <cell r="J481" t="str">
            <v>000:10</v>
          </cell>
          <cell r="K481" t="str">
            <v>[TOROS(D)] {AVANCE PROGRAMACION} * {AVANCE PROGRAMACION}</v>
          </cell>
          <cell r="L481">
            <v>4</v>
          </cell>
          <cell r="M481">
            <v>6</v>
          </cell>
          <cell r="N481" t="str">
            <v>Resto</v>
          </cell>
          <cell r="O481">
            <v>1.2</v>
          </cell>
          <cell r="P481">
            <v>547.9</v>
          </cell>
          <cell r="Q481">
            <v>446</v>
          </cell>
          <cell r="R481">
            <v>150</v>
          </cell>
        </row>
        <row r="482">
          <cell r="A482">
            <v>479</v>
          </cell>
          <cell r="B482" t="str">
            <v xml:space="preserve">ISLA MAGICA/P.TEMATIC                                      </v>
          </cell>
          <cell r="C482" t="str">
            <v>C.SUR</v>
          </cell>
          <cell r="D482" t="str">
            <v>GENERAL</v>
          </cell>
          <cell r="E482">
            <v>35926</v>
          </cell>
          <cell r="F482" t="str">
            <v>LUN</v>
          </cell>
          <cell r="G482">
            <v>0.8687962962962964</v>
          </cell>
          <cell r="H482">
            <v>0</v>
          </cell>
          <cell r="I482">
            <v>0</v>
          </cell>
          <cell r="J482" t="str">
            <v>000:30</v>
          </cell>
          <cell r="K482" t="str">
            <v>[NOTICIAS 2]  * {NOTICIAS PROVINCIALES}</v>
          </cell>
          <cell r="L482">
            <v>2</v>
          </cell>
          <cell r="M482">
            <v>14</v>
          </cell>
          <cell r="N482" t="str">
            <v>Segunda</v>
          </cell>
          <cell r="O482">
            <v>0.8</v>
          </cell>
          <cell r="P482">
            <v>548.6</v>
          </cell>
          <cell r="Q482">
            <v>284</v>
          </cell>
          <cell r="R482">
            <v>675</v>
          </cell>
        </row>
        <row r="483">
          <cell r="A483">
            <v>480</v>
          </cell>
          <cell r="B483" t="str">
            <v xml:space="preserve">ISLA MAGICA/P.TEMATIC                                      </v>
          </cell>
          <cell r="C483" t="str">
            <v>TVM</v>
          </cell>
          <cell r="D483" t="str">
            <v>GENERAL</v>
          </cell>
          <cell r="E483">
            <v>35926</v>
          </cell>
          <cell r="F483" t="str">
            <v>LUN</v>
          </cell>
          <cell r="G483">
            <v>0.86687499999999995</v>
          </cell>
          <cell r="H483">
            <v>0</v>
          </cell>
          <cell r="I483">
            <v>0</v>
          </cell>
          <cell r="J483" t="str">
            <v>000:30</v>
          </cell>
          <cell r="K483" t="str">
            <v>[TELENOTICIAS 2]</v>
          </cell>
          <cell r="L483">
            <v>5</v>
          </cell>
          <cell r="M483">
            <v>8</v>
          </cell>
          <cell r="N483" t="str">
            <v>Resto</v>
          </cell>
          <cell r="O483">
            <v>0.5</v>
          </cell>
          <cell r="P483">
            <v>549.20000000000005</v>
          </cell>
          <cell r="Q483">
            <v>184</v>
          </cell>
          <cell r="R483">
            <v>675</v>
          </cell>
        </row>
        <row r="484">
          <cell r="A484">
            <v>481</v>
          </cell>
          <cell r="B484" t="str">
            <v xml:space="preserve">ISLA MAGICA/P.TEMATIC                                      </v>
          </cell>
          <cell r="C484" t="str">
            <v>C.SUR</v>
          </cell>
          <cell r="D484" t="str">
            <v>GENERAL</v>
          </cell>
          <cell r="E484">
            <v>35927</v>
          </cell>
          <cell r="F484" t="str">
            <v>MAR</v>
          </cell>
          <cell r="G484">
            <v>0.68641203703703713</v>
          </cell>
          <cell r="H484">
            <v>0</v>
          </cell>
          <cell r="I484">
            <v>0</v>
          </cell>
          <cell r="J484" t="str">
            <v>000:30</v>
          </cell>
          <cell r="K484" t="str">
            <v>[DE TARDE EN TARDE]  * {AVANCE PROGRAMACION}</v>
          </cell>
          <cell r="L484">
            <v>3</v>
          </cell>
          <cell r="M484">
            <v>19</v>
          </cell>
          <cell r="N484" t="str">
            <v>Resto</v>
          </cell>
          <cell r="O484">
            <v>1.7</v>
          </cell>
          <cell r="P484">
            <v>550.9</v>
          </cell>
          <cell r="Q484">
            <v>628</v>
          </cell>
          <cell r="R484">
            <v>750</v>
          </cell>
        </row>
        <row r="485">
          <cell r="A485">
            <v>482</v>
          </cell>
          <cell r="B485" t="str">
            <v xml:space="preserve">ISLA MAGICA/P.TEMATIC                                      </v>
          </cell>
          <cell r="C485" t="str">
            <v>C.SUR</v>
          </cell>
          <cell r="D485" t="str">
            <v>GENERAL</v>
          </cell>
          <cell r="E485">
            <v>35927</v>
          </cell>
          <cell r="F485" t="str">
            <v>MAR</v>
          </cell>
          <cell r="G485">
            <v>0.68699074074074085</v>
          </cell>
          <cell r="H485">
            <v>0</v>
          </cell>
          <cell r="I485">
            <v>0</v>
          </cell>
          <cell r="J485" t="str">
            <v>000:10</v>
          </cell>
          <cell r="K485" t="str">
            <v>[DE TARDE EN TARDE]  * {AVANCE PROGRAMACION}</v>
          </cell>
          <cell r="L485">
            <v>5</v>
          </cell>
          <cell r="M485">
            <v>19</v>
          </cell>
          <cell r="N485" t="str">
            <v>Resto</v>
          </cell>
          <cell r="O485">
            <v>1.7</v>
          </cell>
          <cell r="P485">
            <v>552.6</v>
          </cell>
          <cell r="Q485">
            <v>629</v>
          </cell>
          <cell r="R485">
            <v>250</v>
          </cell>
        </row>
        <row r="486">
          <cell r="A486">
            <v>483</v>
          </cell>
          <cell r="B486" t="str">
            <v xml:space="preserve">ISLA MAGICA/P.TEMATIC                                      </v>
          </cell>
          <cell r="C486" t="str">
            <v>TVM</v>
          </cell>
          <cell r="D486" t="str">
            <v>GENERAL</v>
          </cell>
          <cell r="E486">
            <v>35927</v>
          </cell>
          <cell r="F486" t="str">
            <v>MAR</v>
          </cell>
          <cell r="G486">
            <v>0.96196759259259268</v>
          </cell>
          <cell r="H486">
            <v>0</v>
          </cell>
          <cell r="I486">
            <v>0</v>
          </cell>
          <cell r="J486" t="str">
            <v>000:30</v>
          </cell>
          <cell r="K486" t="str">
            <v>[CINE] {AVANCE PROGRAMACION} * {AVANCE PROGRAMACION}</v>
          </cell>
          <cell r="L486">
            <v>2</v>
          </cell>
          <cell r="M486">
            <v>18</v>
          </cell>
          <cell r="N486" t="str">
            <v>Segunda</v>
          </cell>
          <cell r="O486">
            <v>0.6</v>
          </cell>
          <cell r="P486">
            <v>553.20000000000005</v>
          </cell>
          <cell r="Q486">
            <v>229</v>
          </cell>
          <cell r="R486">
            <v>1050</v>
          </cell>
        </row>
        <row r="487">
          <cell r="A487">
            <v>484</v>
          </cell>
          <cell r="B487" t="str">
            <v xml:space="preserve">ISLA MAGICA/P.TEMATIC                                      </v>
          </cell>
          <cell r="C487" t="str">
            <v>TVM</v>
          </cell>
          <cell r="D487" t="str">
            <v>GENERAL</v>
          </cell>
          <cell r="E487">
            <v>35927</v>
          </cell>
          <cell r="F487" t="str">
            <v>MAR</v>
          </cell>
          <cell r="G487">
            <v>0.96353009259259259</v>
          </cell>
          <cell r="H487">
            <v>0</v>
          </cell>
          <cell r="I487">
            <v>0</v>
          </cell>
          <cell r="J487" t="str">
            <v>000:10</v>
          </cell>
          <cell r="K487" t="str">
            <v>[CINE] {AVANCE PROGRAMACION} * {AVANCE PROGRAMACION}</v>
          </cell>
          <cell r="L487">
            <v>8</v>
          </cell>
          <cell r="M487">
            <v>18</v>
          </cell>
          <cell r="N487" t="str">
            <v>Resto</v>
          </cell>
          <cell r="O487">
            <v>0.6</v>
          </cell>
          <cell r="P487">
            <v>553.79999999999995</v>
          </cell>
          <cell r="Q487">
            <v>226</v>
          </cell>
          <cell r="R487">
            <v>350</v>
          </cell>
        </row>
        <row r="488">
          <cell r="A488">
            <v>485</v>
          </cell>
          <cell r="B488" t="str">
            <v xml:space="preserve">ISLA MAGICA/P.TEMATIC                                      </v>
          </cell>
          <cell r="C488" t="str">
            <v>C.SUR</v>
          </cell>
          <cell r="D488" t="str">
            <v>GENERAL</v>
          </cell>
          <cell r="E488">
            <v>35928</v>
          </cell>
          <cell r="F488" t="str">
            <v>MIÉ</v>
          </cell>
          <cell r="G488">
            <v>0.81327546296296294</v>
          </cell>
          <cell r="H488">
            <v>0</v>
          </cell>
          <cell r="I488">
            <v>0</v>
          </cell>
          <cell r="J488" t="str">
            <v>000:30</v>
          </cell>
          <cell r="K488" t="str">
            <v>[ANDALUCIA DIRECTO]  * {AVANCE PROGRAMACION}</v>
          </cell>
          <cell r="L488">
            <v>3</v>
          </cell>
          <cell r="M488">
            <v>12</v>
          </cell>
          <cell r="N488" t="str">
            <v>Resto</v>
          </cell>
          <cell r="O488">
            <v>0.4</v>
          </cell>
          <cell r="P488">
            <v>554.20000000000005</v>
          </cell>
          <cell r="Q488">
            <v>158</v>
          </cell>
          <cell r="R488">
            <v>450</v>
          </cell>
        </row>
        <row r="489">
          <cell r="A489">
            <v>486</v>
          </cell>
          <cell r="B489" t="str">
            <v xml:space="preserve">ISLA MAGICA/P.TEMATIC                                      </v>
          </cell>
          <cell r="C489" t="str">
            <v>C.SUR</v>
          </cell>
          <cell r="D489" t="str">
            <v>GENERAL</v>
          </cell>
          <cell r="E489">
            <v>35928</v>
          </cell>
          <cell r="F489" t="str">
            <v>MIÉ</v>
          </cell>
          <cell r="G489">
            <v>0.81385416666666666</v>
          </cell>
          <cell r="H489">
            <v>0</v>
          </cell>
          <cell r="I489">
            <v>0</v>
          </cell>
          <cell r="J489" t="str">
            <v>000:10</v>
          </cell>
          <cell r="K489" t="str">
            <v>[ANDALUCIA DIRECTO]  * {AVANCE PROGRAMACION}</v>
          </cell>
          <cell r="L489">
            <v>5</v>
          </cell>
          <cell r="M489">
            <v>12</v>
          </cell>
          <cell r="N489" t="str">
            <v>Resto</v>
          </cell>
          <cell r="O489">
            <v>0.4</v>
          </cell>
          <cell r="P489">
            <v>554.70000000000005</v>
          </cell>
          <cell r="Q489">
            <v>158</v>
          </cell>
          <cell r="R489">
            <v>150</v>
          </cell>
        </row>
        <row r="490">
          <cell r="A490">
            <v>487</v>
          </cell>
          <cell r="B490" t="str">
            <v xml:space="preserve">ISLA MAGICA/P.TEMATIC                                      </v>
          </cell>
          <cell r="C490" t="str">
            <v>C.SUR</v>
          </cell>
          <cell r="D490" t="str">
            <v>GENERAL</v>
          </cell>
          <cell r="E490">
            <v>35928</v>
          </cell>
          <cell r="F490" t="str">
            <v>MIÉ</v>
          </cell>
          <cell r="G490">
            <v>0.93012731481481481</v>
          </cell>
          <cell r="H490">
            <v>0</v>
          </cell>
          <cell r="I490">
            <v>0</v>
          </cell>
          <cell r="J490" t="str">
            <v>000:30</v>
          </cell>
          <cell r="K490" t="str">
            <v>[MIRA QUE BUENO]  * {AVANCE PROGRAMACION}</v>
          </cell>
          <cell r="L490">
            <v>3</v>
          </cell>
          <cell r="M490">
            <v>19</v>
          </cell>
          <cell r="N490" t="str">
            <v>Resto</v>
          </cell>
          <cell r="O490">
            <v>1.3</v>
          </cell>
          <cell r="P490">
            <v>556</v>
          </cell>
          <cell r="Q490">
            <v>471</v>
          </cell>
          <cell r="R490">
            <v>1050</v>
          </cell>
        </row>
        <row r="491">
          <cell r="A491">
            <v>488</v>
          </cell>
          <cell r="B491" t="str">
            <v xml:space="preserve">ISLA MAGICA/P.TEMATIC                                      </v>
          </cell>
          <cell r="C491" t="str">
            <v>C.SUR</v>
          </cell>
          <cell r="D491" t="str">
            <v>GENERAL</v>
          </cell>
          <cell r="E491">
            <v>35928</v>
          </cell>
          <cell r="F491" t="str">
            <v>MIÉ</v>
          </cell>
          <cell r="G491">
            <v>0.93125000000000002</v>
          </cell>
          <cell r="H491">
            <v>0</v>
          </cell>
          <cell r="I491">
            <v>0</v>
          </cell>
          <cell r="J491" t="str">
            <v>000:10</v>
          </cell>
          <cell r="K491" t="str">
            <v>[MIRA QUE BUENO] {AVANCE PROGRAMACION} * {AVANCE PROGRAMACION}</v>
          </cell>
          <cell r="L491">
            <v>7</v>
          </cell>
          <cell r="M491">
            <v>19</v>
          </cell>
          <cell r="N491" t="str">
            <v>Resto</v>
          </cell>
          <cell r="O491">
            <v>1.2</v>
          </cell>
          <cell r="P491">
            <v>557.1</v>
          </cell>
          <cell r="Q491">
            <v>436</v>
          </cell>
          <cell r="R491">
            <v>350</v>
          </cell>
        </row>
        <row r="492">
          <cell r="A492">
            <v>489</v>
          </cell>
          <cell r="B492" t="str">
            <v xml:space="preserve">ISLA MAGICA/P.TEMATIC                                      </v>
          </cell>
          <cell r="C492" t="str">
            <v>TVM</v>
          </cell>
          <cell r="D492" t="str">
            <v>GENERAL</v>
          </cell>
          <cell r="E492">
            <v>35928</v>
          </cell>
          <cell r="F492" t="str">
            <v>MIÉ</v>
          </cell>
          <cell r="G492">
            <v>0.57494212962962965</v>
          </cell>
          <cell r="H492">
            <v>0</v>
          </cell>
          <cell r="I492">
            <v>0</v>
          </cell>
          <cell r="J492" t="str">
            <v>000:30</v>
          </cell>
          <cell r="K492" t="str">
            <v>[CYBERCLUB] * [AVANCE PROGRAMACION]</v>
          </cell>
          <cell r="L492">
            <v>1</v>
          </cell>
          <cell r="M492">
            <v>20</v>
          </cell>
          <cell r="N492" t="str">
            <v>Primera</v>
          </cell>
          <cell r="O492">
            <v>0.4</v>
          </cell>
          <cell r="P492">
            <v>557.5</v>
          </cell>
          <cell r="Q492">
            <v>131</v>
          </cell>
          <cell r="R492">
            <v>413</v>
          </cell>
        </row>
        <row r="493">
          <cell r="A493">
            <v>490</v>
          </cell>
          <cell r="B493" t="str">
            <v xml:space="preserve">ISLA MAGICA/P.TEMATIC                                      </v>
          </cell>
          <cell r="C493" t="str">
            <v>TVM</v>
          </cell>
          <cell r="D493" t="str">
            <v>GENERAL</v>
          </cell>
          <cell r="E493">
            <v>35928</v>
          </cell>
          <cell r="F493" t="str">
            <v>MIÉ</v>
          </cell>
          <cell r="G493">
            <v>0.60396990740740741</v>
          </cell>
          <cell r="H493">
            <v>0</v>
          </cell>
          <cell r="I493">
            <v>0</v>
          </cell>
          <cell r="J493" t="str">
            <v>000:10</v>
          </cell>
          <cell r="K493" t="str">
            <v>[TELENOTICIAS 1] {TELENOTICIAS 1:GRAL.}</v>
          </cell>
          <cell r="L493">
            <v>8</v>
          </cell>
          <cell r="M493">
            <v>10</v>
          </cell>
          <cell r="N493" t="str">
            <v>Resto</v>
          </cell>
          <cell r="O493">
            <v>1.1000000000000001</v>
          </cell>
          <cell r="P493">
            <v>558.6</v>
          </cell>
          <cell r="Q493">
            <v>419</v>
          </cell>
          <cell r="R493">
            <v>225</v>
          </cell>
        </row>
        <row r="494">
          <cell r="A494">
            <v>491</v>
          </cell>
          <cell r="B494" t="str">
            <v xml:space="preserve">ISLA MAGICA/P.TEMATIC                                      </v>
          </cell>
          <cell r="C494" t="str">
            <v>TVM</v>
          </cell>
          <cell r="D494" t="str">
            <v>GENERAL</v>
          </cell>
          <cell r="E494">
            <v>35928</v>
          </cell>
          <cell r="F494" t="str">
            <v>MIÉ</v>
          </cell>
          <cell r="G494">
            <v>0.95376157407407414</v>
          </cell>
          <cell r="H494">
            <v>0</v>
          </cell>
          <cell r="I494">
            <v>0</v>
          </cell>
          <cell r="J494" t="str">
            <v>000:30</v>
          </cell>
          <cell r="K494" t="str">
            <v>[NUMEROS ROJOS] {AVANCE PROGRAMACION} * {AVANCE PROGRAMACION}</v>
          </cell>
          <cell r="L494">
            <v>2</v>
          </cell>
          <cell r="M494">
            <v>14</v>
          </cell>
          <cell r="N494" t="str">
            <v>Segunda</v>
          </cell>
          <cell r="O494">
            <v>0.6</v>
          </cell>
          <cell r="P494">
            <v>559.20000000000005</v>
          </cell>
          <cell r="Q494">
            <v>208</v>
          </cell>
          <cell r="R494">
            <v>1050</v>
          </cell>
        </row>
        <row r="495">
          <cell r="A495">
            <v>492</v>
          </cell>
          <cell r="B495" t="str">
            <v xml:space="preserve">ISLA MAGICA/P.TEMATIC                                      </v>
          </cell>
          <cell r="C495" t="str">
            <v>C.SUR</v>
          </cell>
          <cell r="D495" t="str">
            <v>GENERAL</v>
          </cell>
          <cell r="E495">
            <v>35929</v>
          </cell>
          <cell r="F495" t="str">
            <v>JUE</v>
          </cell>
          <cell r="G495">
            <v>0.68693287037037043</v>
          </cell>
          <cell r="H495">
            <v>0</v>
          </cell>
          <cell r="I495">
            <v>0</v>
          </cell>
          <cell r="J495" t="str">
            <v>000:30</v>
          </cell>
          <cell r="K495" t="str">
            <v>[DE TARDE EN TARDE] {AVANCE PROGRAMACION} * {AVANCE PROGRAMACION}</v>
          </cell>
          <cell r="L495">
            <v>6</v>
          </cell>
          <cell r="M495">
            <v>16</v>
          </cell>
          <cell r="N495" t="str">
            <v>Resto</v>
          </cell>
          <cell r="O495">
            <v>1.8</v>
          </cell>
          <cell r="P495">
            <v>561</v>
          </cell>
          <cell r="Q495">
            <v>658</v>
          </cell>
          <cell r="R495">
            <v>750</v>
          </cell>
        </row>
        <row r="496">
          <cell r="A496">
            <v>493</v>
          </cell>
          <cell r="B496" t="str">
            <v xml:space="preserve">ISLA MAGICA/P.TEMATIC                                      </v>
          </cell>
          <cell r="C496" t="str">
            <v>C.SUR</v>
          </cell>
          <cell r="D496" t="str">
            <v>GENERAL</v>
          </cell>
          <cell r="E496">
            <v>35929</v>
          </cell>
          <cell r="F496" t="str">
            <v>JUE</v>
          </cell>
          <cell r="G496">
            <v>0.92604166666666676</v>
          </cell>
          <cell r="H496">
            <v>0</v>
          </cell>
          <cell r="I496">
            <v>0</v>
          </cell>
          <cell r="J496" t="str">
            <v>000:10</v>
          </cell>
          <cell r="K496" t="str">
            <v>[NUMEROS ROJOS]  * {AVANCE PROGRAMACION}</v>
          </cell>
          <cell r="L496">
            <v>3</v>
          </cell>
          <cell r="M496">
            <v>21</v>
          </cell>
          <cell r="N496" t="str">
            <v>Resto</v>
          </cell>
          <cell r="O496">
            <v>0.8</v>
          </cell>
          <cell r="P496">
            <v>561.79999999999995</v>
          </cell>
          <cell r="Q496">
            <v>307</v>
          </cell>
          <cell r="R496">
            <v>350</v>
          </cell>
        </row>
        <row r="497">
          <cell r="A497">
            <v>494</v>
          </cell>
          <cell r="B497" t="str">
            <v xml:space="preserve">ISLA MAGICA/P.TEMATIC                                      </v>
          </cell>
          <cell r="C497" t="str">
            <v>C.SUR</v>
          </cell>
          <cell r="D497" t="str">
            <v>GENERAL</v>
          </cell>
          <cell r="E497">
            <v>35929</v>
          </cell>
          <cell r="F497" t="str">
            <v>JUE</v>
          </cell>
          <cell r="G497">
            <v>0.95761574074074074</v>
          </cell>
          <cell r="H497">
            <v>0</v>
          </cell>
          <cell r="I497">
            <v>0</v>
          </cell>
          <cell r="J497" t="str">
            <v>000:30</v>
          </cell>
          <cell r="K497" t="str">
            <v>[NUMEROS ROJOS] {AVANCE PROGRAMACION} * {AVANCE PROGRAMACION}</v>
          </cell>
          <cell r="L497">
            <v>4</v>
          </cell>
          <cell r="M497">
            <v>15</v>
          </cell>
          <cell r="N497" t="str">
            <v>Resto</v>
          </cell>
          <cell r="O497">
            <v>1.8</v>
          </cell>
          <cell r="P497">
            <v>563.6</v>
          </cell>
          <cell r="Q497">
            <v>650</v>
          </cell>
          <cell r="R497">
            <v>1050</v>
          </cell>
        </row>
        <row r="498">
          <cell r="A498">
            <v>495</v>
          </cell>
          <cell r="B498" t="str">
            <v xml:space="preserve">ISLA MAGICA/P.TEMATIC                                      </v>
          </cell>
          <cell r="C498" t="str">
            <v>C.SUR</v>
          </cell>
          <cell r="D498" t="str">
            <v>GENERAL</v>
          </cell>
          <cell r="E498">
            <v>35929</v>
          </cell>
          <cell r="F498" t="str">
            <v>JUE</v>
          </cell>
          <cell r="G498">
            <v>0.95819444444444446</v>
          </cell>
          <cell r="H498">
            <v>0</v>
          </cell>
          <cell r="I498">
            <v>0</v>
          </cell>
          <cell r="J498" t="str">
            <v>000:10</v>
          </cell>
          <cell r="K498" t="str">
            <v>[NUMEROS ROJOS] {AVANCE PROGRAMACION} * {AVANCE PROGRAMACION}</v>
          </cell>
          <cell r="L498">
            <v>6</v>
          </cell>
          <cell r="M498">
            <v>15</v>
          </cell>
          <cell r="N498" t="str">
            <v>Resto</v>
          </cell>
          <cell r="O498">
            <v>1.7</v>
          </cell>
          <cell r="P498">
            <v>565.29999999999995</v>
          </cell>
          <cell r="Q498">
            <v>636</v>
          </cell>
          <cell r="R498">
            <v>350</v>
          </cell>
        </row>
        <row r="499">
          <cell r="A499">
            <v>496</v>
          </cell>
          <cell r="B499" t="str">
            <v xml:space="preserve">ISLA MAGICA/P.TEMATIC                                      </v>
          </cell>
          <cell r="C499" t="str">
            <v>TVM</v>
          </cell>
          <cell r="D499" t="str">
            <v>GENERAL</v>
          </cell>
          <cell r="E499">
            <v>35929</v>
          </cell>
          <cell r="F499" t="str">
            <v>JUE</v>
          </cell>
          <cell r="G499">
            <v>0.94230324074074068</v>
          </cell>
          <cell r="H499">
            <v>0</v>
          </cell>
          <cell r="I499">
            <v>0</v>
          </cell>
          <cell r="J499" t="str">
            <v>000:30</v>
          </cell>
          <cell r="K499" t="str">
            <v>[TOMBOLA]</v>
          </cell>
          <cell r="L499">
            <v>4</v>
          </cell>
          <cell r="M499">
            <v>19</v>
          </cell>
          <cell r="N499" t="str">
            <v>Resto</v>
          </cell>
          <cell r="O499">
            <v>0.7</v>
          </cell>
          <cell r="P499">
            <v>566.1</v>
          </cell>
          <cell r="Q499">
            <v>274</v>
          </cell>
          <cell r="R499">
            <v>1050</v>
          </cell>
        </row>
        <row r="500">
          <cell r="A500">
            <v>497</v>
          </cell>
          <cell r="B500" t="str">
            <v xml:space="preserve">ISLA MAGICA/P.TEMATIC                                      </v>
          </cell>
          <cell r="C500" t="str">
            <v>TVM</v>
          </cell>
          <cell r="D500" t="str">
            <v>GENERAL</v>
          </cell>
          <cell r="E500">
            <v>35929</v>
          </cell>
          <cell r="F500" t="str">
            <v>JUE</v>
          </cell>
          <cell r="G500">
            <v>0.94560185185185175</v>
          </cell>
          <cell r="H500">
            <v>0</v>
          </cell>
          <cell r="I500">
            <v>0</v>
          </cell>
          <cell r="J500" t="str">
            <v>000:10</v>
          </cell>
          <cell r="K500" t="str">
            <v>[TOMBOLA]</v>
          </cell>
          <cell r="L500">
            <v>19</v>
          </cell>
          <cell r="M500">
            <v>19</v>
          </cell>
          <cell r="N500" t="str">
            <v>Ultima</v>
          </cell>
          <cell r="O500">
            <v>0.8</v>
          </cell>
          <cell r="P500">
            <v>566.9</v>
          </cell>
          <cell r="Q500">
            <v>308</v>
          </cell>
          <cell r="R500">
            <v>350</v>
          </cell>
        </row>
        <row r="501">
          <cell r="A501">
            <v>498</v>
          </cell>
          <cell r="B501" t="str">
            <v xml:space="preserve">ISLA MAGICA/P.TEMATIC                                      </v>
          </cell>
          <cell r="C501" t="str">
            <v>C.SUR</v>
          </cell>
          <cell r="D501" t="str">
            <v>GENERAL</v>
          </cell>
          <cell r="E501">
            <v>35930</v>
          </cell>
          <cell r="F501" t="str">
            <v>VIE</v>
          </cell>
          <cell r="G501">
            <v>0.91099537037037026</v>
          </cell>
          <cell r="H501">
            <v>0</v>
          </cell>
          <cell r="I501">
            <v>0</v>
          </cell>
          <cell r="J501" t="str">
            <v>000:30</v>
          </cell>
          <cell r="K501" t="str">
            <v>[CLUB DEPORTIVO]  * {AVANCE PROGRAMACION}</v>
          </cell>
          <cell r="L501">
            <v>3</v>
          </cell>
          <cell r="M501">
            <v>20</v>
          </cell>
          <cell r="N501" t="str">
            <v>Resto</v>
          </cell>
          <cell r="O501">
            <v>1.2</v>
          </cell>
          <cell r="P501">
            <v>568.20000000000005</v>
          </cell>
          <cell r="Q501">
            <v>452</v>
          </cell>
          <cell r="R501">
            <v>1125</v>
          </cell>
        </row>
        <row r="502">
          <cell r="A502">
            <v>499</v>
          </cell>
          <cell r="B502" t="str">
            <v xml:space="preserve">ISLA MAGICA/P.TEMATIC                                      </v>
          </cell>
          <cell r="C502" t="str">
            <v>C.SUR</v>
          </cell>
          <cell r="D502" t="str">
            <v>GENERAL</v>
          </cell>
          <cell r="E502">
            <v>35930</v>
          </cell>
          <cell r="F502" t="str">
            <v>VIE</v>
          </cell>
          <cell r="G502">
            <v>0.91197916666666667</v>
          </cell>
          <cell r="H502">
            <v>0</v>
          </cell>
          <cell r="I502">
            <v>0</v>
          </cell>
          <cell r="J502" t="str">
            <v>000:10</v>
          </cell>
          <cell r="K502" t="str">
            <v>[CLUB DEPORTIVO]  * {AVANCE PROGRAMACION}</v>
          </cell>
          <cell r="L502">
            <v>6</v>
          </cell>
          <cell r="M502">
            <v>20</v>
          </cell>
          <cell r="N502" t="str">
            <v>Resto</v>
          </cell>
          <cell r="O502">
            <v>1.3</v>
          </cell>
          <cell r="P502">
            <v>569.5</v>
          </cell>
          <cell r="Q502">
            <v>491</v>
          </cell>
          <cell r="R502">
            <v>375</v>
          </cell>
        </row>
        <row r="503">
          <cell r="A503">
            <v>500</v>
          </cell>
          <cell r="B503" t="str">
            <v xml:space="preserve">ISLA MAGICA/P.TEMATIC                                      </v>
          </cell>
          <cell r="C503" t="str">
            <v>C.SUR</v>
          </cell>
          <cell r="D503" t="str">
            <v>GENERAL</v>
          </cell>
          <cell r="E503">
            <v>35930</v>
          </cell>
          <cell r="F503" t="str">
            <v>VIE</v>
          </cell>
          <cell r="G503">
            <v>0.95313657407407415</v>
          </cell>
          <cell r="H503">
            <v>0</v>
          </cell>
          <cell r="I503">
            <v>0</v>
          </cell>
          <cell r="J503" t="str">
            <v>000:30</v>
          </cell>
          <cell r="K503" t="str">
            <v>[CLUB DEPORTIVO] {FUTBOL:L.ESPA#OLA}</v>
          </cell>
          <cell r="L503">
            <v>12</v>
          </cell>
          <cell r="M503">
            <v>34</v>
          </cell>
          <cell r="N503" t="str">
            <v>Resto</v>
          </cell>
          <cell r="O503">
            <v>2.2999999999999998</v>
          </cell>
          <cell r="P503">
            <v>571.79999999999995</v>
          </cell>
          <cell r="Q503">
            <v>856</v>
          </cell>
          <cell r="R503">
            <v>1275</v>
          </cell>
        </row>
        <row r="504">
          <cell r="A504">
            <v>501</v>
          </cell>
          <cell r="B504" t="str">
            <v xml:space="preserve">ISLA MAGICA/P.TEMATIC                                      </v>
          </cell>
          <cell r="C504" t="str">
            <v>C.SUR</v>
          </cell>
          <cell r="D504" t="str">
            <v>GENERAL</v>
          </cell>
          <cell r="E504">
            <v>35930</v>
          </cell>
          <cell r="F504" t="str">
            <v>VIE</v>
          </cell>
          <cell r="G504">
            <v>0.95377314814814806</v>
          </cell>
          <cell r="H504">
            <v>0</v>
          </cell>
          <cell r="I504">
            <v>0</v>
          </cell>
          <cell r="J504" t="str">
            <v>000:10</v>
          </cell>
          <cell r="K504" t="str">
            <v>[CLUB DEPORTIVO] {FUTBOL:L.ESPA#OLA}</v>
          </cell>
          <cell r="L504">
            <v>15</v>
          </cell>
          <cell r="M504">
            <v>34</v>
          </cell>
          <cell r="N504" t="str">
            <v>Resto</v>
          </cell>
          <cell r="O504">
            <v>2.2999999999999998</v>
          </cell>
          <cell r="P504">
            <v>574.1</v>
          </cell>
          <cell r="Q504">
            <v>830</v>
          </cell>
          <cell r="R504">
            <v>425</v>
          </cell>
        </row>
        <row r="505">
          <cell r="A505">
            <v>502</v>
          </cell>
          <cell r="B505" t="str">
            <v xml:space="preserve">ISLA MAGICA/P.TEMATIC                                      </v>
          </cell>
          <cell r="C505" t="str">
            <v>C.SUR</v>
          </cell>
          <cell r="D505" t="str">
            <v>GENERAL</v>
          </cell>
          <cell r="E505">
            <v>35931</v>
          </cell>
          <cell r="F505" t="str">
            <v>SÁB</v>
          </cell>
          <cell r="G505">
            <v>0.67280092592592589</v>
          </cell>
          <cell r="H505">
            <v>0</v>
          </cell>
          <cell r="I505">
            <v>0</v>
          </cell>
          <cell r="J505" t="str">
            <v>000:30</v>
          </cell>
          <cell r="K505" t="str">
            <v>[CINE] {AVANCE PROGRAMACION} * {AVANCE PROGRAMACION}</v>
          </cell>
          <cell r="L505">
            <v>1</v>
          </cell>
          <cell r="M505">
            <v>17</v>
          </cell>
          <cell r="N505" t="str">
            <v>Primera</v>
          </cell>
          <cell r="O505">
            <v>1.4</v>
          </cell>
          <cell r="P505">
            <v>575.5</v>
          </cell>
          <cell r="Q505">
            <v>507</v>
          </cell>
          <cell r="R505">
            <v>525</v>
          </cell>
        </row>
        <row r="506">
          <cell r="A506">
            <v>503</v>
          </cell>
          <cell r="B506" t="str">
            <v xml:space="preserve">ISLA MAGICA/P.TEMATIC                                      </v>
          </cell>
          <cell r="C506" t="str">
            <v>C.SUR</v>
          </cell>
          <cell r="D506" t="str">
            <v>GENERAL</v>
          </cell>
          <cell r="E506">
            <v>35931</v>
          </cell>
          <cell r="F506" t="str">
            <v>SÁB</v>
          </cell>
          <cell r="G506">
            <v>0.69092592592592583</v>
          </cell>
          <cell r="H506">
            <v>0</v>
          </cell>
          <cell r="I506">
            <v>0</v>
          </cell>
          <cell r="J506" t="str">
            <v>000:30</v>
          </cell>
          <cell r="K506" t="str">
            <v>[CINE] {AVANCE PROGRAMACION} * {AVANCE PROGRAMACION}</v>
          </cell>
          <cell r="L506">
            <v>1</v>
          </cell>
          <cell r="M506">
            <v>18</v>
          </cell>
          <cell r="N506" t="str">
            <v>Primera</v>
          </cell>
          <cell r="O506">
            <v>1.2</v>
          </cell>
          <cell r="P506">
            <v>576.70000000000005</v>
          </cell>
          <cell r="Q506">
            <v>432</v>
          </cell>
          <cell r="R506">
            <v>525</v>
          </cell>
        </row>
        <row r="507">
          <cell r="A507">
            <v>504</v>
          </cell>
          <cell r="B507" t="str">
            <v xml:space="preserve">ISLA MAGICA/P.TEMATIC                                      </v>
          </cell>
          <cell r="C507" t="str">
            <v>C.SUR</v>
          </cell>
          <cell r="D507" t="str">
            <v>GENERAL</v>
          </cell>
          <cell r="E507">
            <v>35932</v>
          </cell>
          <cell r="F507" t="str">
            <v>DOM</v>
          </cell>
          <cell r="G507">
            <v>0.66621527777777778</v>
          </cell>
          <cell r="H507">
            <v>0</v>
          </cell>
          <cell r="I507">
            <v>0</v>
          </cell>
          <cell r="J507" t="str">
            <v>000:30</v>
          </cell>
          <cell r="K507" t="str">
            <v>[CINE] {AVANCE PROGRAMACION} * {AVANCE PROGRAMACION}</v>
          </cell>
          <cell r="L507">
            <v>1</v>
          </cell>
          <cell r="M507">
            <v>19</v>
          </cell>
          <cell r="N507" t="str">
            <v>Primera</v>
          </cell>
          <cell r="O507">
            <v>0.6</v>
          </cell>
          <cell r="P507">
            <v>577.20000000000005</v>
          </cell>
          <cell r="Q507">
            <v>203</v>
          </cell>
          <cell r="R507">
            <v>525</v>
          </cell>
        </row>
        <row r="508">
          <cell r="A508">
            <v>505</v>
          </cell>
          <cell r="B508" t="str">
            <v xml:space="preserve">ISLA MAGICA/P.TEMATIC                                      </v>
          </cell>
          <cell r="C508" t="str">
            <v>C.SUR</v>
          </cell>
          <cell r="D508" t="str">
            <v>GENERAL</v>
          </cell>
          <cell r="E508">
            <v>35932</v>
          </cell>
          <cell r="F508" t="str">
            <v>DOM</v>
          </cell>
          <cell r="G508">
            <v>0.68741898148148151</v>
          </cell>
          <cell r="H508">
            <v>0</v>
          </cell>
          <cell r="I508">
            <v>0</v>
          </cell>
          <cell r="J508" t="str">
            <v>000:30</v>
          </cell>
          <cell r="K508" t="str">
            <v>[CINE] {AVANCE PROGRAMACION} * {AVANCE PROGRAMACION}</v>
          </cell>
          <cell r="L508">
            <v>1</v>
          </cell>
          <cell r="M508">
            <v>15</v>
          </cell>
          <cell r="N508" t="str">
            <v>Primera</v>
          </cell>
          <cell r="O508">
            <v>0.7</v>
          </cell>
          <cell r="P508">
            <v>577.9</v>
          </cell>
          <cell r="Q508">
            <v>245</v>
          </cell>
          <cell r="R508">
            <v>525</v>
          </cell>
        </row>
        <row r="509">
          <cell r="A509">
            <v>506</v>
          </cell>
          <cell r="B509" t="str">
            <v xml:space="preserve">ISLA MAGICA/P.TEMATIC                                      </v>
          </cell>
          <cell r="C509" t="str">
            <v>C.SUR</v>
          </cell>
          <cell r="D509" t="str">
            <v>GENERAL</v>
          </cell>
          <cell r="E509">
            <v>35933</v>
          </cell>
          <cell r="F509" t="str">
            <v>LUN</v>
          </cell>
          <cell r="G509">
            <v>0.68550925925925921</v>
          </cell>
          <cell r="H509">
            <v>0</v>
          </cell>
          <cell r="I509">
            <v>0</v>
          </cell>
          <cell r="J509" t="str">
            <v>000:10</v>
          </cell>
          <cell r="K509" t="str">
            <v>[DE TARDE EN TARDE]  * {AVANCE PROGRAMACION}</v>
          </cell>
          <cell r="L509">
            <v>4</v>
          </cell>
          <cell r="M509">
            <v>17</v>
          </cell>
          <cell r="N509" t="str">
            <v>Resto</v>
          </cell>
          <cell r="O509">
            <v>1.5</v>
          </cell>
          <cell r="P509">
            <v>579.29999999999995</v>
          </cell>
          <cell r="Q509">
            <v>540</v>
          </cell>
          <cell r="R509">
            <v>250</v>
          </cell>
        </row>
        <row r="510">
          <cell r="A510">
            <v>507</v>
          </cell>
          <cell r="B510" t="str">
            <v xml:space="preserve">ISLA MAGICA/P.TEMATIC                                      </v>
          </cell>
          <cell r="C510" t="str">
            <v>C.SUR</v>
          </cell>
          <cell r="D510" t="str">
            <v>GENERAL</v>
          </cell>
          <cell r="E510">
            <v>35933</v>
          </cell>
          <cell r="F510" t="str">
            <v>LUN</v>
          </cell>
          <cell r="G510">
            <v>0.80990740740740741</v>
          </cell>
          <cell r="H510">
            <v>0</v>
          </cell>
          <cell r="I510">
            <v>0</v>
          </cell>
          <cell r="J510" t="str">
            <v>000:30</v>
          </cell>
          <cell r="K510" t="str">
            <v>[ANDALUCIA DIRECTO]  * {AVANCE PROGRAMACION}</v>
          </cell>
          <cell r="L510">
            <v>2</v>
          </cell>
          <cell r="M510">
            <v>10</v>
          </cell>
          <cell r="N510" t="str">
            <v>Segunda</v>
          </cell>
          <cell r="O510">
            <v>0.3</v>
          </cell>
          <cell r="P510">
            <v>579.6</v>
          </cell>
          <cell r="Q510">
            <v>103</v>
          </cell>
          <cell r="R510">
            <v>450</v>
          </cell>
        </row>
        <row r="511">
          <cell r="A511">
            <v>508</v>
          </cell>
          <cell r="B511" t="str">
            <v xml:space="preserve">ISLA MAGICA/P.TEMATIC                                      </v>
          </cell>
          <cell r="C511" t="str">
            <v>C.SUR</v>
          </cell>
          <cell r="D511" t="str">
            <v>GENERAL</v>
          </cell>
          <cell r="E511">
            <v>35933</v>
          </cell>
          <cell r="F511" t="str">
            <v>LUN</v>
          </cell>
          <cell r="G511">
            <v>0.8103703703703703</v>
          </cell>
          <cell r="H511">
            <v>0</v>
          </cell>
          <cell r="I511">
            <v>0</v>
          </cell>
          <cell r="J511" t="str">
            <v>000:10</v>
          </cell>
          <cell r="K511" t="str">
            <v>[ANDALUCIA DIRECTO]  * {AVANCE PROGRAMACION}</v>
          </cell>
          <cell r="L511">
            <v>4</v>
          </cell>
          <cell r="M511">
            <v>10</v>
          </cell>
          <cell r="N511" t="str">
            <v>Resto</v>
          </cell>
          <cell r="O511">
            <v>0.3</v>
          </cell>
          <cell r="P511">
            <v>579.9</v>
          </cell>
          <cell r="Q511">
            <v>103</v>
          </cell>
          <cell r="R511">
            <v>150</v>
          </cell>
        </row>
        <row r="512">
          <cell r="A512">
            <v>509</v>
          </cell>
          <cell r="B512" t="str">
            <v xml:space="preserve">ISLA MAGICA/P.TEMATIC                                      </v>
          </cell>
          <cell r="C512" t="str">
            <v>C.SUR</v>
          </cell>
          <cell r="D512" t="str">
            <v>GENERAL</v>
          </cell>
          <cell r="E512">
            <v>35933</v>
          </cell>
          <cell r="F512" t="str">
            <v>LUN</v>
          </cell>
          <cell r="G512">
            <v>0.86753472222222217</v>
          </cell>
          <cell r="H512">
            <v>0</v>
          </cell>
          <cell r="I512">
            <v>0</v>
          </cell>
          <cell r="J512" t="str">
            <v>000:30</v>
          </cell>
          <cell r="K512" t="str">
            <v>[NOTICIAS 2]  * {NOTICIAS PROVINCIALES}</v>
          </cell>
          <cell r="L512">
            <v>4</v>
          </cell>
          <cell r="M512">
            <v>15</v>
          </cell>
          <cell r="N512" t="str">
            <v>Resto</v>
          </cell>
          <cell r="O512">
            <v>0.7</v>
          </cell>
          <cell r="P512">
            <v>580.6</v>
          </cell>
          <cell r="Q512">
            <v>247</v>
          </cell>
          <cell r="R512">
            <v>675</v>
          </cell>
        </row>
        <row r="513">
          <cell r="A513">
            <v>510</v>
          </cell>
          <cell r="B513" t="str">
            <v xml:space="preserve">ISLA MAGICA/P.TEMATIC                                      </v>
          </cell>
          <cell r="C513" t="str">
            <v>C.SUR</v>
          </cell>
          <cell r="D513" t="str">
            <v>GENERAL</v>
          </cell>
          <cell r="E513">
            <v>35934</v>
          </cell>
          <cell r="F513" t="str">
            <v>MAR</v>
          </cell>
          <cell r="G513">
            <v>0.6881018518518518</v>
          </cell>
          <cell r="H513">
            <v>0</v>
          </cell>
          <cell r="I513">
            <v>0</v>
          </cell>
          <cell r="J513" t="str">
            <v>000:30</v>
          </cell>
          <cell r="K513" t="str">
            <v>[DE TARDE EN TARDE] {AVANCE PROGRAMACION} * {AVANCE PROGRAMACION}</v>
          </cell>
          <cell r="L513">
            <v>7</v>
          </cell>
          <cell r="M513">
            <v>17</v>
          </cell>
          <cell r="N513" t="str">
            <v>Resto</v>
          </cell>
          <cell r="O513">
            <v>1.3</v>
          </cell>
          <cell r="P513">
            <v>581.9</v>
          </cell>
          <cell r="Q513">
            <v>495</v>
          </cell>
          <cell r="R513">
            <v>750</v>
          </cell>
        </row>
        <row r="514">
          <cell r="A514">
            <v>511</v>
          </cell>
          <cell r="B514" t="str">
            <v xml:space="preserve">ISLA MAGICA/P.TEMATIC                                      </v>
          </cell>
          <cell r="C514" t="str">
            <v>C.SUR</v>
          </cell>
          <cell r="D514" t="str">
            <v>GENERAL</v>
          </cell>
          <cell r="E514">
            <v>35935</v>
          </cell>
          <cell r="F514" t="str">
            <v>MIÉ</v>
          </cell>
          <cell r="G514">
            <v>0.81380787037037028</v>
          </cell>
          <cell r="H514">
            <v>0</v>
          </cell>
          <cell r="I514">
            <v>0</v>
          </cell>
          <cell r="J514" t="str">
            <v>000:30</v>
          </cell>
          <cell r="K514" t="str">
            <v>[ANDALUCIA DIRECTO]  * {AVANCE PROGRAMACION}</v>
          </cell>
          <cell r="L514">
            <v>3</v>
          </cell>
          <cell r="M514">
            <v>13</v>
          </cell>
          <cell r="N514" t="str">
            <v>Resto</v>
          </cell>
          <cell r="O514">
            <v>0.5</v>
          </cell>
          <cell r="P514">
            <v>582.4</v>
          </cell>
          <cell r="Q514">
            <v>174</v>
          </cell>
          <cell r="R514">
            <v>450</v>
          </cell>
        </row>
        <row r="515">
          <cell r="A515">
            <v>512</v>
          </cell>
          <cell r="B515" t="str">
            <v xml:space="preserve">ISLA MAGICA/P.TEMATIC                                      </v>
          </cell>
          <cell r="C515" t="str">
            <v>C.SUR</v>
          </cell>
          <cell r="D515" t="str">
            <v>GENERAL</v>
          </cell>
          <cell r="E515">
            <v>35935</v>
          </cell>
          <cell r="F515" t="str">
            <v>MIÉ</v>
          </cell>
          <cell r="G515">
            <v>0.814386574074074</v>
          </cell>
          <cell r="H515">
            <v>0</v>
          </cell>
          <cell r="I515">
            <v>0</v>
          </cell>
          <cell r="J515" t="str">
            <v>000:10</v>
          </cell>
          <cell r="K515" t="str">
            <v>[ANDALUCIA DIRECTO]  * {AVANCE PROGRAMACION}</v>
          </cell>
          <cell r="L515">
            <v>5</v>
          </cell>
          <cell r="M515">
            <v>13</v>
          </cell>
          <cell r="N515" t="str">
            <v>Resto</v>
          </cell>
          <cell r="O515">
            <v>0.4</v>
          </cell>
          <cell r="P515">
            <v>582.79999999999995</v>
          </cell>
          <cell r="Q515">
            <v>139</v>
          </cell>
          <cell r="R515">
            <v>150</v>
          </cell>
        </row>
        <row r="516">
          <cell r="A516">
            <v>513</v>
          </cell>
          <cell r="B516" t="str">
            <v xml:space="preserve">ISLA MAGICA/P.TEMATIC                                      </v>
          </cell>
          <cell r="C516" t="str">
            <v>C.SUR</v>
          </cell>
          <cell r="D516" t="str">
            <v>GENERAL</v>
          </cell>
          <cell r="E516">
            <v>35935</v>
          </cell>
          <cell r="F516" t="str">
            <v>MIÉ</v>
          </cell>
          <cell r="G516">
            <v>0.92033564814814817</v>
          </cell>
          <cell r="H516">
            <v>0</v>
          </cell>
          <cell r="I516">
            <v>0</v>
          </cell>
          <cell r="J516" t="str">
            <v>000:30</v>
          </cell>
          <cell r="K516" t="str">
            <v>[MEDIAS DE SEDA]  * {AVANCE PROGRAMACION}</v>
          </cell>
          <cell r="L516">
            <v>4</v>
          </cell>
          <cell r="M516">
            <v>17</v>
          </cell>
          <cell r="N516" t="str">
            <v>Resto</v>
          </cell>
          <cell r="O516">
            <v>0.4</v>
          </cell>
          <cell r="P516">
            <v>583.20000000000005</v>
          </cell>
          <cell r="Q516">
            <v>154</v>
          </cell>
          <cell r="R516">
            <v>1050</v>
          </cell>
        </row>
        <row r="517">
          <cell r="A517">
            <v>514</v>
          </cell>
          <cell r="B517" t="str">
            <v xml:space="preserve">ISLA MAGICA/P.TEMATIC                                      </v>
          </cell>
          <cell r="C517" t="str">
            <v>C.SUR</v>
          </cell>
          <cell r="D517" t="str">
            <v>GENERAL</v>
          </cell>
          <cell r="E517">
            <v>35935</v>
          </cell>
          <cell r="F517" t="str">
            <v>MIÉ</v>
          </cell>
          <cell r="G517">
            <v>0.92150462962962953</v>
          </cell>
          <cell r="H517">
            <v>0</v>
          </cell>
          <cell r="I517">
            <v>0</v>
          </cell>
          <cell r="J517" t="str">
            <v>000:10</v>
          </cell>
          <cell r="K517" t="str">
            <v>[MEDIAS DE SEDA] {AVANCE PROGRAMACION} * {AVANCE PROGRAMACION}</v>
          </cell>
          <cell r="L517">
            <v>7</v>
          </cell>
          <cell r="M517">
            <v>17</v>
          </cell>
          <cell r="N517" t="str">
            <v>Resto</v>
          </cell>
          <cell r="O517">
            <v>0.4</v>
          </cell>
          <cell r="P517">
            <v>583.6</v>
          </cell>
          <cell r="Q517">
            <v>159</v>
          </cell>
          <cell r="R517">
            <v>350</v>
          </cell>
        </row>
        <row r="518">
          <cell r="A518">
            <v>515</v>
          </cell>
          <cell r="B518" t="str">
            <v xml:space="preserve">ISLA MAGICA/P.TEMATIC                                      </v>
          </cell>
          <cell r="C518" t="str">
            <v>C.SUR</v>
          </cell>
          <cell r="D518" t="str">
            <v>GENERAL</v>
          </cell>
          <cell r="E518">
            <v>35936</v>
          </cell>
          <cell r="F518" t="str">
            <v>JUE</v>
          </cell>
          <cell r="G518">
            <v>0.6844675925925926</v>
          </cell>
          <cell r="H518">
            <v>0</v>
          </cell>
          <cell r="I518">
            <v>0</v>
          </cell>
          <cell r="J518" t="str">
            <v>000:30</v>
          </cell>
          <cell r="K518" t="str">
            <v>[DE TARDE EN TARDE] {AVANCE PROGRAMACION} * {AVANCE PROGRAMACION}</v>
          </cell>
          <cell r="L518">
            <v>8</v>
          </cell>
          <cell r="M518">
            <v>18</v>
          </cell>
          <cell r="N518" t="str">
            <v>Resto</v>
          </cell>
          <cell r="O518">
            <v>1.8</v>
          </cell>
          <cell r="P518">
            <v>585.5</v>
          </cell>
          <cell r="Q518">
            <v>675</v>
          </cell>
          <cell r="R518">
            <v>750</v>
          </cell>
        </row>
        <row r="519">
          <cell r="A519">
            <v>516</v>
          </cell>
          <cell r="B519" t="str">
            <v xml:space="preserve">ISLA MAGICA/P.TEMATIC                                      </v>
          </cell>
          <cell r="C519" t="str">
            <v>C.SUR</v>
          </cell>
          <cell r="D519" t="str">
            <v>GENERAL</v>
          </cell>
          <cell r="E519">
            <v>35936</v>
          </cell>
          <cell r="F519" t="str">
            <v>JUE</v>
          </cell>
          <cell r="G519">
            <v>0.92609953703703696</v>
          </cell>
          <cell r="H519">
            <v>0</v>
          </cell>
          <cell r="I519">
            <v>0</v>
          </cell>
          <cell r="J519" t="str">
            <v>000:10</v>
          </cell>
          <cell r="K519" t="str">
            <v>[NUMEROS ROJOS] {AVANCE PROGRAMACION} * {AVANCE PROGRAMACION}</v>
          </cell>
          <cell r="L519">
            <v>11</v>
          </cell>
          <cell r="M519">
            <v>18</v>
          </cell>
          <cell r="N519" t="str">
            <v>Resto</v>
          </cell>
          <cell r="O519">
            <v>1.1000000000000001</v>
          </cell>
          <cell r="P519">
            <v>586.6</v>
          </cell>
          <cell r="Q519">
            <v>408</v>
          </cell>
          <cell r="R519">
            <v>350</v>
          </cell>
        </row>
        <row r="520">
          <cell r="A520">
            <v>517</v>
          </cell>
          <cell r="B520" t="str">
            <v xml:space="preserve">ISLA MAGICA/P.TEMATIC                                      </v>
          </cell>
          <cell r="C520" t="str">
            <v>C.SUR</v>
          </cell>
          <cell r="D520" t="str">
            <v>GENERAL</v>
          </cell>
          <cell r="E520">
            <v>35936</v>
          </cell>
          <cell r="F520" t="str">
            <v>JUE</v>
          </cell>
          <cell r="G520">
            <v>0.92638888888888893</v>
          </cell>
          <cell r="H520">
            <v>0</v>
          </cell>
          <cell r="I520">
            <v>0</v>
          </cell>
          <cell r="J520" t="str">
            <v>000:30</v>
          </cell>
          <cell r="K520" t="str">
            <v>[NUMEROS ROJOS] {AVANCE PROGRAMACION} * {AVANCE PROGRAMACION}</v>
          </cell>
          <cell r="L520">
            <v>13</v>
          </cell>
          <cell r="M520">
            <v>18</v>
          </cell>
          <cell r="N520" t="str">
            <v>Resto</v>
          </cell>
          <cell r="O520">
            <v>1.1000000000000001</v>
          </cell>
          <cell r="P520">
            <v>587.70000000000005</v>
          </cell>
          <cell r="Q520">
            <v>414</v>
          </cell>
          <cell r="R520">
            <v>1050</v>
          </cell>
        </row>
        <row r="521">
          <cell r="A521">
            <v>518</v>
          </cell>
          <cell r="B521" t="str">
            <v xml:space="preserve">ISLA MAGICA/P.TEMATIC                                      </v>
          </cell>
          <cell r="C521" t="str">
            <v>C.SUR</v>
          </cell>
          <cell r="D521" t="str">
            <v>GENERAL</v>
          </cell>
          <cell r="E521">
            <v>35936</v>
          </cell>
          <cell r="F521" t="str">
            <v>JUE</v>
          </cell>
          <cell r="G521">
            <v>0.94234953703703705</v>
          </cell>
          <cell r="H521">
            <v>0</v>
          </cell>
          <cell r="I521">
            <v>0</v>
          </cell>
          <cell r="J521" t="str">
            <v>000:10</v>
          </cell>
          <cell r="K521" t="str">
            <v>[NUMEROS ROJOS] {AVANCE PROGRAMACION} * {AVANCE PROGRAMACION}</v>
          </cell>
          <cell r="L521">
            <v>12</v>
          </cell>
          <cell r="M521">
            <v>18</v>
          </cell>
          <cell r="N521" t="str">
            <v>Resto</v>
          </cell>
          <cell r="O521">
            <v>0.9</v>
          </cell>
          <cell r="P521">
            <v>588.6</v>
          </cell>
          <cell r="Q521">
            <v>322</v>
          </cell>
          <cell r="R521">
            <v>350</v>
          </cell>
        </row>
        <row r="522">
          <cell r="A522">
            <v>519</v>
          </cell>
          <cell r="B522" t="str">
            <v xml:space="preserve">ISLA MAGICA/P.TEMATIC                                      </v>
          </cell>
          <cell r="C522" t="str">
            <v>C.SUR</v>
          </cell>
          <cell r="D522" t="str">
            <v>GENERAL</v>
          </cell>
          <cell r="E522">
            <v>35937</v>
          </cell>
          <cell r="F522" t="str">
            <v>VIE</v>
          </cell>
          <cell r="G522">
            <v>0.900324074074074</v>
          </cell>
          <cell r="H522">
            <v>0</v>
          </cell>
          <cell r="I522">
            <v>0</v>
          </cell>
          <cell r="J522" t="str">
            <v>000:30</v>
          </cell>
          <cell r="K522" t="str">
            <v>[AVANCE PROGRAMACION] * [PREVIO FUT.:L.ESPA#OL]</v>
          </cell>
          <cell r="L522">
            <v>8</v>
          </cell>
          <cell r="M522">
            <v>19</v>
          </cell>
          <cell r="N522" t="str">
            <v>Resto</v>
          </cell>
          <cell r="O522">
            <v>0.5</v>
          </cell>
          <cell r="P522">
            <v>589.1</v>
          </cell>
          <cell r="Q522">
            <v>183</v>
          </cell>
          <cell r="R522">
            <v>1050</v>
          </cell>
        </row>
        <row r="523">
          <cell r="A523">
            <v>520</v>
          </cell>
          <cell r="B523" t="str">
            <v xml:space="preserve">ISLA MAGICA/P.TEMATIC                                      </v>
          </cell>
          <cell r="C523" t="str">
            <v>C.SUR</v>
          </cell>
          <cell r="D523" t="str">
            <v>GENERAL</v>
          </cell>
          <cell r="E523">
            <v>35937</v>
          </cell>
          <cell r="F523" t="str">
            <v>VIE</v>
          </cell>
          <cell r="G523">
            <v>0.90096064814814814</v>
          </cell>
          <cell r="H523">
            <v>0</v>
          </cell>
          <cell r="I523">
            <v>0</v>
          </cell>
          <cell r="J523" t="str">
            <v>000:10</v>
          </cell>
          <cell r="K523" t="str">
            <v>[AVANCE PROGRAMACION] * [PREVIO FUT.:L.ESPA#OL]</v>
          </cell>
          <cell r="L523">
            <v>10</v>
          </cell>
          <cell r="M523">
            <v>19</v>
          </cell>
          <cell r="N523" t="str">
            <v>Resto</v>
          </cell>
          <cell r="O523">
            <v>0.4</v>
          </cell>
          <cell r="P523">
            <v>589.5</v>
          </cell>
          <cell r="Q523">
            <v>145</v>
          </cell>
          <cell r="R523">
            <v>350</v>
          </cell>
        </row>
        <row r="524">
          <cell r="A524">
            <v>521</v>
          </cell>
          <cell r="B524" t="str">
            <v xml:space="preserve">ISLA MAGICA/P.TEMATIC                                      </v>
          </cell>
          <cell r="C524" t="str">
            <v>C.SUR</v>
          </cell>
          <cell r="D524" t="str">
            <v>GENERAL</v>
          </cell>
          <cell r="E524">
            <v>35937</v>
          </cell>
          <cell r="F524" t="str">
            <v>VIE</v>
          </cell>
          <cell r="G524">
            <v>0.94395833333333334</v>
          </cell>
          <cell r="H524">
            <v>0</v>
          </cell>
          <cell r="I524">
            <v>0</v>
          </cell>
          <cell r="J524" t="str">
            <v>000:30</v>
          </cell>
          <cell r="K524" t="str">
            <v>[FUTBOL:L.ESPA#OLA] {AVANCE PROGRAMACION} * {AVANCE PROGRAMACION}</v>
          </cell>
          <cell r="L524">
            <v>15</v>
          </cell>
          <cell r="M524">
            <v>26</v>
          </cell>
          <cell r="N524" t="str">
            <v>Resto</v>
          </cell>
          <cell r="O524">
            <v>0.8</v>
          </cell>
          <cell r="P524">
            <v>590.20000000000005</v>
          </cell>
          <cell r="Q524">
            <v>278</v>
          </cell>
          <cell r="R524">
            <v>1050</v>
          </cell>
        </row>
        <row r="525">
          <cell r="A525">
            <v>522</v>
          </cell>
          <cell r="B525" t="str">
            <v xml:space="preserve">ISLA MAGICA/P.TEMATIC                                      </v>
          </cell>
          <cell r="C525" t="str">
            <v>C.SUR</v>
          </cell>
          <cell r="D525" t="str">
            <v>GENERAL</v>
          </cell>
          <cell r="E525">
            <v>35937</v>
          </cell>
          <cell r="F525" t="str">
            <v>VIE</v>
          </cell>
          <cell r="G525">
            <v>0.94488425925925934</v>
          </cell>
          <cell r="H525">
            <v>0</v>
          </cell>
          <cell r="I525">
            <v>0</v>
          </cell>
          <cell r="J525" t="str">
            <v>000:10</v>
          </cell>
          <cell r="K525" t="str">
            <v>[FUTBOL:L.ESPA#OLA] {AVANCE PROGRAMACION} * {AVANCE PROGRAMACION}</v>
          </cell>
          <cell r="L525">
            <v>18</v>
          </cell>
          <cell r="M525">
            <v>26</v>
          </cell>
          <cell r="N525" t="str">
            <v>Resto</v>
          </cell>
          <cell r="O525">
            <v>0.9</v>
          </cell>
          <cell r="P525">
            <v>591.20000000000005</v>
          </cell>
          <cell r="Q525">
            <v>340</v>
          </cell>
          <cell r="R525">
            <v>350</v>
          </cell>
        </row>
        <row r="526">
          <cell r="A526">
            <v>523</v>
          </cell>
          <cell r="B526" t="str">
            <v xml:space="preserve">ISLA MAGICA/P.TEMATIC                                      </v>
          </cell>
          <cell r="C526" t="str">
            <v>C.SUR</v>
          </cell>
          <cell r="D526" t="str">
            <v>GENERAL</v>
          </cell>
          <cell r="E526">
            <v>35938</v>
          </cell>
          <cell r="F526" t="str">
            <v>SÁB</v>
          </cell>
          <cell r="G526">
            <v>0.66271990740740738</v>
          </cell>
          <cell r="H526">
            <v>0</v>
          </cell>
          <cell r="I526">
            <v>0</v>
          </cell>
          <cell r="J526" t="str">
            <v>000:30</v>
          </cell>
          <cell r="K526" t="str">
            <v>[CINE]  * {AVANCE PROGRAMACION}</v>
          </cell>
          <cell r="L526">
            <v>1</v>
          </cell>
          <cell r="M526">
            <v>21</v>
          </cell>
          <cell r="N526" t="str">
            <v>Primera</v>
          </cell>
          <cell r="O526">
            <v>1.3</v>
          </cell>
          <cell r="P526">
            <v>592.5</v>
          </cell>
          <cell r="Q526">
            <v>479</v>
          </cell>
          <cell r="R526">
            <v>525</v>
          </cell>
        </row>
        <row r="527">
          <cell r="A527">
            <v>524</v>
          </cell>
          <cell r="B527" t="str">
            <v xml:space="preserve">ISLA MAGICA/P.TEMATIC                                      </v>
          </cell>
          <cell r="C527" t="str">
            <v>C.SUR</v>
          </cell>
          <cell r="D527" t="str">
            <v>GENERAL</v>
          </cell>
          <cell r="E527">
            <v>35938</v>
          </cell>
          <cell r="F527" t="str">
            <v>SÁB</v>
          </cell>
          <cell r="G527">
            <v>0.68439814814814814</v>
          </cell>
          <cell r="H527">
            <v>0</v>
          </cell>
          <cell r="I527">
            <v>0</v>
          </cell>
          <cell r="J527" t="str">
            <v>000:30</v>
          </cell>
          <cell r="K527" t="str">
            <v>[CINE] {AVANCE PROGRAMACION} * {AVANCE PROGRAMACION}</v>
          </cell>
          <cell r="L527">
            <v>1</v>
          </cell>
          <cell r="M527">
            <v>19</v>
          </cell>
          <cell r="N527" t="str">
            <v>Primera</v>
          </cell>
          <cell r="O527">
            <v>1.4</v>
          </cell>
          <cell r="P527">
            <v>593.9</v>
          </cell>
          <cell r="Q527">
            <v>520</v>
          </cell>
          <cell r="R527">
            <v>525</v>
          </cell>
        </row>
        <row r="528">
          <cell r="A528">
            <v>525</v>
          </cell>
          <cell r="B528" t="str">
            <v xml:space="preserve">ISLA MAGICA/P.TEMATIC                                      </v>
          </cell>
          <cell r="C528" t="str">
            <v>C.SUR</v>
          </cell>
          <cell r="D528" t="str">
            <v>GENERAL</v>
          </cell>
          <cell r="E528">
            <v>35939</v>
          </cell>
          <cell r="F528" t="str">
            <v>DOM</v>
          </cell>
          <cell r="G528">
            <v>0.70509259259259249</v>
          </cell>
          <cell r="H528">
            <v>0</v>
          </cell>
          <cell r="I528">
            <v>0</v>
          </cell>
          <cell r="J528" t="str">
            <v>000:30</v>
          </cell>
          <cell r="K528" t="str">
            <v>[CINE]  * {(P)CANAL 2 ANDALUCIA}</v>
          </cell>
          <cell r="L528">
            <v>1</v>
          </cell>
          <cell r="M528">
            <v>15</v>
          </cell>
          <cell r="N528" t="str">
            <v>Primera</v>
          </cell>
          <cell r="O528">
            <v>0.7</v>
          </cell>
          <cell r="P528">
            <v>594.6</v>
          </cell>
          <cell r="Q528">
            <v>272</v>
          </cell>
          <cell r="R528">
            <v>525</v>
          </cell>
        </row>
        <row r="529">
          <cell r="A529">
            <v>526</v>
          </cell>
          <cell r="B529" t="str">
            <v xml:space="preserve">ISLA MAGICA/P.TEMATIC                                      </v>
          </cell>
          <cell r="C529" t="str">
            <v>C.SUR</v>
          </cell>
          <cell r="D529" t="str">
            <v>GENERAL</v>
          </cell>
          <cell r="E529">
            <v>35939</v>
          </cell>
          <cell r="F529" t="str">
            <v>DOM</v>
          </cell>
          <cell r="G529">
            <v>0.72855324074074079</v>
          </cell>
          <cell r="H529">
            <v>0</v>
          </cell>
          <cell r="I529">
            <v>0</v>
          </cell>
          <cell r="J529" t="str">
            <v>000:30</v>
          </cell>
          <cell r="K529" t="str">
            <v>[CINE] {AVANCE PROGRAMACION} * {LA TIENDA EN CASA}</v>
          </cell>
          <cell r="L529">
            <v>1</v>
          </cell>
          <cell r="M529">
            <v>17</v>
          </cell>
          <cell r="N529" t="str">
            <v>Primera</v>
          </cell>
          <cell r="O529">
            <v>0.6</v>
          </cell>
          <cell r="P529">
            <v>595.20000000000005</v>
          </cell>
          <cell r="Q529">
            <v>229</v>
          </cell>
          <cell r="R529">
            <v>525</v>
          </cell>
        </row>
        <row r="530">
          <cell r="A530">
            <v>527</v>
          </cell>
          <cell r="B530" t="str">
            <v xml:space="preserve">ISLA MAGICA/P.TEMATIC                                      </v>
          </cell>
          <cell r="C530" t="str">
            <v>C.SUR</v>
          </cell>
          <cell r="D530" t="str">
            <v>GENERAL</v>
          </cell>
          <cell r="E530">
            <v>35940</v>
          </cell>
          <cell r="F530" t="str">
            <v>LUN</v>
          </cell>
          <cell r="G530">
            <v>0.81207175925925934</v>
          </cell>
          <cell r="H530">
            <v>0</v>
          </cell>
          <cell r="I530">
            <v>0</v>
          </cell>
          <cell r="J530" t="str">
            <v>000:30</v>
          </cell>
          <cell r="K530" t="str">
            <v>[ANDALUCIA DIRECTO]  * {AVANCE PROGRAMACION}</v>
          </cell>
          <cell r="L530">
            <v>2</v>
          </cell>
          <cell r="M530">
            <v>10</v>
          </cell>
          <cell r="N530" t="str">
            <v>Segunda</v>
          </cell>
          <cell r="O530">
            <v>0.5</v>
          </cell>
          <cell r="P530">
            <v>595.70000000000005</v>
          </cell>
          <cell r="Q530">
            <v>171</v>
          </cell>
          <cell r="R530">
            <v>450</v>
          </cell>
        </row>
        <row r="531">
          <cell r="A531">
            <v>528</v>
          </cell>
          <cell r="B531" t="str">
            <v xml:space="preserve">ISLA MAGICA/P.TEMATIC                                      </v>
          </cell>
          <cell r="C531" t="str">
            <v>C.SUR</v>
          </cell>
          <cell r="D531" t="str">
            <v>GENERAL</v>
          </cell>
          <cell r="E531">
            <v>35940</v>
          </cell>
          <cell r="F531" t="str">
            <v>LUN</v>
          </cell>
          <cell r="G531">
            <v>0.87050925925925926</v>
          </cell>
          <cell r="H531">
            <v>0</v>
          </cell>
          <cell r="I531">
            <v>0</v>
          </cell>
          <cell r="J531" t="str">
            <v>000:30</v>
          </cell>
          <cell r="K531" t="str">
            <v>[NOTICIAS 2]  * {(P)CANAL 2 ANDALUCIA}</v>
          </cell>
          <cell r="L531">
            <v>3</v>
          </cell>
          <cell r="M531">
            <v>13</v>
          </cell>
          <cell r="N531" t="str">
            <v>Resto</v>
          </cell>
          <cell r="O531">
            <v>0.4</v>
          </cell>
          <cell r="P531">
            <v>596.1</v>
          </cell>
          <cell r="Q531">
            <v>137</v>
          </cell>
          <cell r="R531">
            <v>675</v>
          </cell>
        </row>
        <row r="532">
          <cell r="A532">
            <v>529</v>
          </cell>
          <cell r="B532" t="str">
            <v xml:space="preserve">ISLA MAGICA/P.TEMATIC                                      </v>
          </cell>
          <cell r="C532" t="str">
            <v>C.SUR</v>
          </cell>
          <cell r="D532" t="str">
            <v>GENERAL</v>
          </cell>
          <cell r="E532">
            <v>35941</v>
          </cell>
          <cell r="F532" t="str">
            <v>MAR</v>
          </cell>
          <cell r="G532">
            <v>0.92230324074074066</v>
          </cell>
          <cell r="H532">
            <v>0</v>
          </cell>
          <cell r="I532">
            <v>0</v>
          </cell>
          <cell r="J532" t="str">
            <v>000:30</v>
          </cell>
          <cell r="K532" t="str">
            <v>[BUSCANDO A LORCA] * [AVANCE PROGRAMACION]</v>
          </cell>
          <cell r="L532">
            <v>3</v>
          </cell>
          <cell r="M532">
            <v>16</v>
          </cell>
          <cell r="N532" t="str">
            <v>Resto</v>
          </cell>
          <cell r="O532">
            <v>0.1</v>
          </cell>
          <cell r="P532">
            <v>596.20000000000005</v>
          </cell>
          <cell r="Q532">
            <v>54</v>
          </cell>
          <cell r="R532">
            <v>1050</v>
          </cell>
        </row>
        <row r="533">
          <cell r="A533">
            <v>530</v>
          </cell>
          <cell r="B533" t="str">
            <v xml:space="preserve">ISLA MAGICA/P.TEMATIC                                      </v>
          </cell>
          <cell r="C533" t="str">
            <v>C.SUR</v>
          </cell>
          <cell r="D533" t="str">
            <v>GENERAL</v>
          </cell>
          <cell r="E533">
            <v>35941</v>
          </cell>
          <cell r="F533" t="str">
            <v>MAR</v>
          </cell>
          <cell r="G533">
            <v>0.92299768518518521</v>
          </cell>
          <cell r="H533">
            <v>0</v>
          </cell>
          <cell r="I533">
            <v>0</v>
          </cell>
          <cell r="J533" t="str">
            <v>000:10</v>
          </cell>
          <cell r="K533" t="str">
            <v>[BUSCANDO A LORCA] * [AVANCE PROGRAMACION]</v>
          </cell>
          <cell r="L533">
            <v>5</v>
          </cell>
          <cell r="M533">
            <v>16</v>
          </cell>
          <cell r="N533" t="str">
            <v>Resto</v>
          </cell>
          <cell r="O533">
            <v>0.1</v>
          </cell>
          <cell r="P533">
            <v>596.29999999999995</v>
          </cell>
          <cell r="Q533">
            <v>38</v>
          </cell>
          <cell r="R533">
            <v>350</v>
          </cell>
        </row>
        <row r="534">
          <cell r="A534">
            <v>531</v>
          </cell>
          <cell r="B534" t="str">
            <v xml:space="preserve">ISLA MAGICA/P.TEMATIC                                      </v>
          </cell>
          <cell r="C534" t="str">
            <v>C.SUR</v>
          </cell>
          <cell r="D534" t="str">
            <v>GENERAL</v>
          </cell>
          <cell r="E534">
            <v>35942</v>
          </cell>
          <cell r="F534" t="str">
            <v>MIÉ</v>
          </cell>
          <cell r="G534">
            <v>0.66418981481481476</v>
          </cell>
          <cell r="H534">
            <v>0</v>
          </cell>
          <cell r="I534">
            <v>0</v>
          </cell>
          <cell r="J534" t="str">
            <v>000:30</v>
          </cell>
          <cell r="K534" t="str">
            <v>[CONTRAPORTADA] * [AVANCE PROGRAMACION]</v>
          </cell>
          <cell r="L534">
            <v>1</v>
          </cell>
          <cell r="M534">
            <v>13</v>
          </cell>
          <cell r="N534" t="str">
            <v>Primera</v>
          </cell>
          <cell r="O534">
            <v>2</v>
          </cell>
          <cell r="P534">
            <v>598.29999999999995</v>
          </cell>
          <cell r="Q534">
            <v>732</v>
          </cell>
          <cell r="R534">
            <v>750</v>
          </cell>
        </row>
        <row r="535">
          <cell r="A535">
            <v>532</v>
          </cell>
          <cell r="B535" t="str">
            <v xml:space="preserve">ISLA MAGICA/P.TEMATIC                                      </v>
          </cell>
          <cell r="C535" t="str">
            <v>C.SUR</v>
          </cell>
          <cell r="D535" t="str">
            <v>GENERAL</v>
          </cell>
          <cell r="E535">
            <v>35942</v>
          </cell>
          <cell r="F535" t="str">
            <v>MIÉ</v>
          </cell>
          <cell r="G535">
            <v>0.66488425925925931</v>
          </cell>
          <cell r="H535">
            <v>0</v>
          </cell>
          <cell r="I535">
            <v>0</v>
          </cell>
          <cell r="J535" t="str">
            <v>000:10</v>
          </cell>
          <cell r="K535" t="str">
            <v>[CONTRAPORTADA] * [AVANCE PROGRAMACION]</v>
          </cell>
          <cell r="L535">
            <v>3</v>
          </cell>
          <cell r="M535">
            <v>13</v>
          </cell>
          <cell r="N535" t="str">
            <v>Resto</v>
          </cell>
          <cell r="O535">
            <v>1.6</v>
          </cell>
          <cell r="P535">
            <v>599.9</v>
          </cell>
          <cell r="Q535">
            <v>576</v>
          </cell>
          <cell r="R535">
            <v>250</v>
          </cell>
        </row>
        <row r="536">
          <cell r="A536">
            <v>533</v>
          </cell>
          <cell r="B536" t="str">
            <v xml:space="preserve">ISLA MAGICA/P.TEMATIC                                      </v>
          </cell>
          <cell r="C536" t="str">
            <v>C.SUR</v>
          </cell>
          <cell r="D536" t="str">
            <v>GENERAL</v>
          </cell>
          <cell r="E536">
            <v>35942</v>
          </cell>
          <cell r="F536" t="str">
            <v>MIÉ</v>
          </cell>
          <cell r="G536">
            <v>0.96655092592592595</v>
          </cell>
          <cell r="H536">
            <v>0</v>
          </cell>
          <cell r="I536">
            <v>0</v>
          </cell>
          <cell r="J536" t="str">
            <v>000:30</v>
          </cell>
          <cell r="K536" t="str">
            <v>[MIRA QUE BUENO] {AVANCE PROGRAMACION} * {AVANCE PROGRAMACION}</v>
          </cell>
          <cell r="L536">
            <v>14</v>
          </cell>
          <cell r="M536">
            <v>17</v>
          </cell>
          <cell r="N536" t="str">
            <v>Resto</v>
          </cell>
          <cell r="O536">
            <v>1.8</v>
          </cell>
          <cell r="P536">
            <v>601.70000000000005</v>
          </cell>
          <cell r="Q536">
            <v>645</v>
          </cell>
          <cell r="R536">
            <v>1050</v>
          </cell>
        </row>
        <row r="537">
          <cell r="A537">
            <v>534</v>
          </cell>
          <cell r="B537" t="str">
            <v xml:space="preserve">ISLA MAGICA/P.TEMATIC                                      </v>
          </cell>
          <cell r="C537" t="str">
            <v>C.SUR</v>
          </cell>
          <cell r="D537" t="str">
            <v>GENERAL</v>
          </cell>
          <cell r="E537">
            <v>35942</v>
          </cell>
          <cell r="F537" t="str">
            <v>MIÉ</v>
          </cell>
          <cell r="G537">
            <v>0.96712962962962967</v>
          </cell>
          <cell r="H537">
            <v>0</v>
          </cell>
          <cell r="I537">
            <v>0</v>
          </cell>
          <cell r="J537" t="str">
            <v>000:10</v>
          </cell>
          <cell r="K537" t="str">
            <v>[MIRA QUE BUENO] {AVANCE PROGRAMACION} * {AVANCE PROGRAMACION}</v>
          </cell>
          <cell r="L537">
            <v>16</v>
          </cell>
          <cell r="M537">
            <v>17</v>
          </cell>
          <cell r="N537" t="str">
            <v>Penultima</v>
          </cell>
          <cell r="O537">
            <v>1.6</v>
          </cell>
          <cell r="P537">
            <v>603.29999999999995</v>
          </cell>
          <cell r="Q537">
            <v>588</v>
          </cell>
          <cell r="R537">
            <v>350</v>
          </cell>
        </row>
        <row r="538">
          <cell r="A538">
            <v>535</v>
          </cell>
          <cell r="B538" t="str">
            <v xml:space="preserve">ISLA MAGICA/P.TEMATIC                                      </v>
          </cell>
          <cell r="C538" t="str">
            <v>C.SUR</v>
          </cell>
          <cell r="D538" t="str">
            <v>GENERAL</v>
          </cell>
          <cell r="E538">
            <v>35943</v>
          </cell>
          <cell r="F538" t="str">
            <v>JUE</v>
          </cell>
          <cell r="G538">
            <v>0.80913194444444436</v>
          </cell>
          <cell r="H538">
            <v>0</v>
          </cell>
          <cell r="I538">
            <v>0</v>
          </cell>
          <cell r="J538" t="str">
            <v>000:30</v>
          </cell>
          <cell r="K538" t="str">
            <v>[ANDALUCIA DIRECTO] {AVANCE PROGRAMACION} * {AVANCE PROGRAMACION}</v>
          </cell>
          <cell r="L538">
            <v>2</v>
          </cell>
          <cell r="M538">
            <v>13</v>
          </cell>
          <cell r="N538" t="str">
            <v>Segunda</v>
          </cell>
          <cell r="O538">
            <v>0.7</v>
          </cell>
          <cell r="P538">
            <v>604</v>
          </cell>
          <cell r="Q538">
            <v>273</v>
          </cell>
          <cell r="R538">
            <v>450</v>
          </cell>
        </row>
        <row r="539">
          <cell r="A539">
            <v>536</v>
          </cell>
          <cell r="B539" t="str">
            <v xml:space="preserve">ISLA MAGICA/P.TEMATIC                                      </v>
          </cell>
          <cell r="C539" t="str">
            <v>C.SUR</v>
          </cell>
          <cell r="D539" t="str">
            <v>GENERAL</v>
          </cell>
          <cell r="E539">
            <v>35943</v>
          </cell>
          <cell r="F539" t="str">
            <v>JUE</v>
          </cell>
          <cell r="G539">
            <v>0.80971064814814808</v>
          </cell>
          <cell r="H539">
            <v>0</v>
          </cell>
          <cell r="I539">
            <v>0</v>
          </cell>
          <cell r="J539" t="str">
            <v>000:10</v>
          </cell>
          <cell r="K539" t="str">
            <v>[ANDALUCIA DIRECTO] {AVANCE PROGRAMACION} * {AVANCE PROGRAMACION}</v>
          </cell>
          <cell r="L539">
            <v>4</v>
          </cell>
          <cell r="M539">
            <v>13</v>
          </cell>
          <cell r="N539" t="str">
            <v>Resto</v>
          </cell>
          <cell r="O539">
            <v>0.7</v>
          </cell>
          <cell r="P539">
            <v>604.70000000000005</v>
          </cell>
          <cell r="Q539">
            <v>273</v>
          </cell>
          <cell r="R539">
            <v>150</v>
          </cell>
        </row>
        <row r="540">
          <cell r="A540">
            <v>537</v>
          </cell>
          <cell r="B540" t="str">
            <v xml:space="preserve">ISLA MAGICA/P.TEMATIC                                      </v>
          </cell>
          <cell r="C540" t="str">
            <v>C.SUR</v>
          </cell>
          <cell r="D540" t="str">
            <v>GENERAL</v>
          </cell>
          <cell r="E540">
            <v>35943</v>
          </cell>
          <cell r="F540" t="str">
            <v>JUE</v>
          </cell>
          <cell r="G540">
            <v>0.92163194444444452</v>
          </cell>
          <cell r="H540">
            <v>0</v>
          </cell>
          <cell r="I540">
            <v>0</v>
          </cell>
          <cell r="J540" t="str">
            <v>000:30</v>
          </cell>
          <cell r="K540" t="str">
            <v>[NUMEROS ROJOS]  * {AVANCE PROGRAMACION}</v>
          </cell>
          <cell r="L540">
            <v>3</v>
          </cell>
          <cell r="M540">
            <v>18</v>
          </cell>
          <cell r="N540" t="str">
            <v>Resto</v>
          </cell>
          <cell r="O540">
            <v>1.3</v>
          </cell>
          <cell r="P540">
            <v>606</v>
          </cell>
          <cell r="Q540">
            <v>465</v>
          </cell>
          <cell r="R540">
            <v>1050</v>
          </cell>
        </row>
        <row r="541">
          <cell r="A541">
            <v>538</v>
          </cell>
          <cell r="B541" t="str">
            <v xml:space="preserve">ISLA MAGICA/P.TEMATIC                                      </v>
          </cell>
          <cell r="C541" t="str">
            <v>C.SUR</v>
          </cell>
          <cell r="D541" t="str">
            <v>GENERAL</v>
          </cell>
          <cell r="E541">
            <v>35943</v>
          </cell>
          <cell r="F541" t="str">
            <v>JUE</v>
          </cell>
          <cell r="G541">
            <v>0.92258101851851848</v>
          </cell>
          <cell r="H541">
            <v>0</v>
          </cell>
          <cell r="I541">
            <v>0</v>
          </cell>
          <cell r="J541" t="str">
            <v>000:10</v>
          </cell>
          <cell r="K541" t="str">
            <v>[NUMEROS ROJOS] {AVANCE PROGRAMACION} * {AVANCE PROGRAMACION}</v>
          </cell>
          <cell r="L541">
            <v>6</v>
          </cell>
          <cell r="M541">
            <v>18</v>
          </cell>
          <cell r="N541" t="str">
            <v>Resto</v>
          </cell>
          <cell r="O541">
            <v>1.2</v>
          </cell>
          <cell r="P541">
            <v>607.20000000000005</v>
          </cell>
          <cell r="Q541">
            <v>456</v>
          </cell>
          <cell r="R541">
            <v>350</v>
          </cell>
        </row>
        <row r="542">
          <cell r="A542">
            <v>539</v>
          </cell>
          <cell r="B542" t="str">
            <v xml:space="preserve">ISLA MAGICA/P.TEMATIC                                      </v>
          </cell>
          <cell r="C542" t="str">
            <v>C.SUR</v>
          </cell>
          <cell r="D542" t="str">
            <v>GENERAL</v>
          </cell>
          <cell r="E542">
            <v>35943</v>
          </cell>
          <cell r="F542" t="str">
            <v>JUE</v>
          </cell>
          <cell r="G542">
            <v>0.94106481481481474</v>
          </cell>
          <cell r="H542">
            <v>0</v>
          </cell>
          <cell r="I542">
            <v>0</v>
          </cell>
          <cell r="J542" t="str">
            <v>000:10</v>
          </cell>
          <cell r="K542" t="str">
            <v>[NUMEROS ROJOS] {AVANCE PROGRAMACION} * {AVANCE PROGRAMACION}</v>
          </cell>
          <cell r="L542">
            <v>8</v>
          </cell>
          <cell r="M542">
            <v>18</v>
          </cell>
          <cell r="N542" t="str">
            <v>Resto</v>
          </cell>
          <cell r="O542">
            <v>1.3</v>
          </cell>
          <cell r="P542">
            <v>608.6</v>
          </cell>
          <cell r="Q542">
            <v>479</v>
          </cell>
          <cell r="R542">
            <v>350</v>
          </cell>
        </row>
        <row r="543">
          <cell r="A543">
            <v>540</v>
          </cell>
          <cell r="B543" t="str">
            <v xml:space="preserve">ISLA MAGICA/P.TEMATIC                                      </v>
          </cell>
          <cell r="C543" t="str">
            <v>C.SUR</v>
          </cell>
          <cell r="D543" t="str">
            <v>GENERAL</v>
          </cell>
          <cell r="E543">
            <v>35944</v>
          </cell>
          <cell r="F543" t="str">
            <v>VIE</v>
          </cell>
          <cell r="G543">
            <v>0.66244212962962956</v>
          </cell>
          <cell r="H543">
            <v>0</v>
          </cell>
          <cell r="I543">
            <v>0</v>
          </cell>
          <cell r="J543" t="str">
            <v>000:30</v>
          </cell>
          <cell r="K543" t="str">
            <v>[CONTRAPORTADA] * [AVANCE PROGRAMACION]</v>
          </cell>
          <cell r="L543">
            <v>5</v>
          </cell>
          <cell r="M543">
            <v>17</v>
          </cell>
          <cell r="N543" t="str">
            <v>Resto</v>
          </cell>
          <cell r="O543">
            <v>1.3</v>
          </cell>
          <cell r="P543">
            <v>609.9</v>
          </cell>
          <cell r="Q543">
            <v>486</v>
          </cell>
          <cell r="R543">
            <v>750</v>
          </cell>
        </row>
        <row r="544">
          <cell r="A544">
            <v>541</v>
          </cell>
          <cell r="B544" t="str">
            <v xml:space="preserve">ISLA MAGICA/P.TEMATIC                                      </v>
          </cell>
          <cell r="C544" t="str">
            <v>C.SUR</v>
          </cell>
          <cell r="D544" t="str">
            <v>GENERAL</v>
          </cell>
          <cell r="E544">
            <v>35944</v>
          </cell>
          <cell r="F544" t="str">
            <v>VIE</v>
          </cell>
          <cell r="G544">
            <v>0.6635416666666667</v>
          </cell>
          <cell r="H544">
            <v>0</v>
          </cell>
          <cell r="I544">
            <v>0</v>
          </cell>
          <cell r="J544" t="str">
            <v>000:10</v>
          </cell>
          <cell r="K544" t="str">
            <v>[AVANCE PROGRAMACION] * [(P)CANAL 2 ANDALUCIA]</v>
          </cell>
          <cell r="L544">
            <v>8</v>
          </cell>
          <cell r="M544">
            <v>17</v>
          </cell>
          <cell r="N544" t="str">
            <v>Resto</v>
          </cell>
          <cell r="O544">
            <v>1.3</v>
          </cell>
          <cell r="P544">
            <v>611.20000000000005</v>
          </cell>
          <cell r="Q544">
            <v>492</v>
          </cell>
          <cell r="R544">
            <v>250</v>
          </cell>
        </row>
        <row r="545">
          <cell r="A545">
            <v>542</v>
          </cell>
          <cell r="B545" t="str">
            <v xml:space="preserve">ISLA MAGICA/P.TEMATIC                                      </v>
          </cell>
          <cell r="C545" t="str">
            <v>C.SUR</v>
          </cell>
          <cell r="D545" t="str">
            <v>GENERAL</v>
          </cell>
          <cell r="E545">
            <v>35944</v>
          </cell>
          <cell r="F545" t="str">
            <v>VIE</v>
          </cell>
          <cell r="G545">
            <v>0.91295138888888883</v>
          </cell>
          <cell r="H545">
            <v>0</v>
          </cell>
          <cell r="I545">
            <v>0</v>
          </cell>
          <cell r="J545" t="str">
            <v>000:30</v>
          </cell>
          <cell r="K545" t="str">
            <v>[POST FUT.:AMISTOSO] * [(P)CANAL 2 ANDALUCIA]</v>
          </cell>
          <cell r="L545">
            <v>4</v>
          </cell>
          <cell r="M545">
            <v>18</v>
          </cell>
          <cell r="N545" t="str">
            <v>Resto</v>
          </cell>
          <cell r="O545">
            <v>0.6</v>
          </cell>
          <cell r="P545">
            <v>611.79999999999995</v>
          </cell>
          <cell r="Q545">
            <v>226</v>
          </cell>
          <cell r="R545">
            <v>1050</v>
          </cell>
        </row>
        <row r="546">
          <cell r="A546">
            <v>543</v>
          </cell>
          <cell r="B546" t="str">
            <v xml:space="preserve">ISLA MAGICA/P.TEMATIC                                      </v>
          </cell>
          <cell r="C546" t="str">
            <v>C.SUR</v>
          </cell>
          <cell r="D546" t="str">
            <v>GENERAL</v>
          </cell>
          <cell r="E546">
            <v>35944</v>
          </cell>
          <cell r="F546" t="str">
            <v>VIE</v>
          </cell>
          <cell r="G546">
            <v>0.91353009259259255</v>
          </cell>
          <cell r="H546">
            <v>0</v>
          </cell>
          <cell r="I546">
            <v>0</v>
          </cell>
          <cell r="J546" t="str">
            <v>000:10</v>
          </cell>
          <cell r="K546" t="str">
            <v>[POST FUT.:AMISTOSO] * [(P)CANAL 2 ANDALUCIA]</v>
          </cell>
          <cell r="L546">
            <v>6</v>
          </cell>
          <cell r="M546">
            <v>18</v>
          </cell>
          <cell r="N546" t="str">
            <v>Resto</v>
          </cell>
          <cell r="O546">
            <v>0.5</v>
          </cell>
          <cell r="P546">
            <v>612.4</v>
          </cell>
          <cell r="Q546">
            <v>197</v>
          </cell>
          <cell r="R546">
            <v>350</v>
          </cell>
        </row>
        <row r="547">
          <cell r="A547">
            <v>544</v>
          </cell>
          <cell r="B547" t="str">
            <v xml:space="preserve">ISLA MAGICA/P.TEMATIC                                      </v>
          </cell>
          <cell r="C547" t="str">
            <v>C.SUR</v>
          </cell>
          <cell r="D547" t="str">
            <v>GENERAL</v>
          </cell>
          <cell r="E547">
            <v>35944</v>
          </cell>
          <cell r="F547" t="str">
            <v>VIE</v>
          </cell>
          <cell r="G547">
            <v>0.92987268518518518</v>
          </cell>
          <cell r="H547">
            <v>0</v>
          </cell>
          <cell r="I547">
            <v>0</v>
          </cell>
          <cell r="J547" t="str">
            <v>000:30</v>
          </cell>
          <cell r="K547" t="str">
            <v>[FESTIVAL]  * {AVANCE PROGRAMACION}</v>
          </cell>
          <cell r="L547">
            <v>4</v>
          </cell>
          <cell r="M547">
            <v>18</v>
          </cell>
          <cell r="N547" t="str">
            <v>Resto</v>
          </cell>
          <cell r="O547">
            <v>0.7</v>
          </cell>
          <cell r="P547">
            <v>613.1</v>
          </cell>
          <cell r="Q547">
            <v>254</v>
          </cell>
          <cell r="R547">
            <v>1050</v>
          </cell>
        </row>
        <row r="548">
          <cell r="A548">
            <v>545</v>
          </cell>
          <cell r="B548" t="str">
            <v xml:space="preserve">ISLA MAGICA/P.TEMATIC                                      </v>
          </cell>
          <cell r="C548" t="str">
            <v>C.SUR</v>
          </cell>
          <cell r="D548" t="str">
            <v>GENERAL</v>
          </cell>
          <cell r="E548">
            <v>35944</v>
          </cell>
          <cell r="F548" t="str">
            <v>VIE</v>
          </cell>
          <cell r="G548">
            <v>0.9305092592592592</v>
          </cell>
          <cell r="H548">
            <v>0</v>
          </cell>
          <cell r="I548">
            <v>0</v>
          </cell>
          <cell r="J548" t="str">
            <v>000:10</v>
          </cell>
          <cell r="K548" t="str">
            <v>[FESTIVAL]  * {AVANCE PROGRAMACION}</v>
          </cell>
          <cell r="L548">
            <v>6</v>
          </cell>
          <cell r="M548">
            <v>18</v>
          </cell>
          <cell r="N548" t="str">
            <v>Resto</v>
          </cell>
          <cell r="O548">
            <v>0.7</v>
          </cell>
          <cell r="P548">
            <v>613.70000000000005</v>
          </cell>
          <cell r="Q548">
            <v>254</v>
          </cell>
          <cell r="R548">
            <v>350</v>
          </cell>
        </row>
        <row r="549">
          <cell r="A549">
            <v>546</v>
          </cell>
          <cell r="B549" t="str">
            <v xml:space="preserve">ISLA MAGICA/P.TEMATIC                                      </v>
          </cell>
          <cell r="C549" t="str">
            <v>C.SUR</v>
          </cell>
          <cell r="D549" t="str">
            <v>GENERAL</v>
          </cell>
          <cell r="E549">
            <v>35945</v>
          </cell>
          <cell r="F549" t="str">
            <v>SÁB</v>
          </cell>
          <cell r="G549">
            <v>0.66749999999999998</v>
          </cell>
          <cell r="H549">
            <v>0</v>
          </cell>
          <cell r="I549">
            <v>0</v>
          </cell>
          <cell r="J549" t="str">
            <v>000:30</v>
          </cell>
          <cell r="K549" t="str">
            <v>[CINE]  * {AVANCE PROGRAMACION}</v>
          </cell>
          <cell r="L549">
            <v>1</v>
          </cell>
          <cell r="M549">
            <v>19</v>
          </cell>
          <cell r="N549" t="str">
            <v>Primera</v>
          </cell>
          <cell r="O549">
            <v>0.8</v>
          </cell>
          <cell r="P549">
            <v>614.5</v>
          </cell>
          <cell r="Q549">
            <v>291</v>
          </cell>
          <cell r="R549">
            <v>525</v>
          </cell>
        </row>
        <row r="550">
          <cell r="A550">
            <v>547</v>
          </cell>
          <cell r="B550" t="str">
            <v xml:space="preserve">ISLA MAGICA/P.TEMATIC                                      </v>
          </cell>
          <cell r="C550" t="str">
            <v>C.SUR</v>
          </cell>
          <cell r="D550" t="str">
            <v>GENERAL</v>
          </cell>
          <cell r="E550">
            <v>35945</v>
          </cell>
          <cell r="F550" t="str">
            <v>SÁB</v>
          </cell>
          <cell r="G550">
            <v>0.69679398148148142</v>
          </cell>
          <cell r="H550">
            <v>0</v>
          </cell>
          <cell r="I550">
            <v>0</v>
          </cell>
          <cell r="J550" t="str">
            <v>000:30</v>
          </cell>
          <cell r="K550" t="str">
            <v>[CINE] {AVANCE PROGRAMACION} * {AVANCE PROGRAMACION}</v>
          </cell>
          <cell r="L550">
            <v>1</v>
          </cell>
          <cell r="M550">
            <v>20</v>
          </cell>
          <cell r="N550" t="str">
            <v>Primera</v>
          </cell>
          <cell r="O550">
            <v>0.9</v>
          </cell>
          <cell r="P550">
            <v>615.4</v>
          </cell>
          <cell r="Q550">
            <v>312</v>
          </cell>
          <cell r="R550">
            <v>525</v>
          </cell>
        </row>
        <row r="551">
          <cell r="A551">
            <v>548</v>
          </cell>
          <cell r="B551" t="str">
            <v xml:space="preserve">ISLA MAGICA/P.TEMATIC                                      </v>
          </cell>
          <cell r="C551" t="str">
            <v>C.SUR</v>
          </cell>
          <cell r="D551" t="str">
            <v>GENERAL</v>
          </cell>
          <cell r="E551">
            <v>35946</v>
          </cell>
          <cell r="F551" t="str">
            <v>DOM</v>
          </cell>
          <cell r="G551">
            <v>0.67163194444444452</v>
          </cell>
          <cell r="H551">
            <v>0</v>
          </cell>
          <cell r="I551">
            <v>0</v>
          </cell>
          <cell r="J551" t="str">
            <v>000:30</v>
          </cell>
          <cell r="K551" t="str">
            <v>[CINE]  * {AVANCE PROGRAMACION}</v>
          </cell>
          <cell r="L551">
            <v>1</v>
          </cell>
          <cell r="M551">
            <v>19</v>
          </cell>
          <cell r="N551" t="str">
            <v>Primera</v>
          </cell>
          <cell r="O551">
            <v>0.5</v>
          </cell>
          <cell r="P551">
            <v>615.9</v>
          </cell>
          <cell r="Q551">
            <v>191</v>
          </cell>
          <cell r="R551">
            <v>525</v>
          </cell>
        </row>
        <row r="552">
          <cell r="A552">
            <v>549</v>
          </cell>
          <cell r="B552" t="str">
            <v xml:space="preserve">ISLA MAGICA/P.TEMATIC                                      </v>
          </cell>
          <cell r="C552" t="str">
            <v>C.SUR</v>
          </cell>
          <cell r="D552" t="str">
            <v>GENERAL</v>
          </cell>
          <cell r="E552">
            <v>35946</v>
          </cell>
          <cell r="F552" t="str">
            <v>DOM</v>
          </cell>
          <cell r="G552">
            <v>0.69284722222222228</v>
          </cell>
          <cell r="H552">
            <v>0</v>
          </cell>
          <cell r="I552">
            <v>0</v>
          </cell>
          <cell r="J552" t="str">
            <v>000:30</v>
          </cell>
          <cell r="K552" t="str">
            <v>[CINE] {AVANCE PROGRAMACION} * {AVANCE PROGRAMACION}</v>
          </cell>
          <cell r="L552">
            <v>1</v>
          </cell>
          <cell r="M552">
            <v>18</v>
          </cell>
          <cell r="N552" t="str">
            <v>Primera</v>
          </cell>
          <cell r="O552">
            <v>0.6</v>
          </cell>
          <cell r="P552">
            <v>616.5</v>
          </cell>
          <cell r="Q552">
            <v>203</v>
          </cell>
          <cell r="R552">
            <v>525</v>
          </cell>
        </row>
        <row r="553">
          <cell r="A553">
            <v>550</v>
          </cell>
          <cell r="B553" t="str">
            <v xml:space="preserve">ISLA MAGICA/P.TEMATIC                                      </v>
          </cell>
          <cell r="C553" t="str">
            <v>TVM</v>
          </cell>
          <cell r="D553" t="str">
            <v>GENERAL</v>
          </cell>
          <cell r="E553">
            <v>35947</v>
          </cell>
          <cell r="F553" t="str">
            <v>LUN</v>
          </cell>
          <cell r="G553">
            <v>0.57534722222222223</v>
          </cell>
          <cell r="H553">
            <v>0</v>
          </cell>
          <cell r="I553">
            <v>0</v>
          </cell>
          <cell r="J553" t="str">
            <v>000:30</v>
          </cell>
          <cell r="K553" t="str">
            <v>[CYBERCLUB] * [AVANCE PROGRAMACION]</v>
          </cell>
          <cell r="L553">
            <v>2</v>
          </cell>
          <cell r="M553">
            <v>19</v>
          </cell>
          <cell r="N553" t="str">
            <v>Segunda</v>
          </cell>
          <cell r="O553">
            <v>0.2</v>
          </cell>
          <cell r="P553">
            <v>616.70000000000005</v>
          </cell>
          <cell r="Q553">
            <v>81</v>
          </cell>
          <cell r="R553">
            <v>413</v>
          </cell>
        </row>
        <row r="554">
          <cell r="A554">
            <v>551</v>
          </cell>
          <cell r="B554" t="str">
            <v xml:space="preserve">ISLA MAGICA/P.TEMATIC                                      </v>
          </cell>
          <cell r="C554" t="str">
            <v>TVM</v>
          </cell>
          <cell r="D554" t="str">
            <v>GENERAL</v>
          </cell>
          <cell r="E554">
            <v>35947</v>
          </cell>
          <cell r="F554" t="str">
            <v>LUN</v>
          </cell>
          <cell r="G554">
            <v>0.8909259259259259</v>
          </cell>
          <cell r="H554">
            <v>0</v>
          </cell>
          <cell r="I554">
            <v>0</v>
          </cell>
          <cell r="J554" t="str">
            <v>000:10</v>
          </cell>
          <cell r="K554" t="str">
            <v>[TELENOTICIAS 2]</v>
          </cell>
          <cell r="L554">
            <v>14</v>
          </cell>
          <cell r="M554">
            <v>14</v>
          </cell>
          <cell r="N554" t="str">
            <v>Ultima</v>
          </cell>
          <cell r="O554">
            <v>0.8</v>
          </cell>
          <cell r="P554">
            <v>617.5</v>
          </cell>
          <cell r="Q554">
            <v>307</v>
          </cell>
          <cell r="R554">
            <v>225</v>
          </cell>
        </row>
        <row r="555">
          <cell r="A555">
            <v>552</v>
          </cell>
          <cell r="B555" t="str">
            <v xml:space="preserve">ISLA MAGICA/P.TEMATIC                                      </v>
          </cell>
          <cell r="C555" t="str">
            <v>TVM</v>
          </cell>
          <cell r="D555" t="str">
            <v>GENERAL</v>
          </cell>
          <cell r="E555">
            <v>35948</v>
          </cell>
          <cell r="F555" t="str">
            <v>MAR</v>
          </cell>
          <cell r="G555">
            <v>0.91174768518518512</v>
          </cell>
          <cell r="H555">
            <v>0</v>
          </cell>
          <cell r="I555">
            <v>0</v>
          </cell>
          <cell r="J555" t="str">
            <v>000:10</v>
          </cell>
          <cell r="K555" t="str">
            <v>[MAS ALLA DEL LIMITE]  * {AVANCE PROGRAMACION}</v>
          </cell>
          <cell r="L555">
            <v>21</v>
          </cell>
          <cell r="M555">
            <v>23</v>
          </cell>
          <cell r="N555" t="str">
            <v>Resto</v>
          </cell>
          <cell r="O555">
            <v>0.5</v>
          </cell>
          <cell r="P555">
            <v>618</v>
          </cell>
          <cell r="Q555">
            <v>176</v>
          </cell>
          <cell r="R555">
            <v>350</v>
          </cell>
        </row>
        <row r="556">
          <cell r="A556">
            <v>553</v>
          </cell>
          <cell r="B556" t="str">
            <v xml:space="preserve">ISLA MAGICA/P.TEMATIC                                      </v>
          </cell>
          <cell r="C556" t="str">
            <v>TVM</v>
          </cell>
          <cell r="D556" t="str">
            <v>GENERAL</v>
          </cell>
          <cell r="E556">
            <v>35948</v>
          </cell>
          <cell r="F556" t="str">
            <v>MAR</v>
          </cell>
          <cell r="G556">
            <v>1.0238078703703704</v>
          </cell>
          <cell r="H556">
            <v>0</v>
          </cell>
          <cell r="I556">
            <v>0</v>
          </cell>
          <cell r="J556" t="str">
            <v>000:30</v>
          </cell>
          <cell r="K556" t="str">
            <v>[CINE] {AVANCE PROGRAMACION} * {AVANCE PROGRAMACION}</v>
          </cell>
          <cell r="L556">
            <v>17</v>
          </cell>
          <cell r="M556">
            <v>21</v>
          </cell>
          <cell r="N556" t="str">
            <v>Resto</v>
          </cell>
          <cell r="O556">
            <v>0.3</v>
          </cell>
          <cell r="P556">
            <v>618.29999999999995</v>
          </cell>
          <cell r="Q556">
            <v>106</v>
          </cell>
          <cell r="R556">
            <v>413</v>
          </cell>
        </row>
        <row r="557">
          <cell r="A557">
            <v>554</v>
          </cell>
          <cell r="B557" t="str">
            <v xml:space="preserve">ISLA MAGICA/P.TEMATIC                                      </v>
          </cell>
          <cell r="C557" t="str">
            <v>TVM</v>
          </cell>
          <cell r="D557" t="str">
            <v>GENERAL</v>
          </cell>
          <cell r="E557">
            <v>35948</v>
          </cell>
          <cell r="F557" t="str">
            <v>MAR</v>
          </cell>
          <cell r="G557">
            <v>1.0247337962962964</v>
          </cell>
          <cell r="H557">
            <v>0</v>
          </cell>
          <cell r="I557">
            <v>0</v>
          </cell>
          <cell r="J557" t="str">
            <v>000:10</v>
          </cell>
          <cell r="K557" t="str">
            <v>[CINE] {AVANCE PROGRAMACION} * {AVANCE PROGRAMACION}</v>
          </cell>
          <cell r="L557">
            <v>20</v>
          </cell>
          <cell r="M557">
            <v>21</v>
          </cell>
          <cell r="N557" t="str">
            <v>Penultima</v>
          </cell>
          <cell r="O557">
            <v>0.3</v>
          </cell>
          <cell r="P557">
            <v>618.6</v>
          </cell>
          <cell r="Q557">
            <v>106</v>
          </cell>
          <cell r="R557">
            <v>138</v>
          </cell>
        </row>
        <row r="558">
          <cell r="A558">
            <v>555</v>
          </cell>
          <cell r="B558" t="str">
            <v xml:space="preserve">ISLA MAGICA/P.TEMATIC                                      </v>
          </cell>
          <cell r="C558" t="str">
            <v>TVM</v>
          </cell>
          <cell r="D558" t="str">
            <v>GENERAL</v>
          </cell>
          <cell r="E558">
            <v>35949</v>
          </cell>
          <cell r="F558" t="str">
            <v>MIÉ</v>
          </cell>
          <cell r="G558">
            <v>0.57583333333333331</v>
          </cell>
          <cell r="H558">
            <v>0</v>
          </cell>
          <cell r="I558">
            <v>0</v>
          </cell>
          <cell r="J558" t="str">
            <v>000:30</v>
          </cell>
          <cell r="K558" t="str">
            <v>[CYBERCLUB] * [AVANCE PROGRAMACION]</v>
          </cell>
          <cell r="L558">
            <v>2</v>
          </cell>
          <cell r="M558">
            <v>18</v>
          </cell>
          <cell r="N558" t="str">
            <v>Segunda</v>
          </cell>
          <cell r="O558">
            <v>0.5</v>
          </cell>
          <cell r="P558">
            <v>619.1</v>
          </cell>
          <cell r="Q558">
            <v>179</v>
          </cell>
          <cell r="R558">
            <v>413</v>
          </cell>
        </row>
        <row r="559">
          <cell r="A559">
            <v>556</v>
          </cell>
          <cell r="B559" t="str">
            <v xml:space="preserve">ISLA MAGICA/P.TEMATIC                                      </v>
          </cell>
          <cell r="C559" t="str">
            <v>TVM</v>
          </cell>
          <cell r="D559" t="str">
            <v>GENERAL</v>
          </cell>
          <cell r="E559">
            <v>35949</v>
          </cell>
          <cell r="F559" t="str">
            <v>MIÉ</v>
          </cell>
          <cell r="G559">
            <v>0.5767592592592593</v>
          </cell>
          <cell r="H559">
            <v>0</v>
          </cell>
          <cell r="I559">
            <v>0</v>
          </cell>
          <cell r="J559" t="str">
            <v>000:10</v>
          </cell>
          <cell r="K559" t="str">
            <v>[CYBERCLUB] * [AVANCE PROGRAMACION]</v>
          </cell>
          <cell r="L559">
            <v>5</v>
          </cell>
          <cell r="M559">
            <v>18</v>
          </cell>
          <cell r="N559" t="str">
            <v>Resto</v>
          </cell>
          <cell r="O559">
            <v>0.5</v>
          </cell>
          <cell r="P559">
            <v>619.6</v>
          </cell>
          <cell r="Q559">
            <v>183</v>
          </cell>
          <cell r="R559">
            <v>138</v>
          </cell>
        </row>
        <row r="560">
          <cell r="A560">
            <v>557</v>
          </cell>
          <cell r="B560" t="str">
            <v xml:space="preserve">ISLA MAGICA/P.TEMATIC                                      </v>
          </cell>
          <cell r="C560" t="str">
            <v>TVM</v>
          </cell>
          <cell r="D560" t="str">
            <v>GENERAL</v>
          </cell>
          <cell r="E560">
            <v>35949</v>
          </cell>
          <cell r="F560" t="str">
            <v>MIÉ</v>
          </cell>
          <cell r="G560">
            <v>0.86528935185185185</v>
          </cell>
          <cell r="H560">
            <v>0</v>
          </cell>
          <cell r="I560">
            <v>0</v>
          </cell>
          <cell r="J560" t="str">
            <v>000:10</v>
          </cell>
          <cell r="K560" t="str">
            <v>[TELENOTICIAS 2]</v>
          </cell>
          <cell r="L560">
            <v>4</v>
          </cell>
          <cell r="M560">
            <v>9</v>
          </cell>
          <cell r="N560" t="str">
            <v>Resto</v>
          </cell>
          <cell r="O560">
            <v>0.6</v>
          </cell>
          <cell r="P560">
            <v>620.1</v>
          </cell>
          <cell r="Q560">
            <v>213</v>
          </cell>
          <cell r="R560">
            <v>225</v>
          </cell>
        </row>
        <row r="561">
          <cell r="A561">
            <v>558</v>
          </cell>
          <cell r="B561" t="str">
            <v xml:space="preserve">ISLA MAGICA/P.TEMATIC                                      </v>
          </cell>
          <cell r="C561" t="str">
            <v>TVM</v>
          </cell>
          <cell r="D561" t="str">
            <v>GENERAL</v>
          </cell>
          <cell r="E561">
            <v>35949</v>
          </cell>
          <cell r="F561" t="str">
            <v>MIÉ</v>
          </cell>
          <cell r="G561">
            <v>1.0307870370370369</v>
          </cell>
          <cell r="H561">
            <v>0</v>
          </cell>
          <cell r="I561">
            <v>0</v>
          </cell>
          <cell r="J561" t="str">
            <v>000:30</v>
          </cell>
          <cell r="K561" t="str">
            <v>[CINE] {AVANCE PROGRAMACION} * {AVANCE PROGRAMACION}</v>
          </cell>
          <cell r="L561">
            <v>3</v>
          </cell>
          <cell r="M561">
            <v>20</v>
          </cell>
          <cell r="N561" t="str">
            <v>Resto</v>
          </cell>
          <cell r="O561">
            <v>0.4</v>
          </cell>
          <cell r="P561">
            <v>620.6</v>
          </cell>
          <cell r="Q561">
            <v>163</v>
          </cell>
          <cell r="R561">
            <v>413</v>
          </cell>
        </row>
        <row r="562">
          <cell r="A562">
            <v>559</v>
          </cell>
          <cell r="B562" t="str">
            <v xml:space="preserve">ISLA MAGICA/P.TEMATIC                                      </v>
          </cell>
          <cell r="C562" t="str">
            <v>TVM</v>
          </cell>
          <cell r="D562" t="str">
            <v>GENERAL</v>
          </cell>
          <cell r="E562">
            <v>35949</v>
          </cell>
          <cell r="F562" t="str">
            <v>MIÉ</v>
          </cell>
          <cell r="G562">
            <v>1.0337384259259259</v>
          </cell>
          <cell r="H562">
            <v>0</v>
          </cell>
          <cell r="I562">
            <v>0</v>
          </cell>
          <cell r="J562" t="str">
            <v>000:10</v>
          </cell>
          <cell r="K562" t="str">
            <v>[CINE] {AVANCE PROGRAMACION} * {AVANCE PROGRAMACION}</v>
          </cell>
          <cell r="L562">
            <v>16</v>
          </cell>
          <cell r="M562">
            <v>20</v>
          </cell>
          <cell r="N562" t="str">
            <v>Resto</v>
          </cell>
          <cell r="O562">
            <v>0.4</v>
          </cell>
          <cell r="P562">
            <v>621</v>
          </cell>
          <cell r="Q562">
            <v>157</v>
          </cell>
          <cell r="R562">
            <v>138</v>
          </cell>
        </row>
        <row r="563">
          <cell r="A563">
            <v>560</v>
          </cell>
          <cell r="B563" t="str">
            <v xml:space="preserve">ISLA MAGICA/P.TEMATIC                                      </v>
          </cell>
          <cell r="C563" t="str">
            <v>TVM</v>
          </cell>
          <cell r="D563" t="str">
            <v>GENERAL</v>
          </cell>
          <cell r="E563">
            <v>35950</v>
          </cell>
          <cell r="F563" t="str">
            <v>JUE</v>
          </cell>
          <cell r="G563">
            <v>0.57546296296296295</v>
          </cell>
          <cell r="H563">
            <v>0</v>
          </cell>
          <cell r="I563">
            <v>0</v>
          </cell>
          <cell r="J563" t="str">
            <v>000:30</v>
          </cell>
          <cell r="K563" t="str">
            <v>[AVANCE PROGRAMACION] * [AVANCE PROGRAMACION]</v>
          </cell>
          <cell r="L563">
            <v>3</v>
          </cell>
          <cell r="M563">
            <v>17</v>
          </cell>
          <cell r="N563" t="str">
            <v>Resto</v>
          </cell>
          <cell r="O563">
            <v>0.2</v>
          </cell>
          <cell r="P563">
            <v>621.20000000000005</v>
          </cell>
          <cell r="Q563">
            <v>70</v>
          </cell>
          <cell r="R563">
            <v>413</v>
          </cell>
        </row>
        <row r="564">
          <cell r="A564">
            <v>561</v>
          </cell>
          <cell r="B564" t="str">
            <v xml:space="preserve">ISLA MAGICA/P.TEMATIC                                      </v>
          </cell>
          <cell r="C564" t="str">
            <v>TVM</v>
          </cell>
          <cell r="D564" t="str">
            <v>GENERAL</v>
          </cell>
          <cell r="E564">
            <v>35950</v>
          </cell>
          <cell r="F564" t="str">
            <v>JUE</v>
          </cell>
          <cell r="G564">
            <v>0.57609953703703709</v>
          </cell>
          <cell r="H564">
            <v>0</v>
          </cell>
          <cell r="I564">
            <v>0</v>
          </cell>
          <cell r="J564" t="str">
            <v>000:10</v>
          </cell>
          <cell r="K564" t="str">
            <v>[AVANCE PROGRAMACION] * [AVANCE PROGRAMACION]</v>
          </cell>
          <cell r="L564">
            <v>5</v>
          </cell>
          <cell r="M564">
            <v>17</v>
          </cell>
          <cell r="N564" t="str">
            <v>Resto</v>
          </cell>
          <cell r="O564">
            <v>0.2</v>
          </cell>
          <cell r="P564">
            <v>621.5</v>
          </cell>
          <cell r="Q564">
            <v>91</v>
          </cell>
          <cell r="R564">
            <v>138</v>
          </cell>
        </row>
        <row r="565">
          <cell r="A565">
            <v>562</v>
          </cell>
          <cell r="B565" t="str">
            <v xml:space="preserve">ISLA MAGICA/P.TEMATIC                                      </v>
          </cell>
          <cell r="C565" t="str">
            <v>TVM</v>
          </cell>
          <cell r="D565" t="str">
            <v>GENERAL</v>
          </cell>
          <cell r="E565">
            <v>35950</v>
          </cell>
          <cell r="F565" t="str">
            <v>JUE</v>
          </cell>
          <cell r="G565">
            <v>0.91879629629629633</v>
          </cell>
          <cell r="H565">
            <v>0</v>
          </cell>
          <cell r="I565">
            <v>0</v>
          </cell>
          <cell r="J565" t="str">
            <v>000:10</v>
          </cell>
          <cell r="K565" t="str">
            <v>[TOMBOLA]</v>
          </cell>
          <cell r="L565">
            <v>6</v>
          </cell>
          <cell r="M565">
            <v>17</v>
          </cell>
          <cell r="N565" t="str">
            <v>Resto</v>
          </cell>
          <cell r="O565">
            <v>0.9</v>
          </cell>
          <cell r="P565">
            <v>622.29999999999995</v>
          </cell>
          <cell r="Q565">
            <v>315</v>
          </cell>
          <cell r="R565">
            <v>350</v>
          </cell>
        </row>
        <row r="566">
          <cell r="A566">
            <v>563</v>
          </cell>
          <cell r="B566" t="str">
            <v xml:space="preserve">ISLA MAGICA/P.TEMATIC                                      </v>
          </cell>
          <cell r="C566" t="str">
            <v>TVM</v>
          </cell>
          <cell r="D566" t="str">
            <v>GENERAL</v>
          </cell>
          <cell r="E566">
            <v>35951</v>
          </cell>
          <cell r="F566" t="str">
            <v>VIE</v>
          </cell>
          <cell r="G566">
            <v>0.91111111111111109</v>
          </cell>
          <cell r="H566">
            <v>0</v>
          </cell>
          <cell r="I566">
            <v>0</v>
          </cell>
          <cell r="J566" t="str">
            <v>000:10</v>
          </cell>
          <cell r="K566" t="str">
            <v>[SUCEDIO EN MADRID]  * {AVANCE PROGRAMACION}</v>
          </cell>
          <cell r="L566">
            <v>17</v>
          </cell>
          <cell r="M566">
            <v>20</v>
          </cell>
          <cell r="N566" t="str">
            <v>Resto</v>
          </cell>
          <cell r="O566">
            <v>0.5</v>
          </cell>
          <cell r="P566">
            <v>622.79999999999995</v>
          </cell>
          <cell r="Q566">
            <v>174</v>
          </cell>
          <cell r="R566">
            <v>350</v>
          </cell>
        </row>
        <row r="567">
          <cell r="A567">
            <v>564</v>
          </cell>
          <cell r="B567" t="str">
            <v xml:space="preserve">ISLA MAGICA/P.TEMATIC                                      </v>
          </cell>
          <cell r="C567" t="str">
            <v>TVM</v>
          </cell>
          <cell r="D567" t="str">
            <v>GENERAL</v>
          </cell>
          <cell r="E567">
            <v>35951</v>
          </cell>
          <cell r="F567" t="str">
            <v>VIE</v>
          </cell>
          <cell r="G567">
            <v>0.98145833333333332</v>
          </cell>
          <cell r="H567">
            <v>0</v>
          </cell>
          <cell r="I567">
            <v>0</v>
          </cell>
          <cell r="J567" t="str">
            <v>000:30</v>
          </cell>
          <cell r="K567" t="str">
            <v>[SUCEDIO EN MADRID] {AVANCE PROGRAMACION} * {AVANCE PROGRAMACION}</v>
          </cell>
          <cell r="L567">
            <v>3</v>
          </cell>
          <cell r="M567">
            <v>19</v>
          </cell>
          <cell r="N567" t="str">
            <v>Resto</v>
          </cell>
          <cell r="O567">
            <v>0.6</v>
          </cell>
          <cell r="P567">
            <v>623.4</v>
          </cell>
          <cell r="Q567">
            <v>236</v>
          </cell>
          <cell r="R567">
            <v>1050</v>
          </cell>
        </row>
        <row r="568">
          <cell r="A568">
            <v>565</v>
          </cell>
          <cell r="B568" t="str">
            <v xml:space="preserve">ISLA MAGICA/P.TEMATIC                                      </v>
          </cell>
          <cell r="C568" t="str">
            <v>TVM</v>
          </cell>
          <cell r="D568" t="str">
            <v>GENERAL</v>
          </cell>
          <cell r="E568">
            <v>35951</v>
          </cell>
          <cell r="F568" t="str">
            <v>VIE</v>
          </cell>
          <cell r="G568">
            <v>0.98400462962962953</v>
          </cell>
          <cell r="H568">
            <v>0</v>
          </cell>
          <cell r="I568">
            <v>0</v>
          </cell>
          <cell r="J568" t="str">
            <v>000:10</v>
          </cell>
          <cell r="K568" t="str">
            <v>[SUCEDIO EN MADRID] {AVANCE PROGRAMACION} * {AVANCE PROGRAMACION}</v>
          </cell>
          <cell r="L568">
            <v>13</v>
          </cell>
          <cell r="M568">
            <v>19</v>
          </cell>
          <cell r="N568" t="str">
            <v>Resto</v>
          </cell>
          <cell r="O568">
            <v>0.6</v>
          </cell>
          <cell r="P568">
            <v>624.1</v>
          </cell>
          <cell r="Q568">
            <v>232</v>
          </cell>
          <cell r="R568">
            <v>350</v>
          </cell>
        </row>
        <row r="569">
          <cell r="A569">
            <v>566</v>
          </cell>
          <cell r="B569" t="str">
            <v xml:space="preserve">ISLA MAGICA/P.TEMATIC                                      </v>
          </cell>
          <cell r="C569" t="str">
            <v>TVM</v>
          </cell>
          <cell r="D569" t="str">
            <v>GENERAL</v>
          </cell>
          <cell r="E569">
            <v>35951</v>
          </cell>
          <cell r="F569" t="str">
            <v>VIE</v>
          </cell>
          <cell r="G569">
            <v>1.0150462962962963</v>
          </cell>
          <cell r="H569">
            <v>0</v>
          </cell>
          <cell r="I569">
            <v>0</v>
          </cell>
          <cell r="J569" t="str">
            <v>000:10</v>
          </cell>
          <cell r="K569" t="str">
            <v>[SUCEDIO EN MADRID] * [30 MINUTOS]</v>
          </cell>
          <cell r="L569">
            <v>6</v>
          </cell>
          <cell r="M569">
            <v>10</v>
          </cell>
          <cell r="N569" t="str">
            <v>Resto</v>
          </cell>
          <cell r="O569">
            <v>0.5</v>
          </cell>
          <cell r="P569">
            <v>624.6</v>
          </cell>
          <cell r="Q569">
            <v>186</v>
          </cell>
          <cell r="R569">
            <v>350</v>
          </cell>
        </row>
        <row r="570">
          <cell r="A570">
            <v>567</v>
          </cell>
          <cell r="B570" t="str">
            <v xml:space="preserve">ISLA MAGICA/P.TEMATIC                                      </v>
          </cell>
          <cell r="C570" t="str">
            <v>C.SUR</v>
          </cell>
          <cell r="D570" t="str">
            <v>GENERAL</v>
          </cell>
          <cell r="E570">
            <v>35952</v>
          </cell>
          <cell r="F570" t="str">
            <v>SÁB</v>
          </cell>
          <cell r="G570">
            <v>0.66186342592592595</v>
          </cell>
          <cell r="H570">
            <v>0</v>
          </cell>
          <cell r="I570">
            <v>0</v>
          </cell>
          <cell r="J570" t="str">
            <v>000:30</v>
          </cell>
          <cell r="K570" t="str">
            <v>[CINE]  * {AVANCE PROGRAMACION}</v>
          </cell>
          <cell r="L570">
            <v>1</v>
          </cell>
          <cell r="M570">
            <v>25</v>
          </cell>
          <cell r="N570" t="str">
            <v>Primera</v>
          </cell>
          <cell r="O570">
            <v>1.2</v>
          </cell>
          <cell r="P570">
            <v>625.70000000000005</v>
          </cell>
          <cell r="Q570">
            <v>433</v>
          </cell>
          <cell r="R570">
            <v>525</v>
          </cell>
        </row>
        <row r="571">
          <cell r="A571">
            <v>568</v>
          </cell>
          <cell r="B571" t="str">
            <v xml:space="preserve">ISLA MAGICA/P.TEMATIC                                      </v>
          </cell>
          <cell r="C571" t="str">
            <v>C.SUR</v>
          </cell>
          <cell r="D571" t="str">
            <v>GENERAL</v>
          </cell>
          <cell r="E571">
            <v>35952</v>
          </cell>
          <cell r="F571" t="str">
            <v>SÁB</v>
          </cell>
          <cell r="G571">
            <v>0.68365740740740744</v>
          </cell>
          <cell r="H571">
            <v>0</v>
          </cell>
          <cell r="I571">
            <v>0</v>
          </cell>
          <cell r="J571" t="str">
            <v>000:30</v>
          </cell>
          <cell r="K571" t="str">
            <v>[CINE] {AVANCE PROGRAMACION} * {(P)CANAL 2 ANDALUCIA}</v>
          </cell>
          <cell r="L571">
            <v>1</v>
          </cell>
          <cell r="M571">
            <v>19</v>
          </cell>
          <cell r="N571" t="str">
            <v>Primera</v>
          </cell>
          <cell r="O571">
            <v>1.1000000000000001</v>
          </cell>
          <cell r="P571">
            <v>626.9</v>
          </cell>
          <cell r="Q571">
            <v>422</v>
          </cell>
          <cell r="R571">
            <v>525</v>
          </cell>
        </row>
        <row r="572">
          <cell r="A572">
            <v>569</v>
          </cell>
          <cell r="B572" t="str">
            <v xml:space="preserve">ISLA MAGICA/P.TEMATIC                                      </v>
          </cell>
          <cell r="C572" t="str">
            <v>C.SUR</v>
          </cell>
          <cell r="D572" t="str">
            <v>GENERAL</v>
          </cell>
          <cell r="E572">
            <v>35953</v>
          </cell>
          <cell r="F572" t="str">
            <v>DOM</v>
          </cell>
          <cell r="G572">
            <v>0.66082175925925923</v>
          </cell>
          <cell r="H572">
            <v>0</v>
          </cell>
          <cell r="I572">
            <v>0</v>
          </cell>
          <cell r="J572" t="str">
            <v>000:30</v>
          </cell>
          <cell r="K572" t="str">
            <v>[CINE]  * {AVANCE PROGRAMACION}</v>
          </cell>
          <cell r="L572">
            <v>1</v>
          </cell>
          <cell r="M572">
            <v>19</v>
          </cell>
          <cell r="N572" t="str">
            <v>Primera</v>
          </cell>
          <cell r="O572">
            <v>1.5</v>
          </cell>
          <cell r="P572">
            <v>628.4</v>
          </cell>
          <cell r="Q572">
            <v>565</v>
          </cell>
          <cell r="R572">
            <v>525</v>
          </cell>
        </row>
        <row r="573">
          <cell r="A573">
            <v>570</v>
          </cell>
          <cell r="B573" t="str">
            <v xml:space="preserve">ISLA MAGICA/P.TEMATIC                                      </v>
          </cell>
          <cell r="C573" t="str">
            <v>C.SUR</v>
          </cell>
          <cell r="D573" t="str">
            <v>GENERAL</v>
          </cell>
          <cell r="E573">
            <v>35953</v>
          </cell>
          <cell r="F573" t="str">
            <v>DOM</v>
          </cell>
          <cell r="G573">
            <v>0.6837847222222222</v>
          </cell>
          <cell r="H573">
            <v>0</v>
          </cell>
          <cell r="I573">
            <v>0</v>
          </cell>
          <cell r="J573" t="str">
            <v>000:30</v>
          </cell>
          <cell r="K573" t="str">
            <v>[CINE] {AVANCE PROGRAMACION} * {AVANCE PROGRAMACION}</v>
          </cell>
          <cell r="L573">
            <v>1</v>
          </cell>
          <cell r="M573">
            <v>21</v>
          </cell>
          <cell r="N573" t="str">
            <v>Primera</v>
          </cell>
          <cell r="O573">
            <v>1.3</v>
          </cell>
          <cell r="P573">
            <v>629.70000000000005</v>
          </cell>
          <cell r="Q573">
            <v>467</v>
          </cell>
          <cell r="R573">
            <v>525</v>
          </cell>
        </row>
        <row r="574">
          <cell r="A574">
            <v>571</v>
          </cell>
          <cell r="B574" t="str">
            <v xml:space="preserve">ISLA MAGICA/P.TEMATIC                                      </v>
          </cell>
          <cell r="C574" t="str">
            <v>C.SUR</v>
          </cell>
          <cell r="D574" t="str">
            <v>GENERAL</v>
          </cell>
          <cell r="E574">
            <v>35953</v>
          </cell>
          <cell r="F574" t="str">
            <v>DOM</v>
          </cell>
          <cell r="G574">
            <v>0.70834490740740741</v>
          </cell>
          <cell r="H574">
            <v>0</v>
          </cell>
          <cell r="I574">
            <v>0</v>
          </cell>
          <cell r="J574" t="str">
            <v>000:30</v>
          </cell>
          <cell r="K574" t="str">
            <v>[CINE] {(P)CANAL 2 ANDALUCIA} * {AVANCE PROGRAMACION}</v>
          </cell>
          <cell r="L574">
            <v>1</v>
          </cell>
          <cell r="M574">
            <v>17</v>
          </cell>
          <cell r="N574" t="str">
            <v>Primera</v>
          </cell>
          <cell r="O574">
            <v>0.9</v>
          </cell>
          <cell r="P574">
            <v>630.6</v>
          </cell>
          <cell r="Q574">
            <v>329</v>
          </cell>
          <cell r="R574">
            <v>525</v>
          </cell>
        </row>
      </sheetData>
      <sheetData sheetId="17" refreshError="1">
        <row r="2">
          <cell r="B2" t="str">
            <v>CAMPAÑA</v>
          </cell>
        </row>
        <row r="17">
          <cell r="A17" t="str">
            <v>CAMPAÑA</v>
          </cell>
          <cell r="B17" t="str">
            <v>CAD.</v>
          </cell>
          <cell r="C17" t="str">
            <v>ÁMBITO</v>
          </cell>
          <cell r="D17" t="str">
            <v>FECHA</v>
          </cell>
          <cell r="E17" t="str">
            <v>DIA</v>
          </cell>
          <cell r="F17" t="str">
            <v>HORA</v>
          </cell>
          <cell r="G17" t="str">
            <v>DUR.</v>
          </cell>
          <cell r="H17" t="str">
            <v>TÍTULO</v>
          </cell>
          <cell r="I17" t="str">
            <v>PB2</v>
          </cell>
          <cell r="J17" t="str">
            <v>NB2</v>
          </cell>
          <cell r="K17" t="str">
            <v>Posición Bloque</v>
          </cell>
          <cell r="L17" t="str">
            <v>GRP</v>
          </cell>
          <cell r="M17" t="str">
            <v>GRP Ac</v>
          </cell>
          <cell r="N17" t="str">
            <v>Cont(000)</v>
          </cell>
          <cell r="O17" t="str">
            <v>Coste</v>
          </cell>
          <cell r="P17" t="str">
            <v>FMC</v>
          </cell>
          <cell r="Q17" t="str">
            <v>Cob(000)</v>
          </cell>
          <cell r="R17" t="str">
            <v>Cob%</v>
          </cell>
          <cell r="S17" t="str">
            <v>Duración</v>
          </cell>
          <cell r="T17" t="str">
            <v>1+ (000)</v>
          </cell>
        </row>
        <row r="18">
          <cell r="A18" t="str">
            <v xml:space="preserve">ISLA MAGICA/P.TEMATIC                                      </v>
          </cell>
          <cell r="B18" t="str">
            <v>C.SUR</v>
          </cell>
          <cell r="C18" t="str">
            <v>GENERAL</v>
          </cell>
          <cell r="D18">
            <v>35590</v>
          </cell>
          <cell r="E18" t="str">
            <v>Lunes</v>
          </cell>
          <cell r="F18" t="str">
            <v>14:25:06</v>
          </cell>
          <cell r="G18" t="str">
            <v>000m30s</v>
          </cell>
          <cell r="H18" t="str">
            <v>[NOTICIAS 1] {NOTICIAS PROVINCIALES} * {AVANCE PROGRAMACION}</v>
          </cell>
          <cell r="I18">
            <v>2</v>
          </cell>
          <cell r="J18">
            <v>12</v>
          </cell>
          <cell r="K18" t="str">
            <v>Segunda</v>
          </cell>
          <cell r="L18">
            <v>1.2</v>
          </cell>
          <cell r="M18" t="str">
            <v xml:space="preserve">       1.2</v>
          </cell>
          <cell r="N18">
            <v>439</v>
          </cell>
          <cell r="O18">
            <v>525</v>
          </cell>
          <cell r="P18" t="str">
            <v xml:space="preserve">       1.0</v>
          </cell>
          <cell r="Q18">
            <v>439</v>
          </cell>
          <cell r="R18" t="str">
            <v xml:space="preserve">       1.2</v>
          </cell>
          <cell r="S18">
            <v>30</v>
          </cell>
          <cell r="T18">
            <v>439</v>
          </cell>
        </row>
        <row r="19">
          <cell r="A19" t="str">
            <v xml:space="preserve">ISLA MAGICA/P.TEMATIC                                      </v>
          </cell>
          <cell r="B19" t="str">
            <v>C.SUR</v>
          </cell>
          <cell r="C19" t="str">
            <v>GENERAL</v>
          </cell>
          <cell r="D19">
            <v>35590</v>
          </cell>
          <cell r="E19" t="str">
            <v>Lunes</v>
          </cell>
          <cell r="F19" t="str">
            <v>16:56:08</v>
          </cell>
          <cell r="G19" t="str">
            <v>000m30s</v>
          </cell>
          <cell r="H19" t="str">
            <v>[DE TARDE EN TARDE] {AVANCE PROGRAMACION} * {AVANCE PROGRAMACION}</v>
          </cell>
          <cell r="I19">
            <v>3</v>
          </cell>
          <cell r="J19">
            <v>16</v>
          </cell>
          <cell r="K19" t="str">
            <v>Resto</v>
          </cell>
          <cell r="L19">
            <v>1.5</v>
          </cell>
          <cell r="M19" t="str">
            <v xml:space="preserve">       2.7</v>
          </cell>
          <cell r="N19">
            <v>538</v>
          </cell>
          <cell r="O19">
            <v>375</v>
          </cell>
          <cell r="P19" t="str">
            <v xml:space="preserve">       1.2</v>
          </cell>
          <cell r="Q19">
            <v>787</v>
          </cell>
          <cell r="R19" t="str">
            <v xml:space="preserve">       2.1</v>
          </cell>
          <cell r="S19">
            <v>30</v>
          </cell>
          <cell r="T19">
            <v>787</v>
          </cell>
        </row>
        <row r="20">
          <cell r="A20" t="str">
            <v xml:space="preserve">ISLA MAGICA/P.TEMATIC                                      </v>
          </cell>
          <cell r="B20" t="str">
            <v>C.SUR</v>
          </cell>
          <cell r="C20" t="str">
            <v>GENERAL</v>
          </cell>
          <cell r="D20">
            <v>35590</v>
          </cell>
          <cell r="E20" t="str">
            <v>Lunes</v>
          </cell>
          <cell r="F20" t="str">
            <v>22:17:29</v>
          </cell>
          <cell r="G20" t="str">
            <v>000m30s</v>
          </cell>
          <cell r="H20" t="str">
            <v>[RIA PITA]  * {AVANCE PROGRAMACION}</v>
          </cell>
          <cell r="I20">
            <v>2</v>
          </cell>
          <cell r="J20">
            <v>18</v>
          </cell>
          <cell r="K20" t="str">
            <v>Segunda</v>
          </cell>
          <cell r="L20">
            <v>1.2</v>
          </cell>
          <cell r="M20" t="str">
            <v xml:space="preserve">       3.8</v>
          </cell>
          <cell r="N20">
            <v>425</v>
          </cell>
          <cell r="O20">
            <v>675</v>
          </cell>
          <cell r="P20" t="str">
            <v xml:space="preserve">       1.3</v>
          </cell>
          <cell r="Q20">
            <v>1092</v>
          </cell>
          <cell r="R20" t="str">
            <v xml:space="preserve">       3.0</v>
          </cell>
          <cell r="S20">
            <v>30</v>
          </cell>
          <cell r="T20">
            <v>1092</v>
          </cell>
        </row>
        <row r="21">
          <cell r="A21" t="str">
            <v xml:space="preserve">ISLA MAGICA/P.TEMATIC                                      </v>
          </cell>
          <cell r="B21" t="str">
            <v>C.SUR</v>
          </cell>
          <cell r="C21" t="str">
            <v>GENERAL</v>
          </cell>
          <cell r="D21">
            <v>35590</v>
          </cell>
          <cell r="E21" t="str">
            <v>Lunes</v>
          </cell>
          <cell r="F21" t="str">
            <v>22:19:29</v>
          </cell>
          <cell r="G21" t="str">
            <v>000m30s</v>
          </cell>
          <cell r="H21" t="str">
            <v>[RIA PITA]  * {AVANCE PROGRAMACION}</v>
          </cell>
          <cell r="I21">
            <v>6</v>
          </cell>
          <cell r="J21">
            <v>18</v>
          </cell>
          <cell r="K21" t="str">
            <v>Resto</v>
          </cell>
          <cell r="L21">
            <v>1.3</v>
          </cell>
          <cell r="M21" t="str">
            <v xml:space="preserve">       5.1</v>
          </cell>
          <cell r="N21">
            <v>459</v>
          </cell>
          <cell r="O21">
            <v>675</v>
          </cell>
          <cell r="P21" t="str">
            <v xml:space="preserve">       1.6</v>
          </cell>
          <cell r="Q21">
            <v>1161</v>
          </cell>
          <cell r="R21" t="str">
            <v xml:space="preserve">       3.2</v>
          </cell>
          <cell r="S21">
            <v>30</v>
          </cell>
          <cell r="T21">
            <v>1161</v>
          </cell>
        </row>
        <row r="22">
          <cell r="A22" t="str">
            <v xml:space="preserve">ISLA MAGICA/P.TEMATIC                                      </v>
          </cell>
          <cell r="B22" t="str">
            <v>TVM</v>
          </cell>
          <cell r="C22" t="str">
            <v>GENERAL</v>
          </cell>
          <cell r="D22">
            <v>35590</v>
          </cell>
          <cell r="E22" t="str">
            <v>Lunes</v>
          </cell>
          <cell r="F22" t="str">
            <v>14:51:57</v>
          </cell>
          <cell r="G22" t="str">
            <v>000m30s</v>
          </cell>
          <cell r="H22" t="str">
            <v>[TELENOTICIAS 1] {TELENOTICIAS 1:GRAL.}</v>
          </cell>
          <cell r="I22">
            <v>7</v>
          </cell>
          <cell r="J22">
            <v>10</v>
          </cell>
          <cell r="K22" t="str">
            <v>Resto</v>
          </cell>
          <cell r="L22">
            <v>1</v>
          </cell>
          <cell r="M22" t="str">
            <v xml:space="preserve">       6.0</v>
          </cell>
          <cell r="N22">
            <v>356</v>
          </cell>
          <cell r="O22">
            <v>413</v>
          </cell>
          <cell r="P22" t="str">
            <v xml:space="preserve">       1.5</v>
          </cell>
          <cell r="Q22">
            <v>1505</v>
          </cell>
          <cell r="R22" t="str">
            <v xml:space="preserve">       4.1</v>
          </cell>
          <cell r="S22">
            <v>30</v>
          </cell>
          <cell r="T22">
            <v>1505</v>
          </cell>
        </row>
        <row r="23">
          <cell r="A23" t="str">
            <v xml:space="preserve">ISLA MAGICA/P.TEMATIC                                      </v>
          </cell>
          <cell r="B23" t="str">
            <v>TVM</v>
          </cell>
          <cell r="C23" t="str">
            <v>GENERAL</v>
          </cell>
          <cell r="D23">
            <v>35590</v>
          </cell>
          <cell r="E23" t="str">
            <v>Lunes</v>
          </cell>
          <cell r="F23" t="str">
            <v>23:15:27</v>
          </cell>
          <cell r="G23" t="str">
            <v>000m30s</v>
          </cell>
          <cell r="H23" t="str">
            <v>[EN EXCLUSIVA] {AVANCE PROGRAMACION} * {(P)MUCHO MADRID}</v>
          </cell>
          <cell r="I23">
            <v>10</v>
          </cell>
          <cell r="J23">
            <v>17</v>
          </cell>
          <cell r="K23" t="str">
            <v>Resto</v>
          </cell>
          <cell r="L23">
            <v>0.6</v>
          </cell>
          <cell r="M23" t="str">
            <v xml:space="preserve">       6.6</v>
          </cell>
          <cell r="N23">
            <v>218</v>
          </cell>
          <cell r="O23">
            <v>1035</v>
          </cell>
          <cell r="P23" t="str">
            <v xml:space="preserve">       1.4</v>
          </cell>
          <cell r="Q23">
            <v>1695</v>
          </cell>
          <cell r="R23" t="str">
            <v xml:space="preserve">       4.6</v>
          </cell>
          <cell r="S23">
            <v>30</v>
          </cell>
          <cell r="T23">
            <v>1695</v>
          </cell>
        </row>
        <row r="24">
          <cell r="A24" t="str">
            <v xml:space="preserve">ISLA MAGICA/P.TEMATIC                                      </v>
          </cell>
          <cell r="B24" t="str">
            <v>TVM</v>
          </cell>
          <cell r="C24" t="str">
            <v>GENERAL</v>
          </cell>
          <cell r="D24">
            <v>35590</v>
          </cell>
          <cell r="E24" t="str">
            <v>Lunes</v>
          </cell>
          <cell r="F24" t="str">
            <v>23:41:20</v>
          </cell>
          <cell r="G24" t="str">
            <v>000m30s</v>
          </cell>
          <cell r="H24" t="str">
            <v>[EN EXCLUSIVA] {(P)MUCHO MADRID} * {AVANCE PROGRAMACION}</v>
          </cell>
          <cell r="I24">
            <v>9</v>
          </cell>
          <cell r="J24">
            <v>16</v>
          </cell>
          <cell r="K24" t="str">
            <v>Resto</v>
          </cell>
          <cell r="L24">
            <v>0.3</v>
          </cell>
          <cell r="M24" t="str">
            <v xml:space="preserve">       7.0</v>
          </cell>
          <cell r="N24">
            <v>120</v>
          </cell>
          <cell r="O24">
            <v>1035</v>
          </cell>
          <cell r="P24" t="str">
            <v xml:space="preserve">       1.5</v>
          </cell>
          <cell r="Q24">
            <v>1716</v>
          </cell>
          <cell r="R24" t="str">
            <v xml:space="preserve">       4.7</v>
          </cell>
          <cell r="S24">
            <v>30</v>
          </cell>
          <cell r="T24">
            <v>1716</v>
          </cell>
        </row>
        <row r="25">
          <cell r="A25" t="str">
            <v xml:space="preserve">ISLA MAGICA/P.TEMATIC                                      </v>
          </cell>
          <cell r="B25" t="str">
            <v>C.SUR</v>
          </cell>
          <cell r="C25" t="str">
            <v>GENERAL</v>
          </cell>
          <cell r="D25">
            <v>35591</v>
          </cell>
          <cell r="E25" t="str">
            <v>Martes</v>
          </cell>
          <cell r="F25" t="str">
            <v>14:24:42</v>
          </cell>
          <cell r="G25" t="str">
            <v>000m30s</v>
          </cell>
          <cell r="H25" t="str">
            <v>[NOTICIAS 1] {NOTICIAS PROVINCIALES} * {AVANCE PROGRAMACION}</v>
          </cell>
          <cell r="I25">
            <v>2</v>
          </cell>
          <cell r="J25">
            <v>13</v>
          </cell>
          <cell r="K25" t="str">
            <v>Segunda</v>
          </cell>
          <cell r="L25">
            <v>1.2</v>
          </cell>
          <cell r="M25" t="str">
            <v xml:space="preserve">       8.2</v>
          </cell>
          <cell r="N25">
            <v>434</v>
          </cell>
          <cell r="O25">
            <v>525</v>
          </cell>
          <cell r="P25" t="str">
            <v xml:space="preserve">       1.6</v>
          </cell>
          <cell r="Q25">
            <v>1911</v>
          </cell>
          <cell r="R25" t="str">
            <v xml:space="preserve">       5.2</v>
          </cell>
          <cell r="S25">
            <v>30</v>
          </cell>
          <cell r="T25">
            <v>1911</v>
          </cell>
        </row>
        <row r="26">
          <cell r="A26" t="str">
            <v xml:space="preserve">ISLA MAGICA/P.TEMATIC                                      </v>
          </cell>
          <cell r="B26" t="str">
            <v>C.SUR</v>
          </cell>
          <cell r="C26" t="str">
            <v>GENERAL</v>
          </cell>
          <cell r="D26">
            <v>35591</v>
          </cell>
          <cell r="E26" t="str">
            <v>Martes</v>
          </cell>
          <cell r="F26" t="str">
            <v>14:25:32</v>
          </cell>
          <cell r="G26" t="str">
            <v>000m30s</v>
          </cell>
          <cell r="H26" t="str">
            <v>[NOTICIAS 1] {NOTICIAS PROVINCIALES} * {AVANCE PROGRAMACION}</v>
          </cell>
          <cell r="I26">
            <v>4</v>
          </cell>
          <cell r="J26">
            <v>13</v>
          </cell>
          <cell r="K26" t="str">
            <v>Resto</v>
          </cell>
          <cell r="L26">
            <v>1.1000000000000001</v>
          </cell>
          <cell r="M26" t="str">
            <v xml:space="preserve">       9.3</v>
          </cell>
          <cell r="N26">
            <v>413</v>
          </cell>
          <cell r="O26">
            <v>525</v>
          </cell>
          <cell r="P26" t="str">
            <v xml:space="preserve">       1.8</v>
          </cell>
          <cell r="Q26">
            <v>1932</v>
          </cell>
          <cell r="R26" t="str">
            <v xml:space="preserve">       5.3</v>
          </cell>
          <cell r="S26">
            <v>30</v>
          </cell>
          <cell r="T26">
            <v>1932</v>
          </cell>
        </row>
        <row r="27">
          <cell r="A27" t="str">
            <v xml:space="preserve">ISLA MAGICA/P.TEMATIC                                      </v>
          </cell>
          <cell r="B27" t="str">
            <v>C.SUR</v>
          </cell>
          <cell r="C27" t="str">
            <v>GENERAL</v>
          </cell>
          <cell r="D27">
            <v>35591</v>
          </cell>
          <cell r="E27" t="str">
            <v>Martes</v>
          </cell>
          <cell r="F27" t="str">
            <v>16:55:30</v>
          </cell>
          <cell r="G27" t="str">
            <v>000m30s</v>
          </cell>
          <cell r="H27" t="str">
            <v>[DE TARDE EN TARDE] {AVANCE PROGRAMACION} * {AVANCE PROGRAMACION}</v>
          </cell>
          <cell r="I27">
            <v>3</v>
          </cell>
          <cell r="J27">
            <v>17</v>
          </cell>
          <cell r="K27" t="str">
            <v>Resto</v>
          </cell>
          <cell r="L27">
            <v>1.9</v>
          </cell>
          <cell r="M27" t="str">
            <v xml:space="preserve">      11.2</v>
          </cell>
          <cell r="N27">
            <v>691</v>
          </cell>
          <cell r="O27">
            <v>375</v>
          </cell>
          <cell r="P27" t="str">
            <v xml:space="preserve">       1.8</v>
          </cell>
          <cell r="Q27">
            <v>2229</v>
          </cell>
          <cell r="R27" t="str">
            <v xml:space="preserve">       6.1</v>
          </cell>
          <cell r="S27">
            <v>30</v>
          </cell>
          <cell r="T27">
            <v>2229</v>
          </cell>
        </row>
        <row r="28">
          <cell r="A28" t="str">
            <v xml:space="preserve">ISLA MAGICA/P.TEMATIC                                      </v>
          </cell>
          <cell r="B28" t="str">
            <v>C.SUR</v>
          </cell>
          <cell r="C28" t="str">
            <v>GENERAL</v>
          </cell>
          <cell r="D28">
            <v>35591</v>
          </cell>
          <cell r="E28" t="str">
            <v>Martes</v>
          </cell>
          <cell r="F28" t="str">
            <v>24:03:18</v>
          </cell>
          <cell r="G28" t="str">
            <v>000m30s</v>
          </cell>
          <cell r="H28" t="str">
            <v>[CINE] {AVANCE NOTICIAS 24H} * {AVANCE PROGRAMACION}</v>
          </cell>
          <cell r="I28">
            <v>3</v>
          </cell>
          <cell r="J28">
            <v>16</v>
          </cell>
          <cell r="K28" t="str">
            <v>Resto</v>
          </cell>
          <cell r="L28">
            <v>0.6</v>
          </cell>
          <cell r="M28" t="str">
            <v xml:space="preserve">      11.8</v>
          </cell>
          <cell r="N28">
            <v>236</v>
          </cell>
          <cell r="O28">
            <v>188</v>
          </cell>
          <cell r="P28" t="str">
            <v xml:space="preserve">       1.8</v>
          </cell>
          <cell r="Q28">
            <v>2397</v>
          </cell>
          <cell r="R28" t="str">
            <v xml:space="preserve">       6.5</v>
          </cell>
          <cell r="S28">
            <v>30</v>
          </cell>
          <cell r="T28">
            <v>2397</v>
          </cell>
        </row>
        <row r="29">
          <cell r="A29" t="str">
            <v xml:space="preserve">ISLA MAGICA/P.TEMATIC                                      </v>
          </cell>
          <cell r="B29" t="str">
            <v>C.SUR</v>
          </cell>
          <cell r="C29" t="str">
            <v>GENERAL</v>
          </cell>
          <cell r="D29">
            <v>35591</v>
          </cell>
          <cell r="E29" t="str">
            <v>Martes</v>
          </cell>
          <cell r="F29" t="str">
            <v>24:04:13</v>
          </cell>
          <cell r="G29" t="str">
            <v>000m30s</v>
          </cell>
          <cell r="H29" t="str">
            <v>[CINE] {AVANCE NOTICIAS 24H} * {AVANCE PROGRAMACION}</v>
          </cell>
          <cell r="I29">
            <v>5</v>
          </cell>
          <cell r="J29">
            <v>16</v>
          </cell>
          <cell r="K29" t="str">
            <v>Resto</v>
          </cell>
          <cell r="L29">
            <v>0.6</v>
          </cell>
          <cell r="M29" t="str">
            <v xml:space="preserve">      12.4</v>
          </cell>
          <cell r="N29">
            <v>215</v>
          </cell>
          <cell r="O29">
            <v>188</v>
          </cell>
          <cell r="P29" t="str">
            <v xml:space="preserve">       1.9</v>
          </cell>
          <cell r="Q29">
            <v>2419</v>
          </cell>
          <cell r="R29" t="str">
            <v xml:space="preserve">       6.6</v>
          </cell>
          <cell r="S29">
            <v>30</v>
          </cell>
          <cell r="T29">
            <v>2419</v>
          </cell>
        </row>
        <row r="30">
          <cell r="A30" t="str">
            <v xml:space="preserve">ISLA MAGICA/P.TEMATIC                                      </v>
          </cell>
          <cell r="B30" t="str">
            <v>TVM</v>
          </cell>
          <cell r="C30" t="str">
            <v>GENERAL</v>
          </cell>
          <cell r="D30">
            <v>35591</v>
          </cell>
          <cell r="E30" t="str">
            <v>Martes</v>
          </cell>
          <cell r="F30" t="str">
            <v>20:54:37</v>
          </cell>
          <cell r="G30" t="str">
            <v>000m30s</v>
          </cell>
          <cell r="H30" t="str">
            <v>[TELENOTICIAS 2]</v>
          </cell>
          <cell r="I30">
            <v>6</v>
          </cell>
          <cell r="J30">
            <v>8</v>
          </cell>
          <cell r="K30" t="str">
            <v>Resto</v>
          </cell>
          <cell r="L30">
            <v>0.6</v>
          </cell>
          <cell r="M30" t="str">
            <v xml:space="preserve">      13.0</v>
          </cell>
          <cell r="N30">
            <v>234</v>
          </cell>
          <cell r="O30">
            <v>548</v>
          </cell>
          <cell r="P30" t="str">
            <v xml:space="preserve">       1.8</v>
          </cell>
          <cell r="Q30">
            <v>2597</v>
          </cell>
          <cell r="R30" t="str">
            <v xml:space="preserve">       7.1</v>
          </cell>
          <cell r="S30">
            <v>30</v>
          </cell>
          <cell r="T30">
            <v>2597</v>
          </cell>
        </row>
        <row r="31">
          <cell r="A31" t="str">
            <v xml:space="preserve">ISLA MAGICA/P.TEMATIC                                      </v>
          </cell>
          <cell r="B31" t="str">
            <v>TVM</v>
          </cell>
          <cell r="C31" t="str">
            <v>GENERAL</v>
          </cell>
          <cell r="D31">
            <v>35591</v>
          </cell>
          <cell r="E31" t="str">
            <v>Martes</v>
          </cell>
          <cell r="F31" t="str">
            <v>21:37:23</v>
          </cell>
          <cell r="G31" t="str">
            <v>000m30s</v>
          </cell>
          <cell r="H31" t="str">
            <v>[PREVIO FUT.:MUND.FRAN]</v>
          </cell>
          <cell r="I31">
            <v>5</v>
          </cell>
          <cell r="J31">
            <v>17</v>
          </cell>
          <cell r="K31" t="str">
            <v>Resto</v>
          </cell>
          <cell r="L31">
            <v>0.9</v>
          </cell>
          <cell r="M31" t="str">
            <v xml:space="preserve">      13.9</v>
          </cell>
          <cell r="N31">
            <v>312</v>
          </cell>
          <cell r="O31">
            <v>1035</v>
          </cell>
          <cell r="P31" t="str">
            <v xml:space="preserve">       1.8</v>
          </cell>
          <cell r="Q31">
            <v>2806</v>
          </cell>
          <cell r="R31" t="str">
            <v xml:space="preserve">       7.7</v>
          </cell>
          <cell r="S31">
            <v>30</v>
          </cell>
          <cell r="T31">
            <v>2806</v>
          </cell>
        </row>
        <row r="32">
          <cell r="A32" t="str">
            <v xml:space="preserve">ISLA MAGICA/P.TEMATIC                                      </v>
          </cell>
          <cell r="B32" t="str">
            <v>TVM</v>
          </cell>
          <cell r="C32" t="str">
            <v>GENERAL</v>
          </cell>
          <cell r="D32">
            <v>35591</v>
          </cell>
          <cell r="E32" t="str">
            <v>Martes</v>
          </cell>
          <cell r="F32" t="str">
            <v>22:37:26</v>
          </cell>
          <cell r="G32" t="str">
            <v>000m30s</v>
          </cell>
          <cell r="H32" t="str">
            <v>[FUTBOL:MUND.FRAN.(D)]  * {AVANCE PROGRAMACION}</v>
          </cell>
          <cell r="I32">
            <v>16</v>
          </cell>
          <cell r="J32">
            <v>33</v>
          </cell>
          <cell r="K32" t="str">
            <v>Resto</v>
          </cell>
          <cell r="L32">
            <v>0.8</v>
          </cell>
          <cell r="M32" t="str">
            <v xml:space="preserve">      14.7</v>
          </cell>
          <cell r="N32">
            <v>296</v>
          </cell>
          <cell r="O32">
            <v>1035</v>
          </cell>
          <cell r="P32" t="str">
            <v xml:space="preserve">       1.8</v>
          </cell>
          <cell r="Q32">
            <v>2942</v>
          </cell>
          <cell r="R32" t="str">
            <v xml:space="preserve">       8.0</v>
          </cell>
          <cell r="S32">
            <v>30</v>
          </cell>
          <cell r="T32">
            <v>2942</v>
          </cell>
        </row>
        <row r="33">
          <cell r="A33" t="str">
            <v xml:space="preserve">ISLA MAGICA/P.TEMATIC                                      </v>
          </cell>
          <cell r="B33" t="str">
            <v>C.SUR</v>
          </cell>
          <cell r="C33" t="str">
            <v>GENERAL</v>
          </cell>
          <cell r="D33">
            <v>35592</v>
          </cell>
          <cell r="E33" t="str">
            <v>Miercoles</v>
          </cell>
          <cell r="F33" t="str">
            <v>14:25:58</v>
          </cell>
          <cell r="G33" t="str">
            <v>000m30s</v>
          </cell>
          <cell r="H33" t="str">
            <v>[NOTICIAS 1] {NOTICIAS PROVINCIALES} * {AVANCE PROGRAMACION}</v>
          </cell>
          <cell r="I33">
            <v>3</v>
          </cell>
          <cell r="J33">
            <v>13</v>
          </cell>
          <cell r="K33" t="str">
            <v>Resto</v>
          </cell>
          <cell r="L33">
            <v>1.2</v>
          </cell>
          <cell r="M33" t="str">
            <v xml:space="preserve">      15.8</v>
          </cell>
          <cell r="N33">
            <v>423</v>
          </cell>
          <cell r="O33">
            <v>525</v>
          </cell>
          <cell r="P33" t="str">
            <v xml:space="preserve">       1.9</v>
          </cell>
          <cell r="Q33">
            <v>3062</v>
          </cell>
          <cell r="R33" t="str">
            <v xml:space="preserve">       8.4</v>
          </cell>
          <cell r="S33">
            <v>30</v>
          </cell>
          <cell r="T33">
            <v>3062</v>
          </cell>
        </row>
        <row r="34">
          <cell r="A34" t="str">
            <v xml:space="preserve">ISLA MAGICA/P.TEMATIC                                      </v>
          </cell>
          <cell r="B34" t="str">
            <v>C.SUR</v>
          </cell>
          <cell r="C34" t="str">
            <v>GENERAL</v>
          </cell>
          <cell r="D34">
            <v>35592</v>
          </cell>
          <cell r="E34" t="str">
            <v>Miercoles</v>
          </cell>
          <cell r="F34" t="str">
            <v>16:56:10</v>
          </cell>
          <cell r="G34" t="str">
            <v>000m30s</v>
          </cell>
          <cell r="H34" t="str">
            <v>[DE TARDE EN TARDE] {AVANCE PROGRAMACION} * {AVANCE PROGRAMACION}</v>
          </cell>
          <cell r="I34">
            <v>2</v>
          </cell>
          <cell r="J34">
            <v>17</v>
          </cell>
          <cell r="K34" t="str">
            <v>Segunda</v>
          </cell>
          <cell r="L34">
            <v>1.3</v>
          </cell>
          <cell r="M34" t="str">
            <v xml:space="preserve">      17.2</v>
          </cell>
          <cell r="N34">
            <v>492</v>
          </cell>
          <cell r="O34">
            <v>375</v>
          </cell>
          <cell r="P34" t="str">
            <v xml:space="preserve">       1.9</v>
          </cell>
          <cell r="Q34">
            <v>3240</v>
          </cell>
          <cell r="R34" t="str">
            <v xml:space="preserve">       8.8</v>
          </cell>
          <cell r="S34">
            <v>30</v>
          </cell>
          <cell r="T34">
            <v>3240</v>
          </cell>
        </row>
        <row r="35">
          <cell r="A35" t="str">
            <v xml:space="preserve">ISLA MAGICA/P.TEMATIC                                      </v>
          </cell>
          <cell r="B35" t="str">
            <v>C.SUR</v>
          </cell>
          <cell r="C35" t="str">
            <v>GENERAL</v>
          </cell>
          <cell r="D35">
            <v>35592</v>
          </cell>
          <cell r="E35" t="str">
            <v>Miercoles</v>
          </cell>
          <cell r="F35" t="str">
            <v>23:31:55</v>
          </cell>
          <cell r="G35" t="str">
            <v>000m30s</v>
          </cell>
          <cell r="H35" t="str">
            <v>[CINE] {AVANCE NOTICIAS 23H} * {AVANCE PROGRAMACION}</v>
          </cell>
          <cell r="I35">
            <v>2</v>
          </cell>
          <cell r="J35">
            <v>13</v>
          </cell>
          <cell r="K35" t="str">
            <v>Segunda</v>
          </cell>
          <cell r="L35">
            <v>1.3</v>
          </cell>
          <cell r="M35" t="str">
            <v xml:space="preserve">      18.5</v>
          </cell>
          <cell r="N35">
            <v>481</v>
          </cell>
          <cell r="O35">
            <v>675</v>
          </cell>
          <cell r="P35" t="str">
            <v xml:space="preserve">       1.9</v>
          </cell>
          <cell r="Q35">
            <v>3548</v>
          </cell>
          <cell r="R35" t="str">
            <v xml:space="preserve">       9.7</v>
          </cell>
          <cell r="S35">
            <v>30</v>
          </cell>
          <cell r="T35">
            <v>3548</v>
          </cell>
        </row>
        <row r="36">
          <cell r="A36" t="str">
            <v xml:space="preserve">ISLA MAGICA/P.TEMATIC                                      </v>
          </cell>
          <cell r="B36" t="str">
            <v>C.SUR</v>
          </cell>
          <cell r="C36" t="str">
            <v>GENERAL</v>
          </cell>
          <cell r="D36">
            <v>35592</v>
          </cell>
          <cell r="E36" t="str">
            <v>Miercoles</v>
          </cell>
          <cell r="F36" t="str">
            <v>23:32:45</v>
          </cell>
          <cell r="G36" t="str">
            <v>000m30s</v>
          </cell>
          <cell r="H36" t="str">
            <v>[CINE] {AVANCE NOTICIAS 23H} * {AVANCE PROGRAMACION}</v>
          </cell>
          <cell r="I36">
            <v>4</v>
          </cell>
          <cell r="J36">
            <v>13</v>
          </cell>
          <cell r="K36" t="str">
            <v>Resto</v>
          </cell>
          <cell r="L36">
            <v>1</v>
          </cell>
          <cell r="M36" t="str">
            <v xml:space="preserve">      19.5</v>
          </cell>
          <cell r="N36">
            <v>379</v>
          </cell>
          <cell r="O36">
            <v>675</v>
          </cell>
          <cell r="P36" t="str">
            <v xml:space="preserve">       2.0</v>
          </cell>
          <cell r="Q36">
            <v>3573</v>
          </cell>
          <cell r="R36" t="str">
            <v xml:space="preserve">       9.7</v>
          </cell>
          <cell r="S36">
            <v>30</v>
          </cell>
          <cell r="T36">
            <v>3573</v>
          </cell>
        </row>
        <row r="37">
          <cell r="A37" t="str">
            <v xml:space="preserve">ISLA MAGICA/P.TEMATIC                                      </v>
          </cell>
          <cell r="B37" t="str">
            <v>C.SUR</v>
          </cell>
          <cell r="C37" t="str">
            <v>GENERAL</v>
          </cell>
          <cell r="D37">
            <v>35592</v>
          </cell>
          <cell r="E37" t="str">
            <v>Miercoles</v>
          </cell>
          <cell r="F37" t="str">
            <v>23:34:23</v>
          </cell>
          <cell r="G37" t="str">
            <v>000m30s</v>
          </cell>
          <cell r="H37" t="str">
            <v>[CINE] {AVANCE PROGRAMACION} * {AVANCE PROGRAMACION}</v>
          </cell>
          <cell r="I37">
            <v>7</v>
          </cell>
          <cell r="J37">
            <v>13</v>
          </cell>
          <cell r="K37" t="str">
            <v>Resto</v>
          </cell>
          <cell r="L37">
            <v>1.2</v>
          </cell>
          <cell r="M37" t="str">
            <v xml:space="preserve">      20.7</v>
          </cell>
          <cell r="N37">
            <v>429</v>
          </cell>
          <cell r="O37">
            <v>675</v>
          </cell>
          <cell r="P37" t="str">
            <v xml:space="preserve">       2.2</v>
          </cell>
          <cell r="Q37">
            <v>3522</v>
          </cell>
          <cell r="R37" t="str">
            <v xml:space="preserve">       9.6</v>
          </cell>
          <cell r="S37">
            <v>30</v>
          </cell>
          <cell r="T37">
            <v>3522</v>
          </cell>
        </row>
        <row r="38">
          <cell r="A38" t="str">
            <v xml:space="preserve">ISLA MAGICA/P.TEMATIC                                      </v>
          </cell>
          <cell r="B38" t="str">
            <v>TVM</v>
          </cell>
          <cell r="C38" t="str">
            <v>GENERAL</v>
          </cell>
          <cell r="D38">
            <v>35592</v>
          </cell>
          <cell r="E38" t="str">
            <v>Miercoles</v>
          </cell>
          <cell r="F38" t="str">
            <v>14:51:41</v>
          </cell>
          <cell r="G38" t="str">
            <v>000m30s</v>
          </cell>
          <cell r="H38" t="str">
            <v>[TELENOTICIAS 1] {TELENOTICIAS 1:GRAL.}</v>
          </cell>
          <cell r="I38">
            <v>8</v>
          </cell>
          <cell r="J38">
            <v>10</v>
          </cell>
          <cell r="K38" t="str">
            <v>Resto</v>
          </cell>
          <cell r="L38">
            <v>0.8</v>
          </cell>
          <cell r="M38" t="str">
            <v xml:space="preserve">      21.5</v>
          </cell>
          <cell r="N38">
            <v>305</v>
          </cell>
          <cell r="O38">
            <v>413</v>
          </cell>
          <cell r="P38" t="str">
            <v xml:space="preserve">       2.2</v>
          </cell>
          <cell r="Q38">
            <v>3666</v>
          </cell>
          <cell r="R38" t="str">
            <v xml:space="preserve">      10.0</v>
          </cell>
          <cell r="S38">
            <v>30</v>
          </cell>
          <cell r="T38">
            <v>3666</v>
          </cell>
        </row>
        <row r="39">
          <cell r="A39" t="str">
            <v xml:space="preserve">ISLA MAGICA/P.TEMATIC                                      </v>
          </cell>
          <cell r="B39" t="str">
            <v>TVM</v>
          </cell>
          <cell r="C39" t="str">
            <v>GENERAL</v>
          </cell>
          <cell r="D39">
            <v>35592</v>
          </cell>
          <cell r="E39" t="str">
            <v>Miercoles</v>
          </cell>
          <cell r="F39" t="str">
            <v>21:41:45</v>
          </cell>
          <cell r="G39" t="str">
            <v>000m30s</v>
          </cell>
          <cell r="H39" t="str">
            <v>[PREVIO FUT.:MUND.FRAN]</v>
          </cell>
          <cell r="I39">
            <v>21</v>
          </cell>
          <cell r="J39">
            <v>22</v>
          </cell>
          <cell r="K39" t="str">
            <v>Penultima</v>
          </cell>
          <cell r="L39">
            <v>0.7</v>
          </cell>
          <cell r="M39" t="str">
            <v xml:space="preserve">      22.2</v>
          </cell>
          <cell r="N39">
            <v>242</v>
          </cell>
          <cell r="O39">
            <v>1035</v>
          </cell>
          <cell r="P39" t="str">
            <v xml:space="preserve">       2.2</v>
          </cell>
          <cell r="Q39">
            <v>3773</v>
          </cell>
          <cell r="R39" t="str">
            <v xml:space="preserve">      10.3</v>
          </cell>
          <cell r="S39">
            <v>30</v>
          </cell>
          <cell r="T39">
            <v>3773</v>
          </cell>
        </row>
        <row r="40">
          <cell r="A40" t="str">
            <v xml:space="preserve">ISLA MAGICA/P.TEMATIC                                      </v>
          </cell>
          <cell r="B40" t="str">
            <v>C.SUR</v>
          </cell>
          <cell r="C40" t="str">
            <v>GENERAL</v>
          </cell>
          <cell r="D40">
            <v>35593</v>
          </cell>
          <cell r="E40" t="str">
            <v>Jueves</v>
          </cell>
          <cell r="F40" t="str">
            <v>14:27:32</v>
          </cell>
          <cell r="G40" t="str">
            <v>000m30s</v>
          </cell>
          <cell r="H40" t="str">
            <v>[NOTICIAS 1] {NOTICIAS PROVINCIALES} * {AVANCE PROGRAMACION}</v>
          </cell>
          <cell r="I40">
            <v>2</v>
          </cell>
          <cell r="J40">
            <v>12</v>
          </cell>
          <cell r="K40" t="str">
            <v>Segunda</v>
          </cell>
          <cell r="L40">
            <v>0.9</v>
          </cell>
          <cell r="M40" t="str">
            <v xml:space="preserve">      23.1</v>
          </cell>
          <cell r="N40">
            <v>330</v>
          </cell>
          <cell r="O40">
            <v>525</v>
          </cell>
          <cell r="P40" t="str">
            <v xml:space="preserve">       2.2</v>
          </cell>
          <cell r="Q40">
            <v>3813</v>
          </cell>
          <cell r="R40" t="str">
            <v xml:space="preserve">      10.4</v>
          </cell>
          <cell r="S40">
            <v>30</v>
          </cell>
          <cell r="T40">
            <v>3813</v>
          </cell>
        </row>
        <row r="41">
          <cell r="A41" t="str">
            <v xml:space="preserve">ISLA MAGICA/P.TEMATIC                                      </v>
          </cell>
          <cell r="B41" t="str">
            <v>C.SUR</v>
          </cell>
          <cell r="C41" t="str">
            <v>GENERAL</v>
          </cell>
          <cell r="D41">
            <v>35593</v>
          </cell>
          <cell r="E41" t="str">
            <v>Jueves</v>
          </cell>
          <cell r="F41" t="str">
            <v>14:28:27</v>
          </cell>
          <cell r="G41" t="str">
            <v>000m30s</v>
          </cell>
          <cell r="H41" t="str">
            <v>[NOTICIAS 1] {NOTICIAS PROVINCIALES} * {AVANCE PROGRAMACION}</v>
          </cell>
          <cell r="I41">
            <v>4</v>
          </cell>
          <cell r="J41">
            <v>12</v>
          </cell>
          <cell r="K41" t="str">
            <v>Resto</v>
          </cell>
          <cell r="L41">
            <v>1</v>
          </cell>
          <cell r="M41" t="str">
            <v xml:space="preserve">      24.1</v>
          </cell>
          <cell r="N41">
            <v>352</v>
          </cell>
          <cell r="O41">
            <v>525</v>
          </cell>
          <cell r="P41" t="str">
            <v xml:space="preserve">       2.3</v>
          </cell>
          <cell r="Q41">
            <v>3837</v>
          </cell>
          <cell r="R41" t="str">
            <v xml:space="preserve">      10.5</v>
          </cell>
          <cell r="S41">
            <v>30</v>
          </cell>
          <cell r="T41">
            <v>3837</v>
          </cell>
        </row>
        <row r="42">
          <cell r="A42" t="str">
            <v xml:space="preserve">ISLA MAGICA/P.TEMATIC                                      </v>
          </cell>
          <cell r="B42" t="str">
            <v>C.SUR</v>
          </cell>
          <cell r="C42" t="str">
            <v>GENERAL</v>
          </cell>
          <cell r="D42">
            <v>35593</v>
          </cell>
          <cell r="E42" t="str">
            <v>Jueves</v>
          </cell>
          <cell r="F42" t="str">
            <v>22:32:57</v>
          </cell>
          <cell r="G42" t="str">
            <v>000m30s</v>
          </cell>
          <cell r="H42" t="str">
            <v>[TOMBOLA]  * {TELEPAGINA}</v>
          </cell>
          <cell r="I42">
            <v>3</v>
          </cell>
          <cell r="J42">
            <v>16</v>
          </cell>
          <cell r="K42" t="str">
            <v>Resto</v>
          </cell>
          <cell r="L42">
            <v>1.3</v>
          </cell>
          <cell r="M42" t="str">
            <v xml:space="preserve">      25.3</v>
          </cell>
          <cell r="N42">
            <v>463</v>
          </cell>
          <cell r="O42">
            <v>675</v>
          </cell>
          <cell r="P42" t="str">
            <v xml:space="preserve">       2.3</v>
          </cell>
          <cell r="Q42">
            <v>4010</v>
          </cell>
          <cell r="R42" t="str">
            <v xml:space="preserve">      10.9</v>
          </cell>
          <cell r="S42">
            <v>30</v>
          </cell>
          <cell r="T42">
            <v>4010</v>
          </cell>
        </row>
        <row r="43">
          <cell r="A43" t="str">
            <v xml:space="preserve">ISLA MAGICA/P.TEMATIC                                      </v>
          </cell>
          <cell r="B43" t="str">
            <v>C.SUR</v>
          </cell>
          <cell r="C43" t="str">
            <v>GENERAL</v>
          </cell>
          <cell r="D43">
            <v>35593</v>
          </cell>
          <cell r="E43" t="str">
            <v>Jueves</v>
          </cell>
          <cell r="F43" t="str">
            <v>22:33:57</v>
          </cell>
          <cell r="G43" t="str">
            <v>000m30s</v>
          </cell>
          <cell r="H43" t="str">
            <v>[TOMBOLA]  * {TELEPAGINA}</v>
          </cell>
          <cell r="I43">
            <v>5</v>
          </cell>
          <cell r="J43">
            <v>16</v>
          </cell>
          <cell r="K43" t="str">
            <v>Resto</v>
          </cell>
          <cell r="L43">
            <v>0.8</v>
          </cell>
          <cell r="M43" t="str">
            <v xml:space="preserve">      26.1</v>
          </cell>
          <cell r="N43">
            <v>305</v>
          </cell>
          <cell r="O43">
            <v>675</v>
          </cell>
          <cell r="P43" t="str">
            <v xml:space="preserve">       2.4</v>
          </cell>
          <cell r="Q43">
            <v>4020</v>
          </cell>
          <cell r="R43" t="str">
            <v xml:space="preserve">      11.0</v>
          </cell>
          <cell r="S43">
            <v>30</v>
          </cell>
          <cell r="T43">
            <v>4020</v>
          </cell>
        </row>
        <row r="44">
          <cell r="A44" t="str">
            <v xml:space="preserve">ISLA MAGICA/P.TEMATIC                                      </v>
          </cell>
          <cell r="B44" t="str">
            <v>TVM</v>
          </cell>
          <cell r="C44" t="str">
            <v>GENERAL</v>
          </cell>
          <cell r="D44">
            <v>35593</v>
          </cell>
          <cell r="E44" t="str">
            <v>Jueves</v>
          </cell>
          <cell r="F44" t="str">
            <v>14:50:15</v>
          </cell>
          <cell r="G44" t="str">
            <v>000m30s</v>
          </cell>
          <cell r="H44" t="str">
            <v>[TELENOTICIAS 1] {TELENOTICIAS 1:GRAL.}</v>
          </cell>
          <cell r="I44">
            <v>5</v>
          </cell>
          <cell r="J44">
            <v>10</v>
          </cell>
          <cell r="K44" t="str">
            <v>Resto</v>
          </cell>
          <cell r="L44">
            <v>0.9</v>
          </cell>
          <cell r="M44" t="str">
            <v xml:space="preserve">      27.1</v>
          </cell>
          <cell r="N44">
            <v>347</v>
          </cell>
          <cell r="O44">
            <v>413</v>
          </cell>
          <cell r="P44" t="str">
            <v xml:space="preserve">       2.4</v>
          </cell>
          <cell r="Q44">
            <v>4101</v>
          </cell>
          <cell r="R44" t="str">
            <v xml:space="preserve">      11.2</v>
          </cell>
          <cell r="S44">
            <v>30</v>
          </cell>
          <cell r="T44">
            <v>4101</v>
          </cell>
        </row>
        <row r="45">
          <cell r="A45" t="str">
            <v xml:space="preserve">ISLA MAGICA/P.TEMATIC                                      </v>
          </cell>
          <cell r="B45" t="str">
            <v>TVM</v>
          </cell>
          <cell r="C45" t="str">
            <v>GENERAL</v>
          </cell>
          <cell r="D45">
            <v>35593</v>
          </cell>
          <cell r="E45" t="str">
            <v>Jueves</v>
          </cell>
          <cell r="F45" t="str">
            <v>22:34:22</v>
          </cell>
          <cell r="G45" t="str">
            <v>000m30s</v>
          </cell>
          <cell r="H45" t="str">
            <v>[TOMBOLA]</v>
          </cell>
          <cell r="I45">
            <v>6</v>
          </cell>
          <cell r="J45">
            <v>15</v>
          </cell>
          <cell r="K45" t="str">
            <v>Resto</v>
          </cell>
          <cell r="L45">
            <v>0.9</v>
          </cell>
          <cell r="M45" t="str">
            <v xml:space="preserve">      28.0</v>
          </cell>
          <cell r="N45">
            <v>317</v>
          </cell>
          <cell r="O45">
            <v>1035</v>
          </cell>
          <cell r="P45" t="str">
            <v xml:space="preserve">       2.4</v>
          </cell>
          <cell r="Q45">
            <v>4255</v>
          </cell>
          <cell r="R45" t="str">
            <v xml:space="preserve">      11.6</v>
          </cell>
          <cell r="S45">
            <v>30</v>
          </cell>
          <cell r="T45">
            <v>4255</v>
          </cell>
        </row>
        <row r="46">
          <cell r="A46" t="str">
            <v xml:space="preserve">ISLA MAGICA/P.TEMATIC                                      </v>
          </cell>
          <cell r="B46" t="str">
            <v>C.SUR</v>
          </cell>
          <cell r="C46" t="str">
            <v>GENERAL</v>
          </cell>
          <cell r="D46">
            <v>35594</v>
          </cell>
          <cell r="E46" t="str">
            <v>Viernes</v>
          </cell>
          <cell r="F46" t="str">
            <v>14:25:18</v>
          </cell>
          <cell r="G46" t="str">
            <v>000m30s</v>
          </cell>
          <cell r="H46" t="str">
            <v>[NOTICIAS 1] {NOTICIAS PROVINCIALES} * {AVANCE PROGRAMACION}</v>
          </cell>
          <cell r="I46">
            <v>2</v>
          </cell>
          <cell r="J46">
            <v>13</v>
          </cell>
          <cell r="K46" t="str">
            <v>Segunda</v>
          </cell>
          <cell r="L46">
            <v>0.8</v>
          </cell>
          <cell r="M46" t="str">
            <v xml:space="preserve">      28.8</v>
          </cell>
          <cell r="N46">
            <v>299</v>
          </cell>
          <cell r="O46">
            <v>525</v>
          </cell>
          <cell r="P46" t="str">
            <v xml:space="preserve">       2.5</v>
          </cell>
          <cell r="Q46">
            <v>4296</v>
          </cell>
          <cell r="R46" t="str">
            <v xml:space="preserve">      11.7</v>
          </cell>
          <cell r="S46">
            <v>30</v>
          </cell>
          <cell r="T46">
            <v>4296</v>
          </cell>
        </row>
        <row r="47">
          <cell r="A47" t="str">
            <v xml:space="preserve">ISLA MAGICA/P.TEMATIC                                      </v>
          </cell>
          <cell r="B47" t="str">
            <v>C.SUR</v>
          </cell>
          <cell r="C47" t="str">
            <v>GENERAL</v>
          </cell>
          <cell r="D47">
            <v>35594</v>
          </cell>
          <cell r="E47" t="str">
            <v>Viernes</v>
          </cell>
          <cell r="F47" t="str">
            <v>16:50:09</v>
          </cell>
          <cell r="G47" t="str">
            <v>000m30s</v>
          </cell>
          <cell r="H47" t="str">
            <v>[DE TARDE EN TARDE] {AVANCE PROGRAMACION} * {AVANCE PROGRAMACION}</v>
          </cell>
          <cell r="I47">
            <v>2</v>
          </cell>
          <cell r="J47">
            <v>16</v>
          </cell>
          <cell r="K47" t="str">
            <v>Segunda</v>
          </cell>
          <cell r="L47">
            <v>1.3</v>
          </cell>
          <cell r="M47" t="str">
            <v xml:space="preserve">      30.1</v>
          </cell>
          <cell r="N47">
            <v>469</v>
          </cell>
          <cell r="O47">
            <v>375</v>
          </cell>
          <cell r="P47" t="str">
            <v xml:space="preserve">       2.5</v>
          </cell>
          <cell r="Q47">
            <v>4400</v>
          </cell>
          <cell r="R47" t="str">
            <v xml:space="preserve">      12.0</v>
          </cell>
          <cell r="S47">
            <v>30</v>
          </cell>
          <cell r="T47">
            <v>4400</v>
          </cell>
        </row>
        <row r="48">
          <cell r="A48" t="str">
            <v xml:space="preserve">ISLA MAGICA/P.TEMATIC                                      </v>
          </cell>
          <cell r="B48" t="str">
            <v>C.SUR</v>
          </cell>
          <cell r="C48" t="str">
            <v>GENERAL</v>
          </cell>
          <cell r="D48">
            <v>35594</v>
          </cell>
          <cell r="E48" t="str">
            <v>Viernes</v>
          </cell>
          <cell r="F48" t="str">
            <v>23:06:45</v>
          </cell>
          <cell r="G48" t="str">
            <v>000m30s</v>
          </cell>
          <cell r="H48" t="str">
            <v>[AQUI SE DISCUTE] {AVANCE PROGRAMACION} * {AVANCE PROGRAMACION}</v>
          </cell>
          <cell r="I48">
            <v>2</v>
          </cell>
          <cell r="J48">
            <v>17</v>
          </cell>
          <cell r="K48" t="str">
            <v>Segunda</v>
          </cell>
          <cell r="L48">
            <v>0.7</v>
          </cell>
          <cell r="M48" t="str">
            <v xml:space="preserve">      30.8</v>
          </cell>
          <cell r="N48">
            <v>261</v>
          </cell>
          <cell r="O48">
            <v>675</v>
          </cell>
          <cell r="P48" t="str">
            <v xml:space="preserve">       2.5</v>
          </cell>
          <cell r="Q48">
            <v>4464</v>
          </cell>
          <cell r="R48" t="str">
            <v xml:space="preserve">      12.2</v>
          </cell>
          <cell r="S48">
            <v>30</v>
          </cell>
          <cell r="T48">
            <v>4464</v>
          </cell>
        </row>
        <row r="49">
          <cell r="A49" t="str">
            <v xml:space="preserve">ISLA MAGICA/P.TEMATIC                                      </v>
          </cell>
          <cell r="B49" t="str">
            <v>C.SUR</v>
          </cell>
          <cell r="C49" t="str">
            <v>GENERAL</v>
          </cell>
          <cell r="D49">
            <v>35594</v>
          </cell>
          <cell r="E49" t="str">
            <v>Viernes</v>
          </cell>
          <cell r="F49" t="str">
            <v>23:07:25</v>
          </cell>
          <cell r="G49" t="str">
            <v>000m30s</v>
          </cell>
          <cell r="H49" t="str">
            <v>[AQUI SE DISCUTE] {AVANCE PROGRAMACION} * {AVANCE PROGRAMACION}</v>
          </cell>
          <cell r="I49">
            <v>4</v>
          </cell>
          <cell r="J49">
            <v>17</v>
          </cell>
          <cell r="K49" t="str">
            <v>Resto</v>
          </cell>
          <cell r="L49">
            <v>0.7</v>
          </cell>
          <cell r="M49" t="str">
            <v xml:space="preserve">      31.5</v>
          </cell>
          <cell r="N49">
            <v>266</v>
          </cell>
          <cell r="O49">
            <v>675</v>
          </cell>
          <cell r="P49" t="str">
            <v xml:space="preserve">       2.6</v>
          </cell>
          <cell r="Q49">
            <v>4487</v>
          </cell>
          <cell r="R49" t="str">
            <v xml:space="preserve">      12.2</v>
          </cell>
          <cell r="S49">
            <v>30</v>
          </cell>
          <cell r="T49">
            <v>4487</v>
          </cell>
        </row>
        <row r="50">
          <cell r="A50" t="str">
            <v xml:space="preserve">ISLA MAGICA/P.TEMATIC                                      </v>
          </cell>
          <cell r="B50" t="str">
            <v>TVM</v>
          </cell>
          <cell r="C50" t="str">
            <v>GENERAL</v>
          </cell>
          <cell r="D50">
            <v>35594</v>
          </cell>
          <cell r="E50" t="str">
            <v>Viernes</v>
          </cell>
          <cell r="F50" t="str">
            <v>20:48:18</v>
          </cell>
          <cell r="G50" t="str">
            <v>000m30s</v>
          </cell>
          <cell r="H50" t="str">
            <v>[TELENOTICIAS 2]</v>
          </cell>
          <cell r="I50">
            <v>6</v>
          </cell>
          <cell r="J50">
            <v>9</v>
          </cell>
          <cell r="K50" t="str">
            <v>Resto</v>
          </cell>
          <cell r="L50">
            <v>0.3</v>
          </cell>
          <cell r="M50" t="str">
            <v xml:space="preserve">      31.8</v>
          </cell>
          <cell r="N50">
            <v>102</v>
          </cell>
          <cell r="O50">
            <v>548</v>
          </cell>
          <cell r="P50" t="str">
            <v xml:space="preserve">       2.6</v>
          </cell>
          <cell r="Q50">
            <v>4532</v>
          </cell>
          <cell r="R50" t="str">
            <v xml:space="preserve">      12.4</v>
          </cell>
          <cell r="S50">
            <v>30</v>
          </cell>
          <cell r="T50">
            <v>4532</v>
          </cell>
        </row>
        <row r="51">
          <cell r="A51" t="str">
            <v xml:space="preserve">ISLA MAGICA/P.TEMATIC                                      </v>
          </cell>
          <cell r="B51" t="str">
            <v>TVM</v>
          </cell>
          <cell r="C51" t="str">
            <v>GENERAL</v>
          </cell>
          <cell r="D51">
            <v>35594</v>
          </cell>
          <cell r="E51" t="str">
            <v>Viernes</v>
          </cell>
          <cell r="F51" t="str">
            <v>23:27:37</v>
          </cell>
          <cell r="G51" t="str">
            <v>000m30s</v>
          </cell>
          <cell r="H51" t="str">
            <v>[SUCEDIO EN MADRID] {(P)MUCHO MADRID} * {AVANCE PROGRAMACION}</v>
          </cell>
          <cell r="I51">
            <v>6</v>
          </cell>
          <cell r="J51">
            <v>15</v>
          </cell>
          <cell r="K51" t="str">
            <v>Resto</v>
          </cell>
          <cell r="L51">
            <v>0.7</v>
          </cell>
          <cell r="M51" t="str">
            <v xml:space="preserve">      32.5</v>
          </cell>
          <cell r="N51">
            <v>259</v>
          </cell>
          <cell r="O51">
            <v>1035</v>
          </cell>
          <cell r="P51" t="str">
            <v xml:space="preserve">       2.6</v>
          </cell>
          <cell r="Q51">
            <v>4665</v>
          </cell>
          <cell r="R51" t="str">
            <v xml:space="preserve">      12.7</v>
          </cell>
          <cell r="S51">
            <v>30</v>
          </cell>
          <cell r="T51">
            <v>4665</v>
          </cell>
        </row>
        <row r="52">
          <cell r="A52" t="str">
            <v xml:space="preserve">ISLA MAGICA/P.TEMATIC                                      </v>
          </cell>
          <cell r="B52" t="str">
            <v>C.SUR</v>
          </cell>
          <cell r="C52" t="str">
            <v>GENERAL</v>
          </cell>
          <cell r="D52">
            <v>35595</v>
          </cell>
          <cell r="E52" t="str">
            <v>Sabado</v>
          </cell>
          <cell r="F52" t="str">
            <v>16:49:47</v>
          </cell>
          <cell r="G52" t="str">
            <v>000m30s</v>
          </cell>
          <cell r="H52" t="str">
            <v>[CINE] {AVANCE PROGRAMACION} * {AVANCE PROGRAMACION}</v>
          </cell>
          <cell r="I52">
            <v>5</v>
          </cell>
          <cell r="J52">
            <v>18</v>
          </cell>
          <cell r="K52" t="str">
            <v>Resto</v>
          </cell>
          <cell r="L52">
            <v>0.6</v>
          </cell>
          <cell r="M52" t="str">
            <v xml:space="preserve">      33.1</v>
          </cell>
          <cell r="N52">
            <v>231</v>
          </cell>
          <cell r="O52">
            <v>338</v>
          </cell>
          <cell r="P52" t="str">
            <v xml:space="preserve">       2.5</v>
          </cell>
          <cell r="Q52">
            <v>4761</v>
          </cell>
          <cell r="R52" t="str">
            <v xml:space="preserve">      13.0</v>
          </cell>
          <cell r="S52">
            <v>30</v>
          </cell>
          <cell r="T52">
            <v>4761</v>
          </cell>
        </row>
        <row r="53">
          <cell r="A53" t="str">
            <v xml:space="preserve">ISLA MAGICA/P.TEMATIC                                      </v>
          </cell>
          <cell r="B53" t="str">
            <v>TVM</v>
          </cell>
          <cell r="C53" t="str">
            <v>GENERAL</v>
          </cell>
          <cell r="D53">
            <v>35595</v>
          </cell>
          <cell r="E53" t="str">
            <v>Sabado</v>
          </cell>
          <cell r="F53" t="str">
            <v>19:15:06</v>
          </cell>
          <cell r="G53" t="str">
            <v>000m30s</v>
          </cell>
          <cell r="H53" t="str">
            <v>[14-J] {(P)MUCHO MADRID} * {AVANCE PROGRAMACION}</v>
          </cell>
          <cell r="I53">
            <v>3</v>
          </cell>
          <cell r="J53">
            <v>14</v>
          </cell>
          <cell r="K53" t="str">
            <v>Resto</v>
          </cell>
          <cell r="L53">
            <v>1.1000000000000001</v>
          </cell>
          <cell r="M53" t="str">
            <v xml:space="preserve">      34.2</v>
          </cell>
          <cell r="N53">
            <v>391</v>
          </cell>
          <cell r="O53">
            <v>548</v>
          </cell>
          <cell r="P53" t="str">
            <v xml:space="preserve">       2.5</v>
          </cell>
          <cell r="Q53">
            <v>4916</v>
          </cell>
          <cell r="R53" t="str">
            <v xml:space="preserve">      13.4</v>
          </cell>
          <cell r="S53">
            <v>30</v>
          </cell>
          <cell r="T53">
            <v>4916</v>
          </cell>
        </row>
        <row r="54">
          <cell r="A54" t="str">
            <v xml:space="preserve">ISLA MAGICA/P.TEMATIC                                      </v>
          </cell>
          <cell r="B54" t="str">
            <v>TVM</v>
          </cell>
          <cell r="C54" t="str">
            <v>GENERAL</v>
          </cell>
          <cell r="D54">
            <v>35595</v>
          </cell>
          <cell r="E54" t="str">
            <v>Sabado</v>
          </cell>
          <cell r="F54" t="str">
            <v>20:14:26</v>
          </cell>
          <cell r="G54" t="str">
            <v>000m30s</v>
          </cell>
          <cell r="H54" t="str">
            <v>[14-J] {AVANCE PROGRAMACION} * {AVANCE PROGRAMACION}</v>
          </cell>
          <cell r="I54">
            <v>21</v>
          </cell>
          <cell r="J54">
            <v>30</v>
          </cell>
          <cell r="K54" t="str">
            <v>Resto</v>
          </cell>
          <cell r="L54">
            <v>1.6</v>
          </cell>
          <cell r="M54" t="str">
            <v xml:space="preserve">      35.7</v>
          </cell>
          <cell r="N54">
            <v>574</v>
          </cell>
          <cell r="O54">
            <v>548</v>
          </cell>
          <cell r="P54" t="str">
            <v xml:space="preserve">       2.5</v>
          </cell>
          <cell r="Q54">
            <v>5156</v>
          </cell>
          <cell r="R54" t="str">
            <v xml:space="preserve">      14.1</v>
          </cell>
          <cell r="S54">
            <v>30</v>
          </cell>
          <cell r="T54">
            <v>5156</v>
          </cell>
        </row>
        <row r="55">
          <cell r="A55" t="str">
            <v xml:space="preserve">ISLA MAGICA/P.TEMATIC                                      </v>
          </cell>
          <cell r="B55" t="str">
            <v>TVM</v>
          </cell>
          <cell r="C55" t="str">
            <v>GENERAL</v>
          </cell>
          <cell r="D55">
            <v>35595</v>
          </cell>
          <cell r="E55" t="str">
            <v>Sabado</v>
          </cell>
          <cell r="F55" t="str">
            <v>21:24:44</v>
          </cell>
          <cell r="G55" t="str">
            <v>000m30s</v>
          </cell>
          <cell r="H55" t="str">
            <v>[FUTBOL:L.ESPA#OLA]</v>
          </cell>
          <cell r="I55">
            <v>21</v>
          </cell>
          <cell r="J55">
            <v>34</v>
          </cell>
          <cell r="K55" t="str">
            <v>Resto</v>
          </cell>
          <cell r="L55">
            <v>3.7</v>
          </cell>
          <cell r="M55" t="str">
            <v xml:space="preserve">      39.4</v>
          </cell>
          <cell r="N55">
            <v>1350</v>
          </cell>
          <cell r="O55">
            <v>1200</v>
          </cell>
          <cell r="P55" t="str">
            <v xml:space="preserve">       2.5</v>
          </cell>
          <cell r="Q55">
            <v>5687</v>
          </cell>
          <cell r="R55" t="str">
            <v xml:space="preserve">      15.5</v>
          </cell>
          <cell r="S55">
            <v>30</v>
          </cell>
          <cell r="T55">
            <v>5687</v>
          </cell>
        </row>
        <row r="56">
          <cell r="A56" t="str">
            <v xml:space="preserve">ISLA MAGICA/P.TEMATIC                                      </v>
          </cell>
          <cell r="B56" t="str">
            <v>TVM</v>
          </cell>
          <cell r="C56" t="str">
            <v>GENERAL</v>
          </cell>
          <cell r="D56">
            <v>35595</v>
          </cell>
          <cell r="E56" t="str">
            <v>Sabado</v>
          </cell>
          <cell r="F56" t="str">
            <v>22:31:03</v>
          </cell>
          <cell r="G56" t="str">
            <v>000m30s</v>
          </cell>
          <cell r="H56" t="str">
            <v>[POST FUT.:L.ESPA#OLA] * [FELICIDADES R.MADRID]</v>
          </cell>
          <cell r="I56">
            <v>2</v>
          </cell>
          <cell r="J56">
            <v>7</v>
          </cell>
          <cell r="K56" t="str">
            <v>Segunda</v>
          </cell>
          <cell r="L56">
            <v>2.9</v>
          </cell>
          <cell r="M56" t="str">
            <v xml:space="preserve">      42.3</v>
          </cell>
          <cell r="N56">
            <v>1062</v>
          </cell>
          <cell r="O56">
            <v>1110</v>
          </cell>
          <cell r="P56" t="str">
            <v xml:space="preserve">       2.6</v>
          </cell>
          <cell r="Q56">
            <v>5857</v>
          </cell>
          <cell r="R56" t="str">
            <v xml:space="preserve">      16.0</v>
          </cell>
          <cell r="S56">
            <v>30</v>
          </cell>
          <cell r="T56">
            <v>5857</v>
          </cell>
        </row>
        <row r="57">
          <cell r="A57" t="str">
            <v xml:space="preserve">ISLA MAGICA/P.TEMATIC                                      </v>
          </cell>
          <cell r="B57" t="str">
            <v>C.SUR</v>
          </cell>
          <cell r="C57" t="str">
            <v>GENERAL</v>
          </cell>
          <cell r="D57">
            <v>35596</v>
          </cell>
          <cell r="E57" t="str">
            <v>Domingo</v>
          </cell>
          <cell r="F57" t="str">
            <v>16:37:29</v>
          </cell>
          <cell r="G57" t="str">
            <v>000m30s</v>
          </cell>
          <cell r="H57" t="str">
            <v xml:space="preserve">[CINE] {AVANCE PROGRAMACION} * </v>
          </cell>
          <cell r="I57">
            <v>4</v>
          </cell>
          <cell r="J57">
            <v>16</v>
          </cell>
          <cell r="K57" t="str">
            <v>Resto</v>
          </cell>
          <cell r="L57">
            <v>1</v>
          </cell>
          <cell r="M57" t="str">
            <v xml:space="preserve">      43.3</v>
          </cell>
          <cell r="N57">
            <v>360</v>
          </cell>
          <cell r="O57">
            <v>338</v>
          </cell>
          <cell r="P57" t="str">
            <v xml:space="preserve">       2.6</v>
          </cell>
          <cell r="Q57">
            <v>6061</v>
          </cell>
          <cell r="R57" t="str">
            <v xml:space="preserve">      16.5</v>
          </cell>
          <cell r="S57">
            <v>30</v>
          </cell>
          <cell r="T57">
            <v>6061</v>
          </cell>
        </row>
        <row r="58">
          <cell r="A58" t="str">
            <v xml:space="preserve">ISLA MAGICA/P.TEMATIC                                      </v>
          </cell>
          <cell r="B58" t="str">
            <v>C.SUR</v>
          </cell>
          <cell r="C58" t="str">
            <v>GENERAL</v>
          </cell>
          <cell r="D58">
            <v>35596</v>
          </cell>
          <cell r="E58" t="str">
            <v>Domingo</v>
          </cell>
          <cell r="F58" t="str">
            <v>16:38:29</v>
          </cell>
          <cell r="G58" t="str">
            <v>000m30s</v>
          </cell>
          <cell r="H58" t="str">
            <v xml:space="preserve">[CINE] {AVANCE PROGRAMACION} * </v>
          </cell>
          <cell r="I58">
            <v>6</v>
          </cell>
          <cell r="J58">
            <v>16</v>
          </cell>
          <cell r="K58" t="str">
            <v>Resto</v>
          </cell>
          <cell r="L58">
            <v>1</v>
          </cell>
          <cell r="M58" t="str">
            <v xml:space="preserve">      44.3</v>
          </cell>
          <cell r="N58">
            <v>359</v>
          </cell>
          <cell r="O58">
            <v>338</v>
          </cell>
          <cell r="P58" t="str">
            <v xml:space="preserve">       2.7</v>
          </cell>
          <cell r="Q58">
            <v>6077</v>
          </cell>
          <cell r="R58" t="str">
            <v xml:space="preserve">      16.6</v>
          </cell>
          <cell r="S58">
            <v>30</v>
          </cell>
          <cell r="T58">
            <v>6077</v>
          </cell>
        </row>
        <row r="59">
          <cell r="A59" t="str">
            <v xml:space="preserve">ISLA MAGICA/P.TEMATIC                                      </v>
          </cell>
          <cell r="B59" t="str">
            <v>C.SUR</v>
          </cell>
          <cell r="C59" t="str">
            <v>GENERAL</v>
          </cell>
          <cell r="D59">
            <v>35596</v>
          </cell>
          <cell r="E59" t="str">
            <v>Domingo</v>
          </cell>
          <cell r="F59" t="str">
            <v>22:42:55</v>
          </cell>
          <cell r="G59" t="str">
            <v>000m30s</v>
          </cell>
          <cell r="H59" t="str">
            <v>[CLUB DEPORTIVO] {AVANCE PROGRAMACION} * {AVANCE PROGRAMACION}</v>
          </cell>
          <cell r="I59">
            <v>2</v>
          </cell>
          <cell r="J59">
            <v>16</v>
          </cell>
          <cell r="K59" t="str">
            <v>Segunda</v>
          </cell>
          <cell r="L59">
            <v>1.1000000000000001</v>
          </cell>
          <cell r="M59" t="str">
            <v xml:space="preserve">      45.4</v>
          </cell>
          <cell r="N59">
            <v>399</v>
          </cell>
          <cell r="O59">
            <v>600</v>
          </cell>
          <cell r="P59" t="str">
            <v xml:space="preserve">       2.7</v>
          </cell>
          <cell r="Q59">
            <v>6232</v>
          </cell>
          <cell r="R59" t="str">
            <v xml:space="preserve">      17.0</v>
          </cell>
          <cell r="S59">
            <v>30</v>
          </cell>
          <cell r="T59">
            <v>6232</v>
          </cell>
        </row>
        <row r="60">
          <cell r="A60" t="str">
            <v xml:space="preserve">ISLA MAGICA/P.TEMATIC                                      </v>
          </cell>
          <cell r="B60" t="str">
            <v>TVM</v>
          </cell>
          <cell r="C60" t="str">
            <v>GENERAL</v>
          </cell>
          <cell r="D60">
            <v>35596</v>
          </cell>
          <cell r="E60" t="str">
            <v>Domingo</v>
          </cell>
          <cell r="F60" t="str">
            <v>21:22:29</v>
          </cell>
          <cell r="G60" t="str">
            <v>000m30s</v>
          </cell>
          <cell r="H60" t="str">
            <v>[FUTBOL ES FUTBOL] {(P)MUCHO MADRID} * {AVANCE PROGRAMACION}</v>
          </cell>
          <cell r="I60">
            <v>2</v>
          </cell>
          <cell r="J60">
            <v>18</v>
          </cell>
          <cell r="K60" t="str">
            <v>Segunda</v>
          </cell>
          <cell r="L60">
            <v>0.8</v>
          </cell>
          <cell r="M60" t="str">
            <v xml:space="preserve">      46.2</v>
          </cell>
          <cell r="N60">
            <v>296</v>
          </cell>
          <cell r="O60">
            <v>1035</v>
          </cell>
          <cell r="P60" t="str">
            <v xml:space="preserve">       2.7</v>
          </cell>
          <cell r="Q60">
            <v>6311</v>
          </cell>
          <cell r="R60" t="str">
            <v xml:space="preserve">      17.2</v>
          </cell>
          <cell r="S60">
            <v>30</v>
          </cell>
          <cell r="T60">
            <v>6311</v>
          </cell>
        </row>
        <row r="61">
          <cell r="A61" t="str">
            <v xml:space="preserve">ISLA MAGICA/P.TEMATIC                                      </v>
          </cell>
          <cell r="B61" t="str">
            <v>TVM</v>
          </cell>
          <cell r="C61" t="str">
            <v>GENERAL</v>
          </cell>
          <cell r="D61">
            <v>35596</v>
          </cell>
          <cell r="E61" t="str">
            <v>Domingo</v>
          </cell>
          <cell r="F61" t="str">
            <v>21:24:34</v>
          </cell>
          <cell r="G61" t="str">
            <v>000m30s</v>
          </cell>
          <cell r="H61" t="str">
            <v>[FUTBOL ES FUTBOL] {(P)MUCHO MADRID} * {AVANCE PROGRAMACION}</v>
          </cell>
          <cell r="I61">
            <v>7</v>
          </cell>
          <cell r="J61">
            <v>18</v>
          </cell>
          <cell r="K61" t="str">
            <v>Resto</v>
          </cell>
          <cell r="L61">
            <v>0.7</v>
          </cell>
          <cell r="M61" t="str">
            <v xml:space="preserve">      46.9</v>
          </cell>
          <cell r="N61">
            <v>255</v>
          </cell>
          <cell r="O61">
            <v>1035</v>
          </cell>
          <cell r="P61" t="str">
            <v xml:space="preserve">       2.7</v>
          </cell>
          <cell r="Q61">
            <v>6322</v>
          </cell>
          <cell r="R61" t="str">
            <v xml:space="preserve">      17.2</v>
          </cell>
          <cell r="S61">
            <v>30</v>
          </cell>
          <cell r="T61">
            <v>6322</v>
          </cell>
        </row>
        <row r="62">
          <cell r="A62" t="str">
            <v xml:space="preserve">ISLA MAGICA/P.TEMATIC                                      </v>
          </cell>
          <cell r="B62" t="str">
            <v>TVM</v>
          </cell>
          <cell r="C62" t="str">
            <v>GENERAL</v>
          </cell>
          <cell r="D62">
            <v>35596</v>
          </cell>
          <cell r="E62" t="str">
            <v>Domingo</v>
          </cell>
          <cell r="F62" t="str">
            <v>21:26:54</v>
          </cell>
          <cell r="G62" t="str">
            <v>000m30s</v>
          </cell>
          <cell r="H62" t="str">
            <v>[FUTBOL ES FUTBOL] {(P)MUCHO MADRID} * {AVANCE PROGRAMACION}</v>
          </cell>
          <cell r="I62">
            <v>15</v>
          </cell>
          <cell r="J62">
            <v>18</v>
          </cell>
          <cell r="K62" t="str">
            <v>Resto</v>
          </cell>
          <cell r="L62">
            <v>0.6</v>
          </cell>
          <cell r="M62" t="str">
            <v xml:space="preserve">      47.5</v>
          </cell>
          <cell r="N62">
            <v>229</v>
          </cell>
          <cell r="O62">
            <v>1035</v>
          </cell>
          <cell r="P62" t="str">
            <v xml:space="preserve">       2.8</v>
          </cell>
          <cell r="Q62">
            <v>6326</v>
          </cell>
          <cell r="R62" t="str">
            <v xml:space="preserve">      17.3</v>
          </cell>
          <cell r="S62">
            <v>30</v>
          </cell>
          <cell r="T62">
            <v>6326</v>
          </cell>
        </row>
        <row r="63">
          <cell r="A63" t="str">
            <v xml:space="preserve">ISLA MAGICA/P.TEMATIC                                      </v>
          </cell>
          <cell r="B63" t="str">
            <v>C.SUR</v>
          </cell>
          <cell r="C63" t="str">
            <v>GENERAL</v>
          </cell>
          <cell r="D63">
            <v>35597</v>
          </cell>
          <cell r="E63" t="str">
            <v>Lunes</v>
          </cell>
          <cell r="F63" t="str">
            <v>14:24:39</v>
          </cell>
          <cell r="G63" t="str">
            <v>000m30s</v>
          </cell>
          <cell r="H63" t="str">
            <v>[NOTICIAS 1] {NOTICIAS PROVINCIALES} * {AVANCE PROGRAMACION}</v>
          </cell>
          <cell r="I63">
            <v>2</v>
          </cell>
          <cell r="J63">
            <v>14</v>
          </cell>
          <cell r="K63" t="str">
            <v>Segunda</v>
          </cell>
          <cell r="L63">
            <v>0.9</v>
          </cell>
          <cell r="M63" t="str">
            <v xml:space="preserve">      48.4</v>
          </cell>
          <cell r="N63">
            <v>348</v>
          </cell>
          <cell r="O63">
            <v>525</v>
          </cell>
          <cell r="P63" t="str">
            <v xml:space="preserve">       2.8</v>
          </cell>
          <cell r="Q63">
            <v>6377</v>
          </cell>
          <cell r="R63" t="str">
            <v xml:space="preserve">      17.4</v>
          </cell>
          <cell r="S63">
            <v>30</v>
          </cell>
          <cell r="T63">
            <v>6377</v>
          </cell>
        </row>
        <row r="64">
          <cell r="A64" t="str">
            <v xml:space="preserve">ISLA MAGICA/P.TEMATIC                                      </v>
          </cell>
          <cell r="B64" t="str">
            <v>C.SUR</v>
          </cell>
          <cell r="C64" t="str">
            <v>GENERAL</v>
          </cell>
          <cell r="D64">
            <v>35597</v>
          </cell>
          <cell r="E64" t="str">
            <v>Lunes</v>
          </cell>
          <cell r="F64" t="str">
            <v>16:55:32</v>
          </cell>
          <cell r="G64" t="str">
            <v>000m30s</v>
          </cell>
          <cell r="H64" t="str">
            <v>[DE TARDE EN TARDE] {AVANCE PROGRAMACION} * {AVANCE PROGRAMACION}</v>
          </cell>
          <cell r="I64">
            <v>2</v>
          </cell>
          <cell r="J64">
            <v>15</v>
          </cell>
          <cell r="K64" t="str">
            <v>Segunda</v>
          </cell>
          <cell r="L64">
            <v>1.6</v>
          </cell>
          <cell r="M64" t="str">
            <v xml:space="preserve">      50.1</v>
          </cell>
          <cell r="N64">
            <v>592</v>
          </cell>
          <cell r="O64">
            <v>375</v>
          </cell>
          <cell r="P64" t="str">
            <v xml:space="preserve">       2.8</v>
          </cell>
          <cell r="Q64">
            <v>6494</v>
          </cell>
          <cell r="R64" t="str">
            <v xml:space="preserve">      17.7</v>
          </cell>
          <cell r="S64">
            <v>30</v>
          </cell>
          <cell r="T64">
            <v>6494</v>
          </cell>
        </row>
        <row r="65">
          <cell r="A65" t="str">
            <v xml:space="preserve">ISLA MAGICA/P.TEMATIC                                      </v>
          </cell>
          <cell r="B65" t="str">
            <v>C.SUR</v>
          </cell>
          <cell r="C65" t="str">
            <v>GENERAL</v>
          </cell>
          <cell r="D65">
            <v>35597</v>
          </cell>
          <cell r="E65" t="str">
            <v>Lunes</v>
          </cell>
          <cell r="F65" t="str">
            <v>22:17:01</v>
          </cell>
          <cell r="G65" t="str">
            <v>000m30s</v>
          </cell>
          <cell r="H65" t="str">
            <v>[RIA PITA]  * {AVANCE PROGRAMACION}</v>
          </cell>
          <cell r="I65">
            <v>2</v>
          </cell>
          <cell r="J65">
            <v>18</v>
          </cell>
          <cell r="K65" t="str">
            <v>Segunda</v>
          </cell>
          <cell r="L65">
            <v>1.1000000000000001</v>
          </cell>
          <cell r="M65" t="str">
            <v xml:space="preserve">      51.1</v>
          </cell>
          <cell r="N65">
            <v>392</v>
          </cell>
          <cell r="O65">
            <v>675</v>
          </cell>
          <cell r="P65" t="str">
            <v xml:space="preserve">       2.8</v>
          </cell>
          <cell r="Q65">
            <v>6588</v>
          </cell>
          <cell r="R65" t="str">
            <v xml:space="preserve">      18.0</v>
          </cell>
          <cell r="S65">
            <v>30</v>
          </cell>
          <cell r="T65">
            <v>6588</v>
          </cell>
        </row>
        <row r="66">
          <cell r="A66" t="str">
            <v xml:space="preserve">ISLA MAGICA/P.TEMATIC                                      </v>
          </cell>
          <cell r="B66" t="str">
            <v>C.SUR</v>
          </cell>
          <cell r="C66" t="str">
            <v>GENERAL</v>
          </cell>
          <cell r="D66">
            <v>35597</v>
          </cell>
          <cell r="E66" t="str">
            <v>Lunes</v>
          </cell>
          <cell r="F66" t="str">
            <v>22:17:51</v>
          </cell>
          <cell r="G66" t="str">
            <v>000m30s</v>
          </cell>
          <cell r="H66" t="str">
            <v>[RIA PITA]  * {AVANCE PROGRAMACION}</v>
          </cell>
          <cell r="I66">
            <v>4</v>
          </cell>
          <cell r="J66">
            <v>18</v>
          </cell>
          <cell r="K66" t="str">
            <v>Resto</v>
          </cell>
          <cell r="L66">
            <v>1.1000000000000001</v>
          </cell>
          <cell r="M66" t="str">
            <v xml:space="preserve">      52.2</v>
          </cell>
          <cell r="N66">
            <v>392</v>
          </cell>
          <cell r="O66">
            <v>675</v>
          </cell>
          <cell r="P66" t="str">
            <v xml:space="preserve">       2.9</v>
          </cell>
          <cell r="Q66">
            <v>6592</v>
          </cell>
          <cell r="R66" t="str">
            <v xml:space="preserve">      18.0</v>
          </cell>
          <cell r="S66">
            <v>30</v>
          </cell>
          <cell r="T66">
            <v>6592</v>
          </cell>
        </row>
        <row r="67">
          <cell r="A67" t="str">
            <v xml:space="preserve">ISLA MAGICA/P.TEMATIC                                      </v>
          </cell>
          <cell r="B67" t="str">
            <v>C.SUR</v>
          </cell>
          <cell r="C67" t="str">
            <v>GENERAL</v>
          </cell>
          <cell r="D67">
            <v>35597</v>
          </cell>
          <cell r="E67" t="str">
            <v>Lunes</v>
          </cell>
          <cell r="F67" t="str">
            <v>22:18:51</v>
          </cell>
          <cell r="G67" t="str">
            <v>000m30s</v>
          </cell>
          <cell r="H67" t="str">
            <v>[RIA PITA]  * {AVANCE PROGRAMACION}</v>
          </cell>
          <cell r="I67">
            <v>6</v>
          </cell>
          <cell r="J67">
            <v>18</v>
          </cell>
          <cell r="K67" t="str">
            <v>Resto</v>
          </cell>
          <cell r="L67">
            <v>1</v>
          </cell>
          <cell r="M67" t="str">
            <v xml:space="preserve">      53.2</v>
          </cell>
          <cell r="N67">
            <v>358</v>
          </cell>
          <cell r="O67">
            <v>675</v>
          </cell>
          <cell r="P67" t="str">
            <v xml:space="preserve">       3.0</v>
          </cell>
          <cell r="Q67">
            <v>6598</v>
          </cell>
          <cell r="R67" t="str">
            <v xml:space="preserve">      18.0</v>
          </cell>
          <cell r="S67">
            <v>30</v>
          </cell>
          <cell r="T67">
            <v>6598</v>
          </cell>
        </row>
        <row r="68">
          <cell r="A68" t="str">
            <v xml:space="preserve">ISLA MAGICA/P.TEMATIC                                      </v>
          </cell>
          <cell r="B68" t="str">
            <v>TVM</v>
          </cell>
          <cell r="C68" t="str">
            <v>GENERAL</v>
          </cell>
          <cell r="D68">
            <v>35597</v>
          </cell>
          <cell r="E68" t="str">
            <v>Lunes</v>
          </cell>
          <cell r="F68" t="str">
            <v>14:47:41</v>
          </cell>
          <cell r="G68" t="str">
            <v>000m30s</v>
          </cell>
          <cell r="H68" t="str">
            <v>[TELENOTICIAS 1] {TELENOTICIAS 1:GRAL.}</v>
          </cell>
          <cell r="I68">
            <v>3</v>
          </cell>
          <cell r="J68">
            <v>9</v>
          </cell>
          <cell r="K68" t="str">
            <v>Resto</v>
          </cell>
          <cell r="L68">
            <v>1.2</v>
          </cell>
          <cell r="M68" t="str">
            <v xml:space="preserve">      54.4</v>
          </cell>
          <cell r="N68">
            <v>433</v>
          </cell>
          <cell r="O68">
            <v>413</v>
          </cell>
          <cell r="P68" t="str">
            <v xml:space="preserve">       3.0</v>
          </cell>
          <cell r="Q68">
            <v>6661</v>
          </cell>
          <cell r="R68" t="str">
            <v xml:space="preserve">      18.2</v>
          </cell>
          <cell r="S68">
            <v>30</v>
          </cell>
          <cell r="T68">
            <v>6661</v>
          </cell>
        </row>
        <row r="69">
          <cell r="A69" t="str">
            <v xml:space="preserve">ISLA MAGICA/P.TEMATIC                                      </v>
          </cell>
          <cell r="B69" t="str">
            <v>TVM</v>
          </cell>
          <cell r="C69" t="str">
            <v>GENERAL</v>
          </cell>
          <cell r="D69">
            <v>35597</v>
          </cell>
          <cell r="E69" t="str">
            <v>Lunes</v>
          </cell>
          <cell r="F69" t="str">
            <v>23:40:51</v>
          </cell>
          <cell r="G69" t="str">
            <v>000m30s</v>
          </cell>
          <cell r="H69" t="str">
            <v>[EN EXCLUSIVA]</v>
          </cell>
          <cell r="I69">
            <v>2</v>
          </cell>
          <cell r="J69">
            <v>15</v>
          </cell>
          <cell r="K69" t="str">
            <v>Segunda</v>
          </cell>
          <cell r="L69">
            <v>1</v>
          </cell>
          <cell r="M69" t="str">
            <v xml:space="preserve">      55.4</v>
          </cell>
          <cell r="N69">
            <v>374</v>
          </cell>
          <cell r="O69">
            <v>1035</v>
          </cell>
          <cell r="P69" t="str">
            <v xml:space="preserve">       3.0</v>
          </cell>
          <cell r="Q69">
            <v>6803</v>
          </cell>
          <cell r="R69" t="str">
            <v xml:space="preserve">      18.6</v>
          </cell>
          <cell r="S69">
            <v>30</v>
          </cell>
          <cell r="T69">
            <v>6803</v>
          </cell>
        </row>
        <row r="70">
          <cell r="A70" t="str">
            <v xml:space="preserve">ISLA MAGICA/P.TEMATIC                                      </v>
          </cell>
          <cell r="B70" t="str">
            <v>C.SUR</v>
          </cell>
          <cell r="C70" t="str">
            <v>GENERAL</v>
          </cell>
          <cell r="D70">
            <v>35598</v>
          </cell>
          <cell r="E70" t="str">
            <v>Martes</v>
          </cell>
          <cell r="F70" t="str">
            <v>14:25:07</v>
          </cell>
          <cell r="G70" t="str">
            <v>000m30s</v>
          </cell>
          <cell r="H70" t="str">
            <v>[NOTICIAS 1] {NOTICIAS PROVINCIALES} * {AVANCE PROGRAMACION}</v>
          </cell>
          <cell r="I70">
            <v>2</v>
          </cell>
          <cell r="J70">
            <v>12</v>
          </cell>
          <cell r="K70" t="str">
            <v>Segunda</v>
          </cell>
          <cell r="L70">
            <v>0.9</v>
          </cell>
          <cell r="M70" t="str">
            <v xml:space="preserve">      56.3</v>
          </cell>
          <cell r="N70">
            <v>333</v>
          </cell>
          <cell r="O70">
            <v>525</v>
          </cell>
          <cell r="P70" t="str">
            <v xml:space="preserve">       3.0</v>
          </cell>
          <cell r="Q70">
            <v>6865</v>
          </cell>
          <cell r="R70" t="str">
            <v xml:space="preserve">      18.7</v>
          </cell>
          <cell r="S70">
            <v>30</v>
          </cell>
          <cell r="T70">
            <v>6865</v>
          </cell>
        </row>
        <row r="71">
          <cell r="A71" t="str">
            <v xml:space="preserve">ISLA MAGICA/P.TEMATIC                                      </v>
          </cell>
          <cell r="B71" t="str">
            <v>C.SUR</v>
          </cell>
          <cell r="C71" t="str">
            <v>GENERAL</v>
          </cell>
          <cell r="D71">
            <v>35598</v>
          </cell>
          <cell r="E71" t="str">
            <v>Martes</v>
          </cell>
          <cell r="F71" t="str">
            <v>14:26:02</v>
          </cell>
          <cell r="G71" t="str">
            <v>000m30s</v>
          </cell>
          <cell r="H71" t="str">
            <v>[NOTICIAS 1] {NOTICIAS PROVINCIALES} * {AVANCE PROGRAMACION}</v>
          </cell>
          <cell r="I71">
            <v>4</v>
          </cell>
          <cell r="J71">
            <v>12</v>
          </cell>
          <cell r="K71" t="str">
            <v>Resto</v>
          </cell>
          <cell r="L71">
            <v>0.9</v>
          </cell>
          <cell r="M71" t="str">
            <v xml:space="preserve">      57.2</v>
          </cell>
          <cell r="N71">
            <v>329</v>
          </cell>
          <cell r="O71">
            <v>525</v>
          </cell>
          <cell r="P71" t="str">
            <v xml:space="preserve">       3.1</v>
          </cell>
          <cell r="Q71">
            <v>6864</v>
          </cell>
          <cell r="R71" t="str">
            <v xml:space="preserve">      18.7</v>
          </cell>
          <cell r="S71">
            <v>30</v>
          </cell>
          <cell r="T71">
            <v>6864</v>
          </cell>
        </row>
        <row r="72">
          <cell r="A72" t="str">
            <v xml:space="preserve">ISLA MAGICA/P.TEMATIC                                      </v>
          </cell>
          <cell r="B72" t="str">
            <v>C.SUR</v>
          </cell>
          <cell r="C72" t="str">
            <v>GENERAL</v>
          </cell>
          <cell r="D72">
            <v>35598</v>
          </cell>
          <cell r="E72" t="str">
            <v>Martes</v>
          </cell>
          <cell r="F72" t="str">
            <v>16:54:21</v>
          </cell>
          <cell r="G72" t="str">
            <v>000m30s</v>
          </cell>
          <cell r="H72" t="str">
            <v>[DE TARDE EN TARDE] {AVANCE PROGRAMACION} * {AVANCE PROGRAMACION}</v>
          </cell>
          <cell r="I72">
            <v>2</v>
          </cell>
          <cell r="J72">
            <v>17</v>
          </cell>
          <cell r="K72" t="str">
            <v>Segunda</v>
          </cell>
          <cell r="L72">
            <v>1.2</v>
          </cell>
          <cell r="M72" t="str">
            <v xml:space="preserve">      58.4</v>
          </cell>
          <cell r="N72">
            <v>444</v>
          </cell>
          <cell r="O72">
            <v>375</v>
          </cell>
          <cell r="P72" t="str">
            <v xml:space="preserve">       3.1</v>
          </cell>
          <cell r="Q72">
            <v>6879</v>
          </cell>
          <cell r="R72" t="str">
            <v xml:space="preserve">      18.8</v>
          </cell>
          <cell r="S72">
            <v>30</v>
          </cell>
          <cell r="T72">
            <v>6879</v>
          </cell>
        </row>
        <row r="73">
          <cell r="A73" t="str">
            <v xml:space="preserve">ISLA MAGICA/P.TEMATIC                                      </v>
          </cell>
          <cell r="B73" t="str">
            <v>C.SUR</v>
          </cell>
          <cell r="C73" t="str">
            <v>GENERAL</v>
          </cell>
          <cell r="D73">
            <v>35598</v>
          </cell>
          <cell r="E73" t="str">
            <v>Martes</v>
          </cell>
          <cell r="F73" t="str">
            <v>23:32:41</v>
          </cell>
          <cell r="G73" t="str">
            <v>000m30s</v>
          </cell>
          <cell r="H73" t="str">
            <v>[CINE] {AVANCE NOTICIAS 23H} * {AVANCE PROGRAMACION}</v>
          </cell>
          <cell r="I73">
            <v>2</v>
          </cell>
          <cell r="J73">
            <v>12</v>
          </cell>
          <cell r="K73" t="str">
            <v>Segunda</v>
          </cell>
          <cell r="L73">
            <v>0.8</v>
          </cell>
          <cell r="M73" t="str">
            <v xml:space="preserve">      59.2</v>
          </cell>
          <cell r="N73">
            <v>311</v>
          </cell>
          <cell r="O73">
            <v>675</v>
          </cell>
          <cell r="P73" t="str">
            <v xml:space="preserve">       3.1</v>
          </cell>
          <cell r="Q73">
            <v>7050</v>
          </cell>
          <cell r="R73" t="str">
            <v xml:space="preserve">      19.2</v>
          </cell>
          <cell r="S73">
            <v>30</v>
          </cell>
          <cell r="T73">
            <v>7050</v>
          </cell>
        </row>
        <row r="74">
          <cell r="A74" t="str">
            <v xml:space="preserve">ISLA MAGICA/P.TEMATIC                                      </v>
          </cell>
          <cell r="B74" t="str">
            <v>C.SUR</v>
          </cell>
          <cell r="C74" t="str">
            <v>GENERAL</v>
          </cell>
          <cell r="D74">
            <v>35598</v>
          </cell>
          <cell r="E74" t="str">
            <v>Martes</v>
          </cell>
          <cell r="F74" t="str">
            <v>23:33:41</v>
          </cell>
          <cell r="G74" t="str">
            <v>000m30s</v>
          </cell>
          <cell r="H74" t="str">
            <v>[CINE] {AVANCE NOTICIAS 23H} * {AVANCE PROGRAMACION}</v>
          </cell>
          <cell r="I74">
            <v>4</v>
          </cell>
          <cell r="J74">
            <v>12</v>
          </cell>
          <cell r="K74" t="str">
            <v>Resto</v>
          </cell>
          <cell r="L74">
            <v>0.7</v>
          </cell>
          <cell r="M74" t="str">
            <v xml:space="preserve">      59.9</v>
          </cell>
          <cell r="N74">
            <v>259</v>
          </cell>
          <cell r="O74">
            <v>675</v>
          </cell>
          <cell r="P74" t="str">
            <v xml:space="preserve">       3.1</v>
          </cell>
          <cell r="Q74">
            <v>7056</v>
          </cell>
          <cell r="R74" t="str">
            <v xml:space="preserve">      19.2</v>
          </cell>
          <cell r="S74">
            <v>30</v>
          </cell>
          <cell r="T74">
            <v>7056</v>
          </cell>
        </row>
        <row r="75">
          <cell r="A75" t="str">
            <v xml:space="preserve">ISLA MAGICA/P.TEMATIC                                      </v>
          </cell>
          <cell r="B75" t="str">
            <v>TVM</v>
          </cell>
          <cell r="C75" t="str">
            <v>GENERAL</v>
          </cell>
          <cell r="D75">
            <v>35598</v>
          </cell>
          <cell r="E75" t="str">
            <v>Martes</v>
          </cell>
          <cell r="F75" t="str">
            <v>14:54:41</v>
          </cell>
          <cell r="G75" t="str">
            <v>000m30s</v>
          </cell>
          <cell r="H75" t="str">
            <v>[TELENOTICIAS 1] {TELENOTICIAS 1:GRAL.}</v>
          </cell>
          <cell r="I75">
            <v>10</v>
          </cell>
          <cell r="J75">
            <v>12</v>
          </cell>
          <cell r="K75" t="str">
            <v>Resto</v>
          </cell>
          <cell r="L75">
            <v>0.9</v>
          </cell>
          <cell r="M75" t="str">
            <v xml:space="preserve">      60.9</v>
          </cell>
          <cell r="N75">
            <v>335</v>
          </cell>
          <cell r="O75">
            <v>413</v>
          </cell>
          <cell r="P75" t="str">
            <v xml:space="preserve">       3.1</v>
          </cell>
          <cell r="Q75">
            <v>7090</v>
          </cell>
          <cell r="R75" t="str">
            <v xml:space="preserve">      19.3</v>
          </cell>
          <cell r="S75">
            <v>30</v>
          </cell>
          <cell r="T75">
            <v>7090</v>
          </cell>
        </row>
        <row r="76">
          <cell r="A76" t="str">
            <v xml:space="preserve">ISLA MAGICA/P.TEMATIC                                      </v>
          </cell>
          <cell r="B76" t="str">
            <v>TVM</v>
          </cell>
          <cell r="C76" t="str">
            <v>GENERAL</v>
          </cell>
          <cell r="D76">
            <v>35598</v>
          </cell>
          <cell r="E76" t="str">
            <v>Martes</v>
          </cell>
          <cell r="F76" t="str">
            <v>20:52:02</v>
          </cell>
          <cell r="G76" t="str">
            <v>000m30s</v>
          </cell>
          <cell r="H76" t="str">
            <v>[TELENOTICIAS 2]</v>
          </cell>
          <cell r="I76">
            <v>3</v>
          </cell>
          <cell r="J76">
            <v>9</v>
          </cell>
          <cell r="K76" t="str">
            <v>Resto</v>
          </cell>
          <cell r="L76">
            <v>0.6</v>
          </cell>
          <cell r="M76" t="str">
            <v xml:space="preserve">      61.4</v>
          </cell>
          <cell r="N76">
            <v>209</v>
          </cell>
          <cell r="O76">
            <v>548</v>
          </cell>
          <cell r="P76" t="str">
            <v xml:space="preserve">       3.2</v>
          </cell>
          <cell r="Q76">
            <v>7121</v>
          </cell>
          <cell r="R76" t="str">
            <v xml:space="preserve">      19.4</v>
          </cell>
          <cell r="S76">
            <v>30</v>
          </cell>
          <cell r="T76">
            <v>7121</v>
          </cell>
        </row>
        <row r="77">
          <cell r="A77" t="str">
            <v xml:space="preserve">ISLA MAGICA/P.TEMATIC                                      </v>
          </cell>
          <cell r="B77" t="str">
            <v>TVM</v>
          </cell>
          <cell r="C77" t="str">
            <v>GENERAL</v>
          </cell>
          <cell r="D77">
            <v>35598</v>
          </cell>
          <cell r="E77" t="str">
            <v>Martes</v>
          </cell>
          <cell r="F77" t="str">
            <v>22:46:45</v>
          </cell>
          <cell r="G77" t="str">
            <v>000m30s</v>
          </cell>
          <cell r="H77" t="str">
            <v>[CINE] {AVANCE PROGRAMACION} * {AVANCE PROGRAMACION}</v>
          </cell>
          <cell r="I77">
            <v>5</v>
          </cell>
          <cell r="J77">
            <v>18</v>
          </cell>
          <cell r="K77" t="str">
            <v>Resto</v>
          </cell>
          <cell r="L77">
            <v>1</v>
          </cell>
          <cell r="M77" t="str">
            <v xml:space="preserve">      62.4</v>
          </cell>
          <cell r="N77">
            <v>370</v>
          </cell>
          <cell r="O77">
            <v>1035</v>
          </cell>
          <cell r="P77" t="str">
            <v xml:space="preserve">       3.2</v>
          </cell>
          <cell r="Q77">
            <v>7149</v>
          </cell>
          <cell r="R77" t="str">
            <v xml:space="preserve">      19.5</v>
          </cell>
          <cell r="S77">
            <v>30</v>
          </cell>
          <cell r="T77">
            <v>7149</v>
          </cell>
        </row>
        <row r="78">
          <cell r="A78" t="str">
            <v xml:space="preserve">ISLA MAGICA/P.TEMATIC                                      </v>
          </cell>
          <cell r="B78" t="str">
            <v>C.SUR</v>
          </cell>
          <cell r="C78" t="str">
            <v>GENERAL</v>
          </cell>
          <cell r="D78">
            <v>35599</v>
          </cell>
          <cell r="E78" t="str">
            <v>Miercoles</v>
          </cell>
          <cell r="F78" t="str">
            <v>14:23:05</v>
          </cell>
          <cell r="G78" t="str">
            <v>000m30s</v>
          </cell>
          <cell r="H78" t="str">
            <v>[NOTICIAS 1] {NOTICIAS PROVINCIALES} * {AVANCE PROGRAMACION}</v>
          </cell>
          <cell r="I78">
            <v>2</v>
          </cell>
          <cell r="J78">
            <v>16</v>
          </cell>
          <cell r="K78" t="str">
            <v>Segunda</v>
          </cell>
          <cell r="L78">
            <v>0.9</v>
          </cell>
          <cell r="M78" t="str">
            <v xml:space="preserve">      63.3</v>
          </cell>
          <cell r="N78">
            <v>313</v>
          </cell>
          <cell r="O78">
            <v>525</v>
          </cell>
          <cell r="P78" t="str">
            <v xml:space="preserve">       3.2</v>
          </cell>
          <cell r="Q78">
            <v>7169</v>
          </cell>
          <cell r="R78" t="str">
            <v xml:space="preserve">      19.6</v>
          </cell>
          <cell r="S78">
            <v>30</v>
          </cell>
          <cell r="T78">
            <v>7169</v>
          </cell>
        </row>
        <row r="79">
          <cell r="A79" t="str">
            <v xml:space="preserve">ISLA MAGICA/P.TEMATIC                                      </v>
          </cell>
          <cell r="B79" t="str">
            <v>C.SUR</v>
          </cell>
          <cell r="C79" t="str">
            <v>GENERAL</v>
          </cell>
          <cell r="D79">
            <v>35599</v>
          </cell>
          <cell r="E79" t="str">
            <v>Miercoles</v>
          </cell>
          <cell r="F79" t="str">
            <v>16:54:35</v>
          </cell>
          <cell r="G79" t="str">
            <v>000m30s</v>
          </cell>
          <cell r="H79" t="str">
            <v>[DE TARDE EN TARDE] {AVANCE PROGRAMACION} * {AVANCE PROGRAMACION}</v>
          </cell>
          <cell r="I79">
            <v>1</v>
          </cell>
          <cell r="J79">
            <v>15</v>
          </cell>
          <cell r="K79" t="str">
            <v>Primera</v>
          </cell>
          <cell r="L79">
            <v>1.7</v>
          </cell>
          <cell r="M79" t="str">
            <v xml:space="preserve">      65.0</v>
          </cell>
          <cell r="N79">
            <v>614</v>
          </cell>
          <cell r="O79">
            <v>375</v>
          </cell>
          <cell r="P79" t="str">
            <v xml:space="preserve">       3.3</v>
          </cell>
          <cell r="Q79">
            <v>7212</v>
          </cell>
          <cell r="R79" t="str">
            <v xml:space="preserve">      19.7</v>
          </cell>
          <cell r="S79">
            <v>30</v>
          </cell>
          <cell r="T79">
            <v>7212</v>
          </cell>
        </row>
        <row r="80">
          <cell r="A80" t="str">
            <v xml:space="preserve">ISLA MAGICA/P.TEMATIC                                      </v>
          </cell>
          <cell r="B80" t="str">
            <v>C.SUR</v>
          </cell>
          <cell r="C80" t="str">
            <v>GENERAL</v>
          </cell>
          <cell r="D80">
            <v>35599</v>
          </cell>
          <cell r="E80" t="str">
            <v>Miercoles</v>
          </cell>
          <cell r="F80" t="str">
            <v>23:13:02</v>
          </cell>
          <cell r="G80" t="str">
            <v>000m30s</v>
          </cell>
          <cell r="H80" t="str">
            <v>[POR QUE?] {AVANCE PROGRAMACION} * {AVANCE PROGRAMACION}</v>
          </cell>
          <cell r="I80">
            <v>2</v>
          </cell>
          <cell r="J80">
            <v>15</v>
          </cell>
          <cell r="K80" t="str">
            <v>Segunda</v>
          </cell>
          <cell r="L80">
            <v>0.9</v>
          </cell>
          <cell r="M80" t="str">
            <v xml:space="preserve">      65.8</v>
          </cell>
          <cell r="N80">
            <v>313</v>
          </cell>
          <cell r="O80">
            <v>675</v>
          </cell>
          <cell r="P80" t="str">
            <v xml:space="preserve">       3.3</v>
          </cell>
          <cell r="Q80">
            <v>7298</v>
          </cell>
          <cell r="R80" t="str">
            <v xml:space="preserve">      19.9</v>
          </cell>
          <cell r="S80">
            <v>30</v>
          </cell>
          <cell r="T80">
            <v>7298</v>
          </cell>
        </row>
        <row r="81">
          <cell r="A81" t="str">
            <v xml:space="preserve">ISLA MAGICA/P.TEMATIC                                      </v>
          </cell>
          <cell r="B81" t="str">
            <v>C.SUR</v>
          </cell>
          <cell r="C81" t="str">
            <v>GENERAL</v>
          </cell>
          <cell r="D81">
            <v>35599</v>
          </cell>
          <cell r="E81" t="str">
            <v>Miercoles</v>
          </cell>
          <cell r="F81" t="str">
            <v>23:13:57</v>
          </cell>
          <cell r="G81" t="str">
            <v>000m30s</v>
          </cell>
          <cell r="H81" t="str">
            <v>[POR QUE?] {AVANCE PROGRAMACION} * {AVANCE PROGRAMACION}</v>
          </cell>
          <cell r="I81">
            <v>4</v>
          </cell>
          <cell r="J81">
            <v>15</v>
          </cell>
          <cell r="K81" t="str">
            <v>Resto</v>
          </cell>
          <cell r="L81">
            <v>0.9</v>
          </cell>
          <cell r="M81" t="str">
            <v xml:space="preserve">      66.7</v>
          </cell>
          <cell r="N81">
            <v>313</v>
          </cell>
          <cell r="O81">
            <v>675</v>
          </cell>
          <cell r="P81" t="str">
            <v xml:space="preserve">       3.3</v>
          </cell>
          <cell r="Q81">
            <v>7300</v>
          </cell>
          <cell r="R81" t="str">
            <v xml:space="preserve">      19.9</v>
          </cell>
          <cell r="S81">
            <v>30</v>
          </cell>
          <cell r="T81">
            <v>7300</v>
          </cell>
        </row>
        <row r="82">
          <cell r="A82" t="str">
            <v xml:space="preserve">ISLA MAGICA/P.TEMATIC                                      </v>
          </cell>
          <cell r="B82" t="str">
            <v>C.SUR</v>
          </cell>
          <cell r="C82" t="str">
            <v>GENERAL</v>
          </cell>
          <cell r="D82">
            <v>35599</v>
          </cell>
          <cell r="E82" t="str">
            <v>Miercoles</v>
          </cell>
          <cell r="F82" t="str">
            <v>23:14:37</v>
          </cell>
          <cell r="G82" t="str">
            <v>000m30s</v>
          </cell>
          <cell r="H82" t="str">
            <v>[POR QUE?] {AVANCE PROGRAMACION} * {AVANCE PROGRAMACION}</v>
          </cell>
          <cell r="I82">
            <v>6</v>
          </cell>
          <cell r="J82">
            <v>15</v>
          </cell>
          <cell r="K82" t="str">
            <v>Resto</v>
          </cell>
          <cell r="L82">
            <v>0.9</v>
          </cell>
          <cell r="M82" t="str">
            <v xml:space="preserve">      67.5</v>
          </cell>
          <cell r="N82">
            <v>318</v>
          </cell>
          <cell r="O82">
            <v>675</v>
          </cell>
          <cell r="P82" t="str">
            <v xml:space="preserve">       3.4</v>
          </cell>
          <cell r="Q82">
            <v>7304</v>
          </cell>
          <cell r="R82" t="str">
            <v xml:space="preserve">      19.9</v>
          </cell>
          <cell r="S82">
            <v>30</v>
          </cell>
          <cell r="T82">
            <v>7304</v>
          </cell>
        </row>
        <row r="83">
          <cell r="A83" t="str">
            <v xml:space="preserve">ISLA MAGICA/P.TEMATIC                                      </v>
          </cell>
          <cell r="B83" t="str">
            <v>TVM</v>
          </cell>
          <cell r="C83" t="str">
            <v>GENERAL</v>
          </cell>
          <cell r="D83">
            <v>35599</v>
          </cell>
          <cell r="E83" t="str">
            <v>Miercoles</v>
          </cell>
          <cell r="F83" t="str">
            <v>14:50:56</v>
          </cell>
          <cell r="G83" t="str">
            <v>000m30s</v>
          </cell>
          <cell r="H83" t="str">
            <v>[TELENOTICIAS 1] {TELENOTICIAS 1:GRAL.}</v>
          </cell>
          <cell r="I83">
            <v>2</v>
          </cell>
          <cell r="J83">
            <v>11</v>
          </cell>
          <cell r="K83" t="str">
            <v>Segunda</v>
          </cell>
          <cell r="L83">
            <v>0.9</v>
          </cell>
          <cell r="M83" t="str">
            <v xml:space="preserve">      68.5</v>
          </cell>
          <cell r="N83">
            <v>338</v>
          </cell>
          <cell r="O83">
            <v>413</v>
          </cell>
          <cell r="P83" t="str">
            <v xml:space="preserve">       3.4</v>
          </cell>
          <cell r="Q83">
            <v>7330</v>
          </cell>
          <cell r="R83" t="str">
            <v xml:space="preserve">      20.0</v>
          </cell>
          <cell r="S83">
            <v>30</v>
          </cell>
          <cell r="T83">
            <v>7330</v>
          </cell>
        </row>
        <row r="84">
          <cell r="A84" t="str">
            <v xml:space="preserve">ISLA MAGICA/P.TEMATIC                                      </v>
          </cell>
          <cell r="B84" t="str">
            <v>TVM</v>
          </cell>
          <cell r="C84" t="str">
            <v>GENERAL</v>
          </cell>
          <cell r="D84">
            <v>35599</v>
          </cell>
          <cell r="E84" t="str">
            <v>Miercoles</v>
          </cell>
          <cell r="F84" t="str">
            <v>20:48:46</v>
          </cell>
          <cell r="G84" t="str">
            <v>000m30s</v>
          </cell>
          <cell r="H84" t="str">
            <v>[TELENOTICIAS 2]</v>
          </cell>
          <cell r="I84">
            <v>7</v>
          </cell>
          <cell r="J84">
            <v>8</v>
          </cell>
          <cell r="K84" t="str">
            <v>Penultima</v>
          </cell>
          <cell r="L84">
            <v>0.5</v>
          </cell>
          <cell r="M84" t="str">
            <v xml:space="preserve">      69.0</v>
          </cell>
          <cell r="N84">
            <v>192</v>
          </cell>
          <cell r="O84">
            <v>548</v>
          </cell>
          <cell r="P84" t="str">
            <v xml:space="preserve">       3.4</v>
          </cell>
          <cell r="Q84">
            <v>7351</v>
          </cell>
          <cell r="R84" t="str">
            <v xml:space="preserve">      20.1</v>
          </cell>
          <cell r="S84">
            <v>30</v>
          </cell>
          <cell r="T84">
            <v>7351</v>
          </cell>
        </row>
        <row r="85">
          <cell r="A85" t="str">
            <v xml:space="preserve">ISLA MAGICA/P.TEMATIC                                      </v>
          </cell>
          <cell r="B85" t="str">
            <v>TVM</v>
          </cell>
          <cell r="C85" t="str">
            <v>GENERAL</v>
          </cell>
          <cell r="D85">
            <v>35599</v>
          </cell>
          <cell r="E85" t="str">
            <v>Miercoles</v>
          </cell>
          <cell r="F85" t="str">
            <v>21:32:46</v>
          </cell>
          <cell r="G85" t="str">
            <v>000m30s</v>
          </cell>
          <cell r="H85" t="str">
            <v>[TELENOTICIAS 2] * [CINE]</v>
          </cell>
          <cell r="I85">
            <v>1</v>
          </cell>
          <cell r="J85">
            <v>4</v>
          </cell>
          <cell r="K85" t="str">
            <v>Primera</v>
          </cell>
          <cell r="L85">
            <v>1</v>
          </cell>
          <cell r="M85" t="str">
            <v xml:space="preserve">      70.0</v>
          </cell>
          <cell r="N85">
            <v>371</v>
          </cell>
          <cell r="O85">
            <v>1035</v>
          </cell>
          <cell r="P85" t="str">
            <v xml:space="preserve">       3.5</v>
          </cell>
          <cell r="Q85">
            <v>7433</v>
          </cell>
          <cell r="R85" t="str">
            <v xml:space="preserve">      20.3</v>
          </cell>
          <cell r="S85">
            <v>30</v>
          </cell>
          <cell r="T85">
            <v>7433</v>
          </cell>
        </row>
        <row r="86">
          <cell r="A86" t="str">
            <v xml:space="preserve">ISLA MAGICA/P.TEMATIC                                      </v>
          </cell>
          <cell r="B86" t="str">
            <v>TVM</v>
          </cell>
          <cell r="C86" t="str">
            <v>GENERAL</v>
          </cell>
          <cell r="D86">
            <v>35599</v>
          </cell>
          <cell r="E86" t="str">
            <v>Miercoles</v>
          </cell>
          <cell r="F86" t="str">
            <v>21:33:46</v>
          </cell>
          <cell r="G86" t="str">
            <v>000m30s</v>
          </cell>
          <cell r="H86" t="str">
            <v>[TELENOTICIAS 2] * [CINE]</v>
          </cell>
          <cell r="I86">
            <v>3</v>
          </cell>
          <cell r="J86">
            <v>4</v>
          </cell>
          <cell r="K86" t="str">
            <v>Penultima</v>
          </cell>
          <cell r="L86">
            <v>0.9</v>
          </cell>
          <cell r="M86" t="str">
            <v xml:space="preserve">      70.9</v>
          </cell>
          <cell r="N86">
            <v>332</v>
          </cell>
          <cell r="O86">
            <v>1035</v>
          </cell>
          <cell r="P86" t="str">
            <v xml:space="preserve">       3.5</v>
          </cell>
          <cell r="Q86">
            <v>7439</v>
          </cell>
          <cell r="R86" t="str">
            <v xml:space="preserve">      20.3</v>
          </cell>
          <cell r="S86">
            <v>30</v>
          </cell>
          <cell r="T86">
            <v>7439</v>
          </cell>
        </row>
        <row r="87">
          <cell r="A87" t="str">
            <v xml:space="preserve">ISLA MAGICA/P.TEMATIC                                      </v>
          </cell>
          <cell r="B87" t="str">
            <v>C.SUR</v>
          </cell>
          <cell r="C87" t="str">
            <v>GENERAL</v>
          </cell>
          <cell r="D87">
            <v>35600</v>
          </cell>
          <cell r="E87" t="str">
            <v>Jueves</v>
          </cell>
          <cell r="F87" t="str">
            <v>14:28:09</v>
          </cell>
          <cell r="G87" t="str">
            <v>000m30s</v>
          </cell>
          <cell r="H87" t="str">
            <v>[NOTICIAS 1] {NOTICIAS PROVINCIALES} * {(P) CST}</v>
          </cell>
          <cell r="I87">
            <v>4</v>
          </cell>
          <cell r="J87">
            <v>16</v>
          </cell>
          <cell r="K87" t="str">
            <v>Resto</v>
          </cell>
          <cell r="L87">
            <v>0.9</v>
          </cell>
          <cell r="M87" t="str">
            <v xml:space="preserve">      71.8</v>
          </cell>
          <cell r="N87">
            <v>328</v>
          </cell>
          <cell r="O87">
            <v>525</v>
          </cell>
          <cell r="P87" t="str">
            <v xml:space="preserve">       3.5</v>
          </cell>
          <cell r="Q87">
            <v>7481</v>
          </cell>
          <cell r="R87" t="str">
            <v xml:space="preserve">      20.4</v>
          </cell>
          <cell r="S87">
            <v>30</v>
          </cell>
          <cell r="T87">
            <v>7481</v>
          </cell>
        </row>
        <row r="88">
          <cell r="A88" t="str">
            <v xml:space="preserve">ISLA MAGICA/P.TEMATIC                                      </v>
          </cell>
          <cell r="B88" t="str">
            <v>C.SUR</v>
          </cell>
          <cell r="C88" t="str">
            <v>GENERAL</v>
          </cell>
          <cell r="D88">
            <v>35600</v>
          </cell>
          <cell r="E88" t="str">
            <v>Jueves</v>
          </cell>
          <cell r="F88" t="str">
            <v>16:53:41</v>
          </cell>
          <cell r="G88" t="str">
            <v>000m30s</v>
          </cell>
          <cell r="H88" t="str">
            <v>[DE TARDE EN TARDE] {AVANCE PROGRAMACION} * {(P) CST}</v>
          </cell>
          <cell r="I88">
            <v>2</v>
          </cell>
          <cell r="J88">
            <v>19</v>
          </cell>
          <cell r="K88" t="str">
            <v>Segunda</v>
          </cell>
          <cell r="L88">
            <v>1.4</v>
          </cell>
          <cell r="M88" t="str">
            <v xml:space="preserve">      73.2</v>
          </cell>
          <cell r="N88">
            <v>516</v>
          </cell>
          <cell r="O88">
            <v>375</v>
          </cell>
          <cell r="P88" t="str">
            <v xml:space="preserve">       3.6</v>
          </cell>
          <cell r="Q88">
            <v>7540</v>
          </cell>
          <cell r="R88" t="str">
            <v xml:space="preserve">      20.6</v>
          </cell>
          <cell r="S88">
            <v>30</v>
          </cell>
          <cell r="T88">
            <v>7540</v>
          </cell>
        </row>
        <row r="89">
          <cell r="A89" t="str">
            <v xml:space="preserve">ISLA MAGICA/P.TEMATIC                                      </v>
          </cell>
          <cell r="B89" t="str">
            <v>C.SUR</v>
          </cell>
          <cell r="C89" t="str">
            <v>GENERAL</v>
          </cell>
          <cell r="D89">
            <v>35600</v>
          </cell>
          <cell r="E89" t="str">
            <v>Jueves</v>
          </cell>
          <cell r="F89" t="str">
            <v>22:31:46</v>
          </cell>
          <cell r="G89" t="str">
            <v>000m30s</v>
          </cell>
          <cell r="H89" t="str">
            <v>[TOMBOLA]  * {TELEPAGINA}</v>
          </cell>
          <cell r="I89">
            <v>3</v>
          </cell>
          <cell r="J89">
            <v>15</v>
          </cell>
          <cell r="K89" t="str">
            <v>Resto</v>
          </cell>
          <cell r="L89">
            <v>0.8</v>
          </cell>
          <cell r="M89" t="str">
            <v xml:space="preserve">      74.1</v>
          </cell>
          <cell r="N89">
            <v>311</v>
          </cell>
          <cell r="O89">
            <v>675</v>
          </cell>
          <cell r="P89" t="str">
            <v xml:space="preserve">       3.6</v>
          </cell>
          <cell r="Q89">
            <v>7614</v>
          </cell>
          <cell r="R89" t="str">
            <v xml:space="preserve">      20.8</v>
          </cell>
          <cell r="S89">
            <v>30</v>
          </cell>
          <cell r="T89">
            <v>7614</v>
          </cell>
        </row>
        <row r="90">
          <cell r="A90" t="str">
            <v xml:space="preserve">ISLA MAGICA/P.TEMATIC                                      </v>
          </cell>
          <cell r="B90" t="str">
            <v>C.SUR</v>
          </cell>
          <cell r="C90" t="str">
            <v>GENERAL</v>
          </cell>
          <cell r="D90">
            <v>35600</v>
          </cell>
          <cell r="E90" t="str">
            <v>Jueves</v>
          </cell>
          <cell r="F90" t="str">
            <v>22:32:46</v>
          </cell>
          <cell r="G90" t="str">
            <v>000m30s</v>
          </cell>
          <cell r="H90" t="str">
            <v>[TOMBOLA]  * {TELEPAGINA}</v>
          </cell>
          <cell r="I90">
            <v>5</v>
          </cell>
          <cell r="J90">
            <v>15</v>
          </cell>
          <cell r="K90" t="str">
            <v>Resto</v>
          </cell>
          <cell r="L90">
            <v>0.8</v>
          </cell>
          <cell r="M90" t="str">
            <v xml:space="preserve">      74.9</v>
          </cell>
          <cell r="N90">
            <v>295</v>
          </cell>
          <cell r="O90">
            <v>675</v>
          </cell>
          <cell r="P90" t="str">
            <v xml:space="preserve">       3.6</v>
          </cell>
          <cell r="Q90">
            <v>7621</v>
          </cell>
          <cell r="R90" t="str">
            <v xml:space="preserve">      20.8</v>
          </cell>
          <cell r="S90">
            <v>30</v>
          </cell>
          <cell r="T90">
            <v>7621</v>
          </cell>
        </row>
        <row r="91">
          <cell r="A91" t="str">
            <v xml:space="preserve">ISLA MAGICA/P.TEMATIC                                      </v>
          </cell>
          <cell r="B91" t="str">
            <v>C.SUR</v>
          </cell>
          <cell r="C91" t="str">
            <v>GENERAL</v>
          </cell>
          <cell r="D91">
            <v>35600</v>
          </cell>
          <cell r="E91" t="str">
            <v>Jueves</v>
          </cell>
          <cell r="F91" t="str">
            <v>22:33:36</v>
          </cell>
          <cell r="G91" t="str">
            <v>000m30s</v>
          </cell>
          <cell r="H91" t="str">
            <v>[TOMBOLA]  * {TELEPAGINA}</v>
          </cell>
          <cell r="I91">
            <v>7</v>
          </cell>
          <cell r="J91">
            <v>15</v>
          </cell>
          <cell r="K91" t="str">
            <v>Resto</v>
          </cell>
          <cell r="L91">
            <v>0.7</v>
          </cell>
          <cell r="M91" t="str">
            <v xml:space="preserve">      75.5</v>
          </cell>
          <cell r="N91">
            <v>248</v>
          </cell>
          <cell r="O91">
            <v>675</v>
          </cell>
          <cell r="P91" t="str">
            <v xml:space="preserve">       3.6</v>
          </cell>
          <cell r="Q91">
            <v>7629</v>
          </cell>
          <cell r="R91" t="str">
            <v xml:space="preserve">      20.8</v>
          </cell>
          <cell r="S91">
            <v>30</v>
          </cell>
          <cell r="T91">
            <v>7629</v>
          </cell>
        </row>
        <row r="92">
          <cell r="A92" t="str">
            <v xml:space="preserve">ISLA MAGICA/P.TEMATIC                                      </v>
          </cell>
          <cell r="B92" t="str">
            <v>TVM</v>
          </cell>
          <cell r="C92" t="str">
            <v>GENERAL</v>
          </cell>
          <cell r="D92">
            <v>35600</v>
          </cell>
          <cell r="E92" t="str">
            <v>Jueves</v>
          </cell>
          <cell r="F92" t="str">
            <v>14:52:41</v>
          </cell>
          <cell r="G92" t="str">
            <v>000m30s</v>
          </cell>
          <cell r="H92" t="str">
            <v>[TELENOTICIAS 1] {TELENOTICIAS 1:GRAL.}</v>
          </cell>
          <cell r="I92">
            <v>6</v>
          </cell>
          <cell r="J92">
            <v>11</v>
          </cell>
          <cell r="K92" t="str">
            <v>Resto</v>
          </cell>
          <cell r="L92">
            <v>1.2</v>
          </cell>
          <cell r="M92" t="str">
            <v xml:space="preserve">      76.8</v>
          </cell>
          <cell r="N92">
            <v>449</v>
          </cell>
          <cell r="O92">
            <v>525</v>
          </cell>
          <cell r="P92" t="str">
            <v xml:space="preserve">       3.6</v>
          </cell>
          <cell r="Q92">
            <v>7712</v>
          </cell>
          <cell r="R92" t="str">
            <v xml:space="preserve">      21.0</v>
          </cell>
          <cell r="S92">
            <v>30</v>
          </cell>
          <cell r="T92">
            <v>7712</v>
          </cell>
        </row>
        <row r="93">
          <cell r="A93" t="str">
            <v xml:space="preserve">ISLA MAGICA/P.TEMATIC                                      </v>
          </cell>
          <cell r="B93" t="str">
            <v>TVM</v>
          </cell>
          <cell r="C93" t="str">
            <v>GENERAL</v>
          </cell>
          <cell r="D93">
            <v>35600</v>
          </cell>
          <cell r="E93" t="str">
            <v>Jueves</v>
          </cell>
          <cell r="F93" t="str">
            <v>22:32:49</v>
          </cell>
          <cell r="G93" t="str">
            <v>000m30s</v>
          </cell>
          <cell r="H93" t="str">
            <v>[TOMBOLA]  * {(P)MUCHO MADRID}</v>
          </cell>
          <cell r="I93">
            <v>4</v>
          </cell>
          <cell r="J93">
            <v>17</v>
          </cell>
          <cell r="K93" t="str">
            <v>Resto</v>
          </cell>
          <cell r="L93">
            <v>0.5</v>
          </cell>
          <cell r="M93" t="str">
            <v xml:space="preserve">      77.3</v>
          </cell>
          <cell r="N93">
            <v>190</v>
          </cell>
          <cell r="O93">
            <v>1050</v>
          </cell>
          <cell r="P93" t="str">
            <v xml:space="preserve">       3.7</v>
          </cell>
          <cell r="Q93">
            <v>7753</v>
          </cell>
          <cell r="R93" t="str">
            <v xml:space="preserve">      21.2</v>
          </cell>
          <cell r="S93">
            <v>30</v>
          </cell>
          <cell r="T93">
            <v>7753</v>
          </cell>
        </row>
        <row r="94">
          <cell r="A94" t="str">
            <v xml:space="preserve">ISLA MAGICA/P.TEMATIC                                      </v>
          </cell>
          <cell r="B94" t="str">
            <v>TVM</v>
          </cell>
          <cell r="C94" t="str">
            <v>GENERAL</v>
          </cell>
          <cell r="D94">
            <v>35600</v>
          </cell>
          <cell r="E94" t="str">
            <v>Jueves</v>
          </cell>
          <cell r="F94" t="str">
            <v>22:35:29</v>
          </cell>
          <cell r="G94" t="str">
            <v>000m30s</v>
          </cell>
          <cell r="H94" t="str">
            <v>[TOMBOLA]  * {(P)MUCHO MADRID}</v>
          </cell>
          <cell r="I94">
            <v>11</v>
          </cell>
          <cell r="J94">
            <v>17</v>
          </cell>
          <cell r="K94" t="str">
            <v>Resto</v>
          </cell>
          <cell r="L94">
            <v>0.6</v>
          </cell>
          <cell r="M94" t="str">
            <v xml:space="preserve">      77.9</v>
          </cell>
          <cell r="N94">
            <v>221</v>
          </cell>
          <cell r="O94">
            <v>1050</v>
          </cell>
          <cell r="P94" t="str">
            <v xml:space="preserve">       3.7</v>
          </cell>
          <cell r="Q94">
            <v>7758</v>
          </cell>
          <cell r="R94" t="str">
            <v xml:space="preserve">      21.2</v>
          </cell>
          <cell r="S94">
            <v>30</v>
          </cell>
          <cell r="T94">
            <v>7758</v>
          </cell>
        </row>
        <row r="95">
          <cell r="A95" t="str">
            <v xml:space="preserve">ISLA MAGICA/P.TEMATIC                                      </v>
          </cell>
          <cell r="B95" t="str">
            <v>C.SUR</v>
          </cell>
          <cell r="C95" t="str">
            <v>GENERAL</v>
          </cell>
          <cell r="D95">
            <v>35601</v>
          </cell>
          <cell r="E95" t="str">
            <v>Viernes</v>
          </cell>
          <cell r="F95" t="str">
            <v>14:23:39</v>
          </cell>
          <cell r="G95" t="str">
            <v>000m30s</v>
          </cell>
          <cell r="H95" t="str">
            <v>[NOTICIAS 1] {NOTICIAS PROVINCIALES} * {(P) CST}</v>
          </cell>
          <cell r="I95">
            <v>2</v>
          </cell>
          <cell r="J95">
            <v>15</v>
          </cell>
          <cell r="K95" t="str">
            <v>Segunda</v>
          </cell>
          <cell r="L95">
            <v>0.9</v>
          </cell>
          <cell r="M95" t="str">
            <v xml:space="preserve">      78.7</v>
          </cell>
          <cell r="N95">
            <v>315</v>
          </cell>
          <cell r="O95">
            <v>525</v>
          </cell>
          <cell r="P95" t="str">
            <v xml:space="preserve">       3.7</v>
          </cell>
          <cell r="Q95">
            <v>7764</v>
          </cell>
          <cell r="R95" t="str">
            <v xml:space="preserve">      21.2</v>
          </cell>
          <cell r="S95">
            <v>30</v>
          </cell>
          <cell r="T95">
            <v>7764</v>
          </cell>
        </row>
        <row r="96">
          <cell r="A96" t="str">
            <v xml:space="preserve">ISLA MAGICA/P.TEMATIC                                      </v>
          </cell>
          <cell r="B96" t="str">
            <v>C.SUR</v>
          </cell>
          <cell r="C96" t="str">
            <v>GENERAL</v>
          </cell>
          <cell r="D96">
            <v>35601</v>
          </cell>
          <cell r="E96" t="str">
            <v>Viernes</v>
          </cell>
          <cell r="F96" t="str">
            <v>14:24:29</v>
          </cell>
          <cell r="G96" t="str">
            <v>000m30s</v>
          </cell>
          <cell r="H96" t="str">
            <v>[NOTICIAS 1] {NOTICIAS PROVINCIALES} * {(P) CST}</v>
          </cell>
          <cell r="I96">
            <v>4</v>
          </cell>
          <cell r="J96">
            <v>15</v>
          </cell>
          <cell r="K96" t="str">
            <v>Resto</v>
          </cell>
          <cell r="L96">
            <v>0.8</v>
          </cell>
          <cell r="M96" t="str">
            <v xml:space="preserve">      79.5</v>
          </cell>
          <cell r="N96">
            <v>292</v>
          </cell>
          <cell r="O96">
            <v>525</v>
          </cell>
          <cell r="P96" t="str">
            <v xml:space="preserve">       3.8</v>
          </cell>
          <cell r="Q96">
            <v>7775</v>
          </cell>
          <cell r="R96" t="str">
            <v xml:space="preserve">      21.2</v>
          </cell>
          <cell r="S96">
            <v>30</v>
          </cell>
          <cell r="T96">
            <v>7775</v>
          </cell>
        </row>
        <row r="97">
          <cell r="A97" t="str">
            <v xml:space="preserve">ISLA MAGICA/P.TEMATIC                                      </v>
          </cell>
          <cell r="B97" t="str">
            <v>C.SUR</v>
          </cell>
          <cell r="C97" t="str">
            <v>GENERAL</v>
          </cell>
          <cell r="D97">
            <v>35601</v>
          </cell>
          <cell r="E97" t="str">
            <v>Viernes</v>
          </cell>
          <cell r="F97" t="str">
            <v>16:48:30</v>
          </cell>
          <cell r="G97" t="str">
            <v>000m30s</v>
          </cell>
          <cell r="H97" t="str">
            <v>[DE TARDE EN TARDE] {AVANCE PROGRAMACION} * {AVANCE PROGRAMACION}</v>
          </cell>
          <cell r="I97">
            <v>2</v>
          </cell>
          <cell r="J97">
            <v>15</v>
          </cell>
          <cell r="K97" t="str">
            <v>Segunda</v>
          </cell>
          <cell r="L97">
            <v>1.6</v>
          </cell>
          <cell r="M97" t="str">
            <v xml:space="preserve">      81.2</v>
          </cell>
          <cell r="N97">
            <v>591</v>
          </cell>
          <cell r="O97">
            <v>375</v>
          </cell>
          <cell r="P97" t="str">
            <v xml:space="preserve">       3.8</v>
          </cell>
          <cell r="Q97">
            <v>7815</v>
          </cell>
          <cell r="R97" t="str">
            <v xml:space="preserve">      21.3</v>
          </cell>
          <cell r="S97">
            <v>30</v>
          </cell>
          <cell r="T97">
            <v>7815</v>
          </cell>
        </row>
        <row r="98">
          <cell r="A98" t="str">
            <v xml:space="preserve">ISLA MAGICA/P.TEMATIC                                      </v>
          </cell>
          <cell r="B98" t="str">
            <v>C.SUR</v>
          </cell>
          <cell r="C98" t="str">
            <v>GENERAL</v>
          </cell>
          <cell r="D98">
            <v>35601</v>
          </cell>
          <cell r="E98" t="str">
            <v>Viernes</v>
          </cell>
          <cell r="F98" t="str">
            <v>23:08:43</v>
          </cell>
          <cell r="G98" t="str">
            <v>000m30s</v>
          </cell>
          <cell r="H98" t="str">
            <v>[AQUI SE DISCUTE] {AVANCE PROGRAMACION} * {AVANCE PROGRAMACION}</v>
          </cell>
          <cell r="I98">
            <v>3</v>
          </cell>
          <cell r="J98">
            <v>16</v>
          </cell>
          <cell r="K98" t="str">
            <v>Resto</v>
          </cell>
          <cell r="L98">
            <v>1</v>
          </cell>
          <cell r="M98" t="str">
            <v xml:space="preserve">      82.1</v>
          </cell>
          <cell r="N98">
            <v>359</v>
          </cell>
          <cell r="O98">
            <v>675</v>
          </cell>
          <cell r="P98" t="str">
            <v xml:space="preserve">       3.8</v>
          </cell>
          <cell r="Q98">
            <v>7876</v>
          </cell>
          <cell r="R98" t="str">
            <v xml:space="preserve">      21.5</v>
          </cell>
          <cell r="S98">
            <v>30</v>
          </cell>
          <cell r="T98">
            <v>7876</v>
          </cell>
        </row>
        <row r="99">
          <cell r="A99" t="str">
            <v xml:space="preserve">ISLA MAGICA/P.TEMATIC                                      </v>
          </cell>
          <cell r="B99" t="str">
            <v>TVM</v>
          </cell>
          <cell r="C99" t="str">
            <v>GENERAL</v>
          </cell>
          <cell r="D99">
            <v>35601</v>
          </cell>
          <cell r="E99" t="str">
            <v>Viernes</v>
          </cell>
          <cell r="F99" t="str">
            <v>20:52:30</v>
          </cell>
          <cell r="G99" t="str">
            <v>000m30s</v>
          </cell>
          <cell r="H99" t="str">
            <v>[TELENOTICIAS 2]</v>
          </cell>
          <cell r="I99">
            <v>6</v>
          </cell>
          <cell r="J99">
            <v>8</v>
          </cell>
          <cell r="K99" t="str">
            <v>Resto</v>
          </cell>
          <cell r="L99">
            <v>0.3</v>
          </cell>
          <cell r="M99" t="str">
            <v xml:space="preserve">      82.4</v>
          </cell>
          <cell r="N99">
            <v>96</v>
          </cell>
          <cell r="O99">
            <v>675</v>
          </cell>
          <cell r="P99" t="str">
            <v xml:space="preserve">       3.8</v>
          </cell>
          <cell r="Q99">
            <v>7893</v>
          </cell>
          <cell r="R99" t="str">
            <v xml:space="preserve">      21.5</v>
          </cell>
          <cell r="S99">
            <v>30</v>
          </cell>
          <cell r="T99">
            <v>7893</v>
          </cell>
        </row>
        <row r="100">
          <cell r="A100" t="str">
            <v xml:space="preserve">ISLA MAGICA/P.TEMATIC                                      </v>
          </cell>
          <cell r="B100" t="str">
            <v>TVM</v>
          </cell>
          <cell r="C100" t="str">
            <v>GENERAL</v>
          </cell>
          <cell r="D100">
            <v>35601</v>
          </cell>
          <cell r="E100" t="str">
            <v>Viernes</v>
          </cell>
          <cell r="F100" t="str">
            <v>23:38:41</v>
          </cell>
          <cell r="G100" t="str">
            <v>000m30s</v>
          </cell>
          <cell r="H100" t="str">
            <v>[SUCEDIO EN MADRID] {AVANCE PROGRAMACION} * {AVANCE PROGRAMACION}</v>
          </cell>
          <cell r="I100">
            <v>10</v>
          </cell>
          <cell r="J100">
            <v>15</v>
          </cell>
          <cell r="K100" t="str">
            <v>Resto</v>
          </cell>
          <cell r="L100">
            <v>0.6</v>
          </cell>
          <cell r="M100" t="str">
            <v xml:space="preserve">      83.0</v>
          </cell>
          <cell r="N100">
            <v>235</v>
          </cell>
          <cell r="O100">
            <v>1050</v>
          </cell>
          <cell r="P100" t="str">
            <v xml:space="preserve">       3.8</v>
          </cell>
          <cell r="Q100">
            <v>7932</v>
          </cell>
          <cell r="R100" t="str">
            <v xml:space="preserve">      21.6</v>
          </cell>
          <cell r="S100">
            <v>30</v>
          </cell>
          <cell r="T100">
            <v>7932</v>
          </cell>
        </row>
        <row r="101">
          <cell r="A101" t="str">
            <v xml:space="preserve">ISLA MAGICA/P.TEMATIC                                      </v>
          </cell>
          <cell r="B101" t="str">
            <v>C.SUR</v>
          </cell>
          <cell r="C101" t="str">
            <v>GENERAL</v>
          </cell>
          <cell r="D101">
            <v>35602</v>
          </cell>
          <cell r="E101" t="str">
            <v>Sabado</v>
          </cell>
          <cell r="F101" t="str">
            <v>16:45:56</v>
          </cell>
          <cell r="G101" t="str">
            <v>000m30s</v>
          </cell>
          <cell r="H101" t="str">
            <v>[CINE] {AVANCE PROGRAMACION} * {AVANCE PROGRAMACION}</v>
          </cell>
          <cell r="I101">
            <v>4</v>
          </cell>
          <cell r="J101">
            <v>18</v>
          </cell>
          <cell r="K101" t="str">
            <v>Resto</v>
          </cell>
          <cell r="L101">
            <v>0.3</v>
          </cell>
          <cell r="M101" t="str">
            <v xml:space="preserve">      83.3</v>
          </cell>
          <cell r="N101">
            <v>103</v>
          </cell>
          <cell r="O101">
            <v>338</v>
          </cell>
          <cell r="P101" t="str">
            <v xml:space="preserve">       3.8</v>
          </cell>
          <cell r="Q101">
            <v>7977</v>
          </cell>
          <cell r="R101" t="str">
            <v xml:space="preserve">      21.8</v>
          </cell>
          <cell r="S101">
            <v>30</v>
          </cell>
          <cell r="T101">
            <v>7977</v>
          </cell>
        </row>
        <row r="102">
          <cell r="A102" t="str">
            <v xml:space="preserve">ISLA MAGICA/P.TEMATIC                                      </v>
          </cell>
          <cell r="B102" t="str">
            <v>C.SUR</v>
          </cell>
          <cell r="C102" t="str">
            <v>GENERAL</v>
          </cell>
          <cell r="D102">
            <v>35602</v>
          </cell>
          <cell r="E102" t="str">
            <v>Sabado</v>
          </cell>
          <cell r="F102" t="str">
            <v>20:22:53</v>
          </cell>
          <cell r="G102" t="str">
            <v>000m30s</v>
          </cell>
          <cell r="H102" t="str">
            <v>[CLUB DEPORTIVO] {AVANCE PROGRAMACION} * {FUTBOL:L.ESPA#OLA O}</v>
          </cell>
          <cell r="I102">
            <v>15</v>
          </cell>
          <cell r="J102">
            <v>17</v>
          </cell>
          <cell r="K102" t="str">
            <v>Resto</v>
          </cell>
          <cell r="L102">
            <v>0.6</v>
          </cell>
          <cell r="M102" t="str">
            <v xml:space="preserve">      83.9</v>
          </cell>
          <cell r="N102">
            <v>205</v>
          </cell>
          <cell r="O102">
            <v>1050</v>
          </cell>
          <cell r="P102" t="str">
            <v xml:space="preserve">       3.8</v>
          </cell>
          <cell r="Q102">
            <v>8023</v>
          </cell>
          <cell r="R102" t="str">
            <v xml:space="preserve">      21.9</v>
          </cell>
          <cell r="S102">
            <v>30</v>
          </cell>
          <cell r="T102">
            <v>8023</v>
          </cell>
        </row>
        <row r="103">
          <cell r="A103" t="str">
            <v xml:space="preserve">ISLA MAGICA/P.TEMATIC                                      </v>
          </cell>
          <cell r="B103" t="str">
            <v>C.SUR</v>
          </cell>
          <cell r="C103" t="str">
            <v>GENERAL</v>
          </cell>
          <cell r="D103">
            <v>35602</v>
          </cell>
          <cell r="E103" t="str">
            <v>Sabado</v>
          </cell>
          <cell r="F103" t="str">
            <v>22:28:08</v>
          </cell>
          <cell r="G103" t="str">
            <v>000m30s</v>
          </cell>
          <cell r="H103" t="str">
            <v xml:space="preserve">[CLUB DEPORTIVO] {POST FUT.:L.ESPA#OLA} * </v>
          </cell>
          <cell r="I103">
            <v>5</v>
          </cell>
          <cell r="J103">
            <v>7</v>
          </cell>
          <cell r="K103" t="str">
            <v>Resto</v>
          </cell>
          <cell r="L103">
            <v>0.9</v>
          </cell>
          <cell r="M103" t="str">
            <v xml:space="preserve">      84.8</v>
          </cell>
          <cell r="N103">
            <v>343</v>
          </cell>
          <cell r="O103">
            <v>1050</v>
          </cell>
          <cell r="P103" t="str">
            <v xml:space="preserve">       3.8</v>
          </cell>
          <cell r="Q103">
            <v>8105</v>
          </cell>
          <cell r="R103" t="str">
            <v xml:space="preserve">      22.1</v>
          </cell>
          <cell r="S103">
            <v>30</v>
          </cell>
          <cell r="T103">
            <v>8105</v>
          </cell>
        </row>
        <row r="104">
          <cell r="A104" t="str">
            <v xml:space="preserve">ISLA MAGICA/P.TEMATIC                                      </v>
          </cell>
          <cell r="B104" t="str">
            <v>C.SUR</v>
          </cell>
          <cell r="C104" t="str">
            <v>GENERAL</v>
          </cell>
          <cell r="D104">
            <v>35602</v>
          </cell>
          <cell r="E104" t="str">
            <v>Sabado</v>
          </cell>
          <cell r="F104" t="str">
            <v>23:13:17</v>
          </cell>
          <cell r="G104" t="str">
            <v>000m30s</v>
          </cell>
          <cell r="H104" t="str">
            <v>[CINE] {AVANCE PROGRAMACION} * {AVANCE PROGRAMACION}</v>
          </cell>
          <cell r="I104">
            <v>5</v>
          </cell>
          <cell r="J104">
            <v>17</v>
          </cell>
          <cell r="K104" t="str">
            <v>Resto</v>
          </cell>
          <cell r="L104">
            <v>0.8</v>
          </cell>
          <cell r="M104" t="str">
            <v xml:space="preserve">      85.6</v>
          </cell>
          <cell r="N104">
            <v>280</v>
          </cell>
          <cell r="O104">
            <v>675</v>
          </cell>
          <cell r="P104" t="str">
            <v xml:space="preserve">       3.8</v>
          </cell>
          <cell r="Q104">
            <v>8183</v>
          </cell>
          <cell r="R104" t="str">
            <v xml:space="preserve">      22.3</v>
          </cell>
          <cell r="S104">
            <v>30</v>
          </cell>
          <cell r="T104">
            <v>8183</v>
          </cell>
        </row>
        <row r="105">
          <cell r="A105" t="str">
            <v xml:space="preserve">ISLA MAGICA/P.TEMATIC                                      </v>
          </cell>
          <cell r="B105" t="str">
            <v>TVM</v>
          </cell>
          <cell r="C105" t="str">
            <v>GENERAL</v>
          </cell>
          <cell r="D105">
            <v>35602</v>
          </cell>
          <cell r="E105" t="str">
            <v>Sabado</v>
          </cell>
          <cell r="F105" t="str">
            <v>18:11:14</v>
          </cell>
          <cell r="G105" t="str">
            <v>000m30s</v>
          </cell>
          <cell r="H105" t="str">
            <v>[CINE 2] {AVANCE PROGRAMACION} * {AVANCE PROGRAMACION}</v>
          </cell>
          <cell r="I105">
            <v>13</v>
          </cell>
          <cell r="J105">
            <v>17</v>
          </cell>
          <cell r="K105" t="str">
            <v>Resto</v>
          </cell>
          <cell r="L105">
            <v>0.6</v>
          </cell>
          <cell r="M105" t="str">
            <v xml:space="preserve">      86.1</v>
          </cell>
          <cell r="N105">
            <v>204</v>
          </cell>
          <cell r="O105">
            <v>600</v>
          </cell>
          <cell r="P105" t="str">
            <v xml:space="preserve">       3.8</v>
          </cell>
          <cell r="Q105">
            <v>8229</v>
          </cell>
          <cell r="R105" t="str">
            <v xml:space="preserve">      22.4</v>
          </cell>
          <cell r="S105">
            <v>30</v>
          </cell>
          <cell r="T105">
            <v>8229</v>
          </cell>
        </row>
        <row r="106">
          <cell r="A106" t="str">
            <v xml:space="preserve">ISLA MAGICA/P.TEMATIC                                      </v>
          </cell>
          <cell r="B106" t="str">
            <v>TVM</v>
          </cell>
          <cell r="C106" t="str">
            <v>GENERAL</v>
          </cell>
          <cell r="D106">
            <v>35602</v>
          </cell>
          <cell r="E106" t="str">
            <v>Sabado</v>
          </cell>
          <cell r="F106" t="str">
            <v>21:25:53</v>
          </cell>
          <cell r="G106" t="str">
            <v>000m30s</v>
          </cell>
          <cell r="H106" t="str">
            <v>[FUTBOL:L.ESPA#OLA]</v>
          </cell>
          <cell r="I106">
            <v>11</v>
          </cell>
          <cell r="J106">
            <v>28</v>
          </cell>
          <cell r="K106" t="str">
            <v>Resto</v>
          </cell>
          <cell r="L106">
            <v>1.2</v>
          </cell>
          <cell r="M106" t="str">
            <v xml:space="preserve">      87.4</v>
          </cell>
          <cell r="N106">
            <v>449</v>
          </cell>
          <cell r="O106">
            <v>1275</v>
          </cell>
          <cell r="P106" t="str">
            <v xml:space="preserve">       3.9</v>
          </cell>
          <cell r="Q106">
            <v>8297</v>
          </cell>
          <cell r="R106" t="str">
            <v xml:space="preserve">      22.6</v>
          </cell>
          <cell r="S106">
            <v>30</v>
          </cell>
          <cell r="T106">
            <v>8297</v>
          </cell>
        </row>
        <row r="107">
          <cell r="A107" t="str">
            <v xml:space="preserve">ISLA MAGICA/P.TEMATIC                                      </v>
          </cell>
          <cell r="B107" t="str">
            <v>C.SUR</v>
          </cell>
          <cell r="C107" t="str">
            <v>GENERAL</v>
          </cell>
          <cell r="D107">
            <v>35603</v>
          </cell>
          <cell r="E107" t="str">
            <v>Domingo</v>
          </cell>
          <cell r="F107" t="str">
            <v>16:44:37</v>
          </cell>
          <cell r="G107" t="str">
            <v>000m30s</v>
          </cell>
          <cell r="H107" t="str">
            <v>[CINE] {AVANCE PROGRAMACION} * {AVANCE PROGRAMACION}</v>
          </cell>
          <cell r="I107">
            <v>4</v>
          </cell>
          <cell r="J107">
            <v>19</v>
          </cell>
          <cell r="K107" t="str">
            <v>Resto</v>
          </cell>
          <cell r="L107">
            <v>0.7</v>
          </cell>
          <cell r="M107" t="str">
            <v xml:space="preserve">      88.1</v>
          </cell>
          <cell r="N107">
            <v>265</v>
          </cell>
          <cell r="O107">
            <v>338</v>
          </cell>
          <cell r="P107" t="str">
            <v xml:space="preserve">       3.9</v>
          </cell>
          <cell r="Q107">
            <v>8375</v>
          </cell>
          <cell r="R107" t="str">
            <v xml:space="preserve">      22.8</v>
          </cell>
          <cell r="S107">
            <v>30</v>
          </cell>
          <cell r="T107">
            <v>8375</v>
          </cell>
        </row>
        <row r="108">
          <cell r="A108" t="str">
            <v xml:space="preserve">ISLA MAGICA/P.TEMATIC                                      </v>
          </cell>
          <cell r="B108" t="str">
            <v>C.SUR</v>
          </cell>
          <cell r="C108" t="str">
            <v>GENERAL</v>
          </cell>
          <cell r="D108">
            <v>35603</v>
          </cell>
          <cell r="E108" t="str">
            <v>Domingo</v>
          </cell>
          <cell r="F108" t="str">
            <v>22:42:45</v>
          </cell>
          <cell r="G108" t="str">
            <v>000m30s</v>
          </cell>
          <cell r="H108" t="str">
            <v>[CINE]  * {AVANCE PROGRAMACION}</v>
          </cell>
          <cell r="I108">
            <v>5</v>
          </cell>
          <cell r="J108">
            <v>16</v>
          </cell>
          <cell r="K108" t="str">
            <v>Resto</v>
          </cell>
          <cell r="L108">
            <v>1</v>
          </cell>
          <cell r="M108" t="str">
            <v xml:space="preserve">      89.1</v>
          </cell>
          <cell r="N108">
            <v>381</v>
          </cell>
          <cell r="O108">
            <v>600</v>
          </cell>
          <cell r="P108" t="str">
            <v xml:space="preserve">       3.9</v>
          </cell>
          <cell r="Q108">
            <v>8419</v>
          </cell>
          <cell r="R108" t="str">
            <v xml:space="preserve">      23.0</v>
          </cell>
          <cell r="S108">
            <v>30</v>
          </cell>
          <cell r="T108">
            <v>8419</v>
          </cell>
        </row>
        <row r="109">
          <cell r="A109" t="str">
            <v xml:space="preserve">ISLA MAGICA/P.TEMATIC                                      </v>
          </cell>
          <cell r="B109" t="str">
            <v>TVM</v>
          </cell>
          <cell r="C109" t="str">
            <v>GENERAL</v>
          </cell>
          <cell r="D109">
            <v>35603</v>
          </cell>
          <cell r="E109" t="str">
            <v>Domingo</v>
          </cell>
          <cell r="F109" t="str">
            <v>21:38:37</v>
          </cell>
          <cell r="G109" t="str">
            <v>000m30s</v>
          </cell>
          <cell r="H109" t="str">
            <v>[FUTBOL ES FUTBOL] {(P)MUCHO MADRID} * {AVANCE PROGRAMACION}</v>
          </cell>
          <cell r="I109">
            <v>3</v>
          </cell>
          <cell r="J109">
            <v>16</v>
          </cell>
          <cell r="K109" t="str">
            <v>Resto</v>
          </cell>
          <cell r="L109">
            <v>0.6</v>
          </cell>
          <cell r="M109" t="str">
            <v xml:space="preserve">      89.8</v>
          </cell>
          <cell r="N109">
            <v>235</v>
          </cell>
          <cell r="O109">
            <v>1050</v>
          </cell>
          <cell r="P109" t="str">
            <v xml:space="preserve">       3.9</v>
          </cell>
          <cell r="Q109">
            <v>8421</v>
          </cell>
          <cell r="R109" t="str">
            <v xml:space="preserve">      23.0</v>
          </cell>
          <cell r="S109">
            <v>30</v>
          </cell>
          <cell r="T109">
            <v>8421</v>
          </cell>
        </row>
        <row r="110">
          <cell r="A110" t="str">
            <v xml:space="preserve">ISLA MAGICA/P.TEMATIC                                      </v>
          </cell>
          <cell r="B110" t="str">
            <v>TVM</v>
          </cell>
          <cell r="C110" t="str">
            <v>GENERAL</v>
          </cell>
          <cell r="D110">
            <v>35603</v>
          </cell>
          <cell r="E110" t="str">
            <v>Domingo</v>
          </cell>
          <cell r="F110" t="str">
            <v>21:40:07</v>
          </cell>
          <cell r="G110" t="str">
            <v>000m30s</v>
          </cell>
          <cell r="H110" t="str">
            <v>[FUTBOL ES FUTBOL] {(P)MUCHO MADRID} * {AVANCE PROGRAMACION}</v>
          </cell>
          <cell r="I110">
            <v>7</v>
          </cell>
          <cell r="J110">
            <v>16</v>
          </cell>
          <cell r="K110" t="str">
            <v>Resto</v>
          </cell>
          <cell r="L110">
            <v>0.7</v>
          </cell>
          <cell r="M110" t="str">
            <v xml:space="preserve">      90.5</v>
          </cell>
          <cell r="N110">
            <v>259</v>
          </cell>
          <cell r="O110">
            <v>1050</v>
          </cell>
          <cell r="P110" t="str">
            <v xml:space="preserve">       3.9</v>
          </cell>
          <cell r="Q110">
            <v>8421</v>
          </cell>
          <cell r="R110" t="str">
            <v xml:space="preserve">      23.0</v>
          </cell>
          <cell r="S110">
            <v>30</v>
          </cell>
          <cell r="T110">
            <v>8421</v>
          </cell>
        </row>
        <row r="111">
          <cell r="A111" t="str">
            <v xml:space="preserve">ISLA MAGICA/P.TEMATIC                                      </v>
          </cell>
          <cell r="B111" t="str">
            <v>TVM</v>
          </cell>
          <cell r="C111" t="str">
            <v>GENERAL</v>
          </cell>
          <cell r="D111">
            <v>35603</v>
          </cell>
          <cell r="E111" t="str">
            <v>Domingo</v>
          </cell>
          <cell r="F111" t="str">
            <v>21:41:42</v>
          </cell>
          <cell r="G111" t="str">
            <v>000m30s</v>
          </cell>
          <cell r="H111" t="str">
            <v>[FUTBOL ES FUTBOL] {(P)MUCHO MADRID} * {AVANCE PROGRAMACION}</v>
          </cell>
          <cell r="I111">
            <v>11</v>
          </cell>
          <cell r="J111">
            <v>16</v>
          </cell>
          <cell r="K111" t="str">
            <v>Resto</v>
          </cell>
          <cell r="L111">
            <v>0.6</v>
          </cell>
          <cell r="M111" t="str">
            <v xml:space="preserve">      91.1</v>
          </cell>
          <cell r="N111">
            <v>235</v>
          </cell>
          <cell r="O111">
            <v>1050</v>
          </cell>
          <cell r="P111" t="str">
            <v xml:space="preserve">       4.0</v>
          </cell>
          <cell r="Q111">
            <v>8422</v>
          </cell>
          <cell r="R111" t="str">
            <v xml:space="preserve">      23.0</v>
          </cell>
          <cell r="S111">
            <v>30</v>
          </cell>
          <cell r="T111">
            <v>8422</v>
          </cell>
        </row>
        <row r="112">
          <cell r="A112" t="str">
            <v xml:space="preserve">ISLA MAGICA/P.TEMATIC                                      </v>
          </cell>
          <cell r="B112" t="str">
            <v>C.SUR</v>
          </cell>
          <cell r="C112" t="str">
            <v>GENERAL</v>
          </cell>
          <cell r="D112">
            <v>35604</v>
          </cell>
          <cell r="E112" t="str">
            <v>Lunes</v>
          </cell>
          <cell r="F112" t="str">
            <v>14:24:31</v>
          </cell>
          <cell r="G112" t="str">
            <v>000m30s</v>
          </cell>
          <cell r="H112" t="str">
            <v>[NOTICIAS 1] {NOTICIAS PROVINCIALES} * {AVANCE PROGRAMACION}</v>
          </cell>
          <cell r="I112">
            <v>4</v>
          </cell>
          <cell r="J112">
            <v>15</v>
          </cell>
          <cell r="K112" t="str">
            <v>Resto</v>
          </cell>
          <cell r="L112">
            <v>1</v>
          </cell>
          <cell r="M112" t="str">
            <v xml:space="preserve">      92.1</v>
          </cell>
          <cell r="N112">
            <v>361</v>
          </cell>
          <cell r="O112">
            <v>525</v>
          </cell>
          <cell r="P112" t="str">
            <v xml:space="preserve">       4.0</v>
          </cell>
          <cell r="Q112">
            <v>8440</v>
          </cell>
          <cell r="R112" t="str">
            <v xml:space="preserve">      23.0</v>
          </cell>
          <cell r="S112">
            <v>30</v>
          </cell>
          <cell r="T112">
            <v>8440</v>
          </cell>
        </row>
        <row r="113">
          <cell r="A113" t="str">
            <v xml:space="preserve">ISLA MAGICA/P.TEMATIC                                      </v>
          </cell>
          <cell r="B113" t="str">
            <v>C.SUR</v>
          </cell>
          <cell r="C113" t="str">
            <v>GENERAL</v>
          </cell>
          <cell r="D113">
            <v>35604</v>
          </cell>
          <cell r="E113" t="str">
            <v>Lunes</v>
          </cell>
          <cell r="F113" t="str">
            <v>16:55:03</v>
          </cell>
          <cell r="G113" t="str">
            <v>000m30s</v>
          </cell>
          <cell r="H113" t="str">
            <v>[DE TARDE EN TARDE] {AVANCE PROGRAMACION} * {AVANCE PROGRAMACION}</v>
          </cell>
          <cell r="I113">
            <v>3</v>
          </cell>
          <cell r="J113">
            <v>16</v>
          </cell>
          <cell r="K113" t="str">
            <v>Resto</v>
          </cell>
          <cell r="L113">
            <v>1.5</v>
          </cell>
          <cell r="M113" t="str">
            <v xml:space="preserve">      93.6</v>
          </cell>
          <cell r="N113">
            <v>538</v>
          </cell>
          <cell r="O113">
            <v>375</v>
          </cell>
          <cell r="P113" t="str">
            <v xml:space="preserve">       4.0</v>
          </cell>
          <cell r="Q113">
            <v>8481</v>
          </cell>
          <cell r="R113" t="str">
            <v xml:space="preserve">      23.1</v>
          </cell>
          <cell r="S113">
            <v>30</v>
          </cell>
          <cell r="T113">
            <v>8481</v>
          </cell>
        </row>
        <row r="114">
          <cell r="A114" t="str">
            <v xml:space="preserve">ISLA MAGICA/P.TEMATIC                                      </v>
          </cell>
          <cell r="B114" t="str">
            <v>C.SUR</v>
          </cell>
          <cell r="C114" t="str">
            <v>GENERAL</v>
          </cell>
          <cell r="D114">
            <v>35604</v>
          </cell>
          <cell r="E114" t="str">
            <v>Lunes</v>
          </cell>
          <cell r="F114" t="str">
            <v>22:27:04</v>
          </cell>
          <cell r="G114" t="str">
            <v>000m30s</v>
          </cell>
          <cell r="H114" t="str">
            <v>[RIA PITA]  * {AVANCE PROGRAMACION}</v>
          </cell>
          <cell r="I114">
            <v>2</v>
          </cell>
          <cell r="J114">
            <v>17</v>
          </cell>
          <cell r="K114" t="str">
            <v>Segunda</v>
          </cell>
          <cell r="L114">
            <v>1.1000000000000001</v>
          </cell>
          <cell r="M114" t="str">
            <v xml:space="preserve">      94.6</v>
          </cell>
          <cell r="N114">
            <v>390</v>
          </cell>
          <cell r="O114">
            <v>675</v>
          </cell>
          <cell r="P114" t="str">
            <v xml:space="preserve">       4.1</v>
          </cell>
          <cell r="Q114">
            <v>8511</v>
          </cell>
          <cell r="R114" t="str">
            <v xml:space="preserve">      23.2</v>
          </cell>
          <cell r="S114">
            <v>30</v>
          </cell>
          <cell r="T114">
            <v>8511</v>
          </cell>
        </row>
        <row r="115">
          <cell r="A115" t="str">
            <v xml:space="preserve">ISLA MAGICA/P.TEMATIC                                      </v>
          </cell>
          <cell r="B115" t="str">
            <v>C.SUR</v>
          </cell>
          <cell r="C115" t="str">
            <v>GENERAL</v>
          </cell>
          <cell r="D115">
            <v>35604</v>
          </cell>
          <cell r="E115" t="str">
            <v>Lunes</v>
          </cell>
          <cell r="F115" t="str">
            <v>22:30:24</v>
          </cell>
          <cell r="G115" t="str">
            <v>000m30s</v>
          </cell>
          <cell r="H115" t="str">
            <v>[RIA PITA] {AVANCE PROGRAMACION} * {AVANCE PROGRAMACION}</v>
          </cell>
          <cell r="I115">
            <v>12</v>
          </cell>
          <cell r="J115">
            <v>17</v>
          </cell>
          <cell r="K115" t="str">
            <v>Resto</v>
          </cell>
          <cell r="L115">
            <v>1.1000000000000001</v>
          </cell>
          <cell r="M115" t="str">
            <v xml:space="preserve">      95.8</v>
          </cell>
          <cell r="N115">
            <v>418</v>
          </cell>
          <cell r="O115">
            <v>675</v>
          </cell>
          <cell r="P115" t="str">
            <v xml:space="preserve">       4.1</v>
          </cell>
          <cell r="Q115">
            <v>8532</v>
          </cell>
          <cell r="R115" t="str">
            <v xml:space="preserve">      23.3</v>
          </cell>
          <cell r="S115">
            <v>30</v>
          </cell>
          <cell r="T115">
            <v>8532</v>
          </cell>
        </row>
        <row r="116">
          <cell r="A116" t="str">
            <v xml:space="preserve">ISLA MAGICA/P.TEMATIC                                      </v>
          </cell>
          <cell r="B116" t="str">
            <v>TVM</v>
          </cell>
          <cell r="C116" t="str">
            <v>GENERAL</v>
          </cell>
          <cell r="D116">
            <v>35604</v>
          </cell>
          <cell r="E116" t="str">
            <v>Lunes</v>
          </cell>
          <cell r="F116" t="str">
            <v>14:51:17</v>
          </cell>
          <cell r="G116" t="str">
            <v>000m30s</v>
          </cell>
          <cell r="H116" t="str">
            <v>[TELENOTICIAS 1] {TELENOTICIAS 1:GRAL.}</v>
          </cell>
          <cell r="I116">
            <v>7</v>
          </cell>
          <cell r="J116">
            <v>9</v>
          </cell>
          <cell r="K116" t="str">
            <v>Resto</v>
          </cell>
          <cell r="L116">
            <v>0.9</v>
          </cell>
          <cell r="M116" t="str">
            <v xml:space="preserve">      96.6</v>
          </cell>
          <cell r="N116">
            <v>313</v>
          </cell>
          <cell r="O116">
            <v>525</v>
          </cell>
          <cell r="P116" t="str">
            <v xml:space="preserve">       4.1</v>
          </cell>
          <cell r="Q116">
            <v>8555</v>
          </cell>
          <cell r="R116" t="str">
            <v xml:space="preserve">      23.3</v>
          </cell>
          <cell r="S116">
            <v>30</v>
          </cell>
          <cell r="T116">
            <v>8555</v>
          </cell>
        </row>
        <row r="117">
          <cell r="A117" t="str">
            <v xml:space="preserve">ISLA MAGICA/P.TEMATIC                                      </v>
          </cell>
          <cell r="B117" t="str">
            <v>TVM</v>
          </cell>
          <cell r="C117" t="str">
            <v>GENERAL</v>
          </cell>
          <cell r="D117">
            <v>35604</v>
          </cell>
          <cell r="E117" t="str">
            <v>Lunes</v>
          </cell>
          <cell r="F117" t="str">
            <v>23:10:28</v>
          </cell>
          <cell r="G117" t="str">
            <v>000m30s</v>
          </cell>
          <cell r="H117" t="str">
            <v>[CINE] {AVANCE PROGRAMACION} * {AVANCE PROGRAMACION}</v>
          </cell>
          <cell r="I117">
            <v>3</v>
          </cell>
          <cell r="J117">
            <v>18</v>
          </cell>
          <cell r="K117" t="str">
            <v>Resto</v>
          </cell>
          <cell r="L117">
            <v>0.8</v>
          </cell>
          <cell r="M117" t="str">
            <v xml:space="preserve">      97.4</v>
          </cell>
          <cell r="N117">
            <v>276</v>
          </cell>
          <cell r="O117">
            <v>1050</v>
          </cell>
          <cell r="P117" t="str">
            <v xml:space="preserve">       4.1</v>
          </cell>
          <cell r="Q117">
            <v>8642</v>
          </cell>
          <cell r="R117" t="str">
            <v xml:space="preserve">      23.6</v>
          </cell>
          <cell r="S117">
            <v>30</v>
          </cell>
          <cell r="T117">
            <v>8642</v>
          </cell>
        </row>
        <row r="118">
          <cell r="A118" t="str">
            <v xml:space="preserve">ISLA MAGICA/P.TEMATIC                                      </v>
          </cell>
          <cell r="B118" t="str">
            <v>C.SUR</v>
          </cell>
          <cell r="C118" t="str">
            <v>GENERAL</v>
          </cell>
          <cell r="D118">
            <v>35605</v>
          </cell>
          <cell r="E118" t="str">
            <v>Martes</v>
          </cell>
          <cell r="F118" t="str">
            <v>14:22:35</v>
          </cell>
          <cell r="G118" t="str">
            <v>000m30s</v>
          </cell>
          <cell r="H118" t="str">
            <v>[NOTICIAS 1] {NOTICIAS PROVINCIALES} * {AVANCE PROGRAMACION}</v>
          </cell>
          <cell r="I118">
            <v>3</v>
          </cell>
          <cell r="J118">
            <v>15</v>
          </cell>
          <cell r="K118" t="str">
            <v>Resto</v>
          </cell>
          <cell r="L118">
            <v>1</v>
          </cell>
          <cell r="M118" t="str">
            <v xml:space="preserve">      98.4</v>
          </cell>
          <cell r="N118">
            <v>381</v>
          </cell>
          <cell r="O118">
            <v>525</v>
          </cell>
          <cell r="P118" t="str">
            <v xml:space="preserve">       4.2</v>
          </cell>
          <cell r="Q118">
            <v>8689</v>
          </cell>
          <cell r="R118" t="str">
            <v xml:space="preserve">      23.7</v>
          </cell>
          <cell r="S118">
            <v>30</v>
          </cell>
          <cell r="T118">
            <v>8689</v>
          </cell>
        </row>
        <row r="119">
          <cell r="A119" t="str">
            <v xml:space="preserve">ISLA MAGICA/P.TEMATIC                                      </v>
          </cell>
          <cell r="B119" t="str">
            <v>C.SUR</v>
          </cell>
          <cell r="C119" t="str">
            <v>GENERAL</v>
          </cell>
          <cell r="D119">
            <v>35605</v>
          </cell>
          <cell r="E119" t="str">
            <v>Martes</v>
          </cell>
          <cell r="F119" t="str">
            <v>23:23:40</v>
          </cell>
          <cell r="G119" t="str">
            <v>000m30s</v>
          </cell>
          <cell r="H119" t="str">
            <v>[POR QUE?]  * {AVANCE PROGRAMACION}</v>
          </cell>
          <cell r="I119">
            <v>2</v>
          </cell>
          <cell r="J119">
            <v>13</v>
          </cell>
          <cell r="K119" t="str">
            <v>Segunda</v>
          </cell>
          <cell r="L119">
            <v>0.7</v>
          </cell>
          <cell r="M119" t="str">
            <v xml:space="preserve">      99.1</v>
          </cell>
          <cell r="N119">
            <v>271</v>
          </cell>
          <cell r="O119">
            <v>675</v>
          </cell>
          <cell r="P119" t="str">
            <v xml:space="preserve">       4.2</v>
          </cell>
          <cell r="Q119">
            <v>8735</v>
          </cell>
          <cell r="R119" t="str">
            <v xml:space="preserve">      23.8</v>
          </cell>
          <cell r="S119">
            <v>30</v>
          </cell>
          <cell r="T119">
            <v>8735</v>
          </cell>
        </row>
        <row r="120">
          <cell r="A120" t="str">
            <v xml:space="preserve">ISLA MAGICA/P.TEMATIC                                      </v>
          </cell>
          <cell r="B120" t="str">
            <v>C.SUR</v>
          </cell>
          <cell r="C120" t="str">
            <v>GENERAL</v>
          </cell>
          <cell r="D120">
            <v>35605</v>
          </cell>
          <cell r="E120" t="str">
            <v>Martes</v>
          </cell>
          <cell r="F120" t="str">
            <v>23:24:25</v>
          </cell>
          <cell r="G120" t="str">
            <v>000m30s</v>
          </cell>
          <cell r="H120" t="str">
            <v>[POR QUE?]  * {AVANCE PROGRAMACION}</v>
          </cell>
          <cell r="I120">
            <v>4</v>
          </cell>
          <cell r="J120">
            <v>13</v>
          </cell>
          <cell r="K120" t="str">
            <v>Resto</v>
          </cell>
          <cell r="L120">
            <v>0.6</v>
          </cell>
          <cell r="M120" t="str">
            <v xml:space="preserve">      99.7</v>
          </cell>
          <cell r="N120">
            <v>220</v>
          </cell>
          <cell r="O120">
            <v>675</v>
          </cell>
          <cell r="P120" t="str">
            <v xml:space="preserve">       4.2</v>
          </cell>
          <cell r="Q120">
            <v>8736</v>
          </cell>
          <cell r="R120" t="str">
            <v xml:space="preserve">      23.8</v>
          </cell>
          <cell r="S120">
            <v>30</v>
          </cell>
          <cell r="T120">
            <v>8736</v>
          </cell>
        </row>
        <row r="121">
          <cell r="A121" t="str">
            <v xml:space="preserve">ISLA MAGICA/P.TEMATIC                                      </v>
          </cell>
          <cell r="B121" t="str">
            <v>TVM</v>
          </cell>
          <cell r="C121" t="str">
            <v>GENERAL</v>
          </cell>
          <cell r="D121">
            <v>35605</v>
          </cell>
          <cell r="E121" t="str">
            <v>Martes</v>
          </cell>
          <cell r="F121" t="str">
            <v>14:48:30</v>
          </cell>
          <cell r="G121" t="str">
            <v>000m30s</v>
          </cell>
          <cell r="H121" t="str">
            <v>[TELENOTICIAS 1] {TELENOTICIAS 1:GRAL.}</v>
          </cell>
          <cell r="I121">
            <v>5</v>
          </cell>
          <cell r="J121">
            <v>9</v>
          </cell>
          <cell r="K121" t="str">
            <v>Resto</v>
          </cell>
          <cell r="L121">
            <v>1</v>
          </cell>
          <cell r="M121" t="str">
            <v xml:space="preserve">     100.8</v>
          </cell>
          <cell r="N121">
            <v>382</v>
          </cell>
          <cell r="O121">
            <v>525</v>
          </cell>
          <cell r="P121" t="str">
            <v xml:space="preserve">       4.2</v>
          </cell>
          <cell r="Q121">
            <v>8780</v>
          </cell>
          <cell r="R121" t="str">
            <v xml:space="preserve">      24.0</v>
          </cell>
          <cell r="S121">
            <v>30</v>
          </cell>
          <cell r="T121">
            <v>8780</v>
          </cell>
        </row>
        <row r="122">
          <cell r="A122" t="str">
            <v xml:space="preserve">ISLA MAGICA/P.TEMATIC                                      </v>
          </cell>
          <cell r="B122" t="str">
            <v>TVM</v>
          </cell>
          <cell r="C122" t="str">
            <v>GENERAL</v>
          </cell>
          <cell r="D122">
            <v>35605</v>
          </cell>
          <cell r="E122" t="str">
            <v>Martes</v>
          </cell>
          <cell r="F122" t="str">
            <v>21:21:19</v>
          </cell>
          <cell r="G122" t="str">
            <v>000m30s</v>
          </cell>
          <cell r="H122" t="str">
            <v>[TELENOTICIAS 2]</v>
          </cell>
          <cell r="I122">
            <v>6</v>
          </cell>
          <cell r="J122">
            <v>12</v>
          </cell>
          <cell r="K122" t="str">
            <v>Resto</v>
          </cell>
          <cell r="L122">
            <v>0.6</v>
          </cell>
          <cell r="M122" t="str">
            <v xml:space="preserve">     101.3</v>
          </cell>
          <cell r="N122">
            <v>205</v>
          </cell>
          <cell r="O122">
            <v>675</v>
          </cell>
          <cell r="P122" t="str">
            <v xml:space="preserve">       4.2</v>
          </cell>
          <cell r="Q122">
            <v>8819</v>
          </cell>
          <cell r="R122" t="str">
            <v xml:space="preserve">      24.1</v>
          </cell>
          <cell r="S122">
            <v>30</v>
          </cell>
          <cell r="T122">
            <v>8819</v>
          </cell>
        </row>
        <row r="123">
          <cell r="A123" t="str">
            <v xml:space="preserve">ISLA MAGICA/P.TEMATIC                                      </v>
          </cell>
          <cell r="B123" t="str">
            <v>TVM</v>
          </cell>
          <cell r="C123" t="str">
            <v>GENERAL</v>
          </cell>
          <cell r="D123">
            <v>35605</v>
          </cell>
          <cell r="E123" t="str">
            <v>Martes</v>
          </cell>
          <cell r="F123" t="str">
            <v>22:25:52</v>
          </cell>
          <cell r="G123" t="str">
            <v>000m30s</v>
          </cell>
          <cell r="H123" t="str">
            <v>[FUTBOL:AMISTOSO] {AVANCE PROGRAMACION} * {AVANCE PROGRAMACION}</v>
          </cell>
          <cell r="I123">
            <v>22</v>
          </cell>
          <cell r="J123">
            <v>32</v>
          </cell>
          <cell r="K123" t="str">
            <v>Resto</v>
          </cell>
          <cell r="L123">
            <v>0.5</v>
          </cell>
          <cell r="M123" t="str">
            <v xml:space="preserve">     101.9</v>
          </cell>
          <cell r="N123">
            <v>198</v>
          </cell>
          <cell r="O123">
            <v>1050</v>
          </cell>
          <cell r="P123" t="str">
            <v xml:space="preserve">       4.2</v>
          </cell>
          <cell r="Q123">
            <v>8850</v>
          </cell>
          <cell r="R123" t="str">
            <v xml:space="preserve">      24.1</v>
          </cell>
          <cell r="S123">
            <v>30</v>
          </cell>
          <cell r="T123">
            <v>8850</v>
          </cell>
        </row>
        <row r="124">
          <cell r="A124" t="str">
            <v xml:space="preserve">ISLA MAGICA/P.TEMATIC                                      </v>
          </cell>
          <cell r="B124" t="str">
            <v>C.SUR</v>
          </cell>
          <cell r="C124" t="str">
            <v>GENERAL</v>
          </cell>
          <cell r="D124">
            <v>35606</v>
          </cell>
          <cell r="E124" t="str">
            <v>Miercoles</v>
          </cell>
          <cell r="F124" t="str">
            <v>14:23:11</v>
          </cell>
          <cell r="G124" t="str">
            <v>000m30s</v>
          </cell>
          <cell r="H124" t="str">
            <v>[NOTICIAS 1] {NOTICIAS PROVINCIALES} * {AVANCE PROGRAMACION}</v>
          </cell>
          <cell r="I124">
            <v>4</v>
          </cell>
          <cell r="J124">
            <v>13</v>
          </cell>
          <cell r="K124" t="str">
            <v>Resto</v>
          </cell>
          <cell r="L124">
            <v>0.6</v>
          </cell>
          <cell r="M124" t="str">
            <v xml:space="preserve">     102.5</v>
          </cell>
          <cell r="N124">
            <v>237</v>
          </cell>
          <cell r="O124">
            <v>525</v>
          </cell>
          <cell r="P124" t="str">
            <v xml:space="preserve">       4.2</v>
          </cell>
          <cell r="Q124">
            <v>8854</v>
          </cell>
          <cell r="R124" t="str">
            <v xml:space="preserve">      24.2</v>
          </cell>
          <cell r="S124">
            <v>30</v>
          </cell>
          <cell r="T124">
            <v>8854</v>
          </cell>
        </row>
        <row r="125">
          <cell r="A125" t="str">
            <v xml:space="preserve">ISLA MAGICA/P.TEMATIC                                      </v>
          </cell>
          <cell r="B125" t="str">
            <v>C.SUR</v>
          </cell>
          <cell r="C125" t="str">
            <v>GENERAL</v>
          </cell>
          <cell r="D125">
            <v>35606</v>
          </cell>
          <cell r="E125" t="str">
            <v>Miercoles</v>
          </cell>
          <cell r="F125" t="str">
            <v>16:25:45</v>
          </cell>
          <cell r="G125" t="str">
            <v>000m30s</v>
          </cell>
          <cell r="H125" t="str">
            <v>[DE TARDE EN TARDE]  * {AVANCE PROGRAMACION}</v>
          </cell>
          <cell r="I125">
            <v>5</v>
          </cell>
          <cell r="J125">
            <v>16</v>
          </cell>
          <cell r="K125" t="str">
            <v>Resto</v>
          </cell>
          <cell r="L125">
            <v>1.5</v>
          </cell>
          <cell r="M125" t="str">
            <v xml:space="preserve">     104.0</v>
          </cell>
          <cell r="N125">
            <v>547</v>
          </cell>
          <cell r="O125">
            <v>375</v>
          </cell>
          <cell r="P125" t="str">
            <v xml:space="preserve">       4.3</v>
          </cell>
          <cell r="Q125">
            <v>8805</v>
          </cell>
          <cell r="R125" t="str">
            <v xml:space="preserve">      24.0</v>
          </cell>
          <cell r="S125">
            <v>30</v>
          </cell>
          <cell r="T125">
            <v>8805</v>
          </cell>
        </row>
        <row r="126">
          <cell r="A126" t="str">
            <v xml:space="preserve">ISLA MAGICA/P.TEMATIC                                      </v>
          </cell>
          <cell r="B126" t="str">
            <v>C.SUR</v>
          </cell>
          <cell r="C126" t="str">
            <v>GENERAL</v>
          </cell>
          <cell r="D126">
            <v>35606</v>
          </cell>
          <cell r="E126" t="str">
            <v>Miercoles</v>
          </cell>
          <cell r="F126" t="str">
            <v>22:43:23</v>
          </cell>
          <cell r="G126" t="str">
            <v>000m30s</v>
          </cell>
          <cell r="H126" t="str">
            <v>[FUTBOL:L.ESPA#OLA] {AVANCE PROGRAMACION} * {AVANCE PROGRAMACION}</v>
          </cell>
          <cell r="I126">
            <v>21</v>
          </cell>
          <cell r="J126">
            <v>31</v>
          </cell>
          <cell r="K126" t="str">
            <v>Resto</v>
          </cell>
          <cell r="L126">
            <v>0.8</v>
          </cell>
          <cell r="M126" t="str">
            <v xml:space="preserve">     104.8</v>
          </cell>
          <cell r="N126">
            <v>286</v>
          </cell>
          <cell r="O126">
            <v>1200</v>
          </cell>
          <cell r="P126" t="str">
            <v xml:space="preserve">       4.3</v>
          </cell>
          <cell r="Q126">
            <v>8858</v>
          </cell>
          <cell r="R126" t="str">
            <v xml:space="preserve">      24.2</v>
          </cell>
          <cell r="S126">
            <v>30</v>
          </cell>
          <cell r="T126">
            <v>8858</v>
          </cell>
        </row>
        <row r="127">
          <cell r="A127" t="str">
            <v xml:space="preserve">ISLA MAGICA/P.TEMATIC                                      </v>
          </cell>
          <cell r="B127" t="str">
            <v>C.SUR</v>
          </cell>
          <cell r="C127" t="str">
            <v>GENERAL</v>
          </cell>
          <cell r="D127">
            <v>35606</v>
          </cell>
          <cell r="E127" t="str">
            <v>Miercoles</v>
          </cell>
          <cell r="F127" t="str">
            <v>22:44:23</v>
          </cell>
          <cell r="G127" t="str">
            <v>000m30s</v>
          </cell>
          <cell r="H127" t="str">
            <v>[FUTBOL:L.ESPA#OLA] {AVANCE PROGRAMACION} * {AVANCE PROGRAMACION}</v>
          </cell>
          <cell r="I127">
            <v>23</v>
          </cell>
          <cell r="J127">
            <v>31</v>
          </cell>
          <cell r="K127" t="str">
            <v>Resto</v>
          </cell>
          <cell r="L127">
            <v>0.7</v>
          </cell>
          <cell r="M127" t="str">
            <v xml:space="preserve">     105.5</v>
          </cell>
          <cell r="N127">
            <v>267</v>
          </cell>
          <cell r="O127">
            <v>1200</v>
          </cell>
          <cell r="P127" t="str">
            <v xml:space="preserve">       4.4</v>
          </cell>
          <cell r="Q127">
            <v>8862</v>
          </cell>
          <cell r="R127" t="str">
            <v xml:space="preserve">      24.2</v>
          </cell>
          <cell r="S127">
            <v>30</v>
          </cell>
          <cell r="T127">
            <v>8862</v>
          </cell>
        </row>
        <row r="128">
          <cell r="A128" t="str">
            <v xml:space="preserve">ISLA MAGICA/P.TEMATIC                                      </v>
          </cell>
          <cell r="B128" t="str">
            <v>TVM</v>
          </cell>
          <cell r="C128" t="str">
            <v>GENERAL</v>
          </cell>
          <cell r="D128">
            <v>35606</v>
          </cell>
          <cell r="E128" t="str">
            <v>Miercoles</v>
          </cell>
          <cell r="F128" t="str">
            <v>20:51:42</v>
          </cell>
          <cell r="G128" t="str">
            <v>000m30s</v>
          </cell>
          <cell r="H128" t="str">
            <v>[TELENOTICIAS 2]</v>
          </cell>
          <cell r="I128">
            <v>7</v>
          </cell>
          <cell r="J128">
            <v>9</v>
          </cell>
          <cell r="K128" t="str">
            <v>Resto</v>
          </cell>
          <cell r="L128">
            <v>0.4</v>
          </cell>
          <cell r="M128" t="str">
            <v xml:space="preserve">     106.0</v>
          </cell>
          <cell r="N128">
            <v>151</v>
          </cell>
          <cell r="O128">
            <v>675</v>
          </cell>
          <cell r="P128" t="str">
            <v xml:space="preserve">       4.4</v>
          </cell>
          <cell r="Q128">
            <v>8873</v>
          </cell>
          <cell r="R128" t="str">
            <v xml:space="preserve">      24.2</v>
          </cell>
          <cell r="S128">
            <v>30</v>
          </cell>
          <cell r="T128">
            <v>8873</v>
          </cell>
        </row>
        <row r="129">
          <cell r="A129" t="str">
            <v xml:space="preserve">ISLA MAGICA/P.TEMATIC                                      </v>
          </cell>
          <cell r="B129" t="str">
            <v>TVM</v>
          </cell>
          <cell r="C129" t="str">
            <v>GENERAL</v>
          </cell>
          <cell r="D129">
            <v>35606</v>
          </cell>
          <cell r="E129" t="str">
            <v>Miercoles</v>
          </cell>
          <cell r="F129" t="str">
            <v>21:39:07</v>
          </cell>
          <cell r="G129" t="str">
            <v>000m30s</v>
          </cell>
          <cell r="H129" t="str">
            <v>[NOCHE DE FUTBOL] {PREVIO FUT.:L.ESPA#OL}</v>
          </cell>
          <cell r="I129">
            <v>9</v>
          </cell>
          <cell r="J129">
            <v>21</v>
          </cell>
          <cell r="K129" t="str">
            <v>Resto</v>
          </cell>
          <cell r="L129">
            <v>0.8</v>
          </cell>
          <cell r="M129" t="str">
            <v xml:space="preserve">     106.7</v>
          </cell>
          <cell r="N129">
            <v>286</v>
          </cell>
          <cell r="O129">
            <v>1125</v>
          </cell>
          <cell r="P129" t="str">
            <v xml:space="preserve">       4.4</v>
          </cell>
          <cell r="Q129">
            <v>8919</v>
          </cell>
          <cell r="R129" t="str">
            <v xml:space="preserve">      24.3</v>
          </cell>
          <cell r="S129">
            <v>30</v>
          </cell>
          <cell r="T129">
            <v>8919</v>
          </cell>
        </row>
        <row r="130">
          <cell r="A130" t="str">
            <v xml:space="preserve">ISLA MAGICA/P.TEMATIC                                      </v>
          </cell>
          <cell r="B130" t="str">
            <v>C.SUR</v>
          </cell>
          <cell r="C130" t="str">
            <v>GENERAL</v>
          </cell>
          <cell r="D130">
            <v>35607</v>
          </cell>
          <cell r="E130" t="str">
            <v>Jueves</v>
          </cell>
          <cell r="F130" t="str">
            <v>14:23:31</v>
          </cell>
          <cell r="G130" t="str">
            <v>000m30s</v>
          </cell>
          <cell r="H130" t="str">
            <v>[NOTICIAS 1] {NOTICIAS PROVINCIALES} * {(P)TU MEJOR VERANO}</v>
          </cell>
          <cell r="I130">
            <v>1</v>
          </cell>
          <cell r="J130">
            <v>13</v>
          </cell>
          <cell r="K130" t="str">
            <v>Primera</v>
          </cell>
          <cell r="L130">
            <v>0.9</v>
          </cell>
          <cell r="M130" t="str">
            <v xml:space="preserve">     107.6</v>
          </cell>
          <cell r="N130">
            <v>322</v>
          </cell>
          <cell r="O130">
            <v>525</v>
          </cell>
          <cell r="P130" t="str">
            <v xml:space="preserve">       4.4</v>
          </cell>
          <cell r="Q130">
            <v>8956</v>
          </cell>
          <cell r="R130" t="str">
            <v xml:space="preserve">      24.4</v>
          </cell>
          <cell r="S130">
            <v>30</v>
          </cell>
          <cell r="T130">
            <v>8956</v>
          </cell>
        </row>
        <row r="131">
          <cell r="A131" t="str">
            <v xml:space="preserve">ISLA MAGICA/P.TEMATIC                                      </v>
          </cell>
          <cell r="B131" t="str">
            <v>C.SUR</v>
          </cell>
          <cell r="C131" t="str">
            <v>GENERAL</v>
          </cell>
          <cell r="D131">
            <v>35607</v>
          </cell>
          <cell r="E131" t="str">
            <v>Jueves</v>
          </cell>
          <cell r="F131" t="str">
            <v>22:50:32</v>
          </cell>
          <cell r="G131" t="str">
            <v>000m30s</v>
          </cell>
          <cell r="H131" t="str">
            <v>[TOMBOLA]  * {TELEPAGINA}</v>
          </cell>
          <cell r="I131">
            <v>3</v>
          </cell>
          <cell r="J131">
            <v>16</v>
          </cell>
          <cell r="K131" t="str">
            <v>Resto</v>
          </cell>
          <cell r="L131">
            <v>1.5</v>
          </cell>
          <cell r="M131" t="str">
            <v xml:space="preserve">     109.1</v>
          </cell>
          <cell r="N131">
            <v>549</v>
          </cell>
          <cell r="O131">
            <v>675</v>
          </cell>
          <cell r="P131" t="str">
            <v xml:space="preserve">       4.4</v>
          </cell>
          <cell r="Q131">
            <v>9015</v>
          </cell>
          <cell r="R131" t="str">
            <v xml:space="preserve">      24.6</v>
          </cell>
          <cell r="S131">
            <v>30</v>
          </cell>
          <cell r="T131">
            <v>9015</v>
          </cell>
        </row>
        <row r="132">
          <cell r="A132" t="str">
            <v xml:space="preserve">ISLA MAGICA/P.TEMATIC                                      </v>
          </cell>
          <cell r="B132" t="str">
            <v>C.SUR</v>
          </cell>
          <cell r="C132" t="str">
            <v>GENERAL</v>
          </cell>
          <cell r="D132">
            <v>35607</v>
          </cell>
          <cell r="E132" t="str">
            <v>Jueves</v>
          </cell>
          <cell r="F132" t="str">
            <v>22:51:17</v>
          </cell>
          <cell r="G132" t="str">
            <v>000m30s</v>
          </cell>
          <cell r="H132" t="str">
            <v>[TOMBOLA]  * {TELEPAGINA}</v>
          </cell>
          <cell r="I132">
            <v>5</v>
          </cell>
          <cell r="J132">
            <v>16</v>
          </cell>
          <cell r="K132" t="str">
            <v>Resto</v>
          </cell>
          <cell r="L132">
            <v>1.4</v>
          </cell>
          <cell r="M132" t="str">
            <v xml:space="preserve">     110.5</v>
          </cell>
          <cell r="N132">
            <v>506</v>
          </cell>
          <cell r="O132">
            <v>675</v>
          </cell>
          <cell r="P132" t="str">
            <v xml:space="preserve">       4.5</v>
          </cell>
          <cell r="Q132">
            <v>9019</v>
          </cell>
          <cell r="R132" t="str">
            <v xml:space="preserve">      24.6</v>
          </cell>
          <cell r="S132">
            <v>30</v>
          </cell>
          <cell r="T132">
            <v>9019</v>
          </cell>
        </row>
        <row r="133">
          <cell r="A133" t="str">
            <v xml:space="preserve">ISLA MAGICA/P.TEMATIC                                      </v>
          </cell>
          <cell r="B133" t="str">
            <v>TVM</v>
          </cell>
          <cell r="C133" t="str">
            <v>GENERAL</v>
          </cell>
          <cell r="D133">
            <v>35607</v>
          </cell>
          <cell r="E133" t="str">
            <v>Jueves</v>
          </cell>
          <cell r="F133" t="str">
            <v>14:50:15</v>
          </cell>
          <cell r="G133" t="str">
            <v>000m30s</v>
          </cell>
          <cell r="H133" t="str">
            <v>[TELENOTICIAS 1] {TELENOTICIAS 1:GRAL.}</v>
          </cell>
          <cell r="I133">
            <v>2</v>
          </cell>
          <cell r="J133">
            <v>14</v>
          </cell>
          <cell r="K133" t="str">
            <v>Segunda</v>
          </cell>
          <cell r="L133">
            <v>0.8</v>
          </cell>
          <cell r="M133" t="str">
            <v xml:space="preserve">     111.3</v>
          </cell>
          <cell r="N133">
            <v>302</v>
          </cell>
          <cell r="O133">
            <v>525</v>
          </cell>
          <cell r="P133" t="str">
            <v xml:space="preserve">       4.5</v>
          </cell>
          <cell r="Q133">
            <v>9041</v>
          </cell>
          <cell r="R133" t="str">
            <v xml:space="preserve">      24.7</v>
          </cell>
          <cell r="S133">
            <v>30</v>
          </cell>
          <cell r="T133">
            <v>9041</v>
          </cell>
        </row>
        <row r="134">
          <cell r="A134" t="str">
            <v xml:space="preserve">ISLA MAGICA/P.TEMATIC                                      </v>
          </cell>
          <cell r="B134" t="str">
            <v>TVM</v>
          </cell>
          <cell r="C134" t="str">
            <v>GENERAL</v>
          </cell>
          <cell r="D134">
            <v>35607</v>
          </cell>
          <cell r="E134" t="str">
            <v>Jueves</v>
          </cell>
          <cell r="F134" t="str">
            <v>22:51:41</v>
          </cell>
          <cell r="G134" t="str">
            <v>000m30s</v>
          </cell>
          <cell r="H134" t="str">
            <v>[TOMBOLA]  * {(P)MUCHO MADRID}</v>
          </cell>
          <cell r="I134">
            <v>6</v>
          </cell>
          <cell r="J134">
            <v>16</v>
          </cell>
          <cell r="K134" t="str">
            <v>Resto</v>
          </cell>
          <cell r="L134">
            <v>0.9</v>
          </cell>
          <cell r="M134" t="str">
            <v xml:space="preserve">     112.2</v>
          </cell>
          <cell r="N134">
            <v>315</v>
          </cell>
          <cell r="O134">
            <v>1050</v>
          </cell>
          <cell r="P134" t="str">
            <v xml:space="preserve">       4.5</v>
          </cell>
          <cell r="Q134">
            <v>9090</v>
          </cell>
          <cell r="R134" t="str">
            <v xml:space="preserve">      24.8</v>
          </cell>
          <cell r="S134">
            <v>30</v>
          </cell>
          <cell r="T134">
            <v>9090</v>
          </cell>
        </row>
        <row r="135">
          <cell r="A135" t="str">
            <v xml:space="preserve">ISLA MAGICA/P.TEMATIC                                      </v>
          </cell>
          <cell r="B135" t="str">
            <v>C.SUR</v>
          </cell>
          <cell r="C135" t="str">
            <v>GENERAL</v>
          </cell>
          <cell r="D135">
            <v>35608</v>
          </cell>
          <cell r="E135" t="str">
            <v>Viernes</v>
          </cell>
          <cell r="F135" t="str">
            <v>14:25:51</v>
          </cell>
          <cell r="G135" t="str">
            <v>000m30s</v>
          </cell>
          <cell r="H135" t="str">
            <v>[NOTICIAS 1] {NOTICIAS PROVINCIALES} * {AVANCE PROGRAMACION}</v>
          </cell>
          <cell r="I135">
            <v>3</v>
          </cell>
          <cell r="J135">
            <v>14</v>
          </cell>
          <cell r="K135" t="str">
            <v>Resto</v>
          </cell>
          <cell r="L135">
            <v>1</v>
          </cell>
          <cell r="M135" t="str">
            <v xml:space="preserve">     113.2</v>
          </cell>
          <cell r="N135">
            <v>380</v>
          </cell>
          <cell r="O135">
            <v>525</v>
          </cell>
          <cell r="P135" t="str">
            <v xml:space="preserve">       4.6</v>
          </cell>
          <cell r="Q135">
            <v>9105</v>
          </cell>
          <cell r="R135" t="str">
            <v xml:space="preserve">      24.8</v>
          </cell>
          <cell r="S135">
            <v>30</v>
          </cell>
          <cell r="T135">
            <v>9105</v>
          </cell>
        </row>
        <row r="136">
          <cell r="A136" t="str">
            <v xml:space="preserve">ISLA MAGICA/P.TEMATIC                                      </v>
          </cell>
          <cell r="B136" t="str">
            <v>C.SUR</v>
          </cell>
          <cell r="C136" t="str">
            <v>GENERAL</v>
          </cell>
          <cell r="D136">
            <v>35608</v>
          </cell>
          <cell r="E136" t="str">
            <v>Viernes</v>
          </cell>
          <cell r="F136" t="str">
            <v>16:53:27</v>
          </cell>
          <cell r="G136" t="str">
            <v>000m30s</v>
          </cell>
          <cell r="H136" t="str">
            <v>[DE TARDE EN TARDE] {(P)TU MEJOR VERANO} * {AVANCE PROGRAMACION}</v>
          </cell>
          <cell r="I136">
            <v>1</v>
          </cell>
          <cell r="J136">
            <v>16</v>
          </cell>
          <cell r="K136" t="str">
            <v>Primera</v>
          </cell>
          <cell r="L136">
            <v>1.6</v>
          </cell>
          <cell r="M136" t="str">
            <v xml:space="preserve">     114.8</v>
          </cell>
          <cell r="N136">
            <v>572</v>
          </cell>
          <cell r="O136">
            <v>375</v>
          </cell>
          <cell r="P136" t="str">
            <v xml:space="preserve">       4.6</v>
          </cell>
          <cell r="Q136">
            <v>9166</v>
          </cell>
          <cell r="R136" t="str">
            <v xml:space="preserve">      25.0</v>
          </cell>
          <cell r="S136">
            <v>30</v>
          </cell>
          <cell r="T136">
            <v>9166</v>
          </cell>
        </row>
        <row r="137">
          <cell r="A137" t="str">
            <v xml:space="preserve">ISLA MAGICA/P.TEMATIC                                      </v>
          </cell>
          <cell r="B137" t="str">
            <v>C.SUR</v>
          </cell>
          <cell r="C137" t="str">
            <v>GENERAL</v>
          </cell>
          <cell r="D137">
            <v>35608</v>
          </cell>
          <cell r="E137" t="str">
            <v>Viernes</v>
          </cell>
          <cell r="F137" t="str">
            <v>23:09:13</v>
          </cell>
          <cell r="G137" t="str">
            <v>000m30s</v>
          </cell>
          <cell r="H137" t="str">
            <v>[AQUI SE DISCUTE] {AVANCE PROGRAMACION} * {AVANCE PROGRAMACION}</v>
          </cell>
          <cell r="I137">
            <v>13</v>
          </cell>
          <cell r="J137">
            <v>21</v>
          </cell>
          <cell r="K137" t="str">
            <v>Resto</v>
          </cell>
          <cell r="L137">
            <v>0.8</v>
          </cell>
          <cell r="M137" t="str">
            <v xml:space="preserve">     115.6</v>
          </cell>
          <cell r="N137">
            <v>293</v>
          </cell>
          <cell r="O137">
            <v>675</v>
          </cell>
          <cell r="P137" t="str">
            <v xml:space="preserve">       4.6</v>
          </cell>
          <cell r="Q137">
            <v>9197</v>
          </cell>
          <cell r="R137" t="str">
            <v xml:space="preserve">      25.1</v>
          </cell>
          <cell r="S137">
            <v>30</v>
          </cell>
          <cell r="T137">
            <v>9197</v>
          </cell>
        </row>
        <row r="138">
          <cell r="A138" t="str">
            <v xml:space="preserve">ISLA MAGICA/P.TEMATIC                                      </v>
          </cell>
          <cell r="B138" t="str">
            <v>TVM</v>
          </cell>
          <cell r="C138" t="str">
            <v>GENERAL</v>
          </cell>
          <cell r="D138">
            <v>35608</v>
          </cell>
          <cell r="E138" t="str">
            <v>Viernes</v>
          </cell>
          <cell r="F138" t="str">
            <v>20:51:19</v>
          </cell>
          <cell r="G138" t="str">
            <v>000m30s</v>
          </cell>
          <cell r="H138" t="str">
            <v>[TELENOTICIAS 2]</v>
          </cell>
          <cell r="I138">
            <v>8</v>
          </cell>
          <cell r="J138">
            <v>9</v>
          </cell>
          <cell r="K138" t="str">
            <v>Penultima</v>
          </cell>
          <cell r="L138">
            <v>0.2</v>
          </cell>
          <cell r="M138" t="str">
            <v xml:space="preserve">     115.8</v>
          </cell>
          <cell r="N138">
            <v>87</v>
          </cell>
          <cell r="O138">
            <v>675</v>
          </cell>
          <cell r="P138" t="str">
            <v xml:space="preserve">       4.6</v>
          </cell>
          <cell r="Q138">
            <v>9199</v>
          </cell>
          <cell r="R138" t="str">
            <v xml:space="preserve">      25.1</v>
          </cell>
          <cell r="S138">
            <v>30</v>
          </cell>
          <cell r="T138">
            <v>9199</v>
          </cell>
        </row>
        <row r="139">
          <cell r="A139" t="str">
            <v xml:space="preserve">ISLA MAGICA/P.TEMATIC                                      </v>
          </cell>
          <cell r="B139" t="str">
            <v>TVM</v>
          </cell>
          <cell r="C139" t="str">
            <v>GENERAL</v>
          </cell>
          <cell r="D139">
            <v>35608</v>
          </cell>
          <cell r="E139" t="str">
            <v>Viernes</v>
          </cell>
          <cell r="F139" t="str">
            <v>24:03:43</v>
          </cell>
          <cell r="G139" t="str">
            <v>000m30s</v>
          </cell>
          <cell r="H139" t="str">
            <v>[SUCEDIO EN MADRID] {AVANCE PROGRAMACION} * {AVANCE PROGRAMACION}</v>
          </cell>
          <cell r="I139">
            <v>4</v>
          </cell>
          <cell r="J139">
            <v>18</v>
          </cell>
          <cell r="K139" t="str">
            <v>Resto</v>
          </cell>
          <cell r="L139">
            <v>0.8</v>
          </cell>
          <cell r="M139" t="str">
            <v xml:space="preserve">     116.6</v>
          </cell>
          <cell r="N139">
            <v>300</v>
          </cell>
          <cell r="O139">
            <v>1050</v>
          </cell>
          <cell r="P139" t="str">
            <v xml:space="preserve">       4.6</v>
          </cell>
          <cell r="Q139">
            <v>9224</v>
          </cell>
          <cell r="R139" t="str">
            <v xml:space="preserve">      25.2</v>
          </cell>
          <cell r="S139">
            <v>30</v>
          </cell>
          <cell r="T139">
            <v>9224</v>
          </cell>
        </row>
        <row r="140">
          <cell r="A140" t="str">
            <v xml:space="preserve">ISLA MAGICA/P.TEMATIC                                      </v>
          </cell>
          <cell r="B140" t="str">
            <v>C.SUR</v>
          </cell>
          <cell r="C140" t="str">
            <v>GENERAL</v>
          </cell>
          <cell r="D140">
            <v>35609</v>
          </cell>
          <cell r="E140" t="str">
            <v>Sabado</v>
          </cell>
          <cell r="F140" t="str">
            <v>16:56:10</v>
          </cell>
          <cell r="G140" t="str">
            <v>000m30s</v>
          </cell>
          <cell r="H140" t="str">
            <v>[CLUB DEPORTIVO] {AVANCE PROGRAMACION} * {AVANCE PROGRAMACION}</v>
          </cell>
          <cell r="I140">
            <v>5</v>
          </cell>
          <cell r="J140">
            <v>16</v>
          </cell>
          <cell r="K140" t="str">
            <v>Resto</v>
          </cell>
          <cell r="L140">
            <v>0.9</v>
          </cell>
          <cell r="M140" t="str">
            <v xml:space="preserve">     117.6</v>
          </cell>
          <cell r="N140">
            <v>348</v>
          </cell>
          <cell r="O140">
            <v>338</v>
          </cell>
          <cell r="P140" t="str">
            <v xml:space="preserve">       4.6</v>
          </cell>
          <cell r="Q140">
            <v>9294</v>
          </cell>
          <cell r="R140" t="str">
            <v xml:space="preserve">      25.4</v>
          </cell>
          <cell r="S140">
            <v>30</v>
          </cell>
          <cell r="T140">
            <v>9294</v>
          </cell>
        </row>
        <row r="141">
          <cell r="A141" t="str">
            <v xml:space="preserve">ISLA MAGICA/P.TEMATIC                                      </v>
          </cell>
          <cell r="B141" t="str">
            <v>C.SUR</v>
          </cell>
          <cell r="C141" t="str">
            <v>GENERAL</v>
          </cell>
          <cell r="D141">
            <v>35609</v>
          </cell>
          <cell r="E141" t="str">
            <v>Sabado</v>
          </cell>
          <cell r="F141" t="str">
            <v>23:18:35</v>
          </cell>
          <cell r="G141" t="str">
            <v>000m30s</v>
          </cell>
          <cell r="H141" t="str">
            <v>[TOMBOLA(R)] {AVANCE PROGRAMACION} * {AVANCE PROGRAMACION}</v>
          </cell>
          <cell r="I141">
            <v>7</v>
          </cell>
          <cell r="J141">
            <v>20</v>
          </cell>
          <cell r="K141" t="str">
            <v>Resto</v>
          </cell>
          <cell r="L141">
            <v>0.3</v>
          </cell>
          <cell r="M141" t="str">
            <v xml:space="preserve">     117.8</v>
          </cell>
          <cell r="N141">
            <v>97</v>
          </cell>
          <cell r="O141">
            <v>675</v>
          </cell>
          <cell r="P141" t="str">
            <v xml:space="preserve">       4.6</v>
          </cell>
          <cell r="Q141">
            <v>9302</v>
          </cell>
          <cell r="R141" t="str">
            <v xml:space="preserve">      25.4</v>
          </cell>
          <cell r="S141">
            <v>30</v>
          </cell>
          <cell r="T141">
            <v>9302</v>
          </cell>
        </row>
        <row r="142">
          <cell r="A142" t="str">
            <v xml:space="preserve">ISLA MAGICA/P.TEMATIC                                      </v>
          </cell>
          <cell r="B142" t="str">
            <v>TVM</v>
          </cell>
          <cell r="C142" t="str">
            <v>GENERAL</v>
          </cell>
          <cell r="D142">
            <v>35609</v>
          </cell>
          <cell r="E142" t="str">
            <v>Sabado</v>
          </cell>
          <cell r="F142" t="str">
            <v>18:56:53</v>
          </cell>
          <cell r="G142" t="str">
            <v>000m30s</v>
          </cell>
          <cell r="H142" t="str">
            <v>[CINE 2] {AVANCE PROGRAMACION} * {AVANCE PROGRAMACION}</v>
          </cell>
          <cell r="I142">
            <v>11</v>
          </cell>
          <cell r="J142">
            <v>17</v>
          </cell>
          <cell r="K142" t="str">
            <v>Resto</v>
          </cell>
          <cell r="L142">
            <v>0.5</v>
          </cell>
          <cell r="M142" t="str">
            <v xml:space="preserve">     118.4</v>
          </cell>
          <cell r="N142">
            <v>196</v>
          </cell>
          <cell r="O142">
            <v>600</v>
          </cell>
          <cell r="P142" t="str">
            <v xml:space="preserve">       4.7</v>
          </cell>
          <cell r="Q142">
            <v>9311</v>
          </cell>
          <cell r="R142" t="str">
            <v xml:space="preserve">      25.4</v>
          </cell>
          <cell r="S142">
            <v>30</v>
          </cell>
          <cell r="T142">
            <v>9311</v>
          </cell>
        </row>
        <row r="143">
          <cell r="A143" t="str">
            <v xml:space="preserve">ISLA MAGICA/P.TEMATIC                                      </v>
          </cell>
          <cell r="B143" t="str">
            <v>C.SUR</v>
          </cell>
          <cell r="C143" t="str">
            <v>GENERAL</v>
          </cell>
          <cell r="D143">
            <v>35610</v>
          </cell>
          <cell r="E143" t="str">
            <v>Domingo</v>
          </cell>
          <cell r="F143" t="str">
            <v>16:48:17</v>
          </cell>
          <cell r="G143" t="str">
            <v>000m30s</v>
          </cell>
          <cell r="H143" t="str">
            <v>[CINE] {AVANCE PROGRAMACION} * {AVANCE PROGRAMACION}</v>
          </cell>
          <cell r="I143">
            <v>5</v>
          </cell>
          <cell r="J143">
            <v>18</v>
          </cell>
          <cell r="K143" t="str">
            <v>Resto</v>
          </cell>
          <cell r="L143">
            <v>0.5</v>
          </cell>
          <cell r="M143" t="str">
            <v xml:space="preserve">     118.9</v>
          </cell>
          <cell r="N143">
            <v>192</v>
          </cell>
          <cell r="O143">
            <v>338</v>
          </cell>
          <cell r="P143" t="str">
            <v xml:space="preserve">       4.7</v>
          </cell>
          <cell r="Q143">
            <v>9347</v>
          </cell>
          <cell r="R143" t="str">
            <v xml:space="preserve">      25.5</v>
          </cell>
          <cell r="S143">
            <v>30</v>
          </cell>
          <cell r="T143">
            <v>9347</v>
          </cell>
        </row>
        <row r="144">
          <cell r="A144" t="str">
            <v xml:space="preserve">ISLA MAGICA/P.TEMATIC                                      </v>
          </cell>
          <cell r="B144" t="str">
            <v>TVM</v>
          </cell>
          <cell r="C144" t="str">
            <v>GENERAL</v>
          </cell>
          <cell r="D144">
            <v>35610</v>
          </cell>
          <cell r="E144" t="str">
            <v>Domingo</v>
          </cell>
          <cell r="F144" t="str">
            <v>17:43:32</v>
          </cell>
          <cell r="G144" t="str">
            <v>000m30s</v>
          </cell>
          <cell r="H144" t="str">
            <v>[CINE] {AVANCE PROGRAMACION} * {AVANCE PROGRAMACION}</v>
          </cell>
          <cell r="I144">
            <v>3</v>
          </cell>
          <cell r="J144">
            <v>20</v>
          </cell>
          <cell r="K144" t="str">
            <v>Resto</v>
          </cell>
          <cell r="L144">
            <v>0.9</v>
          </cell>
          <cell r="M144" t="str">
            <v xml:space="preserve">     119.8</v>
          </cell>
          <cell r="N144">
            <v>316</v>
          </cell>
          <cell r="O144">
            <v>600</v>
          </cell>
          <cell r="P144" t="str">
            <v xml:space="preserve">       4.7</v>
          </cell>
          <cell r="Q144">
            <v>9415</v>
          </cell>
          <cell r="R144" t="str">
            <v xml:space="preserve">      25.7</v>
          </cell>
          <cell r="S144">
            <v>30</v>
          </cell>
          <cell r="T144">
            <v>9415</v>
          </cell>
        </row>
        <row r="145">
          <cell r="A145" t="str">
            <v xml:space="preserve">ISLA MAGICA/P.TEMATIC                                      </v>
          </cell>
          <cell r="B145" t="str">
            <v>TVM</v>
          </cell>
          <cell r="C145" t="str">
            <v>GENERAL</v>
          </cell>
          <cell r="D145">
            <v>35610</v>
          </cell>
          <cell r="E145" t="str">
            <v>Domingo</v>
          </cell>
          <cell r="F145" t="str">
            <v>21:18:07</v>
          </cell>
          <cell r="G145" t="str">
            <v>000m30s</v>
          </cell>
          <cell r="H145" t="str">
            <v>[CINE] * [NOCHE DE FUTBOL]</v>
          </cell>
          <cell r="I145">
            <v>11</v>
          </cell>
          <cell r="J145">
            <v>33</v>
          </cell>
          <cell r="K145" t="str">
            <v>Resto</v>
          </cell>
          <cell r="L145">
            <v>0.6</v>
          </cell>
          <cell r="M145" t="str">
            <v xml:space="preserve">     120.4</v>
          </cell>
          <cell r="N145">
            <v>225</v>
          </cell>
          <cell r="O145">
            <v>1050</v>
          </cell>
          <cell r="P145" t="str">
            <v xml:space="preserve">       4.7</v>
          </cell>
          <cell r="Q145">
            <v>9417</v>
          </cell>
          <cell r="R145" t="str">
            <v xml:space="preserve">      25.7</v>
          </cell>
          <cell r="S145">
            <v>30</v>
          </cell>
          <cell r="T145">
            <v>9417</v>
          </cell>
        </row>
        <row r="146">
          <cell r="A146" t="str">
            <v xml:space="preserve">ISLA MAGICA/P.TEMATIC                                      </v>
          </cell>
          <cell r="B146" t="str">
            <v>TVM</v>
          </cell>
          <cell r="C146" t="str">
            <v>GENERAL</v>
          </cell>
          <cell r="D146">
            <v>35610</v>
          </cell>
          <cell r="E146" t="str">
            <v>Domingo</v>
          </cell>
          <cell r="F146" t="str">
            <v>23:47:42</v>
          </cell>
          <cell r="G146" t="str">
            <v>000m30s</v>
          </cell>
          <cell r="H146" t="str">
            <v>[CINE]  * {AVANCE PROGRAMACION}</v>
          </cell>
          <cell r="I146">
            <v>4</v>
          </cell>
          <cell r="J146">
            <v>21</v>
          </cell>
          <cell r="K146" t="str">
            <v>Resto</v>
          </cell>
          <cell r="L146">
            <v>1</v>
          </cell>
          <cell r="M146" t="str">
            <v xml:space="preserve">     121.4</v>
          </cell>
          <cell r="N146">
            <v>364</v>
          </cell>
          <cell r="O146">
            <v>1050</v>
          </cell>
          <cell r="P146" t="str">
            <v xml:space="preserve">       4.7</v>
          </cell>
          <cell r="Q146">
            <v>9451</v>
          </cell>
          <cell r="R146" t="str">
            <v xml:space="preserve">      25.8</v>
          </cell>
          <cell r="S146">
            <v>30</v>
          </cell>
          <cell r="T146">
            <v>9451</v>
          </cell>
        </row>
        <row r="147">
          <cell r="A147" t="str">
            <v xml:space="preserve">ISLA MAGICA/P.TEMATIC                                      </v>
          </cell>
          <cell r="B147" t="str">
            <v>C.SUR</v>
          </cell>
          <cell r="C147" t="str">
            <v>GENERAL</v>
          </cell>
          <cell r="D147">
            <v>35611</v>
          </cell>
          <cell r="E147" t="str">
            <v>Lunes</v>
          </cell>
          <cell r="F147" t="str">
            <v>14:24:33</v>
          </cell>
          <cell r="G147" t="str">
            <v>000m30s</v>
          </cell>
          <cell r="H147" t="str">
            <v>[NOTICIAS 1] {NOTICIAS PROVINCIALES} * {AVANCE PROGRAMACION}</v>
          </cell>
          <cell r="I147">
            <v>1</v>
          </cell>
          <cell r="J147">
            <v>8</v>
          </cell>
          <cell r="K147" t="str">
            <v>Primera</v>
          </cell>
          <cell r="L147">
            <v>1.3</v>
          </cell>
          <cell r="M147" t="str">
            <v xml:space="preserve">     122.7</v>
          </cell>
          <cell r="N147">
            <v>491</v>
          </cell>
          <cell r="O147">
            <v>525</v>
          </cell>
          <cell r="P147" t="str">
            <v xml:space="preserve">       4.7</v>
          </cell>
          <cell r="Q147">
            <v>9499</v>
          </cell>
          <cell r="R147" t="str">
            <v xml:space="preserve">      25.9</v>
          </cell>
          <cell r="S147">
            <v>30</v>
          </cell>
          <cell r="T147">
            <v>9499</v>
          </cell>
        </row>
        <row r="148">
          <cell r="A148" t="str">
            <v xml:space="preserve">ISLA MAGICA/P.TEMATIC                                      </v>
          </cell>
          <cell r="B148" t="str">
            <v>C.SUR</v>
          </cell>
          <cell r="C148" t="str">
            <v>GENERAL</v>
          </cell>
          <cell r="D148">
            <v>35611</v>
          </cell>
          <cell r="E148" t="str">
            <v>Lunes</v>
          </cell>
          <cell r="F148" t="str">
            <v>16:55:20</v>
          </cell>
          <cell r="G148" t="str">
            <v>000m30s</v>
          </cell>
          <cell r="H148" t="str">
            <v>[DE TARDE EN TARDE] {AVANCE PROGRAMACION} * {(P)NOCHES DE VERANO}</v>
          </cell>
          <cell r="I148">
            <v>2</v>
          </cell>
          <cell r="J148">
            <v>13</v>
          </cell>
          <cell r="K148" t="str">
            <v>Segunda</v>
          </cell>
          <cell r="L148">
            <v>1.6</v>
          </cell>
          <cell r="M148" t="str">
            <v xml:space="preserve">     124.3</v>
          </cell>
          <cell r="N148">
            <v>580</v>
          </cell>
          <cell r="O148">
            <v>375</v>
          </cell>
          <cell r="P148" t="str">
            <v xml:space="preserve">       4.8</v>
          </cell>
          <cell r="Q148">
            <v>9512</v>
          </cell>
          <cell r="R148" t="str">
            <v xml:space="preserve">      25.9</v>
          </cell>
          <cell r="S148">
            <v>30</v>
          </cell>
          <cell r="T148">
            <v>9512</v>
          </cell>
        </row>
        <row r="149">
          <cell r="A149" t="str">
            <v xml:space="preserve">ISLA MAGICA/P.TEMATIC                                      </v>
          </cell>
          <cell r="B149" t="str">
            <v>C.SUR</v>
          </cell>
          <cell r="C149" t="str">
            <v>GENERAL</v>
          </cell>
          <cell r="D149">
            <v>35611</v>
          </cell>
          <cell r="E149" t="str">
            <v>Lunes</v>
          </cell>
          <cell r="F149" t="str">
            <v>22:33:39</v>
          </cell>
          <cell r="G149" t="str">
            <v>000m30s</v>
          </cell>
          <cell r="H149" t="str">
            <v>[RIA PITA] {AVANCE PROGRAMACION} * {AVANCE PROGRAMACION}</v>
          </cell>
          <cell r="I149">
            <v>2</v>
          </cell>
          <cell r="J149">
            <v>14</v>
          </cell>
          <cell r="K149" t="str">
            <v>Segunda</v>
          </cell>
          <cell r="L149">
            <v>1.6</v>
          </cell>
          <cell r="M149" t="str">
            <v xml:space="preserve">     125.9</v>
          </cell>
          <cell r="N149">
            <v>600</v>
          </cell>
          <cell r="O149">
            <v>675</v>
          </cell>
          <cell r="P149" t="str">
            <v xml:space="preserve">       4.8</v>
          </cell>
          <cell r="Q149">
            <v>9571</v>
          </cell>
          <cell r="R149" t="str">
            <v xml:space="preserve">      26.1</v>
          </cell>
          <cell r="S149">
            <v>30</v>
          </cell>
          <cell r="T149">
            <v>9571</v>
          </cell>
        </row>
        <row r="150">
          <cell r="A150" t="str">
            <v xml:space="preserve">ISLA MAGICA/P.TEMATIC                                      </v>
          </cell>
          <cell r="B150" t="str">
            <v>C.SUR</v>
          </cell>
          <cell r="C150" t="str">
            <v>GENERAL</v>
          </cell>
          <cell r="D150">
            <v>35611</v>
          </cell>
          <cell r="E150" t="str">
            <v>Lunes</v>
          </cell>
          <cell r="F150" t="str">
            <v>22:35:24</v>
          </cell>
          <cell r="G150" t="str">
            <v>000m30s</v>
          </cell>
          <cell r="H150" t="str">
            <v>[RIA PITA] {AVANCE PROGRAMACION} * {AVANCE PROGRAMACION}</v>
          </cell>
          <cell r="I150">
            <v>6</v>
          </cell>
          <cell r="J150">
            <v>14</v>
          </cell>
          <cell r="K150" t="str">
            <v>Resto</v>
          </cell>
          <cell r="L150">
            <v>1.1000000000000001</v>
          </cell>
          <cell r="M150" t="str">
            <v xml:space="preserve">     127.0</v>
          </cell>
          <cell r="N150">
            <v>392</v>
          </cell>
          <cell r="O150">
            <v>675</v>
          </cell>
          <cell r="P150" t="str">
            <v xml:space="preserve">       4.9</v>
          </cell>
          <cell r="Q150">
            <v>9572</v>
          </cell>
          <cell r="R150" t="str">
            <v xml:space="preserve">      26.1</v>
          </cell>
          <cell r="S150">
            <v>30</v>
          </cell>
          <cell r="T150">
            <v>9572</v>
          </cell>
        </row>
        <row r="151">
          <cell r="A151" t="str">
            <v xml:space="preserve">ISLA MAGICA/P.TEMATIC                                      </v>
          </cell>
          <cell r="B151" t="str">
            <v>TVM</v>
          </cell>
          <cell r="C151" t="str">
            <v>GENERAL</v>
          </cell>
          <cell r="D151">
            <v>35611</v>
          </cell>
          <cell r="E151" t="str">
            <v>Lunes</v>
          </cell>
          <cell r="F151" t="str">
            <v>22:49:53</v>
          </cell>
          <cell r="G151" t="str">
            <v>000m30s</v>
          </cell>
          <cell r="H151" t="str">
            <v>[VEO VEO] {AVANCE PROGRAMACION} * {AVANCE PROGRAMACION}</v>
          </cell>
          <cell r="I151">
            <v>13</v>
          </cell>
          <cell r="J151">
            <v>18</v>
          </cell>
          <cell r="K151" t="str">
            <v>Resto</v>
          </cell>
          <cell r="L151">
            <v>0.8</v>
          </cell>
          <cell r="M151" t="str">
            <v xml:space="preserve">     127.8</v>
          </cell>
          <cell r="N151">
            <v>303</v>
          </cell>
          <cell r="O151">
            <v>1050</v>
          </cell>
          <cell r="P151" t="str">
            <v xml:space="preserve">       4.9</v>
          </cell>
          <cell r="Q151">
            <v>9624</v>
          </cell>
          <cell r="R151" t="str">
            <v xml:space="preserve">      26.3</v>
          </cell>
          <cell r="S151">
            <v>30</v>
          </cell>
          <cell r="T151">
            <v>9624</v>
          </cell>
        </row>
        <row r="152">
          <cell r="A152" t="str">
            <v xml:space="preserve">ISLA MAGICA/P.TEMATIC                                      </v>
          </cell>
          <cell r="B152" t="str">
            <v>C.SUR</v>
          </cell>
          <cell r="C152" t="str">
            <v>GENERAL</v>
          </cell>
          <cell r="D152">
            <v>35612</v>
          </cell>
          <cell r="E152" t="str">
            <v>Martes</v>
          </cell>
          <cell r="F152" t="str">
            <v>14:25:11</v>
          </cell>
          <cell r="G152" t="str">
            <v>000m30s</v>
          </cell>
          <cell r="H152" t="str">
            <v>[NOTICIAS 1] {NOTICIAS PROVINCIALES} * {AVANCE PROGRAMACION}</v>
          </cell>
          <cell r="I152">
            <v>2</v>
          </cell>
          <cell r="J152">
            <v>13</v>
          </cell>
          <cell r="K152" t="str">
            <v>Segunda</v>
          </cell>
          <cell r="L152">
            <v>1.4</v>
          </cell>
          <cell r="M152" t="str">
            <v xml:space="preserve">     129.2</v>
          </cell>
          <cell r="N152">
            <v>511</v>
          </cell>
          <cell r="O152">
            <v>525</v>
          </cell>
          <cell r="P152" t="str">
            <v xml:space="preserve">       4.9</v>
          </cell>
          <cell r="Q152">
            <v>9642</v>
          </cell>
          <cell r="R152" t="str">
            <v xml:space="preserve">      26.3</v>
          </cell>
          <cell r="S152">
            <v>30</v>
          </cell>
          <cell r="T152">
            <v>9642</v>
          </cell>
        </row>
        <row r="153">
          <cell r="A153" t="str">
            <v xml:space="preserve">ISLA MAGICA/P.TEMATIC                                      </v>
          </cell>
          <cell r="B153" t="str">
            <v>C.SUR</v>
          </cell>
          <cell r="C153" t="str">
            <v>GENERAL</v>
          </cell>
          <cell r="D153">
            <v>35612</v>
          </cell>
          <cell r="E153" t="str">
            <v>Martes</v>
          </cell>
          <cell r="F153" t="str">
            <v>16:58:50</v>
          </cell>
          <cell r="G153" t="str">
            <v>000m30s</v>
          </cell>
          <cell r="H153" t="str">
            <v>[DE TARDE EN TARDE] {AVANCE PROGRAMACION} * {AVANCE PROGRAMACION}</v>
          </cell>
          <cell r="I153">
            <v>2</v>
          </cell>
          <cell r="J153">
            <v>16</v>
          </cell>
          <cell r="K153" t="str">
            <v>Segunda</v>
          </cell>
          <cell r="L153">
            <v>1.5</v>
          </cell>
          <cell r="M153" t="str">
            <v xml:space="preserve">     130.8</v>
          </cell>
          <cell r="N153">
            <v>568</v>
          </cell>
          <cell r="O153">
            <v>375</v>
          </cell>
          <cell r="P153" t="str">
            <v xml:space="preserve">       5.0</v>
          </cell>
          <cell r="Q153">
            <v>9671</v>
          </cell>
          <cell r="R153" t="str">
            <v xml:space="preserve">      26.4</v>
          </cell>
          <cell r="S153">
            <v>30</v>
          </cell>
          <cell r="T153">
            <v>9671</v>
          </cell>
        </row>
        <row r="154">
          <cell r="A154" t="str">
            <v xml:space="preserve">ISLA MAGICA/P.TEMATIC                                      </v>
          </cell>
          <cell r="B154" t="str">
            <v>C.SUR</v>
          </cell>
          <cell r="C154" t="str">
            <v>GENERAL</v>
          </cell>
          <cell r="D154">
            <v>35612</v>
          </cell>
          <cell r="E154" t="str">
            <v>Martes</v>
          </cell>
          <cell r="F154" t="str">
            <v>23:28:38</v>
          </cell>
          <cell r="G154" t="str">
            <v>000m30s</v>
          </cell>
          <cell r="H154" t="str">
            <v>[TODO A 100] {AVANCE PROGRAMACION} * {AVANCE PROGRAMACION}</v>
          </cell>
          <cell r="I154">
            <v>9</v>
          </cell>
          <cell r="J154">
            <v>16</v>
          </cell>
          <cell r="K154" t="str">
            <v>Resto</v>
          </cell>
          <cell r="L154">
            <v>1.2</v>
          </cell>
          <cell r="M154" t="str">
            <v xml:space="preserve">     132.0</v>
          </cell>
          <cell r="N154">
            <v>439</v>
          </cell>
          <cell r="O154">
            <v>675</v>
          </cell>
          <cell r="P154" t="str">
            <v xml:space="preserve">       5.0</v>
          </cell>
          <cell r="Q154">
            <v>9757</v>
          </cell>
          <cell r="R154" t="str">
            <v xml:space="preserve">      26.6</v>
          </cell>
          <cell r="S154">
            <v>30</v>
          </cell>
          <cell r="T154">
            <v>9757</v>
          </cell>
        </row>
        <row r="155">
          <cell r="A155" t="str">
            <v xml:space="preserve">ISLA MAGICA/P.TEMATIC                                      </v>
          </cell>
          <cell r="B155" t="str">
            <v>TVM</v>
          </cell>
          <cell r="C155" t="str">
            <v>GENERAL</v>
          </cell>
          <cell r="D155">
            <v>35612</v>
          </cell>
          <cell r="E155" t="str">
            <v>Martes</v>
          </cell>
          <cell r="F155" t="str">
            <v>22:26:33</v>
          </cell>
          <cell r="G155" t="str">
            <v>000m30s</v>
          </cell>
          <cell r="H155" t="str">
            <v>[LA NOCHE DE...]  * {AVANCE PROGRAMACION}</v>
          </cell>
          <cell r="I155">
            <v>7</v>
          </cell>
          <cell r="J155">
            <v>19</v>
          </cell>
          <cell r="K155" t="str">
            <v>Resto</v>
          </cell>
          <cell r="L155">
            <v>1.2</v>
          </cell>
          <cell r="M155" t="str">
            <v xml:space="preserve">     133.2</v>
          </cell>
          <cell r="N155">
            <v>444</v>
          </cell>
          <cell r="O155">
            <v>1050</v>
          </cell>
          <cell r="P155" t="str">
            <v xml:space="preserve">       5.0</v>
          </cell>
          <cell r="Q155">
            <v>9803</v>
          </cell>
          <cell r="R155" t="str">
            <v xml:space="preserve">      26.7</v>
          </cell>
          <cell r="S155">
            <v>30</v>
          </cell>
          <cell r="T155">
            <v>9803</v>
          </cell>
        </row>
        <row r="156">
          <cell r="A156" t="str">
            <v xml:space="preserve">ISLA MAGICA/P.TEMATIC                                      </v>
          </cell>
          <cell r="B156" t="str">
            <v>C.SUR</v>
          </cell>
          <cell r="C156" t="str">
            <v>GENERAL</v>
          </cell>
          <cell r="D156">
            <v>35613</v>
          </cell>
          <cell r="E156" t="str">
            <v>Miercoles</v>
          </cell>
          <cell r="F156" t="str">
            <v>14:24:05</v>
          </cell>
          <cell r="G156" t="str">
            <v>000m30s</v>
          </cell>
          <cell r="H156" t="str">
            <v>[NOTICIAS 1] {NOTICIAS PROVINCIALES} * {AVANCE PROGRAMACION}</v>
          </cell>
          <cell r="I156">
            <v>3</v>
          </cell>
          <cell r="J156">
            <v>13</v>
          </cell>
          <cell r="K156" t="str">
            <v>Resto</v>
          </cell>
          <cell r="L156">
            <v>0.9</v>
          </cell>
          <cell r="M156" t="str">
            <v xml:space="preserve">     134.1</v>
          </cell>
          <cell r="N156">
            <v>332</v>
          </cell>
          <cell r="O156">
            <v>525</v>
          </cell>
          <cell r="P156" t="str">
            <v xml:space="preserve">       5.0</v>
          </cell>
          <cell r="Q156">
            <v>9810</v>
          </cell>
          <cell r="R156" t="str">
            <v xml:space="preserve">      26.8</v>
          </cell>
          <cell r="S156">
            <v>30</v>
          </cell>
          <cell r="T156">
            <v>9810</v>
          </cell>
        </row>
        <row r="157">
          <cell r="A157" t="str">
            <v xml:space="preserve">ISLA MAGICA/P.TEMATIC                                      </v>
          </cell>
          <cell r="B157" t="str">
            <v>C.SUR</v>
          </cell>
          <cell r="C157" t="str">
            <v>GENERAL</v>
          </cell>
          <cell r="D157">
            <v>35613</v>
          </cell>
          <cell r="E157" t="str">
            <v>Miercoles</v>
          </cell>
          <cell r="F157" t="str">
            <v>16:51:02</v>
          </cell>
          <cell r="G157" t="str">
            <v>000m30s</v>
          </cell>
          <cell r="H157" t="str">
            <v>[DE TARDE EN TARDE] {AVANCE PROGRAMACION} * {AVANCE PROGRAMACION}</v>
          </cell>
          <cell r="I157">
            <v>5</v>
          </cell>
          <cell r="J157">
            <v>11</v>
          </cell>
          <cell r="K157" t="str">
            <v>Resto</v>
          </cell>
          <cell r="L157">
            <v>1.4</v>
          </cell>
          <cell r="M157" t="str">
            <v xml:space="preserve">     135.4</v>
          </cell>
          <cell r="N157">
            <v>498</v>
          </cell>
          <cell r="O157">
            <v>375</v>
          </cell>
          <cell r="P157" t="str">
            <v xml:space="preserve">       5.1</v>
          </cell>
          <cell r="Q157">
            <v>9815</v>
          </cell>
          <cell r="R157" t="str">
            <v xml:space="preserve">      26.8</v>
          </cell>
          <cell r="S157">
            <v>30</v>
          </cell>
          <cell r="T157">
            <v>9815</v>
          </cell>
        </row>
        <row r="158">
          <cell r="A158" t="str">
            <v xml:space="preserve">ISLA MAGICA/P.TEMATIC                                      </v>
          </cell>
          <cell r="B158" t="str">
            <v>C.SUR</v>
          </cell>
          <cell r="C158" t="str">
            <v>GENERAL</v>
          </cell>
          <cell r="D158">
            <v>35613</v>
          </cell>
          <cell r="E158" t="str">
            <v>Miercoles</v>
          </cell>
          <cell r="F158" t="str">
            <v>23:12:11</v>
          </cell>
          <cell r="G158" t="str">
            <v>000m30s</v>
          </cell>
          <cell r="H158" t="str">
            <v>[NOCHE DE HUMOR] {AVANCE PROGRAMACION} * {(P)NOCHES DE VERANO}</v>
          </cell>
          <cell r="I158">
            <v>4</v>
          </cell>
          <cell r="J158">
            <v>17</v>
          </cell>
          <cell r="K158" t="str">
            <v>Resto</v>
          </cell>
          <cell r="L158">
            <v>1.4</v>
          </cell>
          <cell r="M158" t="str">
            <v xml:space="preserve">     136.9</v>
          </cell>
          <cell r="N158">
            <v>523</v>
          </cell>
          <cell r="O158">
            <v>675</v>
          </cell>
          <cell r="P158" t="str">
            <v xml:space="preserve">       5.1</v>
          </cell>
          <cell r="Q158">
            <v>9883</v>
          </cell>
          <cell r="R158" t="str">
            <v xml:space="preserve">      27.0</v>
          </cell>
          <cell r="S158">
            <v>30</v>
          </cell>
          <cell r="T158">
            <v>9883</v>
          </cell>
        </row>
        <row r="159">
          <cell r="A159" t="str">
            <v xml:space="preserve">ISLA MAGICA/P.TEMATIC                                      </v>
          </cell>
          <cell r="B159" t="str">
            <v>TVM</v>
          </cell>
          <cell r="C159" t="str">
            <v>GENERAL</v>
          </cell>
          <cell r="D159">
            <v>35613</v>
          </cell>
          <cell r="E159" t="str">
            <v>Miercoles</v>
          </cell>
          <cell r="F159" t="str">
            <v>15:14:52</v>
          </cell>
          <cell r="G159" t="str">
            <v>000m30s</v>
          </cell>
          <cell r="H159" t="str">
            <v>[TELENOTICIAS 1] {TELENOTICIAS 1:GRAL.}</v>
          </cell>
          <cell r="I159">
            <v>7</v>
          </cell>
          <cell r="J159">
            <v>9</v>
          </cell>
          <cell r="K159" t="str">
            <v>Resto</v>
          </cell>
          <cell r="L159">
            <v>0.9</v>
          </cell>
          <cell r="M159" t="str">
            <v xml:space="preserve">     137.8</v>
          </cell>
          <cell r="N159">
            <v>348</v>
          </cell>
          <cell r="O159">
            <v>675</v>
          </cell>
          <cell r="P159" t="str">
            <v xml:space="preserve">       5.1</v>
          </cell>
          <cell r="Q159">
            <v>9922</v>
          </cell>
          <cell r="R159" t="str">
            <v xml:space="preserve">      27.1</v>
          </cell>
          <cell r="S159">
            <v>30</v>
          </cell>
          <cell r="T159">
            <v>9922</v>
          </cell>
        </row>
        <row r="160">
          <cell r="A160" t="str">
            <v xml:space="preserve">ISLA MAGICA/P.TEMATIC                                      </v>
          </cell>
          <cell r="B160" t="str">
            <v>TVM</v>
          </cell>
          <cell r="C160" t="str">
            <v>GENERAL</v>
          </cell>
          <cell r="D160">
            <v>35613</v>
          </cell>
          <cell r="E160" t="str">
            <v>Miercoles</v>
          </cell>
          <cell r="F160" t="str">
            <v>21:32:55</v>
          </cell>
          <cell r="G160" t="str">
            <v>000m30s</v>
          </cell>
          <cell r="H160" t="str">
            <v>[TELENOTICIAS 2] * [CINE]</v>
          </cell>
          <cell r="I160">
            <v>1</v>
          </cell>
          <cell r="J160">
            <v>2</v>
          </cell>
          <cell r="K160" t="str">
            <v>Primera</v>
          </cell>
          <cell r="L160">
            <v>1</v>
          </cell>
          <cell r="M160" t="str">
            <v xml:space="preserve">     138.8</v>
          </cell>
          <cell r="N160">
            <v>350</v>
          </cell>
          <cell r="O160">
            <v>1050</v>
          </cell>
          <cell r="P160" t="str">
            <v xml:space="preserve">       5.1</v>
          </cell>
          <cell r="Q160">
            <v>9975</v>
          </cell>
          <cell r="R160" t="str">
            <v xml:space="preserve">      27.2</v>
          </cell>
          <cell r="S160">
            <v>30</v>
          </cell>
          <cell r="T160">
            <v>9975</v>
          </cell>
        </row>
        <row r="161">
          <cell r="A161" t="str">
            <v xml:space="preserve">ISLA MAGICA/P.TEMATIC                                      </v>
          </cell>
          <cell r="B161" t="str">
            <v>C.SUR</v>
          </cell>
          <cell r="C161" t="str">
            <v>GENERAL</v>
          </cell>
          <cell r="D161">
            <v>35614</v>
          </cell>
          <cell r="E161" t="str">
            <v>Jueves</v>
          </cell>
          <cell r="F161" t="str">
            <v>14:24:10</v>
          </cell>
          <cell r="G161" t="str">
            <v>000m30s</v>
          </cell>
          <cell r="H161" t="str">
            <v>[NOTICIAS 1] {NOTICIAS PROVINCIALES} * {AVANCE PROGRAMACION}</v>
          </cell>
          <cell r="I161">
            <v>3</v>
          </cell>
          <cell r="J161">
            <v>15</v>
          </cell>
          <cell r="K161" t="str">
            <v>Resto</v>
          </cell>
          <cell r="L161">
            <v>0.7</v>
          </cell>
          <cell r="M161" t="str">
            <v xml:space="preserve">     139.4</v>
          </cell>
          <cell r="N161">
            <v>245</v>
          </cell>
          <cell r="O161">
            <v>525</v>
          </cell>
          <cell r="P161" t="str">
            <v xml:space="preserve">       5.1</v>
          </cell>
          <cell r="Q161">
            <v>9986</v>
          </cell>
          <cell r="R161" t="str">
            <v xml:space="preserve">      27.2</v>
          </cell>
          <cell r="S161">
            <v>30</v>
          </cell>
          <cell r="T161">
            <v>9986</v>
          </cell>
        </row>
        <row r="162">
          <cell r="A162" t="str">
            <v xml:space="preserve">ISLA MAGICA/P.TEMATIC                                      </v>
          </cell>
          <cell r="B162" t="str">
            <v>C.SUR</v>
          </cell>
          <cell r="C162" t="str">
            <v>GENERAL</v>
          </cell>
          <cell r="D162">
            <v>35614</v>
          </cell>
          <cell r="E162" t="str">
            <v>Jueves</v>
          </cell>
          <cell r="F162" t="str">
            <v>22:34:59</v>
          </cell>
          <cell r="G162" t="str">
            <v>000m30s</v>
          </cell>
          <cell r="H162" t="str">
            <v>[TOMBOLA]  * {AVANCE PROGRAMACION}</v>
          </cell>
          <cell r="I162">
            <v>5</v>
          </cell>
          <cell r="J162">
            <v>16</v>
          </cell>
          <cell r="K162" t="str">
            <v>Resto</v>
          </cell>
          <cell r="L162">
            <v>1.2</v>
          </cell>
          <cell r="M162" t="str">
            <v xml:space="preserve">     140.6</v>
          </cell>
          <cell r="N162">
            <v>443</v>
          </cell>
          <cell r="O162">
            <v>675</v>
          </cell>
          <cell r="P162" t="str">
            <v xml:space="preserve">       5.1</v>
          </cell>
          <cell r="Q162">
            <v>10021</v>
          </cell>
          <cell r="R162" t="str">
            <v xml:space="preserve">      27.3</v>
          </cell>
          <cell r="S162">
            <v>30</v>
          </cell>
          <cell r="T162">
            <v>10021</v>
          </cell>
        </row>
        <row r="163">
          <cell r="A163" t="str">
            <v xml:space="preserve">ISLA MAGICA/P.TEMATIC                                      </v>
          </cell>
          <cell r="B163" t="str">
            <v>TVM</v>
          </cell>
          <cell r="C163" t="str">
            <v>GENERAL</v>
          </cell>
          <cell r="D163">
            <v>35614</v>
          </cell>
          <cell r="E163" t="str">
            <v>Jueves</v>
          </cell>
          <cell r="F163" t="str">
            <v>22:38:22</v>
          </cell>
          <cell r="G163" t="str">
            <v>000m30s</v>
          </cell>
          <cell r="H163" t="str">
            <v>[TOMBOLA]  * {(P)MUCHO MADRID}</v>
          </cell>
          <cell r="I163">
            <v>15</v>
          </cell>
          <cell r="J163">
            <v>19</v>
          </cell>
          <cell r="K163" t="str">
            <v>Resto</v>
          </cell>
          <cell r="L163">
            <v>1</v>
          </cell>
          <cell r="M163" t="str">
            <v xml:space="preserve">     141.7</v>
          </cell>
          <cell r="N163">
            <v>382</v>
          </cell>
          <cell r="O163">
            <v>1125</v>
          </cell>
          <cell r="P163" t="str">
            <v xml:space="preserve">       5.2</v>
          </cell>
          <cell r="Q163">
            <v>10048</v>
          </cell>
          <cell r="R163" t="str">
            <v xml:space="preserve">      27.4</v>
          </cell>
          <cell r="S163">
            <v>30</v>
          </cell>
          <cell r="T163">
            <v>10048</v>
          </cell>
        </row>
        <row r="164">
          <cell r="A164" t="str">
            <v xml:space="preserve">ISLA MAGICA/P.TEMATIC                                      </v>
          </cell>
          <cell r="B164" t="str">
            <v>C.SUR</v>
          </cell>
          <cell r="C164" t="str">
            <v>GENERAL</v>
          </cell>
          <cell r="D164">
            <v>35615</v>
          </cell>
          <cell r="E164" t="str">
            <v>Viernes</v>
          </cell>
          <cell r="F164" t="str">
            <v>14:26:15</v>
          </cell>
          <cell r="G164" t="str">
            <v>000m30s</v>
          </cell>
          <cell r="H164" t="str">
            <v>[NOTICIAS 1] {NOTICIAS PROVINCIALES} * {(P)TU MEJOR VERANO}</v>
          </cell>
          <cell r="I164">
            <v>5</v>
          </cell>
          <cell r="J164">
            <v>14</v>
          </cell>
          <cell r="K164" t="str">
            <v>Resto</v>
          </cell>
          <cell r="L164">
            <v>1</v>
          </cell>
          <cell r="M164" t="str">
            <v xml:space="preserve">     142.7</v>
          </cell>
          <cell r="N164">
            <v>375</v>
          </cell>
          <cell r="O164">
            <v>525</v>
          </cell>
          <cell r="P164" t="str">
            <v xml:space="preserve">       5.2</v>
          </cell>
          <cell r="Q164">
            <v>10065</v>
          </cell>
          <cell r="R164" t="str">
            <v xml:space="preserve">      27.5</v>
          </cell>
          <cell r="S164">
            <v>30</v>
          </cell>
          <cell r="T164">
            <v>10065</v>
          </cell>
        </row>
        <row r="165">
          <cell r="A165" t="str">
            <v xml:space="preserve">ISLA MAGICA/P.TEMATIC                                      </v>
          </cell>
          <cell r="B165" t="str">
            <v>TVM</v>
          </cell>
          <cell r="C165" t="str">
            <v>GENERAL</v>
          </cell>
          <cell r="D165">
            <v>35615</v>
          </cell>
          <cell r="E165" t="str">
            <v>Viernes</v>
          </cell>
          <cell r="F165" t="str">
            <v>23:39:29</v>
          </cell>
          <cell r="G165" t="str">
            <v>000m30s</v>
          </cell>
          <cell r="H165" t="str">
            <v>[SUCEDIO EN MADRID] {(P)MUCHO MADRID} * {AVANCE PROGRAMACION}</v>
          </cell>
          <cell r="I165">
            <v>3</v>
          </cell>
          <cell r="J165">
            <v>19</v>
          </cell>
          <cell r="K165" t="str">
            <v>Resto</v>
          </cell>
          <cell r="L165">
            <v>1</v>
          </cell>
          <cell r="M165" t="str">
            <v xml:space="preserve">     143.7</v>
          </cell>
          <cell r="N165">
            <v>368</v>
          </cell>
          <cell r="O165">
            <v>1050</v>
          </cell>
          <cell r="P165" t="str">
            <v xml:space="preserve">       5.2</v>
          </cell>
          <cell r="Q165">
            <v>10107</v>
          </cell>
          <cell r="R165" t="str">
            <v xml:space="preserve">      27.6</v>
          </cell>
          <cell r="S165">
            <v>30</v>
          </cell>
          <cell r="T165">
            <v>10107</v>
          </cell>
        </row>
        <row r="166">
          <cell r="A166" t="str">
            <v xml:space="preserve">ISLA MAGICA/P.TEMATIC                                      </v>
          </cell>
          <cell r="B166" t="str">
            <v>C.SUR</v>
          </cell>
          <cell r="C166" t="str">
            <v>GENERAL</v>
          </cell>
          <cell r="D166">
            <v>35616</v>
          </cell>
          <cell r="E166" t="str">
            <v>Sabado</v>
          </cell>
          <cell r="F166" t="str">
            <v>16:34:51</v>
          </cell>
          <cell r="G166" t="str">
            <v>000m30s</v>
          </cell>
          <cell r="H166" t="str">
            <v>[CINE] {AVANCE PROGRAMACION} * {AVANCE PROGRAMACION}</v>
          </cell>
          <cell r="I166">
            <v>4</v>
          </cell>
          <cell r="J166">
            <v>19</v>
          </cell>
          <cell r="K166" t="str">
            <v>Resto</v>
          </cell>
          <cell r="L166">
            <v>1.2</v>
          </cell>
          <cell r="M166" t="str">
            <v xml:space="preserve">     145.0</v>
          </cell>
          <cell r="N166">
            <v>453</v>
          </cell>
          <cell r="O166">
            <v>338</v>
          </cell>
          <cell r="P166" t="str">
            <v xml:space="preserve">       5.2</v>
          </cell>
          <cell r="Q166">
            <v>10146</v>
          </cell>
          <cell r="R166" t="str">
            <v xml:space="preserve">      27.7</v>
          </cell>
          <cell r="S166">
            <v>30</v>
          </cell>
          <cell r="T166">
            <v>10146</v>
          </cell>
        </row>
        <row r="167">
          <cell r="A167" t="str">
            <v xml:space="preserve">ISLA MAGICA/P.TEMATIC                                      </v>
          </cell>
          <cell r="B167" t="str">
            <v>C.SUR</v>
          </cell>
          <cell r="C167" t="str">
            <v>GENERAL</v>
          </cell>
          <cell r="D167">
            <v>35616</v>
          </cell>
          <cell r="E167" t="str">
            <v>Sabado</v>
          </cell>
          <cell r="F167" t="str">
            <v>23:08:35</v>
          </cell>
          <cell r="G167" t="str">
            <v>000m30s</v>
          </cell>
          <cell r="H167" t="str">
            <v>[CANCIONES RECUERDO] {AVANCE PROGRAMACION} * {AVANCE PROGRAMACION}</v>
          </cell>
          <cell r="I167">
            <v>5</v>
          </cell>
          <cell r="J167">
            <v>18</v>
          </cell>
          <cell r="K167" t="str">
            <v>Resto</v>
          </cell>
          <cell r="L167">
            <v>1.5</v>
          </cell>
          <cell r="M167" t="str">
            <v xml:space="preserve">     146.4</v>
          </cell>
          <cell r="N167">
            <v>546</v>
          </cell>
          <cell r="O167">
            <v>675</v>
          </cell>
          <cell r="P167" t="str">
            <v xml:space="preserve">       5.3</v>
          </cell>
          <cell r="Q167">
            <v>10217</v>
          </cell>
          <cell r="R167" t="str">
            <v xml:space="preserve">      27.9</v>
          </cell>
          <cell r="S167">
            <v>30</v>
          </cell>
          <cell r="T167">
            <v>10217</v>
          </cell>
        </row>
        <row r="168">
          <cell r="A168" t="str">
            <v xml:space="preserve">ISLA MAGICA/P.TEMATIC                                      </v>
          </cell>
          <cell r="B168" t="str">
            <v>TVM</v>
          </cell>
          <cell r="C168" t="str">
            <v>GENERAL</v>
          </cell>
          <cell r="D168">
            <v>35616</v>
          </cell>
          <cell r="E168" t="str">
            <v>Sabado</v>
          </cell>
          <cell r="F168" t="str">
            <v>18:11:57</v>
          </cell>
          <cell r="G168" t="str">
            <v>000m30s</v>
          </cell>
          <cell r="H168" t="str">
            <v>[CINE 2]  * {AVANCE PROGRAMACION}</v>
          </cell>
          <cell r="I168">
            <v>15</v>
          </cell>
          <cell r="J168">
            <v>18</v>
          </cell>
          <cell r="K168" t="str">
            <v>Resto</v>
          </cell>
          <cell r="L168">
            <v>0.6</v>
          </cell>
          <cell r="M168" t="str">
            <v xml:space="preserve">     147.1</v>
          </cell>
          <cell r="N168">
            <v>235</v>
          </cell>
          <cell r="O168">
            <v>600</v>
          </cell>
          <cell r="P168" t="str">
            <v xml:space="preserve">       5.3</v>
          </cell>
          <cell r="Q168">
            <v>10233</v>
          </cell>
          <cell r="R168" t="str">
            <v xml:space="preserve">      27.9</v>
          </cell>
          <cell r="S168">
            <v>30</v>
          </cell>
          <cell r="T168">
            <v>10233</v>
          </cell>
        </row>
        <row r="169">
          <cell r="A169" t="str">
            <v xml:space="preserve">ISLA MAGICA/P.TEMATIC                                      </v>
          </cell>
          <cell r="B169" t="str">
            <v>C.SUR</v>
          </cell>
          <cell r="C169" t="str">
            <v>GENERAL</v>
          </cell>
          <cell r="D169">
            <v>35617</v>
          </cell>
          <cell r="E169" t="str">
            <v>Domingo</v>
          </cell>
          <cell r="F169" t="str">
            <v>16:30:30</v>
          </cell>
          <cell r="G169" t="str">
            <v>000m30s</v>
          </cell>
          <cell r="H169" t="str">
            <v>[CINE] {AVANCE PROGRAMACION} * {AVANCE PROGRAMACION}</v>
          </cell>
          <cell r="I169">
            <v>9</v>
          </cell>
          <cell r="J169">
            <v>18</v>
          </cell>
          <cell r="K169" t="str">
            <v>Resto</v>
          </cell>
          <cell r="L169">
            <v>0.6</v>
          </cell>
          <cell r="M169" t="str">
            <v xml:space="preserve">     147.7</v>
          </cell>
          <cell r="N169">
            <v>213</v>
          </cell>
          <cell r="O169">
            <v>338</v>
          </cell>
          <cell r="P169" t="str">
            <v xml:space="preserve">       5.3</v>
          </cell>
          <cell r="Q169">
            <v>10250</v>
          </cell>
          <cell r="R169" t="str">
            <v xml:space="preserve">      28.0</v>
          </cell>
          <cell r="S169">
            <v>30</v>
          </cell>
          <cell r="T169">
            <v>10250</v>
          </cell>
        </row>
        <row r="170">
          <cell r="A170" t="str">
            <v xml:space="preserve">ISLA MAGICA/P.TEMATIC                                      </v>
          </cell>
          <cell r="B170" t="str">
            <v>C.SUR</v>
          </cell>
          <cell r="C170" t="str">
            <v>GENERAL</v>
          </cell>
          <cell r="D170">
            <v>35617</v>
          </cell>
          <cell r="E170" t="str">
            <v>Domingo</v>
          </cell>
          <cell r="F170" t="str">
            <v>22:47:44</v>
          </cell>
          <cell r="G170" t="str">
            <v>000m30s</v>
          </cell>
          <cell r="H170" t="str">
            <v>[CINE GRAN PANTALLA] {AVANCE PROGRAMACION} * {AVANCE PROGRAMACION}</v>
          </cell>
          <cell r="I170">
            <v>5</v>
          </cell>
          <cell r="J170">
            <v>17</v>
          </cell>
          <cell r="K170" t="str">
            <v>Resto</v>
          </cell>
          <cell r="L170">
            <v>0.6</v>
          </cell>
          <cell r="M170" t="str">
            <v xml:space="preserve">     148.3</v>
          </cell>
          <cell r="N170">
            <v>219</v>
          </cell>
          <cell r="O170">
            <v>600</v>
          </cell>
          <cell r="P170" t="str">
            <v xml:space="preserve">       5.3</v>
          </cell>
          <cell r="Q170">
            <v>10212</v>
          </cell>
          <cell r="R170" t="str">
            <v xml:space="preserve">      27.9</v>
          </cell>
          <cell r="S170">
            <v>30</v>
          </cell>
          <cell r="T170">
            <v>10212</v>
          </cell>
        </row>
        <row r="171">
          <cell r="A171" t="str">
            <v xml:space="preserve">ISLA MAGICA/P.TEMATIC                                      </v>
          </cell>
          <cell r="B171" t="str">
            <v>C.SUR</v>
          </cell>
          <cell r="C171" t="str">
            <v>GENERAL</v>
          </cell>
          <cell r="D171">
            <v>35617</v>
          </cell>
          <cell r="E171" t="str">
            <v>Domingo</v>
          </cell>
          <cell r="F171" t="str">
            <v>22:49:34</v>
          </cell>
          <cell r="G171" t="str">
            <v>000m30s</v>
          </cell>
          <cell r="H171" t="str">
            <v>[CINE GRAN PANTALLA] {AVANCE PROGRAMACION} * {AVANCE PROGRAMACION}</v>
          </cell>
          <cell r="I171">
            <v>9</v>
          </cell>
          <cell r="J171">
            <v>17</v>
          </cell>
          <cell r="K171" t="str">
            <v>Resto</v>
          </cell>
          <cell r="L171">
            <v>0.4</v>
          </cell>
          <cell r="M171" t="str">
            <v xml:space="preserve">     148.7</v>
          </cell>
          <cell r="N171">
            <v>162</v>
          </cell>
          <cell r="O171">
            <v>600</v>
          </cell>
          <cell r="P171" t="str">
            <v xml:space="preserve">       5.3</v>
          </cell>
          <cell r="Q171">
            <v>10213</v>
          </cell>
          <cell r="R171" t="str">
            <v xml:space="preserve">      27.9</v>
          </cell>
          <cell r="S171">
            <v>30</v>
          </cell>
          <cell r="T171">
            <v>10213</v>
          </cell>
        </row>
        <row r="172">
          <cell r="A172" t="str">
            <v xml:space="preserve">ISLA MAGICA/P.TEMATIC                                      </v>
          </cell>
          <cell r="B172" t="str">
            <v>TVM</v>
          </cell>
          <cell r="C172" t="str">
            <v>GENERAL</v>
          </cell>
          <cell r="D172">
            <v>35617</v>
          </cell>
          <cell r="E172" t="str">
            <v>Domingo</v>
          </cell>
          <cell r="F172" t="str">
            <v>23:13:25</v>
          </cell>
          <cell r="G172" t="str">
            <v>000m30s</v>
          </cell>
          <cell r="H172" t="str">
            <v>[INOCENTE INOCENTE]  * {AVANCE PROGRAMACION}</v>
          </cell>
          <cell r="I172">
            <v>8</v>
          </cell>
          <cell r="J172">
            <v>19</v>
          </cell>
          <cell r="K172" t="str">
            <v>Resto</v>
          </cell>
          <cell r="L172">
            <v>0.6</v>
          </cell>
          <cell r="M172" t="str">
            <v xml:space="preserve">     149.3</v>
          </cell>
          <cell r="N172">
            <v>216</v>
          </cell>
          <cell r="O172">
            <v>1050</v>
          </cell>
          <cell r="P172" t="str">
            <v xml:space="preserve">       5.3</v>
          </cell>
          <cell r="Q172">
            <v>10239</v>
          </cell>
          <cell r="R172" t="str">
            <v xml:space="preserve">      27.9</v>
          </cell>
          <cell r="S172">
            <v>30</v>
          </cell>
          <cell r="T172">
            <v>10239</v>
          </cell>
        </row>
        <row r="173">
          <cell r="A173" t="str">
            <v xml:space="preserve">ISLA MAGICA/P.TEMATIC                                      </v>
          </cell>
          <cell r="B173" t="str">
            <v>C.SUR</v>
          </cell>
          <cell r="C173" t="str">
            <v>GENERAL</v>
          </cell>
          <cell r="D173">
            <v>35618</v>
          </cell>
          <cell r="E173" t="str">
            <v>Lunes</v>
          </cell>
          <cell r="F173" t="str">
            <v>14:26:40</v>
          </cell>
          <cell r="G173" t="str">
            <v>000m30s</v>
          </cell>
          <cell r="H173" t="str">
            <v>[NOTICIAS 1] {NOTICIAS PROVINCIALES} * {(P)TU MEJOR VERANO}</v>
          </cell>
          <cell r="I173">
            <v>4</v>
          </cell>
          <cell r="J173">
            <v>12</v>
          </cell>
          <cell r="K173" t="str">
            <v>Resto</v>
          </cell>
          <cell r="L173">
            <v>1</v>
          </cell>
          <cell r="M173" t="str">
            <v xml:space="preserve">     150.3</v>
          </cell>
          <cell r="N173">
            <v>385</v>
          </cell>
          <cell r="O173">
            <v>525</v>
          </cell>
          <cell r="P173" t="str">
            <v xml:space="preserve">       5.4</v>
          </cell>
          <cell r="Q173">
            <v>10240</v>
          </cell>
          <cell r="R173" t="str">
            <v xml:space="preserve">      27.9</v>
          </cell>
          <cell r="S173">
            <v>30</v>
          </cell>
          <cell r="T173">
            <v>10240</v>
          </cell>
        </row>
        <row r="174">
          <cell r="A174" t="str">
            <v xml:space="preserve">ISLA MAGICA/P.TEMATIC                                      </v>
          </cell>
          <cell r="B174" t="str">
            <v>C.SUR</v>
          </cell>
          <cell r="C174" t="str">
            <v>GENERAL</v>
          </cell>
          <cell r="D174">
            <v>35618</v>
          </cell>
          <cell r="E174" t="str">
            <v>Lunes</v>
          </cell>
          <cell r="F174" t="str">
            <v>17:00:20</v>
          </cell>
          <cell r="G174" t="str">
            <v>000m30s</v>
          </cell>
          <cell r="H174" t="str">
            <v>[DE TARDE EN TARDE] {AVANCE PROGRAMACION} * {AVANCE PROGRAMACION}</v>
          </cell>
          <cell r="I174">
            <v>7</v>
          </cell>
          <cell r="J174">
            <v>12</v>
          </cell>
          <cell r="K174" t="str">
            <v>Resto</v>
          </cell>
          <cell r="L174">
            <v>1.6</v>
          </cell>
          <cell r="M174" t="str">
            <v xml:space="preserve">     151.9</v>
          </cell>
          <cell r="N174">
            <v>587</v>
          </cell>
          <cell r="O174">
            <v>375</v>
          </cell>
          <cell r="P174" t="str">
            <v xml:space="preserve">       5.4</v>
          </cell>
          <cell r="Q174">
            <v>10261</v>
          </cell>
          <cell r="R174" t="str">
            <v xml:space="preserve">      28.0</v>
          </cell>
          <cell r="S174">
            <v>30</v>
          </cell>
          <cell r="T174">
            <v>10261</v>
          </cell>
        </row>
        <row r="175">
          <cell r="A175" t="str">
            <v xml:space="preserve">ISLA MAGICA/P.TEMATIC                                      </v>
          </cell>
          <cell r="B175" t="str">
            <v>C.SUR</v>
          </cell>
          <cell r="C175" t="str">
            <v>GENERAL</v>
          </cell>
          <cell r="D175">
            <v>35618</v>
          </cell>
          <cell r="E175" t="str">
            <v>Lunes</v>
          </cell>
          <cell r="F175" t="str">
            <v>22:23:44</v>
          </cell>
          <cell r="G175" t="str">
            <v>000m30s</v>
          </cell>
          <cell r="H175" t="str">
            <v>[NOCHES DE GLORIA] {AVANCE PROGRAMACION} * {AVANCE PROGRAMACION}</v>
          </cell>
          <cell r="I175">
            <v>4</v>
          </cell>
          <cell r="J175">
            <v>16</v>
          </cell>
          <cell r="K175" t="str">
            <v>Resto</v>
          </cell>
          <cell r="L175">
            <v>0.9</v>
          </cell>
          <cell r="M175" t="str">
            <v xml:space="preserve">     152.9</v>
          </cell>
          <cell r="N175">
            <v>337</v>
          </cell>
          <cell r="O175">
            <v>675</v>
          </cell>
          <cell r="P175" t="str">
            <v xml:space="preserve">       5.5</v>
          </cell>
          <cell r="Q175">
            <v>10271</v>
          </cell>
          <cell r="R175" t="str">
            <v xml:space="preserve">      28.0</v>
          </cell>
          <cell r="S175">
            <v>30</v>
          </cell>
          <cell r="T175">
            <v>10271</v>
          </cell>
        </row>
        <row r="176">
          <cell r="A176" t="str">
            <v xml:space="preserve">ISLA MAGICA/P.TEMATIC                                      </v>
          </cell>
          <cell r="B176" t="str">
            <v>TVM</v>
          </cell>
          <cell r="C176" t="str">
            <v>GENERAL</v>
          </cell>
          <cell r="D176">
            <v>35618</v>
          </cell>
          <cell r="E176" t="str">
            <v>Lunes</v>
          </cell>
          <cell r="F176" t="str">
            <v>23:35:58</v>
          </cell>
          <cell r="G176" t="str">
            <v>000m30s</v>
          </cell>
          <cell r="H176" t="str">
            <v>[CINE 2]  * {AVANCE PROGRAMACION}</v>
          </cell>
          <cell r="I176">
            <v>3</v>
          </cell>
          <cell r="J176">
            <v>23</v>
          </cell>
          <cell r="K176" t="str">
            <v>Resto</v>
          </cell>
          <cell r="L176">
            <v>0.4</v>
          </cell>
          <cell r="M176" t="str">
            <v xml:space="preserve">     153.3</v>
          </cell>
          <cell r="N176">
            <v>150</v>
          </cell>
          <cell r="O176">
            <v>1050</v>
          </cell>
          <cell r="P176" t="str">
            <v xml:space="preserve">       5.5</v>
          </cell>
          <cell r="Q176">
            <v>10288</v>
          </cell>
          <cell r="R176" t="str">
            <v xml:space="preserve">      28.1</v>
          </cell>
          <cell r="S176">
            <v>30</v>
          </cell>
          <cell r="T176">
            <v>10288</v>
          </cell>
        </row>
        <row r="177">
          <cell r="A177" t="str">
            <v xml:space="preserve">ISLA MAGICA/P.TEMATIC                                      </v>
          </cell>
          <cell r="B177" t="str">
            <v>C.SUR</v>
          </cell>
          <cell r="C177" t="str">
            <v>GENERAL</v>
          </cell>
          <cell r="D177">
            <v>35619</v>
          </cell>
          <cell r="E177" t="str">
            <v>Martes</v>
          </cell>
          <cell r="F177" t="str">
            <v>14:24:16</v>
          </cell>
          <cell r="G177" t="str">
            <v>000m30s</v>
          </cell>
          <cell r="H177" t="str">
            <v>[NOTICIAS 1] {NOTICIAS PROVINCIALES} * {AVANCE PROGRAMACION}</v>
          </cell>
          <cell r="I177">
            <v>4</v>
          </cell>
          <cell r="J177">
            <v>10</v>
          </cell>
          <cell r="K177" t="str">
            <v>Resto</v>
          </cell>
          <cell r="L177">
            <v>1.4</v>
          </cell>
          <cell r="M177" t="str">
            <v xml:space="preserve">     154.7</v>
          </cell>
          <cell r="N177">
            <v>507</v>
          </cell>
          <cell r="O177">
            <v>525</v>
          </cell>
          <cell r="P177" t="str">
            <v xml:space="preserve">       5.5</v>
          </cell>
          <cell r="Q177">
            <v>10300</v>
          </cell>
          <cell r="R177" t="str">
            <v xml:space="preserve">      28.1</v>
          </cell>
          <cell r="S177">
            <v>30</v>
          </cell>
          <cell r="T177">
            <v>10300</v>
          </cell>
        </row>
        <row r="178">
          <cell r="A178" t="str">
            <v xml:space="preserve">ISLA MAGICA/P.TEMATIC                                      </v>
          </cell>
          <cell r="B178" t="str">
            <v>C.SUR</v>
          </cell>
          <cell r="C178" t="str">
            <v>GENERAL</v>
          </cell>
          <cell r="D178">
            <v>35619</v>
          </cell>
          <cell r="E178" t="str">
            <v>Martes</v>
          </cell>
          <cell r="F178" t="str">
            <v>23:47:50</v>
          </cell>
          <cell r="G178" t="str">
            <v>000m30s</v>
          </cell>
          <cell r="H178" t="str">
            <v>[CINE UNA DEL OESTE]  * {(P)TU MEJOR VERANO}</v>
          </cell>
          <cell r="I178">
            <v>5</v>
          </cell>
          <cell r="J178">
            <v>13</v>
          </cell>
          <cell r="K178" t="str">
            <v>Resto</v>
          </cell>
          <cell r="L178">
            <v>0.8</v>
          </cell>
          <cell r="M178" t="str">
            <v xml:space="preserve">     155.5</v>
          </cell>
          <cell r="N178">
            <v>291</v>
          </cell>
          <cell r="O178">
            <v>675</v>
          </cell>
          <cell r="P178" t="str">
            <v xml:space="preserve">       5.5</v>
          </cell>
          <cell r="Q178">
            <v>10339</v>
          </cell>
          <cell r="R178" t="str">
            <v xml:space="preserve">      28.2</v>
          </cell>
          <cell r="S178">
            <v>30</v>
          </cell>
          <cell r="T178">
            <v>10339</v>
          </cell>
        </row>
        <row r="179">
          <cell r="A179" t="str">
            <v xml:space="preserve">ISLA MAGICA/P.TEMATIC                                      </v>
          </cell>
          <cell r="B179" t="str">
            <v>TVM</v>
          </cell>
          <cell r="C179" t="str">
            <v>GENERAL</v>
          </cell>
          <cell r="D179">
            <v>35619</v>
          </cell>
          <cell r="E179" t="str">
            <v>Martes</v>
          </cell>
          <cell r="F179" t="str">
            <v>22:34:12</v>
          </cell>
          <cell r="G179" t="str">
            <v>000m30s</v>
          </cell>
          <cell r="H179" t="str">
            <v>[LA NOCHE DE...]  * {AVANCE PROGRAMACION}</v>
          </cell>
          <cell r="I179">
            <v>7</v>
          </cell>
          <cell r="J179">
            <v>19</v>
          </cell>
          <cell r="K179" t="str">
            <v>Resto</v>
          </cell>
          <cell r="L179">
            <v>1</v>
          </cell>
          <cell r="M179" t="str">
            <v xml:space="preserve">     156.5</v>
          </cell>
          <cell r="N179">
            <v>372</v>
          </cell>
          <cell r="O179">
            <v>1050</v>
          </cell>
          <cell r="P179" t="str">
            <v xml:space="preserve">       5.5</v>
          </cell>
          <cell r="Q179">
            <v>10360</v>
          </cell>
          <cell r="R179" t="str">
            <v xml:space="preserve">      28.3</v>
          </cell>
          <cell r="S179">
            <v>30</v>
          </cell>
          <cell r="T179">
            <v>10360</v>
          </cell>
        </row>
        <row r="180">
          <cell r="A180" t="str">
            <v xml:space="preserve">ISLA MAGICA/P.TEMATIC                                      </v>
          </cell>
          <cell r="B180" t="str">
            <v>C.SUR</v>
          </cell>
          <cell r="C180" t="str">
            <v>GENERAL</v>
          </cell>
          <cell r="D180">
            <v>35620</v>
          </cell>
          <cell r="E180" t="str">
            <v>Miercoles</v>
          </cell>
          <cell r="F180" t="str">
            <v>14:28:08</v>
          </cell>
          <cell r="G180" t="str">
            <v>000m30s</v>
          </cell>
          <cell r="H180" t="str">
            <v>[NOTICIAS 1] {NOTICIAS PROVINCIALES} * {AVANCE PROGRAMACION}</v>
          </cell>
          <cell r="I180">
            <v>11</v>
          </cell>
          <cell r="J180">
            <v>14</v>
          </cell>
          <cell r="K180" t="str">
            <v>Resto</v>
          </cell>
          <cell r="L180">
            <v>1.4</v>
          </cell>
          <cell r="M180" t="str">
            <v xml:space="preserve">     157.9</v>
          </cell>
          <cell r="N180">
            <v>512</v>
          </cell>
          <cell r="O180">
            <v>525</v>
          </cell>
          <cell r="P180" t="str">
            <v xml:space="preserve">       5.6</v>
          </cell>
          <cell r="Q180">
            <v>10393</v>
          </cell>
          <cell r="R180" t="str">
            <v xml:space="preserve">      28.4</v>
          </cell>
          <cell r="S180">
            <v>30</v>
          </cell>
          <cell r="T180">
            <v>10393</v>
          </cell>
        </row>
        <row r="181">
          <cell r="A181" t="str">
            <v xml:space="preserve">ISLA MAGICA/P.TEMATIC                                      </v>
          </cell>
          <cell r="B181" t="str">
            <v>C.SUR</v>
          </cell>
          <cell r="C181" t="str">
            <v>GENERAL</v>
          </cell>
          <cell r="D181">
            <v>35620</v>
          </cell>
          <cell r="E181" t="str">
            <v>Miercoles</v>
          </cell>
          <cell r="F181" t="str">
            <v>16:53:02</v>
          </cell>
          <cell r="G181" t="str">
            <v>000m30s</v>
          </cell>
          <cell r="H181" t="str">
            <v>[DE TARDE EN TARDE] {AVANCE PROGRAMACION} * {AVANCE PROGRAMACION}</v>
          </cell>
          <cell r="I181">
            <v>2</v>
          </cell>
          <cell r="J181">
            <v>13</v>
          </cell>
          <cell r="K181" t="str">
            <v>Segunda</v>
          </cell>
          <cell r="L181">
            <v>1.7</v>
          </cell>
          <cell r="M181" t="str">
            <v xml:space="preserve">     159.5</v>
          </cell>
          <cell r="N181">
            <v>606</v>
          </cell>
          <cell r="O181">
            <v>375</v>
          </cell>
          <cell r="P181" t="str">
            <v xml:space="preserve">       5.6</v>
          </cell>
          <cell r="Q181">
            <v>10408</v>
          </cell>
          <cell r="R181" t="str">
            <v xml:space="preserve">      28.4</v>
          </cell>
          <cell r="S181">
            <v>30</v>
          </cell>
          <cell r="T181">
            <v>10408</v>
          </cell>
        </row>
        <row r="182">
          <cell r="A182" t="str">
            <v xml:space="preserve">ISLA MAGICA/P.TEMATIC                                      </v>
          </cell>
          <cell r="B182" t="str">
            <v>C.SUR</v>
          </cell>
          <cell r="C182" t="str">
            <v>GENERAL</v>
          </cell>
          <cell r="D182">
            <v>35620</v>
          </cell>
          <cell r="E182" t="str">
            <v>Miercoles</v>
          </cell>
          <cell r="F182" t="str">
            <v>22:54:11</v>
          </cell>
          <cell r="G182" t="str">
            <v>000m30s</v>
          </cell>
          <cell r="H182" t="str">
            <v>[LAS COPLAS DE CARMEN] {AVANCE PROGRAMACION} * {AVANCE PROGRAMACION}</v>
          </cell>
          <cell r="I182">
            <v>3</v>
          </cell>
          <cell r="J182">
            <v>16</v>
          </cell>
          <cell r="K182" t="str">
            <v>Resto</v>
          </cell>
          <cell r="L182">
            <v>1.6</v>
          </cell>
          <cell r="M182" t="str">
            <v xml:space="preserve">     161.2</v>
          </cell>
          <cell r="N182">
            <v>603</v>
          </cell>
          <cell r="O182">
            <v>675</v>
          </cell>
          <cell r="P182" t="str">
            <v xml:space="preserve">       5.7</v>
          </cell>
          <cell r="Q182">
            <v>10432</v>
          </cell>
          <cell r="R182" t="str">
            <v xml:space="preserve">      28.5</v>
          </cell>
          <cell r="S182">
            <v>30</v>
          </cell>
          <cell r="T182">
            <v>10432</v>
          </cell>
        </row>
        <row r="183">
          <cell r="A183" t="str">
            <v xml:space="preserve">ISLA MAGICA/P.TEMATIC                                      </v>
          </cell>
          <cell r="B183" t="str">
            <v>TVM</v>
          </cell>
          <cell r="C183" t="str">
            <v>GENERAL</v>
          </cell>
          <cell r="D183">
            <v>35620</v>
          </cell>
          <cell r="E183" t="str">
            <v>Miercoles</v>
          </cell>
          <cell r="F183" t="str">
            <v>15:11:33</v>
          </cell>
          <cell r="G183" t="str">
            <v>000m30s</v>
          </cell>
          <cell r="H183" t="str">
            <v>[TELENOTICIAS 1] {TELENOTICIAS 1:GRAL.}</v>
          </cell>
          <cell r="I183">
            <v>6</v>
          </cell>
          <cell r="J183">
            <v>9</v>
          </cell>
          <cell r="K183" t="str">
            <v>Resto</v>
          </cell>
          <cell r="L183">
            <v>1</v>
          </cell>
          <cell r="M183" t="str">
            <v xml:space="preserve">     162.1</v>
          </cell>
          <cell r="N183">
            <v>350</v>
          </cell>
          <cell r="O183">
            <v>675</v>
          </cell>
          <cell r="P183" t="str">
            <v xml:space="preserve">       5.7</v>
          </cell>
          <cell r="Q183">
            <v>10470</v>
          </cell>
          <cell r="R183" t="str">
            <v xml:space="preserve">      28.6</v>
          </cell>
          <cell r="S183">
            <v>30</v>
          </cell>
          <cell r="T183">
            <v>10470</v>
          </cell>
        </row>
        <row r="184">
          <cell r="A184" t="str">
            <v xml:space="preserve">ISLA MAGICA/P.TEMATIC                                      </v>
          </cell>
          <cell r="B184" t="str">
            <v>TVM</v>
          </cell>
          <cell r="C184" t="str">
            <v>GENERAL</v>
          </cell>
          <cell r="D184">
            <v>35620</v>
          </cell>
          <cell r="E184" t="str">
            <v>Miercoles</v>
          </cell>
          <cell r="F184" t="str">
            <v>21:30:52</v>
          </cell>
          <cell r="G184" t="str">
            <v>000m30s</v>
          </cell>
          <cell r="H184" t="str">
            <v>[TELENOTICIAS 2] * [CANCIONES RECUERDO]</v>
          </cell>
          <cell r="I184">
            <v>2</v>
          </cell>
          <cell r="J184">
            <v>2</v>
          </cell>
          <cell r="K184" t="str">
            <v>Ultima</v>
          </cell>
          <cell r="L184">
            <v>0.9</v>
          </cell>
          <cell r="M184" t="str">
            <v xml:space="preserve">     163.0</v>
          </cell>
          <cell r="N184">
            <v>342</v>
          </cell>
          <cell r="O184">
            <v>1125</v>
          </cell>
          <cell r="P184" t="str">
            <v xml:space="preserve">       5.7</v>
          </cell>
          <cell r="Q184">
            <v>10511</v>
          </cell>
          <cell r="R184" t="str">
            <v xml:space="preserve">      28.7</v>
          </cell>
          <cell r="S184">
            <v>30</v>
          </cell>
          <cell r="T184">
            <v>10511</v>
          </cell>
        </row>
        <row r="185">
          <cell r="A185" t="str">
            <v xml:space="preserve">ISLA MAGICA/P.TEMATIC                                      </v>
          </cell>
          <cell r="B185" t="str">
            <v>C.SUR</v>
          </cell>
          <cell r="C185" t="str">
            <v>GENERAL</v>
          </cell>
          <cell r="D185">
            <v>35621</v>
          </cell>
          <cell r="E185" t="str">
            <v>Jueves</v>
          </cell>
          <cell r="F185" t="str">
            <v>14:25:42</v>
          </cell>
          <cell r="G185" t="str">
            <v>000m30s</v>
          </cell>
          <cell r="H185" t="str">
            <v>[NOTICIAS 1] {NOTICIAS PROVINCIALES} * {AVANCE PROGRAMACION}</v>
          </cell>
          <cell r="I185">
            <v>4</v>
          </cell>
          <cell r="J185">
            <v>12</v>
          </cell>
          <cell r="K185" t="str">
            <v>Resto</v>
          </cell>
          <cell r="L185">
            <v>1.5</v>
          </cell>
          <cell r="M185" t="str">
            <v xml:space="preserve">     164.5</v>
          </cell>
          <cell r="N185">
            <v>540</v>
          </cell>
          <cell r="O185">
            <v>525</v>
          </cell>
          <cell r="P185" t="str">
            <v xml:space="preserve">       5.7</v>
          </cell>
          <cell r="Q185">
            <v>10538</v>
          </cell>
          <cell r="R185" t="str">
            <v xml:space="preserve">      28.7</v>
          </cell>
          <cell r="S185">
            <v>30</v>
          </cell>
          <cell r="T185">
            <v>10538</v>
          </cell>
        </row>
        <row r="186">
          <cell r="A186" t="str">
            <v xml:space="preserve">ISLA MAGICA/P.TEMATIC                                      </v>
          </cell>
          <cell r="B186" t="str">
            <v>C.SUR</v>
          </cell>
          <cell r="C186" t="str">
            <v>GENERAL</v>
          </cell>
          <cell r="D186">
            <v>35621</v>
          </cell>
          <cell r="E186" t="str">
            <v>Jueves</v>
          </cell>
          <cell r="F186" t="str">
            <v>22:28:38</v>
          </cell>
          <cell r="G186" t="str">
            <v>000m30s</v>
          </cell>
          <cell r="H186" t="str">
            <v>[CINE] {AVANCE PROGRAMACION} * {AVANCE NOTICIAS 22H}</v>
          </cell>
          <cell r="I186">
            <v>6</v>
          </cell>
          <cell r="J186">
            <v>16</v>
          </cell>
          <cell r="K186" t="str">
            <v>Resto</v>
          </cell>
          <cell r="L186">
            <v>0.8</v>
          </cell>
          <cell r="M186" t="str">
            <v xml:space="preserve">     165.3</v>
          </cell>
          <cell r="N186">
            <v>275</v>
          </cell>
          <cell r="O186">
            <v>675</v>
          </cell>
          <cell r="P186" t="str">
            <v xml:space="preserve">       5.7</v>
          </cell>
          <cell r="Q186">
            <v>10549</v>
          </cell>
          <cell r="R186" t="str">
            <v xml:space="preserve">      28.8</v>
          </cell>
          <cell r="S186">
            <v>30</v>
          </cell>
          <cell r="T186">
            <v>10549</v>
          </cell>
        </row>
        <row r="187">
          <cell r="A187" t="str">
            <v xml:space="preserve">ISLA MAGICA/P.TEMATIC                                      </v>
          </cell>
          <cell r="B187" t="str">
            <v>TVM</v>
          </cell>
          <cell r="C187" t="str">
            <v>GENERAL</v>
          </cell>
          <cell r="D187">
            <v>35621</v>
          </cell>
          <cell r="E187" t="str">
            <v>Jueves</v>
          </cell>
          <cell r="F187" t="str">
            <v>23:33:36</v>
          </cell>
          <cell r="G187" t="str">
            <v>000m30s</v>
          </cell>
          <cell r="H187" t="str">
            <v>[GALA DE CAMILO SESTO] {TELENOTICIAS 22H} * {TELENOTICIAS 24H}</v>
          </cell>
          <cell r="I187">
            <v>3</v>
          </cell>
          <cell r="J187">
            <v>3</v>
          </cell>
          <cell r="K187" t="str">
            <v>Ultima</v>
          </cell>
          <cell r="L187">
            <v>1.1000000000000001</v>
          </cell>
          <cell r="M187" t="str">
            <v xml:space="preserve">     166.3</v>
          </cell>
          <cell r="N187">
            <v>394</v>
          </cell>
          <cell r="O187">
            <v>1050</v>
          </cell>
          <cell r="P187" t="str">
            <v xml:space="preserve">       5.8</v>
          </cell>
          <cell r="Q187">
            <v>10575</v>
          </cell>
          <cell r="R187" t="str">
            <v xml:space="preserve">      28.8</v>
          </cell>
          <cell r="S187">
            <v>30</v>
          </cell>
          <cell r="T187">
            <v>10575</v>
          </cell>
        </row>
        <row r="188">
          <cell r="A188" t="str">
            <v xml:space="preserve">ISLA MAGICA/P.TEMATIC                                      </v>
          </cell>
          <cell r="B188" t="str">
            <v>C.SUR</v>
          </cell>
          <cell r="C188" t="str">
            <v>GENERAL</v>
          </cell>
          <cell r="D188">
            <v>35622</v>
          </cell>
          <cell r="E188" t="str">
            <v>Viernes</v>
          </cell>
          <cell r="F188" t="str">
            <v>14:27:00</v>
          </cell>
          <cell r="G188" t="str">
            <v>000m30s</v>
          </cell>
          <cell r="H188" t="str">
            <v>[NOTICIAS 1] {NOTICIAS PROVINCIALES} * {AVANCE PROGRAMACION}</v>
          </cell>
          <cell r="I188">
            <v>3</v>
          </cell>
          <cell r="J188">
            <v>15</v>
          </cell>
          <cell r="K188" t="str">
            <v>Resto</v>
          </cell>
          <cell r="L188">
            <v>1.5</v>
          </cell>
          <cell r="M188" t="str">
            <v xml:space="preserve">     167.9</v>
          </cell>
          <cell r="N188">
            <v>567</v>
          </cell>
          <cell r="O188">
            <v>525</v>
          </cell>
          <cell r="P188" t="str">
            <v xml:space="preserve">       5.8</v>
          </cell>
          <cell r="Q188">
            <v>10601</v>
          </cell>
          <cell r="R188" t="str">
            <v xml:space="preserve">      28.9</v>
          </cell>
          <cell r="S188">
            <v>30</v>
          </cell>
          <cell r="T188">
            <v>10601</v>
          </cell>
        </row>
        <row r="189">
          <cell r="A189" t="str">
            <v xml:space="preserve">ISLA MAGICA/P.TEMATIC                                      </v>
          </cell>
          <cell r="B189" t="str">
            <v>C.SUR</v>
          </cell>
          <cell r="C189" t="str">
            <v>GENERAL</v>
          </cell>
          <cell r="D189">
            <v>35622</v>
          </cell>
          <cell r="E189" t="str">
            <v>Viernes</v>
          </cell>
          <cell r="F189" t="str">
            <v>16:57:08</v>
          </cell>
          <cell r="G189" t="str">
            <v>000m30s</v>
          </cell>
          <cell r="H189" t="str">
            <v>[DE TARDE EN TARDE] {AVANCE PROGRAMACION} * {AVANCE PROGRAMACION}</v>
          </cell>
          <cell r="I189">
            <v>3</v>
          </cell>
          <cell r="J189">
            <v>14</v>
          </cell>
          <cell r="K189" t="str">
            <v>Resto</v>
          </cell>
          <cell r="L189">
            <v>1.6</v>
          </cell>
          <cell r="M189" t="str">
            <v xml:space="preserve">     169.5</v>
          </cell>
          <cell r="N189">
            <v>586</v>
          </cell>
          <cell r="O189">
            <v>375</v>
          </cell>
          <cell r="P189" t="str">
            <v xml:space="preserve">       5.8</v>
          </cell>
          <cell r="Q189">
            <v>10630</v>
          </cell>
          <cell r="R189" t="str">
            <v xml:space="preserve">      29.0</v>
          </cell>
          <cell r="S189">
            <v>30</v>
          </cell>
          <cell r="T189">
            <v>10630</v>
          </cell>
        </row>
        <row r="190">
          <cell r="A190" t="str">
            <v xml:space="preserve">ISLA MAGICA/P.TEMATIC                                      </v>
          </cell>
          <cell r="B190" t="str">
            <v>TVM</v>
          </cell>
          <cell r="C190" t="str">
            <v>GENERAL</v>
          </cell>
          <cell r="D190">
            <v>35622</v>
          </cell>
          <cell r="E190" t="str">
            <v>Viernes</v>
          </cell>
          <cell r="F190" t="str">
            <v>23:36:23</v>
          </cell>
          <cell r="G190" t="str">
            <v>000m30s</v>
          </cell>
          <cell r="H190" t="str">
            <v>[SUCEDIO EN MADRID] {AVANCE TELENOTIC. 23H} * {TLF.COLABOR.CIUDADANA}</v>
          </cell>
          <cell r="I190">
            <v>5</v>
          </cell>
          <cell r="J190">
            <v>21</v>
          </cell>
          <cell r="K190" t="str">
            <v>Resto</v>
          </cell>
          <cell r="L190">
            <v>0.7</v>
          </cell>
          <cell r="M190" t="str">
            <v xml:space="preserve">     170.2</v>
          </cell>
          <cell r="N190">
            <v>270</v>
          </cell>
          <cell r="O190">
            <v>1050</v>
          </cell>
          <cell r="P190" t="str">
            <v xml:space="preserve">       5.9</v>
          </cell>
          <cell r="Q190">
            <v>10648</v>
          </cell>
          <cell r="R190" t="str">
            <v xml:space="preserve">      29.0</v>
          </cell>
          <cell r="S190">
            <v>30</v>
          </cell>
          <cell r="T190">
            <v>10648</v>
          </cell>
        </row>
        <row r="191">
          <cell r="A191" t="str">
            <v xml:space="preserve">ISLA MAGICA/P.TEMATIC                                      </v>
          </cell>
          <cell r="B191" t="str">
            <v>C.SUR</v>
          </cell>
          <cell r="C191" t="str">
            <v>GENERAL</v>
          </cell>
          <cell r="D191">
            <v>35623</v>
          </cell>
          <cell r="E191" t="str">
            <v>Sabado</v>
          </cell>
          <cell r="F191" t="str">
            <v>16:56:14</v>
          </cell>
          <cell r="G191" t="str">
            <v>000m30s</v>
          </cell>
          <cell r="H191" t="str">
            <v xml:space="preserve">[CINE] {AVANCE PROGRAMACION} * </v>
          </cell>
          <cell r="I191">
            <v>4</v>
          </cell>
          <cell r="J191">
            <v>18</v>
          </cell>
          <cell r="K191" t="str">
            <v>Resto</v>
          </cell>
          <cell r="L191">
            <v>1.1000000000000001</v>
          </cell>
          <cell r="M191" t="str">
            <v xml:space="preserve">     171.3</v>
          </cell>
          <cell r="N191">
            <v>386</v>
          </cell>
          <cell r="O191">
            <v>338</v>
          </cell>
          <cell r="P191" t="str">
            <v xml:space="preserve">       5.9</v>
          </cell>
          <cell r="Q191">
            <v>10667</v>
          </cell>
          <cell r="R191" t="str">
            <v xml:space="preserve">      29.1</v>
          </cell>
          <cell r="S191">
            <v>30</v>
          </cell>
          <cell r="T191">
            <v>10667</v>
          </cell>
        </row>
        <row r="192">
          <cell r="A192" t="str">
            <v xml:space="preserve">ISLA MAGICA/P.TEMATIC                                      </v>
          </cell>
          <cell r="B192" t="str">
            <v>C.SUR</v>
          </cell>
          <cell r="C192" t="str">
            <v>GENERAL</v>
          </cell>
          <cell r="D192">
            <v>35623</v>
          </cell>
          <cell r="E192" t="str">
            <v>Sabado</v>
          </cell>
          <cell r="F192" t="str">
            <v>23:24:59</v>
          </cell>
          <cell r="G192" t="str">
            <v>000m30s</v>
          </cell>
          <cell r="H192" t="str">
            <v>[NOTICIAS 2] * [CINE]</v>
          </cell>
          <cell r="I192">
            <v>4</v>
          </cell>
          <cell r="J192">
            <v>17</v>
          </cell>
          <cell r="K192" t="str">
            <v>Resto</v>
          </cell>
          <cell r="L192">
            <v>0.8</v>
          </cell>
          <cell r="M192" t="str">
            <v xml:space="preserve">     172.1</v>
          </cell>
          <cell r="N192">
            <v>291</v>
          </cell>
          <cell r="O192">
            <v>675</v>
          </cell>
          <cell r="P192" t="str">
            <v xml:space="preserve">       5.9</v>
          </cell>
          <cell r="Q192">
            <v>10696</v>
          </cell>
          <cell r="R192" t="str">
            <v xml:space="preserve">      29.2</v>
          </cell>
          <cell r="S192">
            <v>30</v>
          </cell>
          <cell r="T192">
            <v>10696</v>
          </cell>
        </row>
        <row r="193">
          <cell r="A193" t="str">
            <v xml:space="preserve">ISLA MAGICA/P.TEMATIC                                      </v>
          </cell>
          <cell r="B193" t="str">
            <v>TVM</v>
          </cell>
          <cell r="C193" t="str">
            <v>GENERAL</v>
          </cell>
          <cell r="D193">
            <v>35623</v>
          </cell>
          <cell r="E193" t="str">
            <v>Sabado</v>
          </cell>
          <cell r="F193" t="str">
            <v>19:18:44</v>
          </cell>
          <cell r="G193" t="str">
            <v>000m30s</v>
          </cell>
          <cell r="H193" t="str">
            <v>[ESPECIAL INFORMATIVO]</v>
          </cell>
          <cell r="I193">
            <v>7</v>
          </cell>
          <cell r="J193">
            <v>11</v>
          </cell>
          <cell r="K193" t="str">
            <v>Resto</v>
          </cell>
          <cell r="L193">
            <v>0.4</v>
          </cell>
          <cell r="M193" t="str">
            <v xml:space="preserve">     172.5</v>
          </cell>
          <cell r="N193">
            <v>165</v>
          </cell>
          <cell r="O193">
            <v>600</v>
          </cell>
          <cell r="P193" t="str">
            <v xml:space="preserve">       5.9</v>
          </cell>
          <cell r="Q193">
            <v>10713</v>
          </cell>
          <cell r="R193" t="str">
            <v xml:space="preserve">      29.2</v>
          </cell>
          <cell r="S193">
            <v>30</v>
          </cell>
          <cell r="T193">
            <v>10713</v>
          </cell>
        </row>
        <row r="194">
          <cell r="A194" t="str">
            <v xml:space="preserve">ISLA MAGICA/P.TEMATIC                                      </v>
          </cell>
          <cell r="B194" t="str">
            <v>C.SUR</v>
          </cell>
          <cell r="C194" t="str">
            <v>GENERAL</v>
          </cell>
          <cell r="D194">
            <v>35624</v>
          </cell>
          <cell r="E194" t="str">
            <v>Domingo</v>
          </cell>
          <cell r="F194" t="str">
            <v>18:46:30</v>
          </cell>
          <cell r="G194" t="str">
            <v>000m30s</v>
          </cell>
          <cell r="H194" t="str">
            <v>[NOTICIAS 16H]  * {AVANCE PROGRAMACION}</v>
          </cell>
          <cell r="I194">
            <v>3</v>
          </cell>
          <cell r="J194">
            <v>13</v>
          </cell>
          <cell r="K194" t="str">
            <v>Resto</v>
          </cell>
          <cell r="L194">
            <v>1.8</v>
          </cell>
          <cell r="M194" t="str">
            <v xml:space="preserve">     174.3</v>
          </cell>
          <cell r="N194">
            <v>646</v>
          </cell>
          <cell r="O194">
            <v>375</v>
          </cell>
          <cell r="P194" t="str">
            <v xml:space="preserve">       5.9</v>
          </cell>
          <cell r="Q194">
            <v>10758</v>
          </cell>
          <cell r="R194" t="str">
            <v xml:space="preserve">      29.3</v>
          </cell>
          <cell r="S194">
            <v>30</v>
          </cell>
          <cell r="T194">
            <v>10758</v>
          </cell>
        </row>
        <row r="195">
          <cell r="A195" t="str">
            <v xml:space="preserve">ISLA MAGICA/P.TEMATIC                                      </v>
          </cell>
          <cell r="B195" t="str">
            <v>C.SUR</v>
          </cell>
          <cell r="C195" t="str">
            <v>GENERAL</v>
          </cell>
          <cell r="D195">
            <v>35624</v>
          </cell>
          <cell r="E195" t="str">
            <v>Domingo</v>
          </cell>
          <cell r="F195" t="str">
            <v>22:48:42</v>
          </cell>
          <cell r="G195" t="str">
            <v>000m30s</v>
          </cell>
          <cell r="H195" t="str">
            <v>[CINE GRAN PANTALLA] {AVANCE PROGRAMACION} * {AVANCE PROGRAMACION}</v>
          </cell>
          <cell r="I195">
            <v>6</v>
          </cell>
          <cell r="J195">
            <v>17</v>
          </cell>
          <cell r="K195" t="str">
            <v>Resto</v>
          </cell>
          <cell r="L195">
            <v>1.4</v>
          </cell>
          <cell r="M195" t="str">
            <v xml:space="preserve">     175.7</v>
          </cell>
          <cell r="N195">
            <v>516</v>
          </cell>
          <cell r="O195">
            <v>600</v>
          </cell>
          <cell r="P195" t="str">
            <v xml:space="preserve">       6.0</v>
          </cell>
          <cell r="Q195">
            <v>10784</v>
          </cell>
          <cell r="R195" t="str">
            <v xml:space="preserve">      29.4</v>
          </cell>
          <cell r="S195">
            <v>30</v>
          </cell>
          <cell r="T195">
            <v>10784</v>
          </cell>
        </row>
        <row r="196">
          <cell r="A196" t="str">
            <v xml:space="preserve">ISLA MAGICA/P.TEMATIC                                      </v>
          </cell>
          <cell r="B196" t="str">
            <v>C.SUR</v>
          </cell>
          <cell r="C196" t="str">
            <v>GENERAL</v>
          </cell>
          <cell r="D196">
            <v>35624</v>
          </cell>
          <cell r="E196" t="str">
            <v>Domingo</v>
          </cell>
          <cell r="F196" t="str">
            <v>22:49:57</v>
          </cell>
          <cell r="G196" t="str">
            <v>000m30s</v>
          </cell>
          <cell r="H196" t="str">
            <v>[CINE GRAN PANTALLA] {AVANCE PROGRAMACION} * {AVANCE PROGRAMACION}</v>
          </cell>
          <cell r="I196">
            <v>10</v>
          </cell>
          <cell r="J196">
            <v>17</v>
          </cell>
          <cell r="K196" t="str">
            <v>Resto</v>
          </cell>
          <cell r="L196">
            <v>1.4</v>
          </cell>
          <cell r="M196" t="str">
            <v xml:space="preserve">     177.1</v>
          </cell>
          <cell r="N196">
            <v>503</v>
          </cell>
          <cell r="O196">
            <v>600</v>
          </cell>
          <cell r="P196" t="str">
            <v xml:space="preserve">       6.0</v>
          </cell>
          <cell r="Q196">
            <v>10786</v>
          </cell>
          <cell r="R196" t="str">
            <v xml:space="preserve">      29.4</v>
          </cell>
          <cell r="S196">
            <v>30</v>
          </cell>
          <cell r="T196">
            <v>10786</v>
          </cell>
        </row>
        <row r="197">
          <cell r="A197" t="str">
            <v xml:space="preserve">ISLA MAGICA/P.TEMATIC                                      </v>
          </cell>
          <cell r="B197" t="str">
            <v>TVM</v>
          </cell>
          <cell r="C197" t="str">
            <v>GENERAL</v>
          </cell>
          <cell r="D197">
            <v>35624</v>
          </cell>
          <cell r="E197" t="str">
            <v>Domingo</v>
          </cell>
          <cell r="F197" t="str">
            <v>23:52:26</v>
          </cell>
          <cell r="G197" t="str">
            <v>000m30s</v>
          </cell>
          <cell r="H197" t="str">
            <v>[INOCENTE INOCENTE] {AVANCE PROGRAMACION} * {AVANCE PROGRAMACION}</v>
          </cell>
          <cell r="I197">
            <v>3</v>
          </cell>
          <cell r="J197">
            <v>19</v>
          </cell>
          <cell r="K197" t="str">
            <v>Resto</v>
          </cell>
          <cell r="L197">
            <v>0.4</v>
          </cell>
          <cell r="M197" t="str">
            <v xml:space="preserve">     177.5</v>
          </cell>
          <cell r="N197">
            <v>151</v>
          </cell>
          <cell r="O197">
            <v>1050</v>
          </cell>
          <cell r="P197" t="str">
            <v xml:space="preserve">       6.0</v>
          </cell>
          <cell r="Q197">
            <v>10789</v>
          </cell>
          <cell r="R197" t="str">
            <v xml:space="preserve">      29.4</v>
          </cell>
          <cell r="S197">
            <v>30</v>
          </cell>
          <cell r="T197">
            <v>10789</v>
          </cell>
        </row>
        <row r="198">
          <cell r="A198" t="str">
            <v xml:space="preserve">ISLA MAGICA/P.TEMATIC                                      </v>
          </cell>
          <cell r="B198" t="str">
            <v>C.SUR</v>
          </cell>
          <cell r="C198" t="str">
            <v>GENERAL</v>
          </cell>
          <cell r="D198">
            <v>35625</v>
          </cell>
          <cell r="E198" t="str">
            <v>Lunes</v>
          </cell>
          <cell r="F198" t="str">
            <v>14:24:15</v>
          </cell>
          <cell r="G198" t="str">
            <v>000m30s</v>
          </cell>
          <cell r="H198" t="str">
            <v>[NOTICIAS 1] {(P)TU MEJOR VERANO} * {AVANCE PROGRAMACION}</v>
          </cell>
          <cell r="I198">
            <v>2</v>
          </cell>
          <cell r="J198">
            <v>8</v>
          </cell>
          <cell r="K198" t="str">
            <v>Segunda</v>
          </cell>
          <cell r="L198">
            <v>1.4</v>
          </cell>
          <cell r="M198" t="str">
            <v xml:space="preserve">     178.8</v>
          </cell>
          <cell r="N198">
            <v>503</v>
          </cell>
          <cell r="O198">
            <v>525</v>
          </cell>
          <cell r="P198" t="str">
            <v xml:space="preserve">       6.1</v>
          </cell>
          <cell r="Q198">
            <v>10797</v>
          </cell>
          <cell r="R198" t="str">
            <v xml:space="preserve">      29.5</v>
          </cell>
          <cell r="S198">
            <v>30</v>
          </cell>
          <cell r="T198">
            <v>10797</v>
          </cell>
        </row>
        <row r="199">
          <cell r="A199" t="str">
            <v xml:space="preserve">ISLA MAGICA/P.TEMATIC                                      </v>
          </cell>
          <cell r="B199" t="str">
            <v>C.SUR</v>
          </cell>
          <cell r="C199" t="str">
            <v>GENERAL</v>
          </cell>
          <cell r="D199">
            <v>35625</v>
          </cell>
          <cell r="E199" t="str">
            <v>Lunes</v>
          </cell>
          <cell r="F199" t="str">
            <v>22:49:38</v>
          </cell>
          <cell r="G199" t="str">
            <v>000m30s</v>
          </cell>
          <cell r="H199" t="str">
            <v>[NOCHES DE GLORIA] {AVANCE PROGRAMACION} * {AVANCE PROGRAMACION}</v>
          </cell>
          <cell r="I199">
            <v>4</v>
          </cell>
          <cell r="J199">
            <v>15</v>
          </cell>
          <cell r="K199" t="str">
            <v>Resto</v>
          </cell>
          <cell r="L199">
            <v>1.2</v>
          </cell>
          <cell r="M199" t="str">
            <v xml:space="preserve">     180.0</v>
          </cell>
          <cell r="N199">
            <v>424</v>
          </cell>
          <cell r="O199">
            <v>675</v>
          </cell>
          <cell r="P199" t="str">
            <v xml:space="preserve">       6.1</v>
          </cell>
          <cell r="Q199">
            <v>10811</v>
          </cell>
          <cell r="R199" t="str">
            <v xml:space="preserve">      29.5</v>
          </cell>
          <cell r="S199">
            <v>30</v>
          </cell>
          <cell r="T199">
            <v>10811</v>
          </cell>
        </row>
        <row r="200">
          <cell r="A200" t="str">
            <v xml:space="preserve">ISLA MAGICA/P.TEMATIC                                      </v>
          </cell>
          <cell r="B200" t="str">
            <v>C.SUR</v>
          </cell>
          <cell r="C200" t="str">
            <v>GENERAL</v>
          </cell>
          <cell r="D200">
            <v>35626</v>
          </cell>
          <cell r="E200" t="str">
            <v>Martes</v>
          </cell>
          <cell r="F200" t="str">
            <v>14:25:58</v>
          </cell>
          <cell r="G200" t="str">
            <v>000m30s</v>
          </cell>
          <cell r="H200" t="str">
            <v>[NOTICIAS 1] {NOTICIAS PROVINCIALES} * {AVANCE PROGRAMACION}</v>
          </cell>
          <cell r="I200">
            <v>3</v>
          </cell>
          <cell r="J200">
            <v>10</v>
          </cell>
          <cell r="K200" t="str">
            <v>Resto</v>
          </cell>
          <cell r="L200">
            <v>1.7</v>
          </cell>
          <cell r="M200" t="str">
            <v xml:space="preserve">     181.7</v>
          </cell>
          <cell r="N200">
            <v>620</v>
          </cell>
          <cell r="O200">
            <v>525</v>
          </cell>
          <cell r="P200" t="str">
            <v xml:space="preserve">       6.2</v>
          </cell>
          <cell r="Q200">
            <v>10820</v>
          </cell>
          <cell r="R200" t="str">
            <v xml:space="preserve">      29.5</v>
          </cell>
          <cell r="S200">
            <v>30</v>
          </cell>
          <cell r="T200">
            <v>10820</v>
          </cell>
        </row>
        <row r="201">
          <cell r="A201" t="str">
            <v xml:space="preserve">ISLA MAGICA/P.TEMATIC                                      </v>
          </cell>
          <cell r="B201" t="str">
            <v>C.SUR</v>
          </cell>
          <cell r="C201" t="str">
            <v>GENERAL</v>
          </cell>
          <cell r="D201">
            <v>35626</v>
          </cell>
          <cell r="E201" t="str">
            <v>Martes</v>
          </cell>
          <cell r="F201" t="str">
            <v>16:57:09</v>
          </cell>
          <cell r="G201" t="str">
            <v>000m30s</v>
          </cell>
          <cell r="H201" t="str">
            <v>[DE TARDE EN TARDE] {AVANCE PROGRAMACION} * {AVANCE PROGRAMACION}</v>
          </cell>
          <cell r="I201">
            <v>4</v>
          </cell>
          <cell r="J201">
            <v>14</v>
          </cell>
          <cell r="K201" t="str">
            <v>Resto</v>
          </cell>
          <cell r="L201">
            <v>1.7</v>
          </cell>
          <cell r="M201" t="str">
            <v xml:space="preserve">     183.4</v>
          </cell>
          <cell r="N201">
            <v>618</v>
          </cell>
          <cell r="O201">
            <v>375</v>
          </cell>
          <cell r="P201" t="str">
            <v xml:space="preserve">       6.2</v>
          </cell>
          <cell r="Q201">
            <v>10823</v>
          </cell>
          <cell r="R201" t="str">
            <v xml:space="preserve">      29.5</v>
          </cell>
          <cell r="S201">
            <v>30</v>
          </cell>
          <cell r="T201">
            <v>10823</v>
          </cell>
        </row>
        <row r="202">
          <cell r="A202" t="str">
            <v xml:space="preserve">ISLA MAGICA/P.TEMATIC                                      </v>
          </cell>
          <cell r="B202" t="str">
            <v>C.SUR</v>
          </cell>
          <cell r="C202" t="str">
            <v>GENERAL</v>
          </cell>
          <cell r="D202">
            <v>35626</v>
          </cell>
          <cell r="E202" t="str">
            <v>Martes</v>
          </cell>
          <cell r="F202" t="str">
            <v>23:54:08</v>
          </cell>
          <cell r="G202" t="str">
            <v>000m30s</v>
          </cell>
          <cell r="H202" t="str">
            <v>[TODO A 100] {AVANCE PROGRAMACION} * {AVANCE PROGRAMACION}</v>
          </cell>
          <cell r="I202">
            <v>6</v>
          </cell>
          <cell r="J202">
            <v>15</v>
          </cell>
          <cell r="K202" t="str">
            <v>Resto</v>
          </cell>
          <cell r="L202">
            <v>1.1000000000000001</v>
          </cell>
          <cell r="M202" t="str">
            <v xml:space="preserve">     184.5</v>
          </cell>
          <cell r="N202">
            <v>407</v>
          </cell>
          <cell r="O202">
            <v>675</v>
          </cell>
          <cell r="P202" t="str">
            <v xml:space="preserve">       6.2</v>
          </cell>
          <cell r="Q202">
            <v>10855</v>
          </cell>
          <cell r="R202" t="str">
            <v xml:space="preserve">      29.6</v>
          </cell>
          <cell r="S202">
            <v>30</v>
          </cell>
          <cell r="T202">
            <v>10855</v>
          </cell>
        </row>
        <row r="203">
          <cell r="A203" t="str">
            <v xml:space="preserve">ISLA MAGICA/P.TEMATIC                                      </v>
          </cell>
          <cell r="B203" t="str">
            <v>TVM</v>
          </cell>
          <cell r="C203" t="str">
            <v>GENERAL</v>
          </cell>
          <cell r="D203">
            <v>35626</v>
          </cell>
          <cell r="E203" t="str">
            <v>Martes</v>
          </cell>
          <cell r="F203" t="str">
            <v>21:34:16</v>
          </cell>
          <cell r="G203" t="str">
            <v>000m30s</v>
          </cell>
          <cell r="H203" t="str">
            <v>[TELENOTICIAS 2] * [LA NOCHE DE PRESENTA]</v>
          </cell>
          <cell r="I203">
            <v>2</v>
          </cell>
          <cell r="J203">
            <v>2</v>
          </cell>
          <cell r="K203" t="str">
            <v>Ultima</v>
          </cell>
          <cell r="L203">
            <v>0.7</v>
          </cell>
          <cell r="M203" t="str">
            <v xml:space="preserve">     185.2</v>
          </cell>
          <cell r="N203">
            <v>243</v>
          </cell>
          <cell r="O203">
            <v>1125</v>
          </cell>
          <cell r="P203" t="str">
            <v xml:space="preserve">       6.2</v>
          </cell>
          <cell r="Q203">
            <v>10862</v>
          </cell>
          <cell r="R203" t="str">
            <v xml:space="preserve">      29.6</v>
          </cell>
          <cell r="S203">
            <v>30</v>
          </cell>
          <cell r="T203">
            <v>10862</v>
          </cell>
        </row>
        <row r="204">
          <cell r="A204" t="str">
            <v xml:space="preserve">ISLA MAGICA/P.TEMATIC                                      </v>
          </cell>
          <cell r="B204" t="str">
            <v>C.SUR</v>
          </cell>
          <cell r="C204" t="str">
            <v>GENERAL</v>
          </cell>
          <cell r="D204">
            <v>35627</v>
          </cell>
          <cell r="E204" t="str">
            <v>Miercoles</v>
          </cell>
          <cell r="F204" t="str">
            <v>14:23:09</v>
          </cell>
          <cell r="G204" t="str">
            <v>000m30s</v>
          </cell>
          <cell r="H204" t="str">
            <v>[NOTICIAS 1] {NOTICIAS PROVINCIALES} * {AVANCE PROGRAMACION}</v>
          </cell>
          <cell r="I204">
            <v>2</v>
          </cell>
          <cell r="J204">
            <v>11</v>
          </cell>
          <cell r="K204" t="str">
            <v>Segunda</v>
          </cell>
          <cell r="L204">
            <v>1.2</v>
          </cell>
          <cell r="M204" t="str">
            <v xml:space="preserve">     186.3</v>
          </cell>
          <cell r="N204">
            <v>436</v>
          </cell>
          <cell r="O204">
            <v>525</v>
          </cell>
          <cell r="P204" t="str">
            <v xml:space="preserve">       6.3</v>
          </cell>
          <cell r="Q204">
            <v>10870</v>
          </cell>
          <cell r="R204" t="str">
            <v xml:space="preserve">      29.7</v>
          </cell>
          <cell r="S204">
            <v>30</v>
          </cell>
          <cell r="T204">
            <v>10870</v>
          </cell>
        </row>
        <row r="205">
          <cell r="A205" t="str">
            <v xml:space="preserve">ISLA MAGICA/P.TEMATIC                                      </v>
          </cell>
          <cell r="B205" t="str">
            <v>C.SUR</v>
          </cell>
          <cell r="C205" t="str">
            <v>GENERAL</v>
          </cell>
          <cell r="D205">
            <v>35627</v>
          </cell>
          <cell r="E205" t="str">
            <v>Miercoles</v>
          </cell>
          <cell r="F205" t="str">
            <v>16:56:05</v>
          </cell>
          <cell r="G205" t="str">
            <v>000m30s</v>
          </cell>
          <cell r="H205" t="str">
            <v>[DE TARDE EN TARDE] {AVANCE PROGRAMACION M} * {(P) CST}</v>
          </cell>
          <cell r="I205">
            <v>3</v>
          </cell>
          <cell r="J205">
            <v>11</v>
          </cell>
          <cell r="K205" t="str">
            <v>Resto</v>
          </cell>
          <cell r="L205">
            <v>1.4</v>
          </cell>
          <cell r="M205" t="str">
            <v xml:space="preserve">     187.7</v>
          </cell>
          <cell r="N205">
            <v>495</v>
          </cell>
          <cell r="O205">
            <v>375</v>
          </cell>
          <cell r="P205" t="str">
            <v xml:space="preserve">       6.3</v>
          </cell>
          <cell r="Q205">
            <v>10880</v>
          </cell>
          <cell r="R205" t="str">
            <v xml:space="preserve">      29.7</v>
          </cell>
          <cell r="S205">
            <v>30</v>
          </cell>
          <cell r="T205">
            <v>10880</v>
          </cell>
        </row>
        <row r="206">
          <cell r="A206" t="str">
            <v xml:space="preserve">ISLA MAGICA/P.TEMATIC                                      </v>
          </cell>
          <cell r="B206" t="str">
            <v>C.SUR</v>
          </cell>
          <cell r="C206" t="str">
            <v>GENERAL</v>
          </cell>
          <cell r="D206">
            <v>35627</v>
          </cell>
          <cell r="E206" t="str">
            <v>Miercoles</v>
          </cell>
          <cell r="F206" t="str">
            <v>22:59:00</v>
          </cell>
          <cell r="G206" t="str">
            <v>000m30s</v>
          </cell>
          <cell r="H206" t="str">
            <v>[LAS COPLAS DE CARMEN] {AVANCE PROGRAMACION} * {AVANCE PROGRAMACION}</v>
          </cell>
          <cell r="I206">
            <v>3</v>
          </cell>
          <cell r="J206">
            <v>17</v>
          </cell>
          <cell r="K206" t="str">
            <v>Resto</v>
          </cell>
          <cell r="L206">
            <v>1</v>
          </cell>
          <cell r="M206" t="str">
            <v xml:space="preserve">     188.7</v>
          </cell>
          <cell r="N206">
            <v>359</v>
          </cell>
          <cell r="O206">
            <v>675</v>
          </cell>
          <cell r="P206" t="str">
            <v xml:space="preserve">       6.4</v>
          </cell>
          <cell r="Q206">
            <v>10836</v>
          </cell>
          <cell r="R206" t="str">
            <v xml:space="preserve">      29.6</v>
          </cell>
          <cell r="S206">
            <v>30</v>
          </cell>
          <cell r="T206">
            <v>10836</v>
          </cell>
        </row>
        <row r="207">
          <cell r="A207" t="str">
            <v xml:space="preserve">ISLA MAGICA/P.TEMATIC                                      </v>
          </cell>
          <cell r="B207" t="str">
            <v>C.SUR</v>
          </cell>
          <cell r="C207" t="str">
            <v>GENERAL</v>
          </cell>
          <cell r="D207">
            <v>35628</v>
          </cell>
          <cell r="E207" t="str">
            <v>Jueves</v>
          </cell>
          <cell r="F207" t="str">
            <v>14:25:09</v>
          </cell>
          <cell r="G207" t="str">
            <v>000m30s</v>
          </cell>
          <cell r="H207" t="str">
            <v>[NOTICIAS 1] {NOTICIAS PROVINCIALES} * {(P)TU MEJOR VERANO}</v>
          </cell>
          <cell r="I207">
            <v>4</v>
          </cell>
          <cell r="J207">
            <v>9</v>
          </cell>
          <cell r="K207" t="str">
            <v>Resto</v>
          </cell>
          <cell r="L207">
            <v>1.2</v>
          </cell>
          <cell r="M207" t="str">
            <v xml:space="preserve">     189.9</v>
          </cell>
          <cell r="N207">
            <v>455</v>
          </cell>
          <cell r="O207">
            <v>525</v>
          </cell>
          <cell r="P207" t="str">
            <v xml:space="preserve">       6.4</v>
          </cell>
          <cell r="Q207">
            <v>10834</v>
          </cell>
          <cell r="R207" t="str">
            <v xml:space="preserve">      29.6</v>
          </cell>
          <cell r="S207">
            <v>30</v>
          </cell>
          <cell r="T207">
            <v>10834</v>
          </cell>
        </row>
        <row r="208">
          <cell r="A208" t="str">
            <v xml:space="preserve">ISLA MAGICA/P.TEMATIC                                      </v>
          </cell>
          <cell r="B208" t="str">
            <v>C.SUR</v>
          </cell>
          <cell r="C208" t="str">
            <v>GENERAL</v>
          </cell>
          <cell r="D208">
            <v>35628</v>
          </cell>
          <cell r="E208" t="str">
            <v>Jueves</v>
          </cell>
          <cell r="F208" t="str">
            <v>16:59:04</v>
          </cell>
          <cell r="G208" t="str">
            <v>000m30s</v>
          </cell>
          <cell r="H208" t="str">
            <v>[DE TARDE EN TARDE] {AVANCE PROGRAMACION} * {AVANCE PROGRAMACION}</v>
          </cell>
          <cell r="I208">
            <v>3</v>
          </cell>
          <cell r="J208">
            <v>11</v>
          </cell>
          <cell r="K208" t="str">
            <v>Resto</v>
          </cell>
          <cell r="L208">
            <v>1.4</v>
          </cell>
          <cell r="M208" t="str">
            <v xml:space="preserve">     191.3</v>
          </cell>
          <cell r="N208">
            <v>501</v>
          </cell>
          <cell r="O208">
            <v>375</v>
          </cell>
          <cell r="P208" t="str">
            <v xml:space="preserve">       6.5</v>
          </cell>
          <cell r="Q208">
            <v>10848</v>
          </cell>
          <cell r="R208" t="str">
            <v xml:space="preserve">      29.6</v>
          </cell>
          <cell r="S208">
            <v>30</v>
          </cell>
          <cell r="T208">
            <v>10848</v>
          </cell>
        </row>
        <row r="209">
          <cell r="A209" t="str">
            <v xml:space="preserve">ISLA MAGICA/P.TEMATIC                                      </v>
          </cell>
          <cell r="B209" t="str">
            <v>C.SUR</v>
          </cell>
          <cell r="C209" t="str">
            <v>GENERAL</v>
          </cell>
          <cell r="D209">
            <v>35628</v>
          </cell>
          <cell r="E209" t="str">
            <v>Jueves</v>
          </cell>
          <cell r="F209" t="str">
            <v>23:13:55</v>
          </cell>
          <cell r="G209" t="str">
            <v>000m30s</v>
          </cell>
          <cell r="H209" t="str">
            <v>[TOMBOLA]  * {AVANCE PROGRAMACION}</v>
          </cell>
          <cell r="I209">
            <v>3</v>
          </cell>
          <cell r="J209">
            <v>14</v>
          </cell>
          <cell r="K209" t="str">
            <v>Resto</v>
          </cell>
          <cell r="L209">
            <v>1.4</v>
          </cell>
          <cell r="M209" t="str">
            <v xml:space="preserve">     192.7</v>
          </cell>
          <cell r="N209">
            <v>522</v>
          </cell>
          <cell r="O209">
            <v>675</v>
          </cell>
          <cell r="P209" t="str">
            <v xml:space="preserve">       6.5</v>
          </cell>
          <cell r="Q209">
            <v>10867</v>
          </cell>
          <cell r="R209" t="str">
            <v xml:space="preserve">      29.6</v>
          </cell>
          <cell r="S209">
            <v>30</v>
          </cell>
          <cell r="T209">
            <v>10867</v>
          </cell>
        </row>
        <row r="210">
          <cell r="A210" t="str">
            <v xml:space="preserve">ISLA MAGICA/P.TEMATIC                                      </v>
          </cell>
          <cell r="B210" t="str">
            <v>TVM</v>
          </cell>
          <cell r="C210" t="str">
            <v>GENERAL</v>
          </cell>
          <cell r="D210">
            <v>35628</v>
          </cell>
          <cell r="E210" t="str">
            <v>Jueves</v>
          </cell>
          <cell r="F210" t="str">
            <v>22:17:52</v>
          </cell>
          <cell r="G210" t="str">
            <v>000m30s</v>
          </cell>
          <cell r="H210" t="str">
            <v>[TOMBOLA]</v>
          </cell>
          <cell r="I210">
            <v>10</v>
          </cell>
          <cell r="J210">
            <v>19</v>
          </cell>
          <cell r="K210" t="str">
            <v>Resto</v>
          </cell>
          <cell r="L210">
            <v>0.5</v>
          </cell>
          <cell r="M210" t="str">
            <v xml:space="preserve">     193.2</v>
          </cell>
          <cell r="N210">
            <v>186</v>
          </cell>
          <cell r="O210">
            <v>1050</v>
          </cell>
          <cell r="P210" t="str">
            <v xml:space="preserve">       6.5</v>
          </cell>
          <cell r="Q210">
            <v>10884</v>
          </cell>
          <cell r="R210" t="str">
            <v xml:space="preserve">      29.7</v>
          </cell>
          <cell r="S210">
            <v>30</v>
          </cell>
          <cell r="T210">
            <v>10884</v>
          </cell>
        </row>
        <row r="211">
          <cell r="A211" t="str">
            <v xml:space="preserve">ISLA MAGICA/P.TEMATIC                                      </v>
          </cell>
          <cell r="B211" t="str">
            <v>C.SUR</v>
          </cell>
          <cell r="C211" t="str">
            <v>GENERAL</v>
          </cell>
          <cell r="D211">
            <v>35629</v>
          </cell>
          <cell r="E211" t="str">
            <v>Viernes</v>
          </cell>
          <cell r="F211" t="str">
            <v>14:24:43</v>
          </cell>
          <cell r="G211" t="str">
            <v>000m30s</v>
          </cell>
          <cell r="H211" t="str">
            <v>[NOTICIAS 1] {NOTICIAS PROVINCIALES} * {AVANCE PROGRAMACION}</v>
          </cell>
          <cell r="I211">
            <v>5</v>
          </cell>
          <cell r="J211">
            <v>11</v>
          </cell>
          <cell r="K211" t="str">
            <v>Resto</v>
          </cell>
          <cell r="L211">
            <v>1.2</v>
          </cell>
          <cell r="M211" t="str">
            <v xml:space="preserve">     194.4</v>
          </cell>
          <cell r="N211">
            <v>451</v>
          </cell>
          <cell r="O211">
            <v>525</v>
          </cell>
          <cell r="P211" t="str">
            <v xml:space="preserve">       6.5</v>
          </cell>
          <cell r="Q211">
            <v>10898</v>
          </cell>
          <cell r="R211" t="str">
            <v xml:space="preserve">      29.7</v>
          </cell>
          <cell r="S211">
            <v>30</v>
          </cell>
          <cell r="T211">
            <v>10898</v>
          </cell>
        </row>
        <row r="212">
          <cell r="A212" t="str">
            <v xml:space="preserve">ISLA MAGICA/P.TEMATIC                                      </v>
          </cell>
          <cell r="B212" t="str">
            <v>TVM</v>
          </cell>
          <cell r="C212" t="str">
            <v>GENERAL</v>
          </cell>
          <cell r="D212">
            <v>35629</v>
          </cell>
          <cell r="E212" t="str">
            <v>Viernes</v>
          </cell>
          <cell r="F212" t="str">
            <v>15:14:50</v>
          </cell>
          <cell r="G212" t="str">
            <v>000m30s</v>
          </cell>
          <cell r="H212" t="str">
            <v>[TELENOTICIAS 1] {TELENOTICIAS 1:GRAL.}</v>
          </cell>
          <cell r="I212">
            <v>7</v>
          </cell>
          <cell r="J212">
            <v>7</v>
          </cell>
          <cell r="K212" t="str">
            <v>Ultima</v>
          </cell>
          <cell r="L212">
            <v>0.5</v>
          </cell>
          <cell r="M212" t="str">
            <v xml:space="preserve">     194.9</v>
          </cell>
          <cell r="N212">
            <v>180</v>
          </cell>
          <cell r="O212">
            <v>675</v>
          </cell>
          <cell r="P212" t="str">
            <v xml:space="preserve">       6.5</v>
          </cell>
          <cell r="Q212">
            <v>10911</v>
          </cell>
          <cell r="R212" t="str">
            <v xml:space="preserve">      29.8</v>
          </cell>
          <cell r="S212">
            <v>30</v>
          </cell>
          <cell r="T212">
            <v>10911</v>
          </cell>
        </row>
        <row r="213">
          <cell r="A213" t="str">
            <v xml:space="preserve">ISLA MAGICA/P.TEMATIC                                      </v>
          </cell>
          <cell r="B213" t="str">
            <v>TVM</v>
          </cell>
          <cell r="C213" t="str">
            <v>GENERAL</v>
          </cell>
          <cell r="D213">
            <v>35629</v>
          </cell>
          <cell r="E213" t="str">
            <v>Viernes</v>
          </cell>
          <cell r="F213" t="str">
            <v>23:08:38</v>
          </cell>
          <cell r="G213" t="str">
            <v>000m30s</v>
          </cell>
          <cell r="H213" t="str">
            <v>[SUCEDIO EN MADRID] {AVANCE PROGRAMACION} * {AVANCE PROGRAMACION}</v>
          </cell>
          <cell r="I213">
            <v>10</v>
          </cell>
          <cell r="J213">
            <v>17</v>
          </cell>
          <cell r="K213" t="str">
            <v>Resto</v>
          </cell>
          <cell r="L213">
            <v>1</v>
          </cell>
          <cell r="M213" t="str">
            <v xml:space="preserve">     195.9</v>
          </cell>
          <cell r="N213">
            <v>368</v>
          </cell>
          <cell r="O213">
            <v>1050</v>
          </cell>
          <cell r="P213" t="str">
            <v xml:space="preserve">       6.6</v>
          </cell>
          <cell r="Q213">
            <v>10944</v>
          </cell>
          <cell r="R213" t="str">
            <v xml:space="preserve">      29.9</v>
          </cell>
          <cell r="S213">
            <v>30</v>
          </cell>
          <cell r="T213">
            <v>10944</v>
          </cell>
        </row>
        <row r="214">
          <cell r="A214" t="str">
            <v xml:space="preserve">ISLA MAGICA/P.TEMATIC                                      </v>
          </cell>
          <cell r="B214" t="str">
            <v>C.SUR</v>
          </cell>
          <cell r="C214" t="str">
            <v>GENERAL</v>
          </cell>
          <cell r="D214">
            <v>35630</v>
          </cell>
          <cell r="E214" t="str">
            <v>Sabado</v>
          </cell>
          <cell r="F214" t="str">
            <v>16:41:01</v>
          </cell>
          <cell r="G214" t="str">
            <v>000m30s</v>
          </cell>
          <cell r="H214" t="str">
            <v>[CINE]  * {AVANCE PROGRAMACION}</v>
          </cell>
          <cell r="I214">
            <v>3</v>
          </cell>
          <cell r="J214">
            <v>16</v>
          </cell>
          <cell r="K214" t="str">
            <v>Resto</v>
          </cell>
          <cell r="L214">
            <v>0.4</v>
          </cell>
          <cell r="M214" t="str">
            <v xml:space="preserve">     196.3</v>
          </cell>
          <cell r="N214">
            <v>139</v>
          </cell>
          <cell r="O214">
            <v>338</v>
          </cell>
          <cell r="P214" t="str">
            <v xml:space="preserve">       6.6</v>
          </cell>
          <cell r="Q214">
            <v>10962</v>
          </cell>
          <cell r="R214" t="str">
            <v xml:space="preserve">      29.9</v>
          </cell>
          <cell r="S214">
            <v>30</v>
          </cell>
          <cell r="T214">
            <v>10962</v>
          </cell>
        </row>
        <row r="215">
          <cell r="A215" t="str">
            <v xml:space="preserve">ISLA MAGICA/P.TEMATIC                                      </v>
          </cell>
          <cell r="B215" t="str">
            <v>C.SUR</v>
          </cell>
          <cell r="C215" t="str">
            <v>GENERAL</v>
          </cell>
          <cell r="D215">
            <v>35630</v>
          </cell>
          <cell r="E215" t="str">
            <v>Sabado</v>
          </cell>
          <cell r="F215" t="str">
            <v>23:18:46</v>
          </cell>
          <cell r="G215" t="str">
            <v>000m30s</v>
          </cell>
          <cell r="H215" t="str">
            <v>[CANCIONES RECUERDO] {AVANCE PROGRAMACION} * {AVANCE PROGRAMACION}</v>
          </cell>
          <cell r="I215">
            <v>7</v>
          </cell>
          <cell r="J215">
            <v>17</v>
          </cell>
          <cell r="K215" t="str">
            <v>Resto</v>
          </cell>
          <cell r="L215">
            <v>1.4</v>
          </cell>
          <cell r="M215" t="str">
            <v xml:space="preserve">     197.7</v>
          </cell>
          <cell r="N215">
            <v>509</v>
          </cell>
          <cell r="O215">
            <v>675</v>
          </cell>
          <cell r="P215" t="str">
            <v xml:space="preserve">       6.6</v>
          </cell>
          <cell r="Q215">
            <v>11004</v>
          </cell>
          <cell r="R215" t="str">
            <v xml:space="preserve">      30.0</v>
          </cell>
          <cell r="S215">
            <v>30</v>
          </cell>
          <cell r="T215">
            <v>11004</v>
          </cell>
        </row>
        <row r="216">
          <cell r="A216" t="str">
            <v xml:space="preserve">ISLA MAGICA/P.TEMATIC                                      </v>
          </cell>
          <cell r="B216" t="str">
            <v>TVM</v>
          </cell>
          <cell r="C216" t="str">
            <v>GENERAL</v>
          </cell>
          <cell r="D216">
            <v>35630</v>
          </cell>
          <cell r="E216" t="str">
            <v>Sabado</v>
          </cell>
          <cell r="F216" t="str">
            <v>18:57:46</v>
          </cell>
          <cell r="G216" t="str">
            <v>000m30s</v>
          </cell>
          <cell r="H216" t="str">
            <v>[CINE 2] {AVANCE PROGRAMACION} * {AVANCE PROGRAMACION}</v>
          </cell>
          <cell r="I216">
            <v>3</v>
          </cell>
          <cell r="J216">
            <v>14</v>
          </cell>
          <cell r="K216" t="str">
            <v>Resto</v>
          </cell>
          <cell r="L216">
            <v>0.6</v>
          </cell>
          <cell r="M216" t="str">
            <v xml:space="preserve">     198.3</v>
          </cell>
          <cell r="N216">
            <v>213</v>
          </cell>
          <cell r="O216">
            <v>600</v>
          </cell>
          <cell r="P216" t="str">
            <v xml:space="preserve">       6.6</v>
          </cell>
          <cell r="Q216">
            <v>11013</v>
          </cell>
          <cell r="R216" t="str">
            <v xml:space="preserve">      30.0</v>
          </cell>
          <cell r="S216">
            <v>30</v>
          </cell>
          <cell r="T216">
            <v>11013</v>
          </cell>
        </row>
        <row r="217">
          <cell r="A217" t="str">
            <v xml:space="preserve">ISLA MAGICA/P.TEMATIC                                      </v>
          </cell>
          <cell r="B217" t="str">
            <v>C.SUR</v>
          </cell>
          <cell r="C217" t="str">
            <v>GENERAL</v>
          </cell>
          <cell r="D217">
            <v>35631</v>
          </cell>
          <cell r="E217" t="str">
            <v>Domingo</v>
          </cell>
          <cell r="F217" t="str">
            <v>16:46:46</v>
          </cell>
          <cell r="G217" t="str">
            <v>000m30s</v>
          </cell>
          <cell r="H217" t="str">
            <v>[CINE] {AVANCE PROGRAMACION} * {AVANCE PROGRAMACION}</v>
          </cell>
          <cell r="I217">
            <v>3</v>
          </cell>
          <cell r="J217">
            <v>18</v>
          </cell>
          <cell r="K217" t="str">
            <v>Resto</v>
          </cell>
          <cell r="L217">
            <v>0.6</v>
          </cell>
          <cell r="M217" t="str">
            <v xml:space="preserve">     198.9</v>
          </cell>
          <cell r="N217">
            <v>218</v>
          </cell>
          <cell r="O217">
            <v>338</v>
          </cell>
          <cell r="P217" t="str">
            <v xml:space="preserve">       6.6</v>
          </cell>
          <cell r="Q217">
            <v>11046</v>
          </cell>
          <cell r="R217" t="str">
            <v xml:space="preserve">      30.1</v>
          </cell>
          <cell r="S217">
            <v>30</v>
          </cell>
          <cell r="T217">
            <v>11046</v>
          </cell>
        </row>
        <row r="218">
          <cell r="A218" t="str">
            <v xml:space="preserve">ISLA MAGICA/P.TEMATIC                                      </v>
          </cell>
          <cell r="B218" t="str">
            <v>C.SUR</v>
          </cell>
          <cell r="C218" t="str">
            <v>GENERAL</v>
          </cell>
          <cell r="D218">
            <v>35631</v>
          </cell>
          <cell r="E218" t="str">
            <v>Domingo</v>
          </cell>
          <cell r="F218" t="str">
            <v>22:39:05</v>
          </cell>
          <cell r="G218" t="str">
            <v>000m30s</v>
          </cell>
          <cell r="H218" t="str">
            <v>[CINE] {AVANCE PROGRAMACION} * {AVANCE PROGRAMACION}</v>
          </cell>
          <cell r="I218">
            <v>4</v>
          </cell>
          <cell r="J218">
            <v>11</v>
          </cell>
          <cell r="K218" t="str">
            <v>Resto</v>
          </cell>
          <cell r="L218">
            <v>1.4</v>
          </cell>
          <cell r="M218" t="str">
            <v xml:space="preserve">     200.3</v>
          </cell>
          <cell r="N218">
            <v>517</v>
          </cell>
          <cell r="O218">
            <v>600</v>
          </cell>
          <cell r="P218" t="str">
            <v xml:space="preserve">       6.6</v>
          </cell>
          <cell r="Q218">
            <v>11097</v>
          </cell>
          <cell r="R218" t="str">
            <v xml:space="preserve">      30.3</v>
          </cell>
          <cell r="S218">
            <v>30</v>
          </cell>
          <cell r="T218">
            <v>11097</v>
          </cell>
        </row>
        <row r="219">
          <cell r="A219" t="str">
            <v xml:space="preserve">ISLA MAGICA/P.TEMATIC                                      </v>
          </cell>
          <cell r="B219" t="str">
            <v>TVM</v>
          </cell>
          <cell r="C219" t="str">
            <v>GENERAL</v>
          </cell>
          <cell r="D219">
            <v>35631</v>
          </cell>
          <cell r="E219" t="str">
            <v>Domingo</v>
          </cell>
          <cell r="F219" t="str">
            <v>22:51:38</v>
          </cell>
          <cell r="G219" t="str">
            <v>000m30s</v>
          </cell>
          <cell r="H219" t="str">
            <v>[INOCENTE INOCENTE] {AVANCE PROGRAMACION} * {AVANCE PROGRAMACION}</v>
          </cell>
          <cell r="I219">
            <v>3</v>
          </cell>
          <cell r="J219">
            <v>16</v>
          </cell>
          <cell r="K219" t="str">
            <v>Resto</v>
          </cell>
          <cell r="L219">
            <v>0.7</v>
          </cell>
          <cell r="M219" t="str">
            <v xml:space="preserve">     201.0</v>
          </cell>
          <cell r="N219">
            <v>257</v>
          </cell>
          <cell r="O219">
            <v>1050</v>
          </cell>
          <cell r="P219" t="str">
            <v xml:space="preserve">       6.6</v>
          </cell>
          <cell r="Q219">
            <v>11109</v>
          </cell>
          <cell r="R219" t="str">
            <v xml:space="preserve">      30.3</v>
          </cell>
          <cell r="S219">
            <v>30</v>
          </cell>
          <cell r="T219">
            <v>11109</v>
          </cell>
        </row>
        <row r="220">
          <cell r="A220" t="str">
            <v xml:space="preserve">ISLA MAGICA/P.TEMATIC                                      </v>
          </cell>
          <cell r="B220" t="str">
            <v>TVM</v>
          </cell>
          <cell r="C220" t="str">
            <v>GENERAL</v>
          </cell>
          <cell r="D220">
            <v>35631</v>
          </cell>
          <cell r="E220" t="str">
            <v>Domingo</v>
          </cell>
          <cell r="F220" t="str">
            <v>23:17:41</v>
          </cell>
          <cell r="G220" t="str">
            <v>000m30s</v>
          </cell>
          <cell r="H220" t="str">
            <v>[INOCENTE INOCENTE] {AVANCE PROGRAMACION} * {AVANCE PROGRAMACION}</v>
          </cell>
          <cell r="I220">
            <v>12</v>
          </cell>
          <cell r="J220">
            <v>13</v>
          </cell>
          <cell r="K220" t="str">
            <v>Penultima</v>
          </cell>
          <cell r="L220">
            <v>0.4</v>
          </cell>
          <cell r="M220" t="str">
            <v xml:space="preserve">     201.4</v>
          </cell>
          <cell r="N220">
            <v>141</v>
          </cell>
          <cell r="O220">
            <v>1050</v>
          </cell>
          <cell r="P220" t="str">
            <v xml:space="preserve">       6.6</v>
          </cell>
          <cell r="Q220">
            <v>11110</v>
          </cell>
          <cell r="R220" t="str">
            <v xml:space="preserve">      30.3</v>
          </cell>
          <cell r="S220">
            <v>30</v>
          </cell>
          <cell r="T220">
            <v>11110</v>
          </cell>
        </row>
        <row r="221">
          <cell r="A221" t="str">
            <v xml:space="preserve">ISLA MAGICA/P.TEMATIC                                      </v>
          </cell>
          <cell r="B221" t="str">
            <v>C.SUR</v>
          </cell>
          <cell r="C221" t="str">
            <v>GENERAL</v>
          </cell>
          <cell r="D221">
            <v>35632</v>
          </cell>
          <cell r="E221" t="str">
            <v>Lunes</v>
          </cell>
          <cell r="F221" t="str">
            <v>14:25:03</v>
          </cell>
          <cell r="G221" t="str">
            <v>000m30s</v>
          </cell>
          <cell r="H221" t="str">
            <v>[NOTICIAS 1] {NOTICIAS PROVINCIALES} * {AVANCE PROGRAMACION}</v>
          </cell>
          <cell r="I221">
            <v>1</v>
          </cell>
          <cell r="J221">
            <v>9</v>
          </cell>
          <cell r="K221" t="str">
            <v>Primera</v>
          </cell>
          <cell r="L221">
            <v>1.1000000000000001</v>
          </cell>
          <cell r="M221" t="str">
            <v xml:space="preserve">     202.5</v>
          </cell>
          <cell r="N221">
            <v>406</v>
          </cell>
          <cell r="O221">
            <v>525</v>
          </cell>
          <cell r="P221" t="str">
            <v xml:space="preserve">       6.7</v>
          </cell>
          <cell r="Q221">
            <v>11118</v>
          </cell>
          <cell r="R221" t="str">
            <v xml:space="preserve">      30.3</v>
          </cell>
          <cell r="S221">
            <v>30</v>
          </cell>
          <cell r="T221">
            <v>11118</v>
          </cell>
        </row>
        <row r="222">
          <cell r="A222" t="str">
            <v xml:space="preserve">ISLA MAGICA/P.TEMATIC                                      </v>
          </cell>
          <cell r="B222" t="str">
            <v>C.SUR</v>
          </cell>
          <cell r="C222" t="str">
            <v>GENERAL</v>
          </cell>
          <cell r="D222">
            <v>35632</v>
          </cell>
          <cell r="E222" t="str">
            <v>Lunes</v>
          </cell>
          <cell r="F222" t="str">
            <v>22:35:56</v>
          </cell>
          <cell r="G222" t="str">
            <v>000m30s</v>
          </cell>
          <cell r="H222" t="str">
            <v>[NOCHES DE GLORIA] {AVANCE PROGRAMACION} * {AVANCE PROGRAMACION}</v>
          </cell>
          <cell r="I222">
            <v>2</v>
          </cell>
          <cell r="J222">
            <v>12</v>
          </cell>
          <cell r="K222" t="str">
            <v>Segunda</v>
          </cell>
          <cell r="L222">
            <v>0.8</v>
          </cell>
          <cell r="M222" t="str">
            <v xml:space="preserve">     203.3</v>
          </cell>
          <cell r="N222">
            <v>289</v>
          </cell>
          <cell r="O222">
            <v>675</v>
          </cell>
          <cell r="P222" t="str">
            <v xml:space="preserve">       6.7</v>
          </cell>
          <cell r="Q222">
            <v>11123</v>
          </cell>
          <cell r="R222" t="str">
            <v xml:space="preserve">      30.3</v>
          </cell>
          <cell r="S222">
            <v>30</v>
          </cell>
          <cell r="T222">
            <v>11123</v>
          </cell>
        </row>
        <row r="223">
          <cell r="A223" t="str">
            <v xml:space="preserve">ISLA MAGICA/P.TEMATIC                                      </v>
          </cell>
          <cell r="B223" t="str">
            <v>TVM</v>
          </cell>
          <cell r="C223" t="str">
            <v>GENERAL</v>
          </cell>
          <cell r="D223">
            <v>35632</v>
          </cell>
          <cell r="E223" t="str">
            <v>Lunes</v>
          </cell>
          <cell r="F223" t="str">
            <v>20:51:37</v>
          </cell>
          <cell r="G223" t="str">
            <v>000m30s</v>
          </cell>
          <cell r="H223" t="str">
            <v>[TELENOTICIAS 2]</v>
          </cell>
          <cell r="I223">
            <v>3</v>
          </cell>
          <cell r="J223">
            <v>11</v>
          </cell>
          <cell r="K223" t="str">
            <v>Resto</v>
          </cell>
          <cell r="L223">
            <v>0.5</v>
          </cell>
          <cell r="M223" t="str">
            <v xml:space="preserve">     203.7</v>
          </cell>
          <cell r="N223">
            <v>169</v>
          </cell>
          <cell r="O223">
            <v>675</v>
          </cell>
          <cell r="P223" t="str">
            <v xml:space="preserve">       6.7</v>
          </cell>
          <cell r="Q223">
            <v>11128</v>
          </cell>
          <cell r="R223" t="str">
            <v xml:space="preserve">      30.4</v>
          </cell>
          <cell r="S223">
            <v>30</v>
          </cell>
          <cell r="T223">
            <v>11128</v>
          </cell>
        </row>
        <row r="224">
          <cell r="A224" t="str">
            <v xml:space="preserve">ISLA MAGICA/P.TEMATIC                                      </v>
          </cell>
          <cell r="B224" t="str">
            <v>TVM</v>
          </cell>
          <cell r="C224" t="str">
            <v>GENERAL</v>
          </cell>
          <cell r="D224">
            <v>35632</v>
          </cell>
          <cell r="E224" t="str">
            <v>Lunes</v>
          </cell>
          <cell r="F224" t="str">
            <v>24:23:13</v>
          </cell>
          <cell r="G224" t="str">
            <v>000m30s</v>
          </cell>
          <cell r="H224" t="str">
            <v>[CINE] {AVANCE PROGRAMACION} * {AVANCE PROGRAMACION}</v>
          </cell>
          <cell r="I224">
            <v>3</v>
          </cell>
          <cell r="J224">
            <v>16</v>
          </cell>
          <cell r="K224" t="str">
            <v>Resto</v>
          </cell>
          <cell r="L224">
            <v>0.3</v>
          </cell>
          <cell r="M224" t="str">
            <v xml:space="preserve">     204.0</v>
          </cell>
          <cell r="N224">
            <v>104</v>
          </cell>
          <cell r="O224">
            <v>1050</v>
          </cell>
          <cell r="P224" t="str">
            <v xml:space="preserve">       6.7</v>
          </cell>
          <cell r="Q224">
            <v>11137</v>
          </cell>
          <cell r="R224" t="str">
            <v xml:space="preserve">      30.4</v>
          </cell>
          <cell r="S224">
            <v>30</v>
          </cell>
          <cell r="T224">
            <v>11137</v>
          </cell>
        </row>
        <row r="225">
          <cell r="A225" t="str">
            <v xml:space="preserve">ISLA MAGICA/P.TEMATIC                                      </v>
          </cell>
          <cell r="B225" t="str">
            <v>C.SUR</v>
          </cell>
          <cell r="C225" t="str">
            <v>GENERAL</v>
          </cell>
          <cell r="D225">
            <v>35633</v>
          </cell>
          <cell r="E225" t="str">
            <v>Martes</v>
          </cell>
          <cell r="F225" t="str">
            <v>16:54:11</v>
          </cell>
          <cell r="G225" t="str">
            <v>000m30s</v>
          </cell>
          <cell r="H225" t="str">
            <v>[DE TARDE EN TARDE] {AVANCE PROGRAMACION} * {AVANCE PROGRAMACION}</v>
          </cell>
          <cell r="I225">
            <v>1</v>
          </cell>
          <cell r="J225">
            <v>10</v>
          </cell>
          <cell r="K225" t="str">
            <v>Primera</v>
          </cell>
          <cell r="L225">
            <v>1.4</v>
          </cell>
          <cell r="M225" t="str">
            <v xml:space="preserve">     205.4</v>
          </cell>
          <cell r="N225">
            <v>502</v>
          </cell>
          <cell r="O225">
            <v>375</v>
          </cell>
          <cell r="P225" t="str">
            <v xml:space="preserve">       6.8</v>
          </cell>
          <cell r="Q225">
            <v>11140</v>
          </cell>
          <cell r="R225" t="str">
            <v xml:space="preserve">      30.4</v>
          </cell>
          <cell r="S225">
            <v>30</v>
          </cell>
          <cell r="T225">
            <v>11140</v>
          </cell>
        </row>
        <row r="226">
          <cell r="A226" t="str">
            <v xml:space="preserve">ISLA MAGICA/P.TEMATIC                                      </v>
          </cell>
          <cell r="B226" t="str">
            <v>C.SUR</v>
          </cell>
          <cell r="C226" t="str">
            <v>GENERAL</v>
          </cell>
          <cell r="D226">
            <v>35633</v>
          </cell>
          <cell r="E226" t="str">
            <v>Martes</v>
          </cell>
          <cell r="F226" t="str">
            <v>23:50:43</v>
          </cell>
          <cell r="G226" t="str">
            <v>000m30s</v>
          </cell>
          <cell r="H226" t="str">
            <v>[CINE UNA DEL OESTE]  * {AVANCE PROGRAMACION}</v>
          </cell>
          <cell r="I226">
            <v>1</v>
          </cell>
          <cell r="J226">
            <v>11</v>
          </cell>
          <cell r="K226" t="str">
            <v>Primera</v>
          </cell>
          <cell r="L226">
            <v>1.3</v>
          </cell>
          <cell r="M226" t="str">
            <v xml:space="preserve">     206.7</v>
          </cell>
          <cell r="N226">
            <v>480</v>
          </cell>
          <cell r="O226">
            <v>675</v>
          </cell>
          <cell r="P226" t="str">
            <v xml:space="preserve">       6.8</v>
          </cell>
          <cell r="Q226">
            <v>11172</v>
          </cell>
          <cell r="R226" t="str">
            <v xml:space="preserve">      30.5</v>
          </cell>
          <cell r="S226">
            <v>30</v>
          </cell>
          <cell r="T226">
            <v>11172</v>
          </cell>
        </row>
        <row r="227">
          <cell r="A227" t="str">
            <v xml:space="preserve">ISLA MAGICA/P.TEMATIC                                      </v>
          </cell>
          <cell r="B227" t="str">
            <v>TVM</v>
          </cell>
          <cell r="C227" t="str">
            <v>GENERAL</v>
          </cell>
          <cell r="D227">
            <v>35633</v>
          </cell>
          <cell r="E227" t="str">
            <v>Martes</v>
          </cell>
          <cell r="F227" t="str">
            <v>22:25:50</v>
          </cell>
          <cell r="G227" t="str">
            <v>000m30s</v>
          </cell>
          <cell r="H227" t="str">
            <v>[LA NOCHE DE...]  * {AVANCE PROGRAMACION}</v>
          </cell>
          <cell r="I227">
            <v>9</v>
          </cell>
          <cell r="J227">
            <v>18</v>
          </cell>
          <cell r="K227" t="str">
            <v>Resto</v>
          </cell>
          <cell r="L227">
            <v>0.7</v>
          </cell>
          <cell r="M227" t="str">
            <v xml:space="preserve">     207.4</v>
          </cell>
          <cell r="N227">
            <v>247</v>
          </cell>
          <cell r="O227">
            <v>1050</v>
          </cell>
          <cell r="P227" t="str">
            <v xml:space="preserve">       6.8</v>
          </cell>
          <cell r="Q227">
            <v>11199</v>
          </cell>
          <cell r="R227" t="str">
            <v xml:space="preserve">      30.6</v>
          </cell>
          <cell r="S227">
            <v>30</v>
          </cell>
          <cell r="T227">
            <v>11199</v>
          </cell>
        </row>
        <row r="228">
          <cell r="A228" t="str">
            <v xml:space="preserve">ISLA MAGICA/P.TEMATIC                                      </v>
          </cell>
          <cell r="B228" t="str">
            <v>TVM</v>
          </cell>
          <cell r="C228" t="str">
            <v>GENERAL</v>
          </cell>
          <cell r="D228">
            <v>35633</v>
          </cell>
          <cell r="E228" t="str">
            <v>Martes</v>
          </cell>
          <cell r="F228" t="str">
            <v>23:51:56</v>
          </cell>
          <cell r="G228" t="str">
            <v>000m30s</v>
          </cell>
          <cell r="H228" t="str">
            <v>[LA NOCHE DE...] {AVANCE PROGRAMACION} * {AVANCE PROGRAMACION}</v>
          </cell>
          <cell r="I228">
            <v>3</v>
          </cell>
          <cell r="J228">
            <v>16</v>
          </cell>
          <cell r="K228" t="str">
            <v>Resto</v>
          </cell>
          <cell r="L228">
            <v>0.5</v>
          </cell>
          <cell r="M228" t="str">
            <v xml:space="preserve">     207.9</v>
          </cell>
          <cell r="N228">
            <v>183</v>
          </cell>
          <cell r="O228">
            <v>1050</v>
          </cell>
          <cell r="P228" t="str">
            <v xml:space="preserve">       6.8</v>
          </cell>
          <cell r="Q228">
            <v>11220</v>
          </cell>
          <cell r="R228" t="str">
            <v xml:space="preserve">      30.6</v>
          </cell>
          <cell r="S228">
            <v>30</v>
          </cell>
          <cell r="T228">
            <v>11220</v>
          </cell>
        </row>
        <row r="229">
          <cell r="A229" t="str">
            <v xml:space="preserve">ISLA MAGICA/P.TEMATIC                                      </v>
          </cell>
          <cell r="B229" t="str">
            <v>C.SUR</v>
          </cell>
          <cell r="C229" t="str">
            <v>GENERAL</v>
          </cell>
          <cell r="D229">
            <v>35634</v>
          </cell>
          <cell r="E229" t="str">
            <v>Miercoles</v>
          </cell>
          <cell r="F229" t="str">
            <v>14:24:00</v>
          </cell>
          <cell r="G229" t="str">
            <v>000m30s</v>
          </cell>
          <cell r="H229" t="str">
            <v>[NOTICIAS 1] {NOTICIAS PROVINCIALES} * {AVANCE PROGRAMACION}</v>
          </cell>
          <cell r="I229">
            <v>1</v>
          </cell>
          <cell r="J229">
            <v>8</v>
          </cell>
          <cell r="K229" t="str">
            <v>Primera</v>
          </cell>
          <cell r="L229">
            <v>1.4</v>
          </cell>
          <cell r="M229" t="str">
            <v xml:space="preserve">     209.3</v>
          </cell>
          <cell r="N229">
            <v>517</v>
          </cell>
          <cell r="O229">
            <v>525</v>
          </cell>
          <cell r="P229" t="str">
            <v xml:space="preserve">       6.8</v>
          </cell>
          <cell r="Q229">
            <v>11220</v>
          </cell>
          <cell r="R229" t="str">
            <v xml:space="preserve">      30.6</v>
          </cell>
          <cell r="S229">
            <v>30</v>
          </cell>
          <cell r="T229">
            <v>11220</v>
          </cell>
        </row>
        <row r="230">
          <cell r="A230" t="str">
            <v xml:space="preserve">ISLA MAGICA/P.TEMATIC                                      </v>
          </cell>
          <cell r="B230" t="str">
            <v>C.SUR</v>
          </cell>
          <cell r="C230" t="str">
            <v>GENERAL</v>
          </cell>
          <cell r="D230">
            <v>35634</v>
          </cell>
          <cell r="E230" t="str">
            <v>Miercoles</v>
          </cell>
          <cell r="F230" t="str">
            <v>22:47:22</v>
          </cell>
          <cell r="G230" t="str">
            <v>000m30s</v>
          </cell>
          <cell r="H230" t="str">
            <v>[LAS COPLAS DE CARMEN] {AVANCE PROGRAMACION} * {AVANCE PROGRAMACION}</v>
          </cell>
          <cell r="I230">
            <v>4</v>
          </cell>
          <cell r="J230">
            <v>13</v>
          </cell>
          <cell r="K230" t="str">
            <v>Resto</v>
          </cell>
          <cell r="L230">
            <v>1</v>
          </cell>
          <cell r="M230" t="str">
            <v xml:space="preserve">     210.3</v>
          </cell>
          <cell r="N230">
            <v>375</v>
          </cell>
          <cell r="O230">
            <v>675</v>
          </cell>
          <cell r="P230" t="str">
            <v xml:space="preserve">       6.9</v>
          </cell>
          <cell r="Q230">
            <v>11220</v>
          </cell>
          <cell r="R230" t="str">
            <v xml:space="preserve">      30.6</v>
          </cell>
          <cell r="S230">
            <v>30</v>
          </cell>
          <cell r="T230">
            <v>11220</v>
          </cell>
        </row>
        <row r="231">
          <cell r="A231" t="str">
            <v xml:space="preserve">ISLA MAGICA/P.TEMATIC                                      </v>
          </cell>
          <cell r="B231" t="str">
            <v>TVM</v>
          </cell>
          <cell r="C231" t="str">
            <v>GENERAL</v>
          </cell>
          <cell r="D231">
            <v>35634</v>
          </cell>
          <cell r="E231" t="str">
            <v>Miercoles</v>
          </cell>
          <cell r="F231" t="str">
            <v>23:21:25</v>
          </cell>
          <cell r="G231" t="str">
            <v>000m30s</v>
          </cell>
          <cell r="H231" t="str">
            <v xml:space="preserve">[CUENTOS ASOMBROSOS] {AVANCE PROGRAMACION} * </v>
          </cell>
          <cell r="I231">
            <v>4</v>
          </cell>
          <cell r="J231">
            <v>16</v>
          </cell>
          <cell r="K231" t="str">
            <v>Resto</v>
          </cell>
          <cell r="L231">
            <v>0.8</v>
          </cell>
          <cell r="M231" t="str">
            <v xml:space="preserve">     211.1</v>
          </cell>
          <cell r="N231">
            <v>289</v>
          </cell>
          <cell r="O231">
            <v>1050</v>
          </cell>
          <cell r="P231" t="str">
            <v xml:space="preserve">       6.9</v>
          </cell>
          <cell r="Q231">
            <v>11254</v>
          </cell>
          <cell r="R231" t="str">
            <v xml:space="preserve">      30.7</v>
          </cell>
          <cell r="S231">
            <v>30</v>
          </cell>
          <cell r="T231">
            <v>11254</v>
          </cell>
        </row>
        <row r="232">
          <cell r="A232" t="str">
            <v xml:space="preserve">ISLA MAGICA/P.TEMATIC                                      </v>
          </cell>
          <cell r="B232" t="str">
            <v>TVM</v>
          </cell>
          <cell r="C232" t="str">
            <v>GENERAL</v>
          </cell>
          <cell r="D232">
            <v>35634</v>
          </cell>
          <cell r="E232" t="str">
            <v>Miercoles</v>
          </cell>
          <cell r="F232" t="str">
            <v>23:59:52</v>
          </cell>
          <cell r="G232" t="str">
            <v>000m30s</v>
          </cell>
          <cell r="H232" t="str">
            <v>[CINE] {AVANCE PROGRAMACION} * {(P)MUCHO MADRID}</v>
          </cell>
          <cell r="I232">
            <v>4</v>
          </cell>
          <cell r="J232">
            <v>11</v>
          </cell>
          <cell r="K232" t="str">
            <v>Resto</v>
          </cell>
          <cell r="L232">
            <v>0.4</v>
          </cell>
          <cell r="M232" t="str">
            <v xml:space="preserve">     211.5</v>
          </cell>
          <cell r="N232">
            <v>147</v>
          </cell>
          <cell r="O232">
            <v>1050</v>
          </cell>
          <cell r="P232" t="str">
            <v xml:space="preserve">       6.9</v>
          </cell>
          <cell r="Q232">
            <v>11265</v>
          </cell>
          <cell r="R232" t="str">
            <v xml:space="preserve">      30.7</v>
          </cell>
          <cell r="S232">
            <v>30</v>
          </cell>
          <cell r="T232">
            <v>11265</v>
          </cell>
        </row>
        <row r="233">
          <cell r="A233" t="str">
            <v xml:space="preserve">ISLA MAGICA/P.TEMATIC                                      </v>
          </cell>
          <cell r="B233" t="str">
            <v>C.SUR</v>
          </cell>
          <cell r="C233" t="str">
            <v>GENERAL</v>
          </cell>
          <cell r="D233">
            <v>35635</v>
          </cell>
          <cell r="E233" t="str">
            <v>Jueves</v>
          </cell>
          <cell r="F233" t="str">
            <v>14:23:16</v>
          </cell>
          <cell r="G233" t="str">
            <v>000m30s</v>
          </cell>
          <cell r="H233" t="str">
            <v>[NOTICIAS 1] {NOTICIAS PROVINCIALES} * {AVANCE PROGRAMACION}</v>
          </cell>
          <cell r="I233">
            <v>3</v>
          </cell>
          <cell r="J233">
            <v>10</v>
          </cell>
          <cell r="K233" t="str">
            <v>Resto</v>
          </cell>
          <cell r="L233">
            <v>1.4</v>
          </cell>
          <cell r="M233" t="str">
            <v xml:space="preserve">     212.9</v>
          </cell>
          <cell r="N233">
            <v>521</v>
          </cell>
          <cell r="O233">
            <v>525</v>
          </cell>
          <cell r="P233" t="str">
            <v xml:space="preserve">       6.9</v>
          </cell>
          <cell r="Q233">
            <v>11289</v>
          </cell>
          <cell r="R233" t="str">
            <v xml:space="preserve">      30.8</v>
          </cell>
          <cell r="S233">
            <v>30</v>
          </cell>
          <cell r="T233">
            <v>11289</v>
          </cell>
        </row>
        <row r="234">
          <cell r="A234" t="str">
            <v xml:space="preserve">ISLA MAGICA/P.TEMATIC                                      </v>
          </cell>
          <cell r="B234" t="str">
            <v>C.SUR</v>
          </cell>
          <cell r="C234" t="str">
            <v>GENERAL</v>
          </cell>
          <cell r="D234">
            <v>35635</v>
          </cell>
          <cell r="E234" t="str">
            <v>Jueves</v>
          </cell>
          <cell r="F234" t="str">
            <v>16:58:03</v>
          </cell>
          <cell r="G234" t="str">
            <v>000m30s</v>
          </cell>
          <cell r="H234" t="str">
            <v>[DE TARDE EN TARDE] {(P)TU MEJOR VERANO} * {AVANCE PROGRAMACION}</v>
          </cell>
          <cell r="I234">
            <v>2</v>
          </cell>
          <cell r="J234">
            <v>14</v>
          </cell>
          <cell r="K234" t="str">
            <v>Segunda</v>
          </cell>
          <cell r="L234">
            <v>1.8</v>
          </cell>
          <cell r="M234" t="str">
            <v xml:space="preserve">     214.7</v>
          </cell>
          <cell r="N234">
            <v>645</v>
          </cell>
          <cell r="O234">
            <v>375</v>
          </cell>
          <cell r="P234" t="str">
            <v xml:space="preserve">       7.0</v>
          </cell>
          <cell r="Q234">
            <v>11301</v>
          </cell>
          <cell r="R234" t="str">
            <v xml:space="preserve">      30.8</v>
          </cell>
          <cell r="S234">
            <v>30</v>
          </cell>
          <cell r="T234">
            <v>11301</v>
          </cell>
        </row>
        <row r="235">
          <cell r="A235" t="str">
            <v xml:space="preserve">ISLA MAGICA/P.TEMATIC                                      </v>
          </cell>
          <cell r="B235" t="str">
            <v>TVM</v>
          </cell>
          <cell r="C235" t="str">
            <v>GENERAL</v>
          </cell>
          <cell r="D235">
            <v>35635</v>
          </cell>
          <cell r="E235" t="str">
            <v>Jueves</v>
          </cell>
          <cell r="F235" t="str">
            <v>23:12:01</v>
          </cell>
          <cell r="G235" t="str">
            <v>000m30s</v>
          </cell>
          <cell r="H235" t="str">
            <v>[TOMBOLA] {(P)MUCHO MADRID} * {TELEPAGINA MADRID}</v>
          </cell>
          <cell r="I235">
            <v>4</v>
          </cell>
          <cell r="J235">
            <v>14</v>
          </cell>
          <cell r="K235" t="str">
            <v>Resto</v>
          </cell>
          <cell r="L235">
            <v>1.3</v>
          </cell>
          <cell r="M235" t="str">
            <v xml:space="preserve">     216.0</v>
          </cell>
          <cell r="N235">
            <v>479</v>
          </cell>
          <cell r="O235">
            <v>1050</v>
          </cell>
          <cell r="P235" t="str">
            <v xml:space="preserve">       7.0</v>
          </cell>
          <cell r="Q235">
            <v>11340</v>
          </cell>
          <cell r="R235" t="str">
            <v xml:space="preserve">      30.9</v>
          </cell>
          <cell r="S235">
            <v>30</v>
          </cell>
          <cell r="T235">
            <v>11340</v>
          </cell>
        </row>
        <row r="236">
          <cell r="A236" t="str">
            <v xml:space="preserve">ISLA MAGICA/P.TEMATIC                                      </v>
          </cell>
          <cell r="B236" t="str">
            <v>TVM</v>
          </cell>
          <cell r="C236" t="str">
            <v>GENERAL</v>
          </cell>
          <cell r="D236">
            <v>35635</v>
          </cell>
          <cell r="E236" t="str">
            <v>Jueves</v>
          </cell>
          <cell r="F236" t="str">
            <v>23:46:42</v>
          </cell>
          <cell r="G236" t="str">
            <v>000m30s</v>
          </cell>
          <cell r="H236" t="str">
            <v>[TOMBOLA] {(P)MUCHO MADRID} * {TELEPAGINA MADRID}</v>
          </cell>
          <cell r="I236">
            <v>2</v>
          </cell>
          <cell r="J236">
            <v>13</v>
          </cell>
          <cell r="K236" t="str">
            <v>Segunda</v>
          </cell>
          <cell r="L236">
            <v>1.3</v>
          </cell>
          <cell r="M236" t="str">
            <v xml:space="preserve">     217.3</v>
          </cell>
          <cell r="N236">
            <v>475</v>
          </cell>
          <cell r="O236">
            <v>1050</v>
          </cell>
          <cell r="P236" t="str">
            <v xml:space="preserve">       7.0</v>
          </cell>
          <cell r="Q236">
            <v>11353</v>
          </cell>
          <cell r="R236" t="str">
            <v xml:space="preserve">      31.0</v>
          </cell>
          <cell r="S236">
            <v>30</v>
          </cell>
          <cell r="T236">
            <v>11353</v>
          </cell>
        </row>
        <row r="237">
          <cell r="A237" t="str">
            <v xml:space="preserve">ISLA MAGICA/P.TEMATIC                                      </v>
          </cell>
          <cell r="B237" t="str">
            <v>C.SUR</v>
          </cell>
          <cell r="C237" t="str">
            <v>GENERAL</v>
          </cell>
          <cell r="D237">
            <v>35636</v>
          </cell>
          <cell r="E237" t="str">
            <v>Viernes</v>
          </cell>
          <cell r="F237" t="str">
            <v>14:21:34</v>
          </cell>
          <cell r="G237" t="str">
            <v>000m30s</v>
          </cell>
          <cell r="H237" t="str">
            <v>[NOTICIAS 1] {NOTICIAS PROVINCIALES} * {AVANCE PROGRAMACION}</v>
          </cell>
          <cell r="I237">
            <v>1</v>
          </cell>
          <cell r="J237">
            <v>9</v>
          </cell>
          <cell r="K237" t="str">
            <v>Primera</v>
          </cell>
          <cell r="L237">
            <v>1.4</v>
          </cell>
          <cell r="M237" t="str">
            <v xml:space="preserve">     218.6</v>
          </cell>
          <cell r="N237">
            <v>500</v>
          </cell>
          <cell r="O237">
            <v>525</v>
          </cell>
          <cell r="P237" t="str">
            <v xml:space="preserve">       7.0</v>
          </cell>
          <cell r="Q237">
            <v>11390</v>
          </cell>
          <cell r="R237" t="str">
            <v xml:space="preserve">      31.1</v>
          </cell>
          <cell r="S237">
            <v>30</v>
          </cell>
          <cell r="T237">
            <v>11390</v>
          </cell>
        </row>
        <row r="238">
          <cell r="A238" t="str">
            <v xml:space="preserve">ISLA MAGICA/P.TEMATIC                                      </v>
          </cell>
          <cell r="B238" t="str">
            <v>TVM</v>
          </cell>
          <cell r="C238" t="str">
            <v>GENERAL</v>
          </cell>
          <cell r="D238">
            <v>35636</v>
          </cell>
          <cell r="E238" t="str">
            <v>Viernes</v>
          </cell>
          <cell r="F238" t="str">
            <v>15:17:50</v>
          </cell>
          <cell r="G238" t="str">
            <v>000m30s</v>
          </cell>
          <cell r="H238" t="str">
            <v>[TELENOTICIAS 1] {TELENOTICIAS 1:GRAL.}</v>
          </cell>
          <cell r="I238">
            <v>5</v>
          </cell>
          <cell r="J238">
            <v>6</v>
          </cell>
          <cell r="K238" t="str">
            <v>Penultima</v>
          </cell>
          <cell r="L238">
            <v>0.6</v>
          </cell>
          <cell r="M238" t="str">
            <v xml:space="preserve">     219.3</v>
          </cell>
          <cell r="N238">
            <v>226</v>
          </cell>
          <cell r="O238">
            <v>675</v>
          </cell>
          <cell r="P238" t="str">
            <v xml:space="preserve">       7.0</v>
          </cell>
          <cell r="Q238">
            <v>11410</v>
          </cell>
          <cell r="R238" t="str">
            <v xml:space="preserve">      31.1</v>
          </cell>
          <cell r="S238">
            <v>30</v>
          </cell>
          <cell r="T238">
            <v>11410</v>
          </cell>
        </row>
        <row r="239">
          <cell r="A239" t="str">
            <v xml:space="preserve">ISLA MAGICA/P.TEMATIC                                      </v>
          </cell>
          <cell r="B239" t="str">
            <v>C.SUR</v>
          </cell>
          <cell r="C239" t="str">
            <v>GENERAL</v>
          </cell>
          <cell r="D239">
            <v>35637</v>
          </cell>
          <cell r="E239" t="str">
            <v>Sabado</v>
          </cell>
          <cell r="F239" t="str">
            <v>16:33:10</v>
          </cell>
          <cell r="G239" t="str">
            <v>000m30s</v>
          </cell>
          <cell r="H239" t="str">
            <v>[CINE] {AVANCE PROGRAMACION} * {AVANCE PROGRAMACION}</v>
          </cell>
          <cell r="I239">
            <v>3</v>
          </cell>
          <cell r="J239">
            <v>14</v>
          </cell>
          <cell r="K239" t="str">
            <v>Resto</v>
          </cell>
          <cell r="L239">
            <v>0.7</v>
          </cell>
          <cell r="M239" t="str">
            <v xml:space="preserve">     220.0</v>
          </cell>
          <cell r="N239">
            <v>258</v>
          </cell>
          <cell r="O239">
            <v>338</v>
          </cell>
          <cell r="P239" t="str">
            <v xml:space="preserve">       7.1</v>
          </cell>
          <cell r="Q239">
            <v>11422</v>
          </cell>
          <cell r="R239" t="str">
            <v xml:space="preserve">      31.2</v>
          </cell>
          <cell r="S239">
            <v>30</v>
          </cell>
          <cell r="T239">
            <v>11422</v>
          </cell>
        </row>
        <row r="240">
          <cell r="A240" t="str">
            <v xml:space="preserve">ISLA MAGICA/P.TEMATIC                                      </v>
          </cell>
          <cell r="B240" t="str">
            <v>TVM</v>
          </cell>
          <cell r="C240" t="str">
            <v>GENERAL</v>
          </cell>
          <cell r="D240">
            <v>35637</v>
          </cell>
          <cell r="E240" t="str">
            <v>Sabado</v>
          </cell>
          <cell r="F240" t="str">
            <v>18:27:31</v>
          </cell>
          <cell r="G240" t="str">
            <v>000m30s</v>
          </cell>
          <cell r="H240" t="str">
            <v>[CINE 2] {AVANCE PROGRAMACION} * {AVANCE PROGRAMACION}</v>
          </cell>
          <cell r="I240">
            <v>2</v>
          </cell>
          <cell r="J240">
            <v>10</v>
          </cell>
          <cell r="K240" t="str">
            <v>Segunda</v>
          </cell>
          <cell r="L240">
            <v>0.6</v>
          </cell>
          <cell r="M240" t="str">
            <v xml:space="preserve">     220.6</v>
          </cell>
          <cell r="N240">
            <v>232</v>
          </cell>
          <cell r="O240">
            <v>600</v>
          </cell>
          <cell r="P240" t="str">
            <v xml:space="preserve">       7.1</v>
          </cell>
          <cell r="Q240">
            <v>11443</v>
          </cell>
          <cell r="R240" t="str">
            <v xml:space="preserve">      31.2</v>
          </cell>
          <cell r="S240">
            <v>30</v>
          </cell>
          <cell r="T240">
            <v>11443</v>
          </cell>
        </row>
        <row r="241">
          <cell r="A241" t="str">
            <v xml:space="preserve">ISLA MAGICA/P.TEMATIC                                      </v>
          </cell>
          <cell r="B241" t="str">
            <v>C.SUR</v>
          </cell>
          <cell r="C241" t="str">
            <v>GENERAL</v>
          </cell>
          <cell r="D241">
            <v>35638</v>
          </cell>
          <cell r="E241" t="str">
            <v>Domingo</v>
          </cell>
          <cell r="F241" t="str">
            <v>22:40:17</v>
          </cell>
          <cell r="G241" t="str">
            <v>000m30s</v>
          </cell>
          <cell r="H241" t="str">
            <v>[CINE] {AVANCE PROGRAMACION} * {AVANCE PROGRAMACION}</v>
          </cell>
          <cell r="I241">
            <v>4</v>
          </cell>
          <cell r="J241">
            <v>11</v>
          </cell>
          <cell r="K241" t="str">
            <v>Resto</v>
          </cell>
          <cell r="L241">
            <v>1.1000000000000001</v>
          </cell>
          <cell r="M241" t="str">
            <v xml:space="preserve">     221.7</v>
          </cell>
          <cell r="N241">
            <v>414</v>
          </cell>
          <cell r="O241">
            <v>600</v>
          </cell>
          <cell r="P241" t="str">
            <v xml:space="preserve">       7.1</v>
          </cell>
          <cell r="Q241">
            <v>11479</v>
          </cell>
          <cell r="R241" t="str">
            <v xml:space="preserve">      31.3</v>
          </cell>
          <cell r="S241">
            <v>30</v>
          </cell>
          <cell r="T241">
            <v>11479</v>
          </cell>
        </row>
        <row r="242">
          <cell r="A242" t="str">
            <v xml:space="preserve">ISLA MAGICA/P.TEMATIC                                      </v>
          </cell>
          <cell r="B242" t="str">
            <v>TVM</v>
          </cell>
          <cell r="C242" t="str">
            <v>GENERAL</v>
          </cell>
          <cell r="D242">
            <v>35638</v>
          </cell>
          <cell r="E242" t="str">
            <v>Domingo</v>
          </cell>
          <cell r="F242" t="str">
            <v>21:48:56</v>
          </cell>
          <cell r="G242" t="str">
            <v>000m30s</v>
          </cell>
          <cell r="H242" t="str">
            <v>[LOCOS DEL REMATE] {AVANCE PROGRAMACION} * {AVANCE PROGRAMACION}</v>
          </cell>
          <cell r="I242">
            <v>11</v>
          </cell>
          <cell r="J242">
            <v>16</v>
          </cell>
          <cell r="K242" t="str">
            <v>Resto</v>
          </cell>
          <cell r="L242">
            <v>0.5</v>
          </cell>
          <cell r="M242" t="str">
            <v xml:space="preserve">     222.2</v>
          </cell>
          <cell r="N242">
            <v>176</v>
          </cell>
          <cell r="O242">
            <v>1050</v>
          </cell>
          <cell r="P242" t="str">
            <v xml:space="preserve">       7.1</v>
          </cell>
          <cell r="Q242">
            <v>11483</v>
          </cell>
          <cell r="R242" t="str">
            <v xml:space="preserve">      31.3</v>
          </cell>
          <cell r="S242">
            <v>30</v>
          </cell>
          <cell r="T242">
            <v>11483</v>
          </cell>
        </row>
        <row r="243">
          <cell r="A243" t="str">
            <v xml:space="preserve">ISLA MAGICA/P.TEMATIC                                      </v>
          </cell>
          <cell r="B243" t="str">
            <v>TVM</v>
          </cell>
          <cell r="C243" t="str">
            <v>GENERAL</v>
          </cell>
          <cell r="D243">
            <v>35638</v>
          </cell>
          <cell r="E243" t="str">
            <v>Domingo</v>
          </cell>
          <cell r="F243" t="str">
            <v>23:10:04</v>
          </cell>
          <cell r="G243" t="str">
            <v>000m30s</v>
          </cell>
          <cell r="H243" t="str">
            <v>[INOCENTE INOCENTE] {AVANCE PROGRAMACION} * {AVANCE PROGRAMACION}</v>
          </cell>
          <cell r="I243">
            <v>9</v>
          </cell>
          <cell r="J243">
            <v>10</v>
          </cell>
          <cell r="K243" t="str">
            <v>Penultima</v>
          </cell>
          <cell r="L243">
            <v>0.6</v>
          </cell>
          <cell r="M243" t="str">
            <v xml:space="preserve">     222.8</v>
          </cell>
          <cell r="N243">
            <v>213</v>
          </cell>
          <cell r="O243">
            <v>1050</v>
          </cell>
          <cell r="P243" t="str">
            <v xml:space="preserve">       7.1</v>
          </cell>
          <cell r="Q243">
            <v>11505</v>
          </cell>
          <cell r="R243" t="str">
            <v xml:space="preserve">      31.4</v>
          </cell>
          <cell r="S243">
            <v>30</v>
          </cell>
          <cell r="T243">
            <v>11505</v>
          </cell>
        </row>
        <row r="244">
          <cell r="A244" t="str">
            <v xml:space="preserve">ISLA MAGICA/P.TEMATIC                                      </v>
          </cell>
          <cell r="B244" t="str">
            <v>C.SUR</v>
          </cell>
          <cell r="C244" t="str">
            <v>GENERAL</v>
          </cell>
          <cell r="D244">
            <v>35639</v>
          </cell>
          <cell r="E244" t="str">
            <v>Lunes</v>
          </cell>
          <cell r="F244" t="str">
            <v>14:23:58</v>
          </cell>
          <cell r="G244" t="str">
            <v>000m30s</v>
          </cell>
          <cell r="H244" t="str">
            <v>[NOTICIAS 1] {NOTICIAS PROVINCIALES} * {AVANCE PROGRAMACION}</v>
          </cell>
          <cell r="I244">
            <v>2</v>
          </cell>
          <cell r="J244">
            <v>10</v>
          </cell>
          <cell r="K244" t="str">
            <v>Segunda</v>
          </cell>
          <cell r="L244">
            <v>0.9</v>
          </cell>
          <cell r="M244" t="str">
            <v xml:space="preserve">     223.7</v>
          </cell>
          <cell r="N244">
            <v>343</v>
          </cell>
          <cell r="O244">
            <v>525</v>
          </cell>
          <cell r="P244" t="str">
            <v xml:space="preserve">       7.1</v>
          </cell>
          <cell r="Q244">
            <v>11506</v>
          </cell>
          <cell r="R244" t="str">
            <v xml:space="preserve">      31.4</v>
          </cell>
          <cell r="S244">
            <v>30</v>
          </cell>
          <cell r="T244">
            <v>11506</v>
          </cell>
        </row>
        <row r="245">
          <cell r="A245" t="str">
            <v xml:space="preserve">ISLA MAGICA/P.TEMATIC                                      </v>
          </cell>
          <cell r="B245" t="str">
            <v>C.SUR</v>
          </cell>
          <cell r="C245" t="str">
            <v>GENERAL</v>
          </cell>
          <cell r="D245">
            <v>35639</v>
          </cell>
          <cell r="E245" t="str">
            <v>Lunes</v>
          </cell>
          <cell r="F245" t="str">
            <v>22:32:11</v>
          </cell>
          <cell r="G245" t="str">
            <v>000m30s</v>
          </cell>
          <cell r="H245" t="str">
            <v>[NOCHES DE GLORIA] {AVANCE PROGRAMACION} * {AVANCE PROGRAMACION}</v>
          </cell>
          <cell r="I245">
            <v>2</v>
          </cell>
          <cell r="J245">
            <v>10</v>
          </cell>
          <cell r="K245" t="str">
            <v>Segunda</v>
          </cell>
          <cell r="L245">
            <v>0.7</v>
          </cell>
          <cell r="M245" t="str">
            <v xml:space="preserve">     224.4</v>
          </cell>
          <cell r="N245">
            <v>253</v>
          </cell>
          <cell r="O245">
            <v>675</v>
          </cell>
          <cell r="P245" t="str">
            <v xml:space="preserve">       7.2</v>
          </cell>
          <cell r="Q245">
            <v>11505</v>
          </cell>
          <cell r="R245" t="str">
            <v xml:space="preserve">      31.4</v>
          </cell>
          <cell r="S245">
            <v>30</v>
          </cell>
          <cell r="T245">
            <v>11505</v>
          </cell>
        </row>
        <row r="246">
          <cell r="A246" t="str">
            <v xml:space="preserve">ISLA MAGICA/P.TEMATIC                                      </v>
          </cell>
          <cell r="B246" t="str">
            <v>TVM</v>
          </cell>
          <cell r="C246" t="str">
            <v>GENERAL</v>
          </cell>
          <cell r="D246">
            <v>35639</v>
          </cell>
          <cell r="E246" t="str">
            <v>Lunes</v>
          </cell>
          <cell r="F246" t="str">
            <v>20:50:48</v>
          </cell>
          <cell r="G246" t="str">
            <v>000m30s</v>
          </cell>
          <cell r="H246" t="str">
            <v>[TELENOTICIAS 2]</v>
          </cell>
          <cell r="I246">
            <v>1</v>
          </cell>
          <cell r="J246">
            <v>5</v>
          </cell>
          <cell r="K246" t="str">
            <v>Primera</v>
          </cell>
          <cell r="L246">
            <v>0.4</v>
          </cell>
          <cell r="M246" t="str">
            <v xml:space="preserve">     224.8</v>
          </cell>
          <cell r="N246">
            <v>141</v>
          </cell>
          <cell r="O246">
            <v>675</v>
          </cell>
          <cell r="P246" t="str">
            <v xml:space="preserve">       7.2</v>
          </cell>
          <cell r="Q246">
            <v>11513</v>
          </cell>
          <cell r="R246" t="str">
            <v xml:space="preserve">      31.4</v>
          </cell>
          <cell r="S246">
            <v>30</v>
          </cell>
          <cell r="T246">
            <v>11513</v>
          </cell>
        </row>
        <row r="247">
          <cell r="A247" t="str">
            <v xml:space="preserve">ISLA MAGICA/P.TEMATIC                                      </v>
          </cell>
          <cell r="B247" t="str">
            <v>C.SUR</v>
          </cell>
          <cell r="C247" t="str">
            <v>GENERAL</v>
          </cell>
          <cell r="D247">
            <v>35640</v>
          </cell>
          <cell r="E247" t="str">
            <v>Martes</v>
          </cell>
          <cell r="F247" t="str">
            <v>16:41:41</v>
          </cell>
          <cell r="G247" t="str">
            <v>000m30s</v>
          </cell>
          <cell r="H247" t="str">
            <v>[DE TARDE EN TARDE] {LA TIENDA EN CASA} * {AVANCE PROGRAMACION}</v>
          </cell>
          <cell r="I247">
            <v>2</v>
          </cell>
          <cell r="J247">
            <v>10</v>
          </cell>
          <cell r="K247" t="str">
            <v>Segunda</v>
          </cell>
          <cell r="L247">
            <v>1.4</v>
          </cell>
          <cell r="M247" t="str">
            <v xml:space="preserve">     226.2</v>
          </cell>
          <cell r="N247">
            <v>529</v>
          </cell>
          <cell r="O247">
            <v>375</v>
          </cell>
          <cell r="P247" t="str">
            <v xml:space="preserve">       7.2</v>
          </cell>
          <cell r="Q247">
            <v>11517</v>
          </cell>
          <cell r="R247" t="str">
            <v xml:space="preserve">      31.4</v>
          </cell>
          <cell r="S247">
            <v>30</v>
          </cell>
          <cell r="T247">
            <v>11517</v>
          </cell>
        </row>
        <row r="248">
          <cell r="A248" t="str">
            <v xml:space="preserve">ISLA MAGICA/P.TEMATIC                                      </v>
          </cell>
          <cell r="B248" t="str">
            <v>C.SUR</v>
          </cell>
          <cell r="C248" t="str">
            <v>GENERAL</v>
          </cell>
          <cell r="D248">
            <v>35640</v>
          </cell>
          <cell r="E248" t="str">
            <v>Martes</v>
          </cell>
          <cell r="F248" t="str">
            <v>23:37:10</v>
          </cell>
          <cell r="G248" t="str">
            <v>000m30s</v>
          </cell>
          <cell r="H248" t="str">
            <v>[CINE UNA DEL OESTE]  * {AVANCE PROGRAMACION}</v>
          </cell>
          <cell r="I248">
            <v>2</v>
          </cell>
          <cell r="J248">
            <v>7</v>
          </cell>
          <cell r="K248" t="str">
            <v>Segunda</v>
          </cell>
          <cell r="L248">
            <v>1.1000000000000001</v>
          </cell>
          <cell r="M248" t="str">
            <v xml:space="preserve">     227.3</v>
          </cell>
          <cell r="N248">
            <v>403</v>
          </cell>
          <cell r="O248">
            <v>675</v>
          </cell>
          <cell r="P248" t="str">
            <v xml:space="preserve">       7.2</v>
          </cell>
          <cell r="Q248">
            <v>11537</v>
          </cell>
          <cell r="R248" t="str">
            <v xml:space="preserve">      31.5</v>
          </cell>
          <cell r="S248">
            <v>30</v>
          </cell>
          <cell r="T248">
            <v>11537</v>
          </cell>
        </row>
        <row r="249">
          <cell r="A249" t="str">
            <v xml:space="preserve">ISLA MAGICA/P.TEMATIC                                      </v>
          </cell>
          <cell r="B249" t="str">
            <v>C.SUR</v>
          </cell>
          <cell r="C249" t="str">
            <v>GENERAL</v>
          </cell>
          <cell r="D249">
            <v>35641</v>
          </cell>
          <cell r="E249" t="str">
            <v>Miercoles</v>
          </cell>
          <cell r="F249" t="str">
            <v>14:26:03</v>
          </cell>
          <cell r="G249" t="str">
            <v>000m30s</v>
          </cell>
          <cell r="H249" t="str">
            <v>[NOTICIAS 1] {NOTICIAS PROVINCIALES} * {AVANCE PROGRAMACION}</v>
          </cell>
          <cell r="I249">
            <v>2</v>
          </cell>
          <cell r="J249">
            <v>6</v>
          </cell>
          <cell r="K249" t="str">
            <v>Segunda</v>
          </cell>
          <cell r="L249">
            <v>1.6</v>
          </cell>
          <cell r="M249" t="str">
            <v xml:space="preserve">     228.9</v>
          </cell>
          <cell r="N249">
            <v>584</v>
          </cell>
          <cell r="O249">
            <v>525</v>
          </cell>
          <cell r="P249" t="str">
            <v xml:space="preserve">       7.3</v>
          </cell>
          <cell r="Q249">
            <v>11546</v>
          </cell>
          <cell r="R249" t="str">
            <v xml:space="preserve">      31.5</v>
          </cell>
          <cell r="S249">
            <v>30</v>
          </cell>
          <cell r="T249">
            <v>11546</v>
          </cell>
        </row>
        <row r="250">
          <cell r="A250" t="str">
            <v xml:space="preserve">ISLA MAGICA/P.TEMATIC                                      </v>
          </cell>
          <cell r="B250" t="str">
            <v>C.SUR</v>
          </cell>
          <cell r="C250" t="str">
            <v>GENERAL</v>
          </cell>
          <cell r="D250">
            <v>35641</v>
          </cell>
          <cell r="E250" t="str">
            <v>Miercoles</v>
          </cell>
          <cell r="F250" t="str">
            <v>23:35:53</v>
          </cell>
          <cell r="G250" t="str">
            <v>000m30s</v>
          </cell>
          <cell r="H250" t="str">
            <v>[LAS COPLAS DE CARMEN] {AVANCE PROGRAMACION M} * {AVANCE PROGRAMACION}</v>
          </cell>
          <cell r="I250">
            <v>2</v>
          </cell>
          <cell r="J250">
            <v>7</v>
          </cell>
          <cell r="K250" t="str">
            <v>Segunda</v>
          </cell>
          <cell r="L250">
            <v>1.3</v>
          </cell>
          <cell r="M250" t="str">
            <v xml:space="preserve">     230.3</v>
          </cell>
          <cell r="N250">
            <v>482</v>
          </cell>
          <cell r="O250">
            <v>675</v>
          </cell>
          <cell r="P250" t="str">
            <v xml:space="preserve">       7.3</v>
          </cell>
          <cell r="Q250">
            <v>11550</v>
          </cell>
          <cell r="R250" t="str">
            <v xml:space="preserve">      31.5</v>
          </cell>
          <cell r="S250">
            <v>30</v>
          </cell>
          <cell r="T250">
            <v>11550</v>
          </cell>
        </row>
        <row r="251">
          <cell r="A251" t="str">
            <v xml:space="preserve">ISLA MAGICA/P.TEMATIC                                      </v>
          </cell>
          <cell r="B251" t="str">
            <v>TVM</v>
          </cell>
          <cell r="C251" t="str">
            <v>GENERAL</v>
          </cell>
          <cell r="D251">
            <v>35641</v>
          </cell>
          <cell r="E251" t="str">
            <v>Miercoles</v>
          </cell>
          <cell r="F251" t="str">
            <v>15:15:22</v>
          </cell>
          <cell r="G251" t="str">
            <v>000m30s</v>
          </cell>
          <cell r="H251" t="str">
            <v>[TELENOTICIAS 1] {TELENOTICIAS 1:GRAL.}</v>
          </cell>
          <cell r="I251">
            <v>2</v>
          </cell>
          <cell r="J251">
            <v>4</v>
          </cell>
          <cell r="K251" t="str">
            <v>Segunda</v>
          </cell>
          <cell r="L251">
            <v>0.7</v>
          </cell>
          <cell r="M251" t="str">
            <v xml:space="preserve">     231.0</v>
          </cell>
          <cell r="N251">
            <v>262</v>
          </cell>
          <cell r="O251">
            <v>675</v>
          </cell>
          <cell r="P251" t="str">
            <v xml:space="preserve">       7.3</v>
          </cell>
          <cell r="Q251">
            <v>11558</v>
          </cell>
          <cell r="R251" t="str">
            <v xml:space="preserve">      31.5</v>
          </cell>
          <cell r="S251">
            <v>30</v>
          </cell>
          <cell r="T251">
            <v>11558</v>
          </cell>
        </row>
        <row r="252">
          <cell r="A252" t="str">
            <v xml:space="preserve">ISLA MAGICA/P.TEMATIC                                      </v>
          </cell>
          <cell r="B252" t="str">
            <v>C.SUR</v>
          </cell>
          <cell r="C252" t="str">
            <v>GENERAL</v>
          </cell>
          <cell r="D252">
            <v>35642</v>
          </cell>
          <cell r="E252" t="str">
            <v>Jueves</v>
          </cell>
          <cell r="F252" t="str">
            <v>14:28:48</v>
          </cell>
          <cell r="G252" t="str">
            <v>000m30s</v>
          </cell>
          <cell r="H252" t="str">
            <v>[NOTICIAS 1] {NOTICIAS PROVINCIALES} * {AVANCE PROGRAMACION}</v>
          </cell>
          <cell r="I252">
            <v>2</v>
          </cell>
          <cell r="J252">
            <v>8</v>
          </cell>
          <cell r="K252" t="str">
            <v>Segunda</v>
          </cell>
          <cell r="L252">
            <v>1.7</v>
          </cell>
          <cell r="M252" t="str">
            <v xml:space="preserve">     232.6</v>
          </cell>
          <cell r="N252">
            <v>612</v>
          </cell>
          <cell r="O252">
            <v>525</v>
          </cell>
          <cell r="P252" t="str">
            <v xml:space="preserve">       7.4</v>
          </cell>
          <cell r="Q252">
            <v>11535</v>
          </cell>
          <cell r="R252" t="str">
            <v xml:space="preserve">      31.5</v>
          </cell>
          <cell r="S252">
            <v>30</v>
          </cell>
          <cell r="T252">
            <v>11535</v>
          </cell>
        </row>
        <row r="253">
          <cell r="A253" t="str">
            <v xml:space="preserve">ISLA MAGICA/P.TEMATIC                                      </v>
          </cell>
          <cell r="B253" t="str">
            <v>C.SUR</v>
          </cell>
          <cell r="C253" t="str">
            <v>GENERAL</v>
          </cell>
          <cell r="D253">
            <v>35642</v>
          </cell>
          <cell r="E253" t="str">
            <v>Jueves</v>
          </cell>
          <cell r="F253" t="str">
            <v>16:55:10</v>
          </cell>
          <cell r="G253" t="str">
            <v>000m30s</v>
          </cell>
          <cell r="H253" t="str">
            <v>[DE TARDE EN TARDE] {(P)TU MEJOR VERANO} * {AVANCE PROGRAMACION}</v>
          </cell>
          <cell r="I253">
            <v>2</v>
          </cell>
          <cell r="J253">
            <v>9</v>
          </cell>
          <cell r="K253" t="str">
            <v>Segunda</v>
          </cell>
          <cell r="L253">
            <v>1.7</v>
          </cell>
          <cell r="M253" t="str">
            <v xml:space="preserve">     234.3</v>
          </cell>
          <cell r="N253">
            <v>613</v>
          </cell>
          <cell r="O253">
            <v>375</v>
          </cell>
          <cell r="P253" t="str">
            <v xml:space="preserve">       7.4</v>
          </cell>
          <cell r="Q253">
            <v>11539</v>
          </cell>
          <cell r="R253" t="str">
            <v xml:space="preserve">      31.5</v>
          </cell>
          <cell r="S253">
            <v>30</v>
          </cell>
          <cell r="T253">
            <v>11539</v>
          </cell>
        </row>
        <row r="254">
          <cell r="A254" t="str">
            <v xml:space="preserve">ISLA MAGICA/P.TEMATIC                                      </v>
          </cell>
          <cell r="B254" t="str">
            <v>C.SUR</v>
          </cell>
          <cell r="C254" t="str">
            <v>GENERAL</v>
          </cell>
          <cell r="D254">
            <v>35642</v>
          </cell>
          <cell r="E254" t="str">
            <v>Jueves</v>
          </cell>
          <cell r="F254" t="str">
            <v>22:37:09</v>
          </cell>
          <cell r="G254" t="str">
            <v>000m30s</v>
          </cell>
          <cell r="H254" t="str">
            <v>[TOMBOLA]  * {(P) CST}</v>
          </cell>
          <cell r="I254">
            <v>2</v>
          </cell>
          <cell r="J254">
            <v>9</v>
          </cell>
          <cell r="K254" t="str">
            <v>Segunda</v>
          </cell>
          <cell r="L254">
            <v>0.9</v>
          </cell>
          <cell r="M254" t="str">
            <v xml:space="preserve">     235.2</v>
          </cell>
          <cell r="N254">
            <v>337</v>
          </cell>
          <cell r="O254">
            <v>675</v>
          </cell>
          <cell r="P254" t="str">
            <v xml:space="preserve">       7.5</v>
          </cell>
          <cell r="Q254">
            <v>11544</v>
          </cell>
          <cell r="R254" t="str">
            <v xml:space="preserve">      31.5</v>
          </cell>
          <cell r="S254">
            <v>30</v>
          </cell>
          <cell r="T254">
            <v>11544</v>
          </cell>
        </row>
        <row r="255">
          <cell r="A255" t="str">
            <v xml:space="preserve">ISLA MAGICA/P.TEMATIC                                      </v>
          </cell>
          <cell r="B255" t="str">
            <v>TVM</v>
          </cell>
          <cell r="C255" t="str">
            <v>GENERAL</v>
          </cell>
          <cell r="D255">
            <v>35642</v>
          </cell>
          <cell r="E255" t="str">
            <v>Jueves</v>
          </cell>
          <cell r="F255" t="str">
            <v>22:39:30</v>
          </cell>
          <cell r="G255" t="str">
            <v>000m30s</v>
          </cell>
          <cell r="H255" t="str">
            <v>[TOMBOLA] {AVANCE PROGRAMACION} * {AVANCE PROGRAMACION}</v>
          </cell>
          <cell r="I255">
            <v>7</v>
          </cell>
          <cell r="J255">
            <v>11</v>
          </cell>
          <cell r="K255" t="str">
            <v>Resto</v>
          </cell>
          <cell r="L255">
            <v>0.9</v>
          </cell>
          <cell r="M255" t="str">
            <v xml:space="preserve">     236.1</v>
          </cell>
          <cell r="N255">
            <v>330</v>
          </cell>
          <cell r="O255">
            <v>1125</v>
          </cell>
          <cell r="P255" t="str">
            <v xml:space="preserve">       7.5</v>
          </cell>
          <cell r="Q255">
            <v>11558</v>
          </cell>
          <cell r="R255" t="str">
            <v xml:space="preserve">      31.5</v>
          </cell>
          <cell r="S255">
            <v>30</v>
          </cell>
          <cell r="T255">
            <v>11558</v>
          </cell>
        </row>
        <row r="256">
          <cell r="A256" t="str">
            <v xml:space="preserve">ISLA MAGICA/P.TEMATIC                                      </v>
          </cell>
          <cell r="B256" t="str">
            <v>TVM</v>
          </cell>
          <cell r="C256" t="str">
            <v>GENERAL</v>
          </cell>
          <cell r="D256">
            <v>35642</v>
          </cell>
          <cell r="E256" t="str">
            <v>Jueves</v>
          </cell>
          <cell r="F256" t="str">
            <v>23:11:30</v>
          </cell>
          <cell r="G256" t="str">
            <v>000m30s</v>
          </cell>
          <cell r="H256" t="str">
            <v>[TOMBOLA] {AVANCE PROGRAMACION} * {AVANCE PROGRAMACION}</v>
          </cell>
          <cell r="I256">
            <v>8</v>
          </cell>
          <cell r="J256">
            <v>9</v>
          </cell>
          <cell r="K256" t="str">
            <v>Penultima</v>
          </cell>
          <cell r="L256">
            <v>0.9</v>
          </cell>
          <cell r="M256" t="str">
            <v xml:space="preserve">     237.0</v>
          </cell>
          <cell r="N256">
            <v>337</v>
          </cell>
          <cell r="O256">
            <v>1125</v>
          </cell>
          <cell r="P256" t="str">
            <v xml:space="preserve">       7.5</v>
          </cell>
          <cell r="Q256">
            <v>11579</v>
          </cell>
          <cell r="R256" t="str">
            <v xml:space="preserve">      31.6</v>
          </cell>
          <cell r="S256">
            <v>30</v>
          </cell>
          <cell r="T256">
            <v>11579</v>
          </cell>
        </row>
        <row r="257">
          <cell r="A257" t="str">
            <v xml:space="preserve">ISLA MAGICA/P.TEMATIC                                      </v>
          </cell>
          <cell r="B257" t="str">
            <v>C.SUR</v>
          </cell>
          <cell r="C257" t="str">
            <v>GENERAL</v>
          </cell>
          <cell r="D257">
            <v>35674</v>
          </cell>
          <cell r="E257" t="str">
            <v>Lunes</v>
          </cell>
          <cell r="F257" t="str">
            <v>14:32:28</v>
          </cell>
          <cell r="G257" t="str">
            <v>000m30s</v>
          </cell>
          <cell r="H257" t="str">
            <v>[NOTICIAS 1]  * {AVANCE PROGRAMACION}</v>
          </cell>
          <cell r="I257">
            <v>7</v>
          </cell>
          <cell r="J257">
            <v>10</v>
          </cell>
          <cell r="K257" t="str">
            <v>Resto</v>
          </cell>
          <cell r="L257">
            <v>1.5</v>
          </cell>
          <cell r="M257" t="str">
            <v xml:space="preserve">     238.6</v>
          </cell>
          <cell r="N257">
            <v>553</v>
          </cell>
          <cell r="O257">
            <v>675</v>
          </cell>
          <cell r="P257" t="str">
            <v xml:space="preserve">       7.5</v>
          </cell>
          <cell r="Q257">
            <v>11597</v>
          </cell>
          <cell r="R257" t="str">
            <v xml:space="preserve">      31.6</v>
          </cell>
          <cell r="S257">
            <v>30</v>
          </cell>
          <cell r="T257">
            <v>11597</v>
          </cell>
        </row>
        <row r="258">
          <cell r="A258" t="str">
            <v xml:space="preserve">ISLA MAGICA/P.TEMATIC                                      </v>
          </cell>
          <cell r="B258" t="str">
            <v>C.SUR</v>
          </cell>
          <cell r="C258" t="str">
            <v>GENERAL</v>
          </cell>
          <cell r="D258">
            <v>35674</v>
          </cell>
          <cell r="E258" t="str">
            <v>Lunes</v>
          </cell>
          <cell r="F258" t="str">
            <v>22:28:30</v>
          </cell>
          <cell r="G258" t="str">
            <v>000m30s</v>
          </cell>
          <cell r="H258" t="str">
            <v>[NOCHES DE GLORIA] {AVANCE PROGRAMACION} * {AVANCE PROGRAMACION}</v>
          </cell>
          <cell r="I258">
            <v>6</v>
          </cell>
          <cell r="J258">
            <v>8</v>
          </cell>
          <cell r="K258" t="str">
            <v>Resto</v>
          </cell>
          <cell r="L258">
            <v>0.7</v>
          </cell>
          <cell r="M258" t="str">
            <v xml:space="preserve">     239.3</v>
          </cell>
          <cell r="N258">
            <v>260</v>
          </cell>
          <cell r="O258">
            <v>900</v>
          </cell>
          <cell r="P258" t="str">
            <v xml:space="preserve">       7.6</v>
          </cell>
          <cell r="Q258">
            <v>11598</v>
          </cell>
          <cell r="R258" t="str">
            <v xml:space="preserve">      31.6</v>
          </cell>
          <cell r="S258">
            <v>30</v>
          </cell>
          <cell r="T258">
            <v>11598</v>
          </cell>
        </row>
        <row r="259">
          <cell r="A259" t="str">
            <v xml:space="preserve">ISLA MAGICA/P.TEMATIC                                      </v>
          </cell>
          <cell r="B259" t="str">
            <v>TVM</v>
          </cell>
          <cell r="C259" t="str">
            <v>GENERAL</v>
          </cell>
          <cell r="D259">
            <v>35674</v>
          </cell>
          <cell r="E259" t="str">
            <v>Lunes</v>
          </cell>
          <cell r="F259" t="str">
            <v>16:07:12</v>
          </cell>
          <cell r="G259" t="str">
            <v>000m30s</v>
          </cell>
          <cell r="H259" t="str">
            <v>[CINCO EN FAMILIA] {AVANCE PROGRAMACION} * {(P)MUCHO MADRID}</v>
          </cell>
          <cell r="I259">
            <v>2</v>
          </cell>
          <cell r="J259">
            <v>10</v>
          </cell>
          <cell r="K259" t="str">
            <v>Segunda</v>
          </cell>
          <cell r="L259">
            <v>0.4</v>
          </cell>
          <cell r="M259" t="str">
            <v xml:space="preserve">     239.7</v>
          </cell>
          <cell r="N259">
            <v>165</v>
          </cell>
          <cell r="O259">
            <v>600</v>
          </cell>
          <cell r="P259" t="str">
            <v xml:space="preserve">       7.6</v>
          </cell>
          <cell r="Q259">
            <v>11604</v>
          </cell>
          <cell r="R259" t="str">
            <v xml:space="preserve">      31.7</v>
          </cell>
          <cell r="S259">
            <v>30</v>
          </cell>
          <cell r="T259">
            <v>11604</v>
          </cell>
        </row>
        <row r="260">
          <cell r="A260" t="str">
            <v xml:space="preserve">ISLA MAGICA/P.TEMATIC                                      </v>
          </cell>
          <cell r="B260" t="str">
            <v>TVM</v>
          </cell>
          <cell r="C260" t="str">
            <v>GENERAL</v>
          </cell>
          <cell r="D260">
            <v>35674</v>
          </cell>
          <cell r="E260" t="str">
            <v>Lunes</v>
          </cell>
          <cell r="F260" t="str">
            <v>21:57:00</v>
          </cell>
          <cell r="G260" t="str">
            <v>000m30s</v>
          </cell>
          <cell r="H260" t="str">
            <v>[TOMBOLA] {AVANCE PROGRAMACION} * {AVANCE PROGRAMACION}</v>
          </cell>
          <cell r="I260">
            <v>2</v>
          </cell>
          <cell r="J260">
            <v>12</v>
          </cell>
          <cell r="K260" t="str">
            <v>Segunda</v>
          </cell>
          <cell r="L260">
            <v>1.1000000000000001</v>
          </cell>
          <cell r="M260" t="str">
            <v xml:space="preserve">     240.9</v>
          </cell>
          <cell r="N260">
            <v>419</v>
          </cell>
          <cell r="O260">
            <v>1050</v>
          </cell>
          <cell r="P260" t="str">
            <v xml:space="preserve">       7.6</v>
          </cell>
          <cell r="Q260">
            <v>11635</v>
          </cell>
          <cell r="R260" t="str">
            <v xml:space="preserve">      31.7</v>
          </cell>
          <cell r="S260">
            <v>30</v>
          </cell>
          <cell r="T260">
            <v>11635</v>
          </cell>
        </row>
        <row r="261">
          <cell r="A261" t="str">
            <v xml:space="preserve">ISLA MAGICA/P.TEMATIC                                      </v>
          </cell>
          <cell r="B261" t="str">
            <v>C.SUR</v>
          </cell>
          <cell r="C261" t="str">
            <v>GENERAL</v>
          </cell>
          <cell r="D261">
            <v>35675</v>
          </cell>
          <cell r="E261" t="str">
            <v>Martes</v>
          </cell>
          <cell r="F261" t="str">
            <v>14:34:48</v>
          </cell>
          <cell r="G261" t="str">
            <v>000m30s</v>
          </cell>
          <cell r="H261" t="str">
            <v>[NOTICIAS 1]  * {AVANCE PROGRAMACION}</v>
          </cell>
          <cell r="I261">
            <v>5</v>
          </cell>
          <cell r="J261">
            <v>12</v>
          </cell>
          <cell r="K261" t="str">
            <v>Resto</v>
          </cell>
          <cell r="L261">
            <v>1.5</v>
          </cell>
          <cell r="M261" t="str">
            <v xml:space="preserve">     242.3</v>
          </cell>
          <cell r="N261">
            <v>539</v>
          </cell>
          <cell r="O261">
            <v>675</v>
          </cell>
          <cell r="P261" t="str">
            <v xml:space="preserve">       7.6</v>
          </cell>
          <cell r="Q261">
            <v>11646</v>
          </cell>
          <cell r="R261" t="str">
            <v xml:space="preserve">      31.8</v>
          </cell>
          <cell r="S261">
            <v>30</v>
          </cell>
          <cell r="T261">
            <v>11646</v>
          </cell>
        </row>
        <row r="262">
          <cell r="A262" t="str">
            <v xml:space="preserve">ISLA MAGICA/P.TEMATIC                                      </v>
          </cell>
          <cell r="B262" t="str">
            <v>C.SUR</v>
          </cell>
          <cell r="C262" t="str">
            <v>GENERAL</v>
          </cell>
          <cell r="D262">
            <v>35675</v>
          </cell>
          <cell r="E262" t="str">
            <v>Martes</v>
          </cell>
          <cell r="F262" t="str">
            <v>23:00:25</v>
          </cell>
          <cell r="G262" t="str">
            <v>000m30s</v>
          </cell>
          <cell r="H262" t="str">
            <v>[TODO A 100] {AVANCE PROGRAMACION} * {AVANCE PROGRAMACION}</v>
          </cell>
          <cell r="I262">
            <v>6</v>
          </cell>
          <cell r="J262">
            <v>13</v>
          </cell>
          <cell r="K262" t="str">
            <v>Resto</v>
          </cell>
          <cell r="L262">
            <v>1.6</v>
          </cell>
          <cell r="M262" t="str">
            <v xml:space="preserve">     244.0</v>
          </cell>
          <cell r="N262">
            <v>602</v>
          </cell>
          <cell r="O262">
            <v>900</v>
          </cell>
          <cell r="P262" t="str">
            <v xml:space="preserve">       7.7</v>
          </cell>
          <cell r="Q262">
            <v>11668</v>
          </cell>
          <cell r="R262" t="str">
            <v xml:space="preserve">      31.8</v>
          </cell>
          <cell r="S262">
            <v>30</v>
          </cell>
          <cell r="T262">
            <v>11668</v>
          </cell>
        </row>
        <row r="263">
          <cell r="A263" t="str">
            <v xml:space="preserve">ISLA MAGICA/P.TEMATIC                                      </v>
          </cell>
          <cell r="B263" t="str">
            <v>TVM</v>
          </cell>
          <cell r="C263" t="str">
            <v>GENERAL</v>
          </cell>
          <cell r="D263">
            <v>35675</v>
          </cell>
          <cell r="E263" t="str">
            <v>Martes</v>
          </cell>
          <cell r="F263" t="str">
            <v>20:03:00</v>
          </cell>
          <cell r="G263" t="str">
            <v>000m30s</v>
          </cell>
          <cell r="H263" t="str">
            <v>[TOROS] {AVANCE PROGRAMACION} * {AVANCE PROGRAMACION}</v>
          </cell>
          <cell r="I263">
            <v>2</v>
          </cell>
          <cell r="J263">
            <v>6</v>
          </cell>
          <cell r="K263" t="str">
            <v>Segunda</v>
          </cell>
          <cell r="L263">
            <v>0.6</v>
          </cell>
          <cell r="M263" t="str">
            <v xml:space="preserve">     244.6</v>
          </cell>
          <cell r="N263">
            <v>222</v>
          </cell>
          <cell r="O263">
            <v>600</v>
          </cell>
          <cell r="P263" t="str">
            <v xml:space="preserve">       7.7</v>
          </cell>
          <cell r="Q263">
            <v>11669</v>
          </cell>
          <cell r="R263" t="str">
            <v xml:space="preserve">      31.8</v>
          </cell>
          <cell r="S263">
            <v>30</v>
          </cell>
          <cell r="T263">
            <v>11669</v>
          </cell>
        </row>
        <row r="264">
          <cell r="A264" t="str">
            <v xml:space="preserve">ISLA MAGICA/P.TEMATIC                                      </v>
          </cell>
          <cell r="B264" t="str">
            <v>TVM</v>
          </cell>
          <cell r="C264" t="str">
            <v>GENERAL</v>
          </cell>
          <cell r="D264">
            <v>35675</v>
          </cell>
          <cell r="E264" t="str">
            <v>Martes</v>
          </cell>
          <cell r="F264" t="str">
            <v>21:24:09</v>
          </cell>
          <cell r="G264" t="str">
            <v>000m30s</v>
          </cell>
          <cell r="H264" t="str">
            <v>[TELENOTICIAS 2] * [PREVIO FUT.:AMISTOSO]</v>
          </cell>
          <cell r="I264">
            <v>2</v>
          </cell>
          <cell r="J264">
            <v>10</v>
          </cell>
          <cell r="K264" t="str">
            <v>Segunda</v>
          </cell>
          <cell r="L264">
            <v>0.6</v>
          </cell>
          <cell r="M264" t="str">
            <v xml:space="preserve">     245.1</v>
          </cell>
          <cell r="N264">
            <v>210</v>
          </cell>
          <cell r="O264">
            <v>675</v>
          </cell>
          <cell r="P264" t="str">
            <v xml:space="preserve">       7.7</v>
          </cell>
          <cell r="Q264">
            <v>11680</v>
          </cell>
          <cell r="R264" t="str">
            <v xml:space="preserve">      31.9</v>
          </cell>
          <cell r="S264">
            <v>30</v>
          </cell>
          <cell r="T264">
            <v>11680</v>
          </cell>
        </row>
        <row r="265">
          <cell r="A265" t="str">
            <v xml:space="preserve">ISLA MAGICA/P.TEMATIC                                      </v>
          </cell>
          <cell r="B265" t="str">
            <v>C.SUR</v>
          </cell>
          <cell r="C265" t="str">
            <v>GENERAL</v>
          </cell>
          <cell r="D265">
            <v>35676</v>
          </cell>
          <cell r="E265" t="str">
            <v>Miercoles</v>
          </cell>
          <cell r="F265" t="str">
            <v>14:30:47</v>
          </cell>
          <cell r="G265" t="str">
            <v>000m30s</v>
          </cell>
          <cell r="H265" t="str">
            <v>[NOTICIAS 1]  * {AVANCE PROGRAMACION}</v>
          </cell>
          <cell r="I265">
            <v>5</v>
          </cell>
          <cell r="J265">
            <v>9</v>
          </cell>
          <cell r="K265" t="str">
            <v>Resto</v>
          </cell>
          <cell r="L265">
            <v>1.7</v>
          </cell>
          <cell r="M265" t="str">
            <v xml:space="preserve">     246.8</v>
          </cell>
          <cell r="N265">
            <v>612</v>
          </cell>
          <cell r="O265">
            <v>675</v>
          </cell>
          <cell r="P265" t="str">
            <v xml:space="preserve">       7.7</v>
          </cell>
          <cell r="Q265">
            <v>11693</v>
          </cell>
          <cell r="R265" t="str">
            <v xml:space="preserve">      31.9</v>
          </cell>
          <cell r="S265">
            <v>30</v>
          </cell>
          <cell r="T265">
            <v>11693</v>
          </cell>
        </row>
        <row r="266">
          <cell r="A266" t="str">
            <v xml:space="preserve">ISLA MAGICA/P.TEMATIC                                      </v>
          </cell>
          <cell r="B266" t="str">
            <v>C.SUR</v>
          </cell>
          <cell r="C266" t="str">
            <v>GENERAL</v>
          </cell>
          <cell r="D266">
            <v>35676</v>
          </cell>
          <cell r="E266" t="str">
            <v>Miercoles</v>
          </cell>
          <cell r="F266" t="str">
            <v>22:18:32</v>
          </cell>
          <cell r="G266" t="str">
            <v>000m30s</v>
          </cell>
          <cell r="H266" t="str">
            <v>[LAS COPLAS DE CARMEN] {AVANCE PROGRAMACION} * {AVANCE PROGRAMACION}</v>
          </cell>
          <cell r="I266">
            <v>5</v>
          </cell>
          <cell r="J266">
            <v>12</v>
          </cell>
          <cell r="K266" t="str">
            <v>Resto</v>
          </cell>
          <cell r="L266">
            <v>1.3</v>
          </cell>
          <cell r="M266" t="str">
            <v xml:space="preserve">     248.1</v>
          </cell>
          <cell r="N266">
            <v>477</v>
          </cell>
          <cell r="O266">
            <v>900</v>
          </cell>
          <cell r="P266" t="str">
            <v xml:space="preserve">       7.8</v>
          </cell>
          <cell r="Q266">
            <v>11693</v>
          </cell>
          <cell r="R266" t="str">
            <v xml:space="preserve">      31.9</v>
          </cell>
          <cell r="S266">
            <v>30</v>
          </cell>
          <cell r="T266">
            <v>11693</v>
          </cell>
        </row>
        <row r="267">
          <cell r="A267" t="str">
            <v xml:space="preserve">ISLA MAGICA/P.TEMATIC                                      </v>
          </cell>
          <cell r="B267" t="str">
            <v>TVM</v>
          </cell>
          <cell r="C267" t="str">
            <v>GENERAL</v>
          </cell>
          <cell r="D267">
            <v>35676</v>
          </cell>
          <cell r="E267" t="str">
            <v>Miercoles</v>
          </cell>
          <cell r="F267" t="str">
            <v>19:51:14</v>
          </cell>
          <cell r="G267" t="str">
            <v>000m30s</v>
          </cell>
          <cell r="H267" t="str">
            <v>[BALONCESTO:TORNEO] {AVANCE PROGRAMACION} * {AVANCE PROGRAMACION}</v>
          </cell>
          <cell r="I267">
            <v>17</v>
          </cell>
          <cell r="J267">
            <v>20</v>
          </cell>
          <cell r="K267" t="str">
            <v>Resto</v>
          </cell>
          <cell r="L267">
            <v>0.3</v>
          </cell>
          <cell r="M267" t="str">
            <v xml:space="preserve">     248.4</v>
          </cell>
          <cell r="N267">
            <v>101</v>
          </cell>
          <cell r="O267">
            <v>600</v>
          </cell>
          <cell r="P267" t="str">
            <v xml:space="preserve">       7.8</v>
          </cell>
          <cell r="Q267">
            <v>11693</v>
          </cell>
          <cell r="R267" t="str">
            <v xml:space="preserve">      31.9</v>
          </cell>
          <cell r="S267">
            <v>30</v>
          </cell>
          <cell r="T267">
            <v>11693</v>
          </cell>
        </row>
        <row r="268">
          <cell r="A268" t="str">
            <v xml:space="preserve">ISLA MAGICA/P.TEMATIC                                      </v>
          </cell>
          <cell r="B268" t="str">
            <v>TVM</v>
          </cell>
          <cell r="C268" t="str">
            <v>GENERAL</v>
          </cell>
          <cell r="D268">
            <v>35676</v>
          </cell>
          <cell r="E268" t="str">
            <v>Miercoles</v>
          </cell>
          <cell r="F268" t="str">
            <v>21:51:12</v>
          </cell>
          <cell r="G268" t="str">
            <v>000m30s</v>
          </cell>
          <cell r="H268" t="str">
            <v>[CUENTOS ASOMBROSOS]  * {AVANCE PROGRAMACION}</v>
          </cell>
          <cell r="I268">
            <v>1</v>
          </cell>
          <cell r="J268">
            <v>12</v>
          </cell>
          <cell r="K268" t="str">
            <v>Primera</v>
          </cell>
          <cell r="L268">
            <v>0.8</v>
          </cell>
          <cell r="M268" t="str">
            <v xml:space="preserve">     249.2</v>
          </cell>
          <cell r="N268">
            <v>300</v>
          </cell>
          <cell r="O268">
            <v>1050</v>
          </cell>
          <cell r="P268" t="str">
            <v xml:space="preserve">       7.8</v>
          </cell>
          <cell r="Q268">
            <v>11741</v>
          </cell>
          <cell r="R268" t="str">
            <v xml:space="preserve">      32.0</v>
          </cell>
          <cell r="S268">
            <v>30</v>
          </cell>
          <cell r="T268">
            <v>11741</v>
          </cell>
        </row>
        <row r="269">
          <cell r="A269" t="str">
            <v xml:space="preserve">ISLA MAGICA/P.TEMATIC                                      </v>
          </cell>
          <cell r="B269" t="str">
            <v>C.SUR</v>
          </cell>
          <cell r="C269" t="str">
            <v>GENERAL</v>
          </cell>
          <cell r="D269">
            <v>35677</v>
          </cell>
          <cell r="E269" t="str">
            <v>Jueves</v>
          </cell>
          <cell r="F269" t="str">
            <v>14:30:16</v>
          </cell>
          <cell r="G269" t="str">
            <v>000m30s</v>
          </cell>
          <cell r="H269" t="str">
            <v>[NOTICIAS 1]  * {AVANCE PROGRAMACION}</v>
          </cell>
          <cell r="I269">
            <v>4</v>
          </cell>
          <cell r="J269">
            <v>9</v>
          </cell>
          <cell r="K269" t="str">
            <v>Resto</v>
          </cell>
          <cell r="L269">
            <v>1.7</v>
          </cell>
          <cell r="M269" t="str">
            <v xml:space="preserve">     251.0</v>
          </cell>
          <cell r="N269">
            <v>638</v>
          </cell>
          <cell r="O269">
            <v>675</v>
          </cell>
          <cell r="P269" t="str">
            <v xml:space="preserve">       7.8</v>
          </cell>
          <cell r="Q269">
            <v>11744</v>
          </cell>
          <cell r="R269" t="str">
            <v xml:space="preserve">      32.0</v>
          </cell>
          <cell r="S269">
            <v>30</v>
          </cell>
          <cell r="T269">
            <v>11744</v>
          </cell>
        </row>
        <row r="270">
          <cell r="A270" t="str">
            <v xml:space="preserve">ISLA MAGICA/P.TEMATIC                                      </v>
          </cell>
          <cell r="B270" t="str">
            <v>C.SUR</v>
          </cell>
          <cell r="C270" t="str">
            <v>GENERAL</v>
          </cell>
          <cell r="D270">
            <v>35677</v>
          </cell>
          <cell r="E270" t="str">
            <v>Jueves</v>
          </cell>
          <cell r="F270" t="str">
            <v>22:36:00</v>
          </cell>
          <cell r="G270" t="str">
            <v>000m30s</v>
          </cell>
          <cell r="H270" t="str">
            <v>[CINE] {AVANCE PROGRAMACION} * {AVANCE PROGRAMACION}</v>
          </cell>
          <cell r="I270">
            <v>3</v>
          </cell>
          <cell r="J270">
            <v>14</v>
          </cell>
          <cell r="K270" t="str">
            <v>Resto</v>
          </cell>
          <cell r="L270">
            <v>1</v>
          </cell>
          <cell r="M270" t="str">
            <v xml:space="preserve">     252.0</v>
          </cell>
          <cell r="N270">
            <v>382</v>
          </cell>
          <cell r="O270">
            <v>900</v>
          </cell>
          <cell r="P270" t="str">
            <v xml:space="preserve">       7.9</v>
          </cell>
          <cell r="Q270">
            <v>11751</v>
          </cell>
          <cell r="R270" t="str">
            <v xml:space="preserve">      32.1</v>
          </cell>
          <cell r="S270">
            <v>30</v>
          </cell>
          <cell r="T270">
            <v>11751</v>
          </cell>
        </row>
        <row r="271">
          <cell r="A271" t="str">
            <v xml:space="preserve">ISLA MAGICA/P.TEMATIC                                      </v>
          </cell>
          <cell r="B271" t="str">
            <v>TVM</v>
          </cell>
          <cell r="C271" t="str">
            <v>GENERAL</v>
          </cell>
          <cell r="D271">
            <v>35677</v>
          </cell>
          <cell r="E271" t="str">
            <v>Jueves</v>
          </cell>
          <cell r="F271" t="str">
            <v>19:46:00</v>
          </cell>
          <cell r="G271" t="str">
            <v>000m30s</v>
          </cell>
          <cell r="H271" t="str">
            <v>[MADRID DIRECTO] {AVANCE PROGRAMACION} * {TELEPAGINA MADRID}</v>
          </cell>
          <cell r="I271">
            <v>2</v>
          </cell>
          <cell r="J271">
            <v>6</v>
          </cell>
          <cell r="K271" t="str">
            <v>Segunda</v>
          </cell>
          <cell r="L271">
            <v>0.4</v>
          </cell>
          <cell r="M271" t="str">
            <v xml:space="preserve">     252.4</v>
          </cell>
          <cell r="N271">
            <v>156</v>
          </cell>
          <cell r="O271">
            <v>600</v>
          </cell>
          <cell r="P271" t="str">
            <v xml:space="preserve">       7.9</v>
          </cell>
          <cell r="Q271">
            <v>11756</v>
          </cell>
          <cell r="R271" t="str">
            <v xml:space="preserve">      32.1</v>
          </cell>
          <cell r="S271">
            <v>30</v>
          </cell>
          <cell r="T271">
            <v>11756</v>
          </cell>
        </row>
        <row r="272">
          <cell r="A272" t="str">
            <v xml:space="preserve">ISLA MAGICA/P.TEMATIC                                      </v>
          </cell>
          <cell r="B272" t="str">
            <v>TVM</v>
          </cell>
          <cell r="C272" t="str">
            <v>GENERAL</v>
          </cell>
          <cell r="D272">
            <v>35677</v>
          </cell>
          <cell r="E272" t="str">
            <v>Jueves</v>
          </cell>
          <cell r="F272" t="str">
            <v>23:09:46</v>
          </cell>
          <cell r="G272" t="str">
            <v>000m30s</v>
          </cell>
          <cell r="H272" t="str">
            <v>[TOMBOLA]  * {AVANCE PROGRAMACION}</v>
          </cell>
          <cell r="I272">
            <v>2</v>
          </cell>
          <cell r="J272">
            <v>13</v>
          </cell>
          <cell r="K272" t="str">
            <v>Segunda</v>
          </cell>
          <cell r="L272">
            <v>1.4</v>
          </cell>
          <cell r="M272" t="str">
            <v xml:space="preserve">     253.8</v>
          </cell>
          <cell r="N272">
            <v>499</v>
          </cell>
          <cell r="O272">
            <v>1050</v>
          </cell>
          <cell r="P272" t="str">
            <v xml:space="preserve">       7.9</v>
          </cell>
          <cell r="Q272">
            <v>11767</v>
          </cell>
          <cell r="R272" t="str">
            <v xml:space="preserve">      32.1</v>
          </cell>
          <cell r="S272">
            <v>30</v>
          </cell>
          <cell r="T272">
            <v>11767</v>
          </cell>
        </row>
        <row r="273">
          <cell r="A273" t="str">
            <v xml:space="preserve">ISLA MAGICA/P.TEMATIC                                      </v>
          </cell>
          <cell r="B273" t="str">
            <v>TVM</v>
          </cell>
          <cell r="C273" t="str">
            <v>GENERAL</v>
          </cell>
          <cell r="D273">
            <v>35677</v>
          </cell>
          <cell r="E273" t="str">
            <v>Jueves</v>
          </cell>
          <cell r="F273" t="str">
            <v>23:37:00</v>
          </cell>
          <cell r="G273" t="str">
            <v>000m30s</v>
          </cell>
          <cell r="H273" t="str">
            <v>[TOMBOLA] {AVANCE PROGRAMACION} * {AVANCE PROGRAMACION}</v>
          </cell>
          <cell r="I273">
            <v>2</v>
          </cell>
          <cell r="J273">
            <v>11</v>
          </cell>
          <cell r="K273" t="str">
            <v>Segunda</v>
          </cell>
          <cell r="L273">
            <v>1.1000000000000001</v>
          </cell>
          <cell r="M273" t="str">
            <v xml:space="preserve">     254.9</v>
          </cell>
          <cell r="N273">
            <v>405</v>
          </cell>
          <cell r="O273">
            <v>1050</v>
          </cell>
          <cell r="P273" t="str">
            <v xml:space="preserve">       7.9</v>
          </cell>
          <cell r="Q273">
            <v>11779</v>
          </cell>
          <cell r="R273" t="str">
            <v xml:space="preserve">      32.1</v>
          </cell>
          <cell r="S273">
            <v>30</v>
          </cell>
          <cell r="T273">
            <v>11779</v>
          </cell>
        </row>
        <row r="274">
          <cell r="A274" t="str">
            <v xml:space="preserve">ISLA MAGICA/P.TEMATIC                                      </v>
          </cell>
          <cell r="B274" t="str">
            <v>C.SUR</v>
          </cell>
          <cell r="C274" t="str">
            <v>GENERAL</v>
          </cell>
          <cell r="D274">
            <v>35678</v>
          </cell>
          <cell r="E274" t="str">
            <v>Viernes</v>
          </cell>
          <cell r="F274" t="str">
            <v>14:37:09</v>
          </cell>
          <cell r="G274" t="str">
            <v>000m30s</v>
          </cell>
          <cell r="H274" t="str">
            <v>[NOTICIAS 1]  * {AVANCE PROGRAMACION}</v>
          </cell>
          <cell r="I274">
            <v>7</v>
          </cell>
          <cell r="J274">
            <v>10</v>
          </cell>
          <cell r="K274" t="str">
            <v>Resto</v>
          </cell>
          <cell r="L274">
            <v>1.5</v>
          </cell>
          <cell r="M274" t="str">
            <v xml:space="preserve">     256.4</v>
          </cell>
          <cell r="N274">
            <v>560</v>
          </cell>
          <cell r="O274">
            <v>675</v>
          </cell>
          <cell r="P274" t="str">
            <v xml:space="preserve">       8.0</v>
          </cell>
          <cell r="Q274">
            <v>11786</v>
          </cell>
          <cell r="R274" t="str">
            <v xml:space="preserve">      32.2</v>
          </cell>
          <cell r="S274">
            <v>30</v>
          </cell>
          <cell r="T274">
            <v>11786</v>
          </cell>
        </row>
        <row r="275">
          <cell r="A275" t="str">
            <v xml:space="preserve">ISLA MAGICA/P.TEMATIC                                      </v>
          </cell>
          <cell r="B275" t="str">
            <v>C.SUR</v>
          </cell>
          <cell r="C275" t="str">
            <v>GENERAL</v>
          </cell>
          <cell r="D275">
            <v>35678</v>
          </cell>
          <cell r="E275" t="str">
            <v>Viernes</v>
          </cell>
          <cell r="F275" t="str">
            <v>22:44:40</v>
          </cell>
          <cell r="G275" t="str">
            <v>000m30s</v>
          </cell>
          <cell r="H275" t="str">
            <v>[CANCIONES RECUERDO] {AVANCE PROGRAMACION} * {AVANCE PROGRAMACION}</v>
          </cell>
          <cell r="I275">
            <v>12</v>
          </cell>
          <cell r="J275">
            <v>15</v>
          </cell>
          <cell r="K275" t="str">
            <v>Resto</v>
          </cell>
          <cell r="L275">
            <v>1.2</v>
          </cell>
          <cell r="M275" t="str">
            <v xml:space="preserve">     257.6</v>
          </cell>
          <cell r="N275">
            <v>431</v>
          </cell>
          <cell r="O275">
            <v>900</v>
          </cell>
          <cell r="P275" t="str">
            <v xml:space="preserve">       8.0</v>
          </cell>
          <cell r="Q275">
            <v>11809</v>
          </cell>
          <cell r="R275" t="str">
            <v xml:space="preserve">      32.2</v>
          </cell>
          <cell r="S275">
            <v>30</v>
          </cell>
          <cell r="T275">
            <v>11809</v>
          </cell>
        </row>
        <row r="276">
          <cell r="A276" t="str">
            <v xml:space="preserve">ISLA MAGICA/P.TEMATIC                                      </v>
          </cell>
          <cell r="B276" t="str">
            <v>TVM</v>
          </cell>
          <cell r="C276" t="str">
            <v>GENERAL</v>
          </cell>
          <cell r="D276">
            <v>35678</v>
          </cell>
          <cell r="E276" t="str">
            <v>Viernes</v>
          </cell>
          <cell r="F276" t="str">
            <v>15:55:10</v>
          </cell>
          <cell r="G276" t="str">
            <v>000m30s</v>
          </cell>
          <cell r="H276" t="str">
            <v>[CINCO EN FAMILIA]  * {AVANCE PROGRAMACION}</v>
          </cell>
          <cell r="I276">
            <v>7</v>
          </cell>
          <cell r="J276">
            <v>13</v>
          </cell>
          <cell r="K276" t="str">
            <v>Resto</v>
          </cell>
          <cell r="L276">
            <v>0.4</v>
          </cell>
          <cell r="M276" t="str">
            <v xml:space="preserve">     258.0</v>
          </cell>
          <cell r="N276">
            <v>158</v>
          </cell>
          <cell r="O276">
            <v>600</v>
          </cell>
          <cell r="P276" t="str">
            <v xml:space="preserve">       8.0</v>
          </cell>
          <cell r="Q276">
            <v>11817</v>
          </cell>
          <cell r="R276" t="str">
            <v xml:space="preserve">      32.2</v>
          </cell>
          <cell r="S276">
            <v>30</v>
          </cell>
          <cell r="T276">
            <v>11817</v>
          </cell>
        </row>
        <row r="277">
          <cell r="A277" t="str">
            <v xml:space="preserve">ISLA MAGICA/P.TEMATIC                                      </v>
          </cell>
          <cell r="B277" t="str">
            <v>C.SUR</v>
          </cell>
          <cell r="C277" t="str">
            <v>GENERAL</v>
          </cell>
          <cell r="D277">
            <v>35679</v>
          </cell>
          <cell r="E277" t="str">
            <v>Sabado</v>
          </cell>
          <cell r="F277" t="str">
            <v>16:32:12</v>
          </cell>
          <cell r="G277" t="str">
            <v>000m30s</v>
          </cell>
          <cell r="H277" t="str">
            <v>[CINE] {AVANCE PROGRAMACION} * {AVANCE PROGRAMACION}</v>
          </cell>
          <cell r="I277">
            <v>8</v>
          </cell>
          <cell r="J277">
            <v>14</v>
          </cell>
          <cell r="K277" t="str">
            <v>Resto</v>
          </cell>
          <cell r="L277">
            <v>0.8</v>
          </cell>
          <cell r="M277" t="str">
            <v xml:space="preserve">     258.9</v>
          </cell>
          <cell r="N277">
            <v>309</v>
          </cell>
          <cell r="O277">
            <v>450</v>
          </cell>
          <cell r="P277" t="str">
            <v xml:space="preserve">       8.0</v>
          </cell>
          <cell r="Q277">
            <v>11843</v>
          </cell>
          <cell r="R277" t="str">
            <v xml:space="preserve">      32.3</v>
          </cell>
          <cell r="S277">
            <v>30</v>
          </cell>
          <cell r="T277">
            <v>11843</v>
          </cell>
        </row>
        <row r="278">
          <cell r="A278" t="str">
            <v xml:space="preserve">ISLA MAGICA/P.TEMATIC                                      </v>
          </cell>
          <cell r="B278" t="str">
            <v>C.SUR</v>
          </cell>
          <cell r="C278" t="str">
            <v>GENERAL</v>
          </cell>
          <cell r="D278">
            <v>35680</v>
          </cell>
          <cell r="E278" t="str">
            <v>Domingo</v>
          </cell>
          <cell r="F278" t="str">
            <v>16:33:28</v>
          </cell>
          <cell r="G278" t="str">
            <v>000m30s</v>
          </cell>
          <cell r="H278" t="str">
            <v>[CINE] {AVANCE PROGRAMACION} * {AVANCE PROGRAMACION}</v>
          </cell>
          <cell r="I278">
            <v>5</v>
          </cell>
          <cell r="J278">
            <v>13</v>
          </cell>
          <cell r="K278" t="str">
            <v>Resto</v>
          </cell>
          <cell r="L278">
            <v>0.8</v>
          </cell>
          <cell r="M278" t="str">
            <v xml:space="preserve">     259.7</v>
          </cell>
          <cell r="N278">
            <v>292</v>
          </cell>
          <cell r="O278">
            <v>450</v>
          </cell>
          <cell r="P278" t="str">
            <v xml:space="preserve">       8.0</v>
          </cell>
          <cell r="Q278">
            <v>11844</v>
          </cell>
          <cell r="R278" t="str">
            <v xml:space="preserve">      32.3</v>
          </cell>
          <cell r="S278">
            <v>30</v>
          </cell>
          <cell r="T278">
            <v>11844</v>
          </cell>
        </row>
        <row r="279">
          <cell r="A279" t="str">
            <v xml:space="preserve">ISLA MAGICA/P.TEMATIC                                      </v>
          </cell>
          <cell r="B279" t="str">
            <v>C.SUR</v>
          </cell>
          <cell r="C279" t="str">
            <v>GENERAL</v>
          </cell>
          <cell r="D279">
            <v>35680</v>
          </cell>
          <cell r="E279" t="str">
            <v>Domingo</v>
          </cell>
          <cell r="F279" t="str">
            <v>22:52:10</v>
          </cell>
          <cell r="G279" t="str">
            <v>000m30s</v>
          </cell>
          <cell r="H279" t="str">
            <v>[CLUB DEPORTIVO] * [AVANCE PROGRAMACION]</v>
          </cell>
          <cell r="I279">
            <v>3</v>
          </cell>
          <cell r="J279">
            <v>12</v>
          </cell>
          <cell r="K279" t="str">
            <v>Resto</v>
          </cell>
          <cell r="L279">
            <v>0.8</v>
          </cell>
          <cell r="M279" t="str">
            <v xml:space="preserve">     260.5</v>
          </cell>
          <cell r="N279">
            <v>305</v>
          </cell>
          <cell r="O279">
            <v>750</v>
          </cell>
          <cell r="P279" t="str">
            <v xml:space="preserve">       8.1</v>
          </cell>
          <cell r="Q279">
            <v>11855</v>
          </cell>
          <cell r="R279" t="str">
            <v xml:space="preserve">      32.3</v>
          </cell>
          <cell r="S279">
            <v>30</v>
          </cell>
          <cell r="T279">
            <v>11855</v>
          </cell>
        </row>
        <row r="280">
          <cell r="A280" t="str">
            <v xml:space="preserve">ISLA MAGICA/P.TEMATIC                                      </v>
          </cell>
          <cell r="B280" t="str">
            <v>C.SUR</v>
          </cell>
          <cell r="C280" t="str">
            <v>GENERAL</v>
          </cell>
          <cell r="D280">
            <v>35680</v>
          </cell>
          <cell r="E280" t="str">
            <v>Domingo</v>
          </cell>
          <cell r="F280" t="str">
            <v>22:53:45</v>
          </cell>
          <cell r="G280" t="str">
            <v>000m30s</v>
          </cell>
          <cell r="H280" t="str">
            <v>[CLUB DEPORTIVO] * [AVANCE PROGRAMACION]</v>
          </cell>
          <cell r="I280">
            <v>6</v>
          </cell>
          <cell r="J280">
            <v>12</v>
          </cell>
          <cell r="K280" t="str">
            <v>Resto</v>
          </cell>
          <cell r="L280">
            <v>0.5</v>
          </cell>
          <cell r="M280" t="str">
            <v xml:space="preserve">     261.0</v>
          </cell>
          <cell r="N280">
            <v>193</v>
          </cell>
          <cell r="O280">
            <v>750</v>
          </cell>
          <cell r="P280" t="str">
            <v xml:space="preserve">       8.1</v>
          </cell>
          <cell r="Q280">
            <v>11855</v>
          </cell>
          <cell r="R280" t="str">
            <v xml:space="preserve">      32.3</v>
          </cell>
          <cell r="S280">
            <v>30</v>
          </cell>
          <cell r="T280">
            <v>11855</v>
          </cell>
        </row>
        <row r="281">
          <cell r="A281" t="str">
            <v xml:space="preserve">ISLA MAGICA/P.TEMATIC                                      </v>
          </cell>
          <cell r="B281" t="str">
            <v>C.SUR</v>
          </cell>
          <cell r="C281" t="str">
            <v>GENERAL</v>
          </cell>
          <cell r="D281">
            <v>35681</v>
          </cell>
          <cell r="E281" t="str">
            <v>Lunes</v>
          </cell>
          <cell r="F281" t="str">
            <v>14:31:25</v>
          </cell>
          <cell r="G281" t="str">
            <v>000m30s</v>
          </cell>
          <cell r="H281" t="str">
            <v>[NOTICIAS 1] {NOTICIAS PROVINCIALES} * {AVANCE PROGRAMACION}</v>
          </cell>
          <cell r="I281">
            <v>4</v>
          </cell>
          <cell r="J281">
            <v>12</v>
          </cell>
          <cell r="K281" t="str">
            <v>Resto</v>
          </cell>
          <cell r="L281">
            <v>1.2</v>
          </cell>
          <cell r="M281" t="str">
            <v xml:space="preserve">     262.2</v>
          </cell>
          <cell r="N281">
            <v>453</v>
          </cell>
          <cell r="O281">
            <v>675</v>
          </cell>
          <cell r="P281" t="str">
            <v xml:space="preserve">       8.1</v>
          </cell>
          <cell r="Q281">
            <v>11855</v>
          </cell>
          <cell r="R281" t="str">
            <v xml:space="preserve">      32.3</v>
          </cell>
          <cell r="S281">
            <v>30</v>
          </cell>
          <cell r="T281">
            <v>11855</v>
          </cell>
        </row>
        <row r="282">
          <cell r="A282" t="str">
            <v xml:space="preserve">ISLA MAGICA/P.TEMATIC                                      </v>
          </cell>
          <cell r="B282" t="str">
            <v>C.SUR</v>
          </cell>
          <cell r="C282" t="str">
            <v>GENERAL</v>
          </cell>
          <cell r="D282">
            <v>35681</v>
          </cell>
          <cell r="E282" t="str">
            <v>Lunes</v>
          </cell>
          <cell r="F282" t="str">
            <v>16:56:14</v>
          </cell>
          <cell r="G282" t="str">
            <v>000m30s</v>
          </cell>
          <cell r="H282" t="str">
            <v>[DE TARDE EN TARDE] {AVANCE PROGRAMACION} * {AVANCE PROGRAMACION}</v>
          </cell>
          <cell r="I282">
            <v>2</v>
          </cell>
          <cell r="J282">
            <v>16</v>
          </cell>
          <cell r="K282" t="str">
            <v>Segunda</v>
          </cell>
          <cell r="L282">
            <v>0.9</v>
          </cell>
          <cell r="M282" t="str">
            <v xml:space="preserve">     263.2</v>
          </cell>
          <cell r="N282">
            <v>341</v>
          </cell>
          <cell r="O282">
            <v>525</v>
          </cell>
          <cell r="P282" t="str">
            <v xml:space="preserve">       8.1</v>
          </cell>
          <cell r="Q282">
            <v>11865</v>
          </cell>
          <cell r="R282" t="str">
            <v xml:space="preserve">      32.4</v>
          </cell>
          <cell r="S282">
            <v>30</v>
          </cell>
          <cell r="T282">
            <v>11865</v>
          </cell>
        </row>
        <row r="283">
          <cell r="A283" t="str">
            <v xml:space="preserve">ISLA MAGICA/P.TEMATIC                                      </v>
          </cell>
          <cell r="B283" t="str">
            <v>C.SUR</v>
          </cell>
          <cell r="C283" t="str">
            <v>GENERAL</v>
          </cell>
          <cell r="D283">
            <v>35681</v>
          </cell>
          <cell r="E283" t="str">
            <v>Lunes</v>
          </cell>
          <cell r="F283" t="str">
            <v>22:45:12</v>
          </cell>
          <cell r="G283" t="str">
            <v>000m30s</v>
          </cell>
          <cell r="H283" t="str">
            <v>[NOCHES DE GLORIA] {AVANCE PROGRAMACION} * {AVANCE PROGRAMACION}</v>
          </cell>
          <cell r="I283">
            <v>3</v>
          </cell>
          <cell r="J283">
            <v>13</v>
          </cell>
          <cell r="K283" t="str">
            <v>Resto</v>
          </cell>
          <cell r="L283">
            <v>0.6</v>
          </cell>
          <cell r="M283" t="str">
            <v xml:space="preserve">     263.8</v>
          </cell>
          <cell r="N283">
            <v>222</v>
          </cell>
          <cell r="O283">
            <v>900</v>
          </cell>
          <cell r="P283" t="str">
            <v xml:space="preserve">       8.1</v>
          </cell>
          <cell r="Q283">
            <v>11879</v>
          </cell>
          <cell r="R283" t="str">
            <v xml:space="preserve">      32.4</v>
          </cell>
          <cell r="S283">
            <v>30</v>
          </cell>
          <cell r="T283">
            <v>11879</v>
          </cell>
        </row>
        <row r="284">
          <cell r="A284" t="str">
            <v xml:space="preserve">ISLA MAGICA/P.TEMATIC                                      </v>
          </cell>
          <cell r="B284" t="str">
            <v>C.SUR</v>
          </cell>
          <cell r="C284" t="str">
            <v>GENERAL</v>
          </cell>
          <cell r="D284">
            <v>35682</v>
          </cell>
          <cell r="E284" t="str">
            <v>Martes</v>
          </cell>
          <cell r="F284" t="str">
            <v>14:27:46</v>
          </cell>
          <cell r="G284" t="str">
            <v>000m30s</v>
          </cell>
          <cell r="H284" t="str">
            <v>[NOTICIAS 1] {NOTICIAS PROVINCIALES} * {AVANCE PROGRAMACION}</v>
          </cell>
          <cell r="I284">
            <v>4</v>
          </cell>
          <cell r="J284">
            <v>13</v>
          </cell>
          <cell r="K284" t="str">
            <v>Resto</v>
          </cell>
          <cell r="L284">
            <v>1.1000000000000001</v>
          </cell>
          <cell r="M284" t="str">
            <v xml:space="preserve">     264.9</v>
          </cell>
          <cell r="N284">
            <v>393</v>
          </cell>
          <cell r="O284">
            <v>675</v>
          </cell>
          <cell r="P284" t="str">
            <v xml:space="preserve">       8.2</v>
          </cell>
          <cell r="Q284">
            <v>11878</v>
          </cell>
          <cell r="R284" t="str">
            <v xml:space="preserve">      32.4</v>
          </cell>
          <cell r="S284">
            <v>30</v>
          </cell>
          <cell r="T284">
            <v>11878</v>
          </cell>
        </row>
        <row r="285">
          <cell r="A285" t="str">
            <v xml:space="preserve">ISLA MAGICA/P.TEMATIC                                      </v>
          </cell>
          <cell r="B285" t="str">
            <v>C.SUR</v>
          </cell>
          <cell r="C285" t="str">
            <v>GENERAL</v>
          </cell>
          <cell r="D285">
            <v>35682</v>
          </cell>
          <cell r="E285" t="str">
            <v>Martes</v>
          </cell>
          <cell r="F285" t="str">
            <v>23:00:51</v>
          </cell>
          <cell r="G285" t="str">
            <v>000m30s</v>
          </cell>
          <cell r="H285" t="str">
            <v>[TODO A 100] {AVANCE PROGRAMACION} * {AVANCE PROGRAMACION}</v>
          </cell>
          <cell r="I285">
            <v>2</v>
          </cell>
          <cell r="J285">
            <v>14</v>
          </cell>
          <cell r="K285" t="str">
            <v>Segunda</v>
          </cell>
          <cell r="L285">
            <v>1.8</v>
          </cell>
          <cell r="M285" t="str">
            <v xml:space="preserve">     266.6</v>
          </cell>
          <cell r="N285">
            <v>657</v>
          </cell>
          <cell r="O285">
            <v>900</v>
          </cell>
          <cell r="P285" t="str">
            <v xml:space="preserve">       8.2</v>
          </cell>
          <cell r="Q285">
            <v>11887</v>
          </cell>
          <cell r="R285" t="str">
            <v xml:space="preserve">      32.4</v>
          </cell>
          <cell r="S285">
            <v>30</v>
          </cell>
          <cell r="T285">
            <v>11887</v>
          </cell>
        </row>
        <row r="286">
          <cell r="A286" t="str">
            <v xml:space="preserve">ISLA MAGICA/P.TEMATIC                                      </v>
          </cell>
          <cell r="B286" t="str">
            <v>C.SUR</v>
          </cell>
          <cell r="C286" t="str">
            <v>GENERAL</v>
          </cell>
          <cell r="D286">
            <v>35683</v>
          </cell>
          <cell r="E286" t="str">
            <v>Miercoles</v>
          </cell>
          <cell r="F286" t="str">
            <v>14:25:15</v>
          </cell>
          <cell r="G286" t="str">
            <v>000m30s</v>
          </cell>
          <cell r="H286" t="str">
            <v>[NOTICIAS 1] {NOTICIAS PROVINCIALES} * {AVANCE PROGRAMACION}</v>
          </cell>
          <cell r="I286">
            <v>2</v>
          </cell>
          <cell r="J286">
            <v>10</v>
          </cell>
          <cell r="K286" t="str">
            <v>Segunda</v>
          </cell>
          <cell r="L286">
            <v>1.1000000000000001</v>
          </cell>
          <cell r="M286" t="str">
            <v xml:space="preserve">     267.8</v>
          </cell>
          <cell r="N286">
            <v>414</v>
          </cell>
          <cell r="O286">
            <v>675</v>
          </cell>
          <cell r="P286" t="str">
            <v xml:space="preserve">       8.3</v>
          </cell>
          <cell r="Q286">
            <v>11897</v>
          </cell>
          <cell r="R286" t="str">
            <v xml:space="preserve">      32.5</v>
          </cell>
          <cell r="S286">
            <v>30</v>
          </cell>
          <cell r="T286">
            <v>11897</v>
          </cell>
        </row>
        <row r="287">
          <cell r="A287" t="str">
            <v xml:space="preserve">ISLA MAGICA/P.TEMATIC                                      </v>
          </cell>
          <cell r="B287" t="str">
            <v>C.SUR</v>
          </cell>
          <cell r="C287" t="str">
            <v>GENERAL</v>
          </cell>
          <cell r="D287">
            <v>35683</v>
          </cell>
          <cell r="E287" t="str">
            <v>Miercoles</v>
          </cell>
          <cell r="F287" t="str">
            <v>16:44:52</v>
          </cell>
          <cell r="G287" t="str">
            <v>000m30s</v>
          </cell>
          <cell r="H287" t="str">
            <v>[DE TARDE EN TARDE] {AVANCE PROGRAMACION} * {AVANCE PROGRAMACION}</v>
          </cell>
          <cell r="I287">
            <v>5</v>
          </cell>
          <cell r="J287">
            <v>15</v>
          </cell>
          <cell r="K287" t="str">
            <v>Resto</v>
          </cell>
          <cell r="L287">
            <v>1</v>
          </cell>
          <cell r="M287" t="str">
            <v xml:space="preserve">     268.8</v>
          </cell>
          <cell r="N287">
            <v>361</v>
          </cell>
          <cell r="O287">
            <v>525</v>
          </cell>
          <cell r="P287" t="str">
            <v xml:space="preserve">       8.3</v>
          </cell>
          <cell r="Q287">
            <v>11897</v>
          </cell>
          <cell r="R287" t="str">
            <v xml:space="preserve">      32.5</v>
          </cell>
          <cell r="S287">
            <v>30</v>
          </cell>
          <cell r="T287">
            <v>11897</v>
          </cell>
        </row>
        <row r="288">
          <cell r="A288" t="str">
            <v xml:space="preserve">ISLA MAGICA/P.TEMATIC                                      </v>
          </cell>
          <cell r="B288" t="str">
            <v>C.SUR</v>
          </cell>
          <cell r="C288" t="str">
            <v>GENERAL</v>
          </cell>
          <cell r="D288">
            <v>35683</v>
          </cell>
          <cell r="E288" t="str">
            <v>Miercoles</v>
          </cell>
          <cell r="F288" t="str">
            <v>22:45:13</v>
          </cell>
          <cell r="G288" t="str">
            <v>000m30s</v>
          </cell>
          <cell r="H288" t="str">
            <v>[LAS COPLAS DE CARMEN] {AVANCE PROGRAMACION} * {AVANCE PROGRAMACION}</v>
          </cell>
          <cell r="I288">
            <v>2</v>
          </cell>
          <cell r="J288">
            <v>14</v>
          </cell>
          <cell r="K288" t="str">
            <v>Segunda</v>
          </cell>
          <cell r="L288">
            <v>0.4</v>
          </cell>
          <cell r="M288" t="str">
            <v xml:space="preserve">     269.2</v>
          </cell>
          <cell r="N288">
            <v>153</v>
          </cell>
          <cell r="O288">
            <v>900</v>
          </cell>
          <cell r="P288" t="str">
            <v xml:space="preserve">       8.3</v>
          </cell>
          <cell r="Q288">
            <v>11898</v>
          </cell>
          <cell r="R288" t="str">
            <v xml:space="preserve">      32.5</v>
          </cell>
          <cell r="S288">
            <v>30</v>
          </cell>
          <cell r="T288">
            <v>11898</v>
          </cell>
        </row>
        <row r="289">
          <cell r="A289" t="str">
            <v xml:space="preserve">ISLA MAGICA/P.TEMATIC                                      </v>
          </cell>
          <cell r="B289" t="str">
            <v>C.SUR</v>
          </cell>
          <cell r="C289" t="str">
            <v>GENERAL</v>
          </cell>
          <cell r="D289">
            <v>35684</v>
          </cell>
          <cell r="E289" t="str">
            <v>Jueves</v>
          </cell>
          <cell r="F289" t="str">
            <v>14:26:47</v>
          </cell>
          <cell r="G289" t="str">
            <v>000m30s</v>
          </cell>
          <cell r="H289" t="str">
            <v>[NOTICIAS 1] {NOTICIAS PROVINCIALES} * {AVANCE PROGRAMACION}</v>
          </cell>
          <cell r="I289">
            <v>3</v>
          </cell>
          <cell r="J289">
            <v>13</v>
          </cell>
          <cell r="K289" t="str">
            <v>Resto</v>
          </cell>
          <cell r="L289">
            <v>1.4</v>
          </cell>
          <cell r="M289" t="str">
            <v xml:space="preserve">     270.6</v>
          </cell>
          <cell r="N289">
            <v>517</v>
          </cell>
          <cell r="O289">
            <v>675</v>
          </cell>
          <cell r="P289" t="str">
            <v xml:space="preserve">       8.3</v>
          </cell>
          <cell r="Q289">
            <v>11898</v>
          </cell>
          <cell r="R289" t="str">
            <v xml:space="preserve">      32.5</v>
          </cell>
          <cell r="S289">
            <v>30</v>
          </cell>
          <cell r="T289">
            <v>11898</v>
          </cell>
        </row>
        <row r="290">
          <cell r="A290" t="str">
            <v xml:space="preserve">ISLA MAGICA/P.TEMATIC                                      </v>
          </cell>
          <cell r="B290" t="str">
            <v>C.SUR</v>
          </cell>
          <cell r="C290" t="str">
            <v>GENERAL</v>
          </cell>
          <cell r="D290">
            <v>35684</v>
          </cell>
          <cell r="E290" t="str">
            <v>Jueves</v>
          </cell>
          <cell r="F290" t="str">
            <v>22:41:22</v>
          </cell>
          <cell r="G290" t="str">
            <v>000m30s</v>
          </cell>
          <cell r="H290" t="str">
            <v>[CINE] {AVANCE PROGRAMACION} * {AVANCE PROGRAMACION}</v>
          </cell>
          <cell r="I290">
            <v>4</v>
          </cell>
          <cell r="J290">
            <v>13</v>
          </cell>
          <cell r="K290" t="str">
            <v>Resto</v>
          </cell>
          <cell r="L290">
            <v>0.6</v>
          </cell>
          <cell r="M290" t="str">
            <v xml:space="preserve">     271.2</v>
          </cell>
          <cell r="N290">
            <v>211</v>
          </cell>
          <cell r="O290">
            <v>900</v>
          </cell>
          <cell r="P290" t="str">
            <v xml:space="preserve">       8.4</v>
          </cell>
          <cell r="Q290">
            <v>11904</v>
          </cell>
          <cell r="R290" t="str">
            <v xml:space="preserve">      32.5</v>
          </cell>
          <cell r="S290">
            <v>30</v>
          </cell>
          <cell r="T290">
            <v>11904</v>
          </cell>
        </row>
        <row r="291">
          <cell r="A291" t="str">
            <v xml:space="preserve">ISLA MAGICA/P.TEMATIC                                      </v>
          </cell>
          <cell r="B291" t="str">
            <v>C.SUR</v>
          </cell>
          <cell r="C291" t="str">
            <v>GENERAL</v>
          </cell>
          <cell r="D291">
            <v>35685</v>
          </cell>
          <cell r="E291" t="str">
            <v>Viernes</v>
          </cell>
          <cell r="F291" t="str">
            <v>14:25:07</v>
          </cell>
          <cell r="G291" t="str">
            <v>000m30s</v>
          </cell>
          <cell r="H291" t="str">
            <v>[NOTICIAS 1] {NOTICIAS PROVINCIALES} * {AVANCE PROGRAMACION}</v>
          </cell>
          <cell r="I291">
            <v>2</v>
          </cell>
          <cell r="J291">
            <v>12</v>
          </cell>
          <cell r="K291" t="str">
            <v>Segunda</v>
          </cell>
          <cell r="L291">
            <v>1.2</v>
          </cell>
          <cell r="M291" t="str">
            <v xml:space="preserve">     272.3</v>
          </cell>
          <cell r="N291">
            <v>428</v>
          </cell>
          <cell r="O291">
            <v>675</v>
          </cell>
          <cell r="P291" t="str">
            <v xml:space="preserve">       8.4</v>
          </cell>
          <cell r="Q291">
            <v>11916</v>
          </cell>
          <cell r="R291" t="str">
            <v xml:space="preserve">      32.5</v>
          </cell>
          <cell r="S291">
            <v>30</v>
          </cell>
          <cell r="T291">
            <v>11916</v>
          </cell>
        </row>
        <row r="292">
          <cell r="A292" t="str">
            <v xml:space="preserve">ISLA MAGICA/P.TEMATIC                                      </v>
          </cell>
          <cell r="B292" t="str">
            <v>C.SUR</v>
          </cell>
          <cell r="C292" t="str">
            <v>GENERAL</v>
          </cell>
          <cell r="D292">
            <v>35685</v>
          </cell>
          <cell r="E292" t="str">
            <v>Viernes</v>
          </cell>
          <cell r="F292" t="str">
            <v>16:57:00</v>
          </cell>
          <cell r="G292" t="str">
            <v>000m30s</v>
          </cell>
          <cell r="H292" t="str">
            <v>[DE TARDE EN TARDE] {AVANCE PROGRAMACION} * {AVANCE PROGRAMACION}</v>
          </cell>
          <cell r="I292">
            <v>6</v>
          </cell>
          <cell r="J292">
            <v>16</v>
          </cell>
          <cell r="K292" t="str">
            <v>Resto</v>
          </cell>
          <cell r="L292">
            <v>1.5</v>
          </cell>
          <cell r="M292" t="str">
            <v xml:space="preserve">     273.9</v>
          </cell>
          <cell r="N292">
            <v>565</v>
          </cell>
          <cell r="O292">
            <v>525</v>
          </cell>
          <cell r="P292" t="str">
            <v xml:space="preserve">       8.4</v>
          </cell>
          <cell r="Q292">
            <v>11888</v>
          </cell>
          <cell r="R292" t="str">
            <v xml:space="preserve">      32.4</v>
          </cell>
          <cell r="S292">
            <v>30</v>
          </cell>
          <cell r="T292">
            <v>11888</v>
          </cell>
        </row>
        <row r="293">
          <cell r="A293" t="str">
            <v xml:space="preserve">ISLA MAGICA/P.TEMATIC                                      </v>
          </cell>
          <cell r="B293" t="str">
            <v>C.SUR</v>
          </cell>
          <cell r="C293" t="str">
            <v>GENERAL</v>
          </cell>
          <cell r="D293">
            <v>35685</v>
          </cell>
          <cell r="E293" t="str">
            <v>Viernes</v>
          </cell>
          <cell r="F293" t="str">
            <v>22:48:37</v>
          </cell>
          <cell r="G293" t="str">
            <v>000m30s</v>
          </cell>
          <cell r="H293" t="str">
            <v>[CANCIONES RECUERDO] {AVANCE PROGRAMACION} * {AVANCE PROGRAMACION}</v>
          </cell>
          <cell r="I293">
            <v>7</v>
          </cell>
          <cell r="J293">
            <v>13</v>
          </cell>
          <cell r="K293" t="str">
            <v>Resto</v>
          </cell>
          <cell r="L293">
            <v>1.5</v>
          </cell>
          <cell r="M293" t="str">
            <v xml:space="preserve">     275.4</v>
          </cell>
          <cell r="N293">
            <v>541</v>
          </cell>
          <cell r="O293">
            <v>900</v>
          </cell>
          <cell r="P293" t="str">
            <v xml:space="preserve">       8.5</v>
          </cell>
          <cell r="Q293">
            <v>11898</v>
          </cell>
          <cell r="R293" t="str">
            <v xml:space="preserve">      32.5</v>
          </cell>
          <cell r="S293">
            <v>30</v>
          </cell>
          <cell r="T293">
            <v>11898</v>
          </cell>
        </row>
        <row r="294">
          <cell r="A294" t="str">
            <v xml:space="preserve">ISLA MAGICA/P.TEMATIC                                      </v>
          </cell>
          <cell r="B294" t="str">
            <v>C.SUR</v>
          </cell>
          <cell r="C294" t="str">
            <v>GENERAL</v>
          </cell>
          <cell r="D294">
            <v>35686</v>
          </cell>
          <cell r="E294" t="str">
            <v>Sabado</v>
          </cell>
          <cell r="F294" t="str">
            <v>16:28:21</v>
          </cell>
          <cell r="G294" t="str">
            <v>000m30s</v>
          </cell>
          <cell r="H294" t="str">
            <v>[CINE] {AVANCE PROGRAMACION} * {AVANCE PROGRAMACION}</v>
          </cell>
          <cell r="I294">
            <v>4</v>
          </cell>
          <cell r="J294">
            <v>12</v>
          </cell>
          <cell r="K294" t="str">
            <v>Resto</v>
          </cell>
          <cell r="L294">
            <v>1.1000000000000001</v>
          </cell>
          <cell r="M294" t="str">
            <v xml:space="preserve">     276.4</v>
          </cell>
          <cell r="N294">
            <v>389</v>
          </cell>
          <cell r="O294">
            <v>450</v>
          </cell>
          <cell r="P294" t="str">
            <v xml:space="preserve">       8.5</v>
          </cell>
          <cell r="Q294">
            <v>11922</v>
          </cell>
          <cell r="R294" t="str">
            <v xml:space="preserve">      32.5</v>
          </cell>
          <cell r="S294">
            <v>30</v>
          </cell>
          <cell r="T294">
            <v>11922</v>
          </cell>
        </row>
        <row r="295">
          <cell r="A295" t="str">
            <v xml:space="preserve">ISLA MAGICA/P.TEMATIC                                      </v>
          </cell>
          <cell r="B295" t="str">
            <v>C.SUR</v>
          </cell>
          <cell r="C295" t="str">
            <v>GENERAL</v>
          </cell>
          <cell r="D295">
            <v>35686</v>
          </cell>
          <cell r="E295" t="str">
            <v>Sabado</v>
          </cell>
          <cell r="F295" t="str">
            <v>21:25:36</v>
          </cell>
          <cell r="G295" t="str">
            <v>000m30s</v>
          </cell>
          <cell r="H295" t="str">
            <v>[CLUB DEPORTIVO] {FUTBOL:L.ESPA#OLA}</v>
          </cell>
          <cell r="I295">
            <v>10</v>
          </cell>
          <cell r="J295">
            <v>20</v>
          </cell>
          <cell r="K295" t="str">
            <v>Resto</v>
          </cell>
          <cell r="L295">
            <v>1.2</v>
          </cell>
          <cell r="M295" t="str">
            <v xml:space="preserve">     277.6</v>
          </cell>
          <cell r="N295">
            <v>444</v>
          </cell>
          <cell r="O295">
            <v>1275</v>
          </cell>
          <cell r="P295" t="str">
            <v xml:space="preserve">       8.5</v>
          </cell>
          <cell r="Q295">
            <v>11959</v>
          </cell>
          <cell r="R295" t="str">
            <v xml:space="preserve">      32.6</v>
          </cell>
          <cell r="S295">
            <v>30</v>
          </cell>
          <cell r="T295">
            <v>11959</v>
          </cell>
        </row>
        <row r="296">
          <cell r="A296" t="str">
            <v xml:space="preserve">ISLA MAGICA/P.TEMATIC                                      </v>
          </cell>
          <cell r="B296" t="str">
            <v>C.SUR</v>
          </cell>
          <cell r="C296" t="str">
            <v>GENERAL</v>
          </cell>
          <cell r="D296">
            <v>35686</v>
          </cell>
          <cell r="E296" t="str">
            <v>Sabado</v>
          </cell>
          <cell r="F296" t="str">
            <v>21:27:53</v>
          </cell>
          <cell r="G296" t="str">
            <v>000m30s</v>
          </cell>
          <cell r="H296" t="str">
            <v>[CLUB DEPORTIVO] {FUTBOL:L.ESPA#OLA}</v>
          </cell>
          <cell r="I296">
            <v>14</v>
          </cell>
          <cell r="J296">
            <v>20</v>
          </cell>
          <cell r="K296" t="str">
            <v>Resto</v>
          </cell>
          <cell r="L296">
            <v>1.2</v>
          </cell>
          <cell r="M296" t="str">
            <v xml:space="preserve">     278.8</v>
          </cell>
          <cell r="N296">
            <v>443</v>
          </cell>
          <cell r="O296">
            <v>1275</v>
          </cell>
          <cell r="P296" t="str">
            <v xml:space="preserve">       8.5</v>
          </cell>
          <cell r="Q296">
            <v>11967</v>
          </cell>
          <cell r="R296" t="str">
            <v xml:space="preserve">      32.6</v>
          </cell>
          <cell r="S296">
            <v>30</v>
          </cell>
          <cell r="T296">
            <v>11967</v>
          </cell>
        </row>
        <row r="297">
          <cell r="A297" t="str">
            <v xml:space="preserve">ISLA MAGICA/P.TEMATIC                                      </v>
          </cell>
          <cell r="B297" t="str">
            <v>C.SUR</v>
          </cell>
          <cell r="C297" t="str">
            <v>GENERAL</v>
          </cell>
          <cell r="D297">
            <v>35687</v>
          </cell>
          <cell r="E297" t="str">
            <v>Domingo</v>
          </cell>
          <cell r="F297" t="str">
            <v>16:48:25</v>
          </cell>
          <cell r="G297" t="str">
            <v>000m30s</v>
          </cell>
          <cell r="H297" t="str">
            <v>[CINE] {AVANCE PROGRAMACION} * {AVANCE PROGRAMACION}</v>
          </cell>
          <cell r="I297">
            <v>4</v>
          </cell>
          <cell r="J297">
            <v>8</v>
          </cell>
          <cell r="K297" t="str">
            <v>Resto</v>
          </cell>
          <cell r="L297">
            <v>0.9</v>
          </cell>
          <cell r="M297" t="str">
            <v xml:space="preserve">     279.8</v>
          </cell>
          <cell r="N297">
            <v>348</v>
          </cell>
          <cell r="O297">
            <v>450</v>
          </cell>
          <cell r="P297" t="str">
            <v xml:space="preserve">       8.6</v>
          </cell>
          <cell r="Q297">
            <v>11992</v>
          </cell>
          <cell r="R297" t="str">
            <v xml:space="preserve">      32.7</v>
          </cell>
          <cell r="S297">
            <v>30</v>
          </cell>
          <cell r="T297">
            <v>11992</v>
          </cell>
        </row>
        <row r="298">
          <cell r="A298" t="str">
            <v xml:space="preserve">ISLA MAGICA/P.TEMATIC                                      </v>
          </cell>
          <cell r="B298" t="str">
            <v>C.SUR</v>
          </cell>
          <cell r="C298" t="str">
            <v>GENERAL</v>
          </cell>
          <cell r="D298">
            <v>35687</v>
          </cell>
          <cell r="E298" t="str">
            <v>Domingo</v>
          </cell>
          <cell r="F298" t="str">
            <v>22:49:48</v>
          </cell>
          <cell r="G298" t="str">
            <v>000m30s</v>
          </cell>
          <cell r="H298" t="str">
            <v>[CLUB DEPORTIVO] * [AVANCE PROGRAMACION]</v>
          </cell>
          <cell r="I298">
            <v>6</v>
          </cell>
          <cell r="J298">
            <v>13</v>
          </cell>
          <cell r="K298" t="str">
            <v>Resto</v>
          </cell>
          <cell r="L298">
            <v>0.8</v>
          </cell>
          <cell r="M298" t="str">
            <v xml:space="preserve">     280.6</v>
          </cell>
          <cell r="N298">
            <v>292</v>
          </cell>
          <cell r="O298">
            <v>750</v>
          </cell>
          <cell r="P298" t="str">
            <v xml:space="preserve">       8.6</v>
          </cell>
          <cell r="Q298">
            <v>12004</v>
          </cell>
          <cell r="R298" t="str">
            <v xml:space="preserve">      32.7</v>
          </cell>
          <cell r="S298">
            <v>30</v>
          </cell>
          <cell r="T298">
            <v>12004</v>
          </cell>
        </row>
        <row r="299">
          <cell r="A299" t="str">
            <v xml:space="preserve">ISLA MAGICA/P.TEMATIC                                      </v>
          </cell>
          <cell r="B299" t="str">
            <v>C.SUR</v>
          </cell>
          <cell r="C299" t="str">
            <v>GENERAL</v>
          </cell>
          <cell r="D299">
            <v>35688</v>
          </cell>
          <cell r="E299" t="str">
            <v>Lunes</v>
          </cell>
          <cell r="F299" t="str">
            <v>14:27:40</v>
          </cell>
          <cell r="G299" t="str">
            <v>000m30s</v>
          </cell>
          <cell r="H299" t="str">
            <v>[NOTICIAS 1] {NOTICIAS PROVINCIALES} * {AVANCE PROGRAMACION}</v>
          </cell>
          <cell r="I299">
            <v>2</v>
          </cell>
          <cell r="J299">
            <v>14</v>
          </cell>
          <cell r="K299" t="str">
            <v>Segunda</v>
          </cell>
          <cell r="L299">
            <v>1.3</v>
          </cell>
          <cell r="M299" t="str">
            <v xml:space="preserve">     281.9</v>
          </cell>
          <cell r="N299">
            <v>475</v>
          </cell>
          <cell r="O299">
            <v>675</v>
          </cell>
          <cell r="P299" t="str">
            <v xml:space="preserve">       8.6</v>
          </cell>
          <cell r="Q299">
            <v>12026</v>
          </cell>
          <cell r="R299" t="str">
            <v xml:space="preserve">      32.8</v>
          </cell>
          <cell r="S299">
            <v>30</v>
          </cell>
          <cell r="T299">
            <v>12026</v>
          </cell>
        </row>
        <row r="300">
          <cell r="A300" t="str">
            <v xml:space="preserve">ISLA MAGICA/P.TEMATIC                                      </v>
          </cell>
          <cell r="B300" t="str">
            <v>C.SUR</v>
          </cell>
          <cell r="C300" t="str">
            <v>GENERAL</v>
          </cell>
          <cell r="D300">
            <v>35688</v>
          </cell>
          <cell r="E300" t="str">
            <v>Lunes</v>
          </cell>
          <cell r="F300" t="str">
            <v>22:35:47</v>
          </cell>
          <cell r="G300" t="str">
            <v>000m30s</v>
          </cell>
          <cell r="H300" t="str">
            <v>[CINE] {AVANCE PROGRAMACION} * {AVANCE PROGRAMACION}</v>
          </cell>
          <cell r="I300">
            <v>7</v>
          </cell>
          <cell r="J300">
            <v>12</v>
          </cell>
          <cell r="K300" t="str">
            <v>Resto</v>
          </cell>
          <cell r="L300">
            <v>0.9</v>
          </cell>
          <cell r="M300" t="str">
            <v xml:space="preserve">     282.8</v>
          </cell>
          <cell r="N300">
            <v>320</v>
          </cell>
          <cell r="O300">
            <v>900</v>
          </cell>
          <cell r="P300" t="str">
            <v xml:space="preserve">       8.6</v>
          </cell>
          <cell r="Q300">
            <v>12032</v>
          </cell>
          <cell r="R300" t="str">
            <v xml:space="preserve">      32.8</v>
          </cell>
          <cell r="S300">
            <v>30</v>
          </cell>
          <cell r="T300">
            <v>12032</v>
          </cell>
        </row>
        <row r="301">
          <cell r="A301" t="str">
            <v xml:space="preserve">ISLA MAGICA/P.TEMATIC                                      </v>
          </cell>
          <cell r="B301" t="str">
            <v>C.SUR</v>
          </cell>
          <cell r="C301" t="str">
            <v>GENERAL</v>
          </cell>
          <cell r="D301">
            <v>35689</v>
          </cell>
          <cell r="E301" t="str">
            <v>Martes</v>
          </cell>
          <cell r="F301" t="str">
            <v>14:25:58</v>
          </cell>
          <cell r="G301" t="str">
            <v>000m30s</v>
          </cell>
          <cell r="H301" t="str">
            <v>[NOTICIAS 1] {NOTICIAS PROVINCIALES} * {(P)SERV.INFORMATIVOS}</v>
          </cell>
          <cell r="I301">
            <v>4</v>
          </cell>
          <cell r="J301">
            <v>13</v>
          </cell>
          <cell r="K301" t="str">
            <v>Resto</v>
          </cell>
          <cell r="L301">
            <v>1.2</v>
          </cell>
          <cell r="M301" t="str">
            <v xml:space="preserve">     284.0</v>
          </cell>
          <cell r="N301">
            <v>452</v>
          </cell>
          <cell r="O301">
            <v>675</v>
          </cell>
          <cell r="P301" t="str">
            <v xml:space="preserve">       8.6</v>
          </cell>
          <cell r="Q301">
            <v>12037</v>
          </cell>
          <cell r="R301" t="str">
            <v xml:space="preserve">      32.8</v>
          </cell>
          <cell r="S301">
            <v>30</v>
          </cell>
          <cell r="T301">
            <v>12037</v>
          </cell>
        </row>
        <row r="302">
          <cell r="A302" t="str">
            <v xml:space="preserve">ISLA MAGICA/P.TEMATIC                                      </v>
          </cell>
          <cell r="B302" t="str">
            <v>C.SUR</v>
          </cell>
          <cell r="C302" t="str">
            <v>GENERAL</v>
          </cell>
          <cell r="D302">
            <v>35689</v>
          </cell>
          <cell r="E302" t="str">
            <v>Martes</v>
          </cell>
          <cell r="F302" t="str">
            <v>16:58:12</v>
          </cell>
          <cell r="G302" t="str">
            <v>000m30s</v>
          </cell>
          <cell r="H302" t="str">
            <v>[DE TARDE EN TARDE] {AVANCE PROGRAMACION} * {AVANCE PROGRAMACION}</v>
          </cell>
          <cell r="I302">
            <v>3</v>
          </cell>
          <cell r="J302">
            <v>12</v>
          </cell>
          <cell r="K302" t="str">
            <v>Resto</v>
          </cell>
          <cell r="L302">
            <v>0.9</v>
          </cell>
          <cell r="M302" t="str">
            <v xml:space="preserve">     284.8</v>
          </cell>
          <cell r="N302">
            <v>316</v>
          </cell>
          <cell r="O302">
            <v>525</v>
          </cell>
          <cell r="P302" t="str">
            <v xml:space="preserve">       8.7</v>
          </cell>
          <cell r="Q302">
            <v>12043</v>
          </cell>
          <cell r="R302" t="str">
            <v xml:space="preserve">      32.9</v>
          </cell>
          <cell r="S302">
            <v>30</v>
          </cell>
          <cell r="T302">
            <v>12043</v>
          </cell>
        </row>
        <row r="303">
          <cell r="A303" t="str">
            <v xml:space="preserve">ISLA MAGICA/P.TEMATIC                                      </v>
          </cell>
          <cell r="B303" t="str">
            <v>C.SUR</v>
          </cell>
          <cell r="C303" t="str">
            <v>GENERAL</v>
          </cell>
          <cell r="D303">
            <v>35689</v>
          </cell>
          <cell r="E303" t="str">
            <v>Martes</v>
          </cell>
          <cell r="F303" t="str">
            <v>23:01:15</v>
          </cell>
          <cell r="G303" t="str">
            <v>000m30s</v>
          </cell>
          <cell r="H303" t="str">
            <v>[TODO A 100] {AVANCE PROGRAMACION} * {AVANCE PROGRAMACION}</v>
          </cell>
          <cell r="I303">
            <v>3</v>
          </cell>
          <cell r="J303">
            <v>11</v>
          </cell>
          <cell r="K303" t="str">
            <v>Resto</v>
          </cell>
          <cell r="L303">
            <v>0.9</v>
          </cell>
          <cell r="M303" t="str">
            <v xml:space="preserve">     285.8</v>
          </cell>
          <cell r="N303">
            <v>346</v>
          </cell>
          <cell r="O303">
            <v>900</v>
          </cell>
          <cell r="P303" t="str">
            <v xml:space="preserve">       8.7</v>
          </cell>
          <cell r="Q303">
            <v>12044</v>
          </cell>
          <cell r="R303" t="str">
            <v xml:space="preserve">      32.9</v>
          </cell>
          <cell r="S303">
            <v>30</v>
          </cell>
          <cell r="T303">
            <v>12044</v>
          </cell>
        </row>
        <row r="304">
          <cell r="A304" t="str">
            <v xml:space="preserve">ISLA MAGICA/P.TEMATIC                                      </v>
          </cell>
          <cell r="B304" t="str">
            <v>C.SUR</v>
          </cell>
          <cell r="C304" t="str">
            <v>GENERAL</v>
          </cell>
          <cell r="D304">
            <v>35690</v>
          </cell>
          <cell r="E304" t="str">
            <v>Miercoles</v>
          </cell>
          <cell r="F304" t="str">
            <v>16:56:50</v>
          </cell>
          <cell r="G304" t="str">
            <v>000m30s</v>
          </cell>
          <cell r="H304" t="str">
            <v>[DE TARDE EN TARDE] {AVANCE PROGRAMACION} * {LA TIENDA EN CASA}</v>
          </cell>
          <cell r="I304">
            <v>7</v>
          </cell>
          <cell r="J304">
            <v>13</v>
          </cell>
          <cell r="K304" t="str">
            <v>Resto</v>
          </cell>
          <cell r="L304">
            <v>0.9</v>
          </cell>
          <cell r="M304" t="str">
            <v xml:space="preserve">     286.7</v>
          </cell>
          <cell r="N304">
            <v>317</v>
          </cell>
          <cell r="O304">
            <v>525</v>
          </cell>
          <cell r="P304" t="str">
            <v xml:space="preserve">       8.7</v>
          </cell>
          <cell r="Q304">
            <v>12059</v>
          </cell>
          <cell r="R304" t="str">
            <v xml:space="preserve">      32.9</v>
          </cell>
          <cell r="S304">
            <v>30</v>
          </cell>
          <cell r="T304">
            <v>12059</v>
          </cell>
        </row>
        <row r="305">
          <cell r="A305" t="str">
            <v xml:space="preserve">ISLA MAGICA/P.TEMATIC                                      </v>
          </cell>
          <cell r="B305" t="str">
            <v>C.SUR</v>
          </cell>
          <cell r="C305" t="str">
            <v>GENERAL</v>
          </cell>
          <cell r="D305">
            <v>35690</v>
          </cell>
          <cell r="E305" t="str">
            <v>Miercoles</v>
          </cell>
          <cell r="F305" t="str">
            <v>22:49:27</v>
          </cell>
          <cell r="G305" t="str">
            <v>000m30s</v>
          </cell>
          <cell r="H305" t="str">
            <v>[GENTE CORRIENTE] {AVANCE PROGRAMACION} * {AVANCE PROGRAMACION}</v>
          </cell>
          <cell r="I305">
            <v>2</v>
          </cell>
          <cell r="J305">
            <v>13</v>
          </cell>
          <cell r="K305" t="str">
            <v>Segunda</v>
          </cell>
          <cell r="L305">
            <v>0.7</v>
          </cell>
          <cell r="M305" t="str">
            <v xml:space="preserve">     287.4</v>
          </cell>
          <cell r="N305">
            <v>267</v>
          </cell>
          <cell r="O305">
            <v>900</v>
          </cell>
          <cell r="P305" t="str">
            <v xml:space="preserve">       8.7</v>
          </cell>
          <cell r="Q305">
            <v>12068</v>
          </cell>
          <cell r="R305" t="str">
            <v xml:space="preserve">      32.9</v>
          </cell>
          <cell r="S305">
            <v>30</v>
          </cell>
          <cell r="T305">
            <v>12068</v>
          </cell>
        </row>
        <row r="306">
          <cell r="A306" t="str">
            <v xml:space="preserve">ISLA MAGICA/P.TEMATIC                                      </v>
          </cell>
          <cell r="B306" t="str">
            <v>C.SUR</v>
          </cell>
          <cell r="C306" t="str">
            <v>GENERAL</v>
          </cell>
          <cell r="D306">
            <v>35691</v>
          </cell>
          <cell r="E306" t="str">
            <v>Jueves</v>
          </cell>
          <cell r="F306" t="str">
            <v>14:27:30</v>
          </cell>
          <cell r="G306" t="str">
            <v>000m30s</v>
          </cell>
          <cell r="H306" t="str">
            <v>[NOTICIAS 1] {(P)SERV.INFORMATIVOS} * {AVANCE PROGRAMACION}</v>
          </cell>
          <cell r="I306">
            <v>8</v>
          </cell>
          <cell r="J306">
            <v>12</v>
          </cell>
          <cell r="K306" t="str">
            <v>Resto</v>
          </cell>
          <cell r="L306">
            <v>1.1000000000000001</v>
          </cell>
          <cell r="M306" t="str">
            <v xml:space="preserve">     288.5</v>
          </cell>
          <cell r="N306">
            <v>416</v>
          </cell>
          <cell r="O306">
            <v>675</v>
          </cell>
          <cell r="P306" t="str">
            <v xml:space="preserve">       8.8</v>
          </cell>
          <cell r="Q306">
            <v>12068</v>
          </cell>
          <cell r="R306" t="str">
            <v xml:space="preserve">      32.9</v>
          </cell>
          <cell r="S306">
            <v>30</v>
          </cell>
          <cell r="T306">
            <v>12068</v>
          </cell>
        </row>
        <row r="307">
          <cell r="A307" t="str">
            <v xml:space="preserve">ISLA MAGICA/P.TEMATIC                                      </v>
          </cell>
          <cell r="B307" t="str">
            <v>C.SUR</v>
          </cell>
          <cell r="C307" t="str">
            <v>GENERAL</v>
          </cell>
          <cell r="D307">
            <v>35691</v>
          </cell>
          <cell r="E307" t="str">
            <v>Jueves</v>
          </cell>
          <cell r="F307" t="str">
            <v>16:51:22</v>
          </cell>
          <cell r="G307" t="str">
            <v>000m30s</v>
          </cell>
          <cell r="H307" t="str">
            <v>[DE TARDE EN TARDE] {AVANCE PROGRAMACION} * {AVANCE PROGRAMACION}</v>
          </cell>
          <cell r="I307">
            <v>5</v>
          </cell>
          <cell r="J307">
            <v>12</v>
          </cell>
          <cell r="K307" t="str">
            <v>Resto</v>
          </cell>
          <cell r="L307">
            <v>1.4</v>
          </cell>
          <cell r="M307" t="str">
            <v xml:space="preserve">     289.9</v>
          </cell>
          <cell r="N307">
            <v>523</v>
          </cell>
          <cell r="O307">
            <v>525</v>
          </cell>
          <cell r="P307" t="str">
            <v xml:space="preserve">       8.8</v>
          </cell>
          <cell r="Q307">
            <v>12075</v>
          </cell>
          <cell r="R307" t="str">
            <v xml:space="preserve">      32.9</v>
          </cell>
          <cell r="S307">
            <v>30</v>
          </cell>
          <cell r="T307">
            <v>12075</v>
          </cell>
        </row>
        <row r="308">
          <cell r="A308" t="str">
            <v xml:space="preserve">ISLA MAGICA/P.TEMATIC                                      </v>
          </cell>
          <cell r="B308" t="str">
            <v>C.SUR</v>
          </cell>
          <cell r="C308" t="str">
            <v>GENERAL</v>
          </cell>
          <cell r="D308">
            <v>35691</v>
          </cell>
          <cell r="E308" t="str">
            <v>Jueves</v>
          </cell>
          <cell r="F308" t="str">
            <v>22:29:30</v>
          </cell>
          <cell r="G308" t="str">
            <v>000m30s</v>
          </cell>
          <cell r="H308" t="str">
            <v>[LAS COPLAS DE CARMEN] {AVANCE PROGRAMACION} * {AVANCE PROGRAMACION}</v>
          </cell>
          <cell r="I308">
            <v>5</v>
          </cell>
          <cell r="J308">
            <v>16</v>
          </cell>
          <cell r="K308" t="str">
            <v>Resto</v>
          </cell>
          <cell r="L308">
            <v>0.8</v>
          </cell>
          <cell r="M308" t="str">
            <v xml:space="preserve">     290.7</v>
          </cell>
          <cell r="N308">
            <v>291</v>
          </cell>
          <cell r="O308">
            <v>900</v>
          </cell>
          <cell r="P308" t="str">
            <v xml:space="preserve">       8.8</v>
          </cell>
          <cell r="Q308">
            <v>12076</v>
          </cell>
          <cell r="R308" t="str">
            <v xml:space="preserve">      32.9</v>
          </cell>
          <cell r="S308">
            <v>30</v>
          </cell>
          <cell r="T308">
            <v>12076</v>
          </cell>
        </row>
        <row r="309">
          <cell r="A309" t="str">
            <v xml:space="preserve">ISLA MAGICA/P.TEMATIC                                      </v>
          </cell>
          <cell r="B309" t="str">
            <v>C.SUR</v>
          </cell>
          <cell r="C309" t="str">
            <v>GENERAL</v>
          </cell>
          <cell r="D309">
            <v>35692</v>
          </cell>
          <cell r="E309" t="str">
            <v>Viernes</v>
          </cell>
          <cell r="F309" t="str">
            <v>14:26:10</v>
          </cell>
          <cell r="G309" t="str">
            <v>000m30s</v>
          </cell>
          <cell r="H309" t="str">
            <v>[NOTICIAS 1] {NOTICIAS PROVINCIALES} * {AVANCE PROGRAMACION}</v>
          </cell>
          <cell r="I309">
            <v>4</v>
          </cell>
          <cell r="J309">
            <v>13</v>
          </cell>
          <cell r="K309" t="str">
            <v>Resto</v>
          </cell>
          <cell r="L309">
            <v>0.8</v>
          </cell>
          <cell r="M309" t="str">
            <v xml:space="preserve">     291.5</v>
          </cell>
          <cell r="N309">
            <v>283</v>
          </cell>
          <cell r="O309">
            <v>675</v>
          </cell>
          <cell r="P309" t="str">
            <v xml:space="preserve">       8.8</v>
          </cell>
          <cell r="Q309">
            <v>12076</v>
          </cell>
          <cell r="R309" t="str">
            <v xml:space="preserve">      32.9</v>
          </cell>
          <cell r="S309">
            <v>30</v>
          </cell>
          <cell r="T309">
            <v>12076</v>
          </cell>
        </row>
        <row r="310">
          <cell r="A310" t="str">
            <v xml:space="preserve">ISLA MAGICA/P.TEMATIC                                      </v>
          </cell>
          <cell r="B310" t="str">
            <v>C.SUR</v>
          </cell>
          <cell r="C310" t="str">
            <v>GENERAL</v>
          </cell>
          <cell r="D310">
            <v>35692</v>
          </cell>
          <cell r="E310" t="str">
            <v>Viernes</v>
          </cell>
          <cell r="F310" t="str">
            <v>17:02:12</v>
          </cell>
          <cell r="G310" t="str">
            <v>000m30s</v>
          </cell>
          <cell r="H310" t="str">
            <v>[DE TARDE EN TARDE] {AVANCE PROGRAMACION} * {AVANCE PROGRAMACION}</v>
          </cell>
          <cell r="I310">
            <v>1</v>
          </cell>
          <cell r="J310">
            <v>14</v>
          </cell>
          <cell r="K310" t="str">
            <v>Primera</v>
          </cell>
          <cell r="L310">
            <v>1.3</v>
          </cell>
          <cell r="M310" t="str">
            <v xml:space="preserve">     292.9</v>
          </cell>
          <cell r="N310">
            <v>491</v>
          </cell>
          <cell r="O310">
            <v>525</v>
          </cell>
          <cell r="P310" t="str">
            <v xml:space="preserve">       8.9</v>
          </cell>
          <cell r="Q310">
            <v>12095</v>
          </cell>
          <cell r="R310" t="str">
            <v xml:space="preserve">      33.0</v>
          </cell>
          <cell r="S310">
            <v>30</v>
          </cell>
          <cell r="T310">
            <v>12095</v>
          </cell>
        </row>
        <row r="311">
          <cell r="A311" t="str">
            <v xml:space="preserve">ISLA MAGICA/P.TEMATIC                                      </v>
          </cell>
          <cell r="B311" t="str">
            <v>C.SUR</v>
          </cell>
          <cell r="C311" t="str">
            <v>GENERAL</v>
          </cell>
          <cell r="D311">
            <v>35692</v>
          </cell>
          <cell r="E311" t="str">
            <v>Viernes</v>
          </cell>
          <cell r="F311" t="str">
            <v>22:39:26</v>
          </cell>
          <cell r="G311" t="str">
            <v>000m30s</v>
          </cell>
          <cell r="H311" t="str">
            <v>[AQUI SE DISCUTE] {AVANCE PROGRAMACION} * {AVANCE PROGRAMACION}</v>
          </cell>
          <cell r="I311">
            <v>2</v>
          </cell>
          <cell r="J311">
            <v>13</v>
          </cell>
          <cell r="K311" t="str">
            <v>Segunda</v>
          </cell>
          <cell r="L311">
            <v>1.1000000000000001</v>
          </cell>
          <cell r="M311" t="str">
            <v xml:space="preserve">     294.0</v>
          </cell>
          <cell r="N311">
            <v>419</v>
          </cell>
          <cell r="O311">
            <v>900</v>
          </cell>
          <cell r="P311" t="str">
            <v xml:space="preserve">       8.9</v>
          </cell>
          <cell r="Q311">
            <v>12098</v>
          </cell>
          <cell r="R311" t="str">
            <v xml:space="preserve">      33.0</v>
          </cell>
          <cell r="S311">
            <v>30</v>
          </cell>
          <cell r="T311">
            <v>12098</v>
          </cell>
        </row>
        <row r="312">
          <cell r="A312" t="str">
            <v xml:space="preserve">ISLA MAGICA/P.TEMATIC                                      </v>
          </cell>
          <cell r="B312" t="str">
            <v>C.SUR</v>
          </cell>
          <cell r="C312" t="str">
            <v>GENERAL</v>
          </cell>
          <cell r="D312">
            <v>35693</v>
          </cell>
          <cell r="E312" t="str">
            <v>Sabado</v>
          </cell>
          <cell r="F312" t="str">
            <v>16:34:37</v>
          </cell>
          <cell r="G312" t="str">
            <v>000m30s</v>
          </cell>
          <cell r="H312" t="str">
            <v>[CINE]  * {AVANCE PROGRAMACION}</v>
          </cell>
          <cell r="I312">
            <v>6</v>
          </cell>
          <cell r="J312">
            <v>11</v>
          </cell>
          <cell r="K312" t="str">
            <v>Resto</v>
          </cell>
          <cell r="L312">
            <v>1.1000000000000001</v>
          </cell>
          <cell r="M312" t="str">
            <v xml:space="preserve">     295.1</v>
          </cell>
          <cell r="N312">
            <v>413</v>
          </cell>
          <cell r="O312">
            <v>450</v>
          </cell>
          <cell r="P312" t="str">
            <v xml:space="preserve">       8.9</v>
          </cell>
          <cell r="Q312">
            <v>12114</v>
          </cell>
          <cell r="R312" t="str">
            <v xml:space="preserve">      33.0</v>
          </cell>
          <cell r="S312">
            <v>30</v>
          </cell>
          <cell r="T312">
            <v>12114</v>
          </cell>
        </row>
        <row r="313">
          <cell r="A313" t="str">
            <v xml:space="preserve">ISLA MAGICA/P.TEMATIC                                      </v>
          </cell>
          <cell r="B313" t="str">
            <v>C.SUR</v>
          </cell>
          <cell r="C313" t="str">
            <v>GENERAL</v>
          </cell>
          <cell r="D313">
            <v>35693</v>
          </cell>
          <cell r="E313" t="str">
            <v>Sabado</v>
          </cell>
          <cell r="F313" t="str">
            <v>21:04:10</v>
          </cell>
          <cell r="G313" t="str">
            <v>000m30s</v>
          </cell>
          <cell r="H313" t="str">
            <v>[AVANCE PROGRAMACION] * [AVANCE PROGRAMACION]</v>
          </cell>
          <cell r="I313">
            <v>3</v>
          </cell>
          <cell r="J313">
            <v>14</v>
          </cell>
          <cell r="K313" t="str">
            <v>Resto</v>
          </cell>
          <cell r="L313">
            <v>0.9</v>
          </cell>
          <cell r="M313" t="str">
            <v xml:space="preserve">     296.1</v>
          </cell>
          <cell r="N313">
            <v>344</v>
          </cell>
          <cell r="O313">
            <v>750</v>
          </cell>
          <cell r="P313" t="str">
            <v xml:space="preserve">       9.0</v>
          </cell>
          <cell r="Q313">
            <v>12120</v>
          </cell>
          <cell r="R313" t="str">
            <v xml:space="preserve">      33.1</v>
          </cell>
          <cell r="S313">
            <v>30</v>
          </cell>
          <cell r="T313">
            <v>12120</v>
          </cell>
        </row>
        <row r="314">
          <cell r="A314" t="str">
            <v xml:space="preserve">ISLA MAGICA/P.TEMATIC                                      </v>
          </cell>
          <cell r="B314" t="str">
            <v>C.SUR</v>
          </cell>
          <cell r="C314" t="str">
            <v>GENERAL</v>
          </cell>
          <cell r="D314">
            <v>35693</v>
          </cell>
          <cell r="E314" t="str">
            <v>Sabado</v>
          </cell>
          <cell r="F314" t="str">
            <v>21:06:00</v>
          </cell>
          <cell r="G314" t="str">
            <v>000m30s</v>
          </cell>
          <cell r="H314" t="str">
            <v>[AVANCE PROGRAMACION] * [AVANCE PROGRAMACION]</v>
          </cell>
          <cell r="I314">
            <v>7</v>
          </cell>
          <cell r="J314">
            <v>14</v>
          </cell>
          <cell r="K314" t="str">
            <v>Resto</v>
          </cell>
          <cell r="L314">
            <v>0.8</v>
          </cell>
          <cell r="M314" t="str">
            <v xml:space="preserve">     296.9</v>
          </cell>
          <cell r="N314">
            <v>309</v>
          </cell>
          <cell r="O314">
            <v>750</v>
          </cell>
          <cell r="P314" t="str">
            <v xml:space="preserve">       9.0</v>
          </cell>
          <cell r="Q314">
            <v>12120</v>
          </cell>
          <cell r="R314" t="str">
            <v xml:space="preserve">      33.1</v>
          </cell>
          <cell r="S314">
            <v>30</v>
          </cell>
          <cell r="T314">
            <v>12120</v>
          </cell>
        </row>
        <row r="315">
          <cell r="A315" t="str">
            <v xml:space="preserve">ISLA MAGICA/P.TEMATIC                                      </v>
          </cell>
          <cell r="B315" t="str">
            <v>C.SUR</v>
          </cell>
          <cell r="C315" t="str">
            <v>GENERAL</v>
          </cell>
          <cell r="D315">
            <v>35694</v>
          </cell>
          <cell r="E315" t="str">
            <v>Domingo</v>
          </cell>
          <cell r="F315" t="str">
            <v>16:29:20</v>
          </cell>
          <cell r="G315" t="str">
            <v>000m30s</v>
          </cell>
          <cell r="H315" t="str">
            <v>[CINE] {AVANCE PROGRAMACION} * {AVANCE PROGRAMACION}</v>
          </cell>
          <cell r="I315">
            <v>4</v>
          </cell>
          <cell r="J315">
            <v>10</v>
          </cell>
          <cell r="K315" t="str">
            <v>Resto</v>
          </cell>
          <cell r="L315">
            <v>0.8</v>
          </cell>
          <cell r="M315" t="str">
            <v xml:space="preserve">     297.7</v>
          </cell>
          <cell r="N315">
            <v>309</v>
          </cell>
          <cell r="O315">
            <v>450</v>
          </cell>
          <cell r="P315" t="str">
            <v xml:space="preserve">       9.0</v>
          </cell>
          <cell r="Q315">
            <v>12122</v>
          </cell>
          <cell r="R315" t="str">
            <v xml:space="preserve">      33.1</v>
          </cell>
          <cell r="S315">
            <v>30</v>
          </cell>
          <cell r="T315">
            <v>12122</v>
          </cell>
        </row>
        <row r="316">
          <cell r="A316" t="str">
            <v xml:space="preserve">ISLA MAGICA/P.TEMATIC                                      </v>
          </cell>
          <cell r="B316" t="str">
            <v>C.SUR</v>
          </cell>
          <cell r="C316" t="str">
            <v>GENERAL</v>
          </cell>
          <cell r="D316">
            <v>35694</v>
          </cell>
          <cell r="E316" t="str">
            <v>Domingo</v>
          </cell>
          <cell r="F316" t="str">
            <v>22:34:06</v>
          </cell>
          <cell r="G316" t="str">
            <v>000m30s</v>
          </cell>
          <cell r="H316" t="str">
            <v>[CINE] {AVANCE PROGRAMACION} * {AVANCE PROGRAMACION}</v>
          </cell>
          <cell r="I316">
            <v>5</v>
          </cell>
          <cell r="J316">
            <v>14</v>
          </cell>
          <cell r="K316" t="str">
            <v>Resto</v>
          </cell>
          <cell r="L316">
            <v>0.8</v>
          </cell>
          <cell r="M316" t="str">
            <v xml:space="preserve">     298.5</v>
          </cell>
          <cell r="N316">
            <v>286</v>
          </cell>
          <cell r="O316">
            <v>750</v>
          </cell>
          <cell r="P316" t="str">
            <v xml:space="preserve">       9.0</v>
          </cell>
          <cell r="Q316">
            <v>12133</v>
          </cell>
          <cell r="R316" t="str">
            <v xml:space="preserve">      33.1</v>
          </cell>
          <cell r="S316">
            <v>30</v>
          </cell>
          <cell r="T316">
            <v>12133</v>
          </cell>
        </row>
        <row r="317">
          <cell r="A317" t="str">
            <v xml:space="preserve">ISLA MAGICA/P.TEMATIC                                      </v>
          </cell>
          <cell r="B317" t="str">
            <v>C.SUR</v>
          </cell>
          <cell r="C317" t="str">
            <v>GENERAL</v>
          </cell>
          <cell r="D317">
            <v>35695</v>
          </cell>
          <cell r="E317" t="str">
            <v>Lunes</v>
          </cell>
          <cell r="F317" t="str">
            <v>14:25:39</v>
          </cell>
          <cell r="G317" t="str">
            <v>000m30s</v>
          </cell>
          <cell r="H317" t="str">
            <v>[NOTICIAS 1] {NOTICIAS PROVINCIALES} * {AVANCE PROGRAMACION}</v>
          </cell>
          <cell r="I317">
            <v>4</v>
          </cell>
          <cell r="J317">
            <v>13</v>
          </cell>
          <cell r="K317" t="str">
            <v>Resto</v>
          </cell>
          <cell r="L317">
            <v>1.1000000000000001</v>
          </cell>
          <cell r="M317" t="str">
            <v xml:space="preserve">     299.6</v>
          </cell>
          <cell r="N317">
            <v>409</v>
          </cell>
          <cell r="O317">
            <v>675</v>
          </cell>
          <cell r="P317" t="str">
            <v xml:space="preserve">       9.0</v>
          </cell>
          <cell r="Q317">
            <v>12141</v>
          </cell>
          <cell r="R317" t="str">
            <v xml:space="preserve">      33.1</v>
          </cell>
          <cell r="S317">
            <v>30</v>
          </cell>
          <cell r="T317">
            <v>12141</v>
          </cell>
        </row>
        <row r="318">
          <cell r="A318" t="str">
            <v xml:space="preserve">ISLA MAGICA/P.TEMATIC                                      </v>
          </cell>
          <cell r="B318" t="str">
            <v>C.SUR</v>
          </cell>
          <cell r="C318" t="str">
            <v>GENERAL</v>
          </cell>
          <cell r="D318">
            <v>35695</v>
          </cell>
          <cell r="E318" t="str">
            <v>Lunes</v>
          </cell>
          <cell r="F318" t="str">
            <v>17:00:08</v>
          </cell>
          <cell r="G318" t="str">
            <v>000m30s</v>
          </cell>
          <cell r="H318" t="str">
            <v>[DE TARDE EN TARDE] {AVANCE PROGRAMACION} * {LA TIENDA EN CASA}</v>
          </cell>
          <cell r="I318">
            <v>5</v>
          </cell>
          <cell r="J318">
            <v>16</v>
          </cell>
          <cell r="K318" t="str">
            <v>Resto</v>
          </cell>
          <cell r="L318">
            <v>1.4</v>
          </cell>
          <cell r="M318" t="str">
            <v xml:space="preserve">     301.0</v>
          </cell>
          <cell r="N318">
            <v>506</v>
          </cell>
          <cell r="O318">
            <v>525</v>
          </cell>
          <cell r="P318" t="str">
            <v xml:space="preserve">       9.1</v>
          </cell>
          <cell r="Q318">
            <v>12147</v>
          </cell>
          <cell r="R318" t="str">
            <v xml:space="preserve">      33.1</v>
          </cell>
          <cell r="S318">
            <v>30</v>
          </cell>
          <cell r="T318">
            <v>12147</v>
          </cell>
        </row>
        <row r="319">
          <cell r="A319" t="str">
            <v xml:space="preserve">ISLA MAGICA/P.TEMATIC                                      </v>
          </cell>
          <cell r="B319" t="str">
            <v>C.SUR</v>
          </cell>
          <cell r="C319" t="str">
            <v>GENERAL</v>
          </cell>
          <cell r="D319">
            <v>35695</v>
          </cell>
          <cell r="E319" t="str">
            <v>Lunes</v>
          </cell>
          <cell r="F319" t="str">
            <v>22:44:41</v>
          </cell>
          <cell r="G319" t="str">
            <v>000m30s</v>
          </cell>
          <cell r="H319" t="str">
            <v>[CINE] {AVANCE PROGRAMACION} * {AVANCE PROGRAMACION}</v>
          </cell>
          <cell r="I319">
            <v>3</v>
          </cell>
          <cell r="J319">
            <v>13</v>
          </cell>
          <cell r="K319" t="str">
            <v>Resto</v>
          </cell>
          <cell r="L319">
            <v>1.1000000000000001</v>
          </cell>
          <cell r="M319" t="str">
            <v xml:space="preserve">     302.1</v>
          </cell>
          <cell r="N319">
            <v>398</v>
          </cell>
          <cell r="O319">
            <v>900</v>
          </cell>
          <cell r="P319" t="str">
            <v xml:space="preserve">       9.1</v>
          </cell>
          <cell r="Q319">
            <v>12166</v>
          </cell>
          <cell r="R319" t="str">
            <v xml:space="preserve">      33.2</v>
          </cell>
          <cell r="S319">
            <v>30</v>
          </cell>
          <cell r="T319">
            <v>12166</v>
          </cell>
        </row>
        <row r="320">
          <cell r="A320" t="str">
            <v xml:space="preserve">ISLA MAGICA/P.TEMATIC                                      </v>
          </cell>
          <cell r="B320" t="str">
            <v>C.SUR</v>
          </cell>
          <cell r="C320" t="str">
            <v>GENERAL</v>
          </cell>
          <cell r="D320">
            <v>35696</v>
          </cell>
          <cell r="E320" t="str">
            <v>Martes</v>
          </cell>
          <cell r="F320" t="str">
            <v>14:26:58</v>
          </cell>
          <cell r="G320" t="str">
            <v>000m30s</v>
          </cell>
          <cell r="H320" t="str">
            <v>[NOTICIAS 1] {NOTICIAS PROVINCIALES} * {INTERRUPCION EMISION}</v>
          </cell>
          <cell r="I320">
            <v>3</v>
          </cell>
          <cell r="J320">
            <v>13</v>
          </cell>
          <cell r="K320" t="str">
            <v>Resto</v>
          </cell>
          <cell r="L320">
            <v>1.6</v>
          </cell>
          <cell r="M320" t="str">
            <v xml:space="preserve">     303.7</v>
          </cell>
          <cell r="N320">
            <v>579</v>
          </cell>
          <cell r="O320">
            <v>675</v>
          </cell>
          <cell r="P320" t="str">
            <v xml:space="preserve">       9.1</v>
          </cell>
          <cell r="Q320">
            <v>12174</v>
          </cell>
          <cell r="R320" t="str">
            <v xml:space="preserve">      33.2</v>
          </cell>
          <cell r="S320">
            <v>30</v>
          </cell>
          <cell r="T320">
            <v>12174</v>
          </cell>
        </row>
        <row r="321">
          <cell r="A321" t="str">
            <v xml:space="preserve">ISLA MAGICA/P.TEMATIC                                      </v>
          </cell>
          <cell r="B321" t="str">
            <v>C.SUR</v>
          </cell>
          <cell r="C321" t="str">
            <v>GENERAL</v>
          </cell>
          <cell r="D321">
            <v>35696</v>
          </cell>
          <cell r="E321" t="str">
            <v>Martes</v>
          </cell>
          <cell r="F321" t="str">
            <v>16:44:05</v>
          </cell>
          <cell r="G321" t="str">
            <v>000m30s</v>
          </cell>
          <cell r="H321" t="str">
            <v>[DE TARDE EN TARDE] {AVANCE PROGRAMACION} * {AVANCE PROGRAMACION}</v>
          </cell>
          <cell r="I321">
            <v>5</v>
          </cell>
          <cell r="J321">
            <v>16</v>
          </cell>
          <cell r="K321" t="str">
            <v>Resto</v>
          </cell>
          <cell r="L321">
            <v>1.6</v>
          </cell>
          <cell r="M321" t="str">
            <v xml:space="preserve">     305.3</v>
          </cell>
          <cell r="N321">
            <v>582</v>
          </cell>
          <cell r="O321">
            <v>525</v>
          </cell>
          <cell r="P321" t="str">
            <v xml:space="preserve">       9.2</v>
          </cell>
          <cell r="Q321">
            <v>12174</v>
          </cell>
          <cell r="R321" t="str">
            <v xml:space="preserve">      33.2</v>
          </cell>
          <cell r="S321">
            <v>30</v>
          </cell>
          <cell r="T321">
            <v>12174</v>
          </cell>
        </row>
        <row r="322">
          <cell r="A322" t="str">
            <v xml:space="preserve">ISLA MAGICA/P.TEMATIC                                      </v>
          </cell>
          <cell r="B322" t="str">
            <v>C.SUR</v>
          </cell>
          <cell r="C322" t="str">
            <v>GENERAL</v>
          </cell>
          <cell r="D322">
            <v>35696</v>
          </cell>
          <cell r="E322" t="str">
            <v>Martes</v>
          </cell>
          <cell r="F322" t="str">
            <v>22:59:15</v>
          </cell>
          <cell r="G322" t="str">
            <v>000m30s</v>
          </cell>
          <cell r="H322" t="str">
            <v>[TODO A 100] {AVANCE PROGRAMACION} * {AVANCE PROGRAMACION}</v>
          </cell>
          <cell r="I322">
            <v>4</v>
          </cell>
          <cell r="J322">
            <v>14</v>
          </cell>
          <cell r="K322" t="str">
            <v>Resto</v>
          </cell>
          <cell r="L322">
            <v>0.9</v>
          </cell>
          <cell r="M322" t="str">
            <v xml:space="preserve">     306.2</v>
          </cell>
          <cell r="N322">
            <v>331</v>
          </cell>
          <cell r="O322">
            <v>900</v>
          </cell>
          <cell r="P322" t="str">
            <v xml:space="preserve">       9.2</v>
          </cell>
          <cell r="Q322">
            <v>12176</v>
          </cell>
          <cell r="R322" t="str">
            <v xml:space="preserve">      33.2</v>
          </cell>
          <cell r="S322">
            <v>30</v>
          </cell>
          <cell r="T322">
            <v>12176</v>
          </cell>
        </row>
        <row r="323">
          <cell r="A323" t="str">
            <v xml:space="preserve">ISLA MAGICA/P.TEMATIC                                      </v>
          </cell>
          <cell r="B323" t="str">
            <v>C.SUR</v>
          </cell>
          <cell r="C323" t="str">
            <v>GENERAL</v>
          </cell>
          <cell r="D323">
            <v>35697</v>
          </cell>
          <cell r="E323" t="str">
            <v>Miercoles</v>
          </cell>
          <cell r="F323" t="str">
            <v>14:27:16</v>
          </cell>
          <cell r="G323" t="str">
            <v>000m30s</v>
          </cell>
          <cell r="H323" t="str">
            <v>[NOTICIAS 1] {NOTICIAS PROVINCIALES} * {AVANCE PROGRAMACION}</v>
          </cell>
          <cell r="I323">
            <v>5</v>
          </cell>
          <cell r="J323">
            <v>14</v>
          </cell>
          <cell r="K323" t="str">
            <v>Resto</v>
          </cell>
          <cell r="L323">
            <v>1.5</v>
          </cell>
          <cell r="M323" t="str">
            <v xml:space="preserve">     307.7</v>
          </cell>
          <cell r="N323">
            <v>551</v>
          </cell>
          <cell r="O323">
            <v>675</v>
          </cell>
          <cell r="P323" t="str">
            <v xml:space="preserve">       9.3</v>
          </cell>
          <cell r="Q323">
            <v>12181</v>
          </cell>
          <cell r="R323" t="str">
            <v xml:space="preserve">      33.2</v>
          </cell>
          <cell r="S323">
            <v>30</v>
          </cell>
          <cell r="T323">
            <v>12181</v>
          </cell>
        </row>
        <row r="324">
          <cell r="A324" t="str">
            <v xml:space="preserve">ISLA MAGICA/P.TEMATIC                                      </v>
          </cell>
          <cell r="B324" t="str">
            <v>C.SUR</v>
          </cell>
          <cell r="C324" t="str">
            <v>GENERAL</v>
          </cell>
          <cell r="D324">
            <v>35697</v>
          </cell>
          <cell r="E324" t="str">
            <v>Miercoles</v>
          </cell>
          <cell r="F324" t="str">
            <v>16:18:32</v>
          </cell>
          <cell r="G324" t="str">
            <v>000m30s</v>
          </cell>
          <cell r="H324" t="str">
            <v>[DE TARDE EN TARDE]  * {(P)SERV.INFORMATIVOS}</v>
          </cell>
          <cell r="I324">
            <v>5</v>
          </cell>
          <cell r="J324">
            <v>17</v>
          </cell>
          <cell r="K324" t="str">
            <v>Resto</v>
          </cell>
          <cell r="L324">
            <v>1.4</v>
          </cell>
          <cell r="M324" t="str">
            <v xml:space="preserve">     309.1</v>
          </cell>
          <cell r="N324">
            <v>520</v>
          </cell>
          <cell r="O324">
            <v>525</v>
          </cell>
          <cell r="P324" t="str">
            <v xml:space="preserve">       9.3</v>
          </cell>
          <cell r="Q324">
            <v>12188</v>
          </cell>
          <cell r="R324" t="str">
            <v xml:space="preserve">      33.2</v>
          </cell>
          <cell r="S324">
            <v>30</v>
          </cell>
          <cell r="T324">
            <v>12188</v>
          </cell>
        </row>
        <row r="325">
          <cell r="A325" t="str">
            <v xml:space="preserve">ISLA MAGICA/P.TEMATIC                                      </v>
          </cell>
          <cell r="B325" t="str">
            <v>C.SUR</v>
          </cell>
          <cell r="C325" t="str">
            <v>GENERAL</v>
          </cell>
          <cell r="D325">
            <v>35697</v>
          </cell>
          <cell r="E325" t="str">
            <v>Miercoles</v>
          </cell>
          <cell r="F325" t="str">
            <v>22:45:47</v>
          </cell>
          <cell r="G325" t="str">
            <v>000m30s</v>
          </cell>
          <cell r="H325" t="str">
            <v>[GENTE CORRIENTE] {AVANCE PROGRAMACION} * {AVANCE PROGRAMACION}</v>
          </cell>
          <cell r="I325">
            <v>5</v>
          </cell>
          <cell r="J325">
            <v>16</v>
          </cell>
          <cell r="K325" t="str">
            <v>Resto</v>
          </cell>
          <cell r="L325">
            <v>0.5</v>
          </cell>
          <cell r="M325" t="str">
            <v xml:space="preserve">     309.6</v>
          </cell>
          <cell r="N325">
            <v>182</v>
          </cell>
          <cell r="O325">
            <v>900</v>
          </cell>
          <cell r="P325" t="str">
            <v xml:space="preserve">       9.3</v>
          </cell>
          <cell r="Q325">
            <v>12197</v>
          </cell>
          <cell r="R325" t="str">
            <v xml:space="preserve">      33.3</v>
          </cell>
          <cell r="S325">
            <v>30</v>
          </cell>
          <cell r="T325">
            <v>12197</v>
          </cell>
        </row>
        <row r="326">
          <cell r="A326" t="str">
            <v xml:space="preserve">ISLA MAGICA/P.TEMATIC                                      </v>
          </cell>
          <cell r="B326" t="str">
            <v>C.SUR</v>
          </cell>
          <cell r="C326" t="str">
            <v>GENERAL</v>
          </cell>
          <cell r="D326">
            <v>35698</v>
          </cell>
          <cell r="E326" t="str">
            <v>Jueves</v>
          </cell>
          <cell r="F326" t="str">
            <v>14:23:08</v>
          </cell>
          <cell r="G326" t="str">
            <v>000m30s</v>
          </cell>
          <cell r="H326" t="str">
            <v>[NOTICIAS 1] {NOTICIAS PROVINCIALES} * {AVANCE PROGRAMACION}</v>
          </cell>
          <cell r="I326">
            <v>2</v>
          </cell>
          <cell r="J326">
            <v>17</v>
          </cell>
          <cell r="K326" t="str">
            <v>Segunda</v>
          </cell>
          <cell r="L326">
            <v>1.3</v>
          </cell>
          <cell r="M326" t="str">
            <v xml:space="preserve">     310.9</v>
          </cell>
          <cell r="N326">
            <v>459</v>
          </cell>
          <cell r="O326">
            <v>675</v>
          </cell>
          <cell r="P326" t="str">
            <v xml:space="preserve">       9.3</v>
          </cell>
          <cell r="Q326">
            <v>12200</v>
          </cell>
          <cell r="R326" t="str">
            <v xml:space="preserve">      33.3</v>
          </cell>
          <cell r="S326">
            <v>30</v>
          </cell>
          <cell r="T326">
            <v>12200</v>
          </cell>
        </row>
        <row r="327">
          <cell r="A327" t="str">
            <v xml:space="preserve">ISLA MAGICA/P.TEMATIC                                      </v>
          </cell>
          <cell r="B327" t="str">
            <v>C.SUR</v>
          </cell>
          <cell r="C327" t="str">
            <v>GENERAL</v>
          </cell>
          <cell r="D327">
            <v>35698</v>
          </cell>
          <cell r="E327" t="str">
            <v>Jueves</v>
          </cell>
          <cell r="F327" t="str">
            <v>16:45:40</v>
          </cell>
          <cell r="G327" t="str">
            <v>000m30s</v>
          </cell>
          <cell r="H327" t="str">
            <v>[DE TARDE EN TARDE] {AVANCE PROGRAMACION} * {AVANCE PROGRAMACION}</v>
          </cell>
          <cell r="I327">
            <v>4</v>
          </cell>
          <cell r="J327">
            <v>16</v>
          </cell>
          <cell r="K327" t="str">
            <v>Resto</v>
          </cell>
          <cell r="L327">
            <v>1.8</v>
          </cell>
          <cell r="M327" t="str">
            <v xml:space="preserve">     312.7</v>
          </cell>
          <cell r="N327">
            <v>665</v>
          </cell>
          <cell r="O327">
            <v>525</v>
          </cell>
          <cell r="P327" t="str">
            <v xml:space="preserve">       9.4</v>
          </cell>
          <cell r="Q327">
            <v>12204</v>
          </cell>
          <cell r="R327" t="str">
            <v xml:space="preserve">      33.3</v>
          </cell>
          <cell r="S327">
            <v>30</v>
          </cell>
          <cell r="T327">
            <v>12204</v>
          </cell>
        </row>
        <row r="328">
          <cell r="A328" t="str">
            <v xml:space="preserve">ISLA MAGICA/P.TEMATIC                                      </v>
          </cell>
          <cell r="B328" t="str">
            <v>C.SUR</v>
          </cell>
          <cell r="C328" t="str">
            <v>GENERAL</v>
          </cell>
          <cell r="D328">
            <v>35698</v>
          </cell>
          <cell r="E328" t="str">
            <v>Jueves</v>
          </cell>
          <cell r="F328" t="str">
            <v>22:39:51</v>
          </cell>
          <cell r="G328" t="str">
            <v>000m30s</v>
          </cell>
          <cell r="H328" t="str">
            <v>[LAS COPLAS DE CARMEN] {AVANCE PROGRAMACION} * {AVANCE PROGRAMACION}</v>
          </cell>
          <cell r="I328">
            <v>8</v>
          </cell>
          <cell r="J328">
            <v>18</v>
          </cell>
          <cell r="K328" t="str">
            <v>Resto</v>
          </cell>
          <cell r="L328">
            <v>0.6</v>
          </cell>
          <cell r="M328" t="str">
            <v xml:space="preserve">     313.3</v>
          </cell>
          <cell r="N328">
            <v>221</v>
          </cell>
          <cell r="O328">
            <v>900</v>
          </cell>
          <cell r="P328" t="str">
            <v xml:space="preserve">       9.4</v>
          </cell>
          <cell r="Q328">
            <v>12213</v>
          </cell>
          <cell r="R328" t="str">
            <v xml:space="preserve">      33.3</v>
          </cell>
          <cell r="S328">
            <v>30</v>
          </cell>
          <cell r="T328">
            <v>12213</v>
          </cell>
        </row>
        <row r="329">
          <cell r="A329" t="str">
            <v xml:space="preserve">ISLA MAGICA/P.TEMATIC                                      </v>
          </cell>
          <cell r="B329" t="str">
            <v>C.SUR</v>
          </cell>
          <cell r="C329" t="str">
            <v>GENERAL</v>
          </cell>
          <cell r="D329">
            <v>35699</v>
          </cell>
          <cell r="E329" t="str">
            <v>Viernes</v>
          </cell>
          <cell r="F329" t="str">
            <v>14:24:41</v>
          </cell>
          <cell r="G329" t="str">
            <v>000m30s</v>
          </cell>
          <cell r="H329" t="str">
            <v>[NOTICIAS 1] {NOTICIAS PROVINCIALES} * {AVANCE PROGRAMACION}</v>
          </cell>
          <cell r="I329">
            <v>1</v>
          </cell>
          <cell r="J329">
            <v>16</v>
          </cell>
          <cell r="K329" t="str">
            <v>Primera</v>
          </cell>
          <cell r="L329">
            <v>1.1000000000000001</v>
          </cell>
          <cell r="M329" t="str">
            <v xml:space="preserve">     314.4</v>
          </cell>
          <cell r="N329">
            <v>415</v>
          </cell>
          <cell r="O329">
            <v>675</v>
          </cell>
          <cell r="P329" t="str">
            <v xml:space="preserve">       9.4</v>
          </cell>
          <cell r="Q329">
            <v>12220</v>
          </cell>
          <cell r="R329" t="str">
            <v xml:space="preserve">      33.3</v>
          </cell>
          <cell r="S329">
            <v>30</v>
          </cell>
          <cell r="T329">
            <v>12220</v>
          </cell>
        </row>
        <row r="330">
          <cell r="A330" t="str">
            <v xml:space="preserve">ISLA MAGICA/P.TEMATIC                                      </v>
          </cell>
          <cell r="B330" t="str">
            <v>C.SUR</v>
          </cell>
          <cell r="C330" t="str">
            <v>GENERAL</v>
          </cell>
          <cell r="D330">
            <v>35699</v>
          </cell>
          <cell r="E330" t="str">
            <v>Viernes</v>
          </cell>
          <cell r="F330" t="str">
            <v>22:58:25</v>
          </cell>
          <cell r="G330" t="str">
            <v>000m30s</v>
          </cell>
          <cell r="H330" t="str">
            <v>[AQUI SE DISCUTE] {AVANCE PROGRAMACION} * {AVANCE PROGRAMACION}</v>
          </cell>
          <cell r="I330">
            <v>3</v>
          </cell>
          <cell r="J330">
            <v>18</v>
          </cell>
          <cell r="K330" t="str">
            <v>Resto</v>
          </cell>
          <cell r="L330">
            <v>0.5</v>
          </cell>
          <cell r="M330" t="str">
            <v xml:space="preserve">     314.9</v>
          </cell>
          <cell r="N330">
            <v>187</v>
          </cell>
          <cell r="O330">
            <v>900</v>
          </cell>
          <cell r="P330" t="str">
            <v xml:space="preserve">       9.4</v>
          </cell>
          <cell r="Q330">
            <v>12221</v>
          </cell>
          <cell r="R330" t="str">
            <v xml:space="preserve">      33.3</v>
          </cell>
          <cell r="S330">
            <v>30</v>
          </cell>
          <cell r="T330">
            <v>12221</v>
          </cell>
        </row>
        <row r="331">
          <cell r="A331" t="str">
            <v xml:space="preserve">ISLA MAGICA/P.TEMATIC                                      </v>
          </cell>
          <cell r="B331" t="str">
            <v>C.SUR</v>
          </cell>
          <cell r="C331" t="str">
            <v>GENERAL</v>
          </cell>
          <cell r="D331">
            <v>35700</v>
          </cell>
          <cell r="E331" t="str">
            <v>Sabado</v>
          </cell>
          <cell r="F331" t="str">
            <v>16:39:56</v>
          </cell>
          <cell r="G331" t="str">
            <v>000m30s</v>
          </cell>
          <cell r="H331" t="str">
            <v>[DEPORTE] {AVANCE PROGRAMACION} * {AVANCE PROGRAMACION}</v>
          </cell>
          <cell r="I331">
            <v>2</v>
          </cell>
          <cell r="J331">
            <v>16</v>
          </cell>
          <cell r="K331" t="str">
            <v>Segunda</v>
          </cell>
          <cell r="L331">
            <v>0.2</v>
          </cell>
          <cell r="M331" t="str">
            <v xml:space="preserve">     315.1</v>
          </cell>
          <cell r="N331">
            <v>76</v>
          </cell>
          <cell r="O331">
            <v>450</v>
          </cell>
          <cell r="P331" t="str">
            <v xml:space="preserve">       9.5</v>
          </cell>
          <cell r="Q331">
            <v>12221</v>
          </cell>
          <cell r="R331" t="str">
            <v xml:space="preserve">      33.3</v>
          </cell>
          <cell r="S331">
            <v>30</v>
          </cell>
          <cell r="T331">
            <v>12221</v>
          </cell>
        </row>
        <row r="332">
          <cell r="A332" t="str">
            <v xml:space="preserve">ISLA MAGICA/P.TEMATIC                                      </v>
          </cell>
          <cell r="B332" t="str">
            <v>C.SUR</v>
          </cell>
          <cell r="C332" t="str">
            <v>GENERAL</v>
          </cell>
          <cell r="D332">
            <v>35700</v>
          </cell>
          <cell r="E332" t="str">
            <v>Sabado</v>
          </cell>
          <cell r="F332" t="str">
            <v>21:24:33</v>
          </cell>
          <cell r="G332" t="str">
            <v>000m30s</v>
          </cell>
          <cell r="H332" t="str">
            <v>[CLUB DEPORTIVO] {FUTBOL:L.ESPA#OLA}</v>
          </cell>
          <cell r="I332">
            <v>12</v>
          </cell>
          <cell r="J332">
            <v>24</v>
          </cell>
          <cell r="K332" t="str">
            <v>Resto</v>
          </cell>
          <cell r="L332">
            <v>1.8</v>
          </cell>
          <cell r="M332" t="str">
            <v xml:space="preserve">     317.0</v>
          </cell>
          <cell r="N332">
            <v>676</v>
          </cell>
          <cell r="O332">
            <v>1275</v>
          </cell>
          <cell r="P332" t="str">
            <v xml:space="preserve">       9.5</v>
          </cell>
          <cell r="Q332">
            <v>12235</v>
          </cell>
          <cell r="R332" t="str">
            <v xml:space="preserve">      33.4</v>
          </cell>
          <cell r="S332">
            <v>30</v>
          </cell>
          <cell r="T332">
            <v>12235</v>
          </cell>
        </row>
        <row r="333">
          <cell r="A333" t="str">
            <v xml:space="preserve">ISLA MAGICA/P.TEMATIC                                      </v>
          </cell>
          <cell r="B333" t="str">
            <v>C.SUR</v>
          </cell>
          <cell r="C333" t="str">
            <v>GENERAL</v>
          </cell>
          <cell r="D333">
            <v>35700</v>
          </cell>
          <cell r="E333" t="str">
            <v>Sabado</v>
          </cell>
          <cell r="F333" t="str">
            <v>21:26:03</v>
          </cell>
          <cell r="G333" t="str">
            <v>000m30s</v>
          </cell>
          <cell r="H333" t="str">
            <v>[CLUB DEPORTIVO] {FUTBOL:L.ESPA#OLA}</v>
          </cell>
          <cell r="I333">
            <v>15</v>
          </cell>
          <cell r="J333">
            <v>24</v>
          </cell>
          <cell r="K333" t="str">
            <v>Resto</v>
          </cell>
          <cell r="L333">
            <v>1.6</v>
          </cell>
          <cell r="M333" t="str">
            <v xml:space="preserve">     318.6</v>
          </cell>
          <cell r="N333">
            <v>584</v>
          </cell>
          <cell r="O333">
            <v>1275</v>
          </cell>
          <cell r="P333" t="str">
            <v xml:space="preserve">       9.6</v>
          </cell>
          <cell r="Q333">
            <v>12200</v>
          </cell>
          <cell r="R333" t="str">
            <v xml:space="preserve">      33.3</v>
          </cell>
          <cell r="S333">
            <v>30</v>
          </cell>
          <cell r="T333">
            <v>12200</v>
          </cell>
        </row>
        <row r="334">
          <cell r="A334" t="str">
            <v xml:space="preserve">ISLA MAGICA/P.TEMATIC                                      </v>
          </cell>
          <cell r="B334" t="str">
            <v>C.SUR</v>
          </cell>
          <cell r="C334" t="str">
            <v>GENERAL</v>
          </cell>
          <cell r="D334">
            <v>35701</v>
          </cell>
          <cell r="E334" t="str">
            <v>Domingo</v>
          </cell>
          <cell r="F334" t="str">
            <v>16:32:31</v>
          </cell>
          <cell r="G334" t="str">
            <v>000m30s</v>
          </cell>
          <cell r="H334" t="str">
            <v>[CINE] {AVANCE PROGRAMACION} * {AVANCE PROGRAMACION}</v>
          </cell>
          <cell r="I334">
            <v>3</v>
          </cell>
          <cell r="J334">
            <v>11</v>
          </cell>
          <cell r="K334" t="str">
            <v>Resto</v>
          </cell>
          <cell r="L334">
            <v>0.7</v>
          </cell>
          <cell r="M334" t="str">
            <v xml:space="preserve">     319.3</v>
          </cell>
          <cell r="N334">
            <v>267</v>
          </cell>
          <cell r="O334">
            <v>450</v>
          </cell>
          <cell r="P334" t="str">
            <v xml:space="preserve">       9.6</v>
          </cell>
          <cell r="Q334">
            <v>12206</v>
          </cell>
          <cell r="R334" t="str">
            <v xml:space="preserve">      33.3</v>
          </cell>
          <cell r="S334">
            <v>30</v>
          </cell>
          <cell r="T334">
            <v>12206</v>
          </cell>
        </row>
        <row r="335">
          <cell r="A335" t="str">
            <v xml:space="preserve">ISLA MAGICA/P.TEMATIC                                      </v>
          </cell>
          <cell r="B335" t="str">
            <v>C.SUR</v>
          </cell>
          <cell r="C335" t="str">
            <v>GENERAL</v>
          </cell>
          <cell r="D335">
            <v>35701</v>
          </cell>
          <cell r="E335" t="str">
            <v>Domingo</v>
          </cell>
          <cell r="F335" t="str">
            <v>22:40:46</v>
          </cell>
          <cell r="G335" t="str">
            <v>000m30s</v>
          </cell>
          <cell r="H335" t="str">
            <v>[CLUB DEPORTIVO] {AVANCE PROGRAMACION} * {(P)SUPERCINE}</v>
          </cell>
          <cell r="I335">
            <v>3</v>
          </cell>
          <cell r="J335">
            <v>16</v>
          </cell>
          <cell r="K335" t="str">
            <v>Resto</v>
          </cell>
          <cell r="L335">
            <v>1</v>
          </cell>
          <cell r="M335" t="str">
            <v xml:space="preserve">     320.2</v>
          </cell>
          <cell r="N335">
            <v>351</v>
          </cell>
          <cell r="O335">
            <v>750</v>
          </cell>
          <cell r="P335" t="str">
            <v xml:space="preserve">       9.6</v>
          </cell>
          <cell r="Q335">
            <v>12207</v>
          </cell>
          <cell r="R335" t="str">
            <v xml:space="preserve">      33.3</v>
          </cell>
          <cell r="S335">
            <v>30</v>
          </cell>
          <cell r="T335">
            <v>12207</v>
          </cell>
        </row>
        <row r="336">
          <cell r="A336" t="str">
            <v xml:space="preserve">ISLA MAGICA/P.TEMATIC                                      </v>
          </cell>
          <cell r="B336" t="str">
            <v>C.SUR</v>
          </cell>
          <cell r="C336" t="str">
            <v>GENERAL</v>
          </cell>
          <cell r="D336">
            <v>35702</v>
          </cell>
          <cell r="E336" t="str">
            <v>Lunes</v>
          </cell>
          <cell r="F336" t="str">
            <v>14:28:45</v>
          </cell>
          <cell r="G336" t="str">
            <v>000m30s</v>
          </cell>
          <cell r="H336" t="str">
            <v>[NOTICIAS 1] {NOTICIAS PROVINCIALES} * {AVANCE PROGRAMACION}</v>
          </cell>
          <cell r="I336">
            <v>2</v>
          </cell>
          <cell r="J336">
            <v>10</v>
          </cell>
          <cell r="K336" t="str">
            <v>Segunda</v>
          </cell>
          <cell r="L336">
            <v>1.3</v>
          </cell>
          <cell r="M336" t="str">
            <v xml:space="preserve">     321.6</v>
          </cell>
          <cell r="N336">
            <v>492</v>
          </cell>
          <cell r="O336">
            <v>675</v>
          </cell>
          <cell r="P336" t="str">
            <v xml:space="preserve">       9.7</v>
          </cell>
          <cell r="Q336">
            <v>12209</v>
          </cell>
          <cell r="R336" t="str">
            <v xml:space="preserve">      33.3</v>
          </cell>
          <cell r="S336">
            <v>30</v>
          </cell>
          <cell r="T336">
            <v>12209</v>
          </cell>
        </row>
        <row r="337">
          <cell r="A337" t="str">
            <v xml:space="preserve">ISLA MAGICA/P.TEMATIC                                      </v>
          </cell>
          <cell r="B337" t="str">
            <v>C.SUR</v>
          </cell>
          <cell r="C337" t="str">
            <v>GENERAL</v>
          </cell>
          <cell r="D337">
            <v>35702</v>
          </cell>
          <cell r="E337" t="str">
            <v>Lunes</v>
          </cell>
          <cell r="F337" t="str">
            <v>16:54:13</v>
          </cell>
          <cell r="G337" t="str">
            <v>000m30s</v>
          </cell>
          <cell r="H337" t="str">
            <v>[DE TARDE EN TARDE] {AVANCE PROGRAMACION} * {AVANCE PROGRAMACION}</v>
          </cell>
          <cell r="I337">
            <v>2</v>
          </cell>
          <cell r="J337">
            <v>14</v>
          </cell>
          <cell r="K337" t="str">
            <v>Segunda</v>
          </cell>
          <cell r="L337">
            <v>1.6</v>
          </cell>
          <cell r="M337" t="str">
            <v xml:space="preserve">     323.2</v>
          </cell>
          <cell r="N337">
            <v>574</v>
          </cell>
          <cell r="O337">
            <v>525</v>
          </cell>
          <cell r="P337" t="str">
            <v xml:space="preserve">       9.7</v>
          </cell>
          <cell r="Q337">
            <v>12219</v>
          </cell>
          <cell r="R337" t="str">
            <v xml:space="preserve">      33.3</v>
          </cell>
          <cell r="S337">
            <v>30</v>
          </cell>
          <cell r="T337">
            <v>12219</v>
          </cell>
        </row>
        <row r="338">
          <cell r="A338" t="str">
            <v xml:space="preserve">ISLA MAGICA/P.TEMATIC                                      </v>
          </cell>
          <cell r="B338" t="str">
            <v>C.SUR</v>
          </cell>
          <cell r="C338" t="str">
            <v>GENERAL</v>
          </cell>
          <cell r="D338">
            <v>35702</v>
          </cell>
          <cell r="E338" t="str">
            <v>Lunes</v>
          </cell>
          <cell r="F338" t="str">
            <v>22:43:13</v>
          </cell>
          <cell r="G338" t="str">
            <v>000m30s</v>
          </cell>
          <cell r="H338" t="str">
            <v>[CINE] {AVANCE PROGRAMACION} * {AVANCE PROGRAMACION}</v>
          </cell>
          <cell r="I338">
            <v>2</v>
          </cell>
          <cell r="J338">
            <v>13</v>
          </cell>
          <cell r="K338" t="str">
            <v>Segunda</v>
          </cell>
          <cell r="L338">
            <v>1.6</v>
          </cell>
          <cell r="M338" t="str">
            <v xml:space="preserve">     324.8</v>
          </cell>
          <cell r="N338">
            <v>600</v>
          </cell>
          <cell r="O338">
            <v>900</v>
          </cell>
          <cell r="P338" t="str">
            <v xml:space="preserve">       9.7</v>
          </cell>
          <cell r="Q338">
            <v>12237</v>
          </cell>
          <cell r="R338" t="str">
            <v xml:space="preserve">      33.4</v>
          </cell>
          <cell r="S338">
            <v>30</v>
          </cell>
          <cell r="T338">
            <v>12237</v>
          </cell>
        </row>
        <row r="339">
          <cell r="A339" t="str">
            <v xml:space="preserve">ISLA MAGICA/P.TEMATIC                                      </v>
          </cell>
          <cell r="B339" t="str">
            <v>C.SUR</v>
          </cell>
          <cell r="C339" t="str">
            <v>GENERAL</v>
          </cell>
          <cell r="D339">
            <v>35703</v>
          </cell>
          <cell r="E339" t="str">
            <v>Martes</v>
          </cell>
          <cell r="F339" t="str">
            <v>14:25:13</v>
          </cell>
          <cell r="G339" t="str">
            <v>000m30s</v>
          </cell>
          <cell r="H339" t="str">
            <v>[NOTICIAS 1] {NOTICIAS PROVINCIALES} * {(P)SERV.INFORMATIVOS}</v>
          </cell>
          <cell r="I339">
            <v>1</v>
          </cell>
          <cell r="J339">
            <v>5</v>
          </cell>
          <cell r="K339" t="str">
            <v>Primera</v>
          </cell>
          <cell r="L339">
            <v>1.6</v>
          </cell>
          <cell r="M339" t="str">
            <v xml:space="preserve">     326.4</v>
          </cell>
          <cell r="N339">
            <v>576</v>
          </cell>
          <cell r="O339">
            <v>675</v>
          </cell>
          <cell r="P339" t="str">
            <v xml:space="preserve">       9.8</v>
          </cell>
          <cell r="Q339">
            <v>12248</v>
          </cell>
          <cell r="R339" t="str">
            <v xml:space="preserve">      33.4</v>
          </cell>
          <cell r="S339">
            <v>30</v>
          </cell>
          <cell r="T339">
            <v>12248</v>
          </cell>
        </row>
        <row r="340">
          <cell r="A340" t="str">
            <v xml:space="preserve">ISLA MAGICA/P.TEMATIC                                      </v>
          </cell>
          <cell r="B340" t="str">
            <v>C.SUR</v>
          </cell>
          <cell r="C340" t="str">
            <v>GENERAL</v>
          </cell>
          <cell r="D340">
            <v>35703</v>
          </cell>
          <cell r="E340" t="str">
            <v>Martes</v>
          </cell>
          <cell r="F340" t="str">
            <v>16:59:19</v>
          </cell>
          <cell r="G340" t="str">
            <v>000m30s</v>
          </cell>
          <cell r="H340" t="str">
            <v>[DE TARDE EN TARDE] {AVANCE PROGRAMACION} * {AVANCE PROGRAMACION}</v>
          </cell>
          <cell r="I340">
            <v>2</v>
          </cell>
          <cell r="J340">
            <v>14</v>
          </cell>
          <cell r="K340" t="str">
            <v>Segunda</v>
          </cell>
          <cell r="L340">
            <v>1.4</v>
          </cell>
          <cell r="M340" t="str">
            <v xml:space="preserve">     327.7</v>
          </cell>
          <cell r="N340">
            <v>500</v>
          </cell>
          <cell r="O340">
            <v>525</v>
          </cell>
          <cell r="P340" t="str">
            <v xml:space="preserve">       9.8</v>
          </cell>
          <cell r="Q340">
            <v>12249</v>
          </cell>
          <cell r="R340" t="str">
            <v xml:space="preserve">      33.4</v>
          </cell>
          <cell r="S340">
            <v>30</v>
          </cell>
          <cell r="T340">
            <v>12249</v>
          </cell>
        </row>
        <row r="341">
          <cell r="A341" t="str">
            <v xml:space="preserve">ISLA MAGICA/P.TEMATIC                                      </v>
          </cell>
          <cell r="B341" t="str">
            <v>C.SUR</v>
          </cell>
          <cell r="C341" t="str">
            <v>GENERAL</v>
          </cell>
          <cell r="D341">
            <v>35703</v>
          </cell>
          <cell r="E341" t="str">
            <v>Martes</v>
          </cell>
          <cell r="F341" t="str">
            <v>22:58:17</v>
          </cell>
          <cell r="G341" t="str">
            <v>000m30s</v>
          </cell>
          <cell r="H341" t="str">
            <v>[TODO A 100] {AVANCE PROGRAMACION} * {AVANCE PROGRAMACION}</v>
          </cell>
          <cell r="I341">
            <v>3</v>
          </cell>
          <cell r="J341">
            <v>13</v>
          </cell>
          <cell r="K341" t="str">
            <v>Resto</v>
          </cell>
          <cell r="L341">
            <v>1.1000000000000001</v>
          </cell>
          <cell r="M341" t="str">
            <v xml:space="preserve">     328.8</v>
          </cell>
          <cell r="N341">
            <v>391</v>
          </cell>
          <cell r="O341">
            <v>900</v>
          </cell>
          <cell r="P341" t="str">
            <v xml:space="preserve">       9.8</v>
          </cell>
          <cell r="Q341">
            <v>12249</v>
          </cell>
          <cell r="R341" t="str">
            <v xml:space="preserve">      33.4</v>
          </cell>
          <cell r="S341">
            <v>30</v>
          </cell>
          <cell r="T341">
            <v>12249</v>
          </cell>
        </row>
        <row r="342">
          <cell r="A342" t="str">
            <v xml:space="preserve">ISLA MAGICA/P.TEMATIC                                      </v>
          </cell>
          <cell r="B342" t="str">
            <v>C.SUR</v>
          </cell>
          <cell r="C342" t="str">
            <v>GENERAL</v>
          </cell>
          <cell r="D342">
            <v>35704</v>
          </cell>
          <cell r="E342" t="str">
            <v>Miercoles</v>
          </cell>
          <cell r="F342" t="str">
            <v>14:24:18</v>
          </cell>
          <cell r="G342" t="str">
            <v>000m30s</v>
          </cell>
          <cell r="H342" t="str">
            <v>[NOTICIAS 1] {NOTICIAS PROVINCIALES} * {AVANCE PROGRAMACION}</v>
          </cell>
          <cell r="I342">
            <v>3</v>
          </cell>
          <cell r="J342">
            <v>11</v>
          </cell>
          <cell r="K342" t="str">
            <v>Resto</v>
          </cell>
          <cell r="L342">
            <v>1.5</v>
          </cell>
          <cell r="M342" t="str">
            <v xml:space="preserve">     330.3</v>
          </cell>
          <cell r="N342">
            <v>546</v>
          </cell>
          <cell r="O342">
            <v>675</v>
          </cell>
          <cell r="P342" t="str">
            <v xml:space="preserve">       9.9</v>
          </cell>
          <cell r="Q342">
            <v>12260</v>
          </cell>
          <cell r="R342" t="str">
            <v xml:space="preserve">      33.4</v>
          </cell>
          <cell r="S342">
            <v>30</v>
          </cell>
          <cell r="T342">
            <v>12260</v>
          </cell>
        </row>
        <row r="343">
          <cell r="A343" t="str">
            <v xml:space="preserve">ISLA MAGICA/P.TEMATIC                                      </v>
          </cell>
          <cell r="B343" t="str">
            <v>C.SUR</v>
          </cell>
          <cell r="C343" t="str">
            <v>GENERAL</v>
          </cell>
          <cell r="D343">
            <v>35704</v>
          </cell>
          <cell r="E343" t="str">
            <v>Miercoles</v>
          </cell>
          <cell r="F343" t="str">
            <v>16:44:37</v>
          </cell>
          <cell r="G343" t="str">
            <v>000m30s</v>
          </cell>
          <cell r="H343" t="str">
            <v>[DE TARDE EN TARDE] {AVANCE PROGRAMACION} * {AVANCE PROGRAMACION}</v>
          </cell>
          <cell r="I343">
            <v>3</v>
          </cell>
          <cell r="J343">
            <v>13</v>
          </cell>
          <cell r="K343" t="str">
            <v>Resto</v>
          </cell>
          <cell r="L343">
            <v>1.2</v>
          </cell>
          <cell r="M343" t="str">
            <v xml:space="preserve">     331.4</v>
          </cell>
          <cell r="N343">
            <v>424</v>
          </cell>
          <cell r="O343">
            <v>525</v>
          </cell>
          <cell r="P343" t="str">
            <v xml:space="preserve">       9.9</v>
          </cell>
          <cell r="Q343">
            <v>12260</v>
          </cell>
          <cell r="R343" t="str">
            <v xml:space="preserve">      33.4</v>
          </cell>
          <cell r="S343">
            <v>30</v>
          </cell>
          <cell r="T343">
            <v>12260</v>
          </cell>
        </row>
        <row r="344">
          <cell r="A344" t="str">
            <v xml:space="preserve">ISLA MAGICA/P.TEMATIC                                      </v>
          </cell>
          <cell r="B344" t="str">
            <v>C.SUR</v>
          </cell>
          <cell r="C344" t="str">
            <v>GENERAL</v>
          </cell>
          <cell r="D344">
            <v>35704</v>
          </cell>
          <cell r="E344" t="str">
            <v>Miercoles</v>
          </cell>
          <cell r="F344" t="str">
            <v>22:56:25</v>
          </cell>
          <cell r="G344" t="str">
            <v>000m30s</v>
          </cell>
          <cell r="H344" t="str">
            <v>[GENTE CORRIENTE] {AVANCE PROGRAMACION} * {AVANCE PROGRAMACION}</v>
          </cell>
          <cell r="I344">
            <v>6</v>
          </cell>
          <cell r="J344">
            <v>14</v>
          </cell>
          <cell r="K344" t="str">
            <v>Resto</v>
          </cell>
          <cell r="L344">
            <v>0.6</v>
          </cell>
          <cell r="M344" t="str">
            <v xml:space="preserve">     332.0</v>
          </cell>
          <cell r="N344">
            <v>218</v>
          </cell>
          <cell r="O344">
            <v>900</v>
          </cell>
          <cell r="P344" t="str">
            <v xml:space="preserve">       9.9</v>
          </cell>
          <cell r="Q344">
            <v>12266</v>
          </cell>
          <cell r="R344" t="str">
            <v xml:space="preserve">      33.5</v>
          </cell>
          <cell r="S344">
            <v>30</v>
          </cell>
          <cell r="T344">
            <v>12266</v>
          </cell>
        </row>
        <row r="345">
          <cell r="A345" t="str">
            <v xml:space="preserve">ISLA MAGICA/P.TEMATIC                                      </v>
          </cell>
          <cell r="B345" t="str">
            <v>C.SUR</v>
          </cell>
          <cell r="C345" t="str">
            <v>GENERAL</v>
          </cell>
          <cell r="D345">
            <v>35705</v>
          </cell>
          <cell r="E345" t="str">
            <v>Jueves</v>
          </cell>
          <cell r="F345" t="str">
            <v>14:27:03</v>
          </cell>
          <cell r="G345" t="str">
            <v>000m30s</v>
          </cell>
          <cell r="H345" t="str">
            <v>[NOTICIAS 1] {NOTICIAS PROVINCIALES} * {AVANCE PROGRAMACION}</v>
          </cell>
          <cell r="I345">
            <v>3</v>
          </cell>
          <cell r="J345">
            <v>14</v>
          </cell>
          <cell r="K345" t="str">
            <v>Resto</v>
          </cell>
          <cell r="L345">
            <v>1.5</v>
          </cell>
          <cell r="M345" t="str">
            <v xml:space="preserve">     333.6</v>
          </cell>
          <cell r="N345">
            <v>568</v>
          </cell>
          <cell r="O345">
            <v>675</v>
          </cell>
          <cell r="P345" t="str">
            <v xml:space="preserve">      10.0</v>
          </cell>
          <cell r="Q345">
            <v>12270</v>
          </cell>
          <cell r="R345" t="str">
            <v xml:space="preserve">      33.5</v>
          </cell>
          <cell r="S345">
            <v>30</v>
          </cell>
          <cell r="T345">
            <v>12270</v>
          </cell>
        </row>
        <row r="346">
          <cell r="A346" t="str">
            <v xml:space="preserve">ISLA MAGICA/P.TEMATIC                                      </v>
          </cell>
          <cell r="B346" t="str">
            <v>C.SUR</v>
          </cell>
          <cell r="C346" t="str">
            <v>GENERAL</v>
          </cell>
          <cell r="D346">
            <v>35705</v>
          </cell>
          <cell r="E346" t="str">
            <v>Jueves</v>
          </cell>
          <cell r="F346" t="str">
            <v>16:48:23</v>
          </cell>
          <cell r="G346" t="str">
            <v>000m30s</v>
          </cell>
          <cell r="H346" t="str">
            <v>[DE TARDE EN TARDE] {AVANCE PROGRAMACION} * {(P)SERV.INFORMATIVOS}</v>
          </cell>
          <cell r="I346">
            <v>1</v>
          </cell>
          <cell r="J346">
            <v>15</v>
          </cell>
          <cell r="K346" t="str">
            <v>Primera</v>
          </cell>
          <cell r="L346">
            <v>1.4</v>
          </cell>
          <cell r="M346" t="str">
            <v xml:space="preserve">     335.0</v>
          </cell>
          <cell r="N346">
            <v>511</v>
          </cell>
          <cell r="O346">
            <v>525</v>
          </cell>
          <cell r="P346" t="str">
            <v xml:space="preserve">      10.0</v>
          </cell>
          <cell r="Q346">
            <v>12273</v>
          </cell>
          <cell r="R346" t="str">
            <v xml:space="preserve">      33.5</v>
          </cell>
          <cell r="S346">
            <v>30</v>
          </cell>
          <cell r="T346">
            <v>12273</v>
          </cell>
        </row>
        <row r="347">
          <cell r="A347" t="str">
            <v xml:space="preserve">ISLA MAGICA/P.TEMATIC                                      </v>
          </cell>
          <cell r="B347" t="str">
            <v>C.SUR</v>
          </cell>
          <cell r="C347" t="str">
            <v>GENERAL</v>
          </cell>
          <cell r="D347">
            <v>35705</v>
          </cell>
          <cell r="E347" t="str">
            <v>Jueves</v>
          </cell>
          <cell r="F347" t="str">
            <v>22:19:55</v>
          </cell>
          <cell r="G347" t="str">
            <v>000m30s</v>
          </cell>
          <cell r="H347" t="str">
            <v>[POST FUT.:RECOPA] * [AVANCE PROGRAMACION]</v>
          </cell>
          <cell r="I347">
            <v>5</v>
          </cell>
          <cell r="J347">
            <v>16</v>
          </cell>
          <cell r="K347" t="str">
            <v>Resto</v>
          </cell>
          <cell r="L347">
            <v>1.1000000000000001</v>
          </cell>
          <cell r="M347" t="str">
            <v xml:space="preserve">     336.1</v>
          </cell>
          <cell r="N347">
            <v>398</v>
          </cell>
          <cell r="O347">
            <v>900</v>
          </cell>
          <cell r="P347" t="str">
            <v xml:space="preserve">      10.0</v>
          </cell>
          <cell r="Q347">
            <v>12279</v>
          </cell>
          <cell r="R347" t="str">
            <v xml:space="preserve">      33.5</v>
          </cell>
          <cell r="S347">
            <v>30</v>
          </cell>
          <cell r="T347">
            <v>12279</v>
          </cell>
        </row>
        <row r="348">
          <cell r="A348" t="str">
            <v xml:space="preserve">ISLA MAGICA/P.TEMATIC                                      </v>
          </cell>
          <cell r="B348" t="str">
            <v>C.SUR</v>
          </cell>
          <cell r="C348" t="str">
            <v>GENERAL</v>
          </cell>
          <cell r="D348">
            <v>35706</v>
          </cell>
          <cell r="E348" t="str">
            <v>Viernes</v>
          </cell>
          <cell r="F348" t="str">
            <v>14:25:36</v>
          </cell>
          <cell r="G348" t="str">
            <v>000m30s</v>
          </cell>
          <cell r="H348" t="str">
            <v>[NOTICIAS 1] {NOTICIAS PROVINCIALES} * {AVANCE PROGRAMACION}</v>
          </cell>
          <cell r="I348">
            <v>2</v>
          </cell>
          <cell r="J348">
            <v>12</v>
          </cell>
          <cell r="K348" t="str">
            <v>Segunda</v>
          </cell>
          <cell r="L348">
            <v>1.3</v>
          </cell>
          <cell r="M348" t="str">
            <v xml:space="preserve">     337.3</v>
          </cell>
          <cell r="N348">
            <v>472</v>
          </cell>
          <cell r="O348">
            <v>675</v>
          </cell>
          <cell r="P348" t="str">
            <v xml:space="preserve">      10.1</v>
          </cell>
          <cell r="Q348">
            <v>12283</v>
          </cell>
          <cell r="R348" t="str">
            <v xml:space="preserve">      33.5</v>
          </cell>
          <cell r="S348">
            <v>30</v>
          </cell>
          <cell r="T348">
            <v>12283</v>
          </cell>
        </row>
        <row r="349">
          <cell r="A349" t="str">
            <v xml:space="preserve">ISLA MAGICA/P.TEMATIC                                      </v>
          </cell>
          <cell r="B349" t="str">
            <v>C.SUR</v>
          </cell>
          <cell r="C349" t="str">
            <v>GENERAL</v>
          </cell>
          <cell r="D349">
            <v>35706</v>
          </cell>
          <cell r="E349" t="str">
            <v>Viernes</v>
          </cell>
          <cell r="F349" t="str">
            <v>16:49:43</v>
          </cell>
          <cell r="G349" t="str">
            <v>000m30s</v>
          </cell>
          <cell r="H349" t="str">
            <v>[DE TARDE EN TARDE] {AVANCE PROGRAMACION} * {AVANCE PROGRAMACION}</v>
          </cell>
          <cell r="I349">
            <v>5</v>
          </cell>
          <cell r="J349">
            <v>17</v>
          </cell>
          <cell r="K349" t="str">
            <v>Resto</v>
          </cell>
          <cell r="L349">
            <v>1.6</v>
          </cell>
          <cell r="M349" t="str">
            <v xml:space="preserve">     338.9</v>
          </cell>
          <cell r="N349">
            <v>571</v>
          </cell>
          <cell r="O349">
            <v>525</v>
          </cell>
          <cell r="P349" t="str">
            <v xml:space="preserve">      10.1</v>
          </cell>
          <cell r="Q349">
            <v>12284</v>
          </cell>
          <cell r="R349" t="str">
            <v xml:space="preserve">      33.5</v>
          </cell>
          <cell r="S349">
            <v>30</v>
          </cell>
          <cell r="T349">
            <v>12284</v>
          </cell>
        </row>
        <row r="350">
          <cell r="A350" t="str">
            <v xml:space="preserve">ISLA MAGICA/P.TEMATIC                                      </v>
          </cell>
          <cell r="B350" t="str">
            <v>C.SUR</v>
          </cell>
          <cell r="C350" t="str">
            <v>GENERAL</v>
          </cell>
          <cell r="D350">
            <v>35706</v>
          </cell>
          <cell r="E350" t="str">
            <v>Viernes</v>
          </cell>
          <cell r="F350" t="str">
            <v>22:38:56</v>
          </cell>
          <cell r="G350" t="str">
            <v>000m30s</v>
          </cell>
          <cell r="H350" t="str">
            <v>[AQUI SE DISCUTE]  * {AVANCE PROGRAMACION}</v>
          </cell>
          <cell r="I350">
            <v>3</v>
          </cell>
          <cell r="J350">
            <v>14</v>
          </cell>
          <cell r="K350" t="str">
            <v>Resto</v>
          </cell>
          <cell r="L350">
            <v>0.6</v>
          </cell>
          <cell r="M350" t="str">
            <v xml:space="preserve">     339.5</v>
          </cell>
          <cell r="N350">
            <v>207</v>
          </cell>
          <cell r="O350">
            <v>900</v>
          </cell>
          <cell r="P350" t="str">
            <v xml:space="preserve">      10.1</v>
          </cell>
          <cell r="Q350">
            <v>12287</v>
          </cell>
          <cell r="R350" t="str">
            <v xml:space="preserve">      33.5</v>
          </cell>
          <cell r="S350">
            <v>30</v>
          </cell>
          <cell r="T350">
            <v>12287</v>
          </cell>
        </row>
        <row r="351">
          <cell r="A351" t="str">
            <v xml:space="preserve">ISLA MAGICA/P.TEMATIC                                      </v>
          </cell>
          <cell r="B351" t="str">
            <v>C.SUR</v>
          </cell>
          <cell r="C351" t="str">
            <v>GENERAL</v>
          </cell>
          <cell r="D351">
            <v>35707</v>
          </cell>
          <cell r="E351" t="str">
            <v>Sabado</v>
          </cell>
          <cell r="F351" t="str">
            <v>16:45:50</v>
          </cell>
          <cell r="G351" t="str">
            <v>000m30s</v>
          </cell>
          <cell r="H351" t="str">
            <v>[CINE] {AVANCE PROGRAMACION} * {AVANCE PROGRAMACION}</v>
          </cell>
          <cell r="I351">
            <v>6</v>
          </cell>
          <cell r="J351">
            <v>14</v>
          </cell>
          <cell r="K351" t="str">
            <v>Resto</v>
          </cell>
          <cell r="L351">
            <v>1</v>
          </cell>
          <cell r="M351" t="str">
            <v xml:space="preserve">     340.5</v>
          </cell>
          <cell r="N351">
            <v>371</v>
          </cell>
          <cell r="O351">
            <v>450</v>
          </cell>
          <cell r="P351" t="str">
            <v xml:space="preserve">      10.1</v>
          </cell>
          <cell r="Q351">
            <v>12331</v>
          </cell>
          <cell r="R351" t="str">
            <v xml:space="preserve">      33.6</v>
          </cell>
          <cell r="S351">
            <v>30</v>
          </cell>
          <cell r="T351">
            <v>12331</v>
          </cell>
        </row>
        <row r="352">
          <cell r="A352" t="str">
            <v xml:space="preserve">ISLA MAGICA/P.TEMATIC                                      </v>
          </cell>
          <cell r="B352" t="str">
            <v>C.SUR</v>
          </cell>
          <cell r="C352" t="str">
            <v>GENERAL</v>
          </cell>
          <cell r="D352">
            <v>35707</v>
          </cell>
          <cell r="E352" t="str">
            <v>Sabado</v>
          </cell>
          <cell r="F352" t="str">
            <v>21:23:47</v>
          </cell>
          <cell r="G352" t="str">
            <v>000m30s</v>
          </cell>
          <cell r="H352" t="str">
            <v>[CLUB DEPORTIVO] {FUTBOL:L.ESPA#OLA}</v>
          </cell>
          <cell r="I352">
            <v>12</v>
          </cell>
          <cell r="J352">
            <v>19</v>
          </cell>
          <cell r="K352" t="str">
            <v>Resto</v>
          </cell>
          <cell r="L352">
            <v>1.5</v>
          </cell>
          <cell r="M352" t="str">
            <v xml:space="preserve">     342.0</v>
          </cell>
          <cell r="N352">
            <v>563</v>
          </cell>
          <cell r="O352">
            <v>1275</v>
          </cell>
          <cell r="P352" t="str">
            <v xml:space="preserve">      10.1</v>
          </cell>
          <cell r="Q352">
            <v>12360</v>
          </cell>
          <cell r="R352" t="str">
            <v xml:space="preserve">      33.7</v>
          </cell>
          <cell r="S352">
            <v>30</v>
          </cell>
          <cell r="T352">
            <v>12360</v>
          </cell>
        </row>
        <row r="353">
          <cell r="A353" t="str">
            <v xml:space="preserve">ISLA MAGICA/P.TEMATIC                                      </v>
          </cell>
          <cell r="B353" t="str">
            <v>C.SUR</v>
          </cell>
          <cell r="C353" t="str">
            <v>GENERAL</v>
          </cell>
          <cell r="D353">
            <v>35707</v>
          </cell>
          <cell r="E353" t="str">
            <v>Sabado</v>
          </cell>
          <cell r="F353" t="str">
            <v>21:25:17</v>
          </cell>
          <cell r="G353" t="str">
            <v>000m30s</v>
          </cell>
          <cell r="H353" t="str">
            <v>[CLUB DEPORTIVO] {FUTBOL:L.ESPA#OLA}</v>
          </cell>
          <cell r="I353">
            <v>16</v>
          </cell>
          <cell r="J353">
            <v>19</v>
          </cell>
          <cell r="K353" t="str">
            <v>Resto</v>
          </cell>
          <cell r="L353">
            <v>1.4</v>
          </cell>
          <cell r="M353" t="str">
            <v xml:space="preserve">     343.4</v>
          </cell>
          <cell r="N353">
            <v>521</v>
          </cell>
          <cell r="O353">
            <v>1275</v>
          </cell>
          <cell r="P353" t="str">
            <v xml:space="preserve">      10.2</v>
          </cell>
          <cell r="Q353">
            <v>12361</v>
          </cell>
          <cell r="R353" t="str">
            <v xml:space="preserve">      33.7</v>
          </cell>
          <cell r="S353">
            <v>30</v>
          </cell>
          <cell r="T353">
            <v>12361</v>
          </cell>
        </row>
        <row r="354">
          <cell r="A354" t="str">
            <v xml:space="preserve">ISLA MAGICA/P.TEMATIC                                      </v>
          </cell>
          <cell r="B354" t="str">
            <v>C.SUR</v>
          </cell>
          <cell r="C354" t="str">
            <v>GENERAL</v>
          </cell>
          <cell r="D354">
            <v>35708</v>
          </cell>
          <cell r="E354" t="str">
            <v>Domingo</v>
          </cell>
          <cell r="F354" t="str">
            <v>16:46:44</v>
          </cell>
          <cell r="G354" t="str">
            <v>000m30s</v>
          </cell>
          <cell r="H354" t="str">
            <v>[CINE] {AVANCE PROGRAMACION} * {AVANCE PROGRAMACION}</v>
          </cell>
          <cell r="I354">
            <v>7</v>
          </cell>
          <cell r="J354">
            <v>14</v>
          </cell>
          <cell r="K354" t="str">
            <v>Resto</v>
          </cell>
          <cell r="L354">
            <v>1.4</v>
          </cell>
          <cell r="M354" t="str">
            <v xml:space="preserve">     344.9</v>
          </cell>
          <cell r="N354">
            <v>520</v>
          </cell>
          <cell r="O354">
            <v>450</v>
          </cell>
          <cell r="P354" t="str">
            <v xml:space="preserve">      10.2</v>
          </cell>
          <cell r="Q354">
            <v>12369</v>
          </cell>
          <cell r="R354" t="str">
            <v xml:space="preserve">      33.7</v>
          </cell>
          <cell r="S354">
            <v>30</v>
          </cell>
          <cell r="T354">
            <v>12369</v>
          </cell>
        </row>
        <row r="355">
          <cell r="A355" t="str">
            <v xml:space="preserve">ISLA MAGICA/P.TEMATIC                                      </v>
          </cell>
          <cell r="B355" t="str">
            <v>C.SUR</v>
          </cell>
          <cell r="C355" t="str">
            <v>GENERAL</v>
          </cell>
          <cell r="D355">
            <v>35708</v>
          </cell>
          <cell r="E355" t="str">
            <v>Domingo</v>
          </cell>
          <cell r="F355" t="str">
            <v>22:49:47</v>
          </cell>
          <cell r="G355" t="str">
            <v>000m30s</v>
          </cell>
          <cell r="H355" t="str">
            <v>[CINE] {AVANCE PROGRAMACION} * {AVANCE PROGRAMACION}</v>
          </cell>
          <cell r="I355">
            <v>3</v>
          </cell>
          <cell r="J355">
            <v>14</v>
          </cell>
          <cell r="K355" t="str">
            <v>Resto</v>
          </cell>
          <cell r="L355">
            <v>1.5</v>
          </cell>
          <cell r="M355" t="str">
            <v xml:space="preserve">     346.3</v>
          </cell>
          <cell r="N355">
            <v>539</v>
          </cell>
          <cell r="O355">
            <v>750</v>
          </cell>
          <cell r="P355" t="str">
            <v xml:space="preserve">      10.3</v>
          </cell>
          <cell r="Q355">
            <v>12383</v>
          </cell>
          <cell r="R355" t="str">
            <v xml:space="preserve">      33.8</v>
          </cell>
          <cell r="S355">
            <v>30</v>
          </cell>
          <cell r="T355">
            <v>12383</v>
          </cell>
        </row>
      </sheetData>
      <sheetData sheetId="18">
        <row r="2">
          <cell r="B2" t="str">
            <v>CAMPAÑA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2">
          <cell r="B2" t="str">
            <v>CAMPAÑA</v>
          </cell>
        </row>
      </sheetData>
      <sheetData sheetId="29">
        <row r="2">
          <cell r="B2" t="str">
            <v>CAMPAÑA</v>
          </cell>
        </row>
      </sheetData>
      <sheetData sheetId="30">
        <row r="2">
          <cell r="B2" t="str">
            <v>CAMPAÑA</v>
          </cell>
        </row>
      </sheetData>
      <sheetData sheetId="31">
        <row r="2">
          <cell r="B2" t="str">
            <v>CAMPAÑA</v>
          </cell>
        </row>
      </sheetData>
      <sheetData sheetId="32">
        <row r="2">
          <cell r="B2" t="str">
            <v>CAMPAÑA</v>
          </cell>
        </row>
      </sheetData>
      <sheetData sheetId="33">
        <row r="2">
          <cell r="B2" t="str">
            <v>CAMPAÑA</v>
          </cell>
        </row>
      </sheetData>
      <sheetData sheetId="34">
        <row r="2">
          <cell r="B2" t="str">
            <v>CAMPAÑA</v>
          </cell>
        </row>
      </sheetData>
      <sheetData sheetId="35">
        <row r="2">
          <cell r="B2" t="str">
            <v>CAMPAÑA</v>
          </cell>
        </row>
      </sheetData>
      <sheetData sheetId="36" refreshError="1"/>
      <sheetData sheetId="37" refreshError="1"/>
      <sheetData sheetId="38" refreshError="1"/>
      <sheetData sheetId="39">
        <row r="2">
          <cell r="B2" t="str">
            <v>CAMPAÑA</v>
          </cell>
        </row>
      </sheetData>
      <sheetData sheetId="40">
        <row r="2">
          <cell r="B2" t="str">
            <v>CAMPAÑA</v>
          </cell>
        </row>
      </sheetData>
      <sheetData sheetId="41">
        <row r="2">
          <cell r="B2" t="str">
            <v>CAMPAÑA</v>
          </cell>
        </row>
      </sheetData>
      <sheetData sheetId="42">
        <row r="2">
          <cell r="B2" t="str">
            <v>CAMPAÑA</v>
          </cell>
        </row>
      </sheetData>
      <sheetData sheetId="43">
        <row r="2">
          <cell r="B2" t="str">
            <v>CAMPAÑA</v>
          </cell>
        </row>
      </sheetData>
      <sheetData sheetId="44">
        <row r="2">
          <cell r="B2" t="str">
            <v>CAMPAÑA</v>
          </cell>
        </row>
      </sheetData>
      <sheetData sheetId="45">
        <row r="2">
          <cell r="B2" t="str">
            <v>CAMPAÑA</v>
          </cell>
        </row>
      </sheetData>
      <sheetData sheetId="46" refreshError="1"/>
      <sheetData sheetId="47">
        <row r="2">
          <cell r="B2" t="str">
            <v>CAMPAÑA</v>
          </cell>
        </row>
      </sheetData>
      <sheetData sheetId="48">
        <row r="2">
          <cell r="B2" t="str">
            <v>CAMPAÑA</v>
          </cell>
        </row>
      </sheetData>
      <sheetData sheetId="49">
        <row r="2">
          <cell r="B2" t="str">
            <v>CAMPAÑA</v>
          </cell>
        </row>
      </sheetData>
      <sheetData sheetId="50">
        <row r="2">
          <cell r="B2" t="str">
            <v>CAMPAÑA</v>
          </cell>
        </row>
      </sheetData>
      <sheetData sheetId="51">
        <row r="2">
          <cell r="B2" t="str">
            <v>CAMPAÑA</v>
          </cell>
        </row>
      </sheetData>
      <sheetData sheetId="52">
        <row r="2">
          <cell r="B2" t="str">
            <v>CAMPAÑA</v>
          </cell>
        </row>
      </sheetData>
      <sheetData sheetId="53">
        <row r="2">
          <cell r="B2" t="str">
            <v>CAMPAÑA</v>
          </cell>
        </row>
      </sheetData>
      <sheetData sheetId="54">
        <row r="2">
          <cell r="B2" t="str">
            <v>CAMPAÑA</v>
          </cell>
        </row>
      </sheetData>
      <sheetData sheetId="55">
        <row r="2">
          <cell r="B2" t="str">
            <v>CAMPAÑA</v>
          </cell>
        </row>
      </sheetData>
      <sheetData sheetId="56">
        <row r="2">
          <cell r="B2" t="str">
            <v>CAMPAÑA</v>
          </cell>
        </row>
      </sheetData>
      <sheetData sheetId="57">
        <row r="2">
          <cell r="B2" t="str">
            <v>CAMPAÑA</v>
          </cell>
        </row>
      </sheetData>
      <sheetData sheetId="58">
        <row r="2">
          <cell r="B2" t="str">
            <v>CAMPAÑA</v>
          </cell>
        </row>
      </sheetData>
      <sheetData sheetId="59" refreshError="1"/>
      <sheetData sheetId="60" refreshError="1"/>
      <sheetData sheetId="61">
        <row r="2">
          <cell r="B2" t="str">
            <v>CAMPAÑA</v>
          </cell>
        </row>
      </sheetData>
      <sheetData sheetId="62">
        <row r="2">
          <cell r="B2" t="str">
            <v>CAMPAÑA</v>
          </cell>
        </row>
      </sheetData>
      <sheetData sheetId="63">
        <row r="2">
          <cell r="B2" t="str">
            <v>CAMPAÑA</v>
          </cell>
        </row>
      </sheetData>
      <sheetData sheetId="64">
        <row r="2">
          <cell r="B2" t="str">
            <v>CAMPAÑA</v>
          </cell>
        </row>
      </sheetData>
      <sheetData sheetId="65">
        <row r="2">
          <cell r="B2" t="str">
            <v>CAMPAÑA</v>
          </cell>
        </row>
      </sheetData>
      <sheetData sheetId="66">
        <row r="2">
          <cell r="B2" t="str">
            <v>CAMPAÑA</v>
          </cell>
        </row>
      </sheetData>
      <sheetData sheetId="67">
        <row r="2">
          <cell r="B2" t="str">
            <v>CAMPAÑA</v>
          </cell>
        </row>
      </sheetData>
      <sheetData sheetId="68">
        <row r="2">
          <cell r="B2" t="str">
            <v>CAMPAÑA</v>
          </cell>
        </row>
      </sheetData>
      <sheetData sheetId="69">
        <row r="2">
          <cell r="B2" t="str">
            <v>CAMPAÑA</v>
          </cell>
        </row>
      </sheetData>
      <sheetData sheetId="70">
        <row r="2">
          <cell r="B2" t="str">
            <v>CAMPAÑA</v>
          </cell>
        </row>
      </sheetData>
      <sheetData sheetId="71">
        <row r="2">
          <cell r="B2" t="str">
            <v>CAMPAÑA</v>
          </cell>
        </row>
      </sheetData>
      <sheetData sheetId="72">
        <row r="2">
          <cell r="B2" t="str">
            <v>CAMPAÑA</v>
          </cell>
        </row>
      </sheetData>
      <sheetData sheetId="73">
        <row r="2">
          <cell r="B2" t="str">
            <v>CAMPAÑA</v>
          </cell>
        </row>
      </sheetData>
      <sheetData sheetId="74">
        <row r="2">
          <cell r="B2" t="str">
            <v>CAMPAÑA</v>
          </cell>
        </row>
      </sheetData>
      <sheetData sheetId="75">
        <row r="2">
          <cell r="B2" t="str">
            <v>CAMPAÑA</v>
          </cell>
        </row>
      </sheetData>
      <sheetData sheetId="76">
        <row r="2">
          <cell r="B2" t="str">
            <v>CAMPAÑA</v>
          </cell>
        </row>
      </sheetData>
      <sheetData sheetId="77">
        <row r="2">
          <cell r="B2" t="str">
            <v>CAMPAÑA</v>
          </cell>
        </row>
      </sheetData>
      <sheetData sheetId="78">
        <row r="2">
          <cell r="B2" t="str">
            <v>CAMPAÑA</v>
          </cell>
        </row>
      </sheetData>
      <sheetData sheetId="79">
        <row r="2">
          <cell r="B2" t="str">
            <v>CAMPAÑA</v>
          </cell>
        </row>
      </sheetData>
      <sheetData sheetId="80">
        <row r="2">
          <cell r="B2" t="str">
            <v>CAMPAÑA</v>
          </cell>
        </row>
      </sheetData>
      <sheetData sheetId="81">
        <row r="2">
          <cell r="B2" t="str">
            <v>CAMPAÑA</v>
          </cell>
        </row>
      </sheetData>
      <sheetData sheetId="82">
        <row r="2">
          <cell r="B2" t="str">
            <v>CAMPAÑA</v>
          </cell>
        </row>
      </sheetData>
      <sheetData sheetId="83">
        <row r="2">
          <cell r="B2" t="str">
            <v>CAMPAÑA</v>
          </cell>
        </row>
      </sheetData>
      <sheetData sheetId="84">
        <row r="2">
          <cell r="B2" t="str">
            <v>CAMPAÑA</v>
          </cell>
        </row>
      </sheetData>
      <sheetData sheetId="85">
        <row r="2">
          <cell r="B2" t="str">
            <v>CAMPAÑA</v>
          </cell>
        </row>
      </sheetData>
      <sheetData sheetId="86">
        <row r="2">
          <cell r="B2" t="str">
            <v>CAMPAÑA</v>
          </cell>
        </row>
      </sheetData>
      <sheetData sheetId="87">
        <row r="2">
          <cell r="B2" t="str">
            <v>CAMPAÑA</v>
          </cell>
        </row>
      </sheetData>
      <sheetData sheetId="88"/>
      <sheetData sheetId="89">
        <row r="2">
          <cell r="B2" t="str">
            <v>CAMPAÑA</v>
          </cell>
        </row>
      </sheetData>
      <sheetData sheetId="90">
        <row r="2">
          <cell r="B2" t="str">
            <v>CAMPAÑA</v>
          </cell>
        </row>
      </sheetData>
      <sheetData sheetId="91">
        <row r="2">
          <cell r="B2" t="str">
            <v>CAMPAÑA</v>
          </cell>
        </row>
      </sheetData>
      <sheetData sheetId="92">
        <row r="2">
          <cell r="B2" t="str">
            <v>CAMPAÑA</v>
          </cell>
        </row>
      </sheetData>
      <sheetData sheetId="93">
        <row r="2">
          <cell r="B2" t="str">
            <v>CAMPAÑA</v>
          </cell>
        </row>
      </sheetData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>
        <row r="2">
          <cell r="B2" t="str">
            <v>CAMPAÑA</v>
          </cell>
        </row>
      </sheetData>
      <sheetData sheetId="104">
        <row r="2">
          <cell r="B2" t="str">
            <v>CAMPAÑA</v>
          </cell>
        </row>
      </sheetData>
      <sheetData sheetId="105">
        <row r="2">
          <cell r="B2" t="str">
            <v>CAMPAÑA</v>
          </cell>
        </row>
      </sheetData>
      <sheetData sheetId="106">
        <row r="2">
          <cell r="B2" t="str">
            <v>CAMPAÑA</v>
          </cell>
        </row>
      </sheetData>
      <sheetData sheetId="107"/>
      <sheetData sheetId="108"/>
      <sheetData sheetId="109"/>
      <sheetData sheetId="110"/>
      <sheetData sheetId="111"/>
      <sheetData sheetId="112"/>
      <sheetData sheetId="113">
        <row r="2">
          <cell r="B2" t="str">
            <v>CAMPAÑA</v>
          </cell>
        </row>
      </sheetData>
      <sheetData sheetId="114">
        <row r="2">
          <cell r="B2" t="str">
            <v>CAMPAÑA</v>
          </cell>
        </row>
      </sheetData>
      <sheetData sheetId="115">
        <row r="2">
          <cell r="B2" t="str">
            <v>CAMPAÑA</v>
          </cell>
        </row>
      </sheetData>
      <sheetData sheetId="116">
        <row r="2">
          <cell r="B2" t="str">
            <v>CAMPAÑA</v>
          </cell>
        </row>
      </sheetData>
      <sheetData sheetId="117">
        <row r="2">
          <cell r="B2" t="str">
            <v>CAMPAÑA</v>
          </cell>
        </row>
      </sheetData>
      <sheetData sheetId="118"/>
      <sheetData sheetId="119"/>
      <sheetData sheetId="120">
        <row r="2">
          <cell r="B2" t="str">
            <v>CAMPAÑA</v>
          </cell>
        </row>
      </sheetData>
      <sheetData sheetId="121">
        <row r="2">
          <cell r="B2" t="str">
            <v>CAMPAÑA</v>
          </cell>
        </row>
      </sheetData>
      <sheetData sheetId="122">
        <row r="2">
          <cell r="B2" t="str">
            <v>CAMPAÑA</v>
          </cell>
        </row>
      </sheetData>
      <sheetData sheetId="123">
        <row r="2">
          <cell r="B2" t="str">
            <v>CAMPAÑA</v>
          </cell>
        </row>
      </sheetData>
      <sheetData sheetId="124"/>
      <sheetData sheetId="125"/>
      <sheetData sheetId="126"/>
      <sheetData sheetId="127">
        <row r="2">
          <cell r="B2" t="str">
            <v>CAMPAÑA</v>
          </cell>
        </row>
      </sheetData>
      <sheetData sheetId="128">
        <row r="2">
          <cell r="B2" t="str">
            <v>CAMPAÑA</v>
          </cell>
        </row>
      </sheetData>
      <sheetData sheetId="129">
        <row r="2">
          <cell r="B2" t="str">
            <v>CAMPAÑA</v>
          </cell>
        </row>
      </sheetData>
      <sheetData sheetId="130">
        <row r="2">
          <cell r="B2" t="str">
            <v>CAMPAÑA</v>
          </cell>
        </row>
      </sheetData>
      <sheetData sheetId="131">
        <row r="2">
          <cell r="B2" t="str">
            <v>CAMPAÑA</v>
          </cell>
        </row>
      </sheetData>
      <sheetData sheetId="132"/>
      <sheetData sheetId="133"/>
      <sheetData sheetId="134"/>
      <sheetData sheetId="135"/>
      <sheetData sheetId="136"/>
      <sheetData sheetId="137"/>
      <sheetData sheetId="138">
        <row r="2">
          <cell r="B2" t="str">
            <v>CAMPAÑA</v>
          </cell>
        </row>
      </sheetData>
      <sheetData sheetId="139">
        <row r="3">
          <cell r="B3" t="str">
            <v>CAMPAÑA</v>
          </cell>
        </row>
      </sheetData>
      <sheetData sheetId="140">
        <row r="2">
          <cell r="B2" t="str">
            <v>CAMPAÑA</v>
          </cell>
        </row>
      </sheetData>
      <sheetData sheetId="141">
        <row r="33">
          <cell r="B33" t="str">
            <v>CAMPAÑA</v>
          </cell>
        </row>
      </sheetData>
      <sheetData sheetId="142"/>
      <sheetData sheetId="143"/>
      <sheetData sheetId="144"/>
      <sheetData sheetId="145"/>
      <sheetData sheetId="146"/>
      <sheetData sheetId="147"/>
      <sheetData sheetId="148"/>
      <sheetData sheetId="149">
        <row r="2">
          <cell r="B2" t="str">
            <v>CAMPAÑA</v>
          </cell>
        </row>
      </sheetData>
      <sheetData sheetId="150">
        <row r="3">
          <cell r="B3" t="str">
            <v>CAMPAÑA</v>
          </cell>
        </row>
      </sheetData>
      <sheetData sheetId="151">
        <row r="2">
          <cell r="B2" t="str">
            <v>CAMPAÑA</v>
          </cell>
        </row>
      </sheetData>
      <sheetData sheetId="152">
        <row r="33">
          <cell r="B33" t="str">
            <v>CAMPAÑA</v>
          </cell>
        </row>
      </sheetData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>
        <row r="2">
          <cell r="B2" t="str">
            <v>CAMPAÑA</v>
          </cell>
        </row>
      </sheetData>
      <sheetData sheetId="162">
        <row r="2">
          <cell r="B2" t="str">
            <v>CAMPAÑA</v>
          </cell>
        </row>
      </sheetData>
      <sheetData sheetId="163">
        <row r="2">
          <cell r="B2" t="str">
            <v>CAMPAÑA</v>
          </cell>
        </row>
      </sheetData>
      <sheetData sheetId="164">
        <row r="2">
          <cell r="B2" t="str">
            <v>CAMPAÑA</v>
          </cell>
        </row>
      </sheetData>
      <sheetData sheetId="165">
        <row r="2">
          <cell r="B2" t="str">
            <v>CAMPAÑA</v>
          </cell>
        </row>
      </sheetData>
      <sheetData sheetId="166">
        <row r="2">
          <cell r="B2" t="str">
            <v>CAMPAÑA</v>
          </cell>
        </row>
      </sheetData>
      <sheetData sheetId="167"/>
      <sheetData sheetId="168">
        <row r="2">
          <cell r="B2" t="str">
            <v>CAMPAÑA</v>
          </cell>
        </row>
      </sheetData>
      <sheetData sheetId="169"/>
      <sheetData sheetId="170"/>
      <sheetData sheetId="171"/>
      <sheetData sheetId="172">
        <row r="2">
          <cell r="B2" t="str">
            <v>CAMPAÑA</v>
          </cell>
        </row>
      </sheetData>
      <sheetData sheetId="173">
        <row r="2">
          <cell r="B2" t="str">
            <v>CAMPAÑA</v>
          </cell>
        </row>
      </sheetData>
      <sheetData sheetId="174">
        <row r="2">
          <cell r="B2" t="str">
            <v>CAMPAÑA</v>
          </cell>
        </row>
      </sheetData>
      <sheetData sheetId="175">
        <row r="2">
          <cell r="B2" t="str">
            <v>CAMPAÑA</v>
          </cell>
        </row>
      </sheetData>
      <sheetData sheetId="176">
        <row r="2">
          <cell r="B2" t="str">
            <v>CAMPAÑA</v>
          </cell>
        </row>
      </sheetData>
      <sheetData sheetId="177"/>
      <sheetData sheetId="178"/>
      <sheetData sheetId="179"/>
      <sheetData sheetId="180"/>
      <sheetData sheetId="181"/>
      <sheetData sheetId="182"/>
      <sheetData sheetId="183">
        <row r="2">
          <cell r="B2" t="str">
            <v>CAMPAÑA</v>
          </cell>
        </row>
      </sheetData>
      <sheetData sheetId="184">
        <row r="2">
          <cell r="B2" t="str">
            <v>CAMPAÑA</v>
          </cell>
        </row>
      </sheetData>
      <sheetData sheetId="185">
        <row r="2">
          <cell r="B2" t="str">
            <v>CAMPAÑA</v>
          </cell>
        </row>
      </sheetData>
      <sheetData sheetId="186">
        <row r="2">
          <cell r="B2" t="str">
            <v>CAMPAÑA</v>
          </cell>
        </row>
      </sheetData>
      <sheetData sheetId="187"/>
      <sheetData sheetId="188">
        <row r="2">
          <cell r="B2" t="str">
            <v>CAMPAÑA</v>
          </cell>
        </row>
      </sheetData>
      <sheetData sheetId="189"/>
      <sheetData sheetId="190"/>
      <sheetData sheetId="191"/>
      <sheetData sheetId="192"/>
      <sheetData sheetId="193"/>
      <sheetData sheetId="194">
        <row r="2">
          <cell r="B2" t="str">
            <v>CAMPAÑA</v>
          </cell>
        </row>
      </sheetData>
      <sheetData sheetId="195">
        <row r="2">
          <cell r="B2" t="str">
            <v>CAMPAÑA</v>
          </cell>
        </row>
      </sheetData>
      <sheetData sheetId="196">
        <row r="2">
          <cell r="B2" t="str">
            <v>CAMPAÑA</v>
          </cell>
        </row>
      </sheetData>
      <sheetData sheetId="197">
        <row r="2">
          <cell r="B2" t="str">
            <v>CAMPAÑA</v>
          </cell>
        </row>
      </sheetData>
      <sheetData sheetId="198"/>
      <sheetData sheetId="199"/>
      <sheetData sheetId="200"/>
      <sheetData sheetId="201"/>
      <sheetData sheetId="202"/>
      <sheetData sheetId="203"/>
      <sheetData sheetId="204"/>
      <sheetData sheetId="205">
        <row r="2">
          <cell r="B2" t="str">
            <v>CAMPAÑA</v>
          </cell>
        </row>
      </sheetData>
      <sheetData sheetId="206">
        <row r="2">
          <cell r="B2" t="str">
            <v>CAMPAÑA</v>
          </cell>
        </row>
      </sheetData>
      <sheetData sheetId="207">
        <row r="2">
          <cell r="B2" t="str">
            <v>CAMPAÑA</v>
          </cell>
        </row>
      </sheetData>
      <sheetData sheetId="208">
        <row r="2">
          <cell r="B2" t="str">
            <v>CAMPAÑA</v>
          </cell>
        </row>
      </sheetData>
      <sheetData sheetId="209">
        <row r="2">
          <cell r="B2" t="str">
            <v>CAMPAÑA</v>
          </cell>
        </row>
      </sheetData>
      <sheetData sheetId="210"/>
      <sheetData sheetId="211"/>
      <sheetData sheetId="212"/>
      <sheetData sheetId="213"/>
      <sheetData sheetId="214"/>
      <sheetData sheetId="215"/>
      <sheetData sheetId="216">
        <row r="2">
          <cell r="B2" t="str">
            <v>CAMPAÑA</v>
          </cell>
        </row>
      </sheetData>
      <sheetData sheetId="217">
        <row r="2">
          <cell r="B2" t="str">
            <v>CAMPAÑA</v>
          </cell>
        </row>
      </sheetData>
      <sheetData sheetId="218">
        <row r="2">
          <cell r="B2" t="str">
            <v>CAMPAÑA</v>
          </cell>
        </row>
      </sheetData>
      <sheetData sheetId="219">
        <row r="2">
          <cell r="B2" t="str">
            <v>CAMPAÑA</v>
          </cell>
        </row>
      </sheetData>
      <sheetData sheetId="220"/>
      <sheetData sheetId="221"/>
      <sheetData sheetId="222"/>
      <sheetData sheetId="223"/>
      <sheetData sheetId="224"/>
      <sheetData sheetId="225"/>
      <sheetData sheetId="226"/>
      <sheetData sheetId="227">
        <row r="2">
          <cell r="B2" t="str">
            <v>CAMPAÑA</v>
          </cell>
        </row>
      </sheetData>
      <sheetData sheetId="228">
        <row r="2">
          <cell r="B2" t="str">
            <v>CAMPAÑA</v>
          </cell>
        </row>
      </sheetData>
      <sheetData sheetId="229">
        <row r="2">
          <cell r="B2" t="str">
            <v>CAMPAÑA</v>
          </cell>
        </row>
      </sheetData>
      <sheetData sheetId="230">
        <row r="2">
          <cell r="B2" t="str">
            <v>CAMPAÑA</v>
          </cell>
        </row>
      </sheetData>
      <sheetData sheetId="231">
        <row r="2">
          <cell r="B2" t="str">
            <v>CAMPAÑA</v>
          </cell>
        </row>
      </sheetData>
      <sheetData sheetId="232">
        <row r="2">
          <cell r="B2" t="str">
            <v>CAMPAÑA</v>
          </cell>
        </row>
      </sheetData>
      <sheetData sheetId="233"/>
      <sheetData sheetId="234"/>
      <sheetData sheetId="235"/>
      <sheetData sheetId="236"/>
      <sheetData sheetId="237"/>
      <sheetData sheetId="238">
        <row r="2">
          <cell r="B2" t="str">
            <v>CAMPAÑA</v>
          </cell>
        </row>
      </sheetData>
      <sheetData sheetId="239">
        <row r="2">
          <cell r="B2" t="str">
            <v>CAMPAÑA</v>
          </cell>
        </row>
      </sheetData>
      <sheetData sheetId="240">
        <row r="2">
          <cell r="B2" t="str">
            <v>CAMPAÑA</v>
          </cell>
        </row>
      </sheetData>
      <sheetData sheetId="241">
        <row r="2">
          <cell r="B2" t="str">
            <v>CAMPAÑA</v>
          </cell>
        </row>
      </sheetData>
      <sheetData sheetId="242">
        <row r="2">
          <cell r="B2" t="str">
            <v>CAMPAÑA</v>
          </cell>
        </row>
      </sheetData>
      <sheetData sheetId="243">
        <row r="2">
          <cell r="B2" t="str">
            <v>CAMPAÑA</v>
          </cell>
        </row>
      </sheetData>
      <sheetData sheetId="244"/>
      <sheetData sheetId="245"/>
      <sheetData sheetId="246"/>
      <sheetData sheetId="247"/>
      <sheetData sheetId="248"/>
      <sheetData sheetId="249">
        <row r="2">
          <cell r="B2" t="str">
            <v>CAMPAÑA</v>
          </cell>
        </row>
      </sheetData>
      <sheetData sheetId="250">
        <row r="2">
          <cell r="B2" t="str">
            <v>CAMPAÑA</v>
          </cell>
        </row>
      </sheetData>
      <sheetData sheetId="251">
        <row r="2">
          <cell r="B2" t="str">
            <v>CAMPAÑA</v>
          </cell>
        </row>
      </sheetData>
      <sheetData sheetId="252">
        <row r="2">
          <cell r="B2" t="str">
            <v>CAMPAÑA</v>
          </cell>
        </row>
      </sheetData>
      <sheetData sheetId="253"/>
      <sheetData sheetId="254">
        <row r="2">
          <cell r="B2" t="str">
            <v>CAMPAÑA</v>
          </cell>
        </row>
      </sheetData>
      <sheetData sheetId="255"/>
      <sheetData sheetId="256"/>
      <sheetData sheetId="257"/>
      <sheetData sheetId="258"/>
      <sheetData sheetId="259"/>
      <sheetData sheetId="260">
        <row r="2">
          <cell r="B2" t="str">
            <v>CAMPAÑA</v>
          </cell>
        </row>
      </sheetData>
      <sheetData sheetId="261">
        <row r="2">
          <cell r="B2" t="str">
            <v>CAMPAÑA</v>
          </cell>
        </row>
      </sheetData>
      <sheetData sheetId="262">
        <row r="2">
          <cell r="B2" t="str">
            <v>CAMPAÑA</v>
          </cell>
        </row>
      </sheetData>
      <sheetData sheetId="263">
        <row r="2">
          <cell r="B2" t="str">
            <v>CAMPAÑA</v>
          </cell>
        </row>
      </sheetData>
      <sheetData sheetId="264"/>
      <sheetData sheetId="265">
        <row r="2">
          <cell r="B2" t="str">
            <v>CAMPAÑA</v>
          </cell>
        </row>
      </sheetData>
      <sheetData sheetId="266"/>
      <sheetData sheetId="267"/>
      <sheetData sheetId="268"/>
      <sheetData sheetId="269"/>
      <sheetData sheetId="270"/>
      <sheetData sheetId="271">
        <row r="2">
          <cell r="B2" t="str">
            <v>CAMPAÑA</v>
          </cell>
        </row>
      </sheetData>
      <sheetData sheetId="272">
        <row r="2">
          <cell r="B2" t="str">
            <v>CAMPAÑA</v>
          </cell>
        </row>
      </sheetData>
      <sheetData sheetId="273">
        <row r="2">
          <cell r="B2" t="str">
            <v>CAMPAÑA</v>
          </cell>
        </row>
      </sheetData>
      <sheetData sheetId="274">
        <row r="2">
          <cell r="B2" t="str">
            <v>CAMPAÑA</v>
          </cell>
        </row>
      </sheetData>
      <sheetData sheetId="275"/>
      <sheetData sheetId="276">
        <row r="2">
          <cell r="B2" t="str">
            <v>CAMPAÑA</v>
          </cell>
        </row>
      </sheetData>
      <sheetData sheetId="277"/>
      <sheetData sheetId="278"/>
      <sheetData sheetId="279"/>
      <sheetData sheetId="280"/>
      <sheetData sheetId="281"/>
      <sheetData sheetId="282">
        <row r="2">
          <cell r="B2" t="str">
            <v>CAMPAÑA</v>
          </cell>
        </row>
      </sheetData>
      <sheetData sheetId="283">
        <row r="2">
          <cell r="B2" t="str">
            <v>CAMPAÑA</v>
          </cell>
        </row>
      </sheetData>
      <sheetData sheetId="284">
        <row r="2">
          <cell r="B2" t="str">
            <v>CAMPAÑA</v>
          </cell>
        </row>
      </sheetData>
      <sheetData sheetId="285">
        <row r="2">
          <cell r="B2" t="str">
            <v>CAMPAÑA</v>
          </cell>
        </row>
      </sheetData>
      <sheetData sheetId="286"/>
      <sheetData sheetId="287">
        <row r="2">
          <cell r="B2" t="str">
            <v>CAMPAÑA</v>
          </cell>
        </row>
      </sheetData>
      <sheetData sheetId="288"/>
      <sheetData sheetId="289"/>
      <sheetData sheetId="290"/>
      <sheetData sheetId="291"/>
      <sheetData sheetId="292"/>
      <sheetData sheetId="293">
        <row r="2">
          <cell r="B2" t="str">
            <v>CAMPAÑA</v>
          </cell>
        </row>
      </sheetData>
      <sheetData sheetId="294">
        <row r="2">
          <cell r="B2" t="str">
            <v>CAMPAÑA</v>
          </cell>
        </row>
      </sheetData>
      <sheetData sheetId="295">
        <row r="2">
          <cell r="B2" t="str">
            <v>CAMPAÑA</v>
          </cell>
        </row>
      </sheetData>
      <sheetData sheetId="296">
        <row r="2">
          <cell r="B2" t="str">
            <v>CAMPAÑA</v>
          </cell>
        </row>
      </sheetData>
      <sheetData sheetId="297"/>
      <sheetData sheetId="298">
        <row r="2">
          <cell r="B2" t="str">
            <v>CAMPAÑA</v>
          </cell>
        </row>
      </sheetData>
      <sheetData sheetId="299"/>
      <sheetData sheetId="300"/>
      <sheetData sheetId="301"/>
      <sheetData sheetId="302"/>
      <sheetData sheetId="303"/>
      <sheetData sheetId="304">
        <row r="2">
          <cell r="B2" t="str">
            <v>CAMPAÑA</v>
          </cell>
        </row>
      </sheetData>
      <sheetData sheetId="305">
        <row r="2">
          <cell r="B2" t="str">
            <v>CAMPAÑA</v>
          </cell>
        </row>
      </sheetData>
      <sheetData sheetId="306">
        <row r="2">
          <cell r="B2" t="str">
            <v>CAMPAÑA</v>
          </cell>
        </row>
      </sheetData>
      <sheetData sheetId="307">
        <row r="2">
          <cell r="B2" t="str">
            <v>CAMPAÑA</v>
          </cell>
        </row>
      </sheetData>
      <sheetData sheetId="308"/>
      <sheetData sheetId="309">
        <row r="2">
          <cell r="B2" t="str">
            <v>CAMPAÑA</v>
          </cell>
        </row>
      </sheetData>
      <sheetData sheetId="310"/>
      <sheetData sheetId="311"/>
      <sheetData sheetId="312"/>
      <sheetData sheetId="313"/>
      <sheetData sheetId="314"/>
      <sheetData sheetId="315">
        <row r="2">
          <cell r="B2" t="str">
            <v>CAMPAÑA</v>
          </cell>
        </row>
      </sheetData>
      <sheetData sheetId="316">
        <row r="2">
          <cell r="B2" t="str">
            <v>CAMPAÑA</v>
          </cell>
        </row>
      </sheetData>
      <sheetData sheetId="317">
        <row r="2">
          <cell r="B2" t="str">
            <v>CAMPAÑA</v>
          </cell>
        </row>
      </sheetData>
      <sheetData sheetId="318">
        <row r="2">
          <cell r="B2" t="str">
            <v>CAMPAÑA</v>
          </cell>
        </row>
      </sheetData>
      <sheetData sheetId="319"/>
      <sheetData sheetId="320">
        <row r="2">
          <cell r="B2" t="str">
            <v>CAMPAÑA</v>
          </cell>
        </row>
      </sheetData>
      <sheetData sheetId="321"/>
      <sheetData sheetId="322"/>
      <sheetData sheetId="323"/>
      <sheetData sheetId="324"/>
      <sheetData sheetId="325"/>
      <sheetData sheetId="326">
        <row r="2">
          <cell r="B2" t="str">
            <v>CAMPAÑA</v>
          </cell>
        </row>
      </sheetData>
      <sheetData sheetId="327">
        <row r="2">
          <cell r="B2" t="str">
            <v>CAMPAÑA</v>
          </cell>
        </row>
      </sheetData>
      <sheetData sheetId="328">
        <row r="2">
          <cell r="B2" t="str">
            <v>CAMPAÑA</v>
          </cell>
        </row>
      </sheetData>
      <sheetData sheetId="329">
        <row r="2">
          <cell r="B2" t="str">
            <v>CAMPAÑA</v>
          </cell>
        </row>
      </sheetData>
      <sheetData sheetId="330"/>
      <sheetData sheetId="331">
        <row r="2">
          <cell r="B2" t="str">
            <v>CAMPAÑA</v>
          </cell>
        </row>
      </sheetData>
      <sheetData sheetId="332"/>
      <sheetData sheetId="333"/>
      <sheetData sheetId="334"/>
      <sheetData sheetId="335"/>
      <sheetData sheetId="336"/>
      <sheetData sheetId="337">
        <row r="2">
          <cell r="B2" t="str">
            <v>CAMPAÑA</v>
          </cell>
        </row>
      </sheetData>
      <sheetData sheetId="338">
        <row r="2">
          <cell r="B2" t="str">
            <v>CAMPAÑA</v>
          </cell>
        </row>
      </sheetData>
      <sheetData sheetId="339">
        <row r="2">
          <cell r="B2" t="str">
            <v>CAMPAÑA</v>
          </cell>
        </row>
      </sheetData>
      <sheetData sheetId="340">
        <row r="2">
          <cell r="B2" t="str">
            <v>CAMPAÑA</v>
          </cell>
        </row>
      </sheetData>
      <sheetData sheetId="341"/>
      <sheetData sheetId="342">
        <row r="2">
          <cell r="B2" t="str">
            <v>CAMPAÑA</v>
          </cell>
        </row>
      </sheetData>
      <sheetData sheetId="343"/>
      <sheetData sheetId="344"/>
      <sheetData sheetId="345"/>
      <sheetData sheetId="346"/>
      <sheetData sheetId="347"/>
      <sheetData sheetId="348">
        <row r="2">
          <cell r="B2" t="str">
            <v>CAMPAÑA</v>
          </cell>
        </row>
      </sheetData>
      <sheetData sheetId="349">
        <row r="2">
          <cell r="B2" t="str">
            <v>CAMPAÑA</v>
          </cell>
        </row>
      </sheetData>
      <sheetData sheetId="350">
        <row r="2">
          <cell r="B2" t="str">
            <v>CAMPAÑA</v>
          </cell>
        </row>
      </sheetData>
      <sheetData sheetId="351">
        <row r="2">
          <cell r="B2" t="str">
            <v>CAMPAÑA</v>
          </cell>
        </row>
      </sheetData>
      <sheetData sheetId="352"/>
      <sheetData sheetId="353">
        <row r="2">
          <cell r="B2" t="str">
            <v>CAMPAÑA</v>
          </cell>
        </row>
      </sheetData>
      <sheetData sheetId="354"/>
      <sheetData sheetId="355"/>
      <sheetData sheetId="356"/>
      <sheetData sheetId="357"/>
      <sheetData sheetId="358"/>
      <sheetData sheetId="359">
        <row r="2">
          <cell r="B2" t="str">
            <v>CAMPAÑA</v>
          </cell>
        </row>
      </sheetData>
      <sheetData sheetId="360">
        <row r="2">
          <cell r="B2" t="str">
            <v>CAMPAÑA</v>
          </cell>
        </row>
      </sheetData>
      <sheetData sheetId="361">
        <row r="2">
          <cell r="B2" t="str">
            <v>CAMPAÑA</v>
          </cell>
        </row>
      </sheetData>
      <sheetData sheetId="362">
        <row r="2">
          <cell r="B2" t="str">
            <v>CAMPAÑA</v>
          </cell>
        </row>
      </sheetData>
      <sheetData sheetId="363"/>
      <sheetData sheetId="364">
        <row r="2">
          <cell r="B2" t="str">
            <v>CAMPAÑA</v>
          </cell>
        </row>
      </sheetData>
      <sheetData sheetId="365"/>
      <sheetData sheetId="366"/>
      <sheetData sheetId="367"/>
      <sheetData sheetId="368"/>
      <sheetData sheetId="369"/>
      <sheetData sheetId="370">
        <row r="2">
          <cell r="B2" t="str">
            <v>CAMPAÑA</v>
          </cell>
        </row>
      </sheetData>
      <sheetData sheetId="371">
        <row r="2">
          <cell r="B2" t="str">
            <v>CAMPAÑA</v>
          </cell>
        </row>
      </sheetData>
      <sheetData sheetId="372">
        <row r="2">
          <cell r="B2" t="str">
            <v>CAMPAÑA</v>
          </cell>
        </row>
      </sheetData>
      <sheetData sheetId="373">
        <row r="2">
          <cell r="B2" t="str">
            <v>CAMPAÑA</v>
          </cell>
        </row>
      </sheetData>
      <sheetData sheetId="374"/>
      <sheetData sheetId="375"/>
      <sheetData sheetId="376"/>
      <sheetData sheetId="377"/>
      <sheetData sheetId="378"/>
      <sheetData sheetId="379"/>
      <sheetData sheetId="380"/>
      <sheetData sheetId="381">
        <row r="2">
          <cell r="B2" t="str">
            <v>CAMPAÑA</v>
          </cell>
        </row>
      </sheetData>
      <sheetData sheetId="382">
        <row r="2">
          <cell r="B2" t="str">
            <v>CAMPAÑA</v>
          </cell>
        </row>
      </sheetData>
      <sheetData sheetId="383">
        <row r="2">
          <cell r="B2" t="str">
            <v>CAMPAÑA</v>
          </cell>
        </row>
      </sheetData>
      <sheetData sheetId="384">
        <row r="2">
          <cell r="B2" t="str">
            <v>CAMPAÑA</v>
          </cell>
        </row>
      </sheetData>
      <sheetData sheetId="385"/>
      <sheetData sheetId="386">
        <row r="2">
          <cell r="B2" t="str">
            <v>CAMPAÑA</v>
          </cell>
        </row>
      </sheetData>
      <sheetData sheetId="387"/>
      <sheetData sheetId="388"/>
      <sheetData sheetId="389"/>
      <sheetData sheetId="390"/>
      <sheetData sheetId="391"/>
      <sheetData sheetId="392">
        <row r="2">
          <cell r="B2" t="str">
            <v>CAMPAÑA</v>
          </cell>
        </row>
      </sheetData>
      <sheetData sheetId="393">
        <row r="2">
          <cell r="B2" t="str">
            <v>CAMPAÑA</v>
          </cell>
        </row>
      </sheetData>
      <sheetData sheetId="394">
        <row r="2">
          <cell r="B2" t="str">
            <v>CAMPAÑA</v>
          </cell>
        </row>
      </sheetData>
      <sheetData sheetId="395">
        <row r="2">
          <cell r="B2" t="str">
            <v>CAMPAÑA</v>
          </cell>
        </row>
      </sheetData>
      <sheetData sheetId="396"/>
      <sheetData sheetId="397">
        <row r="2">
          <cell r="B2" t="str">
            <v>CAMPAÑA</v>
          </cell>
        </row>
      </sheetData>
      <sheetData sheetId="398"/>
      <sheetData sheetId="399"/>
      <sheetData sheetId="400"/>
      <sheetData sheetId="401"/>
      <sheetData sheetId="402"/>
      <sheetData sheetId="403">
        <row r="2">
          <cell r="B2" t="str">
            <v>CAMPAÑA</v>
          </cell>
        </row>
      </sheetData>
      <sheetData sheetId="404">
        <row r="2">
          <cell r="B2" t="str">
            <v>CAMPAÑA</v>
          </cell>
        </row>
      </sheetData>
      <sheetData sheetId="405">
        <row r="2">
          <cell r="B2" t="str">
            <v>CAMPAÑA</v>
          </cell>
        </row>
      </sheetData>
      <sheetData sheetId="406">
        <row r="2">
          <cell r="B2" t="str">
            <v>CAMPAÑA</v>
          </cell>
        </row>
      </sheetData>
      <sheetData sheetId="407"/>
      <sheetData sheetId="408">
        <row r="2">
          <cell r="B2" t="str">
            <v>CAMPAÑA</v>
          </cell>
        </row>
      </sheetData>
      <sheetData sheetId="409"/>
      <sheetData sheetId="410"/>
      <sheetData sheetId="411"/>
      <sheetData sheetId="412"/>
      <sheetData sheetId="413"/>
      <sheetData sheetId="414">
        <row r="2">
          <cell r="B2" t="str">
            <v>CAMPAÑA</v>
          </cell>
        </row>
      </sheetData>
      <sheetData sheetId="415">
        <row r="2">
          <cell r="B2" t="str">
            <v>CAMPAÑA</v>
          </cell>
        </row>
      </sheetData>
      <sheetData sheetId="416">
        <row r="2">
          <cell r="B2" t="str">
            <v>CAMPAÑA</v>
          </cell>
        </row>
      </sheetData>
      <sheetData sheetId="417">
        <row r="2">
          <cell r="B2" t="str">
            <v>CAMPAÑA</v>
          </cell>
        </row>
      </sheetData>
      <sheetData sheetId="418"/>
      <sheetData sheetId="419">
        <row r="2">
          <cell r="B2" t="str">
            <v>CAMPAÑA</v>
          </cell>
        </row>
      </sheetData>
      <sheetData sheetId="420"/>
      <sheetData sheetId="421"/>
      <sheetData sheetId="422"/>
      <sheetData sheetId="423"/>
      <sheetData sheetId="424"/>
      <sheetData sheetId="425">
        <row r="2">
          <cell r="B2" t="str">
            <v>CAMPAÑA</v>
          </cell>
        </row>
      </sheetData>
      <sheetData sheetId="426">
        <row r="2">
          <cell r="B2" t="str">
            <v>CAMPAÑA</v>
          </cell>
        </row>
      </sheetData>
      <sheetData sheetId="427">
        <row r="2">
          <cell r="B2" t="str">
            <v>CAMPAÑA</v>
          </cell>
        </row>
      </sheetData>
      <sheetData sheetId="428">
        <row r="2">
          <cell r="B2" t="str">
            <v>CAMPAÑA</v>
          </cell>
        </row>
      </sheetData>
      <sheetData sheetId="429"/>
      <sheetData sheetId="430">
        <row r="2">
          <cell r="B2" t="str">
            <v>CAMPAÑA</v>
          </cell>
        </row>
      </sheetData>
      <sheetData sheetId="431"/>
      <sheetData sheetId="432"/>
      <sheetData sheetId="433"/>
      <sheetData sheetId="434"/>
      <sheetData sheetId="435"/>
      <sheetData sheetId="436">
        <row r="2">
          <cell r="B2" t="str">
            <v>CAMPAÑA</v>
          </cell>
        </row>
      </sheetData>
      <sheetData sheetId="437">
        <row r="2">
          <cell r="B2" t="str">
            <v>CAMPAÑA</v>
          </cell>
        </row>
      </sheetData>
      <sheetData sheetId="438">
        <row r="2">
          <cell r="B2" t="str">
            <v>CAMPAÑA</v>
          </cell>
        </row>
      </sheetData>
      <sheetData sheetId="439">
        <row r="2">
          <cell r="B2" t="str">
            <v>CAMPAÑA</v>
          </cell>
        </row>
      </sheetData>
      <sheetData sheetId="440"/>
      <sheetData sheetId="441">
        <row r="2">
          <cell r="B2" t="str">
            <v>CAMPAÑA</v>
          </cell>
        </row>
      </sheetData>
      <sheetData sheetId="442"/>
      <sheetData sheetId="443"/>
      <sheetData sheetId="444"/>
      <sheetData sheetId="445"/>
      <sheetData sheetId="446"/>
      <sheetData sheetId="447">
        <row r="2">
          <cell r="B2" t="str">
            <v>CAMPAÑA</v>
          </cell>
        </row>
      </sheetData>
      <sheetData sheetId="448">
        <row r="2">
          <cell r="B2" t="str">
            <v>CAMPAÑA</v>
          </cell>
        </row>
      </sheetData>
      <sheetData sheetId="449">
        <row r="2">
          <cell r="B2" t="str">
            <v>CAMPAÑA</v>
          </cell>
        </row>
      </sheetData>
      <sheetData sheetId="450">
        <row r="2">
          <cell r="B2" t="str">
            <v>CAMPAÑA</v>
          </cell>
        </row>
      </sheetData>
      <sheetData sheetId="451"/>
      <sheetData sheetId="452">
        <row r="2">
          <cell r="B2" t="str">
            <v>CAMPAÑA</v>
          </cell>
        </row>
      </sheetData>
      <sheetData sheetId="453"/>
      <sheetData sheetId="454"/>
      <sheetData sheetId="455"/>
      <sheetData sheetId="456"/>
      <sheetData sheetId="457"/>
      <sheetData sheetId="458" refreshError="1"/>
      <sheetData sheetId="459" refreshError="1"/>
      <sheetData sheetId="460" refreshError="1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>
        <row r="2">
          <cell r="B2" t="str">
            <v>CAMPAÑA</v>
          </cell>
        </row>
      </sheetData>
      <sheetData sheetId="483">
        <row r="2">
          <cell r="B2" t="str">
            <v>CAMPAÑA</v>
          </cell>
        </row>
      </sheetData>
      <sheetData sheetId="484">
        <row r="2">
          <cell r="B2" t="str">
            <v>CAMPAÑA</v>
          </cell>
        </row>
      </sheetData>
      <sheetData sheetId="485">
        <row r="2">
          <cell r="B2" t="str">
            <v>CAMPAÑA</v>
          </cell>
        </row>
      </sheetData>
      <sheetData sheetId="486"/>
      <sheetData sheetId="487">
        <row r="2">
          <cell r="B2" t="str">
            <v>CAMPAÑA</v>
          </cell>
        </row>
      </sheetData>
      <sheetData sheetId="488"/>
      <sheetData sheetId="489"/>
      <sheetData sheetId="490"/>
      <sheetData sheetId="491"/>
      <sheetData sheetId="492"/>
      <sheetData sheetId="493">
        <row r="2">
          <cell r="B2" t="str">
            <v>CAMPAÑA</v>
          </cell>
        </row>
      </sheetData>
      <sheetData sheetId="494">
        <row r="2">
          <cell r="B2" t="str">
            <v>CAMPAÑA</v>
          </cell>
        </row>
      </sheetData>
      <sheetData sheetId="495">
        <row r="2">
          <cell r="B2" t="str">
            <v>CAMPAÑA</v>
          </cell>
        </row>
      </sheetData>
      <sheetData sheetId="496">
        <row r="2">
          <cell r="B2" t="str">
            <v>CAMPAÑA</v>
          </cell>
        </row>
      </sheetData>
      <sheetData sheetId="497"/>
      <sheetData sheetId="498">
        <row r="2">
          <cell r="B2" t="str">
            <v>CAMPAÑA</v>
          </cell>
        </row>
      </sheetData>
      <sheetData sheetId="499"/>
      <sheetData sheetId="500"/>
      <sheetData sheetId="501"/>
      <sheetData sheetId="502"/>
      <sheetData sheetId="503"/>
      <sheetData sheetId="504">
        <row r="2">
          <cell r="B2" t="str">
            <v>CAMPAÑA</v>
          </cell>
        </row>
      </sheetData>
      <sheetData sheetId="505">
        <row r="2">
          <cell r="B2" t="str">
            <v>CAMPAÑA</v>
          </cell>
        </row>
      </sheetData>
      <sheetData sheetId="506">
        <row r="2">
          <cell r="B2" t="str">
            <v>CAMPAÑA</v>
          </cell>
        </row>
      </sheetData>
      <sheetData sheetId="507">
        <row r="2">
          <cell r="B2" t="str">
            <v>CAMPAÑA</v>
          </cell>
        </row>
      </sheetData>
      <sheetData sheetId="508"/>
      <sheetData sheetId="509">
        <row r="2">
          <cell r="B2" t="str">
            <v>CAMPAÑA</v>
          </cell>
        </row>
      </sheetData>
      <sheetData sheetId="510"/>
      <sheetData sheetId="511"/>
      <sheetData sheetId="512"/>
      <sheetData sheetId="513"/>
      <sheetData sheetId="514"/>
      <sheetData sheetId="515">
        <row r="2">
          <cell r="B2" t="str">
            <v>CAMPAÑA</v>
          </cell>
        </row>
      </sheetData>
      <sheetData sheetId="516">
        <row r="2">
          <cell r="B2" t="str">
            <v>CAMPAÑA</v>
          </cell>
        </row>
      </sheetData>
      <sheetData sheetId="517">
        <row r="2">
          <cell r="B2" t="str">
            <v>CAMPAÑA</v>
          </cell>
        </row>
      </sheetData>
      <sheetData sheetId="518">
        <row r="2">
          <cell r="B2" t="str">
            <v>CAMPAÑA</v>
          </cell>
        </row>
      </sheetData>
      <sheetData sheetId="519"/>
      <sheetData sheetId="520">
        <row r="2">
          <cell r="B2" t="str">
            <v>CAMPAÑA</v>
          </cell>
        </row>
      </sheetData>
      <sheetData sheetId="521"/>
      <sheetData sheetId="522"/>
      <sheetData sheetId="523"/>
      <sheetData sheetId="524"/>
      <sheetData sheetId="525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diencia"/>
      <sheetName val="Tarifa"/>
      <sheetName val="LUNES-VIERNES"/>
      <sheetName val="FIN SEMANA"/>
      <sheetName val="TOTAL SEMANA"/>
      <sheetName val="Audiencias"/>
      <sheetName val="ANATOMIA DE GREY"/>
      <sheetName val="MUJERES DESESPERADAS"/>
      <sheetName val="RESUM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mizacion2M"/>
      <sheetName val="Ronda"/>
      <sheetName val="Resumen"/>
      <sheetName val="HML"/>
      <sheetName val="Escenarios Tabla"/>
      <sheetName val="D Curvas"/>
      <sheetName val="Parametros"/>
      <sheetName val="iNTRO"/>
      <sheetName val="Calibrador Multi 1 punto (2)"/>
      <sheetName val="Screen Mixer opt II C"/>
      <sheetName val="Formulas"/>
      <sheetName val="Calibrador Multi 1 punto"/>
      <sheetName val="Hoja1"/>
      <sheetName val="TV DACIA"/>
      <sheetName val="Tv R1+ ABC CHP"/>
    </sheetNames>
    <sheetDataSet>
      <sheetData sheetId="0"/>
      <sheetData sheetId="1"/>
      <sheetData sheetId="2"/>
      <sheetData sheetId="3"/>
      <sheetData sheetId="4"/>
      <sheetData sheetId="5"/>
      <sheetData sheetId="6">
        <row r="10">
          <cell r="C10">
            <v>4994</v>
          </cell>
        </row>
        <row r="12">
          <cell r="C12">
            <v>1.1000000000000001</v>
          </cell>
        </row>
        <row r="13">
          <cell r="C13">
            <v>0.9</v>
          </cell>
        </row>
        <row r="14">
          <cell r="C14">
            <v>0.2182201566579243</v>
          </cell>
        </row>
        <row r="15">
          <cell r="C15">
            <v>-0.91811148142880117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6">
          <cell r="C26">
            <v>0.4</v>
          </cell>
        </row>
        <row r="27">
          <cell r="C27">
            <v>0.27260776096840017</v>
          </cell>
        </row>
        <row r="28">
          <cell r="C28">
            <v>-0.82255936608579294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o-trial"/>
      <sheetName val="Indo (0)"/>
      <sheetName val="Malaysia (0)"/>
      <sheetName val="Thailand (0)"/>
      <sheetName val="Thai-trial"/>
      <sheetName val="India (0)"/>
      <sheetName val="India-trial"/>
      <sheetName val="Taiwan (0)"/>
      <sheetName val="PRC-TV (0)"/>
      <sheetName val="PRC_TV_0_"/>
      <sheetName val="TV GRP's guarantees Citroën"/>
      <sheetName val="Dailïes Fin. Table Citroën"/>
      <sheetName val="PRC_TV _0_"/>
      <sheetName val="TV C.GRP updated resultsNet"/>
      <sheetName val="TV C.GRP updated resultsGross"/>
      <sheetName val="TV C.GRP updated results"/>
      <sheetName val="Fujian Mixed"/>
      <sheetName val="制作费"/>
      <sheetName val="媒体"/>
      <sheetName val="Indo_(0)"/>
      <sheetName val="Malaysia_(0)"/>
      <sheetName val="Thailand_(0)"/>
      <sheetName val="India_(0)"/>
      <sheetName val="Taiwan_(0)"/>
      <sheetName val="PRC-TV_(0)"/>
      <sheetName val="PRC_TV__0_"/>
      <sheetName val="TV_GRP's_guarantees_Citroën"/>
      <sheetName val="Dailïes_Fin__Table_Citroën"/>
      <sheetName val="TV_C_GRP_updated_resultsNet"/>
      <sheetName val="TV_C_GRP_updated_resultsGross"/>
      <sheetName val="Fujian_Mixed"/>
      <sheetName val="format"/>
      <sheetName val="OP2"/>
      <sheetName val="TEMP"/>
      <sheetName val="南京"/>
      <sheetName val="hangzhou"/>
      <sheetName val="cK Jeans - orginal"/>
      <sheetName val="Sheet1"/>
      <sheetName val="Sheet3"/>
      <sheetName val="nj-Mixed"/>
      <sheetName val="sz-Mixed"/>
      <sheetName val="#REF!"/>
      <sheetName val="SnZ"/>
      <sheetName val="MR Bank"/>
      <sheetName val="辅助资料___设备型号"/>
      <sheetName val="目录"/>
      <sheetName val="DashBoard"/>
      <sheetName val="Tudo"/>
      <sheetName val="SUIVI"/>
      <sheetName val="96BGT0"/>
      <sheetName val="cic 22-9 - 26-10"/>
      <sheetName val="profili"/>
      <sheetName val="paramPCA"/>
      <sheetName val="PARAMETRES"/>
      <sheetName val="IMMATS"/>
      <sheetName val="TRANSPORT VN"/>
      <sheetName val="paramètres"/>
      <sheetName val="影院资料"/>
      <sheetName val="BJ"/>
      <sheetName val="电视-全国联播"/>
      <sheetName val="报价单"/>
      <sheetName val="第一银幕区域贴片"/>
      <sheetName val="production"/>
      <sheetName val="REF"/>
      <sheetName val="data"/>
      <sheetName val="Taux de change "/>
      <sheetName val="MasterFile"/>
      <sheetName val="Digital"/>
      <sheetName val="SP"/>
      <sheetName val="数据源"/>
      <sheetName val="Search Terms"/>
      <sheetName val="多媒体"/>
      <sheetName val="Local TV Sept"/>
      <sheetName val="OP-1"/>
      <sheetName val="银幕巨阵影院资源"/>
      <sheetName val="PRC-TV_(0)1"/>
      <sheetName val="普查库示例"/>
      <sheetName val="TRIAL3"/>
      <sheetName val="G-PROF1"/>
      <sheetName val="PLANNING SCHEDULE"/>
      <sheetName val="Tabelas"/>
      <sheetName val="Product Groups"/>
      <sheetName val="TVE20&quot;"/>
      <sheetName val="ECOM Periodique"/>
      <sheetName val="ECOM Mensuel"/>
      <sheetName val="Synthèse_old"/>
      <sheetName val="EXP_COTIZA"/>
      <sheetName val="EXP_POLIZAS"/>
      <sheetName val="Report"/>
      <sheetName val="96수출"/>
      <sheetName val="PERIMETRE A76"/>
      <sheetName val="Indo_(0)1"/>
      <sheetName val="Malaysia_(0)1"/>
      <sheetName val="Thailand_(0)1"/>
      <sheetName val="India_(0)1"/>
      <sheetName val="Taiwan_(0)1"/>
      <sheetName val="PRC-TV_(0)2"/>
      <sheetName val="TV_GRP's_guarantees_Citroën1"/>
      <sheetName val="Dailïes_Fin__Table_Citroën1"/>
      <sheetName val="PRC_TV__0_1"/>
      <sheetName val="TV_C_GRP_updated_resultsNet1"/>
      <sheetName val="TV_C_GRP_updated_resultsGross1"/>
      <sheetName val="TV_C_GRP_updated_results"/>
      <sheetName val="Fujian_Mixed1"/>
      <sheetName val="cK_Jeans_-_orginal"/>
      <sheetName val="MR_Bank"/>
      <sheetName val="cic_22-9_-_26-10"/>
      <sheetName val="TRANSPORT_VN"/>
      <sheetName val="Taux_de_change_"/>
      <sheetName val="Search_Terms"/>
      <sheetName val="Local_TV_Sept"/>
      <sheetName val="PLANNING_SCHEDULE"/>
      <sheetName val="Product_Groups"/>
      <sheetName val="ECOM_Periodique"/>
      <sheetName val="ECOM_Mensuel"/>
      <sheetName val="T5"/>
      <sheetName val="Indo_(0)2"/>
      <sheetName val="Malaysia_(0)2"/>
      <sheetName val="Thailand_(0)2"/>
      <sheetName val="India_(0)2"/>
      <sheetName val="Taiwan_(0)2"/>
      <sheetName val="PRC-TV_(0)3"/>
      <sheetName val="TV_GRP's_guarantees_Citroën2"/>
      <sheetName val="Dailïes_Fin__Table_Citroën2"/>
      <sheetName val="PRC_TV__0_2"/>
      <sheetName val="TV_C_GRP_updated_resultsNet2"/>
      <sheetName val="TV_C_GRP_updated_resultsGross2"/>
      <sheetName val="TV_C_GRP_updated_results1"/>
      <sheetName val="Fujian_Mixed2"/>
      <sheetName val="cK_Jeans_-_orginal1"/>
      <sheetName val="MR_Bank1"/>
      <sheetName val="cic_22-9_-_26-101"/>
      <sheetName val="TRANSPORT_VN1"/>
      <sheetName val="Taux_de_change_1"/>
      <sheetName val="Search_Terms1"/>
      <sheetName val="Local_TV_Sept1"/>
      <sheetName val="PLANNING_SCHEDULE1"/>
      <sheetName val="Product_Groups1"/>
      <sheetName val="ECOM_Periodique1"/>
      <sheetName val="ECOM_Mensuel1"/>
      <sheetName val="INTERFACE"/>
      <sheetName val="PROPOS_PROV_FINdePERIODE"/>
      <sheetName val="Combined"/>
      <sheetName val="List"/>
      <sheetName val="主营业务收入 by client"/>
      <sheetName val="Rtg"/>
      <sheetName val="Market&amp;CPRP"/>
      <sheetName val="Mktlist"/>
      <sheetName val="吧内皮肤"/>
      <sheetName val="物料编码表"/>
      <sheetName val="FRECEFECBAILEYS"/>
      <sheetName val="Indo_(0)3"/>
      <sheetName val="Malaysia_(0)3"/>
      <sheetName val="Thailand_(0)3"/>
      <sheetName val="India_(0)3"/>
      <sheetName val="Taiwan_(0)3"/>
      <sheetName val="PRC-TV_(0)4"/>
      <sheetName val="TV_GRP's_guarantees_Citroën3"/>
      <sheetName val="Dailïes_Fin__Table_Citroën3"/>
      <sheetName val="PRC_TV__0_3"/>
      <sheetName val="TV_C_GRP_updated_resultsNet3"/>
      <sheetName val="TV_C_GRP_updated_resultsGross3"/>
      <sheetName val="TV_C_GRP_updated_results2"/>
      <sheetName val="Fujian_Mixed3"/>
      <sheetName val="cK_Jeans_-_orginal2"/>
      <sheetName val="MR_Bank2"/>
      <sheetName val="cic_22-9_-_26-102"/>
      <sheetName val="TRANSPORT_VN2"/>
      <sheetName val="Taux_de_change_2"/>
      <sheetName val="Search_Terms2"/>
      <sheetName val="Local_TV_Sept2"/>
      <sheetName val="PLANNING_SCHEDULE2"/>
      <sheetName val="Product_Groups2"/>
      <sheetName val="ECOM_Periodique2"/>
      <sheetName val="ECOM_Mensuel2"/>
      <sheetName val="Formatos"/>
      <sheetName val="Hoja3"/>
      <sheetName val="gv_opc"/>
      <sheetName val="DE"/>
      <sheetName val="TOUS"/>
      <sheetName val="DC H28"/>
      <sheetName val="구동"/>
      <sheetName val="Other"/>
      <sheetName val="自动报价"/>
      <sheetName val="BY_COMPANY"/>
      <sheetName val="BY_TV"/>
      <sheetName val="原材料单价分析"/>
      <sheetName val="jhcxl"/>
      <sheetName val="每日C02年费用"/>
      <sheetName val="jhcyl"/>
      <sheetName val="Sheet2"/>
      <sheetName val="鮮之味搭贈"/>
      <sheetName val="Channel"/>
      <sheetName val="Vehicles"/>
      <sheetName val="Data Validation"/>
      <sheetName val="PERIMETRE_A76"/>
      <sheetName val="DC_H28"/>
      <sheetName val="PERIMETRE_A761"/>
      <sheetName val="DC_H281"/>
      <sheetName val="主营业务收入_by_client"/>
      <sheetName val="主营业务收入_by_client2"/>
      <sheetName val="主营业务收入_by_client1"/>
      <sheetName val="Indo_(0)4"/>
      <sheetName val="Malaysia_(0)4"/>
      <sheetName val="Thailand_(0)4"/>
      <sheetName val="India_(0)4"/>
      <sheetName val="Taiwan_(0)4"/>
      <sheetName val="PRC-TV_(0)5"/>
      <sheetName val="PRC_TV__0_4"/>
      <sheetName val="TV_GRP's_guarantees_Citroën4"/>
      <sheetName val="Dailïes_Fin__Table_Citroën4"/>
      <sheetName val="TV_C_GRP_updated_resultsNet4"/>
      <sheetName val="TV_C_GRP_updated_resultsGross4"/>
      <sheetName val="Fujian_Mixed4"/>
      <sheetName val="cK_Jeans_-_orginal3"/>
      <sheetName val="TV_C_GRP_updated_results3"/>
      <sheetName val="MR_Bank3"/>
      <sheetName val="cic_22-9_-_26-103"/>
      <sheetName val="Search_Terms3"/>
      <sheetName val="Local_TV_Sept3"/>
      <sheetName val="PLANNING_SCHEDULE3"/>
      <sheetName val="Taux_de_change_3"/>
      <sheetName val="Product_Groups3"/>
      <sheetName val="主营业务收入_by_client3"/>
      <sheetName val="Kostenplan"/>
      <sheetName val="Hoja1"/>
      <sheetName val="Hoja2"/>
      <sheetName val="TRANSPORT_VN3"/>
      <sheetName val="ECOM_Periodique3"/>
      <sheetName val="ECOM_Mensuel3"/>
      <sheetName val="Indo_(0)5"/>
      <sheetName val="Malaysia_(0)5"/>
      <sheetName val="Thailand_(0)5"/>
      <sheetName val="India_(0)5"/>
      <sheetName val="Taiwan_(0)5"/>
      <sheetName val="TV_GRP's_guarantees_Citroën5"/>
      <sheetName val="Dailïes_Fin__Table_Citroën5"/>
      <sheetName val="PRC_TV__0_5"/>
      <sheetName val="TV_C_GRP_updated_resultsNet5"/>
      <sheetName val="TV_C_GRP_updated_resultsGross5"/>
      <sheetName val="TV_C_GRP_updated_results4"/>
      <sheetName val="Fujian_Mixed5"/>
      <sheetName val="Indo_(0)6"/>
      <sheetName val="Malaysia_(0)6"/>
      <sheetName val="Thailand_(0)6"/>
      <sheetName val="India_(0)6"/>
      <sheetName val="Taiwan_(0)6"/>
      <sheetName val="PRC-TV_(0)6"/>
      <sheetName val="TV_GRP's_guarantees_Citroën6"/>
      <sheetName val="Dailïes_Fin__Table_Citroën6"/>
      <sheetName val="PRC_TV__0_6"/>
      <sheetName val="TV_C_GRP_updated_resultsNet6"/>
      <sheetName val="TV_C_GRP_updated_resultsGross6"/>
      <sheetName val="TV_C_GRP_updated_results5"/>
      <sheetName val="Fujian_Mixed6"/>
      <sheetName val="cK_Jeans_-_orginal4"/>
      <sheetName val="MR_Bank4"/>
      <sheetName val="cic_22-9_-_26-104"/>
      <sheetName val="TRANSPORT_VN4"/>
      <sheetName val="Taux_de_change_4"/>
      <sheetName val="Search_Terms4"/>
      <sheetName val="Local_TV_Sept4"/>
      <sheetName val="PLANNING_SCHEDULE4"/>
      <sheetName val="Product_Groups4"/>
      <sheetName val="ECOM_Periodique4"/>
      <sheetName val="ECOM_Mensuel4"/>
      <sheetName val="Indo_(0)7"/>
      <sheetName val="Malaysia_(0)7"/>
      <sheetName val="Thailand_(0)7"/>
      <sheetName val="India_(0)7"/>
      <sheetName val="Taiwan_(0)7"/>
      <sheetName val="PRC-TV_(0)7"/>
      <sheetName val="TV_GRP's_guarantees_Citroën7"/>
      <sheetName val="Dailïes_Fin__Table_Citroën7"/>
      <sheetName val="PRC_TV__0_7"/>
      <sheetName val="TV_C_GRP_updated_resultsNet7"/>
      <sheetName val="TV_C_GRP_updated_resultsGross7"/>
      <sheetName val="TV_C_GRP_updated_results6"/>
      <sheetName val="Fujian_Mixed7"/>
      <sheetName val="cK_Jeans_-_orginal5"/>
      <sheetName val="MR_Bank5"/>
      <sheetName val="cic_22-9_-_26-105"/>
      <sheetName val="TRANSPORT_VN5"/>
      <sheetName val="Taux_de_change_5"/>
      <sheetName val="Search_Terms5"/>
      <sheetName val="Local_TV_Sept5"/>
      <sheetName val="PLANNING_SCHEDULE5"/>
      <sheetName val="Product_Groups5"/>
      <sheetName val="ECOM_Periodique5"/>
      <sheetName val="ECOM_Mensuel5"/>
      <sheetName val="Indo_(0)8"/>
      <sheetName val="Malaysia_(0)8"/>
      <sheetName val="Thailand_(0)8"/>
      <sheetName val="India_(0)8"/>
      <sheetName val="Taiwan_(0)8"/>
      <sheetName val="PRC-TV_(0)8"/>
      <sheetName val="TV_GRP's_guarantees_Citroën8"/>
      <sheetName val="Dailïes_Fin__Table_Citroën8"/>
      <sheetName val="PRC_TV__0_8"/>
      <sheetName val="TV_C_GRP_updated_resultsNet8"/>
      <sheetName val="TV_C_GRP_updated_resultsGross8"/>
      <sheetName val="TV_C_GRP_updated_results7"/>
      <sheetName val="Fujian_Mixed8"/>
      <sheetName val="cK_Jeans_-_orginal6"/>
      <sheetName val="MR_Bank6"/>
      <sheetName val="cic_22-9_-_26-106"/>
      <sheetName val="TRANSPORT_VN6"/>
      <sheetName val="Taux_de_change_6"/>
      <sheetName val="Search_Terms6"/>
      <sheetName val="Local_TV_Sept6"/>
      <sheetName val="PLANNING_SCHEDULE6"/>
      <sheetName val="Product_Groups6"/>
      <sheetName val="ECOM_Periodique6"/>
      <sheetName val="ECOM_Mensuel6"/>
      <sheetName val="Indo_(0)9"/>
      <sheetName val="Malaysia_(0)9"/>
      <sheetName val="Thailand_(0)9"/>
      <sheetName val="India_(0)9"/>
      <sheetName val="Taiwan_(0)9"/>
      <sheetName val="PRC-TV_(0)9"/>
      <sheetName val="TV_GRP's_guarantees_Citroën9"/>
      <sheetName val="Dailïes_Fin__Table_Citroën9"/>
      <sheetName val="PRC_TV__0_9"/>
      <sheetName val="TV_C_GRP_updated_resultsNet9"/>
      <sheetName val="TV_C_GRP_updated_resultsGross9"/>
      <sheetName val="TV_C_GRP_updated_results8"/>
      <sheetName val="Fujian_Mixed9"/>
      <sheetName val="cK_Jeans_-_orginal7"/>
      <sheetName val="MR_Bank7"/>
      <sheetName val="cic_22-9_-_26-107"/>
      <sheetName val="TRANSPORT_VN7"/>
      <sheetName val="Taux_de_change_7"/>
      <sheetName val="Search_Terms7"/>
      <sheetName val="Local_TV_Sept7"/>
      <sheetName val="PLANNING_SCHEDULE7"/>
      <sheetName val="Product_Groups7"/>
      <sheetName val="ECOM_Periodique7"/>
      <sheetName val="ECOM_Mensuel7"/>
      <sheetName val="Indo_(0)10"/>
      <sheetName val="Malaysia_(0)10"/>
      <sheetName val="Thailand_(0)10"/>
      <sheetName val="India_(0)10"/>
      <sheetName val="Taiwan_(0)10"/>
      <sheetName val="PRC-TV_(0)10"/>
      <sheetName val="TV_GRP's_guarantees_Citroën10"/>
      <sheetName val="Dailïes_Fin__Table_Citroën10"/>
      <sheetName val="PRC_TV__0_10"/>
      <sheetName val="TV_C_GRP_updated_resultsNet10"/>
      <sheetName val="TV_C_GRP_updated_resultsGross10"/>
      <sheetName val="TV_C_GRP_updated_results9"/>
      <sheetName val="Fujian_Mixed10"/>
      <sheetName val="cK_Jeans_-_orginal8"/>
      <sheetName val="MR_Bank8"/>
      <sheetName val="cic_22-9_-_26-108"/>
      <sheetName val="TRANSPORT_VN8"/>
      <sheetName val="Taux_de_change_8"/>
      <sheetName val="Search_Terms8"/>
      <sheetName val="Local_TV_Sept8"/>
      <sheetName val="PLANNING_SCHEDULE8"/>
      <sheetName val="Product_Groups8"/>
      <sheetName val="ECOM_Periodique8"/>
      <sheetName val="ECOM_Mensuel8"/>
      <sheetName val="Indo_(0)11"/>
      <sheetName val="Malaysia_(0)11"/>
      <sheetName val="Thailand_(0)11"/>
      <sheetName val="India_(0)11"/>
      <sheetName val="Taiwan_(0)11"/>
      <sheetName val="PRC-TV_(0)11"/>
      <sheetName val="TV_GRP's_guarantees_Citroën11"/>
      <sheetName val="Dailïes_Fin__Table_Citroën11"/>
      <sheetName val="PRC_TV__0_11"/>
      <sheetName val="TV_C_GRP_updated_resultsNet11"/>
      <sheetName val="TV_C_GRP_updated_resultsGross11"/>
      <sheetName val="TV_C_GRP_updated_results10"/>
      <sheetName val="Fujian_Mixed11"/>
      <sheetName val="cK_Jeans_-_orginal9"/>
      <sheetName val="MR_Bank9"/>
      <sheetName val="cic_22-9_-_26-109"/>
      <sheetName val="TRANSPORT_VN9"/>
      <sheetName val="Taux_de_change_9"/>
      <sheetName val="Search_Terms9"/>
      <sheetName val="Local_TV_Sept9"/>
      <sheetName val="PLANNING_SCHEDULE9"/>
      <sheetName val="Product_Groups9"/>
      <sheetName val="ECOM_Periodique9"/>
      <sheetName val="ECOM_Mensuel9"/>
      <sheetName val="Indo_(0)12"/>
      <sheetName val="Malaysia_(0)12"/>
      <sheetName val="Thailand_(0)12"/>
      <sheetName val="India_(0)12"/>
      <sheetName val="Taiwan_(0)12"/>
      <sheetName val="PRC-TV_(0)12"/>
      <sheetName val="TV_GRP's_guarantees_Citroën12"/>
      <sheetName val="Dailïes_Fin__Table_Citroën12"/>
      <sheetName val="PRC_TV__0_12"/>
      <sheetName val="TV_C_GRP_updated_resultsNet12"/>
      <sheetName val="TV_C_GRP_updated_resultsGross12"/>
      <sheetName val="TV_C_GRP_updated_results11"/>
      <sheetName val="Fujian_Mixed12"/>
      <sheetName val="cK_Jeans_-_orginal10"/>
      <sheetName val="MR_Bank10"/>
      <sheetName val="cic_22-9_-_26-1010"/>
      <sheetName val="TRANSPORT_VN10"/>
      <sheetName val="Taux_de_change_10"/>
      <sheetName val="Search_Terms10"/>
      <sheetName val="Local_TV_Sept10"/>
      <sheetName val="PLANNING_SCHEDULE10"/>
      <sheetName val="Product_Groups10"/>
      <sheetName val="ECOM_Periodique10"/>
      <sheetName val="ECOM_Mensuel10"/>
      <sheetName val="Indo_(0)13"/>
      <sheetName val="Malaysia_(0)13"/>
      <sheetName val="Thailand_(0)13"/>
      <sheetName val="India_(0)13"/>
      <sheetName val="Taiwan_(0)13"/>
      <sheetName val="PRC-TV_(0)13"/>
      <sheetName val="TV_GRP's_guarantees_Citroën13"/>
      <sheetName val="Dailïes_Fin__Table_Citroën13"/>
      <sheetName val="PRC_TV__0_13"/>
      <sheetName val="TV_C_GRP_updated_resultsNet13"/>
      <sheetName val="TV_C_GRP_updated_resultsGross13"/>
      <sheetName val="TV_C_GRP_updated_results12"/>
      <sheetName val="Fujian_Mixed13"/>
      <sheetName val="cK_Jeans_-_orginal11"/>
      <sheetName val="MR_Bank11"/>
      <sheetName val="cic_22-9_-_26-1011"/>
      <sheetName val="TRANSPORT_VN11"/>
      <sheetName val="Taux_de_change_11"/>
      <sheetName val="Search_Terms11"/>
      <sheetName val="Local_TV_Sept11"/>
      <sheetName val="PLANNING_SCHEDULE11"/>
      <sheetName val="Product_Groups11"/>
      <sheetName val="ECOM_Periodique11"/>
      <sheetName val="ECOM_Mensuel11"/>
      <sheetName val="PERIMETRE_A762"/>
      <sheetName val="Indo_(0)14"/>
      <sheetName val="Malaysia_(0)14"/>
      <sheetName val="Thailand_(0)14"/>
      <sheetName val="India_(0)14"/>
      <sheetName val="Taiwan_(0)14"/>
      <sheetName val="PRC-TV_(0)14"/>
      <sheetName val="TV_GRP's_guarantees_Citroën14"/>
      <sheetName val="Dailïes_Fin__Table_Citroën14"/>
      <sheetName val="PRC_TV__0_14"/>
      <sheetName val="TV_C_GRP_updated_resultsNet14"/>
      <sheetName val="TV_C_GRP_updated_resultsGross14"/>
      <sheetName val="TV_C_GRP_updated_results13"/>
      <sheetName val="Fujian_Mixed14"/>
      <sheetName val="cK_Jeans_-_orginal12"/>
      <sheetName val="MR_Bank12"/>
      <sheetName val="cic_22-9_-_26-1012"/>
      <sheetName val="TRANSPORT_VN12"/>
      <sheetName val="Taux_de_change_12"/>
      <sheetName val="Search_Terms12"/>
      <sheetName val="Local_TV_Sept12"/>
      <sheetName val="PLANNING_SCHEDULE12"/>
      <sheetName val="Product_Groups12"/>
      <sheetName val="ECOM_Periodique12"/>
      <sheetName val="ECOM_Mensuel12"/>
      <sheetName val="PERIMETRE_A763"/>
      <sheetName val="DC_H282"/>
      <sheetName val="主营业务收入_by_client4"/>
      <sheetName val="洁霸常州"/>
      <sheetName val="1-6月客戶數"/>
      <sheetName val="預算目標"/>
      <sheetName val="封皮"/>
      <sheetName val="Approving COE"/>
      <sheetName val="PC Keywords by campaign"/>
      <sheetName val="Payment Status"/>
      <sheetName val="灯箱套装配比表"/>
      <sheetName val="FRQtr"/>
      <sheetName val="地铁LED"/>
      <sheetName val="Data_Validation"/>
      <sheetName val="DC_H283"/>
      <sheetName val="Data_Validation1"/>
      <sheetName val="PERIMETRE_A764"/>
      <sheetName val="DC_H284"/>
      <sheetName val="Data_Validation2"/>
      <sheetName val="PERIMETRE_A765"/>
      <sheetName val="DC_H285"/>
      <sheetName val="Data_Validation3"/>
      <sheetName val="V.A."/>
      <sheetName val="DAII CYC"/>
      <sheetName val="DEXF1 CYC"/>
      <sheetName val="France"/>
      <sheetName val="XL4Poppy"/>
      <sheetName val="SW-TEO"/>
      <sheetName val="Toolbox"/>
      <sheetName val="Indo_(0)15"/>
      <sheetName val="Malaysia_(0)15"/>
      <sheetName val="Thailand_(0)15"/>
      <sheetName val="India_(0)15"/>
      <sheetName val="Taiwan_(0)15"/>
      <sheetName val="PRC-TV_(0)15"/>
      <sheetName val="TV_GRP's_guarantees_Citroën15"/>
      <sheetName val="Dailïes_Fin__Table_Citroën15"/>
      <sheetName val="PRC_TV__0_15"/>
      <sheetName val="TV_C_GRP_updated_resultsNet15"/>
      <sheetName val="TV_C_GRP_updated_resultsGross15"/>
      <sheetName val="TV_C_GRP_updated_results14"/>
      <sheetName val="Fujian_Mixed15"/>
      <sheetName val="cK_Jeans_-_orginal13"/>
      <sheetName val="MR_Bank13"/>
      <sheetName val="cic_22-9_-_26-1013"/>
      <sheetName val="TRANSPORT_VN13"/>
      <sheetName val="Taux_de_change_13"/>
      <sheetName val="Search_Terms13"/>
      <sheetName val="Local_TV_Sept13"/>
      <sheetName val="PLANNING_SCHEDULE13"/>
      <sheetName val="Product_Groups13"/>
      <sheetName val="ECOM_Periodique13"/>
      <sheetName val="ECOM_Mensuel13"/>
      <sheetName val="PERIMETRE_A766"/>
      <sheetName val="主营业务收入_by_client5"/>
      <sheetName val="DC_H286"/>
      <sheetName val="Data_Validation4"/>
      <sheetName val="PC_Keywords_by_campaign"/>
      <sheetName val="Payment_Status"/>
      <sheetName val="Approving_COE"/>
      <sheetName val="V_A_"/>
      <sheetName val="TV spot_supplier"/>
      <sheetName val="96BGT0.XLS"/>
      <sheetName val="SalesCatalog"/>
      <sheetName val="电视"/>
      <sheetName val="Dreams Come True"/>
      <sheetName val="hide"/>
      <sheetName val="PRG_F"/>
      <sheetName val="_x0000_$_x0000_$_x0000__x0000__x0000__x0000_䁩_x0000__x0000_꨿⿌_x0001__x0000__x0000__x0000_Ȇ_x0000__x0010_[96B"/>
      <sheetName val="有效性规范"/>
      <sheetName val="App Summary"/>
      <sheetName val="DAII_CYC"/>
      <sheetName val="DEXF1_CYC"/>
      <sheetName val="门户"/>
      <sheetName val=""/>
      <sheetName val="BOM系"/>
      <sheetName val="Categoty"/>
      <sheetName val="DB"/>
      <sheetName val="masterplan"/>
      <sheetName val="Coke"/>
      <sheetName val="_x005f_x0000_$_x005f_x0000_$_x005f_x0000__x005f_x0000__"/>
      <sheetName val="Lists"/>
      <sheetName val="Mobile"/>
      <sheetName val="Metadata"/>
      <sheetName val="沈阳"/>
      <sheetName val="重庆"/>
      <sheetName val="杭州调"/>
      <sheetName val="Inputs"/>
      <sheetName val="Constants"/>
      <sheetName val="5131070103"/>
      <sheetName val="5131070202"/>
      <sheetName val="5131070203"/>
      <sheetName val="51311701"/>
      <sheetName val="5131170201"/>
      <sheetName val="5131170202"/>
      <sheetName val="主营业务收入_by_client6"/>
      <sheetName val="PC_Keywords_by_campaign1"/>
      <sheetName val="Payment_Status1"/>
      <sheetName val="DAII_CYC1"/>
      <sheetName val="DEXF1_CYC1"/>
      <sheetName val="Dreams_Come_True"/>
      <sheetName val="$$䁩꨿⿌Ȇ[96B"/>
      <sheetName val="App_Summary"/>
      <sheetName val="主营业务收入_by_client7"/>
      <sheetName val="PC_Keywords_by_campaign2"/>
      <sheetName val="Payment_Status2"/>
      <sheetName val="DAII_CYC2"/>
      <sheetName val="DEXF1_CYC2"/>
      <sheetName val="Dreams_Come_True1"/>
      <sheetName val="App_Summary1"/>
      <sheetName val="Mindshare"/>
      <sheetName val="Shanghai"/>
      <sheetName val="计划2-整体规划KPI"/>
      <sheetName val="利率汇总"/>
      <sheetName val="投放排期"/>
      <sheetName val="项目投放明细"/>
      <sheetName val="电商充值明细"/>
      <sheetName val="钻展外投明细"/>
      <sheetName val="PR+SMO+杂志"/>
      <sheetName val="百度"/>
      <sheetName val="其他客户投放明细"/>
      <sheetName val="粉丝通投放细明"/>
      <sheetName val="粉丝头条投放明细"/>
      <sheetName val="媒体平台直接返点"/>
      <sheetName val="腾讯返点对比"/>
      <sheetName val="抖音年框"/>
      <sheetName val="秒针监测明细"/>
      <sheetName val="京东明细"/>
      <sheetName val="唯品会充值明细"/>
      <sheetName val="明细IP代言"/>
      <sheetName val="文書管理台帳"/>
      <sheetName val="公检法司编制"/>
      <sheetName val="行政编制"/>
      <sheetName val="항목정리 (3)"/>
      <sheetName val="MediaMix"/>
      <sheetName val="Horchow"/>
      <sheetName val="Chefs"/>
      <sheetName val="主营业务收入_by_client8"/>
      <sheetName val="PC_Keywords_by_campaign3"/>
      <sheetName val="Payment_Status3"/>
      <sheetName val="DAII_CYC3"/>
      <sheetName val="DEXF1_CYC3"/>
      <sheetName val="Dreams_Come_True2"/>
      <sheetName val="App_Summary2"/>
      <sheetName val="主营业务收入_by_client11"/>
      <sheetName val="Data_Validation6"/>
      <sheetName val="PC_Keywords_by_campaign6"/>
      <sheetName val="Payment_Status6"/>
      <sheetName val="DAII_CYC6"/>
      <sheetName val="DEXF1_CYC6"/>
      <sheetName val="PERIMETRE_A768"/>
      <sheetName val="DC_H288"/>
      <sheetName val="Dreams_Come_True5"/>
      <sheetName val="App_Summary5"/>
      <sheetName val="主营业务收入_by_client9"/>
      <sheetName val="PC_Keywords_by_campaign4"/>
      <sheetName val="Payment_Status4"/>
      <sheetName val="DAII_CYC4"/>
      <sheetName val="DEXF1_CYC4"/>
      <sheetName val="Dreams_Come_True3"/>
      <sheetName val="App_Summary3"/>
      <sheetName val="主营业务收入_by_client10"/>
      <sheetName val="Data_Validation5"/>
      <sheetName val="PC_Keywords_by_campaign5"/>
      <sheetName val="Payment_Status5"/>
      <sheetName val="DAII_CYC5"/>
      <sheetName val="DEXF1_CYC5"/>
      <sheetName val="PERIMETRE_A767"/>
      <sheetName val="DC_H287"/>
      <sheetName val="Dreams_Come_True4"/>
      <sheetName val="App_Summary4"/>
      <sheetName val="主营业务收入_by_client12"/>
      <sheetName val="Data_Validation7"/>
      <sheetName val="PC_Keywords_by_campaign7"/>
      <sheetName val="Payment_Status7"/>
      <sheetName val="DAII_CYC7"/>
      <sheetName val="DEXF1_CYC7"/>
      <sheetName val="PERIMETRE_A769"/>
      <sheetName val="DC_H289"/>
      <sheetName val="Dreams_Come_True6"/>
      <sheetName val="App_Summary6"/>
      <sheetName val="Engine"/>
      <sheetName val="Validate"/>
      <sheetName val="Financials"/>
      <sheetName val="Assumptions"/>
      <sheetName val="EI Calc"/>
      <sheetName val="_x0000_$_x0000_$_x0000__x0000__"/>
      <sheetName val="$$䁩꨿⿌Ȇ_96B"/>
      <sheetName val="Kerry"/>
      <sheetName val="Detail"/>
      <sheetName val="Spotplan"/>
      <sheetName val="MM利益・原価企画方針書ｶｸ１"/>
      <sheetName val="Template"/>
      <sheetName val="ColumnList"/>
      <sheetName val="Definations"/>
      <sheetName val="_x005f_x0000_$_x005f_x0000_$_x0"/>
      <sheetName val="_x005f_x005f_x005f_x0000_$_x005f_x005f_x005f_x0000_$_x0"/>
      <sheetName val="Profitability by Client (MNCs)"/>
      <sheetName val="Approving_COE2"/>
      <sheetName val="Approving_COE1"/>
      <sheetName val="北线-排期"/>
      <sheetName val="Offerta Tv in Italia"/>
      <sheetName val="映前广告关联表格"/>
      <sheetName val="SYM-Minder Mapping"/>
      <sheetName val="钙尔奇"/>
      <sheetName val="PRC-TV_(0)16"/>
      <sheetName val="主营业务收入_by_client13"/>
      <sheetName val="PC_Keywords_by_campaign8"/>
      <sheetName val="Data_Validation8"/>
      <sheetName val="Payment_Status8"/>
      <sheetName val="DAII_CYC8"/>
      <sheetName val="DEXF1_CYC8"/>
      <sheetName val="PERIMETRE_A7610"/>
      <sheetName val="DC_H2810"/>
      <sheetName val="Dreams_Come_True7"/>
      <sheetName val="App_Summary7"/>
      <sheetName val="항목정리_(3)"/>
      <sheetName val="Backup"/>
      <sheetName val="보증금"/>
      <sheetName val="엔미즈_코리아"/>
      <sheetName val="Placements detail"/>
      <sheetName val="山西"/>
      <sheetName val="Mindshare SH"/>
      <sheetName val="InputSheet"/>
      <sheetName val="_x005f_x005f_x005f_x0000_$_x005"/>
      <sheetName val="MediaPlan"/>
      <sheetName val="Indo_(0)17"/>
      <sheetName val="Malaysia_(0)17"/>
      <sheetName val="Thailand_(0)17"/>
      <sheetName val="India_(0)17"/>
      <sheetName val="Taiwan_(0)17"/>
      <sheetName val="PRC-TV_(0)17"/>
      <sheetName val="TV_GRP's_guarantees_Citroën17"/>
      <sheetName val="Dailïes_Fin__Table_Citroën17"/>
      <sheetName val="PRC_TV__0_17"/>
      <sheetName val="TV_C_GRP_updated_resultsNet17"/>
      <sheetName val="TV_C_GRP_updated_resultsGross17"/>
      <sheetName val="TV_C_GRP_updated_results16"/>
      <sheetName val="Fujian_Mixed17"/>
      <sheetName val="cK_Jeans_-_orginal15"/>
      <sheetName val="MR_Bank15"/>
      <sheetName val="cic_22-9_-_26-1015"/>
      <sheetName val="TRANSPORT_VN15"/>
      <sheetName val="Search_Terms15"/>
      <sheetName val="Local_TV_Sept15"/>
      <sheetName val="PLANNING_SCHEDULE15"/>
      <sheetName val="Taux_de_change_15"/>
      <sheetName val="Product_Groups15"/>
      <sheetName val="ECOM_Periodique15"/>
      <sheetName val="ECOM_Mensuel15"/>
      <sheetName val="Indo_(0)16"/>
      <sheetName val="Malaysia_(0)16"/>
      <sheetName val="Thailand_(0)16"/>
      <sheetName val="India_(0)16"/>
      <sheetName val="Taiwan_(0)16"/>
      <sheetName val="TV_GRP's_guarantees_Citroën16"/>
      <sheetName val="Dailïes_Fin__Table_Citroën16"/>
      <sheetName val="PRC_TV__0_16"/>
      <sheetName val="TV_C_GRP_updated_resultsNet16"/>
      <sheetName val="TV_C_GRP_updated_resultsGross16"/>
      <sheetName val="TV_C_GRP_updated_results15"/>
      <sheetName val="Fujian_Mixed16"/>
      <sheetName val="cK_Jeans_-_orginal14"/>
      <sheetName val="MR_Bank14"/>
      <sheetName val="cic_22-9_-_26-1014"/>
      <sheetName val="TRANSPORT_VN14"/>
      <sheetName val="Search_Terms14"/>
      <sheetName val="Local_TV_Sept14"/>
      <sheetName val="PLANNING_SCHEDULE14"/>
      <sheetName val="Taux_de_change_14"/>
      <sheetName val="Product_Groups14"/>
      <sheetName val="ECOM_Periodique14"/>
      <sheetName val="ECOM_Mensuel14"/>
      <sheetName val="96BGT0_XLS"/>
      <sheetName val="Indo_(0)18"/>
      <sheetName val="Malaysia_(0)18"/>
      <sheetName val="Thailand_(0)18"/>
      <sheetName val="India_(0)18"/>
      <sheetName val="Taiwan_(0)18"/>
      <sheetName val="PRC-TV_(0)18"/>
      <sheetName val="TV_GRP's_guarantees_Citroën18"/>
      <sheetName val="Dailïes_Fin__Table_Citroën18"/>
      <sheetName val="PRC_TV__0_18"/>
      <sheetName val="TV_C_GRP_updated_resultsNet18"/>
      <sheetName val="TV_C_GRP_updated_resultsGross18"/>
      <sheetName val="TV_C_GRP_updated_results17"/>
      <sheetName val="Fujian_Mixed18"/>
      <sheetName val="cK_Jeans_-_orginal16"/>
      <sheetName val="MR_Bank16"/>
      <sheetName val="cic_22-9_-_26-1016"/>
      <sheetName val="TRANSPORT_VN16"/>
      <sheetName val="Search_Terms16"/>
      <sheetName val="Local_TV_Sept16"/>
      <sheetName val="PLANNING_SCHEDULE16"/>
      <sheetName val="Taux_de_change_16"/>
      <sheetName val="Product_Groups16"/>
      <sheetName val="ECOM_Periodique16"/>
      <sheetName val="ECOM_Mensuel16"/>
      <sheetName val="96BGT0_XLS1"/>
      <sheetName val="Indo_(0)19"/>
      <sheetName val="Malaysia_(0)19"/>
      <sheetName val="Thailand_(0)19"/>
      <sheetName val="India_(0)19"/>
      <sheetName val="Taiwan_(0)19"/>
      <sheetName val="PRC-TV_(0)19"/>
      <sheetName val="TV_GRP's_guarantees_Citroën19"/>
      <sheetName val="Dailïes_Fin__Table_Citroën19"/>
      <sheetName val="PRC_TV__0_19"/>
      <sheetName val="TV_C_GRP_updated_resultsNet19"/>
      <sheetName val="TV_C_GRP_updated_resultsGross19"/>
      <sheetName val="TV_C_GRP_updated_results18"/>
      <sheetName val="Fujian_Mixed19"/>
      <sheetName val="cK_Jeans_-_orginal17"/>
      <sheetName val="MR_Bank17"/>
      <sheetName val="cic_22-9_-_26-1017"/>
      <sheetName val="TRANSPORT_VN17"/>
      <sheetName val="Search_Terms17"/>
      <sheetName val="Local_TV_Sept17"/>
      <sheetName val="PLANNING_SCHEDULE17"/>
      <sheetName val="Taux_de_change_17"/>
      <sheetName val="Product_Groups17"/>
      <sheetName val="ECOM_Periodique17"/>
      <sheetName val="ECOM_Mensuel17"/>
      <sheetName val="Indo_(0)20"/>
      <sheetName val="Malaysia_(0)20"/>
      <sheetName val="Thailand_(0)20"/>
      <sheetName val="India_(0)20"/>
      <sheetName val="Taiwan_(0)20"/>
      <sheetName val="PRC-TV_(0)20"/>
      <sheetName val="TV_GRP's_guarantees_Citroën20"/>
      <sheetName val="Dailïes_Fin__Table_Citroën20"/>
      <sheetName val="PRC_TV__0_20"/>
      <sheetName val="TV_C_GRP_updated_resultsNet20"/>
      <sheetName val="TV_C_GRP_updated_resultsGross20"/>
      <sheetName val="TV_C_GRP_updated_results19"/>
      <sheetName val="Fujian_Mixed20"/>
      <sheetName val="cK_Jeans_-_orginal18"/>
      <sheetName val="MR_Bank18"/>
      <sheetName val="cic_22-9_-_26-1018"/>
      <sheetName val="TRANSPORT_VN18"/>
      <sheetName val="Search_Terms18"/>
      <sheetName val="Local_TV_Sept18"/>
      <sheetName val="PLANNING_SCHEDULE18"/>
      <sheetName val="Taux_de_change_18"/>
      <sheetName val="Product_Groups18"/>
      <sheetName val="ECOM_Periodique18"/>
      <sheetName val="ECOM_Mensuel18"/>
      <sheetName val="96BGT0_XLS2"/>
      <sheetName val="Indo_(0)21"/>
      <sheetName val="Malaysia_(0)21"/>
      <sheetName val="Thailand_(0)21"/>
      <sheetName val="India_(0)21"/>
      <sheetName val="Taiwan_(0)21"/>
      <sheetName val="PRC-TV_(0)21"/>
      <sheetName val="TV_GRP's_guarantees_Citroën21"/>
      <sheetName val="Dailïes_Fin__Table_Citroën21"/>
      <sheetName val="PRC_TV__0_21"/>
      <sheetName val="TV_C_GRP_updated_resultsNet21"/>
      <sheetName val="TV_C_GRP_updated_resultsGross21"/>
      <sheetName val="TV_C_GRP_updated_results20"/>
      <sheetName val="Fujian_Mixed21"/>
      <sheetName val="cK_Jeans_-_orginal19"/>
      <sheetName val="MR_Bank19"/>
      <sheetName val="cic_22-9_-_26-1019"/>
      <sheetName val="TRANSPORT_VN19"/>
      <sheetName val="Search_Terms19"/>
      <sheetName val="Local_TV_Sept19"/>
      <sheetName val="PLANNING_SCHEDULE19"/>
      <sheetName val="Taux_de_change_19"/>
      <sheetName val="Product_Groups19"/>
      <sheetName val="ECOM_Periodique19"/>
      <sheetName val="ECOM_Mensuel19"/>
      <sheetName val="96BGT0_XLS3"/>
      <sheetName val="_x0000_$_x0000_$_x0"/>
      <sheetName val="EI_Calc"/>
      <sheetName val="主营业务收入_by_client15"/>
      <sheetName val="PC_Keywords_by_campaign10"/>
      <sheetName val="Data_Validation10"/>
      <sheetName val="Payment_Status10"/>
      <sheetName val="DAII_CYC10"/>
      <sheetName val="DEXF1_CYC10"/>
      <sheetName val="PERIMETRE_A7612"/>
      <sheetName val="DC_H2812"/>
      <sheetName val="Dreams_Come_True9"/>
      <sheetName val="App_Summary9"/>
      <sheetName val="V_A_2"/>
      <sheetName val="항목정리_(3)2"/>
      <sheetName val="EI_Calc2"/>
      <sheetName val="主营业务收入_by_client14"/>
      <sheetName val="PC_Keywords_by_campaign9"/>
      <sheetName val="Data_Validation9"/>
      <sheetName val="Payment_Status9"/>
      <sheetName val="DAII_CYC9"/>
      <sheetName val="DEXF1_CYC9"/>
      <sheetName val="PERIMETRE_A7611"/>
      <sheetName val="DC_H2811"/>
      <sheetName val="Dreams_Come_True8"/>
      <sheetName val="App_Summary8"/>
      <sheetName val="V_A_1"/>
      <sheetName val="항목정리_(3)1"/>
      <sheetName val="EI_Calc1"/>
      <sheetName val="主营业务收入_by_client16"/>
      <sheetName val="Data_Validation11"/>
      <sheetName val="PC_Keywords_by_campaign11"/>
      <sheetName val="Payment_Status11"/>
      <sheetName val="DAII_CYC11"/>
      <sheetName val="DEXF1_CYC11"/>
      <sheetName val="PERIMETRE_A7613"/>
      <sheetName val="DC_H2813"/>
      <sheetName val="Dreams_Come_True10"/>
      <sheetName val="App_Summary10"/>
      <sheetName val="Approving_COE3"/>
      <sheetName val="V_A_3"/>
      <sheetName val="항목정리_(3)3"/>
      <sheetName val="PL_SBU"/>
      <sheetName val="Open"/>
      <sheetName val="SEARCH"/>
      <sheetName val="Indo_(0)22"/>
      <sheetName val="Malaysia_(0)22"/>
      <sheetName val="Thailand_(0)22"/>
      <sheetName val="India_(0)22"/>
      <sheetName val="Taiwan_(0)22"/>
      <sheetName val="PRC-TV_(0)22"/>
      <sheetName val="TV_GRP's_guarantees_Citroën22"/>
      <sheetName val="Dailïes_Fin__Table_Citroën22"/>
      <sheetName val="PRC_TV__0_22"/>
      <sheetName val="TV_C_GRP_updated_resultsNet22"/>
      <sheetName val="TV_C_GRP_updated_resultsGross22"/>
      <sheetName val="TV_C_GRP_updated_results21"/>
      <sheetName val="Fujian_Mixed22"/>
      <sheetName val="cK_Jeans_-_orginal20"/>
      <sheetName val="MR_Bank20"/>
      <sheetName val="cic_22-9_-_26-1020"/>
      <sheetName val="TRANSPORT_VN20"/>
      <sheetName val="Taux_de_change_20"/>
      <sheetName val="Search_Terms20"/>
      <sheetName val="Local_TV_Sept20"/>
      <sheetName val="PLANNING_SCHEDULE20"/>
      <sheetName val="Product_Groups20"/>
      <sheetName val="ECOM_Periodique20"/>
      <sheetName val="ECOM_Mensuel20"/>
      <sheetName val="Indo_(0)23"/>
      <sheetName val="Malaysia_(0)23"/>
      <sheetName val="Thailand_(0)23"/>
      <sheetName val="India_(0)23"/>
      <sheetName val="Taiwan_(0)23"/>
      <sheetName val="PRC-TV_(0)23"/>
      <sheetName val="TV_GRP's_guarantees_Citroën23"/>
      <sheetName val="Dailïes_Fin__Table_Citroën23"/>
      <sheetName val="PRC_TV__0_23"/>
      <sheetName val="TV_C_GRP_updated_resultsNet23"/>
      <sheetName val="TV_C_GRP_updated_resultsGross23"/>
      <sheetName val="TV_C_GRP_updated_results22"/>
      <sheetName val="Fujian_Mixed23"/>
      <sheetName val="cK_Jeans_-_orginal21"/>
      <sheetName val="MR_Bank21"/>
      <sheetName val="cic_22-9_-_26-1021"/>
      <sheetName val="TRANSPORT_VN21"/>
      <sheetName val="Taux_de_change_21"/>
      <sheetName val="Search_Terms21"/>
      <sheetName val="Local_TV_Sept21"/>
      <sheetName val="PLANNING_SCHEDULE21"/>
      <sheetName val="Product_Groups21"/>
      <sheetName val="ECOM_Periodique21"/>
      <sheetName val="ECOM_Mensuel21"/>
      <sheetName val="Indo_(0)24"/>
      <sheetName val="Malaysia_(0)24"/>
      <sheetName val="Thailand_(0)24"/>
      <sheetName val="India_(0)24"/>
      <sheetName val="Taiwan_(0)24"/>
      <sheetName val="PRC-TV_(0)24"/>
      <sheetName val="TV_GRP's_guarantees_Citroën24"/>
      <sheetName val="Dailïes_Fin__Table_Citroën24"/>
      <sheetName val="PRC_TV__0_24"/>
      <sheetName val="TV_C_GRP_updated_resultsNet24"/>
      <sheetName val="TV_C_GRP_updated_resultsGross24"/>
      <sheetName val="TV_C_GRP_updated_results23"/>
      <sheetName val="Fujian_Mixed24"/>
      <sheetName val="cK_Jeans_-_orginal22"/>
      <sheetName val="MR_Bank22"/>
      <sheetName val="cic_22-9_-_26-1022"/>
      <sheetName val="TRANSPORT_VN22"/>
      <sheetName val="Taux_de_change_22"/>
      <sheetName val="Search_Terms22"/>
      <sheetName val="Local_TV_Sept22"/>
      <sheetName val="PLANNING_SCHEDULE22"/>
      <sheetName val="Product_Groups22"/>
      <sheetName val="ECOM_Periodique22"/>
      <sheetName val="ECOM_Mensuel22"/>
      <sheetName val="Indo_(0)28"/>
      <sheetName val="Malaysia_(0)28"/>
      <sheetName val="Thailand_(0)28"/>
      <sheetName val="India_(0)28"/>
      <sheetName val="Taiwan_(0)28"/>
      <sheetName val="PRC-TV_(0)28"/>
      <sheetName val="TV_GRP's_guarantees_Citroën28"/>
      <sheetName val="Dailïes_Fin__Table_Citroën28"/>
      <sheetName val="PRC_TV__0_28"/>
      <sheetName val="TV_C_GRP_updated_resultsNet28"/>
      <sheetName val="TV_C_GRP_updated_resultsGross28"/>
      <sheetName val="TV_C_GRP_updated_results27"/>
      <sheetName val="Fujian_Mixed28"/>
      <sheetName val="cK_Jeans_-_orginal26"/>
      <sheetName val="MR_Bank26"/>
      <sheetName val="cic_22-9_-_26-1026"/>
      <sheetName val="TRANSPORT_VN26"/>
      <sheetName val="Taux_de_change_26"/>
      <sheetName val="Search_Terms26"/>
      <sheetName val="Local_TV_Sept26"/>
      <sheetName val="PLANNING_SCHEDULE26"/>
      <sheetName val="Product_Groups26"/>
      <sheetName val="ECOM_Periodique26"/>
      <sheetName val="ECOM_Mensuel26"/>
      <sheetName val="PERIMETRE_A7617"/>
      <sheetName val="主营业务收入_by_client18"/>
      <sheetName val="DC_H2816"/>
      <sheetName val="Data_Validation12"/>
      <sheetName val="PC_Keywords_by_campaign12"/>
      <sheetName val="Payment_Status12"/>
      <sheetName val="96BGT0_XLS5"/>
      <sheetName val="Indo_(0)27"/>
      <sheetName val="Malaysia_(0)27"/>
      <sheetName val="Thailand_(0)27"/>
      <sheetName val="India_(0)27"/>
      <sheetName val="Taiwan_(0)27"/>
      <sheetName val="PRC-TV_(0)27"/>
      <sheetName val="TV_GRP's_guarantees_Citroën27"/>
      <sheetName val="Dailïes_Fin__Table_Citroën27"/>
      <sheetName val="PRC_TV__0_27"/>
      <sheetName val="TV_C_GRP_updated_resultsNet27"/>
      <sheetName val="TV_C_GRP_updated_resultsGross27"/>
      <sheetName val="TV_C_GRP_updated_results26"/>
      <sheetName val="Fujian_Mixed27"/>
      <sheetName val="cK_Jeans_-_orginal25"/>
      <sheetName val="MR_Bank25"/>
      <sheetName val="cic_22-9_-_26-1025"/>
      <sheetName val="TRANSPORT_VN25"/>
      <sheetName val="Taux_de_change_25"/>
      <sheetName val="Search_Terms25"/>
      <sheetName val="Local_TV_Sept25"/>
      <sheetName val="PLANNING_SCHEDULE25"/>
      <sheetName val="Product_Groups25"/>
      <sheetName val="ECOM_Periodique25"/>
      <sheetName val="ECOM_Mensuel25"/>
      <sheetName val="PERIMETRE_A7616"/>
      <sheetName val="主营业务收入_by_client17"/>
      <sheetName val="DC_H2815"/>
      <sheetName val="96BGT0_XLS4"/>
      <sheetName val="Indo_(0)25"/>
      <sheetName val="Malaysia_(0)25"/>
      <sheetName val="Thailand_(0)25"/>
      <sheetName val="India_(0)25"/>
      <sheetName val="Taiwan_(0)25"/>
      <sheetName val="PRC-TV_(0)25"/>
      <sheetName val="TV_GRP's_guarantees_Citroën25"/>
      <sheetName val="Dailïes_Fin__Table_Citroën25"/>
      <sheetName val="PRC_TV__0_25"/>
      <sheetName val="TV_C_GRP_updated_resultsNet25"/>
      <sheetName val="TV_C_GRP_updated_resultsGross25"/>
      <sheetName val="TV_C_GRP_updated_results24"/>
      <sheetName val="Fujian_Mixed25"/>
      <sheetName val="cK_Jeans_-_orginal23"/>
      <sheetName val="MR_Bank23"/>
      <sheetName val="cic_22-9_-_26-1023"/>
      <sheetName val="TRANSPORT_VN23"/>
      <sheetName val="Taux_de_change_23"/>
      <sheetName val="Search_Terms23"/>
      <sheetName val="Local_TV_Sept23"/>
      <sheetName val="PLANNING_SCHEDULE23"/>
      <sheetName val="Product_Groups23"/>
      <sheetName val="ECOM_Periodique23"/>
      <sheetName val="ECOM_Mensuel23"/>
      <sheetName val="PERIMETRE_A7614"/>
      <sheetName val="Indo_(0)26"/>
      <sheetName val="Malaysia_(0)26"/>
      <sheetName val="Thailand_(0)26"/>
      <sheetName val="India_(0)26"/>
      <sheetName val="Taiwan_(0)26"/>
      <sheetName val="PRC-TV_(0)26"/>
      <sheetName val="TV_GRP's_guarantees_Citroën26"/>
      <sheetName val="Dailïes_Fin__Table_Citroën26"/>
      <sheetName val="PRC_TV__0_26"/>
      <sheetName val="TV_C_GRP_updated_resultsNet26"/>
      <sheetName val="TV_C_GRP_updated_resultsGross26"/>
      <sheetName val="TV_C_GRP_updated_results25"/>
      <sheetName val="Fujian_Mixed26"/>
      <sheetName val="cK_Jeans_-_orginal24"/>
      <sheetName val="MR_Bank24"/>
      <sheetName val="cic_22-9_-_26-1024"/>
      <sheetName val="TRANSPORT_VN24"/>
      <sheetName val="Taux_de_change_24"/>
      <sheetName val="Search_Terms24"/>
      <sheetName val="Local_TV_Sept24"/>
      <sheetName val="PLANNING_SCHEDULE24"/>
      <sheetName val="Product_Groups24"/>
      <sheetName val="ECOM_Periodique24"/>
      <sheetName val="ECOM_Mensuel24"/>
      <sheetName val="PERIMETRE_A7615"/>
      <sheetName val="DC_H2814"/>
      <sheetName val="桂林"/>
      <sheetName val="海口"/>
      <sheetName val="昆明"/>
      <sheetName val="兰州"/>
      <sheetName val="柳州"/>
      <sheetName val="南昌"/>
      <sheetName val="乌鲁木齐"/>
      <sheetName val="西宁"/>
      <sheetName val="郑州"/>
      <sheetName val="TV_spot_supplier"/>
      <sheetName val="Legends"/>
      <sheetName val="TV_spot_supplier1"/>
      <sheetName val="96BGT0_XLS6"/>
      <sheetName val="TV_spot_supplier2"/>
      <sheetName val="Profitability_by_Client_(MNCs)"/>
      <sheetName val="Offerta_Tv_in_Italia"/>
      <sheetName val="SYM-Minder_Mapping"/>
      <sheetName val="Placements_detail"/>
      <sheetName val="Mindshare_SH"/>
      <sheetName val="Indo_(0)32"/>
      <sheetName val="Malaysia_(0)32"/>
      <sheetName val="Thailand_(0)32"/>
      <sheetName val="India_(0)32"/>
      <sheetName val="Taiwan_(0)32"/>
      <sheetName val="PRC-TV_(0)32"/>
      <sheetName val="TV_GRP's_guarantees_Citroën32"/>
      <sheetName val="Dailïes_Fin__Table_Citroën32"/>
      <sheetName val="PRC_TV__0_32"/>
      <sheetName val="TV_C_GRP_updated_resultsNet32"/>
      <sheetName val="TV_C_GRP_updated_resultsGross32"/>
      <sheetName val="TV_C_GRP_updated_results31"/>
      <sheetName val="Fujian_Mixed32"/>
      <sheetName val="cK_Jeans_-_orginal30"/>
      <sheetName val="MR_Bank30"/>
      <sheetName val="cic_22-9_-_26-1030"/>
      <sheetName val="TRANSPORT_VN30"/>
      <sheetName val="Taux_de_change_30"/>
      <sheetName val="Search_Terms30"/>
      <sheetName val="Local_TV_Sept30"/>
      <sheetName val="PLANNING_SCHEDULE30"/>
      <sheetName val="Product_Groups30"/>
      <sheetName val="ECOM_Periodique30"/>
      <sheetName val="ECOM_Mensuel30"/>
      <sheetName val="PERIMETRE_A7621"/>
      <sheetName val="主营业务收入_by_client22"/>
      <sheetName val="DC_H2820"/>
      <sheetName val="Indo_(0)29"/>
      <sheetName val="Malaysia_(0)29"/>
      <sheetName val="Thailand_(0)29"/>
      <sheetName val="India_(0)29"/>
      <sheetName val="Taiwan_(0)29"/>
      <sheetName val="PRC-TV_(0)29"/>
      <sheetName val="TV_GRP's_guarantees_Citroën29"/>
      <sheetName val="Dailïes_Fin__Table_Citroën29"/>
      <sheetName val="PRC_TV__0_29"/>
      <sheetName val="TV_C_GRP_updated_resultsNet29"/>
      <sheetName val="TV_C_GRP_updated_resultsGross29"/>
      <sheetName val="TV_C_GRP_updated_results28"/>
      <sheetName val="Fujian_Mixed29"/>
      <sheetName val="cK_Jeans_-_orginal27"/>
      <sheetName val="MR_Bank27"/>
      <sheetName val="cic_22-9_-_26-1027"/>
      <sheetName val="TRANSPORT_VN27"/>
      <sheetName val="Taux_de_change_27"/>
      <sheetName val="Search_Terms27"/>
      <sheetName val="Local_TV_Sept27"/>
      <sheetName val="PLANNING_SCHEDULE27"/>
      <sheetName val="Product_Groups27"/>
      <sheetName val="ECOM_Periodique27"/>
      <sheetName val="ECOM_Mensuel27"/>
      <sheetName val="PERIMETRE_A7618"/>
      <sheetName val="主营业务收入_by_client19"/>
      <sheetName val="DC_H2817"/>
      <sheetName val="Data_Validation13"/>
      <sheetName val="PC_Keywords_by_campaign13"/>
      <sheetName val="Payment_Status13"/>
      <sheetName val="96BGT0_XLS7"/>
      <sheetName val="Indo_(0)39"/>
      <sheetName val="Malaysia_(0)39"/>
      <sheetName val="Thailand_(0)39"/>
      <sheetName val="India_(0)39"/>
      <sheetName val="Taiwan_(0)39"/>
      <sheetName val="PRC-TV_(0)39"/>
      <sheetName val="TV_GRP's_guarantees_Citroën39"/>
      <sheetName val="Dailïes_Fin__Table_Citroën39"/>
      <sheetName val="PRC_TV__0_39"/>
      <sheetName val="TV_C_GRP_updated_resultsNet39"/>
      <sheetName val="TV_C_GRP_updated_resultsGross39"/>
      <sheetName val="TV_C_GRP_updated_results38"/>
      <sheetName val="Fujian_Mixed39"/>
      <sheetName val="cK_Jeans_-_orginal37"/>
      <sheetName val="MR_Bank37"/>
      <sheetName val="cic_22-9_-_26-1037"/>
      <sheetName val="TRANSPORT_VN37"/>
      <sheetName val="Taux_de_change_37"/>
      <sheetName val="Search_Terms37"/>
      <sheetName val="Local_TV_Sept37"/>
      <sheetName val="PLANNING_SCHEDULE37"/>
      <sheetName val="Product_Groups37"/>
      <sheetName val="ECOM_Periodique37"/>
      <sheetName val="ECOM_Mensuel37"/>
      <sheetName val="PERIMETRE_A7628"/>
      <sheetName val="主营业务收入_by_client29"/>
      <sheetName val="DC_H2827"/>
      <sheetName val="Data_Validation23"/>
      <sheetName val="PC_Keywords_by_campaign23"/>
      <sheetName val="Payment_Status23"/>
      <sheetName val="DAII_CYC18"/>
      <sheetName val="DEXF1_CYC18"/>
      <sheetName val="96BGT0_XLS17"/>
      <sheetName val="Approving_COE8"/>
      <sheetName val="V_A_8"/>
      <sheetName val="Dreams_Come_True11"/>
      <sheetName val="App_Summary11"/>
      <sheetName val="TV_spot_supplier7"/>
      <sheetName val="EI_Calc4"/>
      <sheetName val="항목정리_(3)4"/>
      <sheetName val="SYM-Minder_Mapping4"/>
      <sheetName val="Placements_detail4"/>
      <sheetName val="Mindshare_SH4"/>
      <sheetName val="Offerta_Tv_in_Italia4"/>
      <sheetName val="Profitability_by_Client_(MNCs)4"/>
      <sheetName val="Indo_(0)38"/>
      <sheetName val="Malaysia_(0)38"/>
      <sheetName val="Thailand_(0)38"/>
      <sheetName val="India_(0)38"/>
      <sheetName val="Taiwan_(0)38"/>
      <sheetName val="PRC-TV_(0)38"/>
      <sheetName val="TV_GRP's_guarantees_Citroën38"/>
      <sheetName val="Dailïes_Fin__Table_Citroën38"/>
      <sheetName val="PRC_TV__0_38"/>
      <sheetName val="TV_C_GRP_updated_resultsNet38"/>
      <sheetName val="TV_C_GRP_updated_resultsGross38"/>
      <sheetName val="TV_C_GRP_updated_results37"/>
      <sheetName val="Fujian_Mixed38"/>
      <sheetName val="cK_Jeans_-_orginal36"/>
      <sheetName val="MR_Bank36"/>
      <sheetName val="cic_22-9_-_26-1036"/>
      <sheetName val="TRANSPORT_VN36"/>
      <sheetName val="Taux_de_change_36"/>
      <sheetName val="Search_Terms36"/>
      <sheetName val="Local_TV_Sept36"/>
      <sheetName val="PLANNING_SCHEDULE36"/>
      <sheetName val="Product_Groups36"/>
      <sheetName val="ECOM_Periodique36"/>
      <sheetName val="ECOM_Mensuel36"/>
      <sheetName val="PERIMETRE_A7627"/>
      <sheetName val="主营业务收入_by_client28"/>
      <sheetName val="DC_H2826"/>
      <sheetName val="Data_Validation22"/>
      <sheetName val="PC_Keywords_by_campaign22"/>
      <sheetName val="Payment_Status22"/>
      <sheetName val="Approving_COE7"/>
      <sheetName val="V_A_7"/>
      <sheetName val="DAII_CYC17"/>
      <sheetName val="DEXF1_CYC17"/>
      <sheetName val="TV_spot_supplier6"/>
      <sheetName val="96BGT0_XLS16"/>
      <sheetName val="EI_Calc3"/>
      <sheetName val="SYM-Minder_Mapping3"/>
      <sheetName val="Placements_detail3"/>
      <sheetName val="Mindshare_SH3"/>
      <sheetName val="Offerta_Tv_in_Italia3"/>
      <sheetName val="Profitability_by_Client_(MNCs)3"/>
      <sheetName val="96BGT0_XLS10"/>
      <sheetName val="Data_Validation16"/>
      <sheetName val="PC_Keywords_by_campaign16"/>
      <sheetName val="Payment_Status16"/>
      <sheetName val="Indo_(0)30"/>
      <sheetName val="Malaysia_(0)30"/>
      <sheetName val="Thailand_(0)30"/>
      <sheetName val="India_(0)30"/>
      <sheetName val="Taiwan_(0)30"/>
      <sheetName val="PRC-TV_(0)30"/>
      <sheetName val="TV_GRP's_guarantees_Citroën30"/>
      <sheetName val="Dailïes_Fin__Table_Citroën30"/>
      <sheetName val="PRC_TV__0_30"/>
      <sheetName val="TV_C_GRP_updated_resultsNet30"/>
      <sheetName val="TV_C_GRP_updated_resultsGross30"/>
      <sheetName val="TV_C_GRP_updated_results29"/>
      <sheetName val="Fujian_Mixed30"/>
      <sheetName val="cK_Jeans_-_orginal28"/>
      <sheetName val="MR_Bank28"/>
      <sheetName val="cic_22-9_-_26-1028"/>
      <sheetName val="TRANSPORT_VN28"/>
      <sheetName val="Taux_de_change_28"/>
      <sheetName val="Search_Terms28"/>
      <sheetName val="Local_TV_Sept28"/>
      <sheetName val="PLANNING_SCHEDULE28"/>
      <sheetName val="Product_Groups28"/>
      <sheetName val="ECOM_Periodique28"/>
      <sheetName val="ECOM_Mensuel28"/>
      <sheetName val="PERIMETRE_A7619"/>
      <sheetName val="主营业务收入_by_client20"/>
      <sheetName val="DC_H2818"/>
      <sheetName val="96BGT0_XLS8"/>
      <sheetName val="Data_Validation14"/>
      <sheetName val="PC_Keywords_by_campaign14"/>
      <sheetName val="Payment_Status14"/>
      <sheetName val="Indo_(0)31"/>
      <sheetName val="Malaysia_(0)31"/>
      <sheetName val="Thailand_(0)31"/>
      <sheetName val="India_(0)31"/>
      <sheetName val="Taiwan_(0)31"/>
      <sheetName val="PRC-TV_(0)31"/>
      <sheetName val="TV_GRP's_guarantees_Citroën31"/>
      <sheetName val="Dailïes_Fin__Table_Citroën31"/>
      <sheetName val="PRC_TV__0_31"/>
      <sheetName val="TV_C_GRP_updated_resultsNet31"/>
      <sheetName val="TV_C_GRP_updated_resultsGross31"/>
      <sheetName val="TV_C_GRP_updated_results30"/>
      <sheetName val="Fujian_Mixed31"/>
      <sheetName val="cK_Jeans_-_orginal29"/>
      <sheetName val="MR_Bank29"/>
      <sheetName val="cic_22-9_-_26-1029"/>
      <sheetName val="TRANSPORT_VN29"/>
      <sheetName val="Taux_de_change_29"/>
      <sheetName val="Search_Terms29"/>
      <sheetName val="Local_TV_Sept29"/>
      <sheetName val="PLANNING_SCHEDULE29"/>
      <sheetName val="Product_Groups29"/>
      <sheetName val="ECOM_Periodique29"/>
      <sheetName val="ECOM_Mensuel29"/>
      <sheetName val="PERIMETRE_A7620"/>
      <sheetName val="主营业务收入_by_client21"/>
      <sheetName val="DC_H2819"/>
      <sheetName val="96BGT0_XLS9"/>
      <sheetName val="Data_Validation15"/>
      <sheetName val="PC_Keywords_by_campaign15"/>
      <sheetName val="Payment_Status15"/>
      <sheetName val="Indo_(0)33"/>
      <sheetName val="Malaysia_(0)33"/>
      <sheetName val="Thailand_(0)33"/>
      <sheetName val="India_(0)33"/>
      <sheetName val="Taiwan_(0)33"/>
      <sheetName val="PRC-TV_(0)33"/>
      <sheetName val="TV_GRP's_guarantees_Citroën33"/>
      <sheetName val="Dailïes_Fin__Table_Citroën33"/>
      <sheetName val="PRC_TV__0_33"/>
      <sheetName val="TV_C_GRP_updated_resultsNet33"/>
      <sheetName val="TV_C_GRP_updated_resultsGross33"/>
      <sheetName val="TV_C_GRP_updated_results32"/>
      <sheetName val="Fujian_Mixed33"/>
      <sheetName val="cK_Jeans_-_orginal31"/>
      <sheetName val="MR_Bank31"/>
      <sheetName val="cic_22-9_-_26-1031"/>
      <sheetName val="TRANSPORT_VN31"/>
      <sheetName val="Taux_de_change_31"/>
      <sheetName val="Search_Terms31"/>
      <sheetName val="Local_TV_Sept31"/>
      <sheetName val="PLANNING_SCHEDULE31"/>
      <sheetName val="Product_Groups31"/>
      <sheetName val="ECOM_Periodique31"/>
      <sheetName val="ECOM_Mensuel31"/>
      <sheetName val="PERIMETRE_A7622"/>
      <sheetName val="主营业务收入_by_client23"/>
      <sheetName val="DC_H2821"/>
      <sheetName val="Data_Validation17"/>
      <sheetName val="PC_Keywords_by_campaign17"/>
      <sheetName val="Payment_Status17"/>
      <sheetName val="Approving_COE4"/>
      <sheetName val="V_A_4"/>
      <sheetName val="DAII_CYC12"/>
      <sheetName val="DEXF1_CYC12"/>
      <sheetName val="TV_spot_supplier3"/>
      <sheetName val="96BGT0_XLS11"/>
      <sheetName val="SYM-Minder_Mapping1"/>
      <sheetName val="Placements_detail1"/>
      <sheetName val="Mindshare_SH1"/>
      <sheetName val="Offerta_Tv_in_Italia1"/>
      <sheetName val="Profitability_by_Client_(MNCs)1"/>
      <sheetName val="Indo_(0)34"/>
      <sheetName val="Malaysia_(0)34"/>
      <sheetName val="Thailand_(0)34"/>
      <sheetName val="India_(0)34"/>
      <sheetName val="Taiwan_(0)34"/>
      <sheetName val="PRC-TV_(0)34"/>
      <sheetName val="TV_GRP's_guarantees_Citroën34"/>
      <sheetName val="Dailïes_Fin__Table_Citroën34"/>
      <sheetName val="PRC_TV__0_34"/>
      <sheetName val="TV_C_GRP_updated_resultsNet34"/>
      <sheetName val="TV_C_GRP_updated_resultsGross34"/>
      <sheetName val="TV_C_GRP_updated_results33"/>
      <sheetName val="Fujian_Mixed34"/>
      <sheetName val="cK_Jeans_-_orginal32"/>
      <sheetName val="MR_Bank32"/>
      <sheetName val="cic_22-9_-_26-1032"/>
      <sheetName val="TRANSPORT_VN32"/>
      <sheetName val="Taux_de_change_32"/>
      <sheetName val="Search_Terms32"/>
      <sheetName val="Local_TV_Sept32"/>
      <sheetName val="PLANNING_SCHEDULE32"/>
      <sheetName val="Product_Groups32"/>
      <sheetName val="ECOM_Periodique32"/>
      <sheetName val="ECOM_Mensuel32"/>
      <sheetName val="PERIMETRE_A7623"/>
      <sheetName val="主营业务收入_by_client24"/>
      <sheetName val="DC_H2822"/>
      <sheetName val="Data_Validation18"/>
      <sheetName val="PC_Keywords_by_campaign18"/>
      <sheetName val="Payment_Status18"/>
      <sheetName val="Approving_COE5"/>
      <sheetName val="V_A_5"/>
      <sheetName val="DAII_CYC13"/>
      <sheetName val="DEXF1_CYC13"/>
      <sheetName val="TV_spot_supplier4"/>
      <sheetName val="96BGT0_XLS12"/>
      <sheetName val="SYM-Minder_Mapping2"/>
      <sheetName val="Placements_detail2"/>
      <sheetName val="Mindshare_SH2"/>
      <sheetName val="Offerta_Tv_in_Italia2"/>
      <sheetName val="Profitability_by_Client_(MNCs)2"/>
      <sheetName val="Indo_(0)37"/>
      <sheetName val="Malaysia_(0)37"/>
      <sheetName val="Thailand_(0)37"/>
      <sheetName val="India_(0)37"/>
      <sheetName val="Taiwan_(0)37"/>
      <sheetName val="PRC-TV_(0)37"/>
      <sheetName val="TV_GRP's_guarantees_Citroën37"/>
      <sheetName val="Dailïes_Fin__Table_Citroën37"/>
      <sheetName val="PRC_TV__0_37"/>
      <sheetName val="TV_C_GRP_updated_resultsNet37"/>
      <sheetName val="TV_C_GRP_updated_resultsGross37"/>
      <sheetName val="TV_C_GRP_updated_results36"/>
      <sheetName val="Fujian_Mixed37"/>
      <sheetName val="cK_Jeans_-_orginal35"/>
      <sheetName val="MR_Bank35"/>
      <sheetName val="cic_22-9_-_26-1035"/>
      <sheetName val="TRANSPORT_VN35"/>
      <sheetName val="Taux_de_change_35"/>
      <sheetName val="Search_Terms35"/>
      <sheetName val="Local_TV_Sept35"/>
      <sheetName val="PLANNING_SCHEDULE35"/>
      <sheetName val="Product_Groups35"/>
      <sheetName val="ECOM_Periodique35"/>
      <sheetName val="ECOM_Mensuel35"/>
      <sheetName val="PERIMETRE_A7626"/>
      <sheetName val="主营业务收入_by_client27"/>
      <sheetName val="DC_H2825"/>
      <sheetName val="96BGT0_XLS15"/>
      <sheetName val="Data_Validation21"/>
      <sheetName val="PC_Keywords_by_campaign21"/>
      <sheetName val="Payment_Status21"/>
      <sheetName val="DAII_CYC16"/>
      <sheetName val="DEXF1_CYC16"/>
      <sheetName val="Indo_(0)35"/>
      <sheetName val="Malaysia_(0)35"/>
      <sheetName val="Thailand_(0)35"/>
      <sheetName val="India_(0)35"/>
      <sheetName val="Taiwan_(0)35"/>
      <sheetName val="PRC-TV_(0)35"/>
      <sheetName val="TV_GRP's_guarantees_Citroën35"/>
      <sheetName val="Dailïes_Fin__Table_Citroën35"/>
      <sheetName val="PRC_TV__0_35"/>
      <sheetName val="TV_C_GRP_updated_resultsNet35"/>
      <sheetName val="TV_C_GRP_updated_resultsGross35"/>
      <sheetName val="TV_C_GRP_updated_results34"/>
      <sheetName val="Fujian_Mixed35"/>
      <sheetName val="cK_Jeans_-_orginal33"/>
      <sheetName val="MR_Bank33"/>
      <sheetName val="cic_22-9_-_26-1033"/>
      <sheetName val="TRANSPORT_VN33"/>
      <sheetName val="Taux_de_change_33"/>
      <sheetName val="Search_Terms33"/>
      <sheetName val="Local_TV_Sept33"/>
      <sheetName val="PLANNING_SCHEDULE33"/>
      <sheetName val="Product_Groups33"/>
      <sheetName val="ECOM_Periodique33"/>
      <sheetName val="ECOM_Mensuel33"/>
      <sheetName val="PERIMETRE_A7624"/>
      <sheetName val="主营业务收入_by_client25"/>
      <sheetName val="DC_H2823"/>
      <sheetName val="Data_Validation19"/>
      <sheetName val="PC_Keywords_by_campaign19"/>
      <sheetName val="Payment_Status19"/>
      <sheetName val="Approving_COE6"/>
      <sheetName val="V_A_6"/>
      <sheetName val="DAII_CYC14"/>
      <sheetName val="DEXF1_CYC14"/>
      <sheetName val="TV_spot_supplier5"/>
      <sheetName val="96BGT0_XLS13"/>
      <sheetName val="Indo_(0)36"/>
      <sheetName val="Malaysia_(0)36"/>
      <sheetName val="Thailand_(0)36"/>
      <sheetName val="India_(0)36"/>
      <sheetName val="Taiwan_(0)36"/>
      <sheetName val="PRC-TV_(0)36"/>
      <sheetName val="TV_GRP's_guarantees_Citroën36"/>
      <sheetName val="Dailïes_Fin__Table_Citroën36"/>
      <sheetName val="PRC_TV__0_36"/>
      <sheetName val="TV_C_GRP_updated_resultsNet36"/>
      <sheetName val="TV_C_GRP_updated_resultsGross36"/>
      <sheetName val="TV_C_GRP_updated_results35"/>
      <sheetName val="Fujian_Mixed36"/>
      <sheetName val="cK_Jeans_-_orginal34"/>
      <sheetName val="MR_Bank34"/>
      <sheetName val="cic_22-9_-_26-1034"/>
      <sheetName val="TRANSPORT_VN34"/>
      <sheetName val="Taux_de_change_34"/>
      <sheetName val="Search_Terms34"/>
      <sheetName val="Local_TV_Sept34"/>
      <sheetName val="PLANNING_SCHEDULE34"/>
      <sheetName val="Product_Groups34"/>
      <sheetName val="ECOM_Periodique34"/>
      <sheetName val="ECOM_Mensuel34"/>
      <sheetName val="PERIMETRE_A7625"/>
      <sheetName val="主营业务收入_by_client26"/>
      <sheetName val="DC_H2824"/>
      <sheetName val="96BGT0_XLS14"/>
      <sheetName val="Data_Validation20"/>
      <sheetName val="PC_Keywords_by_campaign20"/>
      <sheetName val="Payment_Status20"/>
      <sheetName val="DAII_CYC15"/>
      <sheetName val="DEXF1_CYC15"/>
      <sheetName val="SOI Breakdown"/>
      <sheetName val="Summary"/>
      <sheetName val="SBM29"/>
      <sheetName val="database"/>
      <sheetName val="POWER ASSUMPTIONS"/>
      <sheetName val="数据字典"/>
      <sheetName val="工作表1"/>
      <sheetName val="LIST OF COMPANIES"/>
      <sheetName val="COVER"/>
      <sheetName val="Market"/>
      <sheetName val="Plan1-苏菲日记排期(已确认)"/>
      <sheetName val="__METADATA__"/>
      <sheetName val="媒体T-"/>
      <sheetName val="媒体形式&amp;线路"/>
      <sheetName val="eqpmad2"/>
      <sheetName val="中小学生"/>
      <sheetName val="总人口"/>
      <sheetName val="Sales Target"/>
      <sheetName val="95059D"/>
      <sheetName val="原始数据"/>
      <sheetName val="NAVV"/>
      <sheetName val="Indo_(0)40"/>
      <sheetName val="Malaysia_(0)40"/>
      <sheetName val="Thailand_(0)40"/>
      <sheetName val="India_(0)40"/>
      <sheetName val="Taiwan_(0)40"/>
      <sheetName val="PRC-TV_(0)40"/>
      <sheetName val="TV_GRP's_guarantees_Citroën40"/>
      <sheetName val="Dailïes_Fin__Table_Citroën40"/>
      <sheetName val="PRC_TV__0_40"/>
      <sheetName val="TV_C_GRP_updated_resultsNet40"/>
      <sheetName val="TV_C_GRP_updated_resultsGross40"/>
      <sheetName val="Fujian_Mixed40"/>
      <sheetName val="TV_C_GRP_updated_results39"/>
      <sheetName val="cK_Jeans_-_orginal38"/>
      <sheetName val="MR_Bank38"/>
      <sheetName val="cic_22-9_-_26-1038"/>
      <sheetName val="ECOM_Periodique38"/>
      <sheetName val="ECOM_Mensuel38"/>
      <sheetName val="Taux_de_change_38"/>
      <sheetName val="TRANSPORT_VN38"/>
      <sheetName val="Search_Terms38"/>
      <sheetName val="Local_TV_Sept38"/>
      <sheetName val="PLANNING_SCHEDULE38"/>
      <sheetName val="Product_Groups38"/>
      <sheetName val="PERIMETRE_A7629"/>
      <sheetName val="主营业务收入_by_client30"/>
      <sheetName val="DC_H2828"/>
      <sheetName val="Data_Validation24"/>
      <sheetName val="Approving_COE9"/>
      <sheetName val="PC_Keywords_by_campaign24"/>
      <sheetName val="Payment_Status24"/>
      <sheetName val="V_A_9"/>
      <sheetName val="DAII_CYC19"/>
      <sheetName val="DEXF1_CYC19"/>
      <sheetName val="TV_spot_supplier8"/>
      <sheetName val="96BGT0_XLS18"/>
      <sheetName val="Dreams_Come_True12"/>
      <sheetName val="App_Summary12"/>
      <sheetName val="항목정리_(3)5"/>
      <sheetName val="EI_Calc5"/>
      <sheetName val="Profitability_by_Client_(MNCs)5"/>
      <sheetName val="Offerta_Tv_in_Italia5"/>
      <sheetName val="SYM-Minder_Mapping5"/>
      <sheetName val="Placements_detail5"/>
      <sheetName val="Mindshare_SH5"/>
      <sheetName val="SOI_Breakdown"/>
      <sheetName val="0001costs"/>
      <sheetName val="이자율"/>
      <sheetName val="Indo_(0)41"/>
      <sheetName val="Malaysia_(0)41"/>
      <sheetName val="Thailand_(0)41"/>
      <sheetName val="India_(0)41"/>
      <sheetName val="Taiwan_(0)41"/>
      <sheetName val="PRC-TV_(0)41"/>
      <sheetName val="TV_GRP's_guarantees_Citroën41"/>
      <sheetName val="Dailïes_Fin__Table_Citroën41"/>
      <sheetName val="PRC_TV__0_41"/>
      <sheetName val="TV_C_GRP_updated_resultsNet41"/>
      <sheetName val="TV_C_GRP_updated_resultsGross41"/>
      <sheetName val="TV_C_GRP_updated_results40"/>
      <sheetName val="Fujian_Mixed41"/>
      <sheetName val="cK_Jeans_-_orginal39"/>
      <sheetName val="MR_Bank39"/>
      <sheetName val="cic_22-9_-_26-1039"/>
      <sheetName val="TRANSPORT_VN39"/>
      <sheetName val="Taux_de_change_39"/>
      <sheetName val="Search_Terms39"/>
      <sheetName val="Local_TV_Sept39"/>
      <sheetName val="PLANNING_SCHEDULE39"/>
      <sheetName val="Product_Groups39"/>
      <sheetName val="ECOM_Periodique39"/>
      <sheetName val="ECOM_Mensuel39"/>
      <sheetName val="PERIMETRE_A7630"/>
      <sheetName val="主营业务收入_by_client31"/>
      <sheetName val="DC_H2829"/>
      <sheetName val="Data_Validation25"/>
      <sheetName val="PC_Keywords_by_campaign25"/>
      <sheetName val="Payment_Status25"/>
      <sheetName val="DAII_CYC20"/>
      <sheetName val="DEXF1_CYC20"/>
      <sheetName val="96BGT0_XLS19"/>
      <sheetName val="Approving_COE10"/>
      <sheetName val="V_A_10"/>
      <sheetName val="TV_spot_supplier9"/>
      <sheetName val="Dreams_Come_True13"/>
      <sheetName val="App_Summary13"/>
      <sheetName val="EI_Calc6"/>
      <sheetName val="항목정리_(3)6"/>
      <sheetName val="SYM-Minder_Mapping6"/>
      <sheetName val="Placements_detail6"/>
      <sheetName val="Mindshare_SH6"/>
      <sheetName val="Offerta_Tv_in_Italia6"/>
      <sheetName val="Profitability_by_Client_(MNCs)6"/>
      <sheetName val="Indo_(0)46"/>
      <sheetName val="Malaysia_(0)46"/>
      <sheetName val="Thailand_(0)46"/>
      <sheetName val="India_(0)46"/>
      <sheetName val="Taiwan_(0)46"/>
      <sheetName val="PRC-TV_(0)46"/>
      <sheetName val="TV_GRP's_guarantees_Citroën46"/>
      <sheetName val="Dailïes_Fin__Table_Citroën46"/>
      <sheetName val="PRC_TV__0_46"/>
      <sheetName val="TV_C_GRP_updated_resultsNet46"/>
      <sheetName val="TV_C_GRP_updated_resultsGross46"/>
      <sheetName val="TV_C_GRP_updated_results45"/>
      <sheetName val="Fujian_Mixed46"/>
      <sheetName val="cK_Jeans_-_orginal44"/>
      <sheetName val="MR_Bank44"/>
      <sheetName val="cic_22-9_-_26-1044"/>
      <sheetName val="TRANSPORT_VN44"/>
      <sheetName val="Taux_de_change_44"/>
      <sheetName val="Search_Terms44"/>
      <sheetName val="Local_TV_Sept44"/>
      <sheetName val="PLANNING_SCHEDULE44"/>
      <sheetName val="Product_Groups44"/>
      <sheetName val="ECOM_Periodique44"/>
      <sheetName val="ECOM_Mensuel44"/>
      <sheetName val="PERIMETRE_A7635"/>
      <sheetName val="主营业务收入_by_client36"/>
      <sheetName val="DC_H2834"/>
      <sheetName val="Data_Validation30"/>
      <sheetName val="PC_Keywords_by_campaign30"/>
      <sheetName val="Payment_Status30"/>
      <sheetName val="96BGT0_XLS24"/>
      <sheetName val="DAII_CYC25"/>
      <sheetName val="DEXF1_CYC25"/>
      <sheetName val="Approving_COE15"/>
      <sheetName val="V_A_15"/>
      <sheetName val="Dreams_Come_True18"/>
      <sheetName val="App_Summary18"/>
      <sheetName val="EI_Calc11"/>
      <sheetName val="항목정리_(3)11"/>
      <sheetName val="SYM-Minder_Mapping11"/>
      <sheetName val="Placements_detail11"/>
      <sheetName val="Mindshare_SH11"/>
      <sheetName val="Offerta_Tv_in_Italia11"/>
      <sheetName val="Profitability_by_Client_(MNCs11"/>
      <sheetName val="TV_spot_supplier14"/>
      <sheetName val="Indo_(0)44"/>
      <sheetName val="Malaysia_(0)44"/>
      <sheetName val="Thailand_(0)44"/>
      <sheetName val="India_(0)44"/>
      <sheetName val="Taiwan_(0)44"/>
      <sheetName val="PRC-TV_(0)44"/>
      <sheetName val="TV_GRP's_guarantees_Citroën44"/>
      <sheetName val="Dailïes_Fin__Table_Citroën44"/>
      <sheetName val="PRC_TV__0_44"/>
      <sheetName val="TV_C_GRP_updated_resultsNet44"/>
      <sheetName val="TV_C_GRP_updated_resultsGross44"/>
      <sheetName val="TV_C_GRP_updated_results43"/>
      <sheetName val="Fujian_Mixed44"/>
      <sheetName val="cK_Jeans_-_orginal42"/>
      <sheetName val="MR_Bank42"/>
      <sheetName val="cic_22-9_-_26-1042"/>
      <sheetName val="TRANSPORT_VN42"/>
      <sheetName val="Taux_de_change_42"/>
      <sheetName val="Search_Terms42"/>
      <sheetName val="Local_TV_Sept42"/>
      <sheetName val="PLANNING_SCHEDULE42"/>
      <sheetName val="Product_Groups42"/>
      <sheetName val="ECOM_Periodique42"/>
      <sheetName val="ECOM_Mensuel42"/>
      <sheetName val="PERIMETRE_A7633"/>
      <sheetName val="主营业务收入_by_client34"/>
      <sheetName val="DC_H2832"/>
      <sheetName val="Data_Validation28"/>
      <sheetName val="PC_Keywords_by_campaign28"/>
      <sheetName val="Payment_Status28"/>
      <sheetName val="96BGT0_XLS22"/>
      <sheetName val="DAII_CYC23"/>
      <sheetName val="DEXF1_CYC23"/>
      <sheetName val="Approving_COE13"/>
      <sheetName val="V_A_13"/>
      <sheetName val="Dreams_Come_True16"/>
      <sheetName val="App_Summary16"/>
      <sheetName val="EI_Calc9"/>
      <sheetName val="항목정리_(3)9"/>
      <sheetName val="SYM-Minder_Mapping9"/>
      <sheetName val="Placements_detail9"/>
      <sheetName val="Mindshare_SH9"/>
      <sheetName val="Offerta_Tv_in_Italia9"/>
      <sheetName val="Profitability_by_Client_(MNCs)9"/>
      <sheetName val="TV_spot_supplier12"/>
      <sheetName val="Indo_(0)43"/>
      <sheetName val="Malaysia_(0)43"/>
      <sheetName val="Thailand_(0)43"/>
      <sheetName val="India_(0)43"/>
      <sheetName val="Taiwan_(0)43"/>
      <sheetName val="PRC-TV_(0)43"/>
      <sheetName val="TV_GRP's_guarantees_Citroën43"/>
      <sheetName val="Dailïes_Fin__Table_Citroën43"/>
      <sheetName val="PRC_TV__0_43"/>
      <sheetName val="TV_C_GRP_updated_resultsNet43"/>
      <sheetName val="TV_C_GRP_updated_resultsGross43"/>
      <sheetName val="TV_C_GRP_updated_results42"/>
      <sheetName val="Fujian_Mixed43"/>
      <sheetName val="cK_Jeans_-_orginal41"/>
      <sheetName val="MR_Bank41"/>
      <sheetName val="cic_22-9_-_26-1041"/>
      <sheetName val="TRANSPORT_VN41"/>
      <sheetName val="Taux_de_change_41"/>
      <sheetName val="Search_Terms41"/>
      <sheetName val="Local_TV_Sept41"/>
      <sheetName val="PLANNING_SCHEDULE41"/>
      <sheetName val="Product_Groups41"/>
      <sheetName val="ECOM_Periodique41"/>
      <sheetName val="ECOM_Mensuel41"/>
      <sheetName val="PERIMETRE_A7632"/>
      <sheetName val="主营业务收入_by_client33"/>
      <sheetName val="DC_H2831"/>
      <sheetName val="96BGT0_XLS21"/>
      <sheetName val="Data_Validation27"/>
      <sheetName val="PC_Keywords_by_campaign27"/>
      <sheetName val="Payment_Status27"/>
      <sheetName val="DAII_CYC22"/>
      <sheetName val="DEXF1_CYC22"/>
      <sheetName val="Approving_COE12"/>
      <sheetName val="V_A_12"/>
      <sheetName val="Dreams_Come_True15"/>
      <sheetName val="App_Summary15"/>
      <sheetName val="EI_Calc8"/>
      <sheetName val="항목정리_(3)8"/>
      <sheetName val="SYM-Minder_Mapping8"/>
      <sheetName val="Placements_detail8"/>
      <sheetName val="Mindshare_SH8"/>
      <sheetName val="Offerta_Tv_in_Italia8"/>
      <sheetName val="Profitability_by_Client_(MNCs)8"/>
      <sheetName val="TV_spot_supplier11"/>
      <sheetName val="Indo_(0)42"/>
      <sheetName val="Malaysia_(0)42"/>
      <sheetName val="Thailand_(0)42"/>
      <sheetName val="India_(0)42"/>
      <sheetName val="Taiwan_(0)42"/>
      <sheetName val="PRC-TV_(0)42"/>
      <sheetName val="TV_GRP's_guarantees_Citroën42"/>
      <sheetName val="Dailïes_Fin__Table_Citroën42"/>
      <sheetName val="PRC_TV__0_42"/>
      <sheetName val="TV_C_GRP_updated_resultsNet42"/>
      <sheetName val="TV_C_GRP_updated_resultsGross42"/>
      <sheetName val="TV_C_GRP_updated_results41"/>
      <sheetName val="Fujian_Mixed42"/>
      <sheetName val="cK_Jeans_-_orginal40"/>
      <sheetName val="MR_Bank40"/>
      <sheetName val="cic_22-9_-_26-1040"/>
      <sheetName val="TRANSPORT_VN40"/>
      <sheetName val="Taux_de_change_40"/>
      <sheetName val="Search_Terms40"/>
      <sheetName val="Local_TV_Sept40"/>
      <sheetName val="PLANNING_SCHEDULE40"/>
      <sheetName val="Product_Groups40"/>
      <sheetName val="ECOM_Periodique40"/>
      <sheetName val="ECOM_Mensuel40"/>
      <sheetName val="PERIMETRE_A7631"/>
      <sheetName val="主营业务收入_by_client32"/>
      <sheetName val="DC_H2830"/>
      <sheetName val="96BGT0_XLS20"/>
      <sheetName val="Data_Validation26"/>
      <sheetName val="PC_Keywords_by_campaign26"/>
      <sheetName val="Payment_Status26"/>
      <sheetName val="DAII_CYC21"/>
      <sheetName val="DEXF1_CYC21"/>
      <sheetName val="Approving_COE11"/>
      <sheetName val="V_A_11"/>
      <sheetName val="Dreams_Come_True14"/>
      <sheetName val="App_Summary14"/>
      <sheetName val="EI_Calc7"/>
      <sheetName val="항목정리_(3)7"/>
      <sheetName val="SYM-Minder_Mapping7"/>
      <sheetName val="Placements_detail7"/>
      <sheetName val="Mindshare_SH7"/>
      <sheetName val="Offerta_Tv_in_Italia7"/>
      <sheetName val="Profitability_by_Client_(MNCs)7"/>
      <sheetName val="TV_spot_supplier10"/>
      <sheetName val="Indo_(0)45"/>
      <sheetName val="Malaysia_(0)45"/>
      <sheetName val="Thailand_(0)45"/>
      <sheetName val="India_(0)45"/>
      <sheetName val="Taiwan_(0)45"/>
      <sheetName val="PRC-TV_(0)45"/>
      <sheetName val="TV_GRP's_guarantees_Citroën45"/>
      <sheetName val="Dailïes_Fin__Table_Citroën45"/>
      <sheetName val="PRC_TV__0_45"/>
      <sheetName val="TV_C_GRP_updated_resultsNet45"/>
      <sheetName val="TV_C_GRP_updated_resultsGross45"/>
      <sheetName val="TV_C_GRP_updated_results44"/>
      <sheetName val="Fujian_Mixed45"/>
      <sheetName val="cK_Jeans_-_orginal43"/>
      <sheetName val="MR_Bank43"/>
      <sheetName val="cic_22-9_-_26-1043"/>
      <sheetName val="TRANSPORT_VN43"/>
      <sheetName val="Taux_de_change_43"/>
      <sheetName val="Search_Terms43"/>
      <sheetName val="Local_TV_Sept43"/>
      <sheetName val="PLANNING_SCHEDULE43"/>
      <sheetName val="Product_Groups43"/>
      <sheetName val="ECOM_Periodique43"/>
      <sheetName val="ECOM_Mensuel43"/>
      <sheetName val="PERIMETRE_A7634"/>
      <sheetName val="主营业务收入_by_client35"/>
      <sheetName val="DC_H2833"/>
      <sheetName val="96BGT0_XLS23"/>
      <sheetName val="Data_Validation29"/>
      <sheetName val="PC_Keywords_by_campaign29"/>
      <sheetName val="Payment_Status29"/>
      <sheetName val="DAII_CYC24"/>
      <sheetName val="DEXF1_CYC24"/>
      <sheetName val="Approving_COE14"/>
      <sheetName val="V_A_14"/>
      <sheetName val="Dreams_Come_True17"/>
      <sheetName val="App_Summary17"/>
      <sheetName val="EI_Calc10"/>
      <sheetName val="항목정리_(3)10"/>
      <sheetName val="SYM-Minder_Mapping10"/>
      <sheetName val="Placements_detail10"/>
      <sheetName val="Mindshare_SH10"/>
      <sheetName val="Offerta_Tv_in_Italia10"/>
      <sheetName val="Profitability_by_Client_(MNCs10"/>
      <sheetName val="TV_spot_supplier13"/>
      <sheetName val="Indo_(0)47"/>
      <sheetName val="Malaysia_(0)47"/>
      <sheetName val="Thailand_(0)47"/>
      <sheetName val="India_(0)47"/>
      <sheetName val="Taiwan_(0)47"/>
      <sheetName val="PRC-TV_(0)47"/>
      <sheetName val="TV_GRP's_guarantees_Citroën47"/>
      <sheetName val="Dailïes_Fin__Table_Citroën47"/>
      <sheetName val="PRC_TV__0_47"/>
      <sheetName val="TV_C_GRP_updated_resultsNet47"/>
      <sheetName val="TV_C_GRP_updated_resultsGross47"/>
      <sheetName val="TV_C_GRP_updated_results46"/>
      <sheetName val="Fujian_Mixed47"/>
      <sheetName val="cK_Jeans_-_orginal45"/>
      <sheetName val="MR_Bank45"/>
      <sheetName val="cic_22-9_-_26-1045"/>
      <sheetName val="TRANSPORT_VN45"/>
      <sheetName val="Taux_de_change_45"/>
      <sheetName val="Search_Terms45"/>
      <sheetName val="Local_TV_Sept45"/>
      <sheetName val="PLANNING_SCHEDULE45"/>
      <sheetName val="Product_Groups45"/>
      <sheetName val="ECOM_Periodique45"/>
      <sheetName val="ECOM_Mensuel45"/>
      <sheetName val="PERIMETRE_A7636"/>
      <sheetName val="主营业务收入_by_client37"/>
      <sheetName val="DC_H2835"/>
      <sheetName val="96BGT0_XLS25"/>
      <sheetName val="Data_Validation31"/>
      <sheetName val="PC_Keywords_by_campaign31"/>
      <sheetName val="Payment_Status31"/>
      <sheetName val="DAII_CYC26"/>
      <sheetName val="DEXF1_CYC26"/>
      <sheetName val="Approving_COE16"/>
      <sheetName val="V_A_16"/>
      <sheetName val="Dreams_Come_True19"/>
      <sheetName val="App_Summary19"/>
      <sheetName val="EI_Calc12"/>
      <sheetName val="항목정리_(3)12"/>
      <sheetName val="SYM-Minder_Mapping12"/>
      <sheetName val="Placements_detail12"/>
      <sheetName val="Mindshare_SH12"/>
      <sheetName val="Offerta_Tv_in_Italia12"/>
      <sheetName val="Profitability_by_Client_(MNCs12"/>
      <sheetName val="TV_spot_supplier15"/>
      <sheetName val="_x005f_x0000___x005f_x0000___x005f_x0000__x005f_x0000_2"/>
      <sheetName val="资源方案 1"/>
      <sheetName val="Lista"/>
      <sheetName val="Indo_(0)48"/>
      <sheetName val="Malaysia_(0)48"/>
      <sheetName val="Thailand_(0)48"/>
      <sheetName val="India_(0)48"/>
      <sheetName val="Taiwan_(0)48"/>
      <sheetName val="PRC-TV_(0)48"/>
      <sheetName val="TV_GRP's_guarantees_Citroën48"/>
      <sheetName val="Dailïes_Fin__Table_Citroën48"/>
      <sheetName val="PRC_TV__0_48"/>
      <sheetName val="TV_C_GRP_updated_resultsNet48"/>
      <sheetName val="TV_C_GRP_updated_resultsGross48"/>
      <sheetName val="TV_C_GRP_updated_results47"/>
      <sheetName val="Fujian_Mixed48"/>
      <sheetName val="cK_Jeans_-_orginal46"/>
      <sheetName val="MR_Bank46"/>
      <sheetName val="cic_22-9_-_26-1046"/>
      <sheetName val="TRANSPORT_VN46"/>
      <sheetName val="Taux_de_change_46"/>
      <sheetName val="Search_Terms46"/>
      <sheetName val="Local_TV_Sept46"/>
      <sheetName val="PLANNING_SCHEDULE46"/>
      <sheetName val="Product_Groups46"/>
      <sheetName val="ECOM_Periodique46"/>
      <sheetName val="ECOM_Mensuel46"/>
      <sheetName val="PERIMETRE_A7637"/>
      <sheetName val="主营业务收入_by_client38"/>
      <sheetName val="DC_H2836"/>
      <sheetName val="Data_Validation32"/>
      <sheetName val="PC_Keywords_by_campaign32"/>
      <sheetName val="Payment_Status32"/>
      <sheetName val="Approving_COE17"/>
      <sheetName val="V_A_19"/>
      <sheetName val="DAII_CYC27"/>
      <sheetName val="DEXF1_CYC27"/>
      <sheetName val="TV_spot_supplier16"/>
      <sheetName val="96BGT0_XLS26"/>
      <sheetName val="Dreams_Come_True20"/>
      <sheetName val="App_Summary20"/>
      <sheetName val="항목정리_(3)13"/>
      <sheetName val="EI_Calc13"/>
      <sheetName val="Profitability_by_Client_(MNCs13"/>
      <sheetName val="Offerta_Tv_in_Italia13"/>
      <sheetName val="SYM-Minder_Mapping13"/>
      <sheetName val="Placements_detail13"/>
      <sheetName val="Mindshare_SH13"/>
      <sheetName val="SOI_Breakdown1"/>
      <sheetName val="POWER_ASSUMPTIONS"/>
      <sheetName val="LIST_OF_COMPANIES"/>
      <sheetName val="Sales_Target"/>
      <sheetName val="资源方案_1"/>
      <sheetName val="V_A_18"/>
      <sheetName val="tv"/>
      <sheetName val="V_A_17"/>
      <sheetName val="SOI_Breakdown3"/>
      <sheetName val="POWER_ASSUMPTIONS2"/>
      <sheetName val="LIST_OF_COMPANIES2"/>
      <sheetName val="Sales_Target2"/>
      <sheetName val="SOI_Breakdown2"/>
      <sheetName val="POWER_ASSUMPTIONS1"/>
      <sheetName val="LIST_OF_COMPANIES1"/>
      <sheetName val="Sales_Target1"/>
      <sheetName val="03 Price"/>
      <sheetName val="données"/>
      <sheetName val="KPI Box Volume month YTD"/>
      <sheetName val="P1012001"/>
      <sheetName val="Proposal Details"/>
      <sheetName val="Hidden_Data"/>
      <sheetName val="Proposal Summary"/>
      <sheetName val="图表"/>
      <sheetName val="___Users_gisele_Desktop_P__排期排期"/>
      <sheetName val="瀀尀鈀ὣ鉧ὣ鉧ὣ鉧ὣ鉧ὣ鉧ὣ屧븀ﶏ₀㄀홲蹎屿鈀ὣ鉧ὣ鉧ὣ鉧ὣ鉧"/>
      <sheetName val="椀猀攀氀攀尀䐀攀猀欀琀漀瀀尀倀㨀尀鈀ὣ鉧ὣ鉧ὣ鉧ὣ鉧ὣ鉧ὣ屧븀"/>
      <sheetName val="¾ý "/>
      <sheetName val="Ā___Users_gisele_Desktop_P__排期排"/>
      <sheetName val="尀䐀攀猀欀琀漀瀀尀倀㨀尀鈀ὣ鉧ὣ鉧ὣ鉧ὣ鉧ὣ鉧ὣ屧븀ﶏ₀㄀홲蹎"/>
      <sheetName val="能 爱他美_Users_emilyqin_Desktop_A_"/>
      <sheetName val="_Recovered_SheetName_56_"/>
      <sheetName val="_Recovered_SheetName_57_"/>
      <sheetName val="_Recovered_SheetName_58_"/>
      <sheetName val="_Recovered_SheetName_59_"/>
      <sheetName val="_Recovered_SheetName_60_"/>
      <sheetName val="_Recovered_SheetName_61_"/>
      <sheetName val="_Recovered_SheetName_62_"/>
      <sheetName val="_Recovered_SheetName_63_"/>
      <sheetName val="_Recovered_SheetName_64_"/>
      <sheetName val="_Recovered_SheetName_65_"/>
      <sheetName val="_Recovered_SheetName_66_"/>
      <sheetName val="_Recovered_SheetName_67_"/>
      <sheetName val="_Recovered_SheetName_68_"/>
      <sheetName val="_Recovered_SheetName_69_"/>
      <sheetName val="_Recovered_SheetName_70_"/>
      <sheetName val="_Recovered_SheetName_71_"/>
      <sheetName val="_Recovered_SheetName_72_"/>
      <sheetName val="_Recovered_SheetName_73_"/>
      <sheetName val="_Recovered_SheetName_74_"/>
      <sheetName val="_Recovered_SheetName_75_"/>
      <sheetName val="_Recovered_SheetName_76_"/>
      <sheetName val="_Recovered_SheetName_77_"/>
      <sheetName val="_Recovered_SheetName_78_"/>
      <sheetName val="_Recovered_SheetName_79_"/>
      <sheetName val="_Recovered_SheetName_80_"/>
      <sheetName val="_Recovered_SheetName_81_"/>
      <sheetName val="_Recovered_SheetName_82_"/>
      <sheetName val="_Recovered_SheetName_83_"/>
      <sheetName val="_Recovered_SheetName_84_"/>
      <sheetName val="_Recovered_SheetName_85_"/>
      <sheetName val="_Recovered_SheetName_86_"/>
      <sheetName val="_Recovered_SheetName_87_"/>
      <sheetName val="_Recovered_SheetName_88_"/>
      <sheetName val="_Recovered_SheetName_89_"/>
      <sheetName val="_Recovered_SheetName_90_"/>
      <sheetName val="_Recovered_SheetName_91_"/>
      <sheetName val="_Recovered_SheetName_92_"/>
      <sheetName val="_Recovered_SheetName_93_"/>
      <sheetName val="_Recovered_SheetName_94_"/>
      <sheetName val="_Recovered_SheetName_95_"/>
      <sheetName val="_Recovered_SheetName_96_"/>
      <sheetName val="_Recovered_SheetName_97_"/>
      <sheetName val="_Recovered_SheetName_98_"/>
      <sheetName val="_Recovered_SheetName_99_"/>
      <sheetName val="_Recovered_SheetName_100_"/>
      <sheetName val="_Recovered_SheetName_101_"/>
      <sheetName val="_Recovered_SheetName_102_"/>
      <sheetName val="_Recovered_SheetName_103_"/>
      <sheetName val="_Recovered_SheetName_104_"/>
      <sheetName val="_Recovered_SheetName_105_"/>
      <sheetName val="_Recovered_SheetName_106_"/>
      <sheetName val="_Recovered_SheetName_107_"/>
      <sheetName val="_Recovered_SheetName_108_"/>
      <sheetName val="_Recovered_SheetName_109_"/>
      <sheetName val="_Recovered_SheetName_110_"/>
      <sheetName val="_Recovered_SheetName_111_"/>
      <sheetName val="_Recovered_SheetName_112_"/>
      <sheetName val="_Recovered_SheetName_113_"/>
      <sheetName val="_Recovered_SheetName_114_"/>
      <sheetName val="_Recovered_SheetName_115_"/>
      <sheetName val="_Recovered_SheetName_116_"/>
      <sheetName val="_Recovered_SheetName_117_"/>
      <sheetName val="_Recovered_SheetName_118_"/>
      <sheetName val="_Recovered_SheetName_119_"/>
      <sheetName val="_Recovered_SheetName_120_"/>
      <sheetName val="_Recovered_SheetName_121_"/>
      <sheetName val="_Recovered_SheetName_122_"/>
      <sheetName val="_Recovered_SheetName_123_"/>
      <sheetName val="_Recovered_SheetName_124_"/>
      <sheetName val="_Recovered_SheetName_125_"/>
      <sheetName val="_Recovered_SheetName_126_"/>
      <sheetName val="_Recovered_SheetName_127_"/>
      <sheetName val="_Recovered_SheetName_128_"/>
      <sheetName val="_Recovered_SheetName_129_"/>
      <sheetName val="_Recovered_SheetName_130_"/>
      <sheetName val="_Recovered_SheetName_131_"/>
      <sheetName val="_Recovered_SheetName_132_"/>
      <sheetName val="_Recovered_SheetName_133_"/>
      <sheetName val="_Recovered_SheetName_134_"/>
      <sheetName val="_Recovered_SheetName_135_"/>
      <sheetName val="_Recovered_SheetName_136_"/>
      <sheetName val="_Recovered_SheetName_137_"/>
      <sheetName val="_Recovered_SheetName_138_"/>
      <sheetName val="_Recovered_SheetName_139_"/>
      <sheetName val="_Recovered_SheetName_140_"/>
      <sheetName val="_Recovered_SheetName_141_"/>
      <sheetName val="广告类型&amp;媒体体系说明"/>
      <sheetName val="业务团队目录"/>
      <sheetName val="客户行业及名称目录"/>
      <sheetName val="广告类型&amp;媒体体系说明-Y2020"/>
      <sheetName val="广告类型&amp;媒体体系说明Y-2021"/>
      <sheetName val="通信"/>
      <sheetName val="_x005f_x0000_$_x005"/>
      <sheetName val="Volumen"/>
      <sheetName val="Spot Plan -SC"/>
      <sheetName val="전체단가표"/>
      <sheetName val="2002年一般预算收入"/>
      <sheetName val="Cap-Depr-Sales Tax"/>
      <sheetName val="JAPAN"/>
      <sheetName val="#REF"/>
      <sheetName val="9月"/>
      <sheetName val="11月"/>
      <sheetName val="OR"/>
      <sheetName val="OT"/>
      <sheetName val="weeks"/>
      <sheetName val="Debt"/>
      <sheetName val="Foreign"/>
      <sheetName val="Manual"/>
      <sheetName val="96PLAN"/>
      <sheetName val="応用ver. pulldown"/>
      <sheetName val="GENGMING"/>
      <sheetName val="seven"/>
      <sheetName val="eight"/>
      <sheetName val="Sheet264"/>
      <sheetName val="_x005f_x0000___x005f_x0000___x0"/>
      <sheetName val="Sheet300"/>
      <sheetName val="农业人口"/>
      <sheetName val="Sheet263"/>
      <sheetName val="广告公司"/>
      <sheetName val="Sheet269"/>
      <sheetName val="RD"/>
      <sheetName val="Sheet534"/>
      <sheetName val="기준정보"/>
      <sheetName val="전체실적"/>
      <sheetName val="효율계획(당월)"/>
      <sheetName val="TRANSPORT_VN_x0010_"/>
      <sheetName val="MACMASK1"/>
      <sheetName val="RATIOS"/>
      <sheetName val="27 abril"/>
      <sheetName val="数云订单数据"/>
      <sheetName val="cons sheet"/>
      <sheetName val="Australia"/>
      <sheetName val="HK"/>
      <sheetName val="Indonesia"/>
      <sheetName val="Korea"/>
      <sheetName val="Mal"/>
      <sheetName val="New Zealand"/>
      <sheetName val="Philippines"/>
      <sheetName val="Singapore"/>
      <sheetName val="Thailand"/>
      <sheetName val="TW"/>
      <sheetName val="Vietnam"/>
      <sheetName val="618 merchant"/>
      <sheetName val="PLAN NATIVE-FY02"/>
      <sheetName val="PIVOT SUMMARY"/>
      <sheetName val="asia"/>
      <sheetName val="Other Europe"/>
      <sheetName val="tr"/>
      <sheetName val="DATA-USD"/>
      <sheetName val="Pricing and COGS@100% ach"/>
      <sheetName val="Metrics"/>
      <sheetName val="AU"/>
      <sheetName val="CZ"/>
      <sheetName val="PL"/>
      <sheetName val="수액원료"/>
      <sheetName val="info sheet"/>
      <sheetName val="Input"/>
      <sheetName val="Data.SMAP"/>
      <sheetName val="상불"/>
      <sheetName val="Datasheet"/>
      <sheetName val="수액원료4"/>
      <sheetName val="Select"/>
      <sheetName val="Table"/>
      <sheetName val="Input Adjustments"/>
      <sheetName val="OPEX + Gift Costs Summary "/>
      <sheetName val="Target Worksheet"/>
      <sheetName val="Global Report"/>
      <sheetName val="13. Full Year 25-Line P(L)"/>
      <sheetName val="FCST PROPOSAL(PRO)"/>
      <sheetName val="Int'l unshaded"/>
      <sheetName val="HIST"/>
      <sheetName val="Full Year"/>
      <sheetName val="info"/>
      <sheetName val="CONSOL"/>
      <sheetName val="List.Area"/>
      <sheetName val="List.Brand"/>
      <sheetName val="List.BusType"/>
      <sheetName val="List.Misc"/>
      <sheetName val="List.Entity"/>
      <sheetName val="List.Period"/>
      <sheetName val="List.Scenario"/>
      <sheetName val="List.Segmnt"/>
      <sheetName val="List.TimeView"/>
      <sheetName val="BY_ENTITY"/>
      <sheetName val="ELCV"/>
      <sheetName val="Top Products Total (RAW)"/>
      <sheetName val="1-Lead"/>
      <sheetName val="数据源-数云"/>
      <sheetName val="Sheet256"/>
      <sheetName val="Sheet268"/>
      <sheetName val="a)DataBrand Full Year"/>
      <sheetName val="Acquisitions"/>
      <sheetName val="Output - ELCV"/>
      <sheetName val="login"/>
      <sheetName val="Eye Shadow"/>
      <sheetName val="P&amp;L"/>
      <sheetName val="QV SBS as of 2.5.15"/>
      <sheetName val="Mobile Data"/>
      <sheetName val="06"/>
      <sheetName val="ytd"/>
      <sheetName val="GA "/>
      <sheetName val="OtherInc"/>
      <sheetName val="SW"/>
      <sheetName val="NAWW"/>
      <sheetName val="Budget2001_Query"/>
      <sheetName val="新风尚活动list"/>
      <sheetName val="Summary Page"/>
      <sheetName val="ROIC"/>
      <sheetName val="Information Table"/>
      <sheetName val="Net Sales"/>
      <sheetName val="1 - SRP Plan"/>
      <sheetName val="Annette K"/>
      <sheetName val="REPORT - by Region"/>
      <sheetName val="REPORT - by Brand"/>
      <sheetName val="REPORT - Year"/>
      <sheetName val="Plan TB"/>
      <sheetName val="Raw Data"/>
      <sheetName val="Table-Load"/>
      <sheetName val="NOP Analysis 7"/>
      <sheetName val="cons_sheet"/>
      <sheetName val="New_Zealand"/>
      <sheetName val="618_merchant"/>
      <sheetName val="PLAN_NATIVE-FY02"/>
      <sheetName val="PIVOT_SUMMARY"/>
      <sheetName val="Other_Europe"/>
      <sheetName val="03_Price"/>
      <sheetName val="Pricing_and_COGS@100%_ach"/>
      <sheetName val="info_sheet"/>
      <sheetName val="Data_SMAP"/>
      <sheetName val="Input_Adjustments"/>
      <sheetName val="OPEX_+_Gift_Costs_Summary_"/>
      <sheetName val="Target_Worksheet"/>
      <sheetName val="Global_Report"/>
      <sheetName val="13__Full_Year_25-Line_P(L)"/>
      <sheetName val="FCST_PROPOSAL(PRO)"/>
      <sheetName val="Int'l_unshaded"/>
      <sheetName val="Full_Year"/>
      <sheetName val="List_Area"/>
      <sheetName val="List_Brand"/>
      <sheetName val="List_BusType"/>
      <sheetName val="List_Misc"/>
      <sheetName val="List_Entity"/>
      <sheetName val="List_Period"/>
      <sheetName val="List_Scenario"/>
      <sheetName val="List_Segmnt"/>
      <sheetName val="List_TimeView"/>
      <sheetName val="Top_Products_Total_(RAW)"/>
      <sheetName val="DSM Revise"/>
      <sheetName val="Cognos Face"/>
      <sheetName val="Sheet266"/>
      <sheetName val="工商税收"/>
      <sheetName val="PRC-TV (0"/>
      <sheetName val="Sheet302"/>
      <sheetName val="Weather (2)"/>
      <sheetName val="Sheet1263"/>
      <sheetName val="Sheet1264"/>
      <sheetName val="Sheet303"/>
      <sheetName val="VOD明细"/>
      <sheetName val="目标人群系数"/>
      <sheetName val="Profile buy"/>
      <sheetName val="BESOINS  MOS"/>
      <sheetName val="２．開発機能一覧"/>
      <sheetName val="４．処理概要"/>
      <sheetName val="Yitiao Spotplan"/>
      <sheetName val="Main"/>
      <sheetName val="Global Samples NPO COGs"/>
      <sheetName val="分析明细"/>
      <sheetName val="Calendar"/>
      <sheetName val="original"/>
      <sheetName val="EXCHANGE RATES"/>
      <sheetName val="Param"/>
      <sheetName val="CD"/>
      <sheetName val="DG"/>
      <sheetName val="DL"/>
      <sheetName val="FS"/>
      <sheetName val="GD"/>
      <sheetName val="GZ"/>
      <sheetName val="HaZ"/>
      <sheetName val="HF"/>
      <sheetName val="HRB"/>
      <sheetName val="HZ"/>
      <sheetName val="NB"/>
      <sheetName val="NJ"/>
      <sheetName val="PY"/>
      <sheetName val="QD"/>
      <sheetName val="SD"/>
      <sheetName val="SH"/>
      <sheetName val="SY"/>
      <sheetName val="TJ"/>
      <sheetName val="WH"/>
      <sheetName val="WX"/>
      <sheetName val="项目明细"/>
      <sheetName val="视频微博V2"/>
      <sheetName val="Prix Boutique"/>
      <sheetName val="Admin"/>
      <sheetName val="RetailExpenses-Input"/>
      <sheetName val="Liste Campagnes-Articles"/>
      <sheetName val="Exchange Rate"/>
      <sheetName val="Comments"/>
      <sheetName val="FBP"/>
      <sheetName val="Settings"/>
      <sheetName val="Customize Your Invoice"/>
      <sheetName val="P20"/>
      <sheetName val="Tendance S80"/>
      <sheetName val="Usines"/>
      <sheetName val="Sheet265"/>
      <sheetName val="DropDowns"/>
      <sheetName val="Sheet343"/>
      <sheetName val="Sheet5"/>
      <sheetName val="¾ý_"/>
      <sheetName val="能_爱他美_Users_emilyqin_Desktop_A_"/>
      <sheetName val="Proposal_Details"/>
      <sheetName val="Proposal_Summary"/>
      <sheetName val="KPI_Box_Volume_month_YTD"/>
      <sheetName val="Spot_Plan_-SC"/>
      <sheetName val="Cap-Depr-Sales_Tax"/>
      <sheetName val="応用ver__pulldown"/>
      <sheetName val="a)DataBrand_Full_Year"/>
      <sheetName val="Output_-_ELCV"/>
      <sheetName val="Raw_Data"/>
      <sheetName val="Eye_Shadow"/>
      <sheetName val="QV_SBS_as_of_2_5_15"/>
      <sheetName val="Mobile_Data"/>
      <sheetName val="GA_"/>
      <sheetName val="Summary_Page"/>
      <sheetName val="Information_Table"/>
      <sheetName val="Net_Sales"/>
      <sheetName val="1_-_SRP_Plan"/>
      <sheetName val="Annette_K"/>
      <sheetName val="REPORT_-_by_Region"/>
      <sheetName val="REPORT_-_by_Brand"/>
      <sheetName val="REPORT_-_Year"/>
      <sheetName val="PRC-TV_(0"/>
      <sheetName val="Profile_buy"/>
      <sheetName val="Weather_(2)"/>
      <sheetName val="Yitiao_Spotplan"/>
      <sheetName val="Sheet301"/>
      <sheetName val="__2"/>
      <sheetName val="$_x005"/>
      <sheetName val="___x0"/>
      <sheetName val="back"/>
      <sheetName val="temp2"/>
      <sheetName val="第一银幕“影通天下”映前广告套装 "/>
      <sheetName val="Sheet304"/>
      <sheetName val="一般预算收入"/>
      <sheetName val="$$䁩꨿⿌_x0001_Ȇ_x0010__96B"/>
    </sheetNames>
    <sheetDataSet>
      <sheetData sheetId="0">
        <row r="6">
          <cell r="CG6" t="str">
            <v>/wrs15~</v>
          </cell>
        </row>
      </sheetData>
      <sheetData sheetId="1">
        <row r="6">
          <cell r="CG6" t="str">
            <v>/wrs15~</v>
          </cell>
        </row>
      </sheetData>
      <sheetData sheetId="2">
        <row r="6">
          <cell r="CG6" t="str">
            <v>/wrs15~</v>
          </cell>
        </row>
      </sheetData>
      <sheetData sheetId="3">
        <row r="6">
          <cell r="CG6" t="str">
            <v>/wrs15~</v>
          </cell>
        </row>
      </sheetData>
      <sheetData sheetId="4">
        <row r="6">
          <cell r="CG6" t="str">
            <v>/wrs15~</v>
          </cell>
        </row>
      </sheetData>
      <sheetData sheetId="5">
        <row r="6">
          <cell r="CG6" t="str">
            <v>/wrs15~</v>
          </cell>
        </row>
      </sheetData>
      <sheetData sheetId="6">
        <row r="6">
          <cell r="CG6" t="str">
            <v>/wrs15~</v>
          </cell>
        </row>
      </sheetData>
      <sheetData sheetId="7">
        <row r="6">
          <cell r="CG6" t="str">
            <v>/wrs15~</v>
          </cell>
        </row>
      </sheetData>
      <sheetData sheetId="8" refreshError="1">
        <row r="6">
          <cell r="CG6" t="str">
            <v>/wrs15~</v>
          </cell>
        </row>
        <row r="7">
          <cell r="CG7" t="str">
            <v>{down}</v>
          </cell>
        </row>
      </sheetData>
      <sheetData sheetId="9">
        <row r="6">
          <cell r="CG6" t="str">
            <v>/wrs15~</v>
          </cell>
        </row>
      </sheetData>
      <sheetData sheetId="10" refreshError="1"/>
      <sheetData sheetId="11" refreshError="1"/>
      <sheetData sheetId="12">
        <row r="6">
          <cell r="CG6" t="str">
            <v>/wrs15~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>
        <row r="6">
          <cell r="CG6" t="str">
            <v>/wrs15~</v>
          </cell>
        </row>
      </sheetData>
      <sheetData sheetId="92">
        <row r="6">
          <cell r="CG6" t="str">
            <v>/wrs15~</v>
          </cell>
        </row>
      </sheetData>
      <sheetData sheetId="93">
        <row r="6">
          <cell r="CG6" t="str">
            <v>/wrs15~</v>
          </cell>
        </row>
      </sheetData>
      <sheetData sheetId="94">
        <row r="6">
          <cell r="CG6" t="str">
            <v>/wrs15~</v>
          </cell>
        </row>
      </sheetData>
      <sheetData sheetId="95">
        <row r="6">
          <cell r="CG6" t="str">
            <v>/wrs15~</v>
          </cell>
        </row>
      </sheetData>
      <sheetData sheetId="96">
        <row r="6">
          <cell r="CG6" t="str">
            <v>/wrs15~</v>
          </cell>
        </row>
      </sheetData>
      <sheetData sheetId="97">
        <row r="6">
          <cell r="CG6" t="str">
            <v>/wrs15~</v>
          </cell>
        </row>
      </sheetData>
      <sheetData sheetId="98">
        <row r="6">
          <cell r="CG6" t="str">
            <v>/wrs15~</v>
          </cell>
        </row>
      </sheetData>
      <sheetData sheetId="99">
        <row r="6">
          <cell r="CG6" t="str">
            <v>/wrs15~</v>
          </cell>
        </row>
      </sheetData>
      <sheetData sheetId="100">
        <row r="6">
          <cell r="CG6" t="str">
            <v>/wrs15~</v>
          </cell>
        </row>
      </sheetData>
      <sheetData sheetId="101">
        <row r="6">
          <cell r="CG6" t="str">
            <v>/wrs15~</v>
          </cell>
        </row>
      </sheetData>
      <sheetData sheetId="102">
        <row r="6">
          <cell r="CG6" t="str">
            <v>/wrs15~</v>
          </cell>
        </row>
      </sheetData>
      <sheetData sheetId="103">
        <row r="6">
          <cell r="CG6" t="str">
            <v>/wrs15~</v>
          </cell>
        </row>
      </sheetData>
      <sheetData sheetId="104">
        <row r="6">
          <cell r="CG6" t="str">
            <v>/wrs15~</v>
          </cell>
        </row>
      </sheetData>
      <sheetData sheetId="105">
        <row r="6">
          <cell r="CG6" t="str">
            <v>/wrs15~</v>
          </cell>
        </row>
      </sheetData>
      <sheetData sheetId="106">
        <row r="6">
          <cell r="CG6" t="str">
            <v>/wrs15~</v>
          </cell>
        </row>
      </sheetData>
      <sheetData sheetId="107">
        <row r="6">
          <cell r="CG6" t="str">
            <v>/wrs15~</v>
          </cell>
        </row>
      </sheetData>
      <sheetData sheetId="108">
        <row r="6">
          <cell r="CG6" t="str">
            <v>/wrs15~</v>
          </cell>
        </row>
      </sheetData>
      <sheetData sheetId="109">
        <row r="6">
          <cell r="CG6" t="str">
            <v>/wrs15~</v>
          </cell>
        </row>
      </sheetData>
      <sheetData sheetId="110">
        <row r="6">
          <cell r="CG6" t="str">
            <v>/wrs15~</v>
          </cell>
        </row>
      </sheetData>
      <sheetData sheetId="111">
        <row r="6">
          <cell r="CG6" t="str">
            <v>/wrs15~</v>
          </cell>
        </row>
      </sheetData>
      <sheetData sheetId="112">
        <row r="6">
          <cell r="CG6" t="str">
            <v>/wrs15~</v>
          </cell>
        </row>
      </sheetData>
      <sheetData sheetId="113">
        <row r="6">
          <cell r="CG6" t="str">
            <v>/wrs15~</v>
          </cell>
        </row>
      </sheetData>
      <sheetData sheetId="114">
        <row r="6">
          <cell r="CG6" t="str">
            <v>/wrs15~</v>
          </cell>
        </row>
      </sheetData>
      <sheetData sheetId="115" refreshError="1"/>
      <sheetData sheetId="116">
        <row r="6">
          <cell r="CG6" t="str">
            <v>/wrs15~</v>
          </cell>
        </row>
      </sheetData>
      <sheetData sheetId="117">
        <row r="6">
          <cell r="CG6" t="str">
            <v>/wrs15~</v>
          </cell>
        </row>
      </sheetData>
      <sheetData sheetId="118">
        <row r="6">
          <cell r="CG6" t="str">
            <v>/wrs15~</v>
          </cell>
        </row>
      </sheetData>
      <sheetData sheetId="119">
        <row r="6">
          <cell r="CG6" t="str">
            <v>/wrs15~</v>
          </cell>
        </row>
      </sheetData>
      <sheetData sheetId="120">
        <row r="6">
          <cell r="CG6" t="str">
            <v>/wrs15~</v>
          </cell>
        </row>
      </sheetData>
      <sheetData sheetId="121">
        <row r="6">
          <cell r="CG6" t="str">
            <v>/wrs15~</v>
          </cell>
        </row>
      </sheetData>
      <sheetData sheetId="122">
        <row r="6">
          <cell r="CG6" t="str">
            <v>/wrs15~</v>
          </cell>
        </row>
      </sheetData>
      <sheetData sheetId="123">
        <row r="6">
          <cell r="CG6" t="str">
            <v>/wrs15~</v>
          </cell>
        </row>
      </sheetData>
      <sheetData sheetId="124">
        <row r="6">
          <cell r="CG6" t="str">
            <v>/wrs15~</v>
          </cell>
        </row>
      </sheetData>
      <sheetData sheetId="125">
        <row r="6">
          <cell r="CG6" t="str">
            <v>/wrs15~</v>
          </cell>
        </row>
      </sheetData>
      <sheetData sheetId="126">
        <row r="6">
          <cell r="CG6" t="str">
            <v>/wrs15~</v>
          </cell>
        </row>
      </sheetData>
      <sheetData sheetId="127">
        <row r="6">
          <cell r="CG6" t="str">
            <v>/wrs15~</v>
          </cell>
        </row>
      </sheetData>
      <sheetData sheetId="128">
        <row r="6">
          <cell r="CG6" t="str">
            <v>/wrs15~</v>
          </cell>
        </row>
      </sheetData>
      <sheetData sheetId="129">
        <row r="6">
          <cell r="CG6" t="str">
            <v>/wrs15~</v>
          </cell>
        </row>
      </sheetData>
      <sheetData sheetId="130">
        <row r="6">
          <cell r="CG6" t="str">
            <v>/wrs15~</v>
          </cell>
        </row>
      </sheetData>
      <sheetData sheetId="131">
        <row r="6">
          <cell r="CG6" t="str">
            <v>/wrs15~</v>
          </cell>
        </row>
      </sheetData>
      <sheetData sheetId="132">
        <row r="6">
          <cell r="CG6" t="str">
            <v>/wrs15~</v>
          </cell>
        </row>
      </sheetData>
      <sheetData sheetId="133">
        <row r="6">
          <cell r="CG6" t="str">
            <v>/wrs15~</v>
          </cell>
        </row>
      </sheetData>
      <sheetData sheetId="134">
        <row r="6">
          <cell r="CG6" t="str">
            <v>/wrs15~</v>
          </cell>
        </row>
      </sheetData>
      <sheetData sheetId="135">
        <row r="6">
          <cell r="CG6" t="str">
            <v>/wrs15~</v>
          </cell>
        </row>
      </sheetData>
      <sheetData sheetId="136">
        <row r="6">
          <cell r="CG6" t="str">
            <v>/wrs15~</v>
          </cell>
        </row>
      </sheetData>
      <sheetData sheetId="137">
        <row r="6">
          <cell r="CG6" t="str">
            <v>/wrs15~</v>
          </cell>
        </row>
      </sheetData>
      <sheetData sheetId="138">
        <row r="6">
          <cell r="CG6" t="str">
            <v>/wrs15~</v>
          </cell>
        </row>
      </sheetData>
      <sheetData sheetId="139">
        <row r="6">
          <cell r="CG6" t="str">
            <v>/wrs15~</v>
          </cell>
        </row>
      </sheetData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>
        <row r="6">
          <cell r="CG6" t="str">
            <v>/wrs15~</v>
          </cell>
        </row>
      </sheetData>
      <sheetData sheetId="152">
        <row r="6">
          <cell r="CG6" t="str">
            <v>/wrs15~</v>
          </cell>
        </row>
      </sheetData>
      <sheetData sheetId="153">
        <row r="6">
          <cell r="CG6" t="str">
            <v>/wrs15~</v>
          </cell>
        </row>
      </sheetData>
      <sheetData sheetId="154">
        <row r="6">
          <cell r="CG6" t="str">
            <v>/wrs15~</v>
          </cell>
        </row>
      </sheetData>
      <sheetData sheetId="155">
        <row r="6">
          <cell r="CG6" t="str">
            <v>/wrs15~</v>
          </cell>
        </row>
      </sheetData>
      <sheetData sheetId="156">
        <row r="6">
          <cell r="CG6" t="str">
            <v>/wrs15~</v>
          </cell>
        </row>
      </sheetData>
      <sheetData sheetId="157">
        <row r="6">
          <cell r="CG6" t="str">
            <v>/wrs15~</v>
          </cell>
        </row>
      </sheetData>
      <sheetData sheetId="158">
        <row r="6">
          <cell r="CG6" t="str">
            <v>/wrs15~</v>
          </cell>
        </row>
      </sheetData>
      <sheetData sheetId="159">
        <row r="6">
          <cell r="CG6" t="str">
            <v>/wrs15~</v>
          </cell>
        </row>
      </sheetData>
      <sheetData sheetId="160">
        <row r="6">
          <cell r="CG6" t="str">
            <v>/wrs15~</v>
          </cell>
        </row>
      </sheetData>
      <sheetData sheetId="161">
        <row r="6">
          <cell r="CG6" t="str">
            <v>/wrs15~</v>
          </cell>
        </row>
      </sheetData>
      <sheetData sheetId="162">
        <row r="6">
          <cell r="CG6" t="str">
            <v>/wrs15~</v>
          </cell>
        </row>
      </sheetData>
      <sheetData sheetId="163">
        <row r="6">
          <cell r="CG6" t="str">
            <v>/wrs15~</v>
          </cell>
        </row>
      </sheetData>
      <sheetData sheetId="164">
        <row r="6">
          <cell r="CG6" t="str">
            <v>/wrs15~</v>
          </cell>
        </row>
      </sheetData>
      <sheetData sheetId="165">
        <row r="6">
          <cell r="CG6" t="str">
            <v>/wrs15~</v>
          </cell>
        </row>
      </sheetData>
      <sheetData sheetId="166">
        <row r="6">
          <cell r="CG6" t="str">
            <v>/wrs15~</v>
          </cell>
        </row>
      </sheetData>
      <sheetData sheetId="167">
        <row r="6">
          <cell r="CG6" t="str">
            <v>/wrs15~</v>
          </cell>
        </row>
      </sheetData>
      <sheetData sheetId="168">
        <row r="6">
          <cell r="CG6" t="str">
            <v>/wrs15~</v>
          </cell>
        </row>
      </sheetData>
      <sheetData sheetId="169">
        <row r="6">
          <cell r="CG6" t="str">
            <v>/wrs15~</v>
          </cell>
        </row>
      </sheetData>
      <sheetData sheetId="170">
        <row r="6">
          <cell r="CG6" t="str">
            <v>/wrs15~</v>
          </cell>
        </row>
      </sheetData>
      <sheetData sheetId="171">
        <row r="6">
          <cell r="CG6" t="str">
            <v>/wrs15~</v>
          </cell>
        </row>
      </sheetData>
      <sheetData sheetId="172">
        <row r="6">
          <cell r="CG6" t="str">
            <v>/wrs15~</v>
          </cell>
        </row>
      </sheetData>
      <sheetData sheetId="173">
        <row r="6">
          <cell r="CG6" t="str">
            <v>/wrs15~</v>
          </cell>
        </row>
      </sheetData>
      <sheetData sheetId="174">
        <row r="6">
          <cell r="CG6" t="str">
            <v>/wrs15~</v>
          </cell>
        </row>
      </sheetData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>
        <row r="6">
          <cell r="CG6" t="str">
            <v>/wrs15~</v>
          </cell>
        </row>
      </sheetData>
      <sheetData sheetId="196">
        <row r="6">
          <cell r="CG6" t="str">
            <v>/wrs15~</v>
          </cell>
        </row>
      </sheetData>
      <sheetData sheetId="197">
        <row r="6">
          <cell r="CG6" t="str">
            <v>/wrs15~</v>
          </cell>
        </row>
      </sheetData>
      <sheetData sheetId="198">
        <row r="6">
          <cell r="CG6" t="str">
            <v>/wrs15~</v>
          </cell>
        </row>
      </sheetData>
      <sheetData sheetId="199">
        <row r="6">
          <cell r="CG6" t="str">
            <v>/wrs15~</v>
          </cell>
        </row>
      </sheetData>
      <sheetData sheetId="200">
        <row r="6">
          <cell r="CG6" t="str">
            <v>/wrs15~</v>
          </cell>
        </row>
      </sheetData>
      <sheetData sheetId="201">
        <row r="6">
          <cell r="CG6" t="str">
            <v>/wrs15~</v>
          </cell>
        </row>
      </sheetData>
      <sheetData sheetId="202">
        <row r="6">
          <cell r="CG6" t="str">
            <v>/wrs15~</v>
          </cell>
        </row>
      </sheetData>
      <sheetData sheetId="203">
        <row r="6">
          <cell r="CG6" t="str">
            <v>/wrs15~</v>
          </cell>
        </row>
      </sheetData>
      <sheetData sheetId="204">
        <row r="6">
          <cell r="CG6" t="str">
            <v>/wrs15~</v>
          </cell>
        </row>
      </sheetData>
      <sheetData sheetId="205">
        <row r="6">
          <cell r="CG6" t="str">
            <v>/wrs15~</v>
          </cell>
        </row>
      </sheetData>
      <sheetData sheetId="206">
        <row r="6">
          <cell r="CG6" t="str">
            <v>/wrs15~</v>
          </cell>
        </row>
      </sheetData>
      <sheetData sheetId="207">
        <row r="6">
          <cell r="CG6" t="str">
            <v>/wrs15~</v>
          </cell>
        </row>
      </sheetData>
      <sheetData sheetId="208">
        <row r="6">
          <cell r="CG6" t="str">
            <v>/wrs15~</v>
          </cell>
        </row>
      </sheetData>
      <sheetData sheetId="209">
        <row r="6">
          <cell r="CG6" t="str">
            <v>/wrs15~</v>
          </cell>
        </row>
      </sheetData>
      <sheetData sheetId="210">
        <row r="6">
          <cell r="CG6" t="str">
            <v>/wrs15~</v>
          </cell>
        </row>
      </sheetData>
      <sheetData sheetId="211">
        <row r="6">
          <cell r="CG6" t="str">
            <v>/wrs15~</v>
          </cell>
        </row>
      </sheetData>
      <sheetData sheetId="212">
        <row r="6">
          <cell r="CG6" t="str">
            <v>/wrs15~</v>
          </cell>
        </row>
      </sheetData>
      <sheetData sheetId="213">
        <row r="6">
          <cell r="CG6" t="str">
            <v>/wrs15~</v>
          </cell>
        </row>
      </sheetData>
      <sheetData sheetId="214">
        <row r="6">
          <cell r="CG6" t="str">
            <v>/wrs15~</v>
          </cell>
        </row>
      </sheetData>
      <sheetData sheetId="215">
        <row r="6">
          <cell r="CG6" t="str">
            <v>/wrs15~</v>
          </cell>
        </row>
      </sheetData>
      <sheetData sheetId="216">
        <row r="6">
          <cell r="CG6" t="str">
            <v>/wrs15~</v>
          </cell>
        </row>
      </sheetData>
      <sheetData sheetId="217">
        <row r="6">
          <cell r="CG6" t="str">
            <v>/wrs15~</v>
          </cell>
        </row>
      </sheetData>
      <sheetData sheetId="218">
        <row r="6">
          <cell r="CG6" t="str">
            <v>/wrs15~</v>
          </cell>
        </row>
      </sheetData>
      <sheetData sheetId="219">
        <row r="6">
          <cell r="CG6" t="str">
            <v>/wrs15~</v>
          </cell>
        </row>
      </sheetData>
      <sheetData sheetId="220">
        <row r="6">
          <cell r="CG6" t="str">
            <v>/wrs15~</v>
          </cell>
        </row>
      </sheetData>
      <sheetData sheetId="221">
        <row r="6">
          <cell r="CG6" t="str">
            <v>/wrs15~</v>
          </cell>
        </row>
      </sheetData>
      <sheetData sheetId="222">
        <row r="6">
          <cell r="CG6" t="str">
            <v>/wrs15~</v>
          </cell>
        </row>
      </sheetData>
      <sheetData sheetId="223">
        <row r="6">
          <cell r="CG6" t="str">
            <v>/wrs15~</v>
          </cell>
        </row>
      </sheetData>
      <sheetData sheetId="224" refreshError="1"/>
      <sheetData sheetId="225">
        <row r="6">
          <cell r="CG6" t="str">
            <v>/wrs15~</v>
          </cell>
        </row>
      </sheetData>
      <sheetData sheetId="226">
        <row r="6">
          <cell r="CG6" t="str">
            <v>/wrs15~</v>
          </cell>
        </row>
      </sheetData>
      <sheetData sheetId="227">
        <row r="6">
          <cell r="CG6" t="str">
            <v>/wrs15~</v>
          </cell>
        </row>
      </sheetData>
      <sheetData sheetId="228">
        <row r="6">
          <cell r="CG6" t="str">
            <v>/wrs15~</v>
          </cell>
        </row>
      </sheetData>
      <sheetData sheetId="229">
        <row r="6">
          <cell r="CG6" t="str">
            <v>/wrs15~</v>
          </cell>
        </row>
      </sheetData>
      <sheetData sheetId="230">
        <row r="6">
          <cell r="CG6" t="str">
            <v>/wrs15~</v>
          </cell>
        </row>
      </sheetData>
      <sheetData sheetId="231">
        <row r="6">
          <cell r="CG6" t="str">
            <v>/wrs15~</v>
          </cell>
        </row>
      </sheetData>
      <sheetData sheetId="232">
        <row r="6">
          <cell r="CG6" t="str">
            <v>/wrs15~</v>
          </cell>
        </row>
      </sheetData>
      <sheetData sheetId="233">
        <row r="6">
          <cell r="CG6" t="str">
            <v>/wrs15~</v>
          </cell>
        </row>
      </sheetData>
      <sheetData sheetId="234">
        <row r="6">
          <cell r="CG6" t="str">
            <v>/wrs15~</v>
          </cell>
        </row>
      </sheetData>
      <sheetData sheetId="235">
        <row r="6">
          <cell r="CG6" t="str">
            <v>/wrs15~</v>
          </cell>
        </row>
      </sheetData>
      <sheetData sheetId="236">
        <row r="6">
          <cell r="CG6" t="str">
            <v>/wrs15~</v>
          </cell>
        </row>
      </sheetData>
      <sheetData sheetId="237">
        <row r="6">
          <cell r="CG6" t="str">
            <v>/wrs15~</v>
          </cell>
        </row>
      </sheetData>
      <sheetData sheetId="238">
        <row r="6">
          <cell r="CG6" t="str">
            <v>/wrs15~</v>
          </cell>
        </row>
      </sheetData>
      <sheetData sheetId="239">
        <row r="6">
          <cell r="CG6" t="str">
            <v>/wrs15~</v>
          </cell>
        </row>
      </sheetData>
      <sheetData sheetId="240">
        <row r="6">
          <cell r="CG6" t="str">
            <v>/wrs15~</v>
          </cell>
        </row>
      </sheetData>
      <sheetData sheetId="241">
        <row r="6">
          <cell r="CG6" t="str">
            <v>/wrs15~</v>
          </cell>
        </row>
      </sheetData>
      <sheetData sheetId="242">
        <row r="6">
          <cell r="CG6" t="str">
            <v>/wrs15~</v>
          </cell>
        </row>
      </sheetData>
      <sheetData sheetId="243">
        <row r="6">
          <cell r="CG6" t="str">
            <v>/wrs15~</v>
          </cell>
        </row>
      </sheetData>
      <sheetData sheetId="244">
        <row r="6">
          <cell r="CG6" t="str">
            <v>/wrs15~</v>
          </cell>
        </row>
      </sheetData>
      <sheetData sheetId="245">
        <row r="6">
          <cell r="CG6" t="str">
            <v>/wrs15~</v>
          </cell>
        </row>
      </sheetData>
      <sheetData sheetId="246">
        <row r="6">
          <cell r="CG6" t="str">
            <v>/wrs15~</v>
          </cell>
        </row>
      </sheetData>
      <sheetData sheetId="247">
        <row r="6">
          <cell r="CG6" t="str">
            <v>/wrs15~</v>
          </cell>
        </row>
      </sheetData>
      <sheetData sheetId="248">
        <row r="6">
          <cell r="CG6" t="str">
            <v>/wrs15~</v>
          </cell>
        </row>
      </sheetData>
      <sheetData sheetId="249">
        <row r="6">
          <cell r="CG6" t="str">
            <v>/wrs15~</v>
          </cell>
        </row>
      </sheetData>
      <sheetData sheetId="250">
        <row r="6">
          <cell r="CG6" t="str">
            <v>/wrs15~</v>
          </cell>
        </row>
      </sheetData>
      <sheetData sheetId="251">
        <row r="6">
          <cell r="CG6" t="str">
            <v>/wrs15~</v>
          </cell>
        </row>
      </sheetData>
      <sheetData sheetId="252">
        <row r="6">
          <cell r="CG6" t="str">
            <v>/wrs15~</v>
          </cell>
        </row>
      </sheetData>
      <sheetData sheetId="253">
        <row r="6">
          <cell r="CG6" t="str">
            <v>/wrs15~</v>
          </cell>
        </row>
      </sheetData>
      <sheetData sheetId="254">
        <row r="6">
          <cell r="CG6" t="str">
            <v>/wrs15~</v>
          </cell>
        </row>
      </sheetData>
      <sheetData sheetId="255">
        <row r="6">
          <cell r="CG6" t="str">
            <v>/wrs15~</v>
          </cell>
        </row>
      </sheetData>
      <sheetData sheetId="256">
        <row r="6">
          <cell r="CG6" t="str">
            <v>/wrs15~</v>
          </cell>
        </row>
      </sheetData>
      <sheetData sheetId="257">
        <row r="6">
          <cell r="CG6" t="str">
            <v>/wrs15~</v>
          </cell>
        </row>
      </sheetData>
      <sheetData sheetId="258">
        <row r="6">
          <cell r="CG6" t="str">
            <v>/wrs15~</v>
          </cell>
        </row>
      </sheetData>
      <sheetData sheetId="259">
        <row r="6">
          <cell r="CG6" t="str">
            <v>/wrs15~</v>
          </cell>
        </row>
      </sheetData>
      <sheetData sheetId="260">
        <row r="6">
          <cell r="CG6" t="str">
            <v>/wrs15~</v>
          </cell>
        </row>
      </sheetData>
      <sheetData sheetId="261">
        <row r="6">
          <cell r="CG6" t="str">
            <v>/wrs15~</v>
          </cell>
        </row>
      </sheetData>
      <sheetData sheetId="262">
        <row r="6">
          <cell r="CG6" t="str">
            <v>/wrs15~</v>
          </cell>
        </row>
      </sheetData>
      <sheetData sheetId="263">
        <row r="6">
          <cell r="CG6" t="str">
            <v>/wrs15~</v>
          </cell>
        </row>
      </sheetData>
      <sheetData sheetId="264">
        <row r="6">
          <cell r="CG6" t="str">
            <v>/wrs15~</v>
          </cell>
        </row>
      </sheetData>
      <sheetData sheetId="265">
        <row r="6">
          <cell r="CG6" t="str">
            <v>/wrs15~</v>
          </cell>
        </row>
      </sheetData>
      <sheetData sheetId="266">
        <row r="6">
          <cell r="CG6" t="str">
            <v>/wrs15~</v>
          </cell>
        </row>
      </sheetData>
      <sheetData sheetId="267">
        <row r="6">
          <cell r="CG6" t="str">
            <v>/wrs15~</v>
          </cell>
        </row>
      </sheetData>
      <sheetData sheetId="268">
        <row r="6">
          <cell r="CG6" t="str">
            <v>/wrs15~</v>
          </cell>
        </row>
      </sheetData>
      <sheetData sheetId="269">
        <row r="6">
          <cell r="CG6" t="str">
            <v>/wrs15~</v>
          </cell>
        </row>
      </sheetData>
      <sheetData sheetId="270">
        <row r="6">
          <cell r="CG6" t="str">
            <v>/wrs15~</v>
          </cell>
        </row>
      </sheetData>
      <sheetData sheetId="271">
        <row r="6">
          <cell r="CG6" t="str">
            <v>/wrs15~</v>
          </cell>
        </row>
      </sheetData>
      <sheetData sheetId="272">
        <row r="6">
          <cell r="CG6" t="str">
            <v>/wrs15~</v>
          </cell>
        </row>
      </sheetData>
      <sheetData sheetId="273">
        <row r="6">
          <cell r="CG6" t="str">
            <v>/wrs15~</v>
          </cell>
        </row>
      </sheetData>
      <sheetData sheetId="274">
        <row r="6">
          <cell r="CG6" t="str">
            <v>/wrs15~</v>
          </cell>
        </row>
      </sheetData>
      <sheetData sheetId="275">
        <row r="6">
          <cell r="CG6" t="str">
            <v>/wrs15~</v>
          </cell>
        </row>
      </sheetData>
      <sheetData sheetId="276">
        <row r="6">
          <cell r="CG6" t="str">
            <v>/wrs15~</v>
          </cell>
        </row>
      </sheetData>
      <sheetData sheetId="277">
        <row r="6">
          <cell r="CG6" t="str">
            <v>/wrs15~</v>
          </cell>
        </row>
      </sheetData>
      <sheetData sheetId="278">
        <row r="6">
          <cell r="CG6" t="str">
            <v>/wrs15~</v>
          </cell>
        </row>
      </sheetData>
      <sheetData sheetId="279">
        <row r="6">
          <cell r="CG6" t="str">
            <v>/wrs15~</v>
          </cell>
        </row>
      </sheetData>
      <sheetData sheetId="280">
        <row r="6">
          <cell r="CG6" t="str">
            <v>/wrs15~</v>
          </cell>
        </row>
      </sheetData>
      <sheetData sheetId="281">
        <row r="6">
          <cell r="CG6" t="str">
            <v>/wrs15~</v>
          </cell>
        </row>
      </sheetData>
      <sheetData sheetId="282">
        <row r="6">
          <cell r="CG6" t="str">
            <v>/wrs15~</v>
          </cell>
        </row>
      </sheetData>
      <sheetData sheetId="283">
        <row r="6">
          <cell r="CG6" t="str">
            <v>/wrs15~</v>
          </cell>
        </row>
      </sheetData>
      <sheetData sheetId="284">
        <row r="6">
          <cell r="CG6" t="str">
            <v>/wrs15~</v>
          </cell>
        </row>
      </sheetData>
      <sheetData sheetId="285">
        <row r="6">
          <cell r="CG6" t="str">
            <v>/wrs15~</v>
          </cell>
        </row>
      </sheetData>
      <sheetData sheetId="286">
        <row r="6">
          <cell r="CG6" t="str">
            <v>/wrs15~</v>
          </cell>
        </row>
      </sheetData>
      <sheetData sheetId="287">
        <row r="6">
          <cell r="CG6" t="str">
            <v>/wrs15~</v>
          </cell>
        </row>
      </sheetData>
      <sheetData sheetId="288">
        <row r="6">
          <cell r="CG6" t="str">
            <v>/wrs15~</v>
          </cell>
        </row>
      </sheetData>
      <sheetData sheetId="289">
        <row r="6">
          <cell r="CG6" t="str">
            <v>/wrs15~</v>
          </cell>
        </row>
      </sheetData>
      <sheetData sheetId="290">
        <row r="6">
          <cell r="CG6" t="str">
            <v>/wrs15~</v>
          </cell>
        </row>
      </sheetData>
      <sheetData sheetId="291">
        <row r="6">
          <cell r="CG6" t="str">
            <v>/wrs15~</v>
          </cell>
        </row>
      </sheetData>
      <sheetData sheetId="292">
        <row r="6">
          <cell r="CG6" t="str">
            <v>/wrs15~</v>
          </cell>
        </row>
      </sheetData>
      <sheetData sheetId="293">
        <row r="6">
          <cell r="CG6" t="str">
            <v>/wrs15~</v>
          </cell>
        </row>
      </sheetData>
      <sheetData sheetId="294">
        <row r="6">
          <cell r="CG6" t="str">
            <v>/wrs15~</v>
          </cell>
        </row>
      </sheetData>
      <sheetData sheetId="295">
        <row r="6">
          <cell r="CG6" t="str">
            <v>/wrs15~</v>
          </cell>
        </row>
      </sheetData>
      <sheetData sheetId="296">
        <row r="6">
          <cell r="CG6" t="str">
            <v>/wrs15~</v>
          </cell>
        </row>
      </sheetData>
      <sheetData sheetId="297">
        <row r="6">
          <cell r="CG6" t="str">
            <v>/wrs15~</v>
          </cell>
        </row>
      </sheetData>
      <sheetData sheetId="298">
        <row r="6">
          <cell r="CG6" t="str">
            <v>/wrs15~</v>
          </cell>
        </row>
      </sheetData>
      <sheetData sheetId="299">
        <row r="6">
          <cell r="CG6" t="str">
            <v>/wrs15~</v>
          </cell>
        </row>
      </sheetData>
      <sheetData sheetId="300">
        <row r="6">
          <cell r="CG6" t="str">
            <v>/wrs15~</v>
          </cell>
        </row>
      </sheetData>
      <sheetData sheetId="301">
        <row r="6">
          <cell r="CG6" t="str">
            <v>/wrs15~</v>
          </cell>
        </row>
      </sheetData>
      <sheetData sheetId="302">
        <row r="6">
          <cell r="CG6" t="str">
            <v>/wrs15~</v>
          </cell>
        </row>
      </sheetData>
      <sheetData sheetId="303">
        <row r="6">
          <cell r="CG6" t="str">
            <v>/wrs15~</v>
          </cell>
        </row>
      </sheetData>
      <sheetData sheetId="304">
        <row r="6">
          <cell r="CG6" t="str">
            <v>/wrs15~</v>
          </cell>
        </row>
      </sheetData>
      <sheetData sheetId="305">
        <row r="6">
          <cell r="CG6" t="str">
            <v>/wrs15~</v>
          </cell>
        </row>
      </sheetData>
      <sheetData sheetId="306">
        <row r="6">
          <cell r="CG6" t="str">
            <v>/wrs15~</v>
          </cell>
        </row>
      </sheetData>
      <sheetData sheetId="307">
        <row r="6">
          <cell r="CG6" t="str">
            <v>/wrs15~</v>
          </cell>
        </row>
      </sheetData>
      <sheetData sheetId="308">
        <row r="6">
          <cell r="CG6" t="str">
            <v>/wrs15~</v>
          </cell>
        </row>
      </sheetData>
      <sheetData sheetId="309">
        <row r="6">
          <cell r="CG6" t="str">
            <v>/wrs15~</v>
          </cell>
        </row>
      </sheetData>
      <sheetData sheetId="310">
        <row r="6">
          <cell r="CG6" t="str">
            <v>/wrs15~</v>
          </cell>
        </row>
      </sheetData>
      <sheetData sheetId="311">
        <row r="6">
          <cell r="CG6" t="str">
            <v>/wrs15~</v>
          </cell>
        </row>
      </sheetData>
      <sheetData sheetId="312">
        <row r="6">
          <cell r="CG6" t="str">
            <v>/wrs15~</v>
          </cell>
        </row>
      </sheetData>
      <sheetData sheetId="313">
        <row r="6">
          <cell r="CG6" t="str">
            <v>/wrs15~</v>
          </cell>
        </row>
      </sheetData>
      <sheetData sheetId="314">
        <row r="6">
          <cell r="CG6" t="str">
            <v>/wrs15~</v>
          </cell>
        </row>
      </sheetData>
      <sheetData sheetId="315">
        <row r="6">
          <cell r="CG6" t="str">
            <v>/wrs15~</v>
          </cell>
        </row>
      </sheetData>
      <sheetData sheetId="316">
        <row r="6">
          <cell r="CG6" t="str">
            <v>/wrs15~</v>
          </cell>
        </row>
      </sheetData>
      <sheetData sheetId="317">
        <row r="6">
          <cell r="CG6" t="str">
            <v>/wrs15~</v>
          </cell>
        </row>
      </sheetData>
      <sheetData sheetId="318">
        <row r="6">
          <cell r="CG6" t="str">
            <v>/wrs15~</v>
          </cell>
        </row>
      </sheetData>
      <sheetData sheetId="319">
        <row r="6">
          <cell r="CG6" t="str">
            <v>/wrs15~</v>
          </cell>
        </row>
      </sheetData>
      <sheetData sheetId="320">
        <row r="6">
          <cell r="CG6" t="str">
            <v>/wrs15~</v>
          </cell>
        </row>
      </sheetData>
      <sheetData sheetId="321">
        <row r="6">
          <cell r="CG6" t="str">
            <v>/wrs15~</v>
          </cell>
        </row>
      </sheetData>
      <sheetData sheetId="322">
        <row r="6">
          <cell r="CG6" t="str">
            <v>/wrs15~</v>
          </cell>
        </row>
      </sheetData>
      <sheetData sheetId="323">
        <row r="6">
          <cell r="CG6" t="str">
            <v>/wrs15~</v>
          </cell>
        </row>
      </sheetData>
      <sheetData sheetId="324">
        <row r="6">
          <cell r="CG6" t="str">
            <v>/wrs15~</v>
          </cell>
        </row>
      </sheetData>
      <sheetData sheetId="325">
        <row r="6">
          <cell r="CG6" t="str">
            <v>/wrs15~</v>
          </cell>
        </row>
      </sheetData>
      <sheetData sheetId="326">
        <row r="6">
          <cell r="CG6" t="str">
            <v>/wrs15~</v>
          </cell>
        </row>
      </sheetData>
      <sheetData sheetId="327">
        <row r="6">
          <cell r="CG6" t="str">
            <v>/wrs15~</v>
          </cell>
        </row>
      </sheetData>
      <sheetData sheetId="328">
        <row r="6">
          <cell r="CG6" t="str">
            <v>/wrs15~</v>
          </cell>
        </row>
      </sheetData>
      <sheetData sheetId="329">
        <row r="6">
          <cell r="CG6" t="str">
            <v>/wrs15~</v>
          </cell>
        </row>
      </sheetData>
      <sheetData sheetId="330">
        <row r="6">
          <cell r="CG6" t="str">
            <v>/wrs15~</v>
          </cell>
        </row>
      </sheetData>
      <sheetData sheetId="331">
        <row r="6">
          <cell r="CG6" t="str">
            <v>/wrs15~</v>
          </cell>
        </row>
      </sheetData>
      <sheetData sheetId="332">
        <row r="6">
          <cell r="CG6" t="str">
            <v>/wrs15~</v>
          </cell>
        </row>
      </sheetData>
      <sheetData sheetId="333">
        <row r="6">
          <cell r="CG6" t="str">
            <v>/wrs15~</v>
          </cell>
        </row>
      </sheetData>
      <sheetData sheetId="334">
        <row r="6">
          <cell r="CG6" t="str">
            <v>/wrs15~</v>
          </cell>
        </row>
      </sheetData>
      <sheetData sheetId="335">
        <row r="6">
          <cell r="CG6" t="str">
            <v>/wrs15~</v>
          </cell>
        </row>
      </sheetData>
      <sheetData sheetId="336">
        <row r="6">
          <cell r="CG6" t="str">
            <v>/wrs15~</v>
          </cell>
        </row>
      </sheetData>
      <sheetData sheetId="337">
        <row r="6">
          <cell r="CG6" t="str">
            <v>/wrs15~</v>
          </cell>
        </row>
      </sheetData>
      <sheetData sheetId="338">
        <row r="6">
          <cell r="CG6" t="str">
            <v>/wrs15~</v>
          </cell>
        </row>
      </sheetData>
      <sheetData sheetId="339">
        <row r="6">
          <cell r="CG6" t="str">
            <v>/wrs15~</v>
          </cell>
        </row>
      </sheetData>
      <sheetData sheetId="340">
        <row r="6">
          <cell r="CG6" t="str">
            <v>/wrs15~</v>
          </cell>
        </row>
      </sheetData>
      <sheetData sheetId="341">
        <row r="6">
          <cell r="CG6" t="str">
            <v>/wrs15~</v>
          </cell>
        </row>
      </sheetData>
      <sheetData sheetId="342">
        <row r="6">
          <cell r="CG6" t="str">
            <v>/wrs15~</v>
          </cell>
        </row>
      </sheetData>
      <sheetData sheetId="343">
        <row r="6">
          <cell r="CG6" t="str">
            <v>/wrs15~</v>
          </cell>
        </row>
      </sheetData>
      <sheetData sheetId="344">
        <row r="6">
          <cell r="CG6" t="str">
            <v>/wrs15~</v>
          </cell>
        </row>
      </sheetData>
      <sheetData sheetId="345">
        <row r="6">
          <cell r="CG6" t="str">
            <v>/wrs15~</v>
          </cell>
        </row>
      </sheetData>
      <sheetData sheetId="346">
        <row r="6">
          <cell r="CG6" t="str">
            <v>/wrs15~</v>
          </cell>
        </row>
      </sheetData>
      <sheetData sheetId="347">
        <row r="6">
          <cell r="CG6" t="str">
            <v>/wrs15~</v>
          </cell>
        </row>
      </sheetData>
      <sheetData sheetId="348">
        <row r="6">
          <cell r="CG6" t="str">
            <v>/wrs15~</v>
          </cell>
        </row>
      </sheetData>
      <sheetData sheetId="349">
        <row r="6">
          <cell r="CG6" t="str">
            <v>/wrs15~</v>
          </cell>
        </row>
      </sheetData>
      <sheetData sheetId="350">
        <row r="6">
          <cell r="CG6" t="str">
            <v>/wrs15~</v>
          </cell>
        </row>
      </sheetData>
      <sheetData sheetId="351">
        <row r="6">
          <cell r="CG6" t="str">
            <v>/wrs15~</v>
          </cell>
        </row>
      </sheetData>
      <sheetData sheetId="352">
        <row r="6">
          <cell r="CG6" t="str">
            <v>/wrs15~</v>
          </cell>
        </row>
      </sheetData>
      <sheetData sheetId="353">
        <row r="6">
          <cell r="CG6" t="str">
            <v>/wrs15~</v>
          </cell>
        </row>
      </sheetData>
      <sheetData sheetId="354">
        <row r="6">
          <cell r="CG6" t="str">
            <v>/wrs15~</v>
          </cell>
        </row>
      </sheetData>
      <sheetData sheetId="355">
        <row r="6">
          <cell r="CG6" t="str">
            <v>/wrs15~</v>
          </cell>
        </row>
      </sheetData>
      <sheetData sheetId="356">
        <row r="6">
          <cell r="CG6" t="str">
            <v>/wrs15~</v>
          </cell>
        </row>
      </sheetData>
      <sheetData sheetId="357">
        <row r="6">
          <cell r="CG6" t="str">
            <v>/wrs15~</v>
          </cell>
        </row>
      </sheetData>
      <sheetData sheetId="358">
        <row r="6">
          <cell r="CG6" t="str">
            <v>/wrs15~</v>
          </cell>
        </row>
      </sheetData>
      <sheetData sheetId="359">
        <row r="6">
          <cell r="CG6" t="str">
            <v>/wrs15~</v>
          </cell>
        </row>
      </sheetData>
      <sheetData sheetId="360">
        <row r="6">
          <cell r="CG6" t="str">
            <v>/wrs15~</v>
          </cell>
        </row>
      </sheetData>
      <sheetData sheetId="361">
        <row r="6">
          <cell r="CG6" t="str">
            <v>/wrs15~</v>
          </cell>
        </row>
      </sheetData>
      <sheetData sheetId="362">
        <row r="6">
          <cell r="CG6" t="str">
            <v>/wrs15~</v>
          </cell>
        </row>
      </sheetData>
      <sheetData sheetId="363">
        <row r="6">
          <cell r="CG6" t="str">
            <v>/wrs15~</v>
          </cell>
        </row>
      </sheetData>
      <sheetData sheetId="364">
        <row r="6">
          <cell r="CG6" t="str">
            <v>/wrs15~</v>
          </cell>
        </row>
      </sheetData>
      <sheetData sheetId="365">
        <row r="6">
          <cell r="CG6" t="str">
            <v>/wrs15~</v>
          </cell>
        </row>
      </sheetData>
      <sheetData sheetId="366">
        <row r="6">
          <cell r="CG6" t="str">
            <v>/wrs15~</v>
          </cell>
        </row>
      </sheetData>
      <sheetData sheetId="367">
        <row r="6">
          <cell r="CG6" t="str">
            <v>/wrs15~</v>
          </cell>
        </row>
      </sheetData>
      <sheetData sheetId="368">
        <row r="6">
          <cell r="CG6" t="str">
            <v>/wrs15~</v>
          </cell>
        </row>
      </sheetData>
      <sheetData sheetId="369">
        <row r="6">
          <cell r="CG6" t="str">
            <v>/wrs15~</v>
          </cell>
        </row>
      </sheetData>
      <sheetData sheetId="370">
        <row r="6">
          <cell r="CG6" t="str">
            <v>/wrs15~</v>
          </cell>
        </row>
      </sheetData>
      <sheetData sheetId="371">
        <row r="6">
          <cell r="CG6" t="str">
            <v>/wrs15~</v>
          </cell>
        </row>
      </sheetData>
      <sheetData sheetId="372">
        <row r="6">
          <cell r="CG6" t="str">
            <v>/wrs15~</v>
          </cell>
        </row>
      </sheetData>
      <sheetData sheetId="373">
        <row r="6">
          <cell r="CG6" t="str">
            <v>/wrs15~</v>
          </cell>
        </row>
      </sheetData>
      <sheetData sheetId="374">
        <row r="6">
          <cell r="CG6" t="str">
            <v>/wrs15~</v>
          </cell>
        </row>
      </sheetData>
      <sheetData sheetId="375">
        <row r="6">
          <cell r="CG6" t="str">
            <v>/wrs15~</v>
          </cell>
        </row>
      </sheetData>
      <sheetData sheetId="376">
        <row r="6">
          <cell r="CG6" t="str">
            <v>/wrs15~</v>
          </cell>
        </row>
      </sheetData>
      <sheetData sheetId="377">
        <row r="6">
          <cell r="CG6" t="str">
            <v>/wrs15~</v>
          </cell>
        </row>
      </sheetData>
      <sheetData sheetId="378">
        <row r="6">
          <cell r="CG6" t="str">
            <v>/wrs15~</v>
          </cell>
        </row>
      </sheetData>
      <sheetData sheetId="379">
        <row r="6">
          <cell r="CG6" t="str">
            <v>/wrs15~</v>
          </cell>
        </row>
      </sheetData>
      <sheetData sheetId="380">
        <row r="6">
          <cell r="CG6" t="str">
            <v>/wrs15~</v>
          </cell>
        </row>
      </sheetData>
      <sheetData sheetId="381">
        <row r="6">
          <cell r="CG6" t="str">
            <v>/wrs15~</v>
          </cell>
        </row>
      </sheetData>
      <sheetData sheetId="382">
        <row r="6">
          <cell r="CG6" t="str">
            <v>/wrs15~</v>
          </cell>
        </row>
      </sheetData>
      <sheetData sheetId="383">
        <row r="6">
          <cell r="CG6" t="str">
            <v>/wrs15~</v>
          </cell>
        </row>
      </sheetData>
      <sheetData sheetId="384">
        <row r="6">
          <cell r="CG6" t="str">
            <v>/wrs15~</v>
          </cell>
        </row>
      </sheetData>
      <sheetData sheetId="385">
        <row r="6">
          <cell r="CG6" t="str">
            <v>/wrs15~</v>
          </cell>
        </row>
      </sheetData>
      <sheetData sheetId="386">
        <row r="6">
          <cell r="CG6" t="str">
            <v>/wrs15~</v>
          </cell>
        </row>
      </sheetData>
      <sheetData sheetId="387">
        <row r="6">
          <cell r="CG6" t="str">
            <v>/wrs15~</v>
          </cell>
        </row>
      </sheetData>
      <sheetData sheetId="388">
        <row r="6">
          <cell r="CG6" t="str">
            <v>/wrs15~</v>
          </cell>
        </row>
      </sheetData>
      <sheetData sheetId="389">
        <row r="6">
          <cell r="CG6" t="str">
            <v>/wrs15~</v>
          </cell>
        </row>
      </sheetData>
      <sheetData sheetId="390">
        <row r="6">
          <cell r="CG6" t="str">
            <v>/wrs15~</v>
          </cell>
        </row>
      </sheetData>
      <sheetData sheetId="391">
        <row r="6">
          <cell r="CG6" t="str">
            <v>/wrs15~</v>
          </cell>
        </row>
      </sheetData>
      <sheetData sheetId="392">
        <row r="6">
          <cell r="CG6" t="str">
            <v>/wrs15~</v>
          </cell>
        </row>
      </sheetData>
      <sheetData sheetId="393">
        <row r="6">
          <cell r="CG6" t="str">
            <v>/wrs15~</v>
          </cell>
        </row>
      </sheetData>
      <sheetData sheetId="394">
        <row r="6">
          <cell r="CG6" t="str">
            <v>/wrs15~</v>
          </cell>
        </row>
      </sheetData>
      <sheetData sheetId="395">
        <row r="6">
          <cell r="CG6" t="str">
            <v>/wrs15~</v>
          </cell>
        </row>
      </sheetData>
      <sheetData sheetId="396">
        <row r="6">
          <cell r="CG6" t="str">
            <v>/wrs15~</v>
          </cell>
        </row>
      </sheetData>
      <sheetData sheetId="397">
        <row r="6">
          <cell r="CG6" t="str">
            <v>/wrs15~</v>
          </cell>
        </row>
      </sheetData>
      <sheetData sheetId="398">
        <row r="6">
          <cell r="CG6" t="str">
            <v>/wrs15~</v>
          </cell>
        </row>
      </sheetData>
      <sheetData sheetId="399">
        <row r="6">
          <cell r="CG6" t="str">
            <v>/wrs15~</v>
          </cell>
        </row>
      </sheetData>
      <sheetData sheetId="400">
        <row r="6">
          <cell r="CG6" t="str">
            <v>/wrs15~</v>
          </cell>
        </row>
      </sheetData>
      <sheetData sheetId="401">
        <row r="6">
          <cell r="CG6" t="str">
            <v>/wrs15~</v>
          </cell>
        </row>
      </sheetData>
      <sheetData sheetId="402">
        <row r="6">
          <cell r="CG6" t="str">
            <v>/wrs15~</v>
          </cell>
        </row>
      </sheetData>
      <sheetData sheetId="403">
        <row r="6">
          <cell r="CG6" t="str">
            <v>/wrs15~</v>
          </cell>
        </row>
      </sheetData>
      <sheetData sheetId="404">
        <row r="6">
          <cell r="CG6" t="str">
            <v>/wrs15~</v>
          </cell>
        </row>
      </sheetData>
      <sheetData sheetId="405">
        <row r="6">
          <cell r="CG6" t="str">
            <v>/wrs15~</v>
          </cell>
        </row>
      </sheetData>
      <sheetData sheetId="406">
        <row r="6">
          <cell r="CG6" t="str">
            <v>/wrs15~</v>
          </cell>
        </row>
      </sheetData>
      <sheetData sheetId="407">
        <row r="6">
          <cell r="CG6" t="str">
            <v>/wrs15~</v>
          </cell>
        </row>
      </sheetData>
      <sheetData sheetId="408">
        <row r="6">
          <cell r="CG6" t="str">
            <v>/wrs15~</v>
          </cell>
        </row>
      </sheetData>
      <sheetData sheetId="409">
        <row r="6">
          <cell r="CG6" t="str">
            <v>/wrs15~</v>
          </cell>
        </row>
      </sheetData>
      <sheetData sheetId="410">
        <row r="6">
          <cell r="CG6" t="str">
            <v>/wrs15~</v>
          </cell>
        </row>
      </sheetData>
      <sheetData sheetId="411">
        <row r="6">
          <cell r="CG6" t="str">
            <v>/wrs15~</v>
          </cell>
        </row>
      </sheetData>
      <sheetData sheetId="412">
        <row r="6">
          <cell r="CG6" t="str">
            <v>/wrs15~</v>
          </cell>
        </row>
      </sheetData>
      <sheetData sheetId="413">
        <row r="6">
          <cell r="CG6" t="str">
            <v>/wrs15~</v>
          </cell>
        </row>
      </sheetData>
      <sheetData sheetId="414">
        <row r="6">
          <cell r="CG6" t="str">
            <v>/wrs15~</v>
          </cell>
        </row>
      </sheetData>
      <sheetData sheetId="415">
        <row r="6">
          <cell r="CG6" t="str">
            <v>/wrs15~</v>
          </cell>
        </row>
      </sheetData>
      <sheetData sheetId="416">
        <row r="6">
          <cell r="CG6" t="str">
            <v>/wrs15~</v>
          </cell>
        </row>
      </sheetData>
      <sheetData sheetId="417">
        <row r="6">
          <cell r="CG6" t="str">
            <v>/wrs15~</v>
          </cell>
        </row>
      </sheetData>
      <sheetData sheetId="418">
        <row r="6">
          <cell r="CG6" t="str">
            <v>/wrs15~</v>
          </cell>
        </row>
      </sheetData>
      <sheetData sheetId="419">
        <row r="6">
          <cell r="CG6" t="str">
            <v>/wrs15~</v>
          </cell>
        </row>
      </sheetData>
      <sheetData sheetId="420">
        <row r="6">
          <cell r="CG6" t="str">
            <v>/wrs15~</v>
          </cell>
        </row>
      </sheetData>
      <sheetData sheetId="421">
        <row r="6">
          <cell r="CG6" t="str">
            <v>/wrs15~</v>
          </cell>
        </row>
      </sheetData>
      <sheetData sheetId="422">
        <row r="6">
          <cell r="CG6" t="str">
            <v>/wrs15~</v>
          </cell>
        </row>
      </sheetData>
      <sheetData sheetId="423">
        <row r="6">
          <cell r="CG6" t="str">
            <v>/wrs15~</v>
          </cell>
        </row>
      </sheetData>
      <sheetData sheetId="424">
        <row r="6">
          <cell r="CG6" t="str">
            <v>/wrs15~</v>
          </cell>
        </row>
      </sheetData>
      <sheetData sheetId="425">
        <row r="6">
          <cell r="CG6" t="str">
            <v>/wrs15~</v>
          </cell>
        </row>
      </sheetData>
      <sheetData sheetId="426">
        <row r="6">
          <cell r="CG6" t="str">
            <v>/wrs15~</v>
          </cell>
        </row>
      </sheetData>
      <sheetData sheetId="427">
        <row r="6">
          <cell r="CG6" t="str">
            <v>/wrs15~</v>
          </cell>
        </row>
      </sheetData>
      <sheetData sheetId="428">
        <row r="6">
          <cell r="CG6" t="str">
            <v>/wrs15~</v>
          </cell>
        </row>
      </sheetData>
      <sheetData sheetId="429">
        <row r="6">
          <cell r="CG6" t="str">
            <v>/wrs15~</v>
          </cell>
        </row>
      </sheetData>
      <sheetData sheetId="430">
        <row r="6">
          <cell r="CG6" t="str">
            <v>/wrs15~</v>
          </cell>
        </row>
      </sheetData>
      <sheetData sheetId="431">
        <row r="6">
          <cell r="CG6" t="str">
            <v>/wrs15~</v>
          </cell>
        </row>
      </sheetData>
      <sheetData sheetId="432">
        <row r="6">
          <cell r="CG6" t="str">
            <v>/wrs15~</v>
          </cell>
        </row>
      </sheetData>
      <sheetData sheetId="433">
        <row r="6">
          <cell r="CG6" t="str">
            <v>/wrs15~</v>
          </cell>
        </row>
      </sheetData>
      <sheetData sheetId="434">
        <row r="6">
          <cell r="CG6" t="str">
            <v>/wrs15~</v>
          </cell>
        </row>
      </sheetData>
      <sheetData sheetId="435">
        <row r="6">
          <cell r="CG6" t="str">
            <v>/wrs15~</v>
          </cell>
        </row>
      </sheetData>
      <sheetData sheetId="436">
        <row r="6">
          <cell r="CG6" t="str">
            <v>/wrs15~</v>
          </cell>
        </row>
      </sheetData>
      <sheetData sheetId="437">
        <row r="6">
          <cell r="CG6" t="str">
            <v>/wrs15~</v>
          </cell>
        </row>
      </sheetData>
      <sheetData sheetId="438">
        <row r="6">
          <cell r="CG6" t="str">
            <v>/wrs15~</v>
          </cell>
        </row>
      </sheetData>
      <sheetData sheetId="439">
        <row r="6">
          <cell r="CG6" t="str">
            <v>/wrs15~</v>
          </cell>
        </row>
      </sheetData>
      <sheetData sheetId="440">
        <row r="6">
          <cell r="CG6" t="str">
            <v>/wrs15~</v>
          </cell>
        </row>
      </sheetData>
      <sheetData sheetId="441">
        <row r="6">
          <cell r="CG6" t="str">
            <v>/wrs15~</v>
          </cell>
        </row>
      </sheetData>
      <sheetData sheetId="442">
        <row r="6">
          <cell r="CG6" t="str">
            <v>/wrs15~</v>
          </cell>
        </row>
      </sheetData>
      <sheetData sheetId="443">
        <row r="6">
          <cell r="CG6" t="str">
            <v>/wrs15~</v>
          </cell>
        </row>
      </sheetData>
      <sheetData sheetId="444">
        <row r="6">
          <cell r="CG6" t="str">
            <v>/wrs15~</v>
          </cell>
        </row>
      </sheetData>
      <sheetData sheetId="445">
        <row r="6">
          <cell r="CG6" t="str">
            <v>/wrs15~</v>
          </cell>
        </row>
      </sheetData>
      <sheetData sheetId="446">
        <row r="6">
          <cell r="CG6" t="str">
            <v>/wrs15~</v>
          </cell>
        </row>
      </sheetData>
      <sheetData sheetId="447">
        <row r="6">
          <cell r="CG6" t="str">
            <v>/wrs15~</v>
          </cell>
        </row>
      </sheetData>
      <sheetData sheetId="448">
        <row r="6">
          <cell r="CG6" t="str">
            <v>/wrs15~</v>
          </cell>
        </row>
      </sheetData>
      <sheetData sheetId="449">
        <row r="6">
          <cell r="CG6" t="str">
            <v>/wrs15~</v>
          </cell>
        </row>
      </sheetData>
      <sheetData sheetId="450">
        <row r="6">
          <cell r="CG6" t="str">
            <v>/wrs15~</v>
          </cell>
        </row>
      </sheetData>
      <sheetData sheetId="451">
        <row r="6">
          <cell r="CG6" t="str">
            <v>/wrs15~</v>
          </cell>
        </row>
      </sheetData>
      <sheetData sheetId="452">
        <row r="6">
          <cell r="CG6" t="str">
            <v>/wrs15~</v>
          </cell>
        </row>
      </sheetData>
      <sheetData sheetId="453">
        <row r="6">
          <cell r="CG6" t="str">
            <v>/wrs15~</v>
          </cell>
        </row>
      </sheetData>
      <sheetData sheetId="454">
        <row r="6">
          <cell r="CG6" t="str">
            <v>/wrs15~</v>
          </cell>
        </row>
      </sheetData>
      <sheetData sheetId="455">
        <row r="6">
          <cell r="CG6" t="str">
            <v>/wrs15~</v>
          </cell>
        </row>
      </sheetData>
      <sheetData sheetId="456">
        <row r="6">
          <cell r="CG6" t="str">
            <v>/wrs15~</v>
          </cell>
        </row>
      </sheetData>
      <sheetData sheetId="457">
        <row r="6">
          <cell r="CG6" t="str">
            <v>/wrs15~</v>
          </cell>
        </row>
      </sheetData>
      <sheetData sheetId="458">
        <row r="6">
          <cell r="CG6" t="str">
            <v>/wrs15~</v>
          </cell>
        </row>
      </sheetData>
      <sheetData sheetId="459">
        <row r="6">
          <cell r="CG6" t="str">
            <v>/wrs15~</v>
          </cell>
        </row>
      </sheetData>
      <sheetData sheetId="460">
        <row r="6">
          <cell r="CG6" t="str">
            <v>/wrs15~</v>
          </cell>
        </row>
      </sheetData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>
        <row r="6">
          <cell r="CG6" t="str">
            <v>/wrs15~</v>
          </cell>
        </row>
      </sheetData>
      <sheetData sheetId="473">
        <row r="6">
          <cell r="CG6" t="str">
            <v>/wrs15~</v>
          </cell>
        </row>
      </sheetData>
      <sheetData sheetId="474">
        <row r="6">
          <cell r="CG6" t="str">
            <v>/wrs15~</v>
          </cell>
        </row>
      </sheetData>
      <sheetData sheetId="475">
        <row r="6">
          <cell r="CG6" t="str">
            <v>/wrs15~</v>
          </cell>
        </row>
      </sheetData>
      <sheetData sheetId="476">
        <row r="6">
          <cell r="CG6" t="str">
            <v>/wrs15~</v>
          </cell>
        </row>
      </sheetData>
      <sheetData sheetId="477">
        <row r="6">
          <cell r="CG6" t="str">
            <v>/wrs15~</v>
          </cell>
        </row>
      </sheetData>
      <sheetData sheetId="478">
        <row r="6">
          <cell r="CG6" t="str">
            <v>/wrs15~</v>
          </cell>
        </row>
      </sheetData>
      <sheetData sheetId="479">
        <row r="6">
          <cell r="CG6" t="str">
            <v>/wrs15~</v>
          </cell>
        </row>
      </sheetData>
      <sheetData sheetId="480">
        <row r="6">
          <cell r="CG6" t="str">
            <v>/wrs15~</v>
          </cell>
        </row>
      </sheetData>
      <sheetData sheetId="481">
        <row r="6">
          <cell r="CG6" t="str">
            <v>/wrs15~</v>
          </cell>
        </row>
      </sheetData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>
        <row r="6">
          <cell r="CG6" t="str">
            <v>/wrs15~</v>
          </cell>
        </row>
      </sheetData>
      <sheetData sheetId="489">
        <row r="6">
          <cell r="CG6" t="str">
            <v>/wrs15~</v>
          </cell>
        </row>
      </sheetData>
      <sheetData sheetId="490">
        <row r="6">
          <cell r="CG6" t="str">
            <v>/wrs15~</v>
          </cell>
        </row>
      </sheetData>
      <sheetData sheetId="491">
        <row r="6">
          <cell r="CG6" t="str">
            <v>/wrs15~</v>
          </cell>
        </row>
      </sheetData>
      <sheetData sheetId="492">
        <row r="6">
          <cell r="CG6" t="str">
            <v>/wrs15~</v>
          </cell>
        </row>
      </sheetData>
      <sheetData sheetId="493">
        <row r="6">
          <cell r="CG6" t="str">
            <v>/wrs15~</v>
          </cell>
        </row>
      </sheetData>
      <sheetData sheetId="494">
        <row r="6">
          <cell r="CG6" t="str">
            <v>/wrs15~</v>
          </cell>
        </row>
      </sheetData>
      <sheetData sheetId="495">
        <row r="6">
          <cell r="CG6" t="str">
            <v>/wrs15~</v>
          </cell>
        </row>
      </sheetData>
      <sheetData sheetId="496">
        <row r="6">
          <cell r="CG6" t="str">
            <v>/wrs15~</v>
          </cell>
        </row>
      </sheetData>
      <sheetData sheetId="497">
        <row r="6">
          <cell r="CG6" t="str">
            <v>/wrs15~</v>
          </cell>
        </row>
      </sheetData>
      <sheetData sheetId="498">
        <row r="6">
          <cell r="CG6" t="str">
            <v>/wrs15~</v>
          </cell>
        </row>
      </sheetData>
      <sheetData sheetId="499">
        <row r="6">
          <cell r="CG6" t="str">
            <v>/wrs15~</v>
          </cell>
        </row>
      </sheetData>
      <sheetData sheetId="500">
        <row r="6">
          <cell r="CG6" t="str">
            <v>/wrs15~</v>
          </cell>
        </row>
      </sheetData>
      <sheetData sheetId="501">
        <row r="6">
          <cell r="CG6" t="str">
            <v>/wrs15~</v>
          </cell>
        </row>
      </sheetData>
      <sheetData sheetId="502">
        <row r="6">
          <cell r="CG6" t="str">
            <v>/wrs15~</v>
          </cell>
        </row>
      </sheetData>
      <sheetData sheetId="503">
        <row r="6">
          <cell r="CG6" t="str">
            <v>/wrs15~</v>
          </cell>
        </row>
      </sheetData>
      <sheetData sheetId="504">
        <row r="6">
          <cell r="CG6" t="str">
            <v>/wrs15~</v>
          </cell>
        </row>
      </sheetData>
      <sheetData sheetId="505">
        <row r="6">
          <cell r="CG6" t="str">
            <v>/wrs15~</v>
          </cell>
        </row>
      </sheetData>
      <sheetData sheetId="506">
        <row r="6">
          <cell r="CG6" t="str">
            <v>/wrs15~</v>
          </cell>
        </row>
      </sheetData>
      <sheetData sheetId="507">
        <row r="6">
          <cell r="CG6" t="str">
            <v>/wrs15~</v>
          </cell>
        </row>
      </sheetData>
      <sheetData sheetId="508">
        <row r="6">
          <cell r="CG6" t="str">
            <v>/wrs15~</v>
          </cell>
        </row>
      </sheetData>
      <sheetData sheetId="509">
        <row r="6">
          <cell r="CG6" t="str">
            <v>/wrs15~</v>
          </cell>
        </row>
      </sheetData>
      <sheetData sheetId="510">
        <row r="6">
          <cell r="CG6" t="str">
            <v>/wrs15~</v>
          </cell>
        </row>
      </sheetData>
      <sheetData sheetId="511">
        <row r="6">
          <cell r="CG6" t="str">
            <v>/wrs15~</v>
          </cell>
        </row>
      </sheetData>
      <sheetData sheetId="512">
        <row r="6">
          <cell r="CG6" t="str">
            <v>/wrs15~</v>
          </cell>
        </row>
      </sheetData>
      <sheetData sheetId="513">
        <row r="6">
          <cell r="CG6" t="str">
            <v>/wrs15~</v>
          </cell>
        </row>
      </sheetData>
      <sheetData sheetId="514">
        <row r="6">
          <cell r="CG6" t="str">
            <v>/wrs15~</v>
          </cell>
        </row>
      </sheetData>
      <sheetData sheetId="515">
        <row r="6">
          <cell r="CG6" t="str">
            <v>/wrs15~</v>
          </cell>
        </row>
      </sheetData>
      <sheetData sheetId="516">
        <row r="6">
          <cell r="CG6" t="str">
            <v>/wrs15~</v>
          </cell>
        </row>
      </sheetData>
      <sheetData sheetId="517">
        <row r="6">
          <cell r="CG6" t="str">
            <v>/wrs15~</v>
          </cell>
        </row>
      </sheetData>
      <sheetData sheetId="518">
        <row r="6">
          <cell r="CG6" t="str">
            <v>/wrs15~</v>
          </cell>
        </row>
      </sheetData>
      <sheetData sheetId="519">
        <row r="6">
          <cell r="CG6" t="str">
            <v>/wrs15~</v>
          </cell>
        </row>
      </sheetData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>
        <row r="6">
          <cell r="CG6" t="str">
            <v>/wrs15~</v>
          </cell>
        </row>
      </sheetData>
      <sheetData sheetId="531">
        <row r="6">
          <cell r="CG6" t="str">
            <v>/wrs15~</v>
          </cell>
        </row>
      </sheetData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>
        <row r="6">
          <cell r="CG6" t="str">
            <v>/wrs15~</v>
          </cell>
        </row>
      </sheetData>
      <sheetData sheetId="555">
        <row r="6">
          <cell r="CG6" t="str">
            <v>/wrs15~</v>
          </cell>
        </row>
      </sheetData>
      <sheetData sheetId="556">
        <row r="6">
          <cell r="CG6" t="str">
            <v>/wrs15~</v>
          </cell>
        </row>
      </sheetData>
      <sheetData sheetId="557">
        <row r="6">
          <cell r="CG6" t="str">
            <v>/wrs15~</v>
          </cell>
        </row>
      </sheetData>
      <sheetData sheetId="558">
        <row r="6">
          <cell r="CG6" t="str">
            <v>/wrs15~</v>
          </cell>
        </row>
      </sheetData>
      <sheetData sheetId="559">
        <row r="6">
          <cell r="CG6" t="str">
            <v>/wrs15~</v>
          </cell>
        </row>
      </sheetData>
      <sheetData sheetId="560">
        <row r="6">
          <cell r="CG6" t="str">
            <v>/wrs15~</v>
          </cell>
        </row>
      </sheetData>
      <sheetData sheetId="561">
        <row r="6">
          <cell r="CG6" t="str">
            <v>/wrs15~</v>
          </cell>
        </row>
      </sheetData>
      <sheetData sheetId="562">
        <row r="6">
          <cell r="CG6" t="str">
            <v>/wrs15~</v>
          </cell>
        </row>
      </sheetData>
      <sheetData sheetId="563">
        <row r="6">
          <cell r="CG6" t="str">
            <v>/wrs15~</v>
          </cell>
        </row>
      </sheetData>
      <sheetData sheetId="564">
        <row r="6">
          <cell r="CG6" t="str">
            <v>/wrs15~</v>
          </cell>
        </row>
      </sheetData>
      <sheetData sheetId="565">
        <row r="6">
          <cell r="CG6" t="str">
            <v>/wrs15~</v>
          </cell>
        </row>
      </sheetData>
      <sheetData sheetId="566">
        <row r="6">
          <cell r="CG6" t="str">
            <v>/wrs15~</v>
          </cell>
        </row>
      </sheetData>
      <sheetData sheetId="567">
        <row r="6">
          <cell r="CG6" t="str">
            <v>/wrs15~</v>
          </cell>
        </row>
      </sheetData>
      <sheetData sheetId="568">
        <row r="6">
          <cell r="CG6" t="str">
            <v>/wrs15~</v>
          </cell>
        </row>
      </sheetData>
      <sheetData sheetId="569" refreshError="1"/>
      <sheetData sheetId="570" refreshError="1"/>
      <sheetData sheetId="571" refreshError="1"/>
      <sheetData sheetId="572">
        <row r="6">
          <cell r="CG6" t="str">
            <v>/wrs15~</v>
          </cell>
        </row>
      </sheetData>
      <sheetData sheetId="573">
        <row r="6">
          <cell r="CG6" t="str">
            <v>/wrs15~</v>
          </cell>
        </row>
      </sheetData>
      <sheetData sheetId="574">
        <row r="6">
          <cell r="CG6" t="str">
            <v>/wrs15~</v>
          </cell>
        </row>
      </sheetData>
      <sheetData sheetId="575">
        <row r="6">
          <cell r="CG6" t="str">
            <v>/wrs15~</v>
          </cell>
        </row>
      </sheetData>
      <sheetData sheetId="576">
        <row r="6">
          <cell r="CG6" t="str">
            <v>/wrs15~</v>
          </cell>
        </row>
      </sheetData>
      <sheetData sheetId="577">
        <row r="6">
          <cell r="CG6" t="str">
            <v>/wrs15~</v>
          </cell>
        </row>
      </sheetData>
      <sheetData sheetId="578">
        <row r="6">
          <cell r="CG6" t="str">
            <v>/wrs15~</v>
          </cell>
        </row>
      </sheetData>
      <sheetData sheetId="579">
        <row r="6">
          <cell r="CG6" t="str">
            <v>/wrs15~</v>
          </cell>
        </row>
      </sheetData>
      <sheetData sheetId="580">
        <row r="6">
          <cell r="CG6" t="str">
            <v>/wrs15~</v>
          </cell>
        </row>
      </sheetData>
      <sheetData sheetId="581">
        <row r="6">
          <cell r="CG6" t="str">
            <v>/wrs15~</v>
          </cell>
        </row>
      </sheetData>
      <sheetData sheetId="582">
        <row r="6">
          <cell r="CG6" t="str">
            <v>/wrs15~</v>
          </cell>
        </row>
      </sheetData>
      <sheetData sheetId="583">
        <row r="6">
          <cell r="CG6" t="str">
            <v>/wrs15~</v>
          </cell>
        </row>
      </sheetData>
      <sheetData sheetId="584">
        <row r="6">
          <cell r="CG6" t="str">
            <v>/wrs15~</v>
          </cell>
        </row>
      </sheetData>
      <sheetData sheetId="585">
        <row r="6">
          <cell r="CG6" t="str">
            <v>/wrs15~</v>
          </cell>
        </row>
      </sheetData>
      <sheetData sheetId="586">
        <row r="6">
          <cell r="CG6" t="str">
            <v>/wrs15~</v>
          </cell>
        </row>
      </sheetData>
      <sheetData sheetId="587">
        <row r="6">
          <cell r="CG6" t="str">
            <v>/wrs15~</v>
          </cell>
        </row>
      </sheetData>
      <sheetData sheetId="588">
        <row r="6">
          <cell r="CG6" t="str">
            <v>/wrs15~</v>
          </cell>
        </row>
      </sheetData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>
        <row r="6">
          <cell r="CG6" t="str">
            <v>/wrs15~</v>
          </cell>
        </row>
      </sheetData>
      <sheetData sheetId="597">
        <row r="6">
          <cell r="CG6" t="str">
            <v>/wrs15~</v>
          </cell>
        </row>
      </sheetData>
      <sheetData sheetId="598">
        <row r="6">
          <cell r="CG6" t="str">
            <v>/wrs15~</v>
          </cell>
        </row>
      </sheetData>
      <sheetData sheetId="599">
        <row r="6">
          <cell r="CG6" t="str">
            <v>/wrs15~</v>
          </cell>
        </row>
      </sheetData>
      <sheetData sheetId="600">
        <row r="6">
          <cell r="CG6" t="str">
            <v>/wrs15~</v>
          </cell>
        </row>
      </sheetData>
      <sheetData sheetId="601">
        <row r="6">
          <cell r="CG6" t="str">
            <v>/wrs15~</v>
          </cell>
        </row>
      </sheetData>
      <sheetData sheetId="602">
        <row r="6">
          <cell r="CG6" t="str">
            <v>/wrs15~</v>
          </cell>
        </row>
      </sheetData>
      <sheetData sheetId="603">
        <row r="6">
          <cell r="CG6" t="str">
            <v>/wrs15~</v>
          </cell>
        </row>
      </sheetData>
      <sheetData sheetId="604">
        <row r="6">
          <cell r="CG6" t="str">
            <v>/wrs15~</v>
          </cell>
        </row>
      </sheetData>
      <sheetData sheetId="605">
        <row r="6">
          <cell r="CG6" t="str">
            <v>/wrs15~</v>
          </cell>
        </row>
      </sheetData>
      <sheetData sheetId="606">
        <row r="6">
          <cell r="CG6" t="str">
            <v>/wrs15~</v>
          </cell>
        </row>
      </sheetData>
      <sheetData sheetId="607">
        <row r="6">
          <cell r="CG6" t="str">
            <v>/wrs15~</v>
          </cell>
        </row>
      </sheetData>
      <sheetData sheetId="608">
        <row r="6">
          <cell r="CG6" t="str">
            <v>/wrs15~</v>
          </cell>
        </row>
      </sheetData>
      <sheetData sheetId="609">
        <row r="6">
          <cell r="CG6" t="str">
            <v>/wrs15~</v>
          </cell>
        </row>
      </sheetData>
      <sheetData sheetId="610">
        <row r="6">
          <cell r="CG6" t="str">
            <v>/wrs15~</v>
          </cell>
        </row>
      </sheetData>
      <sheetData sheetId="611">
        <row r="6">
          <cell r="CG6" t="str">
            <v>/wrs15~</v>
          </cell>
        </row>
      </sheetData>
      <sheetData sheetId="612">
        <row r="6">
          <cell r="CG6" t="str">
            <v>/wrs15~</v>
          </cell>
        </row>
      </sheetData>
      <sheetData sheetId="613">
        <row r="6">
          <cell r="CG6" t="str">
            <v>/wrs15~</v>
          </cell>
        </row>
      </sheetData>
      <sheetData sheetId="614">
        <row r="6">
          <cell r="CG6" t="str">
            <v>/wrs15~</v>
          </cell>
        </row>
      </sheetData>
      <sheetData sheetId="615">
        <row r="6">
          <cell r="CG6" t="str">
            <v>/wrs15~</v>
          </cell>
        </row>
      </sheetData>
      <sheetData sheetId="616">
        <row r="6">
          <cell r="CG6" t="str">
            <v>/wrs15~</v>
          </cell>
        </row>
      </sheetData>
      <sheetData sheetId="617">
        <row r="6">
          <cell r="CG6" t="str">
            <v>/wrs15~</v>
          </cell>
        </row>
      </sheetData>
      <sheetData sheetId="618">
        <row r="6">
          <cell r="CG6" t="str">
            <v>/wrs15~</v>
          </cell>
        </row>
      </sheetData>
      <sheetData sheetId="619">
        <row r="6">
          <cell r="CG6" t="str">
            <v>/wrs15~</v>
          </cell>
        </row>
      </sheetData>
      <sheetData sheetId="620">
        <row r="6">
          <cell r="CG6" t="str">
            <v>/wrs15~</v>
          </cell>
        </row>
      </sheetData>
      <sheetData sheetId="621">
        <row r="6">
          <cell r="CG6" t="str">
            <v>/wrs15~</v>
          </cell>
        </row>
      </sheetData>
      <sheetData sheetId="622">
        <row r="6">
          <cell r="CG6" t="str">
            <v>/wrs15~</v>
          </cell>
        </row>
      </sheetData>
      <sheetData sheetId="623">
        <row r="6">
          <cell r="CG6" t="str">
            <v>/wrs15~</v>
          </cell>
        </row>
      </sheetData>
      <sheetData sheetId="624">
        <row r="6">
          <cell r="CG6" t="str">
            <v>/wrs15~</v>
          </cell>
        </row>
      </sheetData>
      <sheetData sheetId="625">
        <row r="6">
          <cell r="CG6" t="str">
            <v>/wrs15~</v>
          </cell>
        </row>
      </sheetData>
      <sheetData sheetId="626">
        <row r="6">
          <cell r="CG6" t="str">
            <v>/wrs15~</v>
          </cell>
        </row>
      </sheetData>
      <sheetData sheetId="627">
        <row r="6">
          <cell r="CG6" t="str">
            <v>/wrs15~</v>
          </cell>
        </row>
      </sheetData>
      <sheetData sheetId="628">
        <row r="6">
          <cell r="CG6" t="str">
            <v>/wrs15~</v>
          </cell>
        </row>
      </sheetData>
      <sheetData sheetId="629">
        <row r="6">
          <cell r="CG6" t="str">
            <v>/wrs15~</v>
          </cell>
        </row>
      </sheetData>
      <sheetData sheetId="630">
        <row r="6">
          <cell r="CG6" t="str">
            <v>/wrs15~</v>
          </cell>
        </row>
      </sheetData>
      <sheetData sheetId="631">
        <row r="6">
          <cell r="CG6" t="str">
            <v>/wrs15~</v>
          </cell>
        </row>
      </sheetData>
      <sheetData sheetId="632">
        <row r="6">
          <cell r="CG6" t="str">
            <v>/wrs15~</v>
          </cell>
        </row>
      </sheetData>
      <sheetData sheetId="633">
        <row r="6">
          <cell r="CG6" t="str">
            <v>/wrs15~</v>
          </cell>
        </row>
      </sheetData>
      <sheetData sheetId="634">
        <row r="6">
          <cell r="CG6" t="str">
            <v>/wrs15~</v>
          </cell>
        </row>
      </sheetData>
      <sheetData sheetId="635">
        <row r="6">
          <cell r="CG6" t="str">
            <v>/wrs15~</v>
          </cell>
        </row>
      </sheetData>
      <sheetData sheetId="636">
        <row r="6">
          <cell r="CG6" t="str">
            <v>/wrs15~</v>
          </cell>
        </row>
      </sheetData>
      <sheetData sheetId="637">
        <row r="6">
          <cell r="CG6" t="str">
            <v>/wrs15~</v>
          </cell>
        </row>
      </sheetData>
      <sheetData sheetId="638">
        <row r="6">
          <cell r="CG6" t="str">
            <v>/wrs15~</v>
          </cell>
        </row>
      </sheetData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>
        <row r="6">
          <cell r="CG6" t="str">
            <v>/wrs15~</v>
          </cell>
        </row>
      </sheetData>
      <sheetData sheetId="658">
        <row r="6">
          <cell r="CG6" t="str">
            <v>/wrs15~</v>
          </cell>
        </row>
      </sheetData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>
        <row r="6">
          <cell r="CG6" t="str">
            <v>/wrs15~</v>
          </cell>
        </row>
      </sheetData>
      <sheetData sheetId="665">
        <row r="6">
          <cell r="CG6" t="str">
            <v>/wrs15~</v>
          </cell>
        </row>
      </sheetData>
      <sheetData sheetId="666">
        <row r="6">
          <cell r="CG6" t="str">
            <v>/wrs15~</v>
          </cell>
        </row>
      </sheetData>
      <sheetData sheetId="667">
        <row r="6">
          <cell r="CG6" t="str">
            <v>/wrs15~</v>
          </cell>
        </row>
      </sheetData>
      <sheetData sheetId="668">
        <row r="6">
          <cell r="CG6" t="str">
            <v>/wrs15~</v>
          </cell>
        </row>
      </sheetData>
      <sheetData sheetId="669">
        <row r="6">
          <cell r="CG6" t="str">
            <v>/wrs15~</v>
          </cell>
        </row>
      </sheetData>
      <sheetData sheetId="670">
        <row r="6">
          <cell r="CG6" t="str">
            <v>/wrs15~</v>
          </cell>
        </row>
      </sheetData>
      <sheetData sheetId="671">
        <row r="6">
          <cell r="CG6" t="str">
            <v>/wrs15~</v>
          </cell>
        </row>
      </sheetData>
      <sheetData sheetId="672">
        <row r="6">
          <cell r="CG6" t="str">
            <v>/wrs15~</v>
          </cell>
        </row>
      </sheetData>
      <sheetData sheetId="673">
        <row r="6">
          <cell r="CG6" t="str">
            <v>/wrs15~</v>
          </cell>
        </row>
      </sheetData>
      <sheetData sheetId="674">
        <row r="6">
          <cell r="CG6" t="str">
            <v>/wrs15~</v>
          </cell>
        </row>
      </sheetData>
      <sheetData sheetId="675">
        <row r="6">
          <cell r="CG6" t="str">
            <v>/wrs15~</v>
          </cell>
        </row>
      </sheetData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>
        <row r="6">
          <cell r="CG6" t="str">
            <v>/wrs15~</v>
          </cell>
        </row>
      </sheetData>
      <sheetData sheetId="686">
        <row r="6">
          <cell r="CG6" t="str">
            <v>/wrs15~</v>
          </cell>
        </row>
      </sheetData>
      <sheetData sheetId="687">
        <row r="6">
          <cell r="CG6" t="str">
            <v>/wrs15~</v>
          </cell>
        </row>
      </sheetData>
      <sheetData sheetId="688">
        <row r="6">
          <cell r="CG6" t="str">
            <v>/wrs15~</v>
          </cell>
        </row>
      </sheetData>
      <sheetData sheetId="689">
        <row r="6">
          <cell r="CG6" t="str">
            <v>/wrs15~</v>
          </cell>
        </row>
      </sheetData>
      <sheetData sheetId="690">
        <row r="6">
          <cell r="CG6" t="str">
            <v>/wrs15~</v>
          </cell>
        </row>
      </sheetData>
      <sheetData sheetId="691">
        <row r="6">
          <cell r="CG6" t="str">
            <v>/wrs15~</v>
          </cell>
        </row>
      </sheetData>
      <sheetData sheetId="692">
        <row r="6">
          <cell r="CG6" t="str">
            <v>/wrs15~</v>
          </cell>
        </row>
      </sheetData>
      <sheetData sheetId="693">
        <row r="6">
          <cell r="CG6" t="str">
            <v>/wrs15~</v>
          </cell>
        </row>
      </sheetData>
      <sheetData sheetId="694">
        <row r="6">
          <cell r="CG6" t="str">
            <v>/wrs15~</v>
          </cell>
        </row>
      </sheetData>
      <sheetData sheetId="695">
        <row r="6">
          <cell r="CG6" t="str">
            <v>/wrs15~</v>
          </cell>
        </row>
      </sheetData>
      <sheetData sheetId="696">
        <row r="6">
          <cell r="CG6" t="str">
            <v>/wrs15~</v>
          </cell>
        </row>
      </sheetData>
      <sheetData sheetId="697">
        <row r="6">
          <cell r="CG6" t="str">
            <v>/wrs15~</v>
          </cell>
        </row>
      </sheetData>
      <sheetData sheetId="698">
        <row r="6">
          <cell r="CG6" t="str">
            <v>/wrs15~</v>
          </cell>
        </row>
      </sheetData>
      <sheetData sheetId="699">
        <row r="6">
          <cell r="CG6" t="str">
            <v>/wrs15~</v>
          </cell>
        </row>
      </sheetData>
      <sheetData sheetId="700">
        <row r="6">
          <cell r="CG6" t="str">
            <v>/wrs15~</v>
          </cell>
        </row>
      </sheetData>
      <sheetData sheetId="701">
        <row r="6">
          <cell r="CG6" t="str">
            <v>/wrs15~</v>
          </cell>
        </row>
      </sheetData>
      <sheetData sheetId="702">
        <row r="6">
          <cell r="CG6" t="str">
            <v>/wrs15~</v>
          </cell>
        </row>
      </sheetData>
      <sheetData sheetId="703">
        <row r="6">
          <cell r="CG6" t="str">
            <v>/wrs15~</v>
          </cell>
        </row>
      </sheetData>
      <sheetData sheetId="704">
        <row r="6">
          <cell r="CG6" t="str">
            <v>/wrs15~</v>
          </cell>
        </row>
      </sheetData>
      <sheetData sheetId="705">
        <row r="6">
          <cell r="CG6" t="str">
            <v>/wrs15~</v>
          </cell>
        </row>
      </sheetData>
      <sheetData sheetId="706">
        <row r="6">
          <cell r="CG6" t="str">
            <v>/wrs15~</v>
          </cell>
        </row>
      </sheetData>
      <sheetData sheetId="707">
        <row r="6">
          <cell r="CG6" t="str">
            <v>/wrs15~</v>
          </cell>
        </row>
      </sheetData>
      <sheetData sheetId="708">
        <row r="6">
          <cell r="CG6" t="str">
            <v>/wrs15~</v>
          </cell>
        </row>
      </sheetData>
      <sheetData sheetId="709">
        <row r="6">
          <cell r="CG6" t="str">
            <v>/wrs15~</v>
          </cell>
        </row>
      </sheetData>
      <sheetData sheetId="710">
        <row r="6">
          <cell r="CG6" t="str">
            <v>/wrs15~</v>
          </cell>
        </row>
      </sheetData>
      <sheetData sheetId="711">
        <row r="6">
          <cell r="CG6" t="str">
            <v>/wrs15~</v>
          </cell>
        </row>
      </sheetData>
      <sheetData sheetId="712">
        <row r="6">
          <cell r="CG6" t="str">
            <v>/wrs15~</v>
          </cell>
        </row>
      </sheetData>
      <sheetData sheetId="713">
        <row r="6">
          <cell r="CG6" t="str">
            <v>/wrs15~</v>
          </cell>
        </row>
      </sheetData>
      <sheetData sheetId="714">
        <row r="6">
          <cell r="CG6" t="str">
            <v>/wrs15~</v>
          </cell>
        </row>
      </sheetData>
      <sheetData sheetId="715">
        <row r="6">
          <cell r="CG6" t="str">
            <v>/wrs15~</v>
          </cell>
        </row>
      </sheetData>
      <sheetData sheetId="716">
        <row r="6">
          <cell r="CG6" t="str">
            <v>/wrs15~</v>
          </cell>
        </row>
      </sheetData>
      <sheetData sheetId="717">
        <row r="6">
          <cell r="CG6" t="str">
            <v>/wrs15~</v>
          </cell>
        </row>
      </sheetData>
      <sheetData sheetId="718">
        <row r="6">
          <cell r="CG6" t="str">
            <v>/wrs15~</v>
          </cell>
        </row>
      </sheetData>
      <sheetData sheetId="719">
        <row r="6">
          <cell r="CG6" t="str">
            <v>/wrs15~</v>
          </cell>
        </row>
      </sheetData>
      <sheetData sheetId="720">
        <row r="6">
          <cell r="CG6" t="str">
            <v>/wrs15~</v>
          </cell>
        </row>
      </sheetData>
      <sheetData sheetId="721">
        <row r="6">
          <cell r="CG6" t="str">
            <v>/wrs15~</v>
          </cell>
        </row>
      </sheetData>
      <sheetData sheetId="722">
        <row r="6">
          <cell r="CG6" t="str">
            <v>/wrs15~</v>
          </cell>
        </row>
      </sheetData>
      <sheetData sheetId="723">
        <row r="6">
          <cell r="CG6" t="str">
            <v>/wrs15~</v>
          </cell>
        </row>
      </sheetData>
      <sheetData sheetId="724">
        <row r="6">
          <cell r="CG6" t="str">
            <v>/wrs15~</v>
          </cell>
        </row>
      </sheetData>
      <sheetData sheetId="725">
        <row r="6">
          <cell r="CG6" t="str">
            <v>/wrs15~</v>
          </cell>
        </row>
      </sheetData>
      <sheetData sheetId="726">
        <row r="6">
          <cell r="CG6" t="str">
            <v>/wrs15~</v>
          </cell>
        </row>
      </sheetData>
      <sheetData sheetId="727">
        <row r="6">
          <cell r="CG6" t="str">
            <v>/wrs15~</v>
          </cell>
        </row>
      </sheetData>
      <sheetData sheetId="728">
        <row r="6">
          <cell r="CG6" t="str">
            <v>/wrs15~</v>
          </cell>
        </row>
      </sheetData>
      <sheetData sheetId="729">
        <row r="6">
          <cell r="CG6" t="str">
            <v>/wrs15~</v>
          </cell>
        </row>
      </sheetData>
      <sheetData sheetId="730">
        <row r="6">
          <cell r="CG6" t="str">
            <v>/wrs15~</v>
          </cell>
        </row>
      </sheetData>
      <sheetData sheetId="731">
        <row r="6">
          <cell r="CG6" t="str">
            <v>/wrs15~</v>
          </cell>
        </row>
      </sheetData>
      <sheetData sheetId="732">
        <row r="6">
          <cell r="CG6" t="str">
            <v>/wrs15~</v>
          </cell>
        </row>
      </sheetData>
      <sheetData sheetId="733">
        <row r="6">
          <cell r="CG6" t="str">
            <v>/wrs15~</v>
          </cell>
        </row>
      </sheetData>
      <sheetData sheetId="734">
        <row r="6">
          <cell r="CG6" t="str">
            <v>/wrs15~</v>
          </cell>
        </row>
      </sheetData>
      <sheetData sheetId="735">
        <row r="6">
          <cell r="CG6" t="str">
            <v>/wrs15~</v>
          </cell>
        </row>
      </sheetData>
      <sheetData sheetId="736">
        <row r="6">
          <cell r="CG6" t="str">
            <v>/wrs15~</v>
          </cell>
        </row>
      </sheetData>
      <sheetData sheetId="737">
        <row r="6">
          <cell r="CG6" t="str">
            <v>/wrs15~</v>
          </cell>
        </row>
      </sheetData>
      <sheetData sheetId="738">
        <row r="6">
          <cell r="CG6" t="str">
            <v>/wrs15~</v>
          </cell>
        </row>
      </sheetData>
      <sheetData sheetId="739">
        <row r="6">
          <cell r="CG6" t="str">
            <v>/wrs15~</v>
          </cell>
        </row>
      </sheetData>
      <sheetData sheetId="740">
        <row r="6">
          <cell r="CG6" t="str">
            <v>/wrs15~</v>
          </cell>
        </row>
      </sheetData>
      <sheetData sheetId="741">
        <row r="6">
          <cell r="CG6" t="str">
            <v>/wrs15~</v>
          </cell>
        </row>
      </sheetData>
      <sheetData sheetId="742">
        <row r="6">
          <cell r="CG6" t="str">
            <v>/wrs15~</v>
          </cell>
        </row>
      </sheetData>
      <sheetData sheetId="743">
        <row r="6">
          <cell r="CG6" t="str">
            <v>/wrs15~</v>
          </cell>
        </row>
      </sheetData>
      <sheetData sheetId="744">
        <row r="6">
          <cell r="CG6" t="str">
            <v>/wrs15~</v>
          </cell>
        </row>
      </sheetData>
      <sheetData sheetId="745">
        <row r="6">
          <cell r="CG6" t="str">
            <v>/wrs15~</v>
          </cell>
        </row>
      </sheetData>
      <sheetData sheetId="746">
        <row r="6">
          <cell r="CG6" t="str">
            <v>/wrs15~</v>
          </cell>
        </row>
      </sheetData>
      <sheetData sheetId="747">
        <row r="6">
          <cell r="CG6" t="str">
            <v>/wrs15~</v>
          </cell>
        </row>
      </sheetData>
      <sheetData sheetId="748">
        <row r="6">
          <cell r="CG6" t="str">
            <v>/wrs15~</v>
          </cell>
        </row>
      </sheetData>
      <sheetData sheetId="749">
        <row r="6">
          <cell r="CG6" t="str">
            <v>/wrs15~</v>
          </cell>
        </row>
      </sheetData>
      <sheetData sheetId="750">
        <row r="6">
          <cell r="CG6" t="str">
            <v>/wrs15~</v>
          </cell>
        </row>
      </sheetData>
      <sheetData sheetId="751">
        <row r="6">
          <cell r="CG6" t="str">
            <v>/wrs15~</v>
          </cell>
        </row>
      </sheetData>
      <sheetData sheetId="752">
        <row r="6">
          <cell r="CG6" t="str">
            <v>/wrs15~</v>
          </cell>
        </row>
      </sheetData>
      <sheetData sheetId="753">
        <row r="6">
          <cell r="CG6" t="str">
            <v>/wrs15~</v>
          </cell>
        </row>
      </sheetData>
      <sheetData sheetId="754">
        <row r="6">
          <cell r="CG6" t="str">
            <v>/wrs15~</v>
          </cell>
        </row>
      </sheetData>
      <sheetData sheetId="755">
        <row r="6">
          <cell r="CG6" t="str">
            <v>/wrs15~</v>
          </cell>
        </row>
      </sheetData>
      <sheetData sheetId="756">
        <row r="6">
          <cell r="CG6" t="str">
            <v>/wrs15~</v>
          </cell>
        </row>
      </sheetData>
      <sheetData sheetId="757">
        <row r="6">
          <cell r="CG6" t="str">
            <v>/wrs15~</v>
          </cell>
        </row>
      </sheetData>
      <sheetData sheetId="758">
        <row r="6">
          <cell r="CG6" t="str">
            <v>/wrs15~</v>
          </cell>
        </row>
      </sheetData>
      <sheetData sheetId="759">
        <row r="6">
          <cell r="CG6" t="str">
            <v>/wrs15~</v>
          </cell>
        </row>
      </sheetData>
      <sheetData sheetId="760">
        <row r="6">
          <cell r="CG6" t="str">
            <v>/wrs15~</v>
          </cell>
        </row>
      </sheetData>
      <sheetData sheetId="761">
        <row r="6">
          <cell r="CG6" t="str">
            <v>/wrs15~</v>
          </cell>
        </row>
      </sheetData>
      <sheetData sheetId="762">
        <row r="6">
          <cell r="CG6" t="str">
            <v>/wrs15~</v>
          </cell>
        </row>
      </sheetData>
      <sheetData sheetId="763">
        <row r="6">
          <cell r="CG6" t="str">
            <v>/wrs15~</v>
          </cell>
        </row>
      </sheetData>
      <sheetData sheetId="764">
        <row r="6">
          <cell r="CG6" t="str">
            <v>/wrs15~</v>
          </cell>
        </row>
      </sheetData>
      <sheetData sheetId="765">
        <row r="6">
          <cell r="CG6" t="str">
            <v>/wrs15~</v>
          </cell>
        </row>
      </sheetData>
      <sheetData sheetId="766">
        <row r="6">
          <cell r="CG6" t="str">
            <v>/wrs15~</v>
          </cell>
        </row>
      </sheetData>
      <sheetData sheetId="767">
        <row r="6">
          <cell r="CG6" t="str">
            <v>/wrs15~</v>
          </cell>
        </row>
      </sheetData>
      <sheetData sheetId="768">
        <row r="6">
          <cell r="CG6" t="str">
            <v>/wrs15~</v>
          </cell>
        </row>
      </sheetData>
      <sheetData sheetId="769">
        <row r="6">
          <cell r="CG6" t="str">
            <v>/wrs15~</v>
          </cell>
        </row>
      </sheetData>
      <sheetData sheetId="770">
        <row r="6">
          <cell r="CG6" t="str">
            <v>/wrs15~</v>
          </cell>
        </row>
      </sheetData>
      <sheetData sheetId="771">
        <row r="6">
          <cell r="CG6" t="str">
            <v>/wrs15~</v>
          </cell>
        </row>
      </sheetData>
      <sheetData sheetId="772">
        <row r="6">
          <cell r="CG6" t="str">
            <v>/wrs15~</v>
          </cell>
        </row>
      </sheetData>
      <sheetData sheetId="773">
        <row r="6">
          <cell r="CG6" t="str">
            <v>/wrs15~</v>
          </cell>
        </row>
      </sheetData>
      <sheetData sheetId="774">
        <row r="6">
          <cell r="CG6" t="str">
            <v>/wrs15~</v>
          </cell>
        </row>
      </sheetData>
      <sheetData sheetId="775">
        <row r="6">
          <cell r="CG6" t="str">
            <v>/wrs15~</v>
          </cell>
        </row>
      </sheetData>
      <sheetData sheetId="776">
        <row r="6">
          <cell r="CG6" t="str">
            <v>/wrs15~</v>
          </cell>
        </row>
      </sheetData>
      <sheetData sheetId="777">
        <row r="6">
          <cell r="CG6" t="str">
            <v>/wrs15~</v>
          </cell>
        </row>
      </sheetData>
      <sheetData sheetId="778">
        <row r="6">
          <cell r="CG6" t="str">
            <v>/wrs15~</v>
          </cell>
        </row>
      </sheetData>
      <sheetData sheetId="779">
        <row r="6">
          <cell r="CG6" t="str">
            <v>/wrs15~</v>
          </cell>
        </row>
      </sheetData>
      <sheetData sheetId="780">
        <row r="6">
          <cell r="CG6" t="str">
            <v>/wrs15~</v>
          </cell>
        </row>
      </sheetData>
      <sheetData sheetId="781">
        <row r="6">
          <cell r="CG6" t="str">
            <v>/wrs15~</v>
          </cell>
        </row>
      </sheetData>
      <sheetData sheetId="782">
        <row r="6">
          <cell r="CG6" t="str">
            <v>/wrs15~</v>
          </cell>
        </row>
      </sheetData>
      <sheetData sheetId="783">
        <row r="6">
          <cell r="CG6" t="str">
            <v>/wrs15~</v>
          </cell>
        </row>
      </sheetData>
      <sheetData sheetId="784">
        <row r="6">
          <cell r="CG6" t="str">
            <v>/wrs15~</v>
          </cell>
        </row>
      </sheetData>
      <sheetData sheetId="785">
        <row r="6">
          <cell r="CG6" t="str">
            <v>/wrs15~</v>
          </cell>
        </row>
      </sheetData>
      <sheetData sheetId="786">
        <row r="6">
          <cell r="CG6" t="str">
            <v>/wrs15~</v>
          </cell>
        </row>
      </sheetData>
      <sheetData sheetId="787">
        <row r="6">
          <cell r="CG6" t="str">
            <v>/wrs15~</v>
          </cell>
        </row>
      </sheetData>
      <sheetData sheetId="788">
        <row r="6">
          <cell r="CG6" t="str">
            <v>/wrs15~</v>
          </cell>
        </row>
      </sheetData>
      <sheetData sheetId="789">
        <row r="6">
          <cell r="CG6" t="str">
            <v>/wrs15~</v>
          </cell>
        </row>
      </sheetData>
      <sheetData sheetId="790">
        <row r="6">
          <cell r="CG6" t="str">
            <v>/wrs15~</v>
          </cell>
        </row>
      </sheetData>
      <sheetData sheetId="791">
        <row r="6">
          <cell r="CG6" t="str">
            <v>/wrs15~</v>
          </cell>
        </row>
      </sheetData>
      <sheetData sheetId="792">
        <row r="6">
          <cell r="CG6" t="str">
            <v>/wrs15~</v>
          </cell>
        </row>
      </sheetData>
      <sheetData sheetId="793">
        <row r="6">
          <cell r="CG6" t="str">
            <v>/wrs15~</v>
          </cell>
        </row>
      </sheetData>
      <sheetData sheetId="794">
        <row r="6">
          <cell r="CG6" t="str">
            <v>/wrs15~</v>
          </cell>
        </row>
      </sheetData>
      <sheetData sheetId="795">
        <row r="6">
          <cell r="CG6" t="str">
            <v>/wrs15~</v>
          </cell>
        </row>
      </sheetData>
      <sheetData sheetId="796">
        <row r="6">
          <cell r="CG6" t="str">
            <v>/wrs15~</v>
          </cell>
        </row>
      </sheetData>
      <sheetData sheetId="797">
        <row r="6">
          <cell r="CG6" t="str">
            <v>/wrs15~</v>
          </cell>
        </row>
      </sheetData>
      <sheetData sheetId="798">
        <row r="6">
          <cell r="CG6" t="str">
            <v>/wrs15~</v>
          </cell>
        </row>
      </sheetData>
      <sheetData sheetId="799">
        <row r="6">
          <cell r="CG6" t="str">
            <v>/wrs15~</v>
          </cell>
        </row>
      </sheetData>
      <sheetData sheetId="800">
        <row r="6">
          <cell r="CG6" t="str">
            <v>/wrs15~</v>
          </cell>
        </row>
      </sheetData>
      <sheetData sheetId="801">
        <row r="6">
          <cell r="CG6" t="str">
            <v>/wrs15~</v>
          </cell>
        </row>
      </sheetData>
      <sheetData sheetId="802">
        <row r="6">
          <cell r="CG6" t="str">
            <v>/wrs15~</v>
          </cell>
        </row>
      </sheetData>
      <sheetData sheetId="803">
        <row r="6">
          <cell r="CG6" t="str">
            <v>/wrs15~</v>
          </cell>
        </row>
      </sheetData>
      <sheetData sheetId="804">
        <row r="6">
          <cell r="CG6" t="str">
            <v>/wrs15~</v>
          </cell>
        </row>
      </sheetData>
      <sheetData sheetId="805">
        <row r="6">
          <cell r="CG6" t="str">
            <v>/wrs15~</v>
          </cell>
        </row>
      </sheetData>
      <sheetData sheetId="806">
        <row r="6">
          <cell r="CG6" t="str">
            <v>/wrs15~</v>
          </cell>
        </row>
      </sheetData>
      <sheetData sheetId="807">
        <row r="6">
          <cell r="CG6" t="str">
            <v>/wrs15~</v>
          </cell>
        </row>
      </sheetData>
      <sheetData sheetId="808">
        <row r="6">
          <cell r="CG6" t="str">
            <v>/wrs15~</v>
          </cell>
        </row>
      </sheetData>
      <sheetData sheetId="809">
        <row r="6">
          <cell r="CG6" t="str">
            <v>/wrs15~</v>
          </cell>
        </row>
      </sheetData>
      <sheetData sheetId="810">
        <row r="6">
          <cell r="CG6" t="str">
            <v>/wrs15~</v>
          </cell>
        </row>
      </sheetData>
      <sheetData sheetId="811">
        <row r="6">
          <cell r="CG6" t="str">
            <v>/wrs15~</v>
          </cell>
        </row>
      </sheetData>
      <sheetData sheetId="812">
        <row r="6">
          <cell r="CG6" t="str">
            <v>/wrs15~</v>
          </cell>
        </row>
      </sheetData>
      <sheetData sheetId="813">
        <row r="6">
          <cell r="CG6" t="str">
            <v>/wrs15~</v>
          </cell>
        </row>
      </sheetData>
      <sheetData sheetId="814">
        <row r="6">
          <cell r="CG6" t="str">
            <v>/wrs15~</v>
          </cell>
        </row>
      </sheetData>
      <sheetData sheetId="815">
        <row r="6">
          <cell r="CG6" t="str">
            <v>/wrs15~</v>
          </cell>
        </row>
      </sheetData>
      <sheetData sheetId="816">
        <row r="6">
          <cell r="CG6" t="str">
            <v>/wrs15~</v>
          </cell>
        </row>
      </sheetData>
      <sheetData sheetId="817">
        <row r="6">
          <cell r="CG6" t="str">
            <v>/wrs15~</v>
          </cell>
        </row>
      </sheetData>
      <sheetData sheetId="818">
        <row r="6">
          <cell r="CG6" t="str">
            <v>/wrs15~</v>
          </cell>
        </row>
      </sheetData>
      <sheetData sheetId="819">
        <row r="6">
          <cell r="CG6" t="str">
            <v>/wrs15~</v>
          </cell>
        </row>
      </sheetData>
      <sheetData sheetId="820">
        <row r="6">
          <cell r="CG6" t="str">
            <v>/wrs15~</v>
          </cell>
        </row>
      </sheetData>
      <sheetData sheetId="821">
        <row r="6">
          <cell r="CG6" t="str">
            <v>/wrs15~</v>
          </cell>
        </row>
      </sheetData>
      <sheetData sheetId="822">
        <row r="6">
          <cell r="CG6" t="str">
            <v>/wrs15~</v>
          </cell>
        </row>
      </sheetData>
      <sheetData sheetId="823">
        <row r="6">
          <cell r="CG6" t="str">
            <v>/wrs15~</v>
          </cell>
        </row>
      </sheetData>
      <sheetData sheetId="824">
        <row r="6">
          <cell r="CG6" t="str">
            <v>/wrs15~</v>
          </cell>
        </row>
      </sheetData>
      <sheetData sheetId="825">
        <row r="6">
          <cell r="CG6" t="str">
            <v>/wrs15~</v>
          </cell>
        </row>
      </sheetData>
      <sheetData sheetId="826">
        <row r="6">
          <cell r="CG6" t="str">
            <v>/wrs15~</v>
          </cell>
        </row>
      </sheetData>
      <sheetData sheetId="827">
        <row r="6">
          <cell r="CG6" t="str">
            <v>/wrs15~</v>
          </cell>
        </row>
      </sheetData>
      <sheetData sheetId="828">
        <row r="6">
          <cell r="CG6" t="str">
            <v>/wrs15~</v>
          </cell>
        </row>
      </sheetData>
      <sheetData sheetId="829">
        <row r="6">
          <cell r="CG6" t="str">
            <v>/wrs15~</v>
          </cell>
        </row>
      </sheetData>
      <sheetData sheetId="830">
        <row r="6">
          <cell r="CG6" t="str">
            <v>/wrs15~</v>
          </cell>
        </row>
      </sheetData>
      <sheetData sheetId="831">
        <row r="6">
          <cell r="CG6" t="str">
            <v>/wrs15~</v>
          </cell>
        </row>
      </sheetData>
      <sheetData sheetId="832" refreshError="1"/>
      <sheetData sheetId="833">
        <row r="6">
          <cell r="CG6" t="str">
            <v>/wrs15~</v>
          </cell>
        </row>
      </sheetData>
      <sheetData sheetId="834">
        <row r="6">
          <cell r="CG6" t="str">
            <v>/wrs15~</v>
          </cell>
        </row>
      </sheetData>
      <sheetData sheetId="835">
        <row r="6">
          <cell r="CG6" t="str">
            <v>/wrs15~</v>
          </cell>
        </row>
      </sheetData>
      <sheetData sheetId="836">
        <row r="6">
          <cell r="CG6" t="str">
            <v>/wrs15~</v>
          </cell>
        </row>
      </sheetData>
      <sheetData sheetId="837">
        <row r="6">
          <cell r="CG6" t="str">
            <v>/wrs15~</v>
          </cell>
        </row>
      </sheetData>
      <sheetData sheetId="838">
        <row r="6">
          <cell r="CG6" t="str">
            <v>/wrs15~</v>
          </cell>
        </row>
      </sheetData>
      <sheetData sheetId="839">
        <row r="6">
          <cell r="CG6" t="str">
            <v>/wrs15~</v>
          </cell>
        </row>
      </sheetData>
      <sheetData sheetId="840">
        <row r="6">
          <cell r="CG6" t="str">
            <v>/wrs15~</v>
          </cell>
        </row>
      </sheetData>
      <sheetData sheetId="841">
        <row r="6">
          <cell r="CG6" t="str">
            <v>/wrs15~</v>
          </cell>
        </row>
      </sheetData>
      <sheetData sheetId="842">
        <row r="6">
          <cell r="CG6" t="str">
            <v>/wrs15~</v>
          </cell>
        </row>
      </sheetData>
      <sheetData sheetId="843">
        <row r="6">
          <cell r="CG6" t="str">
            <v>/wrs15~</v>
          </cell>
        </row>
      </sheetData>
      <sheetData sheetId="844">
        <row r="6">
          <cell r="CG6" t="str">
            <v>/wrs15~</v>
          </cell>
        </row>
      </sheetData>
      <sheetData sheetId="845">
        <row r="6">
          <cell r="CG6" t="str">
            <v>/wrs15~</v>
          </cell>
        </row>
      </sheetData>
      <sheetData sheetId="846">
        <row r="6">
          <cell r="CG6" t="str">
            <v>/wrs15~</v>
          </cell>
        </row>
      </sheetData>
      <sheetData sheetId="847">
        <row r="6">
          <cell r="CG6" t="str">
            <v>/wrs15~</v>
          </cell>
        </row>
      </sheetData>
      <sheetData sheetId="848">
        <row r="6">
          <cell r="CG6" t="str">
            <v>/wrs15~</v>
          </cell>
        </row>
      </sheetData>
      <sheetData sheetId="849">
        <row r="6">
          <cell r="CG6" t="str">
            <v>/wrs15~</v>
          </cell>
        </row>
      </sheetData>
      <sheetData sheetId="850">
        <row r="6">
          <cell r="CG6" t="str">
            <v>/wrs15~</v>
          </cell>
        </row>
      </sheetData>
      <sheetData sheetId="851">
        <row r="6">
          <cell r="CG6" t="str">
            <v>/wrs15~</v>
          </cell>
        </row>
      </sheetData>
      <sheetData sheetId="852">
        <row r="6">
          <cell r="CG6" t="str">
            <v>/wrs15~</v>
          </cell>
        </row>
      </sheetData>
      <sheetData sheetId="853">
        <row r="6">
          <cell r="CG6" t="str">
            <v>/wrs15~</v>
          </cell>
        </row>
      </sheetData>
      <sheetData sheetId="854">
        <row r="6">
          <cell r="CG6" t="str">
            <v>/wrs15~</v>
          </cell>
        </row>
      </sheetData>
      <sheetData sheetId="855">
        <row r="6">
          <cell r="CG6" t="str">
            <v>/wrs15~</v>
          </cell>
        </row>
      </sheetData>
      <sheetData sheetId="856">
        <row r="6">
          <cell r="CG6" t="str">
            <v>/wrs15~</v>
          </cell>
        </row>
      </sheetData>
      <sheetData sheetId="857">
        <row r="6">
          <cell r="CG6" t="str">
            <v>/wrs15~</v>
          </cell>
        </row>
      </sheetData>
      <sheetData sheetId="858">
        <row r="6">
          <cell r="CG6" t="str">
            <v>/wrs15~</v>
          </cell>
        </row>
      </sheetData>
      <sheetData sheetId="859">
        <row r="6">
          <cell r="CG6" t="str">
            <v>/wrs15~</v>
          </cell>
        </row>
      </sheetData>
      <sheetData sheetId="860">
        <row r="6">
          <cell r="CG6" t="str">
            <v>/wrs15~</v>
          </cell>
        </row>
      </sheetData>
      <sheetData sheetId="861">
        <row r="6">
          <cell r="CG6" t="str">
            <v>/wrs15~</v>
          </cell>
        </row>
      </sheetData>
      <sheetData sheetId="862">
        <row r="6">
          <cell r="CG6" t="str">
            <v>/wrs15~</v>
          </cell>
        </row>
      </sheetData>
      <sheetData sheetId="863">
        <row r="6">
          <cell r="CG6" t="str">
            <v>/wrs15~</v>
          </cell>
        </row>
      </sheetData>
      <sheetData sheetId="864">
        <row r="6">
          <cell r="CG6" t="str">
            <v>/wrs15~</v>
          </cell>
        </row>
      </sheetData>
      <sheetData sheetId="865">
        <row r="6">
          <cell r="CG6" t="str">
            <v>/wrs15~</v>
          </cell>
        </row>
      </sheetData>
      <sheetData sheetId="866"/>
      <sheetData sheetId="867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>
        <row r="6">
          <cell r="CG6" t="str">
            <v>/wrs15~</v>
          </cell>
        </row>
      </sheetData>
      <sheetData sheetId="877">
        <row r="6">
          <cell r="CG6" t="str">
            <v>/wrs15~</v>
          </cell>
        </row>
      </sheetData>
      <sheetData sheetId="878">
        <row r="6">
          <cell r="CG6" t="str">
            <v>/wrs15~</v>
          </cell>
        </row>
      </sheetData>
      <sheetData sheetId="879">
        <row r="6">
          <cell r="CG6" t="str">
            <v>/wrs15~</v>
          </cell>
        </row>
      </sheetData>
      <sheetData sheetId="880">
        <row r="6">
          <cell r="CG6" t="str">
            <v>/wrs15~</v>
          </cell>
        </row>
      </sheetData>
      <sheetData sheetId="881">
        <row r="6">
          <cell r="CG6" t="str">
            <v>/wrs15~</v>
          </cell>
        </row>
      </sheetData>
      <sheetData sheetId="882">
        <row r="6">
          <cell r="CG6" t="str">
            <v>/wrs15~</v>
          </cell>
        </row>
      </sheetData>
      <sheetData sheetId="883">
        <row r="6">
          <cell r="CG6" t="str">
            <v>/wrs15~</v>
          </cell>
        </row>
      </sheetData>
      <sheetData sheetId="884">
        <row r="6">
          <cell r="CG6" t="str">
            <v>/wrs15~</v>
          </cell>
        </row>
      </sheetData>
      <sheetData sheetId="885">
        <row r="6">
          <cell r="CG6" t="str">
            <v>/wrs15~</v>
          </cell>
        </row>
      </sheetData>
      <sheetData sheetId="886">
        <row r="6">
          <cell r="CG6" t="str">
            <v>/wrs15~</v>
          </cell>
        </row>
      </sheetData>
      <sheetData sheetId="887">
        <row r="6">
          <cell r="CG6" t="str">
            <v>/wrs15~</v>
          </cell>
        </row>
      </sheetData>
      <sheetData sheetId="888">
        <row r="6">
          <cell r="CG6" t="str">
            <v>/wrs15~</v>
          </cell>
        </row>
      </sheetData>
      <sheetData sheetId="889">
        <row r="6">
          <cell r="CG6" t="str">
            <v>/wrs15~</v>
          </cell>
        </row>
      </sheetData>
      <sheetData sheetId="890">
        <row r="6">
          <cell r="CG6" t="str">
            <v>/wrs15~</v>
          </cell>
        </row>
      </sheetData>
      <sheetData sheetId="891">
        <row r="6">
          <cell r="CG6" t="str">
            <v>/wrs15~</v>
          </cell>
        </row>
      </sheetData>
      <sheetData sheetId="892">
        <row r="6">
          <cell r="CG6" t="str">
            <v>/wrs15~</v>
          </cell>
        </row>
      </sheetData>
      <sheetData sheetId="893">
        <row r="6">
          <cell r="CG6" t="str">
            <v>/wrs15~</v>
          </cell>
        </row>
      </sheetData>
      <sheetData sheetId="894">
        <row r="6">
          <cell r="CG6" t="str">
            <v>/wrs15~</v>
          </cell>
        </row>
      </sheetData>
      <sheetData sheetId="895">
        <row r="6">
          <cell r="CG6" t="str">
            <v>/wrs15~</v>
          </cell>
        </row>
      </sheetData>
      <sheetData sheetId="896">
        <row r="6">
          <cell r="CG6" t="str">
            <v>/wrs15~</v>
          </cell>
        </row>
      </sheetData>
      <sheetData sheetId="897">
        <row r="6">
          <cell r="CG6" t="str">
            <v>/wrs15~</v>
          </cell>
        </row>
      </sheetData>
      <sheetData sheetId="898">
        <row r="6">
          <cell r="CG6" t="str">
            <v>/wrs15~</v>
          </cell>
        </row>
      </sheetData>
      <sheetData sheetId="899">
        <row r="6">
          <cell r="CG6" t="str">
            <v>/wrs15~</v>
          </cell>
        </row>
      </sheetData>
      <sheetData sheetId="900">
        <row r="6">
          <cell r="CG6" t="str">
            <v>/wrs15~</v>
          </cell>
        </row>
      </sheetData>
      <sheetData sheetId="901">
        <row r="6">
          <cell r="CG6" t="str">
            <v>/wrs15~</v>
          </cell>
        </row>
      </sheetData>
      <sheetData sheetId="902">
        <row r="6">
          <cell r="CG6" t="str">
            <v>/wrs15~</v>
          </cell>
        </row>
      </sheetData>
      <sheetData sheetId="903">
        <row r="6">
          <cell r="CG6" t="str">
            <v>/wrs15~</v>
          </cell>
        </row>
      </sheetData>
      <sheetData sheetId="904">
        <row r="6">
          <cell r="CG6" t="str">
            <v>/wrs15~</v>
          </cell>
        </row>
      </sheetData>
      <sheetData sheetId="905">
        <row r="6">
          <cell r="CG6" t="str">
            <v>/wrs15~</v>
          </cell>
        </row>
      </sheetData>
      <sheetData sheetId="906">
        <row r="6">
          <cell r="CG6" t="str">
            <v>/wrs15~</v>
          </cell>
        </row>
      </sheetData>
      <sheetData sheetId="907">
        <row r="6">
          <cell r="CG6" t="str">
            <v>/wrs15~</v>
          </cell>
        </row>
      </sheetData>
      <sheetData sheetId="908">
        <row r="6">
          <cell r="CG6" t="str">
            <v>/wrs15~</v>
          </cell>
        </row>
      </sheetData>
      <sheetData sheetId="909">
        <row r="6">
          <cell r="CG6" t="str">
            <v>/wrs15~</v>
          </cell>
        </row>
      </sheetData>
      <sheetData sheetId="910">
        <row r="6">
          <cell r="CG6" t="str">
            <v>/wrs15~</v>
          </cell>
        </row>
      </sheetData>
      <sheetData sheetId="911">
        <row r="6">
          <cell r="CG6" t="str">
            <v>/wrs15~</v>
          </cell>
        </row>
      </sheetData>
      <sheetData sheetId="912">
        <row r="6">
          <cell r="CG6" t="str">
            <v>/wrs15~</v>
          </cell>
        </row>
      </sheetData>
      <sheetData sheetId="913">
        <row r="6">
          <cell r="CG6" t="str">
            <v>/wrs15~</v>
          </cell>
        </row>
      </sheetData>
      <sheetData sheetId="914">
        <row r="6">
          <cell r="CG6" t="str">
            <v>/wrs15~</v>
          </cell>
        </row>
      </sheetData>
      <sheetData sheetId="915">
        <row r="6">
          <cell r="CG6" t="str">
            <v>/wrs15~</v>
          </cell>
        </row>
      </sheetData>
      <sheetData sheetId="916">
        <row r="6">
          <cell r="CG6" t="str">
            <v>/wrs15~</v>
          </cell>
        </row>
      </sheetData>
      <sheetData sheetId="917">
        <row r="6">
          <cell r="CG6" t="str">
            <v>/wrs15~</v>
          </cell>
        </row>
      </sheetData>
      <sheetData sheetId="918">
        <row r="6">
          <cell r="CG6" t="str">
            <v>/wrs15~</v>
          </cell>
        </row>
      </sheetData>
      <sheetData sheetId="919">
        <row r="6">
          <cell r="CG6" t="str">
            <v>/wrs15~</v>
          </cell>
        </row>
      </sheetData>
      <sheetData sheetId="920">
        <row r="6">
          <cell r="CG6" t="str">
            <v>/wrs15~</v>
          </cell>
        </row>
      </sheetData>
      <sheetData sheetId="921">
        <row r="6">
          <cell r="CG6" t="str">
            <v>/wrs15~</v>
          </cell>
        </row>
      </sheetData>
      <sheetData sheetId="922">
        <row r="6">
          <cell r="CG6" t="str">
            <v>/wrs15~</v>
          </cell>
        </row>
      </sheetData>
      <sheetData sheetId="923">
        <row r="6">
          <cell r="CG6" t="str">
            <v>/wrs15~</v>
          </cell>
        </row>
      </sheetData>
      <sheetData sheetId="924">
        <row r="6">
          <cell r="CG6" t="str">
            <v>/wrs15~</v>
          </cell>
        </row>
      </sheetData>
      <sheetData sheetId="925">
        <row r="6">
          <cell r="CG6" t="str">
            <v>/wrs15~</v>
          </cell>
        </row>
      </sheetData>
      <sheetData sheetId="926">
        <row r="6">
          <cell r="CG6" t="str">
            <v>/wrs15~</v>
          </cell>
        </row>
      </sheetData>
      <sheetData sheetId="927">
        <row r="6">
          <cell r="CG6" t="str">
            <v>/wrs15~</v>
          </cell>
        </row>
      </sheetData>
      <sheetData sheetId="928">
        <row r="6">
          <cell r="CG6" t="str">
            <v>/wrs15~</v>
          </cell>
        </row>
      </sheetData>
      <sheetData sheetId="929">
        <row r="6">
          <cell r="CG6" t="str">
            <v>/wrs15~</v>
          </cell>
        </row>
      </sheetData>
      <sheetData sheetId="930">
        <row r="6">
          <cell r="CG6" t="str">
            <v>/wrs15~</v>
          </cell>
        </row>
      </sheetData>
      <sheetData sheetId="931">
        <row r="6">
          <cell r="CG6" t="str">
            <v>/wrs15~</v>
          </cell>
        </row>
      </sheetData>
      <sheetData sheetId="932">
        <row r="6">
          <cell r="CG6" t="str">
            <v>/wrs15~</v>
          </cell>
        </row>
      </sheetData>
      <sheetData sheetId="933">
        <row r="6">
          <cell r="CG6" t="str">
            <v>/wrs15~</v>
          </cell>
        </row>
      </sheetData>
      <sheetData sheetId="934">
        <row r="6">
          <cell r="CG6" t="str">
            <v>/wrs15~</v>
          </cell>
        </row>
      </sheetData>
      <sheetData sheetId="935">
        <row r="6">
          <cell r="CG6" t="str">
            <v>/wrs15~</v>
          </cell>
        </row>
      </sheetData>
      <sheetData sheetId="936">
        <row r="6">
          <cell r="CG6" t="str">
            <v>/wrs15~</v>
          </cell>
        </row>
      </sheetData>
      <sheetData sheetId="937">
        <row r="6">
          <cell r="CG6" t="str">
            <v>/wrs15~</v>
          </cell>
        </row>
      </sheetData>
      <sheetData sheetId="938">
        <row r="6">
          <cell r="CG6" t="str">
            <v>/wrs15~</v>
          </cell>
        </row>
      </sheetData>
      <sheetData sheetId="939">
        <row r="6">
          <cell r="CG6" t="str">
            <v>/wrs15~</v>
          </cell>
        </row>
      </sheetData>
      <sheetData sheetId="940">
        <row r="6">
          <cell r="CG6" t="str">
            <v>/wrs15~</v>
          </cell>
        </row>
      </sheetData>
      <sheetData sheetId="941">
        <row r="6">
          <cell r="CG6" t="str">
            <v>/wrs15~</v>
          </cell>
        </row>
      </sheetData>
      <sheetData sheetId="942">
        <row r="6">
          <cell r="CG6" t="str">
            <v>/wrs15~</v>
          </cell>
        </row>
      </sheetData>
      <sheetData sheetId="943">
        <row r="6">
          <cell r="CG6" t="str">
            <v>/wrs15~</v>
          </cell>
        </row>
      </sheetData>
      <sheetData sheetId="944">
        <row r="6">
          <cell r="CG6" t="str">
            <v>/wrs15~</v>
          </cell>
        </row>
      </sheetData>
      <sheetData sheetId="945">
        <row r="6">
          <cell r="CG6" t="str">
            <v>/wrs15~</v>
          </cell>
        </row>
      </sheetData>
      <sheetData sheetId="946">
        <row r="6">
          <cell r="CG6" t="str">
            <v>/wrs15~</v>
          </cell>
        </row>
      </sheetData>
      <sheetData sheetId="947">
        <row r="6">
          <cell r="CG6" t="str">
            <v>/wrs15~</v>
          </cell>
        </row>
      </sheetData>
      <sheetData sheetId="948">
        <row r="6">
          <cell r="CG6" t="str">
            <v>/wrs15~</v>
          </cell>
        </row>
      </sheetData>
      <sheetData sheetId="949">
        <row r="6">
          <cell r="CG6" t="str">
            <v>/wrs15~</v>
          </cell>
        </row>
      </sheetData>
      <sheetData sheetId="950">
        <row r="6">
          <cell r="CG6" t="str">
            <v>/wrs15~</v>
          </cell>
        </row>
      </sheetData>
      <sheetData sheetId="951">
        <row r="6">
          <cell r="CG6" t="str">
            <v>/wrs15~</v>
          </cell>
        </row>
      </sheetData>
      <sheetData sheetId="952">
        <row r="6">
          <cell r="CG6" t="str">
            <v>/wrs15~</v>
          </cell>
        </row>
      </sheetData>
      <sheetData sheetId="953">
        <row r="6">
          <cell r="CG6" t="str">
            <v>/wrs15~</v>
          </cell>
        </row>
      </sheetData>
      <sheetData sheetId="954">
        <row r="6">
          <cell r="CG6" t="str">
            <v>/wrs15~</v>
          </cell>
        </row>
      </sheetData>
      <sheetData sheetId="955">
        <row r="6">
          <cell r="CG6" t="str">
            <v>/wrs15~</v>
          </cell>
        </row>
      </sheetData>
      <sheetData sheetId="956">
        <row r="6">
          <cell r="CG6" t="str">
            <v>/wrs15~</v>
          </cell>
        </row>
      </sheetData>
      <sheetData sheetId="957">
        <row r="6">
          <cell r="CG6" t="str">
            <v>/wrs15~</v>
          </cell>
        </row>
      </sheetData>
      <sheetData sheetId="958">
        <row r="6">
          <cell r="CG6" t="str">
            <v>/wrs15~</v>
          </cell>
        </row>
      </sheetData>
      <sheetData sheetId="959">
        <row r="6">
          <cell r="CG6" t="str">
            <v>/wrs15~</v>
          </cell>
        </row>
      </sheetData>
      <sheetData sheetId="960">
        <row r="6">
          <cell r="CG6" t="str">
            <v>/wrs15~</v>
          </cell>
        </row>
      </sheetData>
      <sheetData sheetId="961">
        <row r="6">
          <cell r="CG6" t="str">
            <v>/wrs15~</v>
          </cell>
        </row>
      </sheetData>
      <sheetData sheetId="962">
        <row r="6">
          <cell r="CG6" t="str">
            <v>/wrs15~</v>
          </cell>
        </row>
      </sheetData>
      <sheetData sheetId="963">
        <row r="6">
          <cell r="CG6" t="str">
            <v>/wrs15~</v>
          </cell>
        </row>
      </sheetData>
      <sheetData sheetId="964">
        <row r="6">
          <cell r="CG6" t="str">
            <v>/wrs15~</v>
          </cell>
        </row>
      </sheetData>
      <sheetData sheetId="965">
        <row r="6">
          <cell r="CG6" t="str">
            <v>/wrs15~</v>
          </cell>
        </row>
      </sheetData>
      <sheetData sheetId="966">
        <row r="6">
          <cell r="CG6" t="str">
            <v>/wrs15~</v>
          </cell>
        </row>
      </sheetData>
      <sheetData sheetId="967">
        <row r="6">
          <cell r="CG6" t="str">
            <v>/wrs15~</v>
          </cell>
        </row>
      </sheetData>
      <sheetData sheetId="968">
        <row r="6">
          <cell r="CG6" t="str">
            <v>/wrs15~</v>
          </cell>
        </row>
      </sheetData>
      <sheetData sheetId="969">
        <row r="6">
          <cell r="CG6" t="str">
            <v>/wrs15~</v>
          </cell>
        </row>
      </sheetData>
      <sheetData sheetId="970">
        <row r="6">
          <cell r="CG6" t="str">
            <v>/wrs15~</v>
          </cell>
        </row>
      </sheetData>
      <sheetData sheetId="971">
        <row r="6">
          <cell r="CG6" t="str">
            <v>/wrs15~</v>
          </cell>
        </row>
      </sheetData>
      <sheetData sheetId="972">
        <row r="6">
          <cell r="CG6" t="str">
            <v>/wrs15~</v>
          </cell>
        </row>
      </sheetData>
      <sheetData sheetId="973">
        <row r="6">
          <cell r="CG6" t="str">
            <v>/wrs15~</v>
          </cell>
        </row>
      </sheetData>
      <sheetData sheetId="974">
        <row r="6">
          <cell r="CG6" t="str">
            <v>/wrs15~</v>
          </cell>
        </row>
      </sheetData>
      <sheetData sheetId="975">
        <row r="6">
          <cell r="CG6" t="str">
            <v>/wrs15~</v>
          </cell>
        </row>
      </sheetData>
      <sheetData sheetId="976">
        <row r="6">
          <cell r="CG6" t="str">
            <v>/wrs15~</v>
          </cell>
        </row>
      </sheetData>
      <sheetData sheetId="977">
        <row r="6">
          <cell r="CG6" t="str">
            <v>/wrs15~</v>
          </cell>
        </row>
      </sheetData>
      <sheetData sheetId="978">
        <row r="6">
          <cell r="CG6" t="str">
            <v>/wrs15~</v>
          </cell>
        </row>
      </sheetData>
      <sheetData sheetId="979">
        <row r="6">
          <cell r="CG6" t="str">
            <v>/wrs15~</v>
          </cell>
        </row>
      </sheetData>
      <sheetData sheetId="980">
        <row r="6">
          <cell r="CG6" t="str">
            <v>/wrs15~</v>
          </cell>
        </row>
      </sheetData>
      <sheetData sheetId="981">
        <row r="6">
          <cell r="CG6" t="str">
            <v>/wrs15~</v>
          </cell>
        </row>
      </sheetData>
      <sheetData sheetId="982">
        <row r="6">
          <cell r="CG6" t="str">
            <v>/wrs15~</v>
          </cell>
        </row>
      </sheetData>
      <sheetData sheetId="983">
        <row r="6">
          <cell r="CG6" t="str">
            <v>/wrs15~</v>
          </cell>
        </row>
      </sheetData>
      <sheetData sheetId="984">
        <row r="6">
          <cell r="CG6" t="str">
            <v>/wrs15~</v>
          </cell>
        </row>
      </sheetData>
      <sheetData sheetId="985">
        <row r="6">
          <cell r="CG6" t="str">
            <v>/wrs15~</v>
          </cell>
        </row>
      </sheetData>
      <sheetData sheetId="986">
        <row r="6">
          <cell r="CG6" t="str">
            <v>/wrs15~</v>
          </cell>
        </row>
      </sheetData>
      <sheetData sheetId="987">
        <row r="6">
          <cell r="CG6" t="str">
            <v>/wrs15~</v>
          </cell>
        </row>
      </sheetData>
      <sheetData sheetId="988">
        <row r="6">
          <cell r="CG6" t="str">
            <v>/wrs15~</v>
          </cell>
        </row>
      </sheetData>
      <sheetData sheetId="989">
        <row r="6">
          <cell r="CG6" t="str">
            <v>/wrs15~</v>
          </cell>
        </row>
      </sheetData>
      <sheetData sheetId="990">
        <row r="6">
          <cell r="CG6" t="str">
            <v>/wrs15~</v>
          </cell>
        </row>
      </sheetData>
      <sheetData sheetId="991">
        <row r="6">
          <cell r="CG6" t="str">
            <v>/wrs15~</v>
          </cell>
        </row>
      </sheetData>
      <sheetData sheetId="992">
        <row r="6">
          <cell r="CG6" t="str">
            <v>/wrs15~</v>
          </cell>
        </row>
      </sheetData>
      <sheetData sheetId="993">
        <row r="6">
          <cell r="CG6" t="str">
            <v>/wrs15~</v>
          </cell>
        </row>
      </sheetData>
      <sheetData sheetId="994">
        <row r="6">
          <cell r="CG6" t="str">
            <v>/wrs15~</v>
          </cell>
        </row>
      </sheetData>
      <sheetData sheetId="995">
        <row r="6">
          <cell r="CG6" t="str">
            <v>/wrs15~</v>
          </cell>
        </row>
      </sheetData>
      <sheetData sheetId="996">
        <row r="6">
          <cell r="CG6" t="str">
            <v>/wrs15~</v>
          </cell>
        </row>
      </sheetData>
      <sheetData sheetId="997">
        <row r="6">
          <cell r="CG6" t="str">
            <v>/wrs15~</v>
          </cell>
        </row>
      </sheetData>
      <sheetData sheetId="998">
        <row r="6">
          <cell r="CG6" t="str">
            <v>/wrs15~</v>
          </cell>
        </row>
      </sheetData>
      <sheetData sheetId="999">
        <row r="6">
          <cell r="CG6" t="str">
            <v>/wrs15~</v>
          </cell>
        </row>
      </sheetData>
      <sheetData sheetId="1000">
        <row r="6">
          <cell r="CG6" t="str">
            <v>/wrs15~</v>
          </cell>
        </row>
      </sheetData>
      <sheetData sheetId="1001">
        <row r="6">
          <cell r="CG6" t="str">
            <v>/wrs15~</v>
          </cell>
        </row>
      </sheetData>
      <sheetData sheetId="1002">
        <row r="6">
          <cell r="CG6" t="str">
            <v>/wrs15~</v>
          </cell>
        </row>
      </sheetData>
      <sheetData sheetId="1003">
        <row r="6">
          <cell r="CG6" t="str">
            <v>/wrs15~</v>
          </cell>
        </row>
      </sheetData>
      <sheetData sheetId="1004">
        <row r="6">
          <cell r="CG6" t="str">
            <v>/wrs15~</v>
          </cell>
        </row>
      </sheetData>
      <sheetData sheetId="1005">
        <row r="6">
          <cell r="CG6" t="str">
            <v>/wrs15~</v>
          </cell>
        </row>
      </sheetData>
      <sheetData sheetId="1006">
        <row r="6">
          <cell r="CG6" t="str">
            <v>/wrs15~</v>
          </cell>
        </row>
      </sheetData>
      <sheetData sheetId="1007">
        <row r="6">
          <cell r="CG6" t="str">
            <v>/wrs15~</v>
          </cell>
        </row>
      </sheetData>
      <sheetData sheetId="1008">
        <row r="6">
          <cell r="CG6" t="str">
            <v>/wrs15~</v>
          </cell>
        </row>
      </sheetData>
      <sheetData sheetId="1009">
        <row r="6">
          <cell r="CG6" t="str">
            <v>/wrs15~</v>
          </cell>
        </row>
      </sheetData>
      <sheetData sheetId="1010">
        <row r="6">
          <cell r="CG6" t="str">
            <v>/wrs15~</v>
          </cell>
        </row>
      </sheetData>
      <sheetData sheetId="1011">
        <row r="6">
          <cell r="CG6" t="str">
            <v>/wrs15~</v>
          </cell>
        </row>
      </sheetData>
      <sheetData sheetId="1012">
        <row r="6">
          <cell r="CG6" t="str">
            <v>/wrs15~</v>
          </cell>
        </row>
      </sheetData>
      <sheetData sheetId="1013">
        <row r="6">
          <cell r="CG6" t="str">
            <v>/wrs15~</v>
          </cell>
        </row>
      </sheetData>
      <sheetData sheetId="1014">
        <row r="6">
          <cell r="CG6" t="str">
            <v>/wrs15~</v>
          </cell>
        </row>
      </sheetData>
      <sheetData sheetId="1015">
        <row r="6">
          <cell r="CG6" t="str">
            <v>/wrs15~</v>
          </cell>
        </row>
      </sheetData>
      <sheetData sheetId="1016">
        <row r="6">
          <cell r="CG6" t="str">
            <v>/wrs15~</v>
          </cell>
        </row>
      </sheetData>
      <sheetData sheetId="1017">
        <row r="6">
          <cell r="CG6" t="str">
            <v>/wrs15~</v>
          </cell>
        </row>
      </sheetData>
      <sheetData sheetId="1018">
        <row r="6">
          <cell r="CG6" t="str">
            <v>/wrs15~</v>
          </cell>
        </row>
      </sheetData>
      <sheetData sheetId="1019">
        <row r="6">
          <cell r="CG6" t="str">
            <v>/wrs15~</v>
          </cell>
        </row>
      </sheetData>
      <sheetData sheetId="1020">
        <row r="6">
          <cell r="CG6" t="str">
            <v>/wrs15~</v>
          </cell>
        </row>
      </sheetData>
      <sheetData sheetId="1021">
        <row r="6">
          <cell r="CG6" t="str">
            <v>/wrs15~</v>
          </cell>
        </row>
      </sheetData>
      <sheetData sheetId="1022">
        <row r="6">
          <cell r="CG6" t="str">
            <v>/wrs15~</v>
          </cell>
        </row>
      </sheetData>
      <sheetData sheetId="1023">
        <row r="6">
          <cell r="CG6" t="str">
            <v>/wrs15~</v>
          </cell>
        </row>
      </sheetData>
      <sheetData sheetId="1024">
        <row r="6">
          <cell r="CG6" t="str">
            <v>/wrs15~</v>
          </cell>
        </row>
      </sheetData>
      <sheetData sheetId="1025">
        <row r="6">
          <cell r="CG6" t="str">
            <v>/wrs15~</v>
          </cell>
        </row>
      </sheetData>
      <sheetData sheetId="1026">
        <row r="6">
          <cell r="CG6" t="str">
            <v>/wrs15~</v>
          </cell>
        </row>
      </sheetData>
      <sheetData sheetId="1027">
        <row r="6">
          <cell r="CG6" t="str">
            <v>/wrs15~</v>
          </cell>
        </row>
      </sheetData>
      <sheetData sheetId="1028">
        <row r="6">
          <cell r="CG6" t="str">
            <v>/wrs15~</v>
          </cell>
        </row>
      </sheetData>
      <sheetData sheetId="1029">
        <row r="6">
          <cell r="CG6" t="str">
            <v>/wrs15~</v>
          </cell>
        </row>
      </sheetData>
      <sheetData sheetId="1030">
        <row r="6">
          <cell r="CG6" t="str">
            <v>/wrs15~</v>
          </cell>
        </row>
      </sheetData>
      <sheetData sheetId="1031">
        <row r="6">
          <cell r="CG6" t="str">
            <v>/wrs15~</v>
          </cell>
        </row>
      </sheetData>
      <sheetData sheetId="1032">
        <row r="6">
          <cell r="CG6" t="str">
            <v>/wrs15~</v>
          </cell>
        </row>
      </sheetData>
      <sheetData sheetId="1033">
        <row r="6">
          <cell r="CG6" t="str">
            <v>/wrs15~</v>
          </cell>
        </row>
      </sheetData>
      <sheetData sheetId="1034">
        <row r="6">
          <cell r="CG6" t="str">
            <v>/wrs15~</v>
          </cell>
        </row>
      </sheetData>
      <sheetData sheetId="1035">
        <row r="6">
          <cell r="CG6" t="str">
            <v>/wrs15~</v>
          </cell>
        </row>
      </sheetData>
      <sheetData sheetId="1036">
        <row r="6">
          <cell r="CG6" t="str">
            <v>/wrs15~</v>
          </cell>
        </row>
      </sheetData>
      <sheetData sheetId="1037">
        <row r="6">
          <cell r="CG6" t="str">
            <v>/wrs15~</v>
          </cell>
        </row>
      </sheetData>
      <sheetData sheetId="1038">
        <row r="6">
          <cell r="CG6" t="str">
            <v>/wrs15~</v>
          </cell>
        </row>
      </sheetData>
      <sheetData sheetId="1039">
        <row r="6">
          <cell r="CG6" t="str">
            <v>/wrs15~</v>
          </cell>
        </row>
      </sheetData>
      <sheetData sheetId="1040">
        <row r="6">
          <cell r="CG6" t="str">
            <v>/wrs15~</v>
          </cell>
        </row>
      </sheetData>
      <sheetData sheetId="1041">
        <row r="6">
          <cell r="CG6" t="str">
            <v>/wrs15~</v>
          </cell>
        </row>
      </sheetData>
      <sheetData sheetId="1042">
        <row r="6">
          <cell r="CG6" t="str">
            <v>/wrs15~</v>
          </cell>
        </row>
      </sheetData>
      <sheetData sheetId="1043">
        <row r="6">
          <cell r="CG6" t="str">
            <v>/wrs15~</v>
          </cell>
        </row>
      </sheetData>
      <sheetData sheetId="1044">
        <row r="6">
          <cell r="CG6" t="str">
            <v>/wrs15~</v>
          </cell>
        </row>
      </sheetData>
      <sheetData sheetId="1045">
        <row r="6">
          <cell r="CG6" t="str">
            <v>/wrs15~</v>
          </cell>
        </row>
      </sheetData>
      <sheetData sheetId="1046">
        <row r="6">
          <cell r="CG6" t="str">
            <v>/wrs15~</v>
          </cell>
        </row>
      </sheetData>
      <sheetData sheetId="1047">
        <row r="6">
          <cell r="CG6" t="str">
            <v>/wrs15~</v>
          </cell>
        </row>
      </sheetData>
      <sheetData sheetId="1048">
        <row r="6">
          <cell r="CG6" t="str">
            <v>/wrs15~</v>
          </cell>
        </row>
      </sheetData>
      <sheetData sheetId="1049">
        <row r="6">
          <cell r="CG6" t="str">
            <v>/wrs15~</v>
          </cell>
        </row>
      </sheetData>
      <sheetData sheetId="1050">
        <row r="6">
          <cell r="CG6" t="str">
            <v>/wrs15~</v>
          </cell>
        </row>
      </sheetData>
      <sheetData sheetId="1051">
        <row r="6">
          <cell r="CG6" t="str">
            <v>/wrs15~</v>
          </cell>
        </row>
      </sheetData>
      <sheetData sheetId="1052">
        <row r="6">
          <cell r="CG6" t="str">
            <v>/wrs15~</v>
          </cell>
        </row>
      </sheetData>
      <sheetData sheetId="1053">
        <row r="6">
          <cell r="CG6" t="str">
            <v>/wrs15~</v>
          </cell>
        </row>
      </sheetData>
      <sheetData sheetId="1054">
        <row r="6">
          <cell r="CG6" t="str">
            <v>/wrs15~</v>
          </cell>
        </row>
      </sheetData>
      <sheetData sheetId="1055">
        <row r="6">
          <cell r="CG6" t="str">
            <v>/wrs15~</v>
          </cell>
        </row>
      </sheetData>
      <sheetData sheetId="1056">
        <row r="6">
          <cell r="CG6" t="str">
            <v>/wrs15~</v>
          </cell>
        </row>
      </sheetData>
      <sheetData sheetId="1057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/>
      <sheetData sheetId="1068" refreshError="1"/>
      <sheetData sheetId="1069">
        <row r="6">
          <cell r="CG6" t="str">
            <v>/wrs15~</v>
          </cell>
        </row>
      </sheetData>
      <sheetData sheetId="1070"/>
      <sheetData sheetId="107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>
        <row r="6">
          <cell r="CG6" t="str">
            <v>/wrs15~</v>
          </cell>
        </row>
      </sheetData>
      <sheetData sheetId="1105">
        <row r="6">
          <cell r="CG6" t="str">
            <v>/wrs15~</v>
          </cell>
        </row>
      </sheetData>
      <sheetData sheetId="1106">
        <row r="6">
          <cell r="CG6" t="str">
            <v>/wrs15~</v>
          </cell>
        </row>
      </sheetData>
      <sheetData sheetId="1107">
        <row r="6">
          <cell r="CG6" t="str">
            <v>/wrs15~</v>
          </cell>
        </row>
      </sheetData>
      <sheetData sheetId="1108">
        <row r="6">
          <cell r="CG6" t="str">
            <v>/wrs15~</v>
          </cell>
        </row>
      </sheetData>
      <sheetData sheetId="1109">
        <row r="6">
          <cell r="CG6" t="str">
            <v>/wrs15~</v>
          </cell>
        </row>
      </sheetData>
      <sheetData sheetId="1110"/>
      <sheetData sheetId="1111"/>
      <sheetData sheetId="1112">
        <row r="6">
          <cell r="CG6" t="str">
            <v>/wrs15~</v>
          </cell>
        </row>
      </sheetData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>
        <row r="6">
          <cell r="CG6" t="str">
            <v>/wrs15~</v>
          </cell>
        </row>
      </sheetData>
      <sheetData sheetId="1130"/>
      <sheetData sheetId="1131">
        <row r="6">
          <cell r="CG6" t="str">
            <v>/wrs15~</v>
          </cell>
        </row>
      </sheetData>
      <sheetData sheetId="1132">
        <row r="6">
          <cell r="CG6" t="str">
            <v>/wrs15~</v>
          </cell>
        </row>
      </sheetData>
      <sheetData sheetId="1133">
        <row r="6">
          <cell r="CG6" t="str">
            <v>/wrs15~</v>
          </cell>
        </row>
      </sheetData>
      <sheetData sheetId="1134"/>
      <sheetData sheetId="1135">
        <row r="6">
          <cell r="CG6" t="str">
            <v>/wrs15~</v>
          </cell>
        </row>
      </sheetData>
      <sheetData sheetId="1136">
        <row r="6">
          <cell r="CG6" t="str">
            <v>/wrs15~</v>
          </cell>
        </row>
      </sheetData>
      <sheetData sheetId="1137">
        <row r="6">
          <cell r="CG6" t="str">
            <v>/wrs15~</v>
          </cell>
        </row>
      </sheetData>
      <sheetData sheetId="1138">
        <row r="6">
          <cell r="CG6" t="str">
            <v>/wrs15~</v>
          </cell>
        </row>
      </sheetData>
      <sheetData sheetId="1139">
        <row r="6">
          <cell r="CG6" t="str">
            <v>/wrs15~</v>
          </cell>
        </row>
      </sheetData>
      <sheetData sheetId="1140"/>
      <sheetData sheetId="1141"/>
      <sheetData sheetId="1142"/>
      <sheetData sheetId="1143">
        <row r="6">
          <cell r="CG6" t="str">
            <v>/wrs15~</v>
          </cell>
        </row>
      </sheetData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>
        <row r="6">
          <cell r="CG6" t="str">
            <v>/wrs15~</v>
          </cell>
        </row>
      </sheetData>
      <sheetData sheetId="1170">
        <row r="6">
          <cell r="CG6" t="str">
            <v>/wrs15~</v>
          </cell>
        </row>
      </sheetData>
      <sheetData sheetId="1171">
        <row r="6">
          <cell r="CG6" t="str">
            <v>/wrs15~</v>
          </cell>
        </row>
      </sheetData>
      <sheetData sheetId="1172"/>
      <sheetData sheetId="1173">
        <row r="6">
          <cell r="CG6" t="str">
            <v>/wrs15~</v>
          </cell>
        </row>
      </sheetData>
      <sheetData sheetId="1174">
        <row r="6">
          <cell r="CG6" t="str">
            <v>/wrs15~</v>
          </cell>
        </row>
      </sheetData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>
        <row r="6">
          <cell r="CG6" t="str">
            <v>/wrs15~</v>
          </cell>
        </row>
      </sheetData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>
        <row r="6">
          <cell r="CG6" t="str">
            <v>/wrs15~</v>
          </cell>
        </row>
      </sheetData>
      <sheetData sheetId="1255">
        <row r="6">
          <cell r="CG6" t="str">
            <v>/wrs15~</v>
          </cell>
        </row>
      </sheetData>
      <sheetData sheetId="1256">
        <row r="6">
          <cell r="CG6" t="str">
            <v>/wrs15~</v>
          </cell>
        </row>
      </sheetData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>
        <row r="6">
          <cell r="CG6" t="str">
            <v>/wrs15~</v>
          </cell>
        </row>
      </sheetData>
      <sheetData sheetId="1319">
        <row r="6">
          <cell r="CG6" t="str">
            <v>/wrs15~</v>
          </cell>
        </row>
      </sheetData>
      <sheetData sheetId="1320">
        <row r="6">
          <cell r="CG6" t="str">
            <v>/wrs15~</v>
          </cell>
        </row>
      </sheetData>
      <sheetData sheetId="1321">
        <row r="6">
          <cell r="CG6" t="str">
            <v>/wrs15~</v>
          </cell>
        </row>
      </sheetData>
      <sheetData sheetId="1322"/>
      <sheetData sheetId="1323"/>
      <sheetData sheetId="1324">
        <row r="6">
          <cell r="CG6" t="str">
            <v>/wrs15~</v>
          </cell>
        </row>
      </sheetData>
      <sheetData sheetId="1325">
        <row r="6">
          <cell r="CG6" t="str">
            <v>/wrs15~</v>
          </cell>
        </row>
      </sheetData>
      <sheetData sheetId="1326">
        <row r="6">
          <cell r="CG6" t="str">
            <v>/wrs15~</v>
          </cell>
        </row>
      </sheetData>
      <sheetData sheetId="1327">
        <row r="6">
          <cell r="CG6" t="str">
            <v>/wrs15~</v>
          </cell>
        </row>
      </sheetData>
      <sheetData sheetId="1328">
        <row r="6">
          <cell r="CG6" t="str">
            <v>/wrs15~</v>
          </cell>
        </row>
      </sheetData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>
        <row r="6">
          <cell r="CG6" t="str">
            <v>/wrs15~</v>
          </cell>
        </row>
      </sheetData>
      <sheetData sheetId="1360">
        <row r="6">
          <cell r="CG6" t="str">
            <v>/wrs15~</v>
          </cell>
        </row>
      </sheetData>
      <sheetData sheetId="1361">
        <row r="6">
          <cell r="CG6" t="str">
            <v>/wrs15~</v>
          </cell>
        </row>
      </sheetData>
      <sheetData sheetId="1362">
        <row r="6">
          <cell r="CG6" t="str">
            <v>/wrs15~</v>
          </cell>
        </row>
      </sheetData>
      <sheetData sheetId="1363"/>
      <sheetData sheetId="1364"/>
      <sheetData sheetId="1365"/>
      <sheetData sheetId="1366"/>
      <sheetData sheetId="1367">
        <row r="6">
          <cell r="CG6" t="str">
            <v>/wrs15~</v>
          </cell>
        </row>
      </sheetData>
      <sheetData sheetId="1368">
        <row r="6">
          <cell r="CG6" t="str">
            <v>/wrs15~</v>
          </cell>
        </row>
      </sheetData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>
        <row r="6">
          <cell r="CG6" t="str">
            <v>/wrs15~</v>
          </cell>
        </row>
      </sheetData>
      <sheetData sheetId="1434">
        <row r="6">
          <cell r="CG6" t="str">
            <v>/wrs15~</v>
          </cell>
        </row>
      </sheetData>
      <sheetData sheetId="1435">
        <row r="6">
          <cell r="CG6" t="str">
            <v>/wrs15~</v>
          </cell>
        </row>
      </sheetData>
      <sheetData sheetId="1436">
        <row r="6">
          <cell r="CG6" t="str">
            <v>/wrs15~</v>
          </cell>
        </row>
      </sheetData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>
        <row r="6">
          <cell r="CG6" t="str">
            <v>/wrs15~</v>
          </cell>
        </row>
      </sheetData>
      <sheetData sheetId="1494">
        <row r="6">
          <cell r="CG6" t="str">
            <v>/wrs15~</v>
          </cell>
        </row>
      </sheetData>
      <sheetData sheetId="1495">
        <row r="6">
          <cell r="CG6" t="str">
            <v>/wrs15~</v>
          </cell>
        </row>
      </sheetData>
      <sheetData sheetId="1496">
        <row r="6">
          <cell r="CG6" t="str">
            <v>/wrs15~</v>
          </cell>
        </row>
      </sheetData>
      <sheetData sheetId="1497">
        <row r="6">
          <cell r="CG6" t="str">
            <v>/wrs15~</v>
          </cell>
        </row>
      </sheetData>
      <sheetData sheetId="1498">
        <row r="6">
          <cell r="CG6" t="str">
            <v>/wrs15~</v>
          </cell>
        </row>
      </sheetData>
      <sheetData sheetId="1499"/>
      <sheetData sheetId="1500"/>
      <sheetData sheetId="1501">
        <row r="6">
          <cell r="CG6" t="str">
            <v>/wrs15~</v>
          </cell>
        </row>
      </sheetData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>
        <row r="6">
          <cell r="CG6" t="str">
            <v>/wrs15~</v>
          </cell>
        </row>
      </sheetData>
      <sheetData sheetId="1525"/>
      <sheetData sheetId="1526"/>
      <sheetData sheetId="1527"/>
      <sheetData sheetId="1528"/>
      <sheetData sheetId="1529">
        <row r="6">
          <cell r="CG6" t="str">
            <v>/wrs15~</v>
          </cell>
        </row>
      </sheetData>
      <sheetData sheetId="1530">
        <row r="6">
          <cell r="CG6" t="str">
            <v>/wrs15~</v>
          </cell>
        </row>
      </sheetData>
      <sheetData sheetId="1531">
        <row r="6">
          <cell r="CG6" t="str">
            <v>/wrs15~</v>
          </cell>
        </row>
      </sheetData>
      <sheetData sheetId="1532">
        <row r="6">
          <cell r="CG6" t="str">
            <v>/wrs15~</v>
          </cell>
        </row>
      </sheetData>
      <sheetData sheetId="1533"/>
      <sheetData sheetId="1534">
        <row r="6">
          <cell r="CG6" t="str">
            <v>/wrs15~</v>
          </cell>
        </row>
      </sheetData>
      <sheetData sheetId="1535"/>
      <sheetData sheetId="1536"/>
      <sheetData sheetId="1537"/>
      <sheetData sheetId="1538"/>
      <sheetData sheetId="1539" refreshError="1"/>
      <sheetData sheetId="1540" refreshError="1"/>
      <sheetData sheetId="1541">
        <row r="6">
          <cell r="CG6" t="str">
            <v>/wrs15~</v>
          </cell>
        </row>
      </sheetData>
      <sheetData sheetId="1542">
        <row r="6">
          <cell r="CG6" t="str">
            <v>/wrs15~</v>
          </cell>
        </row>
      </sheetData>
      <sheetData sheetId="1543">
        <row r="6">
          <cell r="CG6" t="str">
            <v>/wrs15~</v>
          </cell>
        </row>
      </sheetData>
      <sheetData sheetId="1544">
        <row r="6">
          <cell r="CG6" t="str">
            <v>/wrs15~</v>
          </cell>
        </row>
      </sheetData>
      <sheetData sheetId="1545">
        <row r="6">
          <cell r="CG6" t="str">
            <v>/wrs15~</v>
          </cell>
        </row>
      </sheetData>
      <sheetData sheetId="1546">
        <row r="6">
          <cell r="CG6" t="str">
            <v>/wrs15~</v>
          </cell>
        </row>
      </sheetData>
      <sheetData sheetId="1547"/>
      <sheetData sheetId="1548"/>
      <sheetData sheetId="1549">
        <row r="6">
          <cell r="CG6" t="str">
            <v>/wrs15~</v>
          </cell>
        </row>
      </sheetData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>
        <row r="6">
          <cell r="CG6" t="str">
            <v>/wrs15~</v>
          </cell>
        </row>
      </sheetData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>
        <row r="6">
          <cell r="CG6" t="str">
            <v>/wrs15~</v>
          </cell>
        </row>
      </sheetData>
      <sheetData sheetId="1585"/>
      <sheetData sheetId="1586">
        <row r="6">
          <cell r="CG6" t="str">
            <v>/wrs15~</v>
          </cell>
        </row>
      </sheetData>
      <sheetData sheetId="1587">
        <row r="6">
          <cell r="CG6" t="str">
            <v>/wrs15~</v>
          </cell>
        </row>
      </sheetData>
      <sheetData sheetId="1588">
        <row r="6">
          <cell r="CG6" t="str">
            <v>/wrs15~</v>
          </cell>
        </row>
      </sheetData>
      <sheetData sheetId="1589">
        <row r="6">
          <cell r="CG6" t="str">
            <v>/wrs15~</v>
          </cell>
        </row>
      </sheetData>
      <sheetData sheetId="1590">
        <row r="6">
          <cell r="CG6" t="str">
            <v>/wrs15~</v>
          </cell>
        </row>
      </sheetData>
      <sheetData sheetId="1591"/>
      <sheetData sheetId="1592"/>
      <sheetData sheetId="1593"/>
      <sheetData sheetId="1594">
        <row r="6">
          <cell r="CG6" t="str">
            <v>/wrs15~</v>
          </cell>
        </row>
      </sheetData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>
        <row r="6">
          <cell r="CG6" t="str">
            <v>/wrs15~</v>
          </cell>
        </row>
      </sheetData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>
        <row r="6">
          <cell r="CG6" t="str">
            <v>/wrs15~</v>
          </cell>
        </row>
      </sheetData>
      <sheetData sheetId="1632">
        <row r="6">
          <cell r="CG6" t="str">
            <v>/wrs15~</v>
          </cell>
        </row>
      </sheetData>
      <sheetData sheetId="1633">
        <row r="6">
          <cell r="CG6" t="str">
            <v>/wrs15~</v>
          </cell>
        </row>
      </sheetData>
      <sheetData sheetId="1634">
        <row r="6">
          <cell r="CG6" t="str">
            <v>/wrs15~</v>
          </cell>
        </row>
      </sheetData>
      <sheetData sheetId="1635">
        <row r="6">
          <cell r="CG6" t="str">
            <v>/wrs15~</v>
          </cell>
        </row>
      </sheetData>
      <sheetData sheetId="1636"/>
      <sheetData sheetId="1637"/>
      <sheetData sheetId="1638"/>
      <sheetData sheetId="1639">
        <row r="6">
          <cell r="CG6" t="str">
            <v>/wrs15~</v>
          </cell>
        </row>
      </sheetData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>
        <row r="6">
          <cell r="CG6" t="str">
            <v>/wrs15~</v>
          </cell>
        </row>
      </sheetData>
      <sheetData sheetId="1666"/>
      <sheetData sheetId="1667"/>
      <sheetData sheetId="1668"/>
      <sheetData sheetId="1669"/>
      <sheetData sheetId="1670"/>
      <sheetData sheetId="1671"/>
      <sheetData sheetId="1672"/>
      <sheetData sheetId="1673">
        <row r="6">
          <cell r="CG6" t="str">
            <v>/wrs15~</v>
          </cell>
        </row>
      </sheetData>
      <sheetData sheetId="1674"/>
      <sheetData sheetId="1675"/>
      <sheetData sheetId="1676">
        <row r="6">
          <cell r="CG6" t="str">
            <v>/wrs15~</v>
          </cell>
        </row>
      </sheetData>
      <sheetData sheetId="1677">
        <row r="6">
          <cell r="CG6" t="str">
            <v>/wrs15~</v>
          </cell>
        </row>
      </sheetData>
      <sheetData sheetId="1678">
        <row r="6">
          <cell r="CG6" t="str">
            <v>/wrs15~</v>
          </cell>
        </row>
      </sheetData>
      <sheetData sheetId="1679">
        <row r="6">
          <cell r="CG6" t="str">
            <v>/wrs15~</v>
          </cell>
        </row>
      </sheetData>
      <sheetData sheetId="1680">
        <row r="6">
          <cell r="CG6" t="str">
            <v>/wrs15~</v>
          </cell>
        </row>
      </sheetData>
      <sheetData sheetId="1681">
        <row r="6">
          <cell r="CG6" t="str">
            <v>/wrs15~</v>
          </cell>
        </row>
      </sheetData>
      <sheetData sheetId="1682"/>
      <sheetData sheetId="1683"/>
      <sheetData sheetId="1684">
        <row r="6">
          <cell r="CG6" t="str">
            <v>/wrs15~</v>
          </cell>
        </row>
      </sheetData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>
        <row r="6">
          <cell r="CG6" t="str">
            <v>/wrs15~</v>
          </cell>
        </row>
      </sheetData>
      <sheetData sheetId="1711"/>
      <sheetData sheetId="1712"/>
      <sheetData sheetId="1713"/>
      <sheetData sheetId="1714"/>
      <sheetData sheetId="1715"/>
      <sheetData sheetId="1716"/>
      <sheetData sheetId="1717"/>
      <sheetData sheetId="1718">
        <row r="6">
          <cell r="CG6" t="str">
            <v>/wrs15~</v>
          </cell>
        </row>
      </sheetData>
      <sheetData sheetId="1719"/>
      <sheetData sheetId="1720"/>
      <sheetData sheetId="1721">
        <row r="6">
          <cell r="CG6" t="str">
            <v>/wrs15~</v>
          </cell>
        </row>
      </sheetData>
      <sheetData sheetId="1722">
        <row r="6">
          <cell r="CG6" t="str">
            <v>/wrs15~</v>
          </cell>
        </row>
      </sheetData>
      <sheetData sheetId="1723">
        <row r="6">
          <cell r="CG6" t="str">
            <v>/wrs15~</v>
          </cell>
        </row>
      </sheetData>
      <sheetData sheetId="1724">
        <row r="6">
          <cell r="CG6" t="str">
            <v>/wrs15~</v>
          </cell>
        </row>
      </sheetData>
      <sheetData sheetId="1725">
        <row r="6">
          <cell r="CG6" t="str">
            <v>/wrs15~</v>
          </cell>
        </row>
      </sheetData>
      <sheetData sheetId="1726"/>
      <sheetData sheetId="1727"/>
      <sheetData sheetId="1728"/>
      <sheetData sheetId="1729">
        <row r="6">
          <cell r="CG6" t="str">
            <v>/wrs15~</v>
          </cell>
        </row>
      </sheetData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>
        <row r="6">
          <cell r="CG6" t="str">
            <v>/wrs15~</v>
          </cell>
        </row>
      </sheetData>
      <sheetData sheetId="1756"/>
      <sheetData sheetId="1757"/>
      <sheetData sheetId="1758"/>
      <sheetData sheetId="1759"/>
      <sheetData sheetId="1760"/>
      <sheetData sheetId="1761"/>
      <sheetData sheetId="1762"/>
      <sheetData sheetId="1763">
        <row r="6">
          <cell r="CG6" t="str">
            <v>/wrs15~</v>
          </cell>
        </row>
      </sheetData>
      <sheetData sheetId="1764"/>
      <sheetData sheetId="1765"/>
      <sheetData sheetId="1766">
        <row r="6">
          <cell r="CG6" t="str">
            <v>/wrs15~</v>
          </cell>
        </row>
      </sheetData>
      <sheetData sheetId="1767">
        <row r="6">
          <cell r="CG6" t="str">
            <v>/wrs15~</v>
          </cell>
        </row>
      </sheetData>
      <sheetData sheetId="1768">
        <row r="6">
          <cell r="CG6" t="str">
            <v>/wrs15~</v>
          </cell>
        </row>
      </sheetData>
      <sheetData sheetId="1769">
        <row r="6">
          <cell r="CG6" t="str">
            <v>/wrs15~</v>
          </cell>
        </row>
      </sheetData>
      <sheetData sheetId="1770">
        <row r="6">
          <cell r="CG6" t="str">
            <v>/wrs15~</v>
          </cell>
        </row>
      </sheetData>
      <sheetData sheetId="1771"/>
      <sheetData sheetId="1772"/>
      <sheetData sheetId="1773"/>
      <sheetData sheetId="1774">
        <row r="6">
          <cell r="CG6" t="str">
            <v>/wrs15~</v>
          </cell>
        </row>
      </sheetData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>
        <row r="6">
          <cell r="CG6" t="str">
            <v>/wrs15~</v>
          </cell>
        </row>
      </sheetData>
      <sheetData sheetId="1801"/>
      <sheetData sheetId="1802"/>
      <sheetData sheetId="1803"/>
      <sheetData sheetId="1804"/>
      <sheetData sheetId="1805"/>
      <sheetData sheetId="1806"/>
      <sheetData sheetId="1807"/>
      <sheetData sheetId="1808">
        <row r="6">
          <cell r="CG6" t="str">
            <v>/wrs15~</v>
          </cell>
        </row>
      </sheetData>
      <sheetData sheetId="1809"/>
      <sheetData sheetId="1810"/>
      <sheetData sheetId="1811">
        <row r="6">
          <cell r="CG6" t="str">
            <v>/wrs15~</v>
          </cell>
        </row>
      </sheetData>
      <sheetData sheetId="1812">
        <row r="6">
          <cell r="CG6" t="str">
            <v>/wrs15~</v>
          </cell>
        </row>
      </sheetData>
      <sheetData sheetId="1813">
        <row r="6">
          <cell r="CG6" t="str">
            <v>/wrs15~</v>
          </cell>
        </row>
      </sheetData>
      <sheetData sheetId="1814">
        <row r="6">
          <cell r="CG6" t="str">
            <v>/wrs15~</v>
          </cell>
        </row>
      </sheetData>
      <sheetData sheetId="1815">
        <row r="6">
          <cell r="CG6" t="str">
            <v>/wrs15~</v>
          </cell>
        </row>
      </sheetData>
      <sheetData sheetId="1816"/>
      <sheetData sheetId="1817"/>
      <sheetData sheetId="1818"/>
      <sheetData sheetId="1819">
        <row r="6">
          <cell r="CG6" t="str">
            <v>/wrs15~</v>
          </cell>
        </row>
      </sheetData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>
        <row r="6">
          <cell r="CG6" t="str">
            <v>/wrs15~</v>
          </cell>
        </row>
      </sheetData>
      <sheetData sheetId="1846"/>
      <sheetData sheetId="1847"/>
      <sheetData sheetId="1848"/>
      <sheetData sheetId="1849"/>
      <sheetData sheetId="1850"/>
      <sheetData sheetId="1851"/>
      <sheetData sheetId="1852"/>
      <sheetData sheetId="1853">
        <row r="6">
          <cell r="CG6" t="str">
            <v>/wrs15~</v>
          </cell>
        </row>
      </sheetData>
      <sheetData sheetId="1854"/>
      <sheetData sheetId="1855"/>
      <sheetData sheetId="1856" refreshError="1"/>
      <sheetData sheetId="1857" refreshError="1"/>
      <sheetData sheetId="1858" refreshError="1"/>
      <sheetData sheetId="1859">
        <row r="6">
          <cell r="CG6" t="str">
            <v>/wrs15~</v>
          </cell>
        </row>
      </sheetData>
      <sheetData sheetId="1860">
        <row r="6">
          <cell r="CG6" t="str">
            <v>/wrs15~</v>
          </cell>
        </row>
      </sheetData>
      <sheetData sheetId="1861">
        <row r="6">
          <cell r="CG6" t="str">
            <v>/wrs15~</v>
          </cell>
        </row>
      </sheetData>
      <sheetData sheetId="1862">
        <row r="6">
          <cell r="CG6" t="str">
            <v>/wrs15~</v>
          </cell>
        </row>
      </sheetData>
      <sheetData sheetId="1863">
        <row r="6">
          <cell r="CG6" t="str">
            <v>/wrs15~</v>
          </cell>
        </row>
      </sheetData>
      <sheetData sheetId="1864">
        <row r="6">
          <cell r="CG6" t="str">
            <v>/wrs15~</v>
          </cell>
        </row>
      </sheetData>
      <sheetData sheetId="1865"/>
      <sheetData sheetId="1866"/>
      <sheetData sheetId="1867">
        <row r="6">
          <cell r="CG6" t="str">
            <v>/wrs15~</v>
          </cell>
        </row>
      </sheetData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>
        <row r="6">
          <cell r="CG6" t="str">
            <v>/wrs15~</v>
          </cell>
        </row>
      </sheetData>
      <sheetData sheetId="1891"/>
      <sheetData sheetId="1892"/>
      <sheetData sheetId="1893"/>
      <sheetData sheetId="1894"/>
      <sheetData sheetId="1895"/>
      <sheetData sheetId="1896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>
        <row r="6">
          <cell r="CG6" t="str">
            <v>/wrs15~</v>
          </cell>
        </row>
      </sheetData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/>
      <sheetData sheetId="2055" refreshError="1"/>
      <sheetData sheetId="2056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/>
      <sheetData sheetId="2124"/>
      <sheetData sheetId="2125" refreshError="1"/>
      <sheetData sheetId="2126" refreshError="1"/>
      <sheetData sheetId="2127" refreshError="1"/>
      <sheetData sheetId="2128" refreshError="1"/>
      <sheetData sheetId="2129"/>
      <sheetData sheetId="2130"/>
      <sheetData sheetId="2131"/>
      <sheetData sheetId="2132"/>
      <sheetData sheetId="2133" refreshError="1"/>
      <sheetData sheetId="2134" refreshError="1"/>
      <sheetData sheetId="2135" refreshError="1"/>
      <sheetData sheetId="2136" refreshError="1"/>
      <sheetData sheetId="2137"/>
      <sheetData sheetId="2138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 refreshError="1"/>
      <sheetData sheetId="2183" refreshError="1"/>
      <sheetData sheetId="2184"/>
      <sheetData sheetId="2185" refreshError="1"/>
      <sheetData sheetId="2186"/>
      <sheetData sheetId="2187"/>
      <sheetData sheetId="2188" refreshError="1"/>
      <sheetData sheetId="2189"/>
      <sheetData sheetId="2190"/>
      <sheetData sheetId="219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/>
      <sheetData sheetId="2241" refreshError="1"/>
      <sheetData sheetId="2242"/>
      <sheetData sheetId="2243" refreshError="1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/>
      <sheetData sheetId="2279" refreshError="1"/>
      <sheetData sheetId="228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NAL SUR"/>
      <sheetName val="OPTICO"/>
      <sheetName val="COMP EVAL"/>
      <sheetName val="EVAL"/>
      <sheetName val="TVE GRPS"/>
      <sheetName val="C SUR GRPS"/>
      <sheetName val="DIAS SEMANA"/>
      <sheetName val="FRANJAS"/>
      <sheetName val="PRC-TV (0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resumne"/>
      <sheetName val="madre1"/>
      <sheetName val="Hoja3"/>
      <sheetName val="amas"/>
      <sheetName val="Hoja4"/>
      <sheetName val="madre"/>
      <sheetName val="GRÁFICO OK"/>
      <sheetName val="sov"/>
      <sheetName val="total cadenasok"/>
      <sheetName val="POR CADENAS"/>
      <sheetName val="agEVOLUCIÓN"/>
      <sheetName val="AUD marca TVE"/>
      <sheetName val="Resultados Diario MB"/>
      <sheetName val="VARIABLES"/>
      <sheetName val="GRÁFICO_OK"/>
      <sheetName val="total_cadenasok"/>
      <sheetName val="POR_CADENAS"/>
      <sheetName val="AUD_marca_TVE"/>
      <sheetName val="TVE"/>
      <sheetName val="AB media plan"/>
      <sheetName val="Resultados_Diario_MB"/>
      <sheetName val="GRÁFICO_OK1"/>
      <sheetName val="total_cadenasok1"/>
      <sheetName val="POR_CADENAS1"/>
      <sheetName val="AUD_marca_TVE1"/>
      <sheetName val="Resultados_Diario_MB1"/>
      <sheetName val="Menu"/>
      <sheetName val="LookupData"/>
      <sheetName val="Switches"/>
      <sheetName val="Scenarios"/>
      <sheetName val="SK media plan"/>
      <sheetName val="Trésor media plan"/>
      <sheetName val="GRÁFICO_OK2"/>
      <sheetName val="total_cadenasok2"/>
      <sheetName val="POR_CADENAS2"/>
      <sheetName val="AUD_marca_TVE2"/>
      <sheetName val="Resultados_Diario_MB2"/>
      <sheetName val="AB_media_plan"/>
      <sheetName val="GRÁFICO_OK3"/>
      <sheetName val="total_cadenasok3"/>
      <sheetName val="POR_CADENAS3"/>
      <sheetName val="AUD_marca_TVE3"/>
      <sheetName val="GRÁFICO_OK4"/>
      <sheetName val="total_cadenasok4"/>
      <sheetName val="POR_CADENAS4"/>
      <sheetName val="AUD_marca_TVE4"/>
      <sheetName val="CANAL SUR"/>
      <sheetName val="Sheet0"/>
      <sheetName val="Rosto"/>
      <sheetName val="SK_media_plan"/>
      <sheetName val="Trésor_media_plan"/>
      <sheetName val="REV"/>
      <sheetName val="TVE20&quot;"/>
      <sheetName val="AB_media_plan1"/>
      <sheetName val="Resultados_Diario_MB3"/>
      <sheetName val="SK_media_plan1"/>
      <sheetName val="Trésor_media_plan1"/>
      <sheetName val="AB_media_plan2"/>
      <sheetName val="Resultados_Diario_MB4"/>
      <sheetName val="SK_media_plan2"/>
      <sheetName val="Trésor_media_plan2"/>
      <sheetName val="GRÁFICO_OK5"/>
      <sheetName val="total_cadenasok5"/>
      <sheetName val="POR_CADENAS5"/>
      <sheetName val="AUD_marca_TVE5"/>
      <sheetName val="AB_media_plan3"/>
      <sheetName val="Resultados_Diario_MB5"/>
      <sheetName val="SK_media_plan3"/>
      <sheetName val="Trésor_media_plan3"/>
      <sheetName val="GRÁFICO_OK6"/>
      <sheetName val="total_cadenasok6"/>
      <sheetName val="POR_CADENAS6"/>
      <sheetName val="AUD_marca_TVE6"/>
      <sheetName val="bac4"/>
      <sheetName val="GRÁFICO_OK7"/>
      <sheetName val="total_cadenasok7"/>
      <sheetName val="POR_CADENAS7"/>
      <sheetName val="AUD_marca_TVE7"/>
      <sheetName val="Resultados_Diario_MB7"/>
      <sheetName val="AB_media_plan5"/>
      <sheetName val="SK_media_plan5"/>
      <sheetName val="Trésor_media_plan5"/>
      <sheetName val="Resultados_Diario_MB6"/>
      <sheetName val="AB_media_plan4"/>
      <sheetName val="SK_media_plan4"/>
      <sheetName val="Trésor_media_plan4"/>
      <sheetName val="GRÁFICO_OK8"/>
      <sheetName val="total_cadenasok8"/>
      <sheetName val="POR_CADENAS8"/>
      <sheetName val="AUD_marca_TVE8"/>
      <sheetName val="Resultados_Diario_MB8"/>
      <sheetName val="AB_media_plan6"/>
      <sheetName val="SK_media_plan6"/>
      <sheetName val="Trésor_media_plan6"/>
      <sheetName val="GRÁFICO_OK9"/>
      <sheetName val="total_cadenasok9"/>
      <sheetName val="POR_CADENAS9"/>
      <sheetName val="AUD_marca_TVE9"/>
      <sheetName val="Resultados_Diario_MB9"/>
      <sheetName val="AB_media_plan7"/>
      <sheetName val="SK_media_plan7"/>
      <sheetName val="Trésor_media_plan7"/>
      <sheetName val="GRÁFICO_OK10"/>
      <sheetName val="total_cadenasok10"/>
      <sheetName val="POR_CADENAS10"/>
      <sheetName val="AUD_marca_TVE10"/>
      <sheetName val="Resultados_Diario_MB10"/>
      <sheetName val="AB_media_plan8"/>
      <sheetName val="SK_media_plan8"/>
      <sheetName val="Trésor_media_plan8"/>
      <sheetName val="GRÁFICO_OK11"/>
      <sheetName val="total_cadenasok11"/>
      <sheetName val="POR_CADENAS11"/>
      <sheetName val="AUD_marca_TVE11"/>
      <sheetName val="Resultados_Diario_MB11"/>
      <sheetName val="AB_media_plan9"/>
      <sheetName val="SK_media_plan9"/>
      <sheetName val="Trésor_media_plan9"/>
      <sheetName val="Modello"/>
      <sheetName val="POSTEV"/>
      <sheetName val="GRÁFICO_OK12"/>
      <sheetName val="total_cadenasok12"/>
      <sheetName val="POR_CADENAS12"/>
      <sheetName val="AUD_marca_TVE12"/>
      <sheetName val="Resultados_Diario_MB12"/>
      <sheetName val="AB_media_plan10"/>
      <sheetName val="SK_media_plan10"/>
      <sheetName val="Trésor_media_plan10"/>
      <sheetName val="GRÁFICO_OK13"/>
      <sheetName val="total_cadenasok13"/>
      <sheetName val="POR_CADENAS13"/>
      <sheetName val="AUD_marca_TVE13"/>
      <sheetName val="Resultados_Diario_MB13"/>
      <sheetName val="AB_media_plan11"/>
      <sheetName val="SK_media_plan11"/>
      <sheetName val="Trésor_media_plan11"/>
      <sheetName val="GRÁFICO_OK17"/>
      <sheetName val="total_cadenasok17"/>
      <sheetName val="POR_CADENAS17"/>
      <sheetName val="AUD_marca_TVE17"/>
      <sheetName val="Resultados_Diario_MB17"/>
      <sheetName val="AB_media_plan15"/>
      <sheetName val="SK_media_plan15"/>
      <sheetName val="Trésor_media_plan15"/>
      <sheetName val="GRÁFICO_OK16"/>
      <sheetName val="total_cadenasok16"/>
      <sheetName val="POR_CADENAS16"/>
      <sheetName val="AUD_marca_TVE16"/>
      <sheetName val="Resultados_Diario_MB16"/>
      <sheetName val="AB_media_plan14"/>
      <sheetName val="SK_media_plan14"/>
      <sheetName val="Trésor_media_plan14"/>
      <sheetName val="GRÁFICO_OK14"/>
      <sheetName val="total_cadenasok14"/>
      <sheetName val="POR_CADENAS14"/>
      <sheetName val="AUD_marca_TVE14"/>
      <sheetName val="Resultados_Diario_MB14"/>
      <sheetName val="AB_media_plan12"/>
      <sheetName val="SK_media_plan12"/>
      <sheetName val="Trésor_media_plan12"/>
      <sheetName val="GRÁFICO_OK15"/>
      <sheetName val="total_cadenasok15"/>
      <sheetName val="POR_CADENAS15"/>
      <sheetName val="AUD_marca_TVE15"/>
      <sheetName val="Resultados_Diario_MB15"/>
      <sheetName val="AB_media_plan13"/>
      <sheetName val="SK_media_plan13"/>
      <sheetName val="Trésor_media_plan13"/>
      <sheetName val="GRÁFICO_OK18"/>
      <sheetName val="total_cadenasok18"/>
      <sheetName val="POR_CADENAS18"/>
      <sheetName val="AUD_marca_TVE18"/>
      <sheetName val="Resultados_Diario_MB18"/>
      <sheetName val="AB_media_plan16"/>
      <sheetName val="SK_media_plan16"/>
      <sheetName val="Trésor_media_plan16"/>
      <sheetName val="CANAL_SUR1"/>
      <sheetName val="CANAL_SUR"/>
      <sheetName val="GRÁFICO_OK19"/>
      <sheetName val="total_cadenasok19"/>
      <sheetName val="POR_CADENAS19"/>
      <sheetName val="AUD_marca_TVE19"/>
      <sheetName val="Resultados_Diario_MB19"/>
      <sheetName val="AB_media_plan17"/>
      <sheetName val="SK_media_plan17"/>
      <sheetName val="Trésor_media_plan17"/>
      <sheetName val="CANAL_SUR2"/>
      <sheetName val="GRÁFICO_OK22"/>
      <sheetName val="total_cadenasok22"/>
      <sheetName val="POR_CADENAS22"/>
      <sheetName val="AUD_marca_TVE22"/>
      <sheetName val="Resultados_Diario_MB22"/>
      <sheetName val="AB_media_plan20"/>
      <sheetName val="SK_media_plan20"/>
      <sheetName val="Trésor_media_plan20"/>
      <sheetName val="GRÁFICO_OK20"/>
      <sheetName val="total_cadenasok20"/>
      <sheetName val="POR_CADENAS20"/>
      <sheetName val="AUD_marca_TVE20"/>
      <sheetName val="Resultados_Diario_MB20"/>
      <sheetName val="AB_media_plan18"/>
      <sheetName val="SK_media_plan18"/>
      <sheetName val="Trésor_media_plan18"/>
      <sheetName val="GRÁFICO_OK21"/>
      <sheetName val="total_cadenasok21"/>
      <sheetName val="POR_CADENAS21"/>
      <sheetName val="AUD_marca_TVE21"/>
      <sheetName val="Resultados_Diario_MB21"/>
      <sheetName val="AB_media_plan19"/>
      <sheetName val="SK_media_plan19"/>
      <sheetName val="Trésor_media_plan19"/>
      <sheetName val="GRÁFICO_OK23"/>
      <sheetName val="total_cadenasok23"/>
      <sheetName val="POR_CADENAS23"/>
      <sheetName val="AUD_marca_TVE23"/>
      <sheetName val="Resultados_Diario_MB23"/>
      <sheetName val="AB_media_plan21"/>
      <sheetName val="SK_media_plan21"/>
      <sheetName val="Trésor_media_plan21"/>
      <sheetName val="CANAL_SUR3"/>
      <sheetName val="GRÁFICO_OK24"/>
      <sheetName val="total_cadenasok24"/>
      <sheetName val="POR_CADENAS24"/>
      <sheetName val="AUD_marca_TVE24"/>
      <sheetName val="Resultados_Diario_MB24"/>
      <sheetName val="AB_media_plan22"/>
      <sheetName val="SK_media_plan22"/>
      <sheetName val="Trésor_media_plan22"/>
      <sheetName val="CANAL_SUR4"/>
      <sheetName val="GRÁFICO_OK29"/>
      <sheetName val="total_cadenasok29"/>
      <sheetName val="POR_CADENAS29"/>
      <sheetName val="AUD_marca_TVE29"/>
      <sheetName val="Resultados_Diario_MB29"/>
      <sheetName val="AB_media_plan27"/>
      <sheetName val="SK_media_plan27"/>
      <sheetName val="Trésor_media_plan27"/>
      <sheetName val="CANAL_SUR9"/>
      <sheetName val="GRÁFICO_OK28"/>
      <sheetName val="total_cadenasok28"/>
      <sheetName val="POR_CADENAS28"/>
      <sheetName val="AUD_marca_TVE28"/>
      <sheetName val="Resultados_Diario_MB28"/>
      <sheetName val="AB_media_plan26"/>
      <sheetName val="SK_media_plan26"/>
      <sheetName val="Trésor_media_plan26"/>
      <sheetName val="CANAL_SUR8"/>
      <sheetName val="GRÁFICO_OK25"/>
      <sheetName val="total_cadenasok25"/>
      <sheetName val="POR_CADENAS25"/>
      <sheetName val="AUD_marca_TVE25"/>
      <sheetName val="Resultados_Diario_MB25"/>
      <sheetName val="AB_media_plan23"/>
      <sheetName val="SK_media_plan23"/>
      <sheetName val="Trésor_media_plan23"/>
      <sheetName val="CANAL_SUR5"/>
      <sheetName val="GRÁFICO_OK27"/>
      <sheetName val="total_cadenasok27"/>
      <sheetName val="POR_CADENAS27"/>
      <sheetName val="AUD_marca_TVE27"/>
      <sheetName val="Resultados_Diario_MB27"/>
      <sheetName val="AB_media_plan25"/>
      <sheetName val="SK_media_plan25"/>
      <sheetName val="Trésor_media_plan25"/>
      <sheetName val="CANAL_SUR7"/>
      <sheetName val="GRÁFICO_OK26"/>
      <sheetName val="total_cadenasok26"/>
      <sheetName val="POR_CADENAS26"/>
      <sheetName val="AUD_marca_TVE26"/>
      <sheetName val="Resultados_Diario_MB26"/>
      <sheetName val="AB_media_plan24"/>
      <sheetName val="SK_media_plan24"/>
      <sheetName val="Trésor_media_plan24"/>
      <sheetName val="CANAL_SUR6"/>
      <sheetName val="GRÁFICO_OK33"/>
      <sheetName val="total_cadenasok33"/>
      <sheetName val="POR_CADENAS33"/>
      <sheetName val="AUD_marca_TVE33"/>
      <sheetName val="Resultados_Diario_MB33"/>
      <sheetName val="AB_media_plan31"/>
      <sheetName val="SK_media_plan31"/>
      <sheetName val="Trésor_media_plan31"/>
      <sheetName val="CANAL_SUR12"/>
      <sheetName val="GRÁFICO_OK30"/>
      <sheetName val="total_cadenasok30"/>
      <sheetName val="POR_CADENAS30"/>
      <sheetName val="AUD_marca_TVE30"/>
      <sheetName val="Resultados_Diario_MB30"/>
      <sheetName val="AB_media_plan28"/>
      <sheetName val="SK_media_plan28"/>
      <sheetName val="Trésor_media_plan28"/>
      <sheetName val="GRÁFICO_OK31"/>
      <sheetName val="total_cadenasok31"/>
      <sheetName val="POR_CADENAS31"/>
      <sheetName val="AUD_marca_TVE31"/>
      <sheetName val="Resultados_Diario_MB31"/>
      <sheetName val="AB_media_plan29"/>
      <sheetName val="SK_media_plan29"/>
      <sheetName val="Trésor_media_plan29"/>
      <sheetName val="CANAL_SUR10"/>
      <sheetName val="GRÁFICO_OK32"/>
      <sheetName val="total_cadenasok32"/>
      <sheetName val="POR_CADENAS32"/>
      <sheetName val="AUD_marca_TVE32"/>
      <sheetName val="Resultados_Diario_MB32"/>
      <sheetName val="AB_media_plan30"/>
      <sheetName val="SK_media_plan30"/>
      <sheetName val="Trésor_media_plan30"/>
      <sheetName val="CANAL_SUR11"/>
      <sheetName val="GRÁFICO_OK42"/>
      <sheetName val="total_cadenasok42"/>
      <sheetName val="POR_CADENAS42"/>
      <sheetName val="AUD_marca_TVE42"/>
      <sheetName val="Resultados_Diario_MB42"/>
      <sheetName val="AB_media_plan40"/>
      <sheetName val="SK_media_plan40"/>
      <sheetName val="Trésor_media_plan40"/>
      <sheetName val="CANAL_SUR21"/>
      <sheetName val="GRÁFICO_OK34"/>
      <sheetName val="total_cadenasok34"/>
      <sheetName val="POR_CADENAS34"/>
      <sheetName val="AUD_marca_TVE34"/>
      <sheetName val="Resultados_Diario_MB34"/>
      <sheetName val="AB_media_plan32"/>
      <sheetName val="SK_media_plan32"/>
      <sheetName val="Trésor_media_plan32"/>
      <sheetName val="CANAL_SUR13"/>
      <sheetName val="GRÁFICO_OK35"/>
      <sheetName val="total_cadenasok35"/>
      <sheetName val="POR_CADENAS35"/>
      <sheetName val="AUD_marca_TVE35"/>
      <sheetName val="Resultados_Diario_MB35"/>
      <sheetName val="AB_media_plan33"/>
      <sheetName val="SK_media_plan33"/>
      <sheetName val="Trésor_media_plan33"/>
      <sheetName val="CANAL_SUR14"/>
      <sheetName val="GRÁFICO_OK36"/>
      <sheetName val="total_cadenasok36"/>
      <sheetName val="POR_CADENAS36"/>
      <sheetName val="AUD_marca_TVE36"/>
      <sheetName val="Resultados_Diario_MB36"/>
      <sheetName val="AB_media_plan34"/>
      <sheetName val="SK_media_plan34"/>
      <sheetName val="Trésor_media_plan34"/>
      <sheetName val="CANAL_SUR15"/>
      <sheetName val="GRÁFICO_OK37"/>
      <sheetName val="total_cadenasok37"/>
      <sheetName val="POR_CADENAS37"/>
      <sheetName val="AUD_marca_TVE37"/>
      <sheetName val="Resultados_Diario_MB37"/>
      <sheetName val="AB_media_plan35"/>
      <sheetName val="SK_media_plan35"/>
      <sheetName val="Trésor_media_plan35"/>
      <sheetName val="CANAL_SUR16"/>
      <sheetName val="GRÁFICO_OK38"/>
      <sheetName val="total_cadenasok38"/>
      <sheetName val="POR_CADENAS38"/>
      <sheetName val="AUD_marca_TVE38"/>
      <sheetName val="Resultados_Diario_MB38"/>
      <sheetName val="AB_media_plan36"/>
      <sheetName val="SK_media_plan36"/>
      <sheetName val="Trésor_media_plan36"/>
      <sheetName val="CANAL_SUR17"/>
      <sheetName val="GRÁFICO_OK39"/>
      <sheetName val="total_cadenasok39"/>
      <sheetName val="POR_CADENAS39"/>
      <sheetName val="AUD_marca_TVE39"/>
      <sheetName val="Resultados_Diario_MB39"/>
      <sheetName val="AB_media_plan37"/>
      <sheetName val="SK_media_plan37"/>
      <sheetName val="Trésor_media_plan37"/>
      <sheetName val="CANAL_SUR18"/>
      <sheetName val="GRÁFICO_OK40"/>
      <sheetName val="total_cadenasok40"/>
      <sheetName val="POR_CADENAS40"/>
      <sheetName val="AUD_marca_TVE40"/>
      <sheetName val="Resultados_Diario_MB40"/>
      <sheetName val="AB_media_plan38"/>
      <sheetName val="SK_media_plan38"/>
      <sheetName val="Trésor_media_plan38"/>
      <sheetName val="CANAL_SUR19"/>
      <sheetName val="GRÁFICO_OK41"/>
      <sheetName val="total_cadenasok41"/>
      <sheetName val="POR_CADENAS41"/>
      <sheetName val="AUD_marca_TVE41"/>
      <sheetName val="Resultados_Diario_MB41"/>
      <sheetName val="AB_media_plan39"/>
      <sheetName val="SK_media_plan39"/>
      <sheetName val="Trésor_media_plan39"/>
      <sheetName val="CANAL_SUR20"/>
      <sheetName val="MACMASK1"/>
      <sheetName val="Hoja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9">
          <cell r="A19" t="str">
            <v xml:space="preserve">No, </v>
          </cell>
          <cell r="B19" t="str">
            <v xml:space="preserve">Can </v>
          </cell>
          <cell r="C19" t="str">
            <v xml:space="preserve">Fecha </v>
          </cell>
          <cell r="D19" t="str">
            <v xml:space="preserve">Dia </v>
          </cell>
          <cell r="E19" t="str">
            <v xml:space="preserve">Hora </v>
          </cell>
          <cell r="F19" t="str">
            <v xml:space="preserve">P/B 2 </v>
          </cell>
          <cell r="G19" t="str">
            <v xml:space="preserve">Seg </v>
          </cell>
          <cell r="H19" t="str">
            <v xml:space="preserve">Programa </v>
          </cell>
          <cell r="I19" t="str">
            <v xml:space="preserve">GRP </v>
          </cell>
          <cell r="J19" t="str">
            <v xml:space="preserve">GRP </v>
          </cell>
          <cell r="K19" t="str">
            <v xml:space="preserve">Med </v>
          </cell>
          <cell r="L19" t="str">
            <v xml:space="preserve">(%) </v>
          </cell>
          <cell r="M19" t="str">
            <v xml:space="preserve">'000 </v>
          </cell>
          <cell r="N19" t="str">
            <v xml:space="preserve">Dcx </v>
          </cell>
          <cell r="O19" t="str">
            <v xml:space="preserve">Campa¤a </v>
          </cell>
        </row>
        <row r="20">
          <cell r="A20" t="str">
            <v xml:space="preserve"> </v>
          </cell>
        </row>
        <row r="21">
          <cell r="A21">
            <v>1</v>
          </cell>
          <cell r="B21" t="str">
            <v xml:space="preserve">TEL5 </v>
          </cell>
          <cell r="C21">
            <v>35822</v>
          </cell>
          <cell r="D21" t="str">
            <v>MAR</v>
          </cell>
          <cell r="E21">
            <v>0.89236111111111116</v>
          </cell>
          <cell r="F21" t="str">
            <v>02/14</v>
          </cell>
          <cell r="G21">
            <v>25</v>
          </cell>
          <cell r="H21" t="str">
            <v>LAS NOTICIAS  | TELECUPON SORT</v>
          </cell>
          <cell r="I21">
            <v>10.199999999999999</v>
          </cell>
          <cell r="J21">
            <v>10.199999999999999</v>
          </cell>
          <cell r="K21">
            <v>1</v>
          </cell>
          <cell r="L21">
            <v>10.199999999999999</v>
          </cell>
          <cell r="M21">
            <v>1668</v>
          </cell>
          <cell r="N21" t="str">
            <v xml:space="preserve">   </v>
          </cell>
          <cell r="O21" t="str">
            <v>UPSA/AERO-RED</v>
          </cell>
        </row>
        <row r="22">
          <cell r="A22">
            <v>2</v>
          </cell>
          <cell r="B22" t="str">
            <v xml:space="preserve">TEL5 </v>
          </cell>
          <cell r="C22">
            <v>35822</v>
          </cell>
          <cell r="D22" t="str">
            <v>MAR</v>
          </cell>
          <cell r="E22">
            <v>0.95277777777777783</v>
          </cell>
          <cell r="F22" t="str">
            <v>15/16</v>
          </cell>
          <cell r="G22">
            <v>25</v>
          </cell>
          <cell r="H22" t="str">
            <v>PERIODISTAS</v>
          </cell>
          <cell r="I22">
            <v>13.8</v>
          </cell>
          <cell r="J22">
            <v>23.9</v>
          </cell>
          <cell r="K22">
            <v>1.2</v>
          </cell>
          <cell r="L22">
            <v>20.399999999999999</v>
          </cell>
          <cell r="M22">
            <v>3348</v>
          </cell>
          <cell r="N22" t="str">
            <v xml:space="preserve">   </v>
          </cell>
          <cell r="O22" t="str">
            <v>UPSA/AERO-RED</v>
          </cell>
        </row>
        <row r="23">
          <cell r="A23">
            <v>3</v>
          </cell>
          <cell r="B23" t="str">
            <v xml:space="preserve">TEL5 </v>
          </cell>
          <cell r="C23">
            <v>35823</v>
          </cell>
          <cell r="D23" t="str">
            <v>MIE</v>
          </cell>
          <cell r="E23">
            <v>0.58680555555555558</v>
          </cell>
          <cell r="F23" t="str">
            <v>06/22</v>
          </cell>
          <cell r="G23">
            <v>25</v>
          </cell>
          <cell r="H23" t="str">
            <v>LA COCINA K,ARGUI#ANO</v>
          </cell>
          <cell r="I23">
            <v>6.3</v>
          </cell>
          <cell r="J23">
            <v>30.3</v>
          </cell>
          <cell r="K23">
            <v>1.2</v>
          </cell>
          <cell r="L23">
            <v>24.6</v>
          </cell>
          <cell r="M23">
            <v>4030</v>
          </cell>
          <cell r="N23" t="str">
            <v xml:space="preserve">   </v>
          </cell>
          <cell r="O23" t="str">
            <v>UPSA/AERO-RED</v>
          </cell>
        </row>
        <row r="24">
          <cell r="A24">
            <v>4</v>
          </cell>
          <cell r="B24" t="str">
            <v xml:space="preserve">TEL5 </v>
          </cell>
          <cell r="C24">
            <v>35823</v>
          </cell>
          <cell r="D24" t="str">
            <v>MIE</v>
          </cell>
          <cell r="E24">
            <v>0.81666666666666676</v>
          </cell>
          <cell r="F24" t="str">
            <v>13/15</v>
          </cell>
          <cell r="G24">
            <v>25</v>
          </cell>
          <cell r="H24" t="str">
            <v>ANA/EL ME OCULTO QUE TENIA UN</v>
          </cell>
          <cell r="I24">
            <v>10.5</v>
          </cell>
          <cell r="J24">
            <v>40.799999999999997</v>
          </cell>
          <cell r="K24">
            <v>1.3</v>
          </cell>
          <cell r="L24">
            <v>30.4</v>
          </cell>
          <cell r="M24">
            <v>4979</v>
          </cell>
          <cell r="N24" t="str">
            <v xml:space="preserve">   </v>
          </cell>
          <cell r="O24" t="str">
            <v>UPSA/AERO-RED</v>
          </cell>
        </row>
        <row r="25">
          <cell r="A25">
            <v>5</v>
          </cell>
          <cell r="B25" t="str">
            <v xml:space="preserve">TEL5 </v>
          </cell>
          <cell r="C25">
            <v>35823</v>
          </cell>
          <cell r="D25" t="str">
            <v>MIE</v>
          </cell>
          <cell r="E25">
            <v>0.90347222222222223</v>
          </cell>
          <cell r="F25" t="str">
            <v>13/15</v>
          </cell>
          <cell r="G25">
            <v>25</v>
          </cell>
          <cell r="H25" t="str">
            <v>A,P,/CRONICAS | SE#OR ALCALDE</v>
          </cell>
          <cell r="I25">
            <v>7.9</v>
          </cell>
          <cell r="J25">
            <v>48.7</v>
          </cell>
          <cell r="K25">
            <v>1.5</v>
          </cell>
          <cell r="L25">
            <v>33.299999999999997</v>
          </cell>
          <cell r="M25">
            <v>5455</v>
          </cell>
          <cell r="N25" t="str">
            <v xml:space="preserve">   </v>
          </cell>
          <cell r="O25" t="str">
            <v>UPSA/AERO-RED</v>
          </cell>
        </row>
        <row r="26">
          <cell r="A26">
            <v>6</v>
          </cell>
          <cell r="B26" t="str">
            <v xml:space="preserve">TEL5 </v>
          </cell>
          <cell r="C26">
            <v>35824</v>
          </cell>
          <cell r="D26" t="str">
            <v>JUE</v>
          </cell>
          <cell r="E26">
            <v>0.5</v>
          </cell>
          <cell r="F26" t="str">
            <v>01/07</v>
          </cell>
          <cell r="G26">
            <v>25</v>
          </cell>
          <cell r="H26" t="str">
            <v>DIA A DIA</v>
          </cell>
          <cell r="I26">
            <v>2.6</v>
          </cell>
          <cell r="J26">
            <v>51.4</v>
          </cell>
          <cell r="K26">
            <v>1.5</v>
          </cell>
          <cell r="L26">
            <v>34.200000000000003</v>
          </cell>
          <cell r="M26">
            <v>5607</v>
          </cell>
          <cell r="N26" t="str">
            <v xml:space="preserve">   </v>
          </cell>
          <cell r="O26" t="str">
            <v>UPSA/AERO-RED</v>
          </cell>
        </row>
        <row r="27">
          <cell r="A27">
            <v>7</v>
          </cell>
          <cell r="B27" t="str">
            <v xml:space="preserve">TEL5 </v>
          </cell>
          <cell r="C27">
            <v>35824</v>
          </cell>
          <cell r="D27" t="str">
            <v>JUE</v>
          </cell>
          <cell r="E27">
            <v>0.59166666666666667</v>
          </cell>
          <cell r="F27" t="str">
            <v>16/18</v>
          </cell>
          <cell r="G27">
            <v>25</v>
          </cell>
          <cell r="H27" t="str">
            <v>LA COCINA K,ARGUI#ANO</v>
          </cell>
          <cell r="I27">
            <v>6.1</v>
          </cell>
          <cell r="J27">
            <v>57.4</v>
          </cell>
          <cell r="K27">
            <v>1.6</v>
          </cell>
          <cell r="L27">
            <v>35.4</v>
          </cell>
          <cell r="M27">
            <v>5800</v>
          </cell>
          <cell r="N27" t="str">
            <v xml:space="preserve">   </v>
          </cell>
          <cell r="O27" t="str">
            <v>UPSA/AERO-RED</v>
          </cell>
        </row>
        <row r="28">
          <cell r="A28">
            <v>8</v>
          </cell>
          <cell r="B28" t="str">
            <v xml:space="preserve">TEL5 </v>
          </cell>
          <cell r="C28">
            <v>35824</v>
          </cell>
          <cell r="D28" t="str">
            <v>JUE</v>
          </cell>
          <cell r="E28">
            <v>0.8930555555555556</v>
          </cell>
          <cell r="F28" t="str">
            <v>13/19</v>
          </cell>
          <cell r="G28">
            <v>25</v>
          </cell>
          <cell r="H28" t="str">
            <v>LOS CONSEJOS  | TELECUPON SORT</v>
          </cell>
          <cell r="I28">
            <v>8.1999999999999993</v>
          </cell>
          <cell r="J28">
            <v>65.599999999999994</v>
          </cell>
          <cell r="K28">
            <v>1.7</v>
          </cell>
          <cell r="L28">
            <v>38.200000000000003</v>
          </cell>
          <cell r="M28">
            <v>6266</v>
          </cell>
          <cell r="N28" t="str">
            <v xml:space="preserve">   </v>
          </cell>
          <cell r="O28" t="str">
            <v>UPSA/AERO-RED</v>
          </cell>
        </row>
        <row r="29">
          <cell r="A29">
            <v>9</v>
          </cell>
          <cell r="B29" t="str">
            <v xml:space="preserve">TEL5 </v>
          </cell>
          <cell r="C29">
            <v>35824</v>
          </cell>
          <cell r="D29" t="str">
            <v>JUE</v>
          </cell>
          <cell r="E29">
            <v>0.9243055555555556</v>
          </cell>
          <cell r="F29" t="str">
            <v>27/39</v>
          </cell>
          <cell r="G29">
            <v>25</v>
          </cell>
          <cell r="H29" t="str">
            <v>CINE/COMANDO</v>
          </cell>
          <cell r="I29">
            <v>10.4</v>
          </cell>
          <cell r="J29">
            <v>76</v>
          </cell>
          <cell r="K29">
            <v>1.8</v>
          </cell>
          <cell r="L29">
            <v>42.8</v>
          </cell>
          <cell r="M29">
            <v>7015</v>
          </cell>
          <cell r="N29" t="str">
            <v xml:space="preserve">   </v>
          </cell>
          <cell r="O29" t="str">
            <v>UPSA/AERO-RED</v>
          </cell>
        </row>
        <row r="30">
          <cell r="A30">
            <v>10</v>
          </cell>
          <cell r="B30" t="str">
            <v xml:space="preserve">TEL5 </v>
          </cell>
          <cell r="C30">
            <v>35825</v>
          </cell>
          <cell r="D30" t="str">
            <v>VIE</v>
          </cell>
          <cell r="E30">
            <v>0.59166666666666667</v>
          </cell>
          <cell r="F30" t="str">
            <v>18/20</v>
          </cell>
          <cell r="G30">
            <v>25</v>
          </cell>
          <cell r="H30" t="str">
            <v>LA COCINA K,ARGUI#ANO</v>
          </cell>
          <cell r="I30">
            <v>5.4</v>
          </cell>
          <cell r="J30">
            <v>81.400000000000006</v>
          </cell>
          <cell r="K30">
            <v>1.9</v>
          </cell>
          <cell r="L30">
            <v>43.7</v>
          </cell>
          <cell r="M30">
            <v>7161</v>
          </cell>
          <cell r="N30" t="str">
            <v xml:space="preserve">   </v>
          </cell>
          <cell r="O30" t="str">
            <v>UPSA/AERO-RED</v>
          </cell>
        </row>
        <row r="31">
          <cell r="A31">
            <v>11</v>
          </cell>
          <cell r="B31" t="str">
            <v xml:space="preserve">TEL5 </v>
          </cell>
          <cell r="C31">
            <v>35825</v>
          </cell>
          <cell r="D31" t="str">
            <v>VIE</v>
          </cell>
          <cell r="E31">
            <v>0.67847222222222225</v>
          </cell>
          <cell r="F31" t="str">
            <v>09/17</v>
          </cell>
          <cell r="G31">
            <v>25</v>
          </cell>
          <cell r="H31" t="str">
            <v>TARDE DE CINE/ARMA INVISIBLE</v>
          </cell>
          <cell r="I31">
            <v>5</v>
          </cell>
          <cell r="J31">
            <v>86.4</v>
          </cell>
          <cell r="K31">
            <v>1.9</v>
          </cell>
          <cell r="L31">
            <v>45.7</v>
          </cell>
          <cell r="M31">
            <v>7496</v>
          </cell>
          <cell r="N31" t="str">
            <v xml:space="preserve">   </v>
          </cell>
          <cell r="O31" t="str">
            <v>UPSA/AERO-RED</v>
          </cell>
        </row>
        <row r="32">
          <cell r="A32">
            <v>12</v>
          </cell>
          <cell r="B32" t="str">
            <v xml:space="preserve">TEL5 </v>
          </cell>
          <cell r="C32">
            <v>35825</v>
          </cell>
          <cell r="D32" t="str">
            <v>VIE</v>
          </cell>
          <cell r="E32">
            <v>0.81597222222222221</v>
          </cell>
          <cell r="F32" t="str">
            <v>03/17</v>
          </cell>
          <cell r="G32">
            <v>25</v>
          </cell>
          <cell r="H32" t="str">
            <v>ANA/POR AMOR A EL ME ENFRENTE</v>
          </cell>
          <cell r="I32">
            <v>10.1</v>
          </cell>
          <cell r="J32">
            <v>96.5</v>
          </cell>
          <cell r="K32">
            <v>2</v>
          </cell>
          <cell r="L32">
            <v>47.7</v>
          </cell>
          <cell r="M32">
            <v>7826</v>
          </cell>
          <cell r="N32" t="str">
            <v xml:space="preserve">   </v>
          </cell>
          <cell r="O32" t="str">
            <v>UPSA/AERO-RED</v>
          </cell>
        </row>
        <row r="33">
          <cell r="A33">
            <v>13</v>
          </cell>
          <cell r="B33" t="str">
            <v xml:space="preserve">TEL5 </v>
          </cell>
          <cell r="C33">
            <v>35826</v>
          </cell>
          <cell r="D33" t="str">
            <v>SAB</v>
          </cell>
          <cell r="E33">
            <v>0.72430555555555554</v>
          </cell>
          <cell r="F33" t="str">
            <v>20/21</v>
          </cell>
          <cell r="G33">
            <v>25</v>
          </cell>
          <cell r="H33" t="str">
            <v>CINE FIN DE SEMANA 2/OPERACION</v>
          </cell>
          <cell r="I33">
            <v>5.8</v>
          </cell>
          <cell r="J33">
            <v>102.3</v>
          </cell>
          <cell r="K33">
            <v>2.1</v>
          </cell>
          <cell r="L33">
            <v>49.6</v>
          </cell>
          <cell r="M33">
            <v>8138</v>
          </cell>
          <cell r="N33" t="str">
            <v xml:space="preserve">   </v>
          </cell>
          <cell r="O33" t="str">
            <v>UPSA/AERO-RED</v>
          </cell>
        </row>
        <row r="34">
          <cell r="A34">
            <v>14</v>
          </cell>
          <cell r="B34" t="str">
            <v xml:space="preserve">TEL5 </v>
          </cell>
          <cell r="C34">
            <v>35826</v>
          </cell>
          <cell r="D34" t="str">
            <v>SAB</v>
          </cell>
          <cell r="E34">
            <v>0.9159722222222223</v>
          </cell>
          <cell r="F34" t="str">
            <v>10/18</v>
          </cell>
          <cell r="G34">
            <v>25</v>
          </cell>
          <cell r="H34" t="str">
            <v>QUERIDO MAEST | MOROS Y CRISTI</v>
          </cell>
          <cell r="I34">
            <v>4.3</v>
          </cell>
          <cell r="J34">
            <v>106.5</v>
          </cell>
          <cell r="K34">
            <v>2.1</v>
          </cell>
          <cell r="L34">
            <v>50.5</v>
          </cell>
          <cell r="M34">
            <v>8280</v>
          </cell>
          <cell r="N34" t="str">
            <v xml:space="preserve">   </v>
          </cell>
          <cell r="O34" t="str">
            <v>UPSA/AERO-RED</v>
          </cell>
        </row>
        <row r="35">
          <cell r="A35">
            <v>15</v>
          </cell>
          <cell r="B35" t="str">
            <v xml:space="preserve">TEL5 </v>
          </cell>
          <cell r="C35">
            <v>35826</v>
          </cell>
          <cell r="D35" t="str">
            <v>SAB</v>
          </cell>
          <cell r="E35">
            <v>0.92847222222222225</v>
          </cell>
          <cell r="F35" t="str">
            <v>18/20</v>
          </cell>
          <cell r="G35">
            <v>25</v>
          </cell>
          <cell r="H35" t="str">
            <v>MOROS Y CRISTIANOS</v>
          </cell>
          <cell r="I35">
            <v>4</v>
          </cell>
          <cell r="J35">
            <v>110.5</v>
          </cell>
          <cell r="K35">
            <v>2.2000000000000002</v>
          </cell>
          <cell r="L35">
            <v>51.4</v>
          </cell>
          <cell r="M35">
            <v>8426</v>
          </cell>
          <cell r="N35" t="str">
            <v xml:space="preserve">   </v>
          </cell>
          <cell r="O35" t="str">
            <v>UPSA/AERO-RED</v>
          </cell>
        </row>
        <row r="36">
          <cell r="A36">
            <v>16</v>
          </cell>
          <cell r="B36" t="str">
            <v xml:space="preserve">TEL5 </v>
          </cell>
          <cell r="C36">
            <v>35827</v>
          </cell>
          <cell r="D36" t="str">
            <v>DOM</v>
          </cell>
          <cell r="E36">
            <v>0.80347222222222225</v>
          </cell>
          <cell r="F36" t="str">
            <v>12/15</v>
          </cell>
          <cell r="G36">
            <v>25</v>
          </cell>
          <cell r="H36" t="str">
            <v>DE DOMINGO A DOMINGO</v>
          </cell>
          <cell r="I36">
            <v>7.7</v>
          </cell>
          <cell r="J36">
            <v>118.2</v>
          </cell>
          <cell r="K36">
            <v>2.2000000000000002</v>
          </cell>
          <cell r="L36">
            <v>53.3</v>
          </cell>
          <cell r="M36">
            <v>8744</v>
          </cell>
          <cell r="N36" t="str">
            <v xml:space="preserve">   </v>
          </cell>
          <cell r="O36" t="str">
            <v>UPSA/AERO-RED</v>
          </cell>
        </row>
        <row r="37">
          <cell r="A37">
            <v>17</v>
          </cell>
          <cell r="B37" t="str">
            <v xml:space="preserve">TEL5 </v>
          </cell>
          <cell r="C37">
            <v>35827</v>
          </cell>
          <cell r="D37" t="str">
            <v>DOM</v>
          </cell>
          <cell r="E37">
            <v>0.89097222222222217</v>
          </cell>
          <cell r="F37" t="str">
            <v>11/15</v>
          </cell>
          <cell r="G37">
            <v>25</v>
          </cell>
          <cell r="H37" t="str">
            <v>DE DOMINGO DO | MAS QUE AMIGOS</v>
          </cell>
          <cell r="I37">
            <v>8.1</v>
          </cell>
          <cell r="J37">
            <v>126.4</v>
          </cell>
          <cell r="K37">
            <v>2.2999999999999998</v>
          </cell>
          <cell r="L37">
            <v>54.8</v>
          </cell>
          <cell r="M37">
            <v>8984</v>
          </cell>
          <cell r="N37" t="str">
            <v xml:space="preserve">   </v>
          </cell>
          <cell r="O37" t="str">
            <v>UPSA/AERO-RED</v>
          </cell>
        </row>
        <row r="38">
          <cell r="A38">
            <v>18</v>
          </cell>
          <cell r="B38" t="str">
            <v xml:space="preserve">TEL5 </v>
          </cell>
          <cell r="C38">
            <v>35828</v>
          </cell>
          <cell r="D38" t="str">
            <v>LUN</v>
          </cell>
          <cell r="E38">
            <v>0.56319444444444444</v>
          </cell>
          <cell r="F38" t="str">
            <v>13/20</v>
          </cell>
          <cell r="G38">
            <v>25</v>
          </cell>
          <cell r="H38" t="str">
            <v>DIA A DIA</v>
          </cell>
          <cell r="I38">
            <v>5.0999999999999996</v>
          </cell>
          <cell r="J38">
            <v>131.4</v>
          </cell>
          <cell r="K38">
            <v>2.4</v>
          </cell>
          <cell r="L38">
            <v>55.5</v>
          </cell>
          <cell r="M38">
            <v>9096</v>
          </cell>
          <cell r="N38" t="str">
            <v xml:space="preserve">   </v>
          </cell>
          <cell r="O38" t="str">
            <v>UPSA/AERO-RED</v>
          </cell>
        </row>
        <row r="39">
          <cell r="A39">
            <v>19</v>
          </cell>
          <cell r="B39" t="str">
            <v xml:space="preserve">TEL5 </v>
          </cell>
          <cell r="C39">
            <v>35828</v>
          </cell>
          <cell r="D39" t="str">
            <v>LUN</v>
          </cell>
          <cell r="E39">
            <v>0.84652777777777777</v>
          </cell>
          <cell r="F39" t="str">
            <v>09/17</v>
          </cell>
          <cell r="G39">
            <v>25</v>
          </cell>
          <cell r="H39" t="str">
            <v>EL SUPER:H,TODOS DIAS</v>
          </cell>
          <cell r="I39">
            <v>9</v>
          </cell>
          <cell r="J39">
            <v>140.4</v>
          </cell>
          <cell r="K39">
            <v>2.5</v>
          </cell>
          <cell r="L39">
            <v>56.6</v>
          </cell>
          <cell r="M39">
            <v>9284</v>
          </cell>
          <cell r="N39" t="str">
            <v xml:space="preserve">   </v>
          </cell>
          <cell r="O39" t="str">
            <v>UPSA/AERO-RED</v>
          </cell>
        </row>
        <row r="40">
          <cell r="A40">
            <v>20</v>
          </cell>
          <cell r="B40" t="str">
            <v xml:space="preserve">TEL5 </v>
          </cell>
          <cell r="C40">
            <v>35829</v>
          </cell>
          <cell r="D40" t="str">
            <v>MAR</v>
          </cell>
          <cell r="E40">
            <v>0.52569444444444446</v>
          </cell>
          <cell r="F40" t="str">
            <v>03/13</v>
          </cell>
          <cell r="G40">
            <v>25</v>
          </cell>
          <cell r="H40" t="str">
            <v>DIA A DIA</v>
          </cell>
          <cell r="I40">
            <v>3.6</v>
          </cell>
          <cell r="J40">
            <v>144</v>
          </cell>
          <cell r="K40">
            <v>2.5</v>
          </cell>
          <cell r="L40">
            <v>56.8</v>
          </cell>
          <cell r="M40">
            <v>9317</v>
          </cell>
          <cell r="N40" t="str">
            <v xml:space="preserve">   </v>
          </cell>
          <cell r="O40" t="str">
            <v>UPSA/AERO-RED</v>
          </cell>
        </row>
        <row r="41">
          <cell r="A41">
            <v>21</v>
          </cell>
          <cell r="B41" t="str">
            <v xml:space="preserve">TEL5 </v>
          </cell>
          <cell r="C41">
            <v>35829</v>
          </cell>
          <cell r="D41" t="str">
            <v>MAR</v>
          </cell>
          <cell r="E41">
            <v>0.8930555555555556</v>
          </cell>
          <cell r="F41" t="str">
            <v>05/14</v>
          </cell>
          <cell r="G41">
            <v>25</v>
          </cell>
          <cell r="H41" t="str">
            <v>LAS NOTICIAS  | TELECUPON SORT</v>
          </cell>
          <cell r="I41">
            <v>8.8000000000000007</v>
          </cell>
          <cell r="J41">
            <v>152.80000000000001</v>
          </cell>
          <cell r="K41">
            <v>2.6</v>
          </cell>
          <cell r="L41">
            <v>57.8</v>
          </cell>
          <cell r="M41">
            <v>9481</v>
          </cell>
          <cell r="N41" t="str">
            <v xml:space="preserve">   </v>
          </cell>
          <cell r="O41" t="str">
            <v>UPSA/AERO-RED</v>
          </cell>
        </row>
        <row r="42">
          <cell r="A42">
            <v>22</v>
          </cell>
          <cell r="B42" t="str">
            <v xml:space="preserve">TEL5 </v>
          </cell>
          <cell r="C42">
            <v>35830</v>
          </cell>
          <cell r="D42" t="str">
            <v>MIE</v>
          </cell>
          <cell r="E42">
            <v>0.1076388888888889</v>
          </cell>
          <cell r="F42" t="str">
            <v>03/09</v>
          </cell>
          <cell r="G42">
            <v>25</v>
          </cell>
          <cell r="H42" t="str">
            <v>ENTRE HOY Y MA#ANA</v>
          </cell>
          <cell r="I42">
            <v>0.5</v>
          </cell>
          <cell r="J42">
            <v>153.30000000000001</v>
          </cell>
          <cell r="K42">
            <v>2.6</v>
          </cell>
          <cell r="L42">
            <v>58</v>
          </cell>
          <cell r="M42">
            <v>9512</v>
          </cell>
          <cell r="N42" t="str">
            <v xml:space="preserve">   </v>
          </cell>
          <cell r="O42" t="str">
            <v>UPSA/AERO-RED</v>
          </cell>
        </row>
        <row r="43">
          <cell r="A43">
            <v>23</v>
          </cell>
          <cell r="B43" t="str">
            <v xml:space="preserve">TEL5 </v>
          </cell>
          <cell r="C43">
            <v>35830</v>
          </cell>
          <cell r="D43" t="str">
            <v>MIE</v>
          </cell>
          <cell r="E43">
            <v>0.82152777777777775</v>
          </cell>
          <cell r="F43" t="str">
            <v>11/18</v>
          </cell>
          <cell r="G43">
            <v>25</v>
          </cell>
          <cell r="H43" t="str">
            <v>ANA/RECHACE EL AMOR DE UNA PER</v>
          </cell>
          <cell r="I43">
            <v>10.8</v>
          </cell>
          <cell r="J43">
            <v>164.2</v>
          </cell>
          <cell r="K43">
            <v>2.8</v>
          </cell>
          <cell r="L43">
            <v>59.4</v>
          </cell>
          <cell r="M43">
            <v>9731</v>
          </cell>
          <cell r="N43" t="str">
            <v xml:space="preserve">   </v>
          </cell>
          <cell r="O43" t="str">
            <v>UPSA/AERO-RED</v>
          </cell>
        </row>
        <row r="44">
          <cell r="A44">
            <v>24</v>
          </cell>
          <cell r="B44" t="str">
            <v xml:space="preserve">TEL5 </v>
          </cell>
          <cell r="C44">
            <v>35831</v>
          </cell>
          <cell r="D44" t="str">
            <v>JUE</v>
          </cell>
          <cell r="E44">
            <v>0.52638888888888891</v>
          </cell>
          <cell r="F44" t="str">
            <v>07/13</v>
          </cell>
          <cell r="G44">
            <v>25</v>
          </cell>
          <cell r="H44" t="str">
            <v>DIA A DIA</v>
          </cell>
          <cell r="I44">
            <v>2.2000000000000002</v>
          </cell>
          <cell r="J44">
            <v>166.4</v>
          </cell>
          <cell r="K44">
            <v>2.8</v>
          </cell>
          <cell r="L44">
            <v>59.5</v>
          </cell>
          <cell r="M44">
            <v>9756</v>
          </cell>
          <cell r="N44" t="str">
            <v xml:space="preserve">   </v>
          </cell>
          <cell r="O44" t="str">
            <v>UPSA/AERO-RED</v>
          </cell>
        </row>
        <row r="45">
          <cell r="A45">
            <v>25</v>
          </cell>
          <cell r="B45" t="str">
            <v xml:space="preserve">TEL5 </v>
          </cell>
          <cell r="C45">
            <v>35831</v>
          </cell>
          <cell r="D45" t="str">
            <v>JUE</v>
          </cell>
          <cell r="E45">
            <v>0.84861111111111109</v>
          </cell>
          <cell r="F45" t="str">
            <v>13/16</v>
          </cell>
          <cell r="G45">
            <v>25</v>
          </cell>
          <cell r="H45" t="str">
            <v>EL SUPER:H,TODOS DIAS</v>
          </cell>
          <cell r="I45">
            <v>9.4</v>
          </cell>
          <cell r="J45">
            <v>175.8</v>
          </cell>
          <cell r="K45">
            <v>2.9</v>
          </cell>
          <cell r="L45">
            <v>60</v>
          </cell>
          <cell r="M45">
            <v>9840</v>
          </cell>
          <cell r="N45" t="str">
            <v xml:space="preserve">   </v>
          </cell>
          <cell r="O45" t="str">
            <v>UPSA/AERO-RED</v>
          </cell>
        </row>
        <row r="46">
          <cell r="A46">
            <v>26</v>
          </cell>
          <cell r="B46" t="str">
            <v xml:space="preserve">TEL5 </v>
          </cell>
          <cell r="C46">
            <v>35832</v>
          </cell>
          <cell r="D46" t="str">
            <v>VIE</v>
          </cell>
          <cell r="E46">
            <v>0.12152777777777778</v>
          </cell>
          <cell r="F46" t="str">
            <v>08/13</v>
          </cell>
          <cell r="G46">
            <v>25</v>
          </cell>
          <cell r="H46" t="str">
            <v>ENTRE HOY Y MA#ANA</v>
          </cell>
          <cell r="I46">
            <v>0.4</v>
          </cell>
          <cell r="J46">
            <v>176.2</v>
          </cell>
          <cell r="K46">
            <v>2.9</v>
          </cell>
          <cell r="L46">
            <v>60</v>
          </cell>
          <cell r="M46">
            <v>9842</v>
          </cell>
          <cell r="N46" t="str">
            <v xml:space="preserve">   </v>
          </cell>
          <cell r="O46" t="str">
            <v>UPSA/AERO-RED</v>
          </cell>
        </row>
        <row r="47">
          <cell r="A47">
            <v>27</v>
          </cell>
          <cell r="B47" t="str">
            <v xml:space="preserve">TEL5 </v>
          </cell>
          <cell r="C47">
            <v>35832</v>
          </cell>
          <cell r="D47" t="str">
            <v>VIE</v>
          </cell>
          <cell r="E47">
            <v>0.50555555555555554</v>
          </cell>
          <cell r="F47" t="str">
            <v>12/14</v>
          </cell>
          <cell r="G47">
            <v>25</v>
          </cell>
          <cell r="H47" t="str">
            <v>DIA A DIA</v>
          </cell>
          <cell r="I47">
            <v>2.6</v>
          </cell>
          <cell r="J47">
            <v>178.8</v>
          </cell>
          <cell r="K47">
            <v>3</v>
          </cell>
          <cell r="L47">
            <v>60.3</v>
          </cell>
          <cell r="M47">
            <v>9888</v>
          </cell>
          <cell r="N47" t="str">
            <v xml:space="preserve">   </v>
          </cell>
          <cell r="O47" t="str">
            <v>UPSA/AERO-RED</v>
          </cell>
        </row>
        <row r="48">
          <cell r="A48">
            <v>28</v>
          </cell>
          <cell r="B48" t="str">
            <v xml:space="preserve">TEL5 </v>
          </cell>
          <cell r="C48">
            <v>35832</v>
          </cell>
          <cell r="D48" t="str">
            <v>VIE</v>
          </cell>
          <cell r="E48">
            <v>0.61527777777777781</v>
          </cell>
          <cell r="F48" t="str">
            <v>10/15</v>
          </cell>
          <cell r="G48">
            <v>25</v>
          </cell>
          <cell r="H48" t="str">
            <v>LAS NOTICIAS 1</v>
          </cell>
          <cell r="I48">
            <v>5.8</v>
          </cell>
          <cell r="J48">
            <v>184.6</v>
          </cell>
          <cell r="K48">
            <v>3</v>
          </cell>
          <cell r="L48">
            <v>61</v>
          </cell>
          <cell r="M48">
            <v>10004</v>
          </cell>
          <cell r="N48" t="str">
            <v xml:space="preserve">   </v>
          </cell>
          <cell r="O48" t="str">
            <v>UPSA/AERO-RED</v>
          </cell>
        </row>
        <row r="49">
          <cell r="A49">
            <v>29</v>
          </cell>
          <cell r="B49" t="str">
            <v xml:space="preserve">TEL5 </v>
          </cell>
          <cell r="C49">
            <v>35832</v>
          </cell>
          <cell r="D49" t="str">
            <v>VIE</v>
          </cell>
          <cell r="E49">
            <v>0.82430555555555562</v>
          </cell>
          <cell r="F49" t="str">
            <v>11/18</v>
          </cell>
          <cell r="G49">
            <v>25</v>
          </cell>
          <cell r="H49" t="str">
            <v>ANA/ME ENAMORE EN UN VIAJE AL</v>
          </cell>
          <cell r="I49">
            <v>9.4</v>
          </cell>
          <cell r="J49">
            <v>194</v>
          </cell>
          <cell r="K49">
            <v>3.1</v>
          </cell>
          <cell r="L49">
            <v>61.6</v>
          </cell>
          <cell r="M49">
            <v>10102</v>
          </cell>
          <cell r="N49" t="str">
            <v xml:space="preserve">   </v>
          </cell>
          <cell r="O49" t="str">
            <v>UPSA/AERO-RED</v>
          </cell>
        </row>
        <row r="50">
          <cell r="A50">
            <v>30</v>
          </cell>
          <cell r="B50" t="str">
            <v xml:space="preserve">TEL5 </v>
          </cell>
          <cell r="C50">
            <v>35833</v>
          </cell>
          <cell r="D50" t="str">
            <v>SAB</v>
          </cell>
          <cell r="E50">
            <v>0.81041666666666667</v>
          </cell>
          <cell r="F50" t="str">
            <v>11/20</v>
          </cell>
          <cell r="G50">
            <v>25</v>
          </cell>
          <cell r="H50" t="str">
            <v>ZOOM</v>
          </cell>
          <cell r="I50">
            <v>2.8</v>
          </cell>
          <cell r="J50">
            <v>196.7</v>
          </cell>
          <cell r="K50">
            <v>3.2</v>
          </cell>
          <cell r="L50">
            <v>62.1</v>
          </cell>
          <cell r="M50">
            <v>10182</v>
          </cell>
          <cell r="N50" t="str">
            <v xml:space="preserve">   </v>
          </cell>
          <cell r="O50" t="str">
            <v>UPSA/AERO-RED</v>
          </cell>
        </row>
        <row r="51">
          <cell r="A51">
            <v>31</v>
          </cell>
          <cell r="B51" t="str">
            <v xml:space="preserve">TEL5 </v>
          </cell>
          <cell r="C51">
            <v>35833</v>
          </cell>
          <cell r="D51" t="str">
            <v>SAB</v>
          </cell>
          <cell r="E51">
            <v>0.86736111111111114</v>
          </cell>
          <cell r="F51" t="str">
            <v>13/20</v>
          </cell>
          <cell r="G51">
            <v>25</v>
          </cell>
          <cell r="H51" t="str">
            <v>QUERIDO MAESTRO</v>
          </cell>
          <cell r="I51">
            <v>3.3</v>
          </cell>
          <cell r="J51">
            <v>200</v>
          </cell>
          <cell r="K51">
            <v>3.2</v>
          </cell>
          <cell r="L51">
            <v>62.7</v>
          </cell>
          <cell r="M51">
            <v>10272</v>
          </cell>
          <cell r="N51" t="str">
            <v xml:space="preserve">   </v>
          </cell>
          <cell r="O51" t="str">
            <v>UPSA/AERO-RED</v>
          </cell>
        </row>
        <row r="52">
          <cell r="A52">
            <v>32</v>
          </cell>
          <cell r="B52" t="str">
            <v xml:space="preserve">TEL5 </v>
          </cell>
          <cell r="C52">
            <v>35834</v>
          </cell>
          <cell r="D52" t="str">
            <v>DOM</v>
          </cell>
          <cell r="E52">
            <v>2.7083333333333334E-2</v>
          </cell>
          <cell r="F52" t="str">
            <v>15/20</v>
          </cell>
          <cell r="G52">
            <v>25</v>
          </cell>
          <cell r="H52" t="str">
            <v>MOROS Y CRISTIANOS/AMOR SIN SE</v>
          </cell>
          <cell r="I52">
            <v>4.4000000000000004</v>
          </cell>
          <cell r="J52">
            <v>204.4</v>
          </cell>
          <cell r="K52">
            <v>3.2</v>
          </cell>
          <cell r="L52">
            <v>63.8</v>
          </cell>
          <cell r="M52">
            <v>10453</v>
          </cell>
          <cell r="N52" t="str">
            <v xml:space="preserve">   </v>
          </cell>
          <cell r="O52" t="str">
            <v>UPSA/AERO-RED</v>
          </cell>
        </row>
        <row r="53">
          <cell r="A53">
            <v>33</v>
          </cell>
          <cell r="B53" t="str">
            <v xml:space="preserve">TEL5 </v>
          </cell>
          <cell r="C53">
            <v>35834</v>
          </cell>
          <cell r="D53" t="str">
            <v>DOM</v>
          </cell>
          <cell r="E53">
            <v>0.88749999999999996</v>
          </cell>
          <cell r="F53" t="str">
            <v>15/22</v>
          </cell>
          <cell r="G53">
            <v>25</v>
          </cell>
          <cell r="H53" t="str">
            <v>DE DOMINGO DOMINGO 2</v>
          </cell>
          <cell r="I53">
            <v>7.6</v>
          </cell>
          <cell r="J53">
            <v>212.1</v>
          </cell>
          <cell r="K53">
            <v>3.3</v>
          </cell>
          <cell r="L53">
            <v>64.7</v>
          </cell>
          <cell r="M53">
            <v>10614</v>
          </cell>
          <cell r="N53" t="str">
            <v xml:space="preserve">   </v>
          </cell>
          <cell r="O53" t="str">
            <v>UPSA/AERO-RED</v>
          </cell>
        </row>
        <row r="54">
          <cell r="A54">
            <v>34</v>
          </cell>
          <cell r="B54" t="str">
            <v xml:space="preserve">TEL5 </v>
          </cell>
          <cell r="C54">
            <v>35835</v>
          </cell>
          <cell r="D54" t="str">
            <v>LUN</v>
          </cell>
          <cell r="E54">
            <v>0.52569444444444446</v>
          </cell>
          <cell r="F54" t="str">
            <v>07/14</v>
          </cell>
          <cell r="G54">
            <v>25</v>
          </cell>
          <cell r="H54" t="str">
            <v>DIA A DIA</v>
          </cell>
          <cell r="I54">
            <v>2.8</v>
          </cell>
          <cell r="J54">
            <v>214.9</v>
          </cell>
          <cell r="K54">
            <v>3.3</v>
          </cell>
          <cell r="L54">
            <v>65</v>
          </cell>
          <cell r="M54">
            <v>10661</v>
          </cell>
          <cell r="N54" t="str">
            <v xml:space="preserve">   </v>
          </cell>
          <cell r="O54" t="str">
            <v>UPSA/AERO-RED</v>
          </cell>
        </row>
        <row r="55">
          <cell r="A55">
            <v>35</v>
          </cell>
          <cell r="B55" t="str">
            <v xml:space="preserve">TEL5 </v>
          </cell>
          <cell r="C55">
            <v>35835</v>
          </cell>
          <cell r="D55" t="str">
            <v>LUN</v>
          </cell>
          <cell r="E55">
            <v>0.76041666666666663</v>
          </cell>
          <cell r="F55" t="str">
            <v>12/17</v>
          </cell>
          <cell r="G55">
            <v>25</v>
          </cell>
          <cell r="H55" t="str">
            <v>DIAGNOSTICO ASESINATO</v>
          </cell>
          <cell r="I55">
            <v>3.9</v>
          </cell>
          <cell r="J55">
            <v>218.8</v>
          </cell>
          <cell r="K55">
            <v>3.4</v>
          </cell>
          <cell r="L55">
            <v>65.2</v>
          </cell>
          <cell r="M55">
            <v>10690</v>
          </cell>
          <cell r="N55" t="str">
            <v xml:space="preserve">   </v>
          </cell>
          <cell r="O55" t="str">
            <v>UPSA/AERO-RED</v>
          </cell>
        </row>
        <row r="56">
          <cell r="A56">
            <v>36</v>
          </cell>
          <cell r="B56" t="str">
            <v xml:space="preserve">TEL5 </v>
          </cell>
          <cell r="C56">
            <v>35839</v>
          </cell>
          <cell r="D56" t="str">
            <v>VIE</v>
          </cell>
          <cell r="E56">
            <v>0.92986111111111114</v>
          </cell>
          <cell r="F56" t="str">
            <v>05/41</v>
          </cell>
          <cell r="G56">
            <v>25</v>
          </cell>
          <cell r="H56" t="str">
            <v>CINE 5 ESTRELLAS/JOHNNY MNEMON</v>
          </cell>
          <cell r="I56">
            <v>6.7</v>
          </cell>
          <cell r="J56">
            <v>225.5</v>
          </cell>
          <cell r="K56">
            <v>3.4</v>
          </cell>
          <cell r="L56">
            <v>66.7</v>
          </cell>
          <cell r="M56">
            <v>10934</v>
          </cell>
          <cell r="N56" t="str">
            <v xml:space="preserve">   </v>
          </cell>
          <cell r="O56" t="str">
            <v>UPSA/AERO-RED</v>
          </cell>
        </row>
        <row r="57">
          <cell r="A57">
            <v>37</v>
          </cell>
          <cell r="B57" t="str">
            <v xml:space="preserve">ANT3 </v>
          </cell>
          <cell r="C57">
            <v>35822</v>
          </cell>
          <cell r="D57" t="str">
            <v>MAR</v>
          </cell>
          <cell r="E57">
            <v>0.90277777777777779</v>
          </cell>
          <cell r="F57" t="str">
            <v>06/13</v>
          </cell>
          <cell r="G57">
            <v>25</v>
          </cell>
          <cell r="H57" t="str">
            <v>ANTENA 3 NOTI | PARODIA NACION</v>
          </cell>
          <cell r="I57">
            <v>8.3000000000000007</v>
          </cell>
          <cell r="J57">
            <v>233.8</v>
          </cell>
          <cell r="K57">
            <v>3.4</v>
          </cell>
          <cell r="L57">
            <v>68.2</v>
          </cell>
          <cell r="M57">
            <v>11173</v>
          </cell>
          <cell r="N57" t="str">
            <v xml:space="preserve">   </v>
          </cell>
          <cell r="O57" t="str">
            <v>UPSA/AERO-RED</v>
          </cell>
        </row>
        <row r="58">
          <cell r="A58">
            <v>38</v>
          </cell>
          <cell r="B58" t="str">
            <v xml:space="preserve">ANT3 </v>
          </cell>
          <cell r="C58">
            <v>35822</v>
          </cell>
          <cell r="D58" t="str">
            <v>MAR</v>
          </cell>
          <cell r="E58">
            <v>0.92291666666666661</v>
          </cell>
          <cell r="F58" t="str">
            <v>04/13</v>
          </cell>
          <cell r="G58">
            <v>25</v>
          </cell>
          <cell r="H58" t="str">
            <v>PARODIA NACIONAL</v>
          </cell>
          <cell r="I58">
            <v>10.3</v>
          </cell>
          <cell r="J58">
            <v>244.2</v>
          </cell>
          <cell r="K58">
            <v>3.5</v>
          </cell>
          <cell r="L58">
            <v>69.7</v>
          </cell>
          <cell r="M58">
            <v>11431</v>
          </cell>
          <cell r="N58" t="str">
            <v xml:space="preserve">   </v>
          </cell>
          <cell r="O58" t="str">
            <v>UPSA/AERO-RED</v>
          </cell>
        </row>
        <row r="59">
          <cell r="A59">
            <v>39</v>
          </cell>
          <cell r="B59" t="str">
            <v xml:space="preserve">ANT3 </v>
          </cell>
          <cell r="C59">
            <v>35823</v>
          </cell>
          <cell r="D59" t="str">
            <v>MIE</v>
          </cell>
          <cell r="E59">
            <v>0.61250000000000004</v>
          </cell>
          <cell r="F59" t="str">
            <v>06/19</v>
          </cell>
          <cell r="G59">
            <v>25</v>
          </cell>
          <cell r="H59" t="str">
            <v>COSAS DE CASA</v>
          </cell>
          <cell r="I59">
            <v>8.1</v>
          </cell>
          <cell r="J59">
            <v>252.2</v>
          </cell>
          <cell r="K59">
            <v>3.6</v>
          </cell>
          <cell r="L59">
            <v>70.900000000000006</v>
          </cell>
          <cell r="M59">
            <v>11623</v>
          </cell>
          <cell r="N59" t="str">
            <v xml:space="preserve">   </v>
          </cell>
          <cell r="O59" t="str">
            <v>UPSA/AERO-RED</v>
          </cell>
        </row>
        <row r="60">
          <cell r="A60">
            <v>40</v>
          </cell>
          <cell r="B60" t="str">
            <v xml:space="preserve">ANT3 </v>
          </cell>
          <cell r="C60">
            <v>35823</v>
          </cell>
          <cell r="D60" t="str">
            <v>MIE</v>
          </cell>
          <cell r="E60">
            <v>0.69305555555555554</v>
          </cell>
          <cell r="F60" t="str">
            <v>02/20</v>
          </cell>
          <cell r="G60">
            <v>25</v>
          </cell>
          <cell r="H60" t="str">
            <v>EXTRA ROSA</v>
          </cell>
          <cell r="I60">
            <v>8.3000000000000007</v>
          </cell>
          <cell r="J60">
            <v>260.60000000000002</v>
          </cell>
          <cell r="K60">
            <v>3.6</v>
          </cell>
          <cell r="L60">
            <v>72.3</v>
          </cell>
          <cell r="M60">
            <v>11850</v>
          </cell>
          <cell r="N60" t="str">
            <v xml:space="preserve">   </v>
          </cell>
          <cell r="O60" t="str">
            <v>UPSA/AERO-RED</v>
          </cell>
        </row>
        <row r="61">
          <cell r="A61">
            <v>41</v>
          </cell>
          <cell r="B61" t="str">
            <v xml:space="preserve">ANT3 </v>
          </cell>
          <cell r="C61">
            <v>35823</v>
          </cell>
          <cell r="D61" t="str">
            <v>MIE</v>
          </cell>
          <cell r="E61">
            <v>0.91527777777777775</v>
          </cell>
          <cell r="F61" t="str">
            <v>17/19</v>
          </cell>
          <cell r="G61">
            <v>25</v>
          </cell>
          <cell r="H61" t="str">
            <v>EL PELICULON/NELL</v>
          </cell>
          <cell r="I61">
            <v>8.9</v>
          </cell>
          <cell r="J61">
            <v>269.39999999999998</v>
          </cell>
          <cell r="K61">
            <v>3.7</v>
          </cell>
          <cell r="L61">
            <v>73.400000000000006</v>
          </cell>
          <cell r="M61">
            <v>12030</v>
          </cell>
          <cell r="N61" t="str">
            <v xml:space="preserve">   </v>
          </cell>
          <cell r="O61" t="str">
            <v>UPSA/AERO-RED</v>
          </cell>
        </row>
        <row r="62">
          <cell r="A62">
            <v>42</v>
          </cell>
          <cell r="B62" t="str">
            <v xml:space="preserve">ANT3 </v>
          </cell>
          <cell r="C62">
            <v>35823</v>
          </cell>
          <cell r="D62" t="str">
            <v>MIE</v>
          </cell>
          <cell r="E62">
            <v>0.99930555555555556</v>
          </cell>
          <cell r="F62" t="str">
            <v>05/13</v>
          </cell>
          <cell r="G62">
            <v>25</v>
          </cell>
          <cell r="H62" t="str">
            <v>CINE/LA CASA DE LA COLINA</v>
          </cell>
          <cell r="I62">
            <v>5.5</v>
          </cell>
          <cell r="J62">
            <v>274.89999999999998</v>
          </cell>
          <cell r="K62">
            <v>3.7</v>
          </cell>
          <cell r="L62">
            <v>74</v>
          </cell>
          <cell r="M62">
            <v>12130</v>
          </cell>
          <cell r="N62" t="str">
            <v xml:space="preserve">   </v>
          </cell>
          <cell r="O62" t="str">
            <v>UPSA/AERO-RED</v>
          </cell>
        </row>
        <row r="63">
          <cell r="A63">
            <v>43</v>
          </cell>
          <cell r="B63" t="str">
            <v xml:space="preserve">ANT3 </v>
          </cell>
          <cell r="C63">
            <v>35824</v>
          </cell>
          <cell r="D63" t="str">
            <v>JUE</v>
          </cell>
          <cell r="E63">
            <v>0.72361111111111109</v>
          </cell>
          <cell r="F63" t="str">
            <v>05/12</v>
          </cell>
          <cell r="G63">
            <v>25</v>
          </cell>
          <cell r="H63" t="str">
            <v>TELECINE/LUCHANDO POR LA JUSTI</v>
          </cell>
          <cell r="I63">
            <v>4.8</v>
          </cell>
          <cell r="J63">
            <v>279.7</v>
          </cell>
          <cell r="K63">
            <v>3.8</v>
          </cell>
          <cell r="L63">
            <v>74.3</v>
          </cell>
          <cell r="M63">
            <v>12186</v>
          </cell>
          <cell r="N63" t="str">
            <v xml:space="preserve">   </v>
          </cell>
          <cell r="O63" t="str">
            <v>UPSA/AERO-RED</v>
          </cell>
        </row>
        <row r="64">
          <cell r="A64">
            <v>44</v>
          </cell>
          <cell r="B64" t="str">
            <v xml:space="preserve">ANT3 </v>
          </cell>
          <cell r="C64">
            <v>35824</v>
          </cell>
          <cell r="D64" t="str">
            <v>JUE</v>
          </cell>
          <cell r="E64">
            <v>0.81319444444444444</v>
          </cell>
          <cell r="F64" t="str">
            <v>04/14</v>
          </cell>
          <cell r="G64">
            <v>25</v>
          </cell>
          <cell r="H64" t="str">
            <v>EN ANTENA</v>
          </cell>
          <cell r="I64">
            <v>4</v>
          </cell>
          <cell r="J64">
            <v>283.7</v>
          </cell>
          <cell r="K64">
            <v>3.8</v>
          </cell>
          <cell r="L64">
            <v>74.7</v>
          </cell>
          <cell r="M64">
            <v>12239</v>
          </cell>
          <cell r="N64" t="str">
            <v xml:space="preserve">   </v>
          </cell>
          <cell r="O64" t="str">
            <v>UPSA/AERO-RED</v>
          </cell>
        </row>
        <row r="65">
          <cell r="A65">
            <v>45</v>
          </cell>
          <cell r="B65" t="str">
            <v xml:space="preserve">ANT3 </v>
          </cell>
          <cell r="C65">
            <v>35824</v>
          </cell>
          <cell r="D65" t="str">
            <v>JUE</v>
          </cell>
          <cell r="E65">
            <v>0.99375000000000002</v>
          </cell>
          <cell r="F65" t="str">
            <v>05/13</v>
          </cell>
          <cell r="G65">
            <v>25</v>
          </cell>
          <cell r="H65" t="str">
            <v>CINE/HERMANA,PERO QUE HAS HECH</v>
          </cell>
          <cell r="I65">
            <v>15.2</v>
          </cell>
          <cell r="J65">
            <v>299</v>
          </cell>
          <cell r="K65">
            <v>3.9</v>
          </cell>
          <cell r="L65">
            <v>76</v>
          </cell>
          <cell r="M65">
            <v>12461</v>
          </cell>
          <cell r="N65" t="str">
            <v xml:space="preserve">   </v>
          </cell>
          <cell r="O65" t="str">
            <v>UPSA/AERO-RED</v>
          </cell>
        </row>
        <row r="66">
          <cell r="A66">
            <v>46</v>
          </cell>
          <cell r="B66" t="str">
            <v xml:space="preserve">ANT3 </v>
          </cell>
          <cell r="C66">
            <v>35825</v>
          </cell>
          <cell r="D66" t="str">
            <v>VIE</v>
          </cell>
          <cell r="E66">
            <v>0.69305555555555554</v>
          </cell>
          <cell r="F66" t="str">
            <v>06/22</v>
          </cell>
          <cell r="G66">
            <v>25</v>
          </cell>
          <cell r="H66" t="str">
            <v>EXTRA ROSA</v>
          </cell>
          <cell r="I66">
            <v>8.6</v>
          </cell>
          <cell r="J66">
            <v>307.60000000000002</v>
          </cell>
          <cell r="K66">
            <v>4</v>
          </cell>
          <cell r="L66">
            <v>76.5</v>
          </cell>
          <cell r="M66">
            <v>12541</v>
          </cell>
          <cell r="N66" t="str">
            <v xml:space="preserve">   </v>
          </cell>
          <cell r="O66" t="str">
            <v>UPSA/AERO-RED</v>
          </cell>
        </row>
        <row r="67">
          <cell r="A67">
            <v>47</v>
          </cell>
          <cell r="B67" t="str">
            <v xml:space="preserve">ANT3 </v>
          </cell>
          <cell r="C67">
            <v>35825</v>
          </cell>
          <cell r="D67" t="str">
            <v>VIE</v>
          </cell>
          <cell r="E67">
            <v>0.96250000000000002</v>
          </cell>
          <cell r="F67" t="str">
            <v>05/13</v>
          </cell>
          <cell r="G67">
            <v>25</v>
          </cell>
          <cell r="H67" t="str">
            <v>LLUVIA DE ESTRELLAS</v>
          </cell>
          <cell r="I67">
            <v>9.1</v>
          </cell>
          <cell r="J67">
            <v>316.7</v>
          </cell>
          <cell r="K67">
            <v>4.0999999999999996</v>
          </cell>
          <cell r="L67">
            <v>77.3</v>
          </cell>
          <cell r="M67">
            <v>12671</v>
          </cell>
          <cell r="N67" t="str">
            <v xml:space="preserve">   </v>
          </cell>
          <cell r="O67" t="str">
            <v>UPSA/AERO-RED</v>
          </cell>
        </row>
        <row r="68">
          <cell r="A68">
            <v>48</v>
          </cell>
          <cell r="B68" t="str">
            <v xml:space="preserve">ANT3 </v>
          </cell>
          <cell r="C68">
            <v>35826</v>
          </cell>
          <cell r="D68" t="str">
            <v>SAB</v>
          </cell>
          <cell r="E68">
            <v>0.65902777777777777</v>
          </cell>
          <cell r="F68" t="str">
            <v>02/18</v>
          </cell>
          <cell r="G68">
            <v>25</v>
          </cell>
          <cell r="H68" t="str">
            <v>SUPERCINE DEL SABADO/SANSON Y</v>
          </cell>
          <cell r="I68">
            <v>8.5</v>
          </cell>
          <cell r="J68">
            <v>325.2</v>
          </cell>
          <cell r="K68">
            <v>4.0999999999999996</v>
          </cell>
          <cell r="L68">
            <v>78.400000000000006</v>
          </cell>
          <cell r="M68">
            <v>12856</v>
          </cell>
          <cell r="N68" t="str">
            <v xml:space="preserve">   </v>
          </cell>
          <cell r="O68" t="str">
            <v>UPSA/AERO-RED</v>
          </cell>
        </row>
        <row r="69">
          <cell r="A69">
            <v>49</v>
          </cell>
          <cell r="B69" t="str">
            <v xml:space="preserve">ANT3 </v>
          </cell>
          <cell r="C69">
            <v>35826</v>
          </cell>
          <cell r="D69" t="str">
            <v>SAB</v>
          </cell>
          <cell r="E69">
            <v>0.79722222222222217</v>
          </cell>
          <cell r="F69" t="str">
            <v>06/13</v>
          </cell>
          <cell r="G69">
            <v>25</v>
          </cell>
          <cell r="H69" t="str">
            <v>CINE/LOS VIAJES DE GULLIVER 1</v>
          </cell>
          <cell r="I69">
            <v>6.6</v>
          </cell>
          <cell r="J69">
            <v>331.8</v>
          </cell>
          <cell r="K69">
            <v>4.2</v>
          </cell>
          <cell r="L69">
            <v>78.8</v>
          </cell>
          <cell r="M69">
            <v>12911</v>
          </cell>
          <cell r="N69" t="str">
            <v xml:space="preserve">   </v>
          </cell>
          <cell r="O69" t="str">
            <v>UPSA/AERO-RED</v>
          </cell>
        </row>
        <row r="70">
          <cell r="A70">
            <v>50</v>
          </cell>
          <cell r="B70" t="str">
            <v xml:space="preserve">ANT3 </v>
          </cell>
          <cell r="C70">
            <v>35827</v>
          </cell>
          <cell r="D70" t="str">
            <v>DOM</v>
          </cell>
          <cell r="E70">
            <v>0.78055555555555556</v>
          </cell>
          <cell r="F70" t="str">
            <v>17/19</v>
          </cell>
          <cell r="G70">
            <v>25</v>
          </cell>
          <cell r="H70" t="str">
            <v>CINE/LOS VIAJES DE GULLIVER 2</v>
          </cell>
          <cell r="I70">
            <v>6.9</v>
          </cell>
          <cell r="J70">
            <v>338.7</v>
          </cell>
          <cell r="K70">
            <v>4.3</v>
          </cell>
          <cell r="L70">
            <v>79.3</v>
          </cell>
          <cell r="M70">
            <v>12994</v>
          </cell>
          <cell r="N70" t="str">
            <v xml:space="preserve">   </v>
          </cell>
          <cell r="O70" t="str">
            <v>UPSA/AERO-RED</v>
          </cell>
        </row>
        <row r="71">
          <cell r="A71">
            <v>51</v>
          </cell>
          <cell r="B71" t="str">
            <v xml:space="preserve">ANT3 </v>
          </cell>
          <cell r="C71">
            <v>35827</v>
          </cell>
          <cell r="D71" t="str">
            <v>DOM</v>
          </cell>
          <cell r="E71">
            <v>0.88541666666666663</v>
          </cell>
          <cell r="F71" t="str">
            <v>08/14</v>
          </cell>
          <cell r="G71">
            <v>25</v>
          </cell>
          <cell r="H71" t="str">
            <v>ESPEJO PUBLICO</v>
          </cell>
          <cell r="I71">
            <v>9.1999999999999993</v>
          </cell>
          <cell r="J71">
            <v>347.9</v>
          </cell>
          <cell r="K71">
            <v>4.4000000000000004</v>
          </cell>
          <cell r="L71">
            <v>79.7</v>
          </cell>
          <cell r="M71">
            <v>13065</v>
          </cell>
          <cell r="N71" t="str">
            <v xml:space="preserve">   </v>
          </cell>
          <cell r="O71" t="str">
            <v>UPSA/AERO-RED</v>
          </cell>
        </row>
        <row r="72">
          <cell r="A72">
            <v>52</v>
          </cell>
          <cell r="B72" t="str">
            <v xml:space="preserve">ANT3 </v>
          </cell>
          <cell r="C72">
            <v>35828</v>
          </cell>
          <cell r="D72" t="str">
            <v>LUN</v>
          </cell>
          <cell r="E72">
            <v>0.80555555555555547</v>
          </cell>
          <cell r="F72" t="str">
            <v>10/19</v>
          </cell>
          <cell r="G72">
            <v>25</v>
          </cell>
          <cell r="H72" t="str">
            <v>FARMACIA DE G | EN ANTENA</v>
          </cell>
          <cell r="I72">
            <v>3.1</v>
          </cell>
          <cell r="J72">
            <v>350.9</v>
          </cell>
          <cell r="K72">
            <v>4.4000000000000004</v>
          </cell>
          <cell r="L72">
            <v>79.7</v>
          </cell>
          <cell r="M72">
            <v>13066</v>
          </cell>
          <cell r="N72" t="str">
            <v xml:space="preserve">   </v>
          </cell>
          <cell r="O72" t="str">
            <v>UPSA/AERO-RED</v>
          </cell>
        </row>
        <row r="73">
          <cell r="A73">
            <v>53</v>
          </cell>
          <cell r="B73" t="str">
            <v xml:space="preserve">ANT3 </v>
          </cell>
          <cell r="C73">
            <v>35829</v>
          </cell>
          <cell r="D73" t="str">
            <v>MAR</v>
          </cell>
          <cell r="E73">
            <v>0.69236111111111109</v>
          </cell>
          <cell r="F73" t="str">
            <v>14/21</v>
          </cell>
          <cell r="G73">
            <v>25</v>
          </cell>
          <cell r="H73" t="str">
            <v>EXTRA ROSA</v>
          </cell>
          <cell r="I73">
            <v>8.3000000000000007</v>
          </cell>
          <cell r="J73">
            <v>359.3</v>
          </cell>
          <cell r="K73">
            <v>4.5</v>
          </cell>
          <cell r="L73">
            <v>80</v>
          </cell>
          <cell r="M73">
            <v>13120</v>
          </cell>
          <cell r="N73" t="str">
            <v xml:space="preserve">   </v>
          </cell>
          <cell r="O73" t="str">
            <v>UPSA/AERO-RED</v>
          </cell>
        </row>
        <row r="74">
          <cell r="A74">
            <v>54</v>
          </cell>
          <cell r="B74" t="str">
            <v xml:space="preserve">ANT3 </v>
          </cell>
          <cell r="C74">
            <v>35829</v>
          </cell>
          <cell r="D74" t="str">
            <v>MAR</v>
          </cell>
          <cell r="E74">
            <v>0.78888888888888886</v>
          </cell>
          <cell r="F74" t="str">
            <v>13/15</v>
          </cell>
          <cell r="G74">
            <v>25</v>
          </cell>
          <cell r="H74" t="str">
            <v>FARMACIA DE GUARDIA</v>
          </cell>
          <cell r="I74">
            <v>3.9</v>
          </cell>
          <cell r="J74">
            <v>363.2</v>
          </cell>
          <cell r="K74">
            <v>4.5</v>
          </cell>
          <cell r="L74">
            <v>80.2</v>
          </cell>
          <cell r="M74">
            <v>13151</v>
          </cell>
          <cell r="N74" t="str">
            <v xml:space="preserve">   </v>
          </cell>
          <cell r="O74" t="str">
            <v>UPSA/AERO-RED</v>
          </cell>
        </row>
        <row r="75">
          <cell r="A75">
            <v>55</v>
          </cell>
          <cell r="B75" t="str">
            <v xml:space="preserve">ANT3 </v>
          </cell>
          <cell r="C75">
            <v>35829</v>
          </cell>
          <cell r="D75" t="str">
            <v>MAR</v>
          </cell>
          <cell r="E75">
            <v>0.96388888888888891</v>
          </cell>
          <cell r="F75" t="str">
            <v>06/15</v>
          </cell>
          <cell r="G75">
            <v>25</v>
          </cell>
          <cell r="H75" t="str">
            <v>PARODIA NACIONAL</v>
          </cell>
          <cell r="I75">
            <v>11.1</v>
          </cell>
          <cell r="J75">
            <v>374.3</v>
          </cell>
          <cell r="K75">
            <v>4.5999999999999996</v>
          </cell>
          <cell r="L75">
            <v>80.900000000000006</v>
          </cell>
          <cell r="M75">
            <v>13267</v>
          </cell>
          <cell r="N75" t="str">
            <v xml:space="preserve">   </v>
          </cell>
          <cell r="O75" t="str">
            <v>UPSA/AERO-RED</v>
          </cell>
        </row>
        <row r="76">
          <cell r="A76">
            <v>56</v>
          </cell>
          <cell r="B76" t="str">
            <v xml:space="preserve">ANT3 </v>
          </cell>
          <cell r="C76">
            <v>35830</v>
          </cell>
          <cell r="D76" t="str">
            <v>MIE</v>
          </cell>
          <cell r="E76">
            <v>0.76180555555555562</v>
          </cell>
          <cell r="F76" t="str">
            <v>06/16</v>
          </cell>
          <cell r="G76">
            <v>25</v>
          </cell>
          <cell r="H76" t="str">
            <v>TELECINE/VISION INVISIBLE</v>
          </cell>
          <cell r="I76">
            <v>5.4</v>
          </cell>
          <cell r="J76">
            <v>379.7</v>
          </cell>
          <cell r="K76">
            <v>4.7</v>
          </cell>
          <cell r="L76">
            <v>81.2</v>
          </cell>
          <cell r="M76">
            <v>13306</v>
          </cell>
          <cell r="N76" t="str">
            <v xml:space="preserve">   </v>
          </cell>
          <cell r="O76" t="str">
            <v>UPSA/AERO-RED</v>
          </cell>
        </row>
        <row r="77">
          <cell r="A77">
            <v>57</v>
          </cell>
          <cell r="B77" t="str">
            <v xml:space="preserve">ANT3 </v>
          </cell>
          <cell r="C77">
            <v>35830</v>
          </cell>
          <cell r="D77" t="str">
            <v>MIE</v>
          </cell>
          <cell r="E77">
            <v>0.90486111111111101</v>
          </cell>
          <cell r="F77" t="str">
            <v>19/22</v>
          </cell>
          <cell r="G77">
            <v>25</v>
          </cell>
          <cell r="H77" t="str">
            <v>A,P,/EL PELIC | EL PELICULON/E</v>
          </cell>
          <cell r="I77">
            <v>8.1999999999999993</v>
          </cell>
          <cell r="J77">
            <v>387.9</v>
          </cell>
          <cell r="K77">
            <v>4.8</v>
          </cell>
          <cell r="L77">
            <v>81.5</v>
          </cell>
          <cell r="M77">
            <v>13360</v>
          </cell>
          <cell r="N77" t="str">
            <v xml:space="preserve">   </v>
          </cell>
          <cell r="O77" t="str">
            <v>UPSA/AERO-RED</v>
          </cell>
        </row>
        <row r="78">
          <cell r="A78">
            <v>58</v>
          </cell>
          <cell r="B78" t="str">
            <v xml:space="preserve">ANT3 </v>
          </cell>
          <cell r="C78">
            <v>35831</v>
          </cell>
          <cell r="D78" t="str">
            <v>JUE</v>
          </cell>
          <cell r="E78">
            <v>0.84722222222222221</v>
          </cell>
          <cell r="F78" t="str">
            <v>07/22</v>
          </cell>
          <cell r="G78">
            <v>25</v>
          </cell>
          <cell r="H78" t="str">
            <v>EN ANTENA</v>
          </cell>
          <cell r="I78">
            <v>6.2</v>
          </cell>
          <cell r="J78">
            <v>394.1</v>
          </cell>
          <cell r="K78">
            <v>4.8</v>
          </cell>
          <cell r="L78">
            <v>82</v>
          </cell>
          <cell r="M78">
            <v>13434</v>
          </cell>
          <cell r="N78" t="str">
            <v xml:space="preserve">   </v>
          </cell>
          <cell r="O78" t="str">
            <v>UPSA/AERO-RED</v>
          </cell>
        </row>
        <row r="79">
          <cell r="A79">
            <v>59</v>
          </cell>
          <cell r="B79" t="str">
            <v xml:space="preserve">ANT3 </v>
          </cell>
          <cell r="C79">
            <v>35832</v>
          </cell>
          <cell r="D79" t="str">
            <v>VIE</v>
          </cell>
          <cell r="E79">
            <v>0.70694444444444438</v>
          </cell>
          <cell r="F79" t="str">
            <v>05/17</v>
          </cell>
          <cell r="G79">
            <v>25</v>
          </cell>
          <cell r="H79" t="str">
            <v>TELECINE/SEPARADA POR EL CRIME</v>
          </cell>
          <cell r="I79">
            <v>5.3</v>
          </cell>
          <cell r="J79">
            <v>399.4</v>
          </cell>
          <cell r="K79">
            <v>4.9000000000000004</v>
          </cell>
          <cell r="L79">
            <v>82.1</v>
          </cell>
          <cell r="M79">
            <v>13462</v>
          </cell>
          <cell r="N79" t="str">
            <v xml:space="preserve">   </v>
          </cell>
          <cell r="O79" t="str">
            <v>UPSA/AERO-RED</v>
          </cell>
        </row>
        <row r="80">
          <cell r="A80">
            <v>60</v>
          </cell>
          <cell r="B80" t="str">
            <v xml:space="preserve">ANT3 </v>
          </cell>
          <cell r="C80">
            <v>35832</v>
          </cell>
          <cell r="D80" t="str">
            <v>VIE</v>
          </cell>
          <cell r="E80">
            <v>0.91180555555555554</v>
          </cell>
          <cell r="F80" t="str">
            <v>09/23</v>
          </cell>
          <cell r="G80">
            <v>25</v>
          </cell>
          <cell r="H80" t="str">
            <v>LA CARA DIVERTIDA</v>
          </cell>
          <cell r="I80">
            <v>6.8</v>
          </cell>
          <cell r="J80">
            <v>406.2</v>
          </cell>
          <cell r="K80">
            <v>4.9000000000000004</v>
          </cell>
          <cell r="L80">
            <v>82.3</v>
          </cell>
          <cell r="M80">
            <v>13498</v>
          </cell>
          <cell r="N80" t="str">
            <v xml:space="preserve">   </v>
          </cell>
          <cell r="O80" t="str">
            <v>UPSA/AERO-RED</v>
          </cell>
        </row>
        <row r="81">
          <cell r="A81">
            <v>61</v>
          </cell>
          <cell r="B81" t="str">
            <v xml:space="preserve">ANT3 </v>
          </cell>
          <cell r="C81">
            <v>35833</v>
          </cell>
          <cell r="D81" t="str">
            <v>SAB</v>
          </cell>
          <cell r="E81">
            <v>0.61944444444444446</v>
          </cell>
          <cell r="F81" t="str">
            <v>19/23</v>
          </cell>
          <cell r="G81">
            <v>25</v>
          </cell>
          <cell r="H81" t="str">
            <v>LA CARA DIVERTIDA(R)</v>
          </cell>
          <cell r="I81">
            <v>4.7</v>
          </cell>
          <cell r="J81">
            <v>410.9</v>
          </cell>
          <cell r="K81">
            <v>5</v>
          </cell>
          <cell r="L81">
            <v>82.7</v>
          </cell>
          <cell r="M81">
            <v>13557</v>
          </cell>
          <cell r="N81" t="str">
            <v xml:space="preserve">   </v>
          </cell>
          <cell r="O81" t="str">
            <v>UPSA/AERO-RED</v>
          </cell>
        </row>
        <row r="82">
          <cell r="A82">
            <v>62</v>
          </cell>
          <cell r="B82" t="str">
            <v xml:space="preserve">ANT3 </v>
          </cell>
          <cell r="C82">
            <v>35834</v>
          </cell>
          <cell r="D82" t="str">
            <v>DOM</v>
          </cell>
          <cell r="E82">
            <v>0.65972222222222221</v>
          </cell>
          <cell r="F82" t="str">
            <v>07/23</v>
          </cell>
          <cell r="G82">
            <v>25</v>
          </cell>
          <cell r="H82" t="str">
            <v>SUPERCINE DEL DOMINGO/UNA MUJE</v>
          </cell>
          <cell r="I82">
            <v>6.6</v>
          </cell>
          <cell r="J82">
            <v>417.5</v>
          </cell>
          <cell r="K82">
            <v>5</v>
          </cell>
          <cell r="L82">
            <v>83</v>
          </cell>
          <cell r="M82">
            <v>13604</v>
          </cell>
          <cell r="N82" t="str">
            <v xml:space="preserve">   </v>
          </cell>
          <cell r="O82" t="str">
            <v>UPSA/AERO-RED</v>
          </cell>
        </row>
        <row r="83">
          <cell r="A83">
            <v>63</v>
          </cell>
          <cell r="B83" t="str">
            <v xml:space="preserve">ANT3 </v>
          </cell>
          <cell r="C83">
            <v>35835</v>
          </cell>
          <cell r="D83" t="str">
            <v>LUN</v>
          </cell>
          <cell r="E83">
            <v>0.8125</v>
          </cell>
          <cell r="F83" t="str">
            <v>04/12</v>
          </cell>
          <cell r="G83">
            <v>25</v>
          </cell>
          <cell r="H83" t="str">
            <v>EN ANTENA</v>
          </cell>
          <cell r="I83">
            <v>4</v>
          </cell>
          <cell r="J83">
            <v>421.5</v>
          </cell>
          <cell r="K83">
            <v>5.0999999999999996</v>
          </cell>
          <cell r="L83">
            <v>83.1</v>
          </cell>
          <cell r="M83">
            <v>13627</v>
          </cell>
          <cell r="N83" t="str">
            <v xml:space="preserve">   </v>
          </cell>
          <cell r="O83" t="str">
            <v>UPSA/AERO-RED</v>
          </cell>
        </row>
        <row r="84">
          <cell r="A84">
            <v>64</v>
          </cell>
          <cell r="B84" t="str">
            <v xml:space="preserve">ANT3 </v>
          </cell>
          <cell r="C84">
            <v>35836</v>
          </cell>
          <cell r="D84" t="str">
            <v>MAR</v>
          </cell>
          <cell r="E84">
            <v>0.70763888888888893</v>
          </cell>
          <cell r="F84" t="str">
            <v>11/14</v>
          </cell>
          <cell r="G84">
            <v>25</v>
          </cell>
          <cell r="H84" t="str">
            <v>TELECINE/ASESINO EN MI PUERTA</v>
          </cell>
          <cell r="I84">
            <v>5.8</v>
          </cell>
          <cell r="J84">
            <v>427.3</v>
          </cell>
          <cell r="K84">
            <v>5.0999999999999996</v>
          </cell>
          <cell r="L84">
            <v>83.3</v>
          </cell>
          <cell r="M84">
            <v>13660</v>
          </cell>
          <cell r="N84" t="str">
            <v xml:space="preserve">   </v>
          </cell>
          <cell r="O84" t="str">
            <v>UPSA/AERO-RED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/>
      <sheetData sheetId="5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 refreshError="1"/>
      <sheetData sheetId="120" refreshError="1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 refreshError="1"/>
      <sheetData sheetId="392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MASK1"/>
      <sheetName val="madre"/>
    </sheetNames>
    <sheetDataSet>
      <sheetData sheetId="0" refreshError="1">
        <row r="1">
          <cell r="A1" t="str">
            <v>Cadena</v>
          </cell>
          <cell r="B1" t="str">
            <v>Bloque</v>
          </cell>
          <cell r="C1" t="str">
            <v>Hora</v>
          </cell>
          <cell r="D1" t="str">
            <v>FechaInicio</v>
          </cell>
          <cell r="E1" t="str">
            <v>Duración</v>
          </cell>
          <cell r="F1" t="str">
            <v>NúmeroDeSpots</v>
          </cell>
          <cell r="G1" t="str">
            <v>TarifaOficial</v>
          </cell>
          <cell r="H1" t="str">
            <v>CostePorSpot</v>
          </cell>
          <cell r="I1" t="str">
            <v>AudienciaMedia</v>
          </cell>
          <cell r="J1" t="str">
            <v>Prog.Anterior</v>
          </cell>
          <cell r="K1" t="str">
            <v>Prog.Posterior</v>
          </cell>
          <cell r="L1" t="str">
            <v>TarifaNeta</v>
          </cell>
          <cell r="M1" t="str">
            <v>CosteGlobal</v>
          </cell>
          <cell r="N1" t="str">
            <v>AudienciaGlobal</v>
          </cell>
          <cell r="O1" t="str">
            <v>DayPart</v>
          </cell>
          <cell r="P1" t="str">
            <v>LabFs</v>
          </cell>
          <cell r="Q1" t="str">
            <v>Región</v>
          </cell>
        </row>
        <row r="2">
          <cell r="A2" t="str">
            <v>ANT3:NAC.</v>
          </cell>
          <cell r="B2" t="str">
            <v>. 15H50</v>
          </cell>
          <cell r="C2">
            <v>0.65972222222222221</v>
          </cell>
          <cell r="D2">
            <v>36279</v>
          </cell>
          <cell r="E2">
            <v>20</v>
          </cell>
          <cell r="F2">
            <v>1</v>
          </cell>
          <cell r="G2">
            <v>900</v>
          </cell>
          <cell r="H2">
            <v>183</v>
          </cell>
          <cell r="I2">
            <v>4.9000000000000004</v>
          </cell>
          <cell r="J2" t="str">
            <v xml:space="preserve"> SABOR A TI</v>
          </cell>
          <cell r="K2" t="str">
            <v xml:space="preserve"> SABOR A TI</v>
          </cell>
          <cell r="L2">
            <v>900</v>
          </cell>
          <cell r="M2">
            <v>183</v>
          </cell>
          <cell r="N2">
            <v>4.9000000000000004</v>
          </cell>
          <cell r="O2" t="str">
            <v>DT</v>
          </cell>
          <cell r="P2" t="str">
            <v>Lab</v>
          </cell>
          <cell r="Q2" t="str">
            <v>NAC.</v>
          </cell>
        </row>
        <row r="3">
          <cell r="A3" t="str">
            <v>ANT3:NAC.</v>
          </cell>
          <cell r="B3" t="str">
            <v>. 22H20</v>
          </cell>
          <cell r="C3">
            <v>0.93055555555555547</v>
          </cell>
          <cell r="D3">
            <v>36279</v>
          </cell>
          <cell r="E3">
            <v>20</v>
          </cell>
          <cell r="F3">
            <v>1</v>
          </cell>
          <cell r="G3">
            <v>3100</v>
          </cell>
          <cell r="H3">
            <v>386</v>
          </cell>
          <cell r="I3">
            <v>8</v>
          </cell>
          <cell r="J3" t="str">
            <v xml:space="preserve"> MANOS A LA OBRA</v>
          </cell>
          <cell r="K3" t="str">
            <v xml:space="preserve"> MANOS A LA OBRA</v>
          </cell>
          <cell r="L3">
            <v>3100</v>
          </cell>
          <cell r="M3">
            <v>386</v>
          </cell>
          <cell r="N3">
            <v>8</v>
          </cell>
          <cell r="O3" t="str">
            <v>PT</v>
          </cell>
          <cell r="P3" t="str">
            <v>Lab</v>
          </cell>
          <cell r="Q3" t="str">
            <v>NAC.</v>
          </cell>
        </row>
        <row r="4">
          <cell r="A4" t="str">
            <v>ANT3:NAC.</v>
          </cell>
          <cell r="B4" t="str">
            <v>. 22H50</v>
          </cell>
          <cell r="C4">
            <v>0.95138888888888884</v>
          </cell>
          <cell r="D4">
            <v>36279</v>
          </cell>
          <cell r="E4">
            <v>20</v>
          </cell>
          <cell r="F4">
            <v>1</v>
          </cell>
          <cell r="G4">
            <v>3100</v>
          </cell>
          <cell r="H4">
            <v>310</v>
          </cell>
          <cell r="I4">
            <v>10</v>
          </cell>
          <cell r="J4" t="str">
            <v xml:space="preserve"> MANOS A LA OBRA</v>
          </cell>
          <cell r="K4" t="str">
            <v xml:space="preserve"> MANOS A LA OBRA</v>
          </cell>
          <cell r="L4">
            <v>3100</v>
          </cell>
          <cell r="M4">
            <v>310</v>
          </cell>
          <cell r="N4">
            <v>10</v>
          </cell>
          <cell r="O4" t="str">
            <v>PT</v>
          </cell>
          <cell r="P4" t="str">
            <v>Lab</v>
          </cell>
          <cell r="Q4" t="str">
            <v>NAC.</v>
          </cell>
        </row>
        <row r="5">
          <cell r="A5" t="str">
            <v>ANT3:NAC.</v>
          </cell>
          <cell r="B5" t="str">
            <v>. 24H20</v>
          </cell>
          <cell r="C5">
            <v>1.0138888888888888</v>
          </cell>
          <cell r="D5">
            <v>36279</v>
          </cell>
          <cell r="E5">
            <v>20</v>
          </cell>
          <cell r="F5">
            <v>1</v>
          </cell>
          <cell r="G5">
            <v>2000</v>
          </cell>
          <cell r="H5">
            <v>855</v>
          </cell>
          <cell r="I5">
            <v>2.2999999999999998</v>
          </cell>
          <cell r="J5" t="str">
            <v xml:space="preserve"> MANOS A LA OBRA</v>
          </cell>
          <cell r="K5" t="str">
            <v xml:space="preserve"> MANOS A LA OBRA</v>
          </cell>
          <cell r="L5">
            <v>2000</v>
          </cell>
          <cell r="M5">
            <v>855</v>
          </cell>
          <cell r="N5">
            <v>2.2999999999999998</v>
          </cell>
          <cell r="O5" t="str">
            <v>PT</v>
          </cell>
          <cell r="P5" t="str">
            <v>Lab</v>
          </cell>
          <cell r="Q5" t="str">
            <v>NAC.</v>
          </cell>
        </row>
        <row r="6">
          <cell r="A6" t="str">
            <v>ANT3:NAC.</v>
          </cell>
          <cell r="B6" t="str">
            <v>. 19H20</v>
          </cell>
          <cell r="C6">
            <v>0.80555555555555547</v>
          </cell>
          <cell r="D6">
            <v>36280</v>
          </cell>
          <cell r="E6">
            <v>20</v>
          </cell>
          <cell r="F6">
            <v>1</v>
          </cell>
          <cell r="G6">
            <v>800</v>
          </cell>
          <cell r="H6">
            <v>165</v>
          </cell>
          <cell r="I6">
            <v>4.9000000000000004</v>
          </cell>
          <cell r="J6" t="str">
            <v xml:space="preserve"> ALTA TENSION</v>
          </cell>
          <cell r="K6" t="str">
            <v xml:space="preserve"> ALTA TENSION</v>
          </cell>
          <cell r="L6">
            <v>800</v>
          </cell>
          <cell r="M6">
            <v>165</v>
          </cell>
          <cell r="N6">
            <v>4.9000000000000004</v>
          </cell>
          <cell r="O6" t="str">
            <v>DT</v>
          </cell>
          <cell r="P6" t="str">
            <v>Lab</v>
          </cell>
          <cell r="Q6" t="str">
            <v>NAC.</v>
          </cell>
        </row>
        <row r="7">
          <cell r="A7" t="str">
            <v>ANT3:NAC.</v>
          </cell>
          <cell r="B7" t="str">
            <v>. 21H20</v>
          </cell>
          <cell r="C7">
            <v>0.88888888888888884</v>
          </cell>
          <cell r="D7">
            <v>36280</v>
          </cell>
          <cell r="E7">
            <v>20</v>
          </cell>
          <cell r="F7">
            <v>1</v>
          </cell>
          <cell r="G7">
            <v>2000</v>
          </cell>
          <cell r="H7">
            <v>403</v>
          </cell>
          <cell r="I7">
            <v>5</v>
          </cell>
          <cell r="J7" t="str">
            <v xml:space="preserve"> NOTICIAS 2</v>
          </cell>
          <cell r="K7" t="str">
            <v xml:space="preserve"> NOTICIAS 2</v>
          </cell>
          <cell r="L7">
            <v>2000</v>
          </cell>
          <cell r="M7">
            <v>403</v>
          </cell>
          <cell r="N7">
            <v>5</v>
          </cell>
          <cell r="O7" t="str">
            <v>PT</v>
          </cell>
          <cell r="P7" t="str">
            <v>Lab</v>
          </cell>
          <cell r="Q7" t="str">
            <v>NAC.</v>
          </cell>
        </row>
        <row r="8">
          <cell r="A8" t="str">
            <v>ANT3:NAC.</v>
          </cell>
          <cell r="B8" t="str">
            <v>. 22H50</v>
          </cell>
          <cell r="C8">
            <v>0.95138888888888884</v>
          </cell>
          <cell r="D8">
            <v>36280</v>
          </cell>
          <cell r="E8">
            <v>20</v>
          </cell>
          <cell r="F8">
            <v>1</v>
          </cell>
          <cell r="G8">
            <v>2000</v>
          </cell>
          <cell r="H8">
            <v>276</v>
          </cell>
          <cell r="I8">
            <v>7.3</v>
          </cell>
          <cell r="J8" t="str">
            <v xml:space="preserve"> SORPRESA, SORPRESA</v>
          </cell>
          <cell r="K8" t="str">
            <v xml:space="preserve"> SORPRESA, SORPRESA</v>
          </cell>
          <cell r="L8">
            <v>2000</v>
          </cell>
          <cell r="M8">
            <v>276</v>
          </cell>
          <cell r="N8">
            <v>7.3</v>
          </cell>
          <cell r="O8" t="str">
            <v>PT</v>
          </cell>
          <cell r="P8" t="str">
            <v>Lab</v>
          </cell>
          <cell r="Q8" t="str">
            <v>NAC.</v>
          </cell>
        </row>
        <row r="9">
          <cell r="A9" t="str">
            <v>ANT3:NAC.</v>
          </cell>
          <cell r="B9" t="str">
            <v>. 16H50</v>
          </cell>
          <cell r="C9">
            <v>0.70138888888888884</v>
          </cell>
          <cell r="D9">
            <v>36281</v>
          </cell>
          <cell r="E9">
            <v>20</v>
          </cell>
          <cell r="F9">
            <v>1</v>
          </cell>
          <cell r="G9">
            <v>1500</v>
          </cell>
          <cell r="H9">
            <v>250</v>
          </cell>
          <cell r="I9">
            <v>6</v>
          </cell>
          <cell r="J9" t="str">
            <v xml:space="preserve"> CINE</v>
          </cell>
          <cell r="K9" t="str">
            <v xml:space="preserve"> CINE</v>
          </cell>
          <cell r="L9">
            <v>1500</v>
          </cell>
          <cell r="M9">
            <v>250</v>
          </cell>
          <cell r="N9">
            <v>6</v>
          </cell>
          <cell r="O9" t="str">
            <v>DT</v>
          </cell>
          <cell r="P9" t="str">
            <v>FS</v>
          </cell>
          <cell r="Q9" t="str">
            <v>NAC.</v>
          </cell>
        </row>
        <row r="10">
          <cell r="A10" t="str">
            <v>ANT3:NAC.</v>
          </cell>
          <cell r="B10" t="str">
            <v>. 17H50</v>
          </cell>
          <cell r="C10">
            <v>0.74305555555555547</v>
          </cell>
          <cell r="D10">
            <v>36281</v>
          </cell>
          <cell r="E10">
            <v>20</v>
          </cell>
          <cell r="F10">
            <v>1</v>
          </cell>
          <cell r="G10">
            <v>1200</v>
          </cell>
          <cell r="H10">
            <v>345</v>
          </cell>
          <cell r="I10">
            <v>3.5</v>
          </cell>
          <cell r="J10" t="str">
            <v xml:space="preserve"> CINE</v>
          </cell>
          <cell r="K10" t="str">
            <v xml:space="preserve"> CINE</v>
          </cell>
          <cell r="L10">
            <v>1200</v>
          </cell>
          <cell r="M10">
            <v>345</v>
          </cell>
          <cell r="N10">
            <v>3.5</v>
          </cell>
          <cell r="O10" t="str">
            <v>DT</v>
          </cell>
          <cell r="P10" t="str">
            <v>FS</v>
          </cell>
          <cell r="Q10" t="str">
            <v>NAC.</v>
          </cell>
        </row>
        <row r="11">
          <cell r="A11" t="str">
            <v>ANT3:NAC.</v>
          </cell>
          <cell r="B11" t="str">
            <v>. 18H50</v>
          </cell>
          <cell r="C11">
            <v>0.78472222222222221</v>
          </cell>
          <cell r="D11">
            <v>36281</v>
          </cell>
          <cell r="E11">
            <v>20</v>
          </cell>
          <cell r="F11">
            <v>1</v>
          </cell>
          <cell r="G11">
            <v>1200</v>
          </cell>
          <cell r="H11">
            <v>373</v>
          </cell>
          <cell r="I11">
            <v>3.2</v>
          </cell>
          <cell r="J11" t="str">
            <v xml:space="preserve"> CINE</v>
          </cell>
          <cell r="K11" t="str">
            <v xml:space="preserve"> CINE</v>
          </cell>
          <cell r="L11">
            <v>1200</v>
          </cell>
          <cell r="M11">
            <v>373</v>
          </cell>
          <cell r="N11">
            <v>3.2</v>
          </cell>
          <cell r="O11" t="str">
            <v>DT</v>
          </cell>
          <cell r="P11" t="str">
            <v>FS</v>
          </cell>
          <cell r="Q11" t="str">
            <v>NAC.</v>
          </cell>
        </row>
        <row r="12">
          <cell r="A12" t="str">
            <v>ANT3:NAC.</v>
          </cell>
          <cell r="B12" t="str">
            <v>. 19H50</v>
          </cell>
          <cell r="C12">
            <v>0.82638888888888884</v>
          </cell>
          <cell r="D12">
            <v>36281</v>
          </cell>
          <cell r="E12">
            <v>20</v>
          </cell>
          <cell r="F12">
            <v>1</v>
          </cell>
          <cell r="G12">
            <v>1000</v>
          </cell>
          <cell r="H12">
            <v>390</v>
          </cell>
          <cell r="I12">
            <v>2.6</v>
          </cell>
          <cell r="J12" t="str">
            <v xml:space="preserve"> LA CARA DIVERTIDA (R)</v>
          </cell>
          <cell r="K12" t="str">
            <v xml:space="preserve"> LA CARA DIVERTIDA (R)</v>
          </cell>
          <cell r="L12">
            <v>1000</v>
          </cell>
          <cell r="M12">
            <v>390</v>
          </cell>
          <cell r="N12">
            <v>2.6</v>
          </cell>
          <cell r="O12" t="str">
            <v>DT</v>
          </cell>
          <cell r="P12" t="str">
            <v>FS</v>
          </cell>
          <cell r="Q12" t="str">
            <v>NAC.</v>
          </cell>
        </row>
        <row r="13">
          <cell r="A13" t="str">
            <v>ANT3:NAC.</v>
          </cell>
          <cell r="B13" t="str">
            <v>. 22H50</v>
          </cell>
          <cell r="C13">
            <v>0.95138888888888884</v>
          </cell>
          <cell r="D13">
            <v>36281</v>
          </cell>
          <cell r="E13">
            <v>20</v>
          </cell>
          <cell r="F13">
            <v>1</v>
          </cell>
          <cell r="G13">
            <v>1800</v>
          </cell>
          <cell r="H13">
            <v>232</v>
          </cell>
          <cell r="I13">
            <v>7.8</v>
          </cell>
          <cell r="J13" t="str">
            <v xml:space="preserve"> TRATO HECHO</v>
          </cell>
          <cell r="K13" t="str">
            <v xml:space="preserve"> TRATO HECHO</v>
          </cell>
          <cell r="L13">
            <v>1800</v>
          </cell>
          <cell r="M13">
            <v>232</v>
          </cell>
          <cell r="N13">
            <v>7.8</v>
          </cell>
          <cell r="O13" t="str">
            <v>PT</v>
          </cell>
          <cell r="P13" t="str">
            <v>FS</v>
          </cell>
          <cell r="Q13" t="str">
            <v>NAC.</v>
          </cell>
        </row>
        <row r="14">
          <cell r="A14" t="str">
            <v>ANT3:NAC.</v>
          </cell>
          <cell r="B14" t="str">
            <v>. 23H20</v>
          </cell>
          <cell r="C14">
            <v>0.97222222222222221</v>
          </cell>
          <cell r="D14">
            <v>36281</v>
          </cell>
          <cell r="E14">
            <v>20</v>
          </cell>
          <cell r="F14">
            <v>1</v>
          </cell>
          <cell r="G14">
            <v>1800</v>
          </cell>
          <cell r="H14">
            <v>169</v>
          </cell>
          <cell r="I14">
            <v>10.6</v>
          </cell>
          <cell r="J14" t="str">
            <v xml:space="preserve"> TRATO HECHO</v>
          </cell>
          <cell r="K14" t="str">
            <v xml:space="preserve"> TRATO HECHO</v>
          </cell>
          <cell r="L14">
            <v>1800</v>
          </cell>
          <cell r="M14">
            <v>169</v>
          </cell>
          <cell r="N14">
            <v>10.6</v>
          </cell>
          <cell r="O14" t="str">
            <v>PT</v>
          </cell>
          <cell r="P14" t="str">
            <v>FS</v>
          </cell>
          <cell r="Q14" t="str">
            <v>NAC.</v>
          </cell>
        </row>
        <row r="15">
          <cell r="A15" t="str">
            <v>ANT3:NAC.</v>
          </cell>
          <cell r="B15" t="str">
            <v>. 17H15</v>
          </cell>
          <cell r="C15">
            <v>0.71875</v>
          </cell>
          <cell r="D15">
            <v>36282</v>
          </cell>
          <cell r="E15">
            <v>20</v>
          </cell>
          <cell r="F15">
            <v>1</v>
          </cell>
          <cell r="G15">
            <v>1500</v>
          </cell>
          <cell r="H15">
            <v>259</v>
          </cell>
          <cell r="I15">
            <v>5.8</v>
          </cell>
          <cell r="J15" t="str">
            <v xml:space="preserve"> CINE</v>
          </cell>
          <cell r="K15" t="str">
            <v xml:space="preserve"> CINE</v>
          </cell>
          <cell r="L15">
            <v>1500</v>
          </cell>
          <cell r="M15">
            <v>259</v>
          </cell>
          <cell r="N15">
            <v>5.8</v>
          </cell>
          <cell r="O15" t="str">
            <v>DT</v>
          </cell>
          <cell r="P15" t="str">
            <v>FS</v>
          </cell>
          <cell r="Q15" t="str">
            <v>NAC.</v>
          </cell>
        </row>
        <row r="16">
          <cell r="A16" t="str">
            <v>ANT3:NAC.</v>
          </cell>
          <cell r="B16" t="str">
            <v>. 18H20</v>
          </cell>
          <cell r="C16">
            <v>0.76388888888888884</v>
          </cell>
          <cell r="D16">
            <v>36282</v>
          </cell>
          <cell r="E16">
            <v>20</v>
          </cell>
          <cell r="F16">
            <v>1</v>
          </cell>
          <cell r="G16">
            <v>1200</v>
          </cell>
          <cell r="H16">
            <v>255</v>
          </cell>
          <cell r="I16">
            <v>4.7</v>
          </cell>
          <cell r="J16" t="str">
            <v xml:space="preserve"> REX</v>
          </cell>
          <cell r="K16" t="str">
            <v xml:space="preserve"> REX</v>
          </cell>
          <cell r="L16">
            <v>1200</v>
          </cell>
          <cell r="M16">
            <v>255</v>
          </cell>
          <cell r="N16">
            <v>4.7</v>
          </cell>
          <cell r="O16" t="str">
            <v>DT</v>
          </cell>
          <cell r="P16" t="str">
            <v>FS</v>
          </cell>
          <cell r="Q16" t="str">
            <v>NAC.</v>
          </cell>
        </row>
        <row r="17">
          <cell r="A17" t="str">
            <v>ANT3:NAC.</v>
          </cell>
          <cell r="B17" t="str">
            <v>. 19H20</v>
          </cell>
          <cell r="C17">
            <v>0.80555555555555547</v>
          </cell>
          <cell r="D17">
            <v>36282</v>
          </cell>
          <cell r="E17">
            <v>20</v>
          </cell>
          <cell r="F17">
            <v>1</v>
          </cell>
          <cell r="G17">
            <v>1200</v>
          </cell>
          <cell r="H17">
            <v>231</v>
          </cell>
          <cell r="I17">
            <v>5.2</v>
          </cell>
          <cell r="J17" t="str">
            <v xml:space="preserve"> REX</v>
          </cell>
          <cell r="K17" t="str">
            <v xml:space="preserve"> REX</v>
          </cell>
          <cell r="L17">
            <v>1200</v>
          </cell>
          <cell r="M17">
            <v>231</v>
          </cell>
          <cell r="N17">
            <v>5.2</v>
          </cell>
          <cell r="O17" t="str">
            <v>DT</v>
          </cell>
          <cell r="P17" t="str">
            <v>FS</v>
          </cell>
          <cell r="Q17" t="str">
            <v>NAC.</v>
          </cell>
        </row>
        <row r="18">
          <cell r="A18" t="str">
            <v>ANT3:NAC.</v>
          </cell>
          <cell r="B18" t="str">
            <v>. 22H35</v>
          </cell>
          <cell r="C18">
            <v>0.94097222222222221</v>
          </cell>
          <cell r="D18">
            <v>36282</v>
          </cell>
          <cell r="E18">
            <v>20</v>
          </cell>
          <cell r="F18">
            <v>1</v>
          </cell>
          <cell r="G18">
            <v>3300</v>
          </cell>
          <cell r="H18">
            <v>323</v>
          </cell>
          <cell r="I18">
            <v>10.199999999999999</v>
          </cell>
          <cell r="J18" t="str">
            <v xml:space="preserve"> LA CASA DE LOS LIOS</v>
          </cell>
          <cell r="K18" t="str">
            <v xml:space="preserve"> LA CASA DE LOS LIOS</v>
          </cell>
          <cell r="L18">
            <v>3300</v>
          </cell>
          <cell r="M18">
            <v>323</v>
          </cell>
          <cell r="N18">
            <v>10.199999999999999</v>
          </cell>
          <cell r="O18" t="str">
            <v>PT</v>
          </cell>
          <cell r="P18" t="str">
            <v>FS</v>
          </cell>
          <cell r="Q18" t="str">
            <v>NAC.</v>
          </cell>
        </row>
        <row r="19">
          <cell r="A19" t="str">
            <v>ANT3:NAC.</v>
          </cell>
          <cell r="B19" t="str">
            <v>. 22H50</v>
          </cell>
          <cell r="C19">
            <v>0.95138888888888884</v>
          </cell>
          <cell r="D19">
            <v>36283</v>
          </cell>
          <cell r="E19">
            <v>20</v>
          </cell>
          <cell r="F19">
            <v>1</v>
          </cell>
          <cell r="G19">
            <v>2800</v>
          </cell>
          <cell r="H19">
            <v>352</v>
          </cell>
          <cell r="I19">
            <v>7.9</v>
          </cell>
          <cell r="J19" t="str">
            <v xml:space="preserve"> GRAN CINE</v>
          </cell>
          <cell r="K19" t="str">
            <v xml:space="preserve"> GRAN CINE</v>
          </cell>
          <cell r="L19">
            <v>2800</v>
          </cell>
          <cell r="M19">
            <v>352</v>
          </cell>
          <cell r="N19">
            <v>7.9</v>
          </cell>
          <cell r="O19" t="str">
            <v>PT</v>
          </cell>
          <cell r="P19" t="str">
            <v>Lab</v>
          </cell>
          <cell r="Q19" t="str">
            <v>NAC.</v>
          </cell>
        </row>
        <row r="20">
          <cell r="A20" t="str">
            <v>ANT3:NAC.</v>
          </cell>
          <cell r="B20" t="str">
            <v>. 20H20</v>
          </cell>
          <cell r="C20">
            <v>0.84722222222222221</v>
          </cell>
          <cell r="D20">
            <v>36284</v>
          </cell>
          <cell r="E20">
            <v>20</v>
          </cell>
          <cell r="F20">
            <v>1</v>
          </cell>
          <cell r="G20">
            <v>800</v>
          </cell>
          <cell r="H20">
            <v>184</v>
          </cell>
          <cell r="I20">
            <v>4.3</v>
          </cell>
          <cell r="J20" t="str">
            <v xml:space="preserve"> LOS SIMPSON</v>
          </cell>
          <cell r="K20" t="str">
            <v xml:space="preserve"> LOS SIMPSON</v>
          </cell>
          <cell r="L20">
            <v>800</v>
          </cell>
          <cell r="M20">
            <v>184</v>
          </cell>
          <cell r="N20">
            <v>4.3</v>
          </cell>
          <cell r="O20" t="str">
            <v>DT</v>
          </cell>
          <cell r="P20" t="str">
            <v>Lab</v>
          </cell>
          <cell r="Q20" t="str">
            <v>NAC.</v>
          </cell>
        </row>
        <row r="21">
          <cell r="A21" t="str">
            <v>ANT3:NAC.</v>
          </cell>
          <cell r="B21" t="str">
            <v>. 14H20</v>
          </cell>
          <cell r="C21">
            <v>0.59722222222222221</v>
          </cell>
          <cell r="D21">
            <v>36285</v>
          </cell>
          <cell r="E21">
            <v>20</v>
          </cell>
          <cell r="F21">
            <v>1</v>
          </cell>
          <cell r="G21">
            <v>1700</v>
          </cell>
          <cell r="H21">
            <v>355</v>
          </cell>
          <cell r="I21">
            <v>4.8</v>
          </cell>
          <cell r="J21" t="str">
            <v xml:space="preserve"> SERIE</v>
          </cell>
          <cell r="K21" t="str">
            <v xml:space="preserve"> SERIE</v>
          </cell>
          <cell r="L21">
            <v>1700</v>
          </cell>
          <cell r="M21">
            <v>355</v>
          </cell>
          <cell r="N21">
            <v>4.8</v>
          </cell>
          <cell r="O21" t="str">
            <v>DT</v>
          </cell>
          <cell r="P21" t="str">
            <v>Lab</v>
          </cell>
          <cell r="Q21" t="str">
            <v>NAC.</v>
          </cell>
        </row>
        <row r="22">
          <cell r="A22" t="str">
            <v>ANT3:NAC.</v>
          </cell>
          <cell r="B22" t="str">
            <v>. 19H20</v>
          </cell>
          <cell r="C22">
            <v>0.80555555555555547</v>
          </cell>
          <cell r="D22">
            <v>36285</v>
          </cell>
          <cell r="E22">
            <v>20</v>
          </cell>
          <cell r="F22">
            <v>1</v>
          </cell>
          <cell r="G22">
            <v>800</v>
          </cell>
          <cell r="H22">
            <v>165</v>
          </cell>
          <cell r="I22">
            <v>4.9000000000000004</v>
          </cell>
          <cell r="J22" t="str">
            <v xml:space="preserve"> ALTA TENSION</v>
          </cell>
          <cell r="K22" t="str">
            <v xml:space="preserve"> ALTA TENSION</v>
          </cell>
          <cell r="L22">
            <v>800</v>
          </cell>
          <cell r="M22">
            <v>165</v>
          </cell>
          <cell r="N22">
            <v>4.9000000000000004</v>
          </cell>
          <cell r="O22" t="str">
            <v>DT</v>
          </cell>
          <cell r="P22" t="str">
            <v>Lab</v>
          </cell>
          <cell r="Q22" t="str">
            <v>NAC.</v>
          </cell>
        </row>
        <row r="23">
          <cell r="A23" t="str">
            <v>ANT3:NAC.</v>
          </cell>
          <cell r="B23" t="str">
            <v>. 20H50</v>
          </cell>
          <cell r="C23">
            <v>0.86805555555555547</v>
          </cell>
          <cell r="D23">
            <v>36286</v>
          </cell>
          <cell r="E23">
            <v>20</v>
          </cell>
          <cell r="F23">
            <v>1</v>
          </cell>
          <cell r="G23">
            <v>1400</v>
          </cell>
          <cell r="H23">
            <v>277</v>
          </cell>
          <cell r="I23">
            <v>5.0999999999999996</v>
          </cell>
          <cell r="J23" t="str">
            <v xml:space="preserve"> IMPACTO TV</v>
          </cell>
          <cell r="K23" t="str">
            <v xml:space="preserve"> IMPACTO TV</v>
          </cell>
          <cell r="L23">
            <v>1400</v>
          </cell>
          <cell r="M23">
            <v>277</v>
          </cell>
          <cell r="N23">
            <v>5.0999999999999996</v>
          </cell>
          <cell r="O23" t="str">
            <v>PT</v>
          </cell>
          <cell r="P23" t="str">
            <v>Lab</v>
          </cell>
          <cell r="Q23" t="str">
            <v>NAC.</v>
          </cell>
        </row>
        <row r="24">
          <cell r="A24" t="str">
            <v>ANT3:NAC.</v>
          </cell>
          <cell r="B24" t="str">
            <v>. 14H20</v>
          </cell>
          <cell r="C24">
            <v>0.59722222222222221</v>
          </cell>
          <cell r="D24">
            <v>36287</v>
          </cell>
          <cell r="E24">
            <v>20</v>
          </cell>
          <cell r="F24">
            <v>1</v>
          </cell>
          <cell r="G24">
            <v>1700</v>
          </cell>
          <cell r="H24">
            <v>396</v>
          </cell>
          <cell r="I24">
            <v>4.3</v>
          </cell>
          <cell r="J24" t="str">
            <v xml:space="preserve"> SERIE</v>
          </cell>
          <cell r="K24" t="str">
            <v xml:space="preserve"> SERIE</v>
          </cell>
          <cell r="L24">
            <v>1700</v>
          </cell>
          <cell r="M24">
            <v>396</v>
          </cell>
          <cell r="N24">
            <v>4.3</v>
          </cell>
          <cell r="O24" t="str">
            <v>DT</v>
          </cell>
          <cell r="P24" t="str">
            <v>Lab</v>
          </cell>
          <cell r="Q24" t="str">
            <v>NAC.</v>
          </cell>
        </row>
        <row r="25">
          <cell r="A25" t="str">
            <v>ANT3:NAC.</v>
          </cell>
          <cell r="B25" t="str">
            <v>. 20H20</v>
          </cell>
          <cell r="C25">
            <v>0.84722222222222221</v>
          </cell>
          <cell r="D25">
            <v>36287</v>
          </cell>
          <cell r="E25">
            <v>20</v>
          </cell>
          <cell r="F25">
            <v>1</v>
          </cell>
          <cell r="G25">
            <v>800</v>
          </cell>
          <cell r="H25">
            <v>211</v>
          </cell>
          <cell r="I25">
            <v>3.8</v>
          </cell>
          <cell r="J25" t="str">
            <v xml:space="preserve"> LOS SIMPSON</v>
          </cell>
          <cell r="K25" t="str">
            <v xml:space="preserve"> LOS SIMPSON</v>
          </cell>
          <cell r="L25">
            <v>800</v>
          </cell>
          <cell r="M25">
            <v>211</v>
          </cell>
          <cell r="N25">
            <v>3.8</v>
          </cell>
          <cell r="O25" t="str">
            <v>DT</v>
          </cell>
          <cell r="P25" t="str">
            <v>Lab</v>
          </cell>
          <cell r="Q25" t="str">
            <v>NAC.</v>
          </cell>
        </row>
        <row r="26">
          <cell r="A26" t="str">
            <v>ANT3:NAC.</v>
          </cell>
          <cell r="B26" t="str">
            <v>. 13H50</v>
          </cell>
          <cell r="C26">
            <v>0.57638888888888895</v>
          </cell>
          <cell r="D26">
            <v>36288</v>
          </cell>
          <cell r="E26">
            <v>20</v>
          </cell>
          <cell r="F26">
            <v>1</v>
          </cell>
          <cell r="G26">
            <v>500</v>
          </cell>
          <cell r="H26">
            <v>269</v>
          </cell>
          <cell r="I26">
            <v>1.9</v>
          </cell>
          <cell r="J26" t="str">
            <v xml:space="preserve"> SERIE</v>
          </cell>
          <cell r="K26" t="str">
            <v xml:space="preserve"> SERIE</v>
          </cell>
          <cell r="L26">
            <v>500</v>
          </cell>
          <cell r="M26">
            <v>269</v>
          </cell>
          <cell r="N26">
            <v>1.9</v>
          </cell>
          <cell r="O26" t="str">
            <v>DT</v>
          </cell>
          <cell r="P26" t="str">
            <v>FS</v>
          </cell>
          <cell r="Q26" t="str">
            <v>NAC.</v>
          </cell>
        </row>
        <row r="27">
          <cell r="A27" t="str">
            <v>ANT3:NAC.</v>
          </cell>
          <cell r="B27" t="str">
            <v>. 14H20</v>
          </cell>
          <cell r="C27">
            <v>0.59722222222222221</v>
          </cell>
          <cell r="D27">
            <v>36288</v>
          </cell>
          <cell r="E27">
            <v>20</v>
          </cell>
          <cell r="F27">
            <v>1</v>
          </cell>
          <cell r="G27">
            <v>1700</v>
          </cell>
          <cell r="H27">
            <v>626</v>
          </cell>
          <cell r="I27">
            <v>2.7</v>
          </cell>
          <cell r="J27" t="str">
            <v xml:space="preserve"> SERIE</v>
          </cell>
          <cell r="K27" t="str">
            <v xml:space="preserve"> SERIE</v>
          </cell>
          <cell r="L27">
            <v>1700</v>
          </cell>
          <cell r="M27">
            <v>626</v>
          </cell>
          <cell r="N27">
            <v>2.7</v>
          </cell>
          <cell r="O27" t="str">
            <v>DT</v>
          </cell>
          <cell r="P27" t="str">
            <v>FS</v>
          </cell>
          <cell r="Q27" t="str">
            <v>NAC.</v>
          </cell>
        </row>
        <row r="28">
          <cell r="A28" t="str">
            <v>ANT3:NAC.</v>
          </cell>
          <cell r="B28" t="str">
            <v>. 18H20</v>
          </cell>
          <cell r="C28">
            <v>0.76388888888888884</v>
          </cell>
          <cell r="D28">
            <v>36288</v>
          </cell>
          <cell r="E28">
            <v>20</v>
          </cell>
          <cell r="F28">
            <v>1</v>
          </cell>
          <cell r="G28">
            <v>1200</v>
          </cell>
          <cell r="H28">
            <v>384</v>
          </cell>
          <cell r="I28">
            <v>3.1</v>
          </cell>
          <cell r="J28" t="str">
            <v xml:space="preserve"> CINE</v>
          </cell>
          <cell r="K28" t="str">
            <v xml:space="preserve"> CINE</v>
          </cell>
          <cell r="L28">
            <v>1200</v>
          </cell>
          <cell r="M28">
            <v>384</v>
          </cell>
          <cell r="N28">
            <v>3.1</v>
          </cell>
          <cell r="O28" t="str">
            <v>DT</v>
          </cell>
          <cell r="P28" t="str">
            <v>FS</v>
          </cell>
          <cell r="Q28" t="str">
            <v>NAC.</v>
          </cell>
        </row>
        <row r="29">
          <cell r="A29" t="str">
            <v>ANT3:NAC.</v>
          </cell>
          <cell r="B29" t="str">
            <v>. 21H20</v>
          </cell>
          <cell r="C29">
            <v>0.88888888888888884</v>
          </cell>
          <cell r="D29">
            <v>36288</v>
          </cell>
          <cell r="E29">
            <v>20</v>
          </cell>
          <cell r="F29">
            <v>1</v>
          </cell>
          <cell r="G29">
            <v>2000</v>
          </cell>
          <cell r="H29">
            <v>564</v>
          </cell>
          <cell r="I29">
            <v>3.5</v>
          </cell>
          <cell r="J29" t="str">
            <v xml:space="preserve"> NOTICIAS 2</v>
          </cell>
          <cell r="K29" t="str">
            <v xml:space="preserve"> NOTICIAS 2</v>
          </cell>
          <cell r="L29">
            <v>2000</v>
          </cell>
          <cell r="M29">
            <v>564</v>
          </cell>
          <cell r="N29">
            <v>3.5</v>
          </cell>
          <cell r="O29" t="str">
            <v>PT</v>
          </cell>
          <cell r="P29" t="str">
            <v>FS</v>
          </cell>
          <cell r="Q29" t="str">
            <v>NAC.</v>
          </cell>
        </row>
        <row r="30">
          <cell r="A30" t="str">
            <v>ANT3:NAC.</v>
          </cell>
          <cell r="B30" t="str">
            <v>. 23H50</v>
          </cell>
          <cell r="C30">
            <v>0.99305555555555547</v>
          </cell>
          <cell r="D30">
            <v>36288</v>
          </cell>
          <cell r="E30">
            <v>20</v>
          </cell>
          <cell r="F30">
            <v>1</v>
          </cell>
          <cell r="G30">
            <v>1800</v>
          </cell>
          <cell r="H30">
            <v>249</v>
          </cell>
          <cell r="I30">
            <v>7.2</v>
          </cell>
          <cell r="J30" t="str">
            <v xml:space="preserve"> TRATO HECHO</v>
          </cell>
          <cell r="K30" t="str">
            <v xml:space="preserve"> TRATO HECHO</v>
          </cell>
          <cell r="L30">
            <v>1800</v>
          </cell>
          <cell r="M30">
            <v>249</v>
          </cell>
          <cell r="N30">
            <v>7.2</v>
          </cell>
          <cell r="O30" t="str">
            <v>PT</v>
          </cell>
          <cell r="P30" t="str">
            <v>FS</v>
          </cell>
          <cell r="Q30" t="str">
            <v>NAC.</v>
          </cell>
        </row>
        <row r="31">
          <cell r="A31" t="str">
            <v>ANT3:NAC.</v>
          </cell>
          <cell r="B31" t="str">
            <v>. 13H50</v>
          </cell>
          <cell r="C31">
            <v>0.57638888888888895</v>
          </cell>
          <cell r="D31">
            <v>36289</v>
          </cell>
          <cell r="E31">
            <v>20</v>
          </cell>
          <cell r="F31">
            <v>1</v>
          </cell>
          <cell r="G31">
            <v>600</v>
          </cell>
          <cell r="H31">
            <v>218</v>
          </cell>
          <cell r="I31">
            <v>2.7</v>
          </cell>
          <cell r="J31" t="str">
            <v xml:space="preserve"> SORPRESA, SORPRESA (R)</v>
          </cell>
          <cell r="K31" t="str">
            <v xml:space="preserve"> SORPRESA, SORPRESA (R)</v>
          </cell>
          <cell r="L31">
            <v>600</v>
          </cell>
          <cell r="M31">
            <v>218</v>
          </cell>
          <cell r="N31">
            <v>2.7</v>
          </cell>
          <cell r="O31" t="str">
            <v>DT</v>
          </cell>
          <cell r="P31" t="str">
            <v>FS</v>
          </cell>
          <cell r="Q31" t="str">
            <v>NAC.</v>
          </cell>
        </row>
        <row r="32">
          <cell r="A32" t="str">
            <v>ANT3:NAC.</v>
          </cell>
          <cell r="B32" t="str">
            <v>. 16H20</v>
          </cell>
          <cell r="C32">
            <v>0.68055555555555547</v>
          </cell>
          <cell r="D32">
            <v>36289</v>
          </cell>
          <cell r="E32">
            <v>20</v>
          </cell>
          <cell r="F32">
            <v>1</v>
          </cell>
          <cell r="G32">
            <v>1500</v>
          </cell>
          <cell r="H32">
            <v>267</v>
          </cell>
          <cell r="I32">
            <v>5.6</v>
          </cell>
          <cell r="J32" t="str">
            <v xml:space="preserve"> CINE</v>
          </cell>
          <cell r="K32" t="str">
            <v xml:space="preserve"> CINE</v>
          </cell>
          <cell r="L32">
            <v>1500</v>
          </cell>
          <cell r="M32">
            <v>267</v>
          </cell>
          <cell r="N32">
            <v>5.6</v>
          </cell>
          <cell r="O32" t="str">
            <v>DT</v>
          </cell>
          <cell r="P32" t="str">
            <v>FS</v>
          </cell>
          <cell r="Q32" t="str">
            <v>NAC.</v>
          </cell>
        </row>
        <row r="33">
          <cell r="A33" t="str">
            <v>ANT3:NAC.</v>
          </cell>
          <cell r="B33" t="str">
            <v>. 17H15</v>
          </cell>
          <cell r="C33">
            <v>0.71875</v>
          </cell>
          <cell r="D33">
            <v>36289</v>
          </cell>
          <cell r="E33">
            <v>20</v>
          </cell>
          <cell r="F33">
            <v>1</v>
          </cell>
          <cell r="G33">
            <v>1500</v>
          </cell>
          <cell r="H33">
            <v>267</v>
          </cell>
          <cell r="I33">
            <v>5.6</v>
          </cell>
          <cell r="J33" t="str">
            <v xml:space="preserve"> CINE</v>
          </cell>
          <cell r="K33" t="str">
            <v xml:space="preserve"> CINE</v>
          </cell>
          <cell r="L33">
            <v>1500</v>
          </cell>
          <cell r="M33">
            <v>267</v>
          </cell>
          <cell r="N33">
            <v>5.6</v>
          </cell>
          <cell r="O33" t="str">
            <v>DT</v>
          </cell>
          <cell r="P33" t="str">
            <v>FS</v>
          </cell>
          <cell r="Q33" t="str">
            <v>NAC.</v>
          </cell>
        </row>
        <row r="34">
          <cell r="A34" t="str">
            <v>ANT3:NAC.</v>
          </cell>
          <cell r="B34" t="str">
            <v>. 18H50</v>
          </cell>
          <cell r="C34">
            <v>0.78472222222222221</v>
          </cell>
          <cell r="D34">
            <v>36289</v>
          </cell>
          <cell r="E34">
            <v>20</v>
          </cell>
          <cell r="F34">
            <v>1</v>
          </cell>
          <cell r="G34">
            <v>1200</v>
          </cell>
          <cell r="H34">
            <v>245</v>
          </cell>
          <cell r="I34">
            <v>4.9000000000000004</v>
          </cell>
          <cell r="J34" t="str">
            <v xml:space="preserve"> REX</v>
          </cell>
          <cell r="K34" t="str">
            <v xml:space="preserve"> REX</v>
          </cell>
          <cell r="L34">
            <v>1200</v>
          </cell>
          <cell r="M34">
            <v>245</v>
          </cell>
          <cell r="N34">
            <v>4.9000000000000004</v>
          </cell>
          <cell r="O34" t="str">
            <v>DT</v>
          </cell>
          <cell r="P34" t="str">
            <v>FS</v>
          </cell>
          <cell r="Q34" t="str">
            <v>NAC.</v>
          </cell>
        </row>
        <row r="35">
          <cell r="A35" t="str">
            <v>ANT3:NAC.</v>
          </cell>
          <cell r="B35" t="str">
            <v>. 15H25</v>
          </cell>
          <cell r="C35">
            <v>0.64236111111111105</v>
          </cell>
          <cell r="D35">
            <v>36290</v>
          </cell>
          <cell r="E35">
            <v>20</v>
          </cell>
          <cell r="F35">
            <v>1</v>
          </cell>
          <cell r="G35">
            <v>1700</v>
          </cell>
          <cell r="H35">
            <v>318</v>
          </cell>
          <cell r="I35">
            <v>5.3</v>
          </cell>
          <cell r="J35" t="str">
            <v xml:space="preserve"> NOTICIAS 1</v>
          </cell>
          <cell r="K35" t="str">
            <v xml:space="preserve"> NOTICIAS 1</v>
          </cell>
          <cell r="L35">
            <v>1700</v>
          </cell>
          <cell r="M35">
            <v>318</v>
          </cell>
          <cell r="N35">
            <v>5.3</v>
          </cell>
          <cell r="O35" t="str">
            <v>DT</v>
          </cell>
          <cell r="P35" t="str">
            <v>Lab</v>
          </cell>
          <cell r="Q35" t="str">
            <v>NAC.</v>
          </cell>
        </row>
        <row r="36">
          <cell r="A36" t="str">
            <v>ANT3:NAC.</v>
          </cell>
          <cell r="B36" t="str">
            <v>. 22H50</v>
          </cell>
          <cell r="C36">
            <v>0.95138888888888884</v>
          </cell>
          <cell r="D36">
            <v>36290</v>
          </cell>
          <cell r="E36">
            <v>20</v>
          </cell>
          <cell r="F36">
            <v>1</v>
          </cell>
          <cell r="G36">
            <v>2800</v>
          </cell>
          <cell r="H36">
            <v>359</v>
          </cell>
          <cell r="I36">
            <v>7.8</v>
          </cell>
          <cell r="J36" t="str">
            <v xml:space="preserve"> GRAN CINE</v>
          </cell>
          <cell r="K36" t="str">
            <v xml:space="preserve"> GRAN CINE</v>
          </cell>
          <cell r="L36">
            <v>2800</v>
          </cell>
          <cell r="M36">
            <v>359</v>
          </cell>
          <cell r="N36">
            <v>7.8</v>
          </cell>
          <cell r="O36" t="str">
            <v>PT</v>
          </cell>
          <cell r="P36" t="str">
            <v>Lab</v>
          </cell>
          <cell r="Q36" t="str">
            <v>NAC.</v>
          </cell>
        </row>
        <row r="37">
          <cell r="A37" t="str">
            <v>ANT3:NAC.</v>
          </cell>
          <cell r="B37" t="str">
            <v>. 15H50</v>
          </cell>
          <cell r="C37">
            <v>0.65972222222222221</v>
          </cell>
          <cell r="D37">
            <v>36291</v>
          </cell>
          <cell r="E37">
            <v>20</v>
          </cell>
          <cell r="F37">
            <v>1</v>
          </cell>
          <cell r="G37">
            <v>900</v>
          </cell>
          <cell r="H37">
            <v>169</v>
          </cell>
          <cell r="I37">
            <v>5.3</v>
          </cell>
          <cell r="J37" t="str">
            <v xml:space="preserve"> SABOR A TI</v>
          </cell>
          <cell r="K37" t="str">
            <v xml:space="preserve"> SABOR A TI</v>
          </cell>
          <cell r="L37">
            <v>900</v>
          </cell>
          <cell r="M37">
            <v>169</v>
          </cell>
          <cell r="N37">
            <v>5.3</v>
          </cell>
          <cell r="O37" t="str">
            <v>DT</v>
          </cell>
          <cell r="P37" t="str">
            <v>Lab</v>
          </cell>
          <cell r="Q37" t="str">
            <v>NAC.</v>
          </cell>
        </row>
        <row r="38">
          <cell r="A38" t="str">
            <v>ANT3:NAC.</v>
          </cell>
          <cell r="B38" t="str">
            <v>. 14H20</v>
          </cell>
          <cell r="C38">
            <v>0.59722222222222221</v>
          </cell>
          <cell r="D38">
            <v>36292</v>
          </cell>
          <cell r="E38">
            <v>20</v>
          </cell>
          <cell r="F38">
            <v>1</v>
          </cell>
          <cell r="G38">
            <v>1700</v>
          </cell>
          <cell r="H38">
            <v>359</v>
          </cell>
          <cell r="I38">
            <v>4.7</v>
          </cell>
          <cell r="J38" t="str">
            <v xml:space="preserve"> SERIE</v>
          </cell>
          <cell r="K38" t="str">
            <v xml:space="preserve"> SERIE</v>
          </cell>
          <cell r="L38">
            <v>1700</v>
          </cell>
          <cell r="M38">
            <v>359</v>
          </cell>
          <cell r="N38">
            <v>4.7</v>
          </cell>
          <cell r="O38" t="str">
            <v>DT</v>
          </cell>
          <cell r="P38" t="str">
            <v>Lab</v>
          </cell>
          <cell r="Q38" t="str">
            <v>NAC.</v>
          </cell>
        </row>
        <row r="39">
          <cell r="A39" t="str">
            <v>ANT3:NAC.</v>
          </cell>
          <cell r="B39" t="str">
            <v>. 15H25</v>
          </cell>
          <cell r="C39">
            <v>0.64236111111111105</v>
          </cell>
          <cell r="D39">
            <v>36295</v>
          </cell>
          <cell r="E39">
            <v>20</v>
          </cell>
          <cell r="F39">
            <v>1</v>
          </cell>
          <cell r="G39">
            <v>1700</v>
          </cell>
          <cell r="H39">
            <v>305</v>
          </cell>
          <cell r="I39">
            <v>5.6</v>
          </cell>
          <cell r="J39" t="str">
            <v xml:space="preserve"> NOTICIAS 1</v>
          </cell>
          <cell r="K39" t="str">
            <v xml:space="preserve"> NOTICIAS 1</v>
          </cell>
          <cell r="L39">
            <v>1700</v>
          </cell>
          <cell r="M39">
            <v>305</v>
          </cell>
          <cell r="N39">
            <v>5.6</v>
          </cell>
          <cell r="O39" t="str">
            <v>DT</v>
          </cell>
          <cell r="P39" t="str">
            <v>FS</v>
          </cell>
          <cell r="Q39" t="str">
            <v>NAC.</v>
          </cell>
        </row>
        <row r="40">
          <cell r="A40" t="str">
            <v>ANT3:NAC.</v>
          </cell>
          <cell r="B40" t="str">
            <v>. 16H50</v>
          </cell>
          <cell r="C40">
            <v>0.70138888888888884</v>
          </cell>
          <cell r="D40">
            <v>36295</v>
          </cell>
          <cell r="E40">
            <v>20</v>
          </cell>
          <cell r="F40">
            <v>1</v>
          </cell>
          <cell r="G40">
            <v>1500</v>
          </cell>
          <cell r="H40">
            <v>262</v>
          </cell>
          <cell r="I40">
            <v>5.7</v>
          </cell>
          <cell r="J40" t="str">
            <v xml:space="preserve"> CINE</v>
          </cell>
          <cell r="K40" t="str">
            <v xml:space="preserve"> CINE</v>
          </cell>
          <cell r="L40">
            <v>1500</v>
          </cell>
          <cell r="M40">
            <v>262</v>
          </cell>
          <cell r="N40">
            <v>5.7</v>
          </cell>
          <cell r="O40" t="str">
            <v>DT</v>
          </cell>
          <cell r="P40" t="str">
            <v>FS</v>
          </cell>
          <cell r="Q40" t="str">
            <v>NAC.</v>
          </cell>
        </row>
        <row r="41">
          <cell r="A41" t="str">
            <v>ANT3:NAC.</v>
          </cell>
          <cell r="B41" t="str">
            <v>. 19H20</v>
          </cell>
          <cell r="C41">
            <v>0.80555555555555547</v>
          </cell>
          <cell r="D41">
            <v>36295</v>
          </cell>
          <cell r="E41">
            <v>20</v>
          </cell>
          <cell r="F41">
            <v>1</v>
          </cell>
          <cell r="G41">
            <v>1200</v>
          </cell>
          <cell r="H41">
            <v>392</v>
          </cell>
          <cell r="I41">
            <v>3.1</v>
          </cell>
          <cell r="J41" t="str">
            <v xml:space="preserve"> CINE</v>
          </cell>
          <cell r="K41" t="str">
            <v xml:space="preserve"> CINE</v>
          </cell>
          <cell r="L41">
            <v>1200</v>
          </cell>
          <cell r="M41">
            <v>392</v>
          </cell>
          <cell r="N41">
            <v>3.1</v>
          </cell>
          <cell r="O41" t="str">
            <v>DT</v>
          </cell>
          <cell r="P41" t="str">
            <v>FS</v>
          </cell>
          <cell r="Q41" t="str">
            <v>NAC.</v>
          </cell>
        </row>
        <row r="42">
          <cell r="A42" t="str">
            <v>ANT3:NAC.</v>
          </cell>
          <cell r="B42" t="str">
            <v>. 23H20</v>
          </cell>
          <cell r="C42">
            <v>0.97222222222222221</v>
          </cell>
          <cell r="D42">
            <v>36295</v>
          </cell>
          <cell r="E42">
            <v>20</v>
          </cell>
          <cell r="F42">
            <v>1</v>
          </cell>
          <cell r="G42">
            <v>1800</v>
          </cell>
          <cell r="H42">
            <v>183</v>
          </cell>
          <cell r="I42">
            <v>9.9</v>
          </cell>
          <cell r="J42" t="str">
            <v xml:space="preserve"> TRATO HECHO</v>
          </cell>
          <cell r="K42" t="str">
            <v xml:space="preserve"> TRATO HECHO</v>
          </cell>
          <cell r="L42">
            <v>1800</v>
          </cell>
          <cell r="M42">
            <v>183</v>
          </cell>
          <cell r="N42">
            <v>9.9</v>
          </cell>
          <cell r="O42" t="str">
            <v>PT</v>
          </cell>
          <cell r="P42" t="str">
            <v>FS</v>
          </cell>
          <cell r="Q42" t="str">
            <v>NAC.</v>
          </cell>
        </row>
        <row r="43">
          <cell r="A43" t="str">
            <v>ANT3:NAC.</v>
          </cell>
          <cell r="B43" t="str">
            <v>. 17H15</v>
          </cell>
          <cell r="C43">
            <v>0.71875</v>
          </cell>
          <cell r="D43">
            <v>36296</v>
          </cell>
          <cell r="E43">
            <v>20</v>
          </cell>
          <cell r="F43">
            <v>1</v>
          </cell>
          <cell r="G43">
            <v>1500</v>
          </cell>
          <cell r="H43">
            <v>276</v>
          </cell>
          <cell r="I43">
            <v>5.4</v>
          </cell>
          <cell r="J43" t="str">
            <v xml:space="preserve"> CINE</v>
          </cell>
          <cell r="K43" t="str">
            <v xml:space="preserve"> CINE</v>
          </cell>
          <cell r="L43">
            <v>1500</v>
          </cell>
          <cell r="M43">
            <v>276</v>
          </cell>
          <cell r="N43">
            <v>5.4</v>
          </cell>
          <cell r="O43" t="str">
            <v>DT</v>
          </cell>
          <cell r="P43" t="str">
            <v>FS</v>
          </cell>
          <cell r="Q43" t="str">
            <v>NAC.</v>
          </cell>
        </row>
        <row r="44">
          <cell r="A44" t="str">
            <v>ANT3:NAC.</v>
          </cell>
          <cell r="B44" t="str">
            <v>. 23H10</v>
          </cell>
          <cell r="C44">
            <v>0.96527777777777779</v>
          </cell>
          <cell r="D44">
            <v>36304</v>
          </cell>
          <cell r="E44">
            <v>20</v>
          </cell>
          <cell r="F44">
            <v>1</v>
          </cell>
          <cell r="G44">
            <v>2800</v>
          </cell>
          <cell r="H44">
            <v>331</v>
          </cell>
          <cell r="I44">
            <v>8.5</v>
          </cell>
          <cell r="J44" t="str">
            <v xml:space="preserve"> GRAN CINE</v>
          </cell>
          <cell r="K44" t="str">
            <v xml:space="preserve"> GRAN CINE</v>
          </cell>
          <cell r="L44">
            <v>2800</v>
          </cell>
          <cell r="M44">
            <v>331</v>
          </cell>
          <cell r="N44">
            <v>8.5</v>
          </cell>
          <cell r="O44" t="str">
            <v>PT</v>
          </cell>
          <cell r="P44" t="str">
            <v>Lab</v>
          </cell>
          <cell r="Q44" t="str">
            <v>NAC.</v>
          </cell>
        </row>
        <row r="45">
          <cell r="A45" t="str">
            <v>ANT3:NAC.</v>
          </cell>
          <cell r="B45" t="str">
            <v>. 14H20</v>
          </cell>
          <cell r="C45">
            <v>0.59722222222222221</v>
          </cell>
          <cell r="D45">
            <v>36305</v>
          </cell>
          <cell r="E45">
            <v>20</v>
          </cell>
          <cell r="F45">
            <v>1</v>
          </cell>
          <cell r="G45">
            <v>1700</v>
          </cell>
          <cell r="H45">
            <v>394</v>
          </cell>
          <cell r="I45">
            <v>4.3</v>
          </cell>
          <cell r="J45" t="str">
            <v xml:space="preserve"> SERIE</v>
          </cell>
          <cell r="K45" t="str">
            <v xml:space="preserve"> SERIE</v>
          </cell>
          <cell r="L45">
            <v>1700</v>
          </cell>
          <cell r="M45">
            <v>394</v>
          </cell>
          <cell r="N45">
            <v>4.3</v>
          </cell>
          <cell r="O45" t="str">
            <v>DT</v>
          </cell>
          <cell r="P45" t="str">
            <v>Lab</v>
          </cell>
          <cell r="Q45" t="str">
            <v>NAC.</v>
          </cell>
        </row>
        <row r="46">
          <cell r="A46" t="str">
            <v>ANT3:NAC.</v>
          </cell>
          <cell r="B46" t="str">
            <v>. 13H50</v>
          </cell>
          <cell r="C46">
            <v>0.57638888888888895</v>
          </cell>
          <cell r="D46">
            <v>36306</v>
          </cell>
          <cell r="E46">
            <v>20</v>
          </cell>
          <cell r="F46">
            <v>1</v>
          </cell>
          <cell r="G46">
            <v>500</v>
          </cell>
          <cell r="H46">
            <v>179</v>
          </cell>
          <cell r="I46">
            <v>2.8</v>
          </cell>
          <cell r="J46" t="str">
            <v xml:space="preserve"> SERIE</v>
          </cell>
          <cell r="K46" t="str">
            <v xml:space="preserve"> SERIE</v>
          </cell>
          <cell r="L46">
            <v>500</v>
          </cell>
          <cell r="M46">
            <v>179</v>
          </cell>
          <cell r="N46">
            <v>2.8</v>
          </cell>
          <cell r="O46" t="str">
            <v>DT</v>
          </cell>
          <cell r="P46" t="str">
            <v>Lab</v>
          </cell>
          <cell r="Q46" t="str">
            <v>NAC.</v>
          </cell>
        </row>
        <row r="47">
          <cell r="A47" t="str">
            <v>ANT3:NAC.</v>
          </cell>
          <cell r="B47" t="str">
            <v>. 15H50</v>
          </cell>
          <cell r="C47">
            <v>0.65972222222222221</v>
          </cell>
          <cell r="D47">
            <v>36308</v>
          </cell>
          <cell r="E47">
            <v>20</v>
          </cell>
          <cell r="F47">
            <v>1</v>
          </cell>
          <cell r="G47">
            <v>900</v>
          </cell>
          <cell r="H47">
            <v>188</v>
          </cell>
          <cell r="I47">
            <v>4.8</v>
          </cell>
          <cell r="J47" t="str">
            <v xml:space="preserve"> SABOR A TI</v>
          </cell>
          <cell r="K47" t="str">
            <v xml:space="preserve"> SABOR A TI</v>
          </cell>
          <cell r="L47">
            <v>900</v>
          </cell>
          <cell r="M47">
            <v>188</v>
          </cell>
          <cell r="N47">
            <v>4.8</v>
          </cell>
          <cell r="O47" t="str">
            <v>DT</v>
          </cell>
          <cell r="P47" t="str">
            <v>Lab</v>
          </cell>
          <cell r="Q47" t="str">
            <v>NAC.</v>
          </cell>
        </row>
        <row r="48">
          <cell r="A48" t="str">
            <v>ANT3:NAC.</v>
          </cell>
          <cell r="B48" t="str">
            <v>. 16H50</v>
          </cell>
          <cell r="C48">
            <v>0.70138888888888884</v>
          </cell>
          <cell r="D48">
            <v>36309</v>
          </cell>
          <cell r="E48">
            <v>20</v>
          </cell>
          <cell r="F48">
            <v>1</v>
          </cell>
          <cell r="G48">
            <v>1500</v>
          </cell>
          <cell r="H48">
            <v>267</v>
          </cell>
          <cell r="I48">
            <v>5.6</v>
          </cell>
          <cell r="J48" t="str">
            <v xml:space="preserve"> CINE</v>
          </cell>
          <cell r="K48" t="str">
            <v xml:space="preserve"> CINE</v>
          </cell>
          <cell r="L48">
            <v>1500</v>
          </cell>
          <cell r="M48">
            <v>267</v>
          </cell>
          <cell r="N48">
            <v>5.6</v>
          </cell>
          <cell r="O48" t="str">
            <v>DT</v>
          </cell>
          <cell r="P48" t="str">
            <v>FS</v>
          </cell>
          <cell r="Q48" t="str">
            <v>NAC.</v>
          </cell>
        </row>
        <row r="49">
          <cell r="A49" t="str">
            <v>ANT3:NAC.</v>
          </cell>
          <cell r="B49" t="str">
            <v>. 18H20</v>
          </cell>
          <cell r="C49">
            <v>0.76388888888888884</v>
          </cell>
          <cell r="D49">
            <v>36309</v>
          </cell>
          <cell r="E49">
            <v>20</v>
          </cell>
          <cell r="F49">
            <v>1</v>
          </cell>
          <cell r="G49">
            <v>1200</v>
          </cell>
          <cell r="H49">
            <v>418</v>
          </cell>
          <cell r="I49">
            <v>2.9</v>
          </cell>
          <cell r="J49" t="str">
            <v xml:space="preserve"> CINE</v>
          </cell>
          <cell r="K49" t="str">
            <v xml:space="preserve"> CINE</v>
          </cell>
          <cell r="L49">
            <v>1200</v>
          </cell>
          <cell r="M49">
            <v>418</v>
          </cell>
          <cell r="N49">
            <v>2.9</v>
          </cell>
          <cell r="O49" t="str">
            <v>DT</v>
          </cell>
          <cell r="P49" t="str">
            <v>FS</v>
          </cell>
          <cell r="Q49" t="str">
            <v>NAC.</v>
          </cell>
        </row>
        <row r="50">
          <cell r="A50" t="str">
            <v>ANT3:NAC.</v>
          </cell>
          <cell r="B50" t="str">
            <v>. 22H50</v>
          </cell>
          <cell r="C50">
            <v>0.95138888888888884</v>
          </cell>
          <cell r="D50">
            <v>36309</v>
          </cell>
          <cell r="E50">
            <v>20</v>
          </cell>
          <cell r="F50">
            <v>1</v>
          </cell>
          <cell r="G50">
            <v>1800</v>
          </cell>
          <cell r="H50">
            <v>250</v>
          </cell>
          <cell r="I50">
            <v>7.2</v>
          </cell>
          <cell r="J50" t="str">
            <v xml:space="preserve"> TRATO HECHO</v>
          </cell>
          <cell r="K50" t="str">
            <v xml:space="preserve"> TRATO HECHO</v>
          </cell>
          <cell r="L50">
            <v>1800</v>
          </cell>
          <cell r="M50">
            <v>250</v>
          </cell>
          <cell r="N50">
            <v>7.2</v>
          </cell>
          <cell r="O50" t="str">
            <v>PT</v>
          </cell>
          <cell r="P50" t="str">
            <v>FS</v>
          </cell>
          <cell r="Q50" t="str">
            <v>NAC.</v>
          </cell>
        </row>
        <row r="51">
          <cell r="A51" t="str">
            <v>ANT3:NAC.</v>
          </cell>
          <cell r="B51" t="str">
            <v>. 16H20</v>
          </cell>
          <cell r="C51">
            <v>0.68055555555555547</v>
          </cell>
          <cell r="D51">
            <v>36310</v>
          </cell>
          <cell r="E51">
            <v>20</v>
          </cell>
          <cell r="F51">
            <v>1</v>
          </cell>
          <cell r="G51">
            <v>1500</v>
          </cell>
          <cell r="H51">
            <v>279</v>
          </cell>
          <cell r="I51">
            <v>5.4</v>
          </cell>
          <cell r="J51" t="str">
            <v xml:space="preserve"> CINE</v>
          </cell>
          <cell r="K51" t="str">
            <v xml:space="preserve"> CINE</v>
          </cell>
          <cell r="L51">
            <v>1500</v>
          </cell>
          <cell r="M51">
            <v>279</v>
          </cell>
          <cell r="N51">
            <v>5.4</v>
          </cell>
          <cell r="O51" t="str">
            <v>DT</v>
          </cell>
          <cell r="P51" t="str">
            <v>FS</v>
          </cell>
          <cell r="Q51" t="str">
            <v>NAC.</v>
          </cell>
        </row>
        <row r="52">
          <cell r="A52" t="str">
            <v>ANT3:NAC.</v>
          </cell>
          <cell r="B52" t="str">
            <v>. 16H50</v>
          </cell>
          <cell r="C52">
            <v>0.70138888888888884</v>
          </cell>
          <cell r="D52">
            <v>36310</v>
          </cell>
          <cell r="E52">
            <v>20</v>
          </cell>
          <cell r="F52">
            <v>1</v>
          </cell>
          <cell r="G52">
            <v>1500</v>
          </cell>
          <cell r="H52">
            <v>248</v>
          </cell>
          <cell r="I52">
            <v>6</v>
          </cell>
          <cell r="J52" t="str">
            <v xml:space="preserve"> CINE</v>
          </cell>
          <cell r="K52" t="str">
            <v xml:space="preserve"> CINE</v>
          </cell>
          <cell r="L52">
            <v>1500</v>
          </cell>
          <cell r="M52">
            <v>248</v>
          </cell>
          <cell r="N52">
            <v>6</v>
          </cell>
          <cell r="O52" t="str">
            <v>DT</v>
          </cell>
          <cell r="P52" t="str">
            <v>FS</v>
          </cell>
          <cell r="Q52" t="str">
            <v>NAC.</v>
          </cell>
        </row>
        <row r="53">
          <cell r="A53" t="str">
            <v>ANT3:NAC.</v>
          </cell>
          <cell r="B53" t="str">
            <v>. 19H20</v>
          </cell>
          <cell r="C53">
            <v>0.80555555555555547</v>
          </cell>
          <cell r="D53">
            <v>36310</v>
          </cell>
          <cell r="E53">
            <v>20</v>
          </cell>
          <cell r="F53">
            <v>1</v>
          </cell>
          <cell r="G53">
            <v>1200</v>
          </cell>
          <cell r="H53">
            <v>258</v>
          </cell>
          <cell r="I53">
            <v>4.7</v>
          </cell>
          <cell r="J53" t="str">
            <v xml:space="preserve"> REX</v>
          </cell>
          <cell r="K53" t="str">
            <v xml:space="preserve"> REX</v>
          </cell>
          <cell r="L53">
            <v>1200</v>
          </cell>
          <cell r="M53">
            <v>258</v>
          </cell>
          <cell r="N53">
            <v>4.7</v>
          </cell>
          <cell r="O53" t="str">
            <v>DT</v>
          </cell>
          <cell r="P53" t="str">
            <v>FS</v>
          </cell>
          <cell r="Q53" t="str">
            <v>NAC.</v>
          </cell>
        </row>
        <row r="54">
          <cell r="A54" t="str">
            <v>ANT3:NAC.</v>
          </cell>
          <cell r="B54" t="str">
            <v>. 15H50</v>
          </cell>
          <cell r="C54">
            <v>0.65972222222222221</v>
          </cell>
          <cell r="D54">
            <v>36313</v>
          </cell>
          <cell r="E54">
            <v>20</v>
          </cell>
          <cell r="F54">
            <v>1</v>
          </cell>
          <cell r="G54">
            <v>900</v>
          </cell>
          <cell r="H54">
            <v>171</v>
          </cell>
          <cell r="I54">
            <v>5.3</v>
          </cell>
          <cell r="J54" t="str">
            <v xml:space="preserve"> SABOR A TI</v>
          </cell>
          <cell r="K54" t="str">
            <v xml:space="preserve"> SABOR A TI</v>
          </cell>
          <cell r="L54">
            <v>900</v>
          </cell>
          <cell r="M54">
            <v>171</v>
          </cell>
          <cell r="N54">
            <v>5.3</v>
          </cell>
          <cell r="O54" t="str">
            <v>DT</v>
          </cell>
          <cell r="P54" t="str">
            <v>Lab</v>
          </cell>
          <cell r="Q54" t="str">
            <v>NAC.</v>
          </cell>
        </row>
        <row r="55">
          <cell r="A55" t="str">
            <v>ANT3:NAC.</v>
          </cell>
          <cell r="B55" t="str">
            <v>. 15H25</v>
          </cell>
          <cell r="C55">
            <v>0.64236111111111105</v>
          </cell>
          <cell r="D55">
            <v>36314</v>
          </cell>
          <cell r="E55">
            <v>20</v>
          </cell>
          <cell r="F55">
            <v>1</v>
          </cell>
          <cell r="G55">
            <v>1700</v>
          </cell>
          <cell r="H55">
            <v>338</v>
          </cell>
          <cell r="I55">
            <v>5</v>
          </cell>
          <cell r="J55" t="str">
            <v xml:space="preserve"> NOTICIAS 1</v>
          </cell>
          <cell r="K55" t="str">
            <v xml:space="preserve"> NOTICIAS 1</v>
          </cell>
          <cell r="L55">
            <v>1700</v>
          </cell>
          <cell r="M55">
            <v>338</v>
          </cell>
          <cell r="N55">
            <v>5</v>
          </cell>
          <cell r="O55" t="str">
            <v>DT</v>
          </cell>
          <cell r="P55" t="str">
            <v>Lab</v>
          </cell>
          <cell r="Q55" t="str">
            <v>NAC.</v>
          </cell>
        </row>
        <row r="56">
          <cell r="A56" t="str">
            <v>ANT3:NAC.</v>
          </cell>
          <cell r="B56" t="str">
            <v>. 22H20</v>
          </cell>
          <cell r="C56">
            <v>0.93055555555555547</v>
          </cell>
          <cell r="D56">
            <v>36314</v>
          </cell>
          <cell r="E56">
            <v>20</v>
          </cell>
          <cell r="F56">
            <v>1</v>
          </cell>
          <cell r="G56">
            <v>3100</v>
          </cell>
          <cell r="H56">
            <v>427</v>
          </cell>
          <cell r="I56">
            <v>7.3</v>
          </cell>
          <cell r="J56" t="str">
            <v xml:space="preserve"> MANOS A LA OBRA</v>
          </cell>
          <cell r="K56" t="str">
            <v xml:space="preserve"> MANOS A LA OBRA</v>
          </cell>
          <cell r="L56">
            <v>3100</v>
          </cell>
          <cell r="M56">
            <v>427</v>
          </cell>
          <cell r="N56">
            <v>7.3</v>
          </cell>
          <cell r="O56" t="str">
            <v>PT</v>
          </cell>
          <cell r="P56" t="str">
            <v>Lab</v>
          </cell>
          <cell r="Q56" t="str">
            <v>NAC.</v>
          </cell>
        </row>
        <row r="57">
          <cell r="A57" t="str">
            <v>ANT3:NAC.</v>
          </cell>
          <cell r="B57" t="str">
            <v>. 14H20</v>
          </cell>
          <cell r="C57">
            <v>0.59722222222222221</v>
          </cell>
          <cell r="D57">
            <v>36315</v>
          </cell>
          <cell r="E57">
            <v>20</v>
          </cell>
          <cell r="F57">
            <v>1</v>
          </cell>
          <cell r="G57">
            <v>1700</v>
          </cell>
          <cell r="H57">
            <v>392</v>
          </cell>
          <cell r="I57">
            <v>4.3</v>
          </cell>
          <cell r="J57" t="str">
            <v xml:space="preserve"> SERIE</v>
          </cell>
          <cell r="K57" t="str">
            <v xml:space="preserve"> SERIE</v>
          </cell>
          <cell r="L57">
            <v>1700</v>
          </cell>
          <cell r="M57">
            <v>392</v>
          </cell>
          <cell r="N57">
            <v>4.3</v>
          </cell>
          <cell r="O57" t="str">
            <v>DT</v>
          </cell>
          <cell r="P57" t="str">
            <v>Lab</v>
          </cell>
          <cell r="Q57" t="str">
            <v>NAC.</v>
          </cell>
        </row>
        <row r="58">
          <cell r="A58" t="str">
            <v>ANT3:NAC.</v>
          </cell>
          <cell r="B58" t="str">
            <v>. 15H50</v>
          </cell>
          <cell r="C58">
            <v>0.65972222222222221</v>
          </cell>
          <cell r="D58">
            <v>36316</v>
          </cell>
          <cell r="E58">
            <v>20</v>
          </cell>
          <cell r="F58">
            <v>1</v>
          </cell>
          <cell r="G58">
            <v>1500</v>
          </cell>
          <cell r="H58">
            <v>313</v>
          </cell>
          <cell r="I58">
            <v>4.8</v>
          </cell>
          <cell r="J58" t="str">
            <v xml:space="preserve"> CINE</v>
          </cell>
          <cell r="K58" t="str">
            <v xml:space="preserve"> CINE</v>
          </cell>
          <cell r="L58">
            <v>1500</v>
          </cell>
          <cell r="M58">
            <v>313</v>
          </cell>
          <cell r="N58">
            <v>4.8</v>
          </cell>
          <cell r="O58" t="str">
            <v>DT</v>
          </cell>
          <cell r="P58" t="str">
            <v>FS</v>
          </cell>
          <cell r="Q58" t="str">
            <v>NAC.</v>
          </cell>
        </row>
        <row r="59">
          <cell r="A59" t="str">
            <v>ANT3:NAC.</v>
          </cell>
          <cell r="B59" t="str">
            <v>. 17H50</v>
          </cell>
          <cell r="C59">
            <v>0.74305555555555547</v>
          </cell>
          <cell r="D59">
            <v>36316</v>
          </cell>
          <cell r="E59">
            <v>20</v>
          </cell>
          <cell r="F59">
            <v>1</v>
          </cell>
          <cell r="G59">
            <v>1200</v>
          </cell>
          <cell r="H59">
            <v>369</v>
          </cell>
          <cell r="I59">
            <v>3.3</v>
          </cell>
          <cell r="J59" t="str">
            <v xml:space="preserve"> CINE</v>
          </cell>
          <cell r="K59" t="str">
            <v xml:space="preserve"> CINE</v>
          </cell>
          <cell r="L59">
            <v>1200</v>
          </cell>
          <cell r="M59">
            <v>369</v>
          </cell>
          <cell r="N59">
            <v>3.3</v>
          </cell>
          <cell r="O59" t="str">
            <v>DT</v>
          </cell>
          <cell r="P59" t="str">
            <v>FS</v>
          </cell>
          <cell r="Q59" t="str">
            <v>NAC.</v>
          </cell>
        </row>
        <row r="60">
          <cell r="A60" t="str">
            <v>ANT3:NAC.</v>
          </cell>
          <cell r="B60" t="str">
            <v>. 22H50</v>
          </cell>
          <cell r="C60">
            <v>0.95138888888888884</v>
          </cell>
          <cell r="D60">
            <v>36316</v>
          </cell>
          <cell r="E60">
            <v>20</v>
          </cell>
          <cell r="F60">
            <v>1</v>
          </cell>
          <cell r="G60">
            <v>1800</v>
          </cell>
          <cell r="H60">
            <v>260</v>
          </cell>
          <cell r="I60">
            <v>6.9</v>
          </cell>
          <cell r="J60" t="str">
            <v xml:space="preserve"> TRATO HECHO</v>
          </cell>
          <cell r="K60" t="str">
            <v xml:space="preserve"> TRATO HECHO</v>
          </cell>
          <cell r="L60">
            <v>1800</v>
          </cell>
          <cell r="M60">
            <v>260</v>
          </cell>
          <cell r="N60">
            <v>6.9</v>
          </cell>
          <cell r="O60" t="str">
            <v>PT</v>
          </cell>
          <cell r="P60" t="str">
            <v>FS</v>
          </cell>
          <cell r="Q60" t="str">
            <v>NAC.</v>
          </cell>
        </row>
        <row r="61">
          <cell r="A61" t="str">
            <v>ANT3:NAC.</v>
          </cell>
          <cell r="B61" t="str">
            <v>. 13H50</v>
          </cell>
          <cell r="C61">
            <v>0.57638888888888895</v>
          </cell>
          <cell r="D61">
            <v>36317</v>
          </cell>
          <cell r="E61">
            <v>20</v>
          </cell>
          <cell r="F61">
            <v>1</v>
          </cell>
          <cell r="G61">
            <v>600</v>
          </cell>
          <cell r="H61">
            <v>228</v>
          </cell>
          <cell r="I61">
            <v>2.6</v>
          </cell>
          <cell r="J61" t="str">
            <v xml:space="preserve"> SORPRESA, SORPRESA (R)</v>
          </cell>
          <cell r="K61" t="str">
            <v xml:space="preserve"> SORPRESA, SORPRESA (R)</v>
          </cell>
          <cell r="L61">
            <v>600</v>
          </cell>
          <cell r="M61">
            <v>228</v>
          </cell>
          <cell r="N61">
            <v>2.6</v>
          </cell>
          <cell r="O61" t="str">
            <v>DT</v>
          </cell>
          <cell r="P61" t="str">
            <v>FS</v>
          </cell>
          <cell r="Q61" t="str">
            <v>NAC.</v>
          </cell>
        </row>
        <row r="62">
          <cell r="A62" t="str">
            <v>ANT3:NAC.</v>
          </cell>
          <cell r="B62" t="str">
            <v>. 15H25</v>
          </cell>
          <cell r="C62">
            <v>0.64236111111111105</v>
          </cell>
          <cell r="D62">
            <v>36320</v>
          </cell>
          <cell r="E62">
            <v>20</v>
          </cell>
          <cell r="F62">
            <v>1</v>
          </cell>
          <cell r="G62">
            <v>1700</v>
          </cell>
          <cell r="H62">
            <v>312</v>
          </cell>
          <cell r="I62">
            <v>5.4</v>
          </cell>
          <cell r="J62" t="str">
            <v xml:space="preserve"> NOTICIAS 1</v>
          </cell>
          <cell r="K62" t="str">
            <v xml:space="preserve"> NOTICIAS 1</v>
          </cell>
          <cell r="L62">
            <v>1700</v>
          </cell>
          <cell r="M62">
            <v>312</v>
          </cell>
          <cell r="N62">
            <v>5.4</v>
          </cell>
          <cell r="O62" t="str">
            <v>DT</v>
          </cell>
          <cell r="P62" t="str">
            <v>Lab</v>
          </cell>
          <cell r="Q62" t="str">
            <v>NAC.</v>
          </cell>
        </row>
        <row r="63">
          <cell r="A63" t="str">
            <v>ANT3:NAC.</v>
          </cell>
          <cell r="B63" t="str">
            <v>. 21H20</v>
          </cell>
          <cell r="C63">
            <v>0.88888888888888884</v>
          </cell>
          <cell r="D63">
            <v>36320</v>
          </cell>
          <cell r="E63">
            <v>20</v>
          </cell>
          <cell r="F63">
            <v>1</v>
          </cell>
          <cell r="G63">
            <v>2000</v>
          </cell>
          <cell r="H63">
            <v>397</v>
          </cell>
          <cell r="I63">
            <v>5</v>
          </cell>
          <cell r="J63" t="str">
            <v xml:space="preserve"> NOTICIAS 2</v>
          </cell>
          <cell r="K63" t="str">
            <v xml:space="preserve"> NOTICIAS 2</v>
          </cell>
          <cell r="L63">
            <v>2000</v>
          </cell>
          <cell r="M63">
            <v>397</v>
          </cell>
          <cell r="N63">
            <v>5</v>
          </cell>
          <cell r="O63" t="str">
            <v>PT</v>
          </cell>
          <cell r="P63" t="str">
            <v>Lab</v>
          </cell>
          <cell r="Q63" t="str">
            <v>NAC.</v>
          </cell>
        </row>
        <row r="64">
          <cell r="A64" t="str">
            <v>ANT3:NAC.</v>
          </cell>
          <cell r="B64" t="str">
            <v>. 23H20</v>
          </cell>
          <cell r="C64">
            <v>0.97222222222222221</v>
          </cell>
          <cell r="D64">
            <v>36321</v>
          </cell>
          <cell r="E64">
            <v>20</v>
          </cell>
          <cell r="F64">
            <v>1</v>
          </cell>
          <cell r="G64">
            <v>2000</v>
          </cell>
          <cell r="H64">
            <v>288</v>
          </cell>
          <cell r="I64">
            <v>6.9</v>
          </cell>
          <cell r="J64" t="str">
            <v xml:space="preserve"> MANOS A LA OBRA (R)</v>
          </cell>
          <cell r="K64" t="str">
            <v xml:space="preserve"> MANOS A LA OBRA (R)</v>
          </cell>
          <cell r="L64">
            <v>2000</v>
          </cell>
          <cell r="M64">
            <v>288</v>
          </cell>
          <cell r="N64">
            <v>6.9</v>
          </cell>
          <cell r="O64" t="str">
            <v>PT</v>
          </cell>
          <cell r="P64" t="str">
            <v>Lab</v>
          </cell>
          <cell r="Q64" t="str">
            <v>NAC.</v>
          </cell>
        </row>
        <row r="65">
          <cell r="A65" t="str">
            <v>ANT3:NAC.</v>
          </cell>
          <cell r="B65" t="str">
            <v>. 19H20</v>
          </cell>
          <cell r="C65">
            <v>0.80555555555555547</v>
          </cell>
          <cell r="D65">
            <v>36322</v>
          </cell>
          <cell r="E65">
            <v>20</v>
          </cell>
          <cell r="F65">
            <v>1</v>
          </cell>
          <cell r="G65">
            <v>800</v>
          </cell>
          <cell r="H65">
            <v>175</v>
          </cell>
          <cell r="I65">
            <v>4.5999999999999996</v>
          </cell>
          <cell r="J65" t="str">
            <v xml:space="preserve"> ALTA TENSION</v>
          </cell>
          <cell r="K65" t="str">
            <v xml:space="preserve"> ALTA TENSION</v>
          </cell>
          <cell r="L65">
            <v>800</v>
          </cell>
          <cell r="M65">
            <v>175</v>
          </cell>
          <cell r="N65">
            <v>4.5999999999999996</v>
          </cell>
          <cell r="O65" t="str">
            <v>DT</v>
          </cell>
          <cell r="P65" t="str">
            <v>Lab</v>
          </cell>
          <cell r="Q65" t="str">
            <v>NAC.</v>
          </cell>
        </row>
        <row r="66">
          <cell r="A66" t="str">
            <v>ANT3:NAC.</v>
          </cell>
          <cell r="B66" t="str">
            <v>. 17H50</v>
          </cell>
          <cell r="C66">
            <v>0.74305555555555547</v>
          </cell>
          <cell r="D66">
            <v>36323</v>
          </cell>
          <cell r="E66">
            <v>20</v>
          </cell>
          <cell r="F66">
            <v>1</v>
          </cell>
          <cell r="G66">
            <v>1200</v>
          </cell>
          <cell r="H66">
            <v>373</v>
          </cell>
          <cell r="I66">
            <v>3.2</v>
          </cell>
          <cell r="J66" t="str">
            <v xml:space="preserve"> CINE</v>
          </cell>
          <cell r="K66" t="str">
            <v xml:space="preserve"> CINE</v>
          </cell>
          <cell r="L66">
            <v>1200</v>
          </cell>
          <cell r="M66">
            <v>373</v>
          </cell>
          <cell r="N66">
            <v>3.2</v>
          </cell>
          <cell r="O66" t="str">
            <v>DT</v>
          </cell>
          <cell r="P66" t="str">
            <v>FS</v>
          </cell>
          <cell r="Q66" t="str">
            <v>NAC.</v>
          </cell>
        </row>
        <row r="67">
          <cell r="A67" t="str">
            <v>ANT3:NAC.</v>
          </cell>
          <cell r="B67" t="str">
            <v>. 17H15</v>
          </cell>
          <cell r="C67">
            <v>0.71875</v>
          </cell>
          <cell r="D67">
            <v>36324</v>
          </cell>
          <cell r="E67">
            <v>20</v>
          </cell>
          <cell r="F67">
            <v>1</v>
          </cell>
          <cell r="G67">
            <v>1500</v>
          </cell>
          <cell r="H67">
            <v>311</v>
          </cell>
          <cell r="I67">
            <v>4.8</v>
          </cell>
          <cell r="J67" t="str">
            <v xml:space="preserve"> CINE</v>
          </cell>
          <cell r="K67" t="str">
            <v xml:space="preserve"> CINE</v>
          </cell>
          <cell r="L67">
            <v>1500</v>
          </cell>
          <cell r="M67">
            <v>311</v>
          </cell>
          <cell r="N67">
            <v>4.8</v>
          </cell>
          <cell r="O67" t="str">
            <v>DT</v>
          </cell>
          <cell r="P67" t="str">
            <v>FS</v>
          </cell>
          <cell r="Q67" t="str">
            <v>NAC.</v>
          </cell>
        </row>
        <row r="68">
          <cell r="A68" t="str">
            <v>ANT3:NAC.</v>
          </cell>
          <cell r="B68" t="str">
            <v>. 20H20</v>
          </cell>
          <cell r="C68">
            <v>0.84722222222222221</v>
          </cell>
          <cell r="D68">
            <v>36324</v>
          </cell>
          <cell r="E68">
            <v>20</v>
          </cell>
          <cell r="F68">
            <v>1</v>
          </cell>
          <cell r="G68">
            <v>1000</v>
          </cell>
          <cell r="H68">
            <v>199</v>
          </cell>
          <cell r="I68">
            <v>5</v>
          </cell>
          <cell r="J68" t="str">
            <v xml:space="preserve"> ESPEJO PUBLICO</v>
          </cell>
          <cell r="K68" t="str">
            <v xml:space="preserve"> ESPEJO PUBLICO</v>
          </cell>
          <cell r="L68">
            <v>1000</v>
          </cell>
          <cell r="M68">
            <v>199</v>
          </cell>
          <cell r="N68">
            <v>5</v>
          </cell>
          <cell r="O68" t="str">
            <v>DT</v>
          </cell>
          <cell r="P68" t="str">
            <v>FS</v>
          </cell>
          <cell r="Q68" t="str">
            <v>NAC.</v>
          </cell>
        </row>
        <row r="69">
          <cell r="A69" t="str">
            <v>C33:CAT.</v>
          </cell>
          <cell r="B69" t="str">
            <v xml:space="preserve"> 22H00</v>
          </cell>
          <cell r="C69">
            <v>0.91666666666666663</v>
          </cell>
          <cell r="D69">
            <v>36279</v>
          </cell>
          <cell r="E69">
            <v>20</v>
          </cell>
          <cell r="F69">
            <v>1</v>
          </cell>
          <cell r="G69">
            <v>75</v>
          </cell>
          <cell r="H69">
            <v>601</v>
          </cell>
          <cell r="I69">
            <v>0.1</v>
          </cell>
          <cell r="J69" t="str">
            <v xml:space="preserve"> NOTICIAS 33</v>
          </cell>
          <cell r="K69" t="str">
            <v xml:space="preserve"> NOTICIAS 33</v>
          </cell>
          <cell r="L69">
            <v>75</v>
          </cell>
          <cell r="M69">
            <v>601</v>
          </cell>
          <cell r="N69">
            <v>0.1</v>
          </cell>
          <cell r="O69" t="str">
            <v>PT</v>
          </cell>
          <cell r="P69" t="str">
            <v>Lab</v>
          </cell>
          <cell r="Q69" t="str">
            <v>CAT.</v>
          </cell>
        </row>
        <row r="70">
          <cell r="A70" t="str">
            <v>C33:CAT.</v>
          </cell>
          <cell r="B70" t="str">
            <v xml:space="preserve"> 22H00</v>
          </cell>
          <cell r="C70">
            <v>0.91666666666666663</v>
          </cell>
          <cell r="D70">
            <v>36280</v>
          </cell>
          <cell r="E70">
            <v>20</v>
          </cell>
          <cell r="F70">
            <v>1</v>
          </cell>
          <cell r="G70">
            <v>75</v>
          </cell>
          <cell r="H70">
            <v>714</v>
          </cell>
          <cell r="I70">
            <v>0.1</v>
          </cell>
          <cell r="J70" t="str">
            <v xml:space="preserve"> NOTICIAS 33</v>
          </cell>
          <cell r="K70" t="str">
            <v xml:space="preserve"> NOTICIAS 33</v>
          </cell>
          <cell r="L70">
            <v>75</v>
          </cell>
          <cell r="M70">
            <v>714</v>
          </cell>
          <cell r="N70">
            <v>0.1</v>
          </cell>
          <cell r="O70" t="str">
            <v>PT</v>
          </cell>
          <cell r="P70" t="str">
            <v>Lab</v>
          </cell>
          <cell r="Q70" t="str">
            <v>CAT.</v>
          </cell>
        </row>
        <row r="71">
          <cell r="A71" t="str">
            <v>C33:CAT.</v>
          </cell>
          <cell r="B71" t="str">
            <v xml:space="preserve"> 22H30</v>
          </cell>
          <cell r="C71">
            <v>0.9375</v>
          </cell>
          <cell r="D71">
            <v>36280</v>
          </cell>
          <cell r="E71">
            <v>20</v>
          </cell>
          <cell r="F71">
            <v>1</v>
          </cell>
          <cell r="G71">
            <v>50</v>
          </cell>
          <cell r="H71">
            <v>534</v>
          </cell>
          <cell r="I71">
            <v>0.1</v>
          </cell>
          <cell r="J71" t="str">
            <v xml:space="preserve"> NOCHE CLASICA</v>
          </cell>
          <cell r="K71" t="str">
            <v xml:space="preserve"> NOCHE CLASICA</v>
          </cell>
          <cell r="L71">
            <v>50</v>
          </cell>
          <cell r="M71">
            <v>534</v>
          </cell>
          <cell r="N71">
            <v>0.1</v>
          </cell>
          <cell r="O71" t="str">
            <v>PT</v>
          </cell>
          <cell r="P71" t="str">
            <v>Lab</v>
          </cell>
          <cell r="Q71" t="str">
            <v>CAT.</v>
          </cell>
        </row>
        <row r="72">
          <cell r="A72" t="str">
            <v>C33:CAT.</v>
          </cell>
          <cell r="B72" t="str">
            <v xml:space="preserve"> 23H00</v>
          </cell>
          <cell r="C72">
            <v>0.95833333333333337</v>
          </cell>
          <cell r="D72">
            <v>36280</v>
          </cell>
          <cell r="E72">
            <v>20</v>
          </cell>
          <cell r="F72">
            <v>1</v>
          </cell>
          <cell r="G72">
            <v>50</v>
          </cell>
          <cell r="H72">
            <v>801</v>
          </cell>
          <cell r="I72">
            <v>0.1</v>
          </cell>
          <cell r="J72" t="str">
            <v xml:space="preserve"> NOCHE CLASICA</v>
          </cell>
          <cell r="K72" t="str">
            <v xml:space="preserve"> NOCHE CLASICA</v>
          </cell>
          <cell r="L72">
            <v>50</v>
          </cell>
          <cell r="M72">
            <v>801</v>
          </cell>
          <cell r="N72">
            <v>0.1</v>
          </cell>
          <cell r="O72" t="str">
            <v>PT</v>
          </cell>
          <cell r="P72" t="str">
            <v>Lab</v>
          </cell>
          <cell r="Q72" t="str">
            <v>CAT.</v>
          </cell>
        </row>
        <row r="73">
          <cell r="A73" t="str">
            <v>C33:CAT.</v>
          </cell>
          <cell r="B73" t="str">
            <v xml:space="preserve"> 21H30</v>
          </cell>
          <cell r="C73">
            <v>0.89583333333333337</v>
          </cell>
          <cell r="D73">
            <v>36281</v>
          </cell>
          <cell r="E73">
            <v>20</v>
          </cell>
          <cell r="F73">
            <v>1</v>
          </cell>
          <cell r="G73">
            <v>100</v>
          </cell>
          <cell r="H73">
            <v>493</v>
          </cell>
          <cell r="I73">
            <v>0.2</v>
          </cell>
          <cell r="J73" t="str">
            <v xml:space="preserve"> 60 MINUTS</v>
          </cell>
          <cell r="K73" t="str">
            <v xml:space="preserve"> 60 MINUTS</v>
          </cell>
          <cell r="L73">
            <v>100</v>
          </cell>
          <cell r="M73">
            <v>493</v>
          </cell>
          <cell r="N73">
            <v>0.2</v>
          </cell>
          <cell r="O73" t="str">
            <v>PT</v>
          </cell>
          <cell r="P73" t="str">
            <v>FS</v>
          </cell>
          <cell r="Q73" t="str">
            <v>CAT.</v>
          </cell>
        </row>
        <row r="74">
          <cell r="A74" t="str">
            <v>C33:CAT.</v>
          </cell>
          <cell r="B74" t="str">
            <v xml:space="preserve"> 23H00</v>
          </cell>
          <cell r="C74">
            <v>0.95833333333333337</v>
          </cell>
          <cell r="D74">
            <v>36281</v>
          </cell>
          <cell r="E74">
            <v>20</v>
          </cell>
          <cell r="F74">
            <v>1</v>
          </cell>
          <cell r="G74">
            <v>125</v>
          </cell>
          <cell r="H74">
            <v>282</v>
          </cell>
          <cell r="I74">
            <v>0.4</v>
          </cell>
          <cell r="J74" t="str">
            <v xml:space="preserve"> MILENIUM</v>
          </cell>
          <cell r="K74" t="str">
            <v xml:space="preserve"> MILENIUM</v>
          </cell>
          <cell r="L74">
            <v>125</v>
          </cell>
          <cell r="M74">
            <v>282</v>
          </cell>
          <cell r="N74">
            <v>0.4</v>
          </cell>
          <cell r="O74" t="str">
            <v>PT</v>
          </cell>
          <cell r="P74" t="str">
            <v>FS</v>
          </cell>
          <cell r="Q74" t="str">
            <v>CAT.</v>
          </cell>
        </row>
        <row r="75">
          <cell r="A75" t="str">
            <v>C33:CAT.</v>
          </cell>
          <cell r="B75" t="str">
            <v xml:space="preserve"> 24H00</v>
          </cell>
          <cell r="C75">
            <v>1</v>
          </cell>
          <cell r="D75">
            <v>36281</v>
          </cell>
          <cell r="E75">
            <v>20</v>
          </cell>
          <cell r="F75">
            <v>1</v>
          </cell>
          <cell r="G75">
            <v>125</v>
          </cell>
          <cell r="H75">
            <v>331</v>
          </cell>
          <cell r="I75">
            <v>0.4</v>
          </cell>
          <cell r="J75" t="str">
            <v xml:space="preserve"> MILENIUM</v>
          </cell>
          <cell r="K75" t="str">
            <v xml:space="preserve"> MILENIUM</v>
          </cell>
          <cell r="L75">
            <v>125</v>
          </cell>
          <cell r="M75">
            <v>331</v>
          </cell>
          <cell r="N75">
            <v>0.4</v>
          </cell>
          <cell r="O75" t="str">
            <v>PT</v>
          </cell>
          <cell r="P75" t="str">
            <v>FS</v>
          </cell>
          <cell r="Q75" t="str">
            <v>CAT.</v>
          </cell>
        </row>
        <row r="76">
          <cell r="A76" t="str">
            <v>C33:CAT.</v>
          </cell>
          <cell r="B76" t="str">
            <v xml:space="preserve"> 19H00</v>
          </cell>
          <cell r="C76">
            <v>0.79166666666666663</v>
          </cell>
          <cell r="D76">
            <v>36282</v>
          </cell>
          <cell r="E76">
            <v>20</v>
          </cell>
          <cell r="F76">
            <v>1</v>
          </cell>
          <cell r="G76">
            <v>100</v>
          </cell>
          <cell r="H76">
            <v>298</v>
          </cell>
          <cell r="I76">
            <v>0.3</v>
          </cell>
          <cell r="J76" t="str">
            <v xml:space="preserve"> SEGLE XX</v>
          </cell>
          <cell r="K76" t="str">
            <v xml:space="preserve"> SEGLE XX</v>
          </cell>
          <cell r="L76">
            <v>100</v>
          </cell>
          <cell r="M76">
            <v>298</v>
          </cell>
          <cell r="N76">
            <v>0.3</v>
          </cell>
          <cell r="O76" t="str">
            <v>DT</v>
          </cell>
          <cell r="P76" t="str">
            <v>FS</v>
          </cell>
          <cell r="Q76" t="str">
            <v>CAT.</v>
          </cell>
        </row>
        <row r="77">
          <cell r="A77" t="str">
            <v>C33:CAT.</v>
          </cell>
          <cell r="B77" t="str">
            <v xml:space="preserve"> 20H30</v>
          </cell>
          <cell r="C77">
            <v>0.85416666666666663</v>
          </cell>
          <cell r="D77">
            <v>36282</v>
          </cell>
          <cell r="E77">
            <v>20</v>
          </cell>
          <cell r="F77">
            <v>1</v>
          </cell>
          <cell r="G77">
            <v>125</v>
          </cell>
          <cell r="H77">
            <v>321</v>
          </cell>
          <cell r="I77">
            <v>0.4</v>
          </cell>
          <cell r="J77" t="str">
            <v xml:space="preserve"> LABERINTO DE SOMBRAS (R)</v>
          </cell>
          <cell r="K77" t="str">
            <v xml:space="preserve"> LABERINTO DE SOMBRAS (R)</v>
          </cell>
          <cell r="L77">
            <v>125</v>
          </cell>
          <cell r="M77">
            <v>321</v>
          </cell>
          <cell r="N77">
            <v>0.4</v>
          </cell>
          <cell r="O77" t="str">
            <v>PT</v>
          </cell>
          <cell r="P77" t="str">
            <v>FS</v>
          </cell>
          <cell r="Q77" t="str">
            <v>CAT.</v>
          </cell>
        </row>
        <row r="78">
          <cell r="A78" t="str">
            <v>C33:CAT.</v>
          </cell>
          <cell r="B78" t="str">
            <v xml:space="preserve"> 21H00</v>
          </cell>
          <cell r="C78">
            <v>0.875</v>
          </cell>
          <cell r="D78">
            <v>36282</v>
          </cell>
          <cell r="E78">
            <v>20</v>
          </cell>
          <cell r="F78">
            <v>1</v>
          </cell>
          <cell r="G78">
            <v>125</v>
          </cell>
          <cell r="H78">
            <v>232</v>
          </cell>
          <cell r="I78">
            <v>0.5</v>
          </cell>
          <cell r="J78" t="str">
            <v xml:space="preserve"> LABERINTO DE SOMBRAS (R)</v>
          </cell>
          <cell r="K78" t="str">
            <v xml:space="preserve"> LABERINTO DE SOMBRAS (R)</v>
          </cell>
          <cell r="L78">
            <v>125</v>
          </cell>
          <cell r="M78">
            <v>232</v>
          </cell>
          <cell r="N78">
            <v>0.5</v>
          </cell>
          <cell r="O78" t="str">
            <v>PT</v>
          </cell>
          <cell r="P78" t="str">
            <v>FS</v>
          </cell>
          <cell r="Q78" t="str">
            <v>CAT.</v>
          </cell>
        </row>
        <row r="79">
          <cell r="A79" t="str">
            <v>C33:CAT.</v>
          </cell>
          <cell r="B79" t="str">
            <v xml:space="preserve"> 22H00</v>
          </cell>
          <cell r="C79">
            <v>0.91666666666666663</v>
          </cell>
          <cell r="D79">
            <v>36282</v>
          </cell>
          <cell r="E79">
            <v>20</v>
          </cell>
          <cell r="F79">
            <v>1</v>
          </cell>
          <cell r="G79">
            <v>175</v>
          </cell>
          <cell r="H79">
            <v>212</v>
          </cell>
          <cell r="I79">
            <v>0.8</v>
          </cell>
          <cell r="J79" t="str">
            <v xml:space="preserve"> GOL A GOL</v>
          </cell>
          <cell r="K79" t="str">
            <v xml:space="preserve"> GOL A GOL</v>
          </cell>
          <cell r="L79">
            <v>175</v>
          </cell>
          <cell r="M79">
            <v>212</v>
          </cell>
          <cell r="N79">
            <v>0.8</v>
          </cell>
          <cell r="O79" t="str">
            <v>PT</v>
          </cell>
          <cell r="P79" t="str">
            <v>FS</v>
          </cell>
          <cell r="Q79" t="str">
            <v>CAT.</v>
          </cell>
        </row>
        <row r="80">
          <cell r="A80" t="str">
            <v>C33:CAT.</v>
          </cell>
          <cell r="B80" t="str">
            <v xml:space="preserve"> 22H30</v>
          </cell>
          <cell r="C80">
            <v>0.9375</v>
          </cell>
          <cell r="D80">
            <v>36282</v>
          </cell>
          <cell r="E80">
            <v>20</v>
          </cell>
          <cell r="F80">
            <v>1</v>
          </cell>
          <cell r="G80">
            <v>175</v>
          </cell>
          <cell r="H80">
            <v>224</v>
          </cell>
          <cell r="I80">
            <v>0.8</v>
          </cell>
          <cell r="J80" t="str">
            <v xml:space="preserve"> GOL A GOL</v>
          </cell>
          <cell r="K80" t="str">
            <v xml:space="preserve"> GOL A GOL</v>
          </cell>
          <cell r="L80">
            <v>175</v>
          </cell>
          <cell r="M80">
            <v>224</v>
          </cell>
          <cell r="N80">
            <v>0.8</v>
          </cell>
          <cell r="O80" t="str">
            <v>PT</v>
          </cell>
          <cell r="P80" t="str">
            <v>FS</v>
          </cell>
          <cell r="Q80" t="str">
            <v>CAT.</v>
          </cell>
        </row>
        <row r="81">
          <cell r="A81" t="str">
            <v>C33:CAT.</v>
          </cell>
          <cell r="B81" t="str">
            <v xml:space="preserve"> 23H00</v>
          </cell>
          <cell r="C81">
            <v>0.95833333333333337</v>
          </cell>
          <cell r="D81">
            <v>36282</v>
          </cell>
          <cell r="E81">
            <v>20</v>
          </cell>
          <cell r="F81">
            <v>1</v>
          </cell>
          <cell r="G81">
            <v>175</v>
          </cell>
          <cell r="H81">
            <v>316</v>
          </cell>
          <cell r="I81">
            <v>0.6</v>
          </cell>
          <cell r="J81" t="str">
            <v xml:space="preserve"> GOL A GOL</v>
          </cell>
          <cell r="K81" t="str">
            <v xml:space="preserve"> GOL A GOL</v>
          </cell>
          <cell r="L81">
            <v>175</v>
          </cell>
          <cell r="M81">
            <v>316</v>
          </cell>
          <cell r="N81">
            <v>0.6</v>
          </cell>
          <cell r="O81" t="str">
            <v>PT</v>
          </cell>
          <cell r="P81" t="str">
            <v>FS</v>
          </cell>
          <cell r="Q81" t="str">
            <v>CAT.</v>
          </cell>
        </row>
        <row r="82">
          <cell r="A82" t="str">
            <v>C33:CAT.</v>
          </cell>
          <cell r="B82" t="str">
            <v xml:space="preserve"> 22H00</v>
          </cell>
          <cell r="C82">
            <v>0.91666666666666663</v>
          </cell>
          <cell r="D82">
            <v>36284</v>
          </cell>
          <cell r="E82">
            <v>20</v>
          </cell>
          <cell r="F82">
            <v>1</v>
          </cell>
          <cell r="G82">
            <v>75</v>
          </cell>
          <cell r="H82">
            <v>400</v>
          </cell>
          <cell r="I82">
            <v>0.2</v>
          </cell>
          <cell r="J82" t="str">
            <v xml:space="preserve"> NOTICIAS 33</v>
          </cell>
          <cell r="K82" t="str">
            <v xml:space="preserve"> NOTICIAS 33</v>
          </cell>
          <cell r="L82">
            <v>75</v>
          </cell>
          <cell r="M82">
            <v>400</v>
          </cell>
          <cell r="N82">
            <v>0.2</v>
          </cell>
          <cell r="O82" t="str">
            <v>PT</v>
          </cell>
          <cell r="P82" t="str">
            <v>Lab</v>
          </cell>
          <cell r="Q82" t="str">
            <v>CAT.</v>
          </cell>
        </row>
        <row r="83">
          <cell r="A83" t="str">
            <v>C33:CAT.</v>
          </cell>
          <cell r="B83" t="str">
            <v xml:space="preserve"> 22H00</v>
          </cell>
          <cell r="C83">
            <v>0.91666666666666663</v>
          </cell>
          <cell r="D83">
            <v>36287</v>
          </cell>
          <cell r="E83">
            <v>20</v>
          </cell>
          <cell r="F83">
            <v>1</v>
          </cell>
          <cell r="G83">
            <v>75</v>
          </cell>
          <cell r="H83">
            <v>769</v>
          </cell>
          <cell r="I83">
            <v>0.1</v>
          </cell>
          <cell r="J83" t="str">
            <v xml:space="preserve"> NOTICIAS 33</v>
          </cell>
          <cell r="K83" t="str">
            <v xml:space="preserve"> NOTICIAS 33</v>
          </cell>
          <cell r="L83">
            <v>75</v>
          </cell>
          <cell r="M83">
            <v>769</v>
          </cell>
          <cell r="N83">
            <v>0.1</v>
          </cell>
          <cell r="O83" t="str">
            <v>PT</v>
          </cell>
          <cell r="P83" t="str">
            <v>Lab</v>
          </cell>
          <cell r="Q83" t="str">
            <v>CAT.</v>
          </cell>
        </row>
        <row r="84">
          <cell r="A84" t="str">
            <v>C33:CAT.</v>
          </cell>
          <cell r="B84" t="str">
            <v xml:space="preserve"> 23H30</v>
          </cell>
          <cell r="C84">
            <v>0.97916666666666663</v>
          </cell>
          <cell r="D84">
            <v>36288</v>
          </cell>
          <cell r="E84">
            <v>20</v>
          </cell>
          <cell r="F84">
            <v>1</v>
          </cell>
          <cell r="G84">
            <v>125</v>
          </cell>
          <cell r="H84">
            <v>298</v>
          </cell>
          <cell r="I84">
            <v>0.4</v>
          </cell>
          <cell r="J84" t="str">
            <v xml:space="preserve"> MILENIUM</v>
          </cell>
          <cell r="K84" t="str">
            <v xml:space="preserve"> MILENIUM</v>
          </cell>
          <cell r="L84">
            <v>125</v>
          </cell>
          <cell r="M84">
            <v>298</v>
          </cell>
          <cell r="N84">
            <v>0.4</v>
          </cell>
          <cell r="O84" t="str">
            <v>PT</v>
          </cell>
          <cell r="P84" t="str">
            <v>FS</v>
          </cell>
          <cell r="Q84" t="str">
            <v>CAT.</v>
          </cell>
        </row>
        <row r="85">
          <cell r="A85" t="str">
            <v>C33:CAT.</v>
          </cell>
          <cell r="B85" t="str">
            <v xml:space="preserve"> 22H30</v>
          </cell>
          <cell r="C85">
            <v>0.9375</v>
          </cell>
          <cell r="D85">
            <v>36289</v>
          </cell>
          <cell r="E85">
            <v>20</v>
          </cell>
          <cell r="F85">
            <v>1</v>
          </cell>
          <cell r="G85">
            <v>175</v>
          </cell>
          <cell r="H85">
            <v>238</v>
          </cell>
          <cell r="I85">
            <v>0.7</v>
          </cell>
          <cell r="J85" t="str">
            <v xml:space="preserve"> GOL A GOL</v>
          </cell>
          <cell r="K85" t="str">
            <v xml:space="preserve"> GOL A GOL</v>
          </cell>
          <cell r="L85">
            <v>175</v>
          </cell>
          <cell r="M85">
            <v>238</v>
          </cell>
          <cell r="N85">
            <v>0.7</v>
          </cell>
          <cell r="O85" t="str">
            <v>PT</v>
          </cell>
          <cell r="P85" t="str">
            <v>FS</v>
          </cell>
          <cell r="Q85" t="str">
            <v>CAT.</v>
          </cell>
        </row>
        <row r="86">
          <cell r="A86" t="str">
            <v>C33:CAT.</v>
          </cell>
          <cell r="B86" t="str">
            <v xml:space="preserve"> 22H00</v>
          </cell>
          <cell r="C86">
            <v>0.91666666666666663</v>
          </cell>
          <cell r="D86">
            <v>36292</v>
          </cell>
          <cell r="E86">
            <v>20</v>
          </cell>
          <cell r="F86">
            <v>1</v>
          </cell>
          <cell r="G86">
            <v>75</v>
          </cell>
          <cell r="H86">
            <v>222</v>
          </cell>
          <cell r="I86">
            <v>0.3</v>
          </cell>
          <cell r="J86" t="str">
            <v xml:space="preserve"> NOTICIAS 33</v>
          </cell>
          <cell r="K86" t="str">
            <v xml:space="preserve"> NOTICIAS 33</v>
          </cell>
          <cell r="L86">
            <v>75</v>
          </cell>
          <cell r="M86">
            <v>222</v>
          </cell>
          <cell r="N86">
            <v>0.3</v>
          </cell>
          <cell r="O86" t="str">
            <v>PT</v>
          </cell>
          <cell r="P86" t="str">
            <v>Lab</v>
          </cell>
          <cell r="Q86" t="str">
            <v>CAT.</v>
          </cell>
        </row>
        <row r="87">
          <cell r="A87" t="str">
            <v>C33:CAT.</v>
          </cell>
          <cell r="B87" t="str">
            <v xml:space="preserve"> 22H00</v>
          </cell>
          <cell r="C87">
            <v>0.91666666666666663</v>
          </cell>
          <cell r="D87">
            <v>36294</v>
          </cell>
          <cell r="E87">
            <v>20</v>
          </cell>
          <cell r="F87">
            <v>1</v>
          </cell>
          <cell r="G87">
            <v>75</v>
          </cell>
          <cell r="H87">
            <v>769</v>
          </cell>
          <cell r="I87">
            <v>0.1</v>
          </cell>
          <cell r="J87" t="str">
            <v xml:space="preserve"> NOTICIAS 33</v>
          </cell>
          <cell r="K87" t="str">
            <v xml:space="preserve"> NOTICIAS 33</v>
          </cell>
          <cell r="L87">
            <v>75</v>
          </cell>
          <cell r="M87">
            <v>769</v>
          </cell>
          <cell r="N87">
            <v>0.1</v>
          </cell>
          <cell r="O87" t="str">
            <v>PT</v>
          </cell>
          <cell r="P87" t="str">
            <v>Lab</v>
          </cell>
          <cell r="Q87" t="str">
            <v>CAT.</v>
          </cell>
        </row>
        <row r="88">
          <cell r="A88" t="str">
            <v>C33:CAT.</v>
          </cell>
          <cell r="B88" t="str">
            <v xml:space="preserve"> 23H00</v>
          </cell>
          <cell r="C88">
            <v>0.95833333333333337</v>
          </cell>
          <cell r="D88">
            <v>36295</v>
          </cell>
          <cell r="E88">
            <v>20</v>
          </cell>
          <cell r="F88">
            <v>1</v>
          </cell>
          <cell r="G88">
            <v>125</v>
          </cell>
          <cell r="H88">
            <v>303</v>
          </cell>
          <cell r="I88">
            <v>0.4</v>
          </cell>
          <cell r="J88" t="str">
            <v xml:space="preserve"> MILENIUM</v>
          </cell>
          <cell r="K88" t="str">
            <v xml:space="preserve"> MILENIUM</v>
          </cell>
          <cell r="L88">
            <v>125</v>
          </cell>
          <cell r="M88">
            <v>303</v>
          </cell>
          <cell r="N88">
            <v>0.4</v>
          </cell>
          <cell r="O88" t="str">
            <v>PT</v>
          </cell>
          <cell r="P88" t="str">
            <v>FS</v>
          </cell>
          <cell r="Q88" t="str">
            <v>CAT.</v>
          </cell>
        </row>
        <row r="89">
          <cell r="A89" t="str">
            <v>C33:CAT.</v>
          </cell>
          <cell r="B89" t="str">
            <v xml:space="preserve"> 22H00</v>
          </cell>
          <cell r="C89">
            <v>0.91666666666666663</v>
          </cell>
          <cell r="D89">
            <v>36296</v>
          </cell>
          <cell r="E89">
            <v>20</v>
          </cell>
          <cell r="F89">
            <v>1</v>
          </cell>
          <cell r="G89">
            <v>175</v>
          </cell>
          <cell r="H89">
            <v>231</v>
          </cell>
          <cell r="I89">
            <v>0.8</v>
          </cell>
          <cell r="J89" t="str">
            <v xml:space="preserve"> GOL A GOL</v>
          </cell>
          <cell r="K89" t="str">
            <v xml:space="preserve"> GOL A GOL</v>
          </cell>
          <cell r="L89">
            <v>175</v>
          </cell>
          <cell r="M89">
            <v>231</v>
          </cell>
          <cell r="N89">
            <v>0.8</v>
          </cell>
          <cell r="O89" t="str">
            <v>PT</v>
          </cell>
          <cell r="P89" t="str">
            <v>FS</v>
          </cell>
          <cell r="Q89" t="str">
            <v>CAT.</v>
          </cell>
        </row>
        <row r="90">
          <cell r="A90" t="str">
            <v>C33:CAT.</v>
          </cell>
          <cell r="B90" t="str">
            <v xml:space="preserve"> 22H00</v>
          </cell>
          <cell r="C90">
            <v>0.91666666666666663</v>
          </cell>
          <cell r="D90">
            <v>36304</v>
          </cell>
          <cell r="E90">
            <v>20</v>
          </cell>
          <cell r="F90">
            <v>1</v>
          </cell>
          <cell r="G90">
            <v>75</v>
          </cell>
          <cell r="H90">
            <v>588</v>
          </cell>
          <cell r="I90">
            <v>0.1</v>
          </cell>
          <cell r="J90" t="str">
            <v xml:space="preserve"> NOTICIAS 33</v>
          </cell>
          <cell r="K90" t="str">
            <v xml:space="preserve"> NOTICIAS 33</v>
          </cell>
          <cell r="L90">
            <v>75</v>
          </cell>
          <cell r="M90">
            <v>588</v>
          </cell>
          <cell r="N90">
            <v>0.1</v>
          </cell>
          <cell r="O90" t="str">
            <v>PT</v>
          </cell>
          <cell r="P90" t="str">
            <v>Lab</v>
          </cell>
          <cell r="Q90" t="str">
            <v>CAT.</v>
          </cell>
        </row>
        <row r="91">
          <cell r="A91" t="str">
            <v>C33:CAT.</v>
          </cell>
          <cell r="B91" t="str">
            <v xml:space="preserve"> 22H00</v>
          </cell>
          <cell r="C91">
            <v>0.91666666666666663</v>
          </cell>
          <cell r="D91">
            <v>36306</v>
          </cell>
          <cell r="E91">
            <v>20</v>
          </cell>
          <cell r="F91">
            <v>1</v>
          </cell>
          <cell r="G91">
            <v>75</v>
          </cell>
          <cell r="H91">
            <v>238</v>
          </cell>
          <cell r="I91">
            <v>0.3</v>
          </cell>
          <cell r="J91" t="str">
            <v xml:space="preserve"> NOTICIAS 33</v>
          </cell>
          <cell r="K91" t="str">
            <v xml:space="preserve"> NOTICIAS 33</v>
          </cell>
          <cell r="L91">
            <v>75</v>
          </cell>
          <cell r="M91">
            <v>238</v>
          </cell>
          <cell r="N91">
            <v>0.3</v>
          </cell>
          <cell r="O91" t="str">
            <v>PT</v>
          </cell>
          <cell r="P91" t="str">
            <v>Lab</v>
          </cell>
          <cell r="Q91" t="str">
            <v>CAT.</v>
          </cell>
        </row>
        <row r="92">
          <cell r="A92" t="str">
            <v>C33:CAT.</v>
          </cell>
          <cell r="B92" t="str">
            <v xml:space="preserve"> 22H00</v>
          </cell>
          <cell r="C92">
            <v>0.91666666666666663</v>
          </cell>
          <cell r="D92">
            <v>36307</v>
          </cell>
          <cell r="E92">
            <v>20</v>
          </cell>
          <cell r="F92">
            <v>1</v>
          </cell>
          <cell r="G92">
            <v>75</v>
          </cell>
          <cell r="H92">
            <v>714</v>
          </cell>
          <cell r="I92">
            <v>0.1</v>
          </cell>
          <cell r="J92" t="str">
            <v xml:space="preserve"> NOTICIAS 33</v>
          </cell>
          <cell r="K92" t="str">
            <v xml:space="preserve"> NOTICIAS 33</v>
          </cell>
          <cell r="L92">
            <v>75</v>
          </cell>
          <cell r="M92">
            <v>714</v>
          </cell>
          <cell r="N92">
            <v>0.1</v>
          </cell>
          <cell r="O92" t="str">
            <v>PT</v>
          </cell>
          <cell r="P92" t="str">
            <v>Lab</v>
          </cell>
          <cell r="Q92" t="str">
            <v>CAT.</v>
          </cell>
        </row>
        <row r="93">
          <cell r="A93" t="str">
            <v>C33:CAT.</v>
          </cell>
          <cell r="B93" t="str">
            <v xml:space="preserve"> 22H00</v>
          </cell>
          <cell r="C93">
            <v>0.91666666666666663</v>
          </cell>
          <cell r="D93">
            <v>36308</v>
          </cell>
          <cell r="E93">
            <v>20</v>
          </cell>
          <cell r="F93">
            <v>1</v>
          </cell>
          <cell r="G93">
            <v>75</v>
          </cell>
          <cell r="H93">
            <v>833</v>
          </cell>
          <cell r="I93">
            <v>0.1</v>
          </cell>
          <cell r="J93" t="str">
            <v xml:space="preserve"> NOTICIAS 33</v>
          </cell>
          <cell r="K93" t="str">
            <v xml:space="preserve"> NOTICIAS 33</v>
          </cell>
          <cell r="L93">
            <v>75</v>
          </cell>
          <cell r="M93">
            <v>833</v>
          </cell>
          <cell r="N93">
            <v>0.1</v>
          </cell>
          <cell r="O93" t="str">
            <v>PT</v>
          </cell>
          <cell r="P93" t="str">
            <v>Lab</v>
          </cell>
          <cell r="Q93" t="str">
            <v>CAT.</v>
          </cell>
        </row>
        <row r="94">
          <cell r="A94" t="str">
            <v>C33:CAT.</v>
          </cell>
          <cell r="B94" t="str">
            <v xml:space="preserve"> 24H00</v>
          </cell>
          <cell r="C94">
            <v>1</v>
          </cell>
          <cell r="D94">
            <v>36309</v>
          </cell>
          <cell r="E94">
            <v>20</v>
          </cell>
          <cell r="F94">
            <v>1</v>
          </cell>
          <cell r="G94">
            <v>125</v>
          </cell>
          <cell r="H94">
            <v>314</v>
          </cell>
          <cell r="I94">
            <v>0.4</v>
          </cell>
          <cell r="J94" t="str">
            <v xml:space="preserve"> MILENIUM</v>
          </cell>
          <cell r="K94" t="str">
            <v xml:space="preserve"> MILENIUM</v>
          </cell>
          <cell r="L94">
            <v>125</v>
          </cell>
          <cell r="M94">
            <v>314</v>
          </cell>
          <cell r="N94">
            <v>0.4</v>
          </cell>
          <cell r="O94" t="str">
            <v>PT</v>
          </cell>
          <cell r="P94" t="str">
            <v>FS</v>
          </cell>
          <cell r="Q94" t="str">
            <v>CAT.</v>
          </cell>
        </row>
        <row r="95">
          <cell r="A95" t="str">
            <v>C33:CAT.</v>
          </cell>
          <cell r="B95" t="str">
            <v xml:space="preserve"> 16H00</v>
          </cell>
          <cell r="C95">
            <v>0.66666666666666663</v>
          </cell>
          <cell r="D95">
            <v>36311</v>
          </cell>
          <cell r="E95">
            <v>20</v>
          </cell>
          <cell r="F95">
            <v>1</v>
          </cell>
          <cell r="G95">
            <v>75</v>
          </cell>
          <cell r="H95">
            <v>418</v>
          </cell>
          <cell r="I95">
            <v>0.2</v>
          </cell>
          <cell r="J95" t="str">
            <v xml:space="preserve"> PLANETA TERRA</v>
          </cell>
          <cell r="K95" t="str">
            <v xml:space="preserve"> PLANETA TERRA</v>
          </cell>
          <cell r="L95">
            <v>75</v>
          </cell>
          <cell r="M95">
            <v>418</v>
          </cell>
          <cell r="N95">
            <v>0.2</v>
          </cell>
          <cell r="O95" t="str">
            <v>DT</v>
          </cell>
          <cell r="P95" t="str">
            <v>Lab</v>
          </cell>
          <cell r="Q95" t="str">
            <v>CAT.</v>
          </cell>
        </row>
        <row r="96">
          <cell r="A96" t="str">
            <v>C33:CAT.</v>
          </cell>
          <cell r="B96" t="str">
            <v xml:space="preserve"> 22H00</v>
          </cell>
          <cell r="C96">
            <v>0.91666666666666663</v>
          </cell>
          <cell r="D96">
            <v>36312</v>
          </cell>
          <cell r="E96">
            <v>20</v>
          </cell>
          <cell r="F96">
            <v>1</v>
          </cell>
          <cell r="G96">
            <v>75</v>
          </cell>
          <cell r="H96">
            <v>418</v>
          </cell>
          <cell r="I96">
            <v>0.2</v>
          </cell>
          <cell r="J96" t="str">
            <v xml:space="preserve"> NOTICIAS 33</v>
          </cell>
          <cell r="K96" t="str">
            <v xml:space="preserve"> NOTICIAS 33</v>
          </cell>
          <cell r="L96">
            <v>75</v>
          </cell>
          <cell r="M96">
            <v>418</v>
          </cell>
          <cell r="N96">
            <v>0.2</v>
          </cell>
          <cell r="O96" t="str">
            <v>PT</v>
          </cell>
          <cell r="P96" t="str">
            <v>Lab</v>
          </cell>
          <cell r="Q96" t="str">
            <v>CAT.</v>
          </cell>
        </row>
        <row r="97">
          <cell r="A97" t="str">
            <v>C33:CAT.</v>
          </cell>
          <cell r="B97" t="str">
            <v xml:space="preserve"> 22H00</v>
          </cell>
          <cell r="C97">
            <v>0.91666666666666663</v>
          </cell>
          <cell r="D97">
            <v>36313</v>
          </cell>
          <cell r="E97">
            <v>20</v>
          </cell>
          <cell r="F97">
            <v>1</v>
          </cell>
          <cell r="G97">
            <v>75</v>
          </cell>
          <cell r="H97">
            <v>238</v>
          </cell>
          <cell r="I97">
            <v>0.3</v>
          </cell>
          <cell r="J97" t="str">
            <v xml:space="preserve"> NOTICIAS 33</v>
          </cell>
          <cell r="K97" t="str">
            <v xml:space="preserve"> NOTICIAS 33</v>
          </cell>
          <cell r="L97">
            <v>75</v>
          </cell>
          <cell r="M97">
            <v>238</v>
          </cell>
          <cell r="N97">
            <v>0.3</v>
          </cell>
          <cell r="O97" t="str">
            <v>PT</v>
          </cell>
          <cell r="P97" t="str">
            <v>Lab</v>
          </cell>
          <cell r="Q97" t="str">
            <v>CAT.</v>
          </cell>
        </row>
        <row r="98">
          <cell r="A98" t="str">
            <v>C33:CAT.</v>
          </cell>
          <cell r="B98" t="str">
            <v xml:space="preserve"> 16H00</v>
          </cell>
          <cell r="C98">
            <v>0.66666666666666663</v>
          </cell>
          <cell r="D98">
            <v>36315</v>
          </cell>
          <cell r="E98">
            <v>20</v>
          </cell>
          <cell r="F98">
            <v>1</v>
          </cell>
          <cell r="G98">
            <v>75</v>
          </cell>
          <cell r="H98">
            <v>260</v>
          </cell>
          <cell r="I98">
            <v>0.3</v>
          </cell>
          <cell r="J98" t="str">
            <v xml:space="preserve"> PLANETA TERRA</v>
          </cell>
          <cell r="K98" t="str">
            <v xml:space="preserve"> PLANETA TERRA</v>
          </cell>
          <cell r="L98">
            <v>75</v>
          </cell>
          <cell r="M98">
            <v>260</v>
          </cell>
          <cell r="N98">
            <v>0.3</v>
          </cell>
          <cell r="O98" t="str">
            <v>DT</v>
          </cell>
          <cell r="P98" t="str">
            <v>Lab</v>
          </cell>
          <cell r="Q98" t="str">
            <v>CAT.</v>
          </cell>
        </row>
        <row r="99">
          <cell r="A99" t="str">
            <v>C33:CAT.</v>
          </cell>
          <cell r="B99" t="str">
            <v xml:space="preserve"> 22H00</v>
          </cell>
          <cell r="C99">
            <v>0.91666666666666663</v>
          </cell>
          <cell r="D99">
            <v>36315</v>
          </cell>
          <cell r="E99">
            <v>20</v>
          </cell>
          <cell r="F99">
            <v>1</v>
          </cell>
          <cell r="G99">
            <v>75</v>
          </cell>
          <cell r="H99">
            <v>801</v>
          </cell>
          <cell r="I99">
            <v>0.1</v>
          </cell>
          <cell r="J99" t="str">
            <v xml:space="preserve"> NOTICIAS 33</v>
          </cell>
          <cell r="K99" t="str">
            <v xml:space="preserve"> NOTICIAS 33</v>
          </cell>
          <cell r="L99">
            <v>75</v>
          </cell>
          <cell r="M99">
            <v>801</v>
          </cell>
          <cell r="N99">
            <v>0.1</v>
          </cell>
          <cell r="O99" t="str">
            <v>PT</v>
          </cell>
          <cell r="P99" t="str">
            <v>Lab</v>
          </cell>
          <cell r="Q99" t="str">
            <v>CAT.</v>
          </cell>
        </row>
        <row r="100">
          <cell r="A100" t="str">
            <v>C33:CAT.</v>
          </cell>
          <cell r="B100" t="str">
            <v xml:space="preserve"> 22H00</v>
          </cell>
          <cell r="C100">
            <v>0.91666666666666663</v>
          </cell>
          <cell r="D100">
            <v>36316</v>
          </cell>
          <cell r="E100">
            <v>20</v>
          </cell>
          <cell r="F100">
            <v>1</v>
          </cell>
          <cell r="G100">
            <v>125</v>
          </cell>
          <cell r="H100">
            <v>758</v>
          </cell>
          <cell r="I100">
            <v>0.2</v>
          </cell>
          <cell r="J100" t="str">
            <v xml:space="preserve"> MILENIUM</v>
          </cell>
          <cell r="K100" t="str">
            <v xml:space="preserve"> MILENIUM</v>
          </cell>
          <cell r="L100">
            <v>125</v>
          </cell>
          <cell r="M100">
            <v>758</v>
          </cell>
          <cell r="N100">
            <v>0.2</v>
          </cell>
          <cell r="O100" t="str">
            <v>PT</v>
          </cell>
          <cell r="P100" t="str">
            <v>FS</v>
          </cell>
          <cell r="Q100" t="str">
            <v>CAT.</v>
          </cell>
        </row>
        <row r="101">
          <cell r="A101" t="str">
            <v>C33:CAT.</v>
          </cell>
          <cell r="B101" t="str">
            <v xml:space="preserve"> 23H00</v>
          </cell>
          <cell r="C101">
            <v>0.95833333333333337</v>
          </cell>
          <cell r="D101">
            <v>36316</v>
          </cell>
          <cell r="E101">
            <v>20</v>
          </cell>
          <cell r="F101">
            <v>1</v>
          </cell>
          <cell r="G101">
            <v>125</v>
          </cell>
          <cell r="H101">
            <v>314</v>
          </cell>
          <cell r="I101">
            <v>0.4</v>
          </cell>
          <cell r="J101" t="str">
            <v xml:space="preserve"> MILENIUM</v>
          </cell>
          <cell r="K101" t="str">
            <v xml:space="preserve"> MILENIUM</v>
          </cell>
          <cell r="L101">
            <v>125</v>
          </cell>
          <cell r="M101">
            <v>314</v>
          </cell>
          <cell r="N101">
            <v>0.4</v>
          </cell>
          <cell r="O101" t="str">
            <v>PT</v>
          </cell>
          <cell r="P101" t="str">
            <v>FS</v>
          </cell>
          <cell r="Q101" t="str">
            <v>CAT.</v>
          </cell>
        </row>
        <row r="102">
          <cell r="A102" t="str">
            <v>C33:CAT.</v>
          </cell>
          <cell r="B102" t="str">
            <v xml:space="preserve"> 21H00</v>
          </cell>
          <cell r="C102">
            <v>0.875</v>
          </cell>
          <cell r="D102">
            <v>36317</v>
          </cell>
          <cell r="E102">
            <v>20</v>
          </cell>
          <cell r="F102">
            <v>1</v>
          </cell>
          <cell r="G102">
            <v>125</v>
          </cell>
          <cell r="H102">
            <v>273</v>
          </cell>
          <cell r="I102">
            <v>0.5</v>
          </cell>
          <cell r="J102" t="str">
            <v xml:space="preserve"> LABERINTO DE SOMBRAS (R)</v>
          </cell>
          <cell r="K102" t="str">
            <v xml:space="preserve"> LABERINTO DE SOMBRAS (R)</v>
          </cell>
          <cell r="L102">
            <v>125</v>
          </cell>
          <cell r="M102">
            <v>273</v>
          </cell>
          <cell r="N102">
            <v>0.5</v>
          </cell>
          <cell r="O102" t="str">
            <v>PT</v>
          </cell>
          <cell r="P102" t="str">
            <v>FS</v>
          </cell>
          <cell r="Q102" t="str">
            <v>CAT.</v>
          </cell>
        </row>
        <row r="103">
          <cell r="A103" t="str">
            <v>C33:CAT.</v>
          </cell>
          <cell r="B103" t="str">
            <v xml:space="preserve"> 22H00</v>
          </cell>
          <cell r="C103">
            <v>0.91666666666666663</v>
          </cell>
          <cell r="D103">
            <v>36318</v>
          </cell>
          <cell r="E103">
            <v>20</v>
          </cell>
          <cell r="F103">
            <v>1</v>
          </cell>
          <cell r="G103">
            <v>75</v>
          </cell>
          <cell r="H103">
            <v>601</v>
          </cell>
          <cell r="I103">
            <v>0.1</v>
          </cell>
          <cell r="J103" t="str">
            <v xml:space="preserve"> NOTICIAS 33</v>
          </cell>
          <cell r="K103" t="str">
            <v xml:space="preserve"> NOTICIAS 33</v>
          </cell>
          <cell r="L103">
            <v>75</v>
          </cell>
          <cell r="M103">
            <v>601</v>
          </cell>
          <cell r="N103">
            <v>0.1</v>
          </cell>
          <cell r="O103" t="str">
            <v>PT</v>
          </cell>
          <cell r="P103" t="str">
            <v>Lab</v>
          </cell>
          <cell r="Q103" t="str">
            <v>CAT.</v>
          </cell>
        </row>
        <row r="104">
          <cell r="A104" t="str">
            <v>C33:CAT.</v>
          </cell>
          <cell r="B104" t="str">
            <v xml:space="preserve"> 22H00</v>
          </cell>
          <cell r="C104">
            <v>0.91666666666666663</v>
          </cell>
          <cell r="D104">
            <v>36320</v>
          </cell>
          <cell r="E104">
            <v>20</v>
          </cell>
          <cell r="F104">
            <v>1</v>
          </cell>
          <cell r="G104">
            <v>75</v>
          </cell>
          <cell r="H104">
            <v>244</v>
          </cell>
          <cell r="I104">
            <v>0.3</v>
          </cell>
          <cell r="J104" t="str">
            <v xml:space="preserve"> NOTICIAS 33</v>
          </cell>
          <cell r="K104" t="str">
            <v xml:space="preserve"> NOTICIAS 33</v>
          </cell>
          <cell r="L104">
            <v>75</v>
          </cell>
          <cell r="M104">
            <v>244</v>
          </cell>
          <cell r="N104">
            <v>0.3</v>
          </cell>
          <cell r="O104" t="str">
            <v>PT</v>
          </cell>
          <cell r="P104" t="str">
            <v>Lab</v>
          </cell>
          <cell r="Q104" t="str">
            <v>CAT.</v>
          </cell>
        </row>
        <row r="105">
          <cell r="A105" t="str">
            <v>C33:CAT.</v>
          </cell>
          <cell r="B105" t="str">
            <v xml:space="preserve"> 22H00</v>
          </cell>
          <cell r="C105">
            <v>0.91666666666666663</v>
          </cell>
          <cell r="D105">
            <v>36322</v>
          </cell>
          <cell r="E105">
            <v>20</v>
          </cell>
          <cell r="F105">
            <v>1</v>
          </cell>
          <cell r="G105">
            <v>75</v>
          </cell>
          <cell r="H105">
            <v>801</v>
          </cell>
          <cell r="I105">
            <v>0.1</v>
          </cell>
          <cell r="J105" t="str">
            <v xml:space="preserve"> NOTICIAS 33</v>
          </cell>
          <cell r="K105" t="str">
            <v xml:space="preserve"> NOTICIAS 33</v>
          </cell>
          <cell r="L105">
            <v>75</v>
          </cell>
          <cell r="M105">
            <v>801</v>
          </cell>
          <cell r="N105">
            <v>0.1</v>
          </cell>
          <cell r="O105" t="str">
            <v>PT</v>
          </cell>
          <cell r="P105" t="str">
            <v>Lab</v>
          </cell>
          <cell r="Q105" t="str">
            <v>CAT.</v>
          </cell>
        </row>
        <row r="106">
          <cell r="A106" t="str">
            <v>C33:CAT.</v>
          </cell>
          <cell r="B106" t="str">
            <v xml:space="preserve"> 21H00</v>
          </cell>
          <cell r="C106">
            <v>0.875</v>
          </cell>
          <cell r="D106">
            <v>36324</v>
          </cell>
          <cell r="E106">
            <v>20</v>
          </cell>
          <cell r="F106">
            <v>1</v>
          </cell>
          <cell r="G106">
            <v>125</v>
          </cell>
          <cell r="H106">
            <v>282</v>
          </cell>
          <cell r="I106">
            <v>0.4</v>
          </cell>
          <cell r="J106" t="str">
            <v xml:space="preserve"> LABERINTO DE SOMBRAS (R)</v>
          </cell>
          <cell r="K106" t="str">
            <v xml:space="preserve"> LABERINTO DE SOMBRAS (R)</v>
          </cell>
          <cell r="L106">
            <v>125</v>
          </cell>
          <cell r="M106">
            <v>282</v>
          </cell>
          <cell r="N106">
            <v>0.4</v>
          </cell>
          <cell r="O106" t="str">
            <v>PT</v>
          </cell>
          <cell r="P106" t="str">
            <v>FS</v>
          </cell>
          <cell r="Q106" t="str">
            <v>CAT.</v>
          </cell>
        </row>
        <row r="107">
          <cell r="A107" t="str">
            <v>C33:CAT.</v>
          </cell>
          <cell r="B107" t="str">
            <v xml:space="preserve"> 22H00</v>
          </cell>
          <cell r="C107">
            <v>0.91666666666666663</v>
          </cell>
          <cell r="D107">
            <v>36324</v>
          </cell>
          <cell r="E107">
            <v>20</v>
          </cell>
          <cell r="F107">
            <v>1</v>
          </cell>
          <cell r="G107">
            <v>175</v>
          </cell>
          <cell r="H107">
            <v>248</v>
          </cell>
          <cell r="I107">
            <v>0.7</v>
          </cell>
          <cell r="J107" t="str">
            <v xml:space="preserve"> GOL A GOL</v>
          </cell>
          <cell r="K107" t="str">
            <v xml:space="preserve"> GOL A GOL</v>
          </cell>
          <cell r="L107">
            <v>175</v>
          </cell>
          <cell r="M107">
            <v>248</v>
          </cell>
          <cell r="N107">
            <v>0.7</v>
          </cell>
          <cell r="O107" t="str">
            <v>PT</v>
          </cell>
          <cell r="P107" t="str">
            <v>FS</v>
          </cell>
          <cell r="Q107" t="str">
            <v>CAT.</v>
          </cell>
        </row>
        <row r="108">
          <cell r="A108" t="str">
            <v>C9:VAL.</v>
          </cell>
          <cell r="B108" t="str">
            <v xml:space="preserve"> 14H30</v>
          </cell>
          <cell r="C108">
            <v>0.60416666666666663</v>
          </cell>
          <cell r="D108">
            <v>36279</v>
          </cell>
          <cell r="E108">
            <v>20</v>
          </cell>
          <cell r="F108">
            <v>1</v>
          </cell>
          <cell r="G108">
            <v>400</v>
          </cell>
          <cell r="H108">
            <v>611</v>
          </cell>
          <cell r="I108">
            <v>0.7</v>
          </cell>
          <cell r="J108" t="str">
            <v xml:space="preserve">     NOTICIAS  9</v>
          </cell>
          <cell r="K108" t="str">
            <v xml:space="preserve">     NOTICIAS  9</v>
          </cell>
          <cell r="L108">
            <v>400</v>
          </cell>
          <cell r="M108">
            <v>611</v>
          </cell>
          <cell r="N108">
            <v>0.7</v>
          </cell>
          <cell r="O108" t="str">
            <v>DT</v>
          </cell>
          <cell r="P108" t="str">
            <v>Lab</v>
          </cell>
          <cell r="Q108" t="str">
            <v>VAL.</v>
          </cell>
        </row>
        <row r="109">
          <cell r="A109" t="str">
            <v>C9:VAL.</v>
          </cell>
          <cell r="B109" t="str">
            <v xml:space="preserve"> 15H00</v>
          </cell>
          <cell r="C109">
            <v>0.625</v>
          </cell>
          <cell r="D109">
            <v>36279</v>
          </cell>
          <cell r="E109">
            <v>20</v>
          </cell>
          <cell r="F109">
            <v>1</v>
          </cell>
          <cell r="G109">
            <v>400</v>
          </cell>
          <cell r="H109">
            <v>666</v>
          </cell>
          <cell r="I109">
            <v>0.6</v>
          </cell>
          <cell r="J109" t="str">
            <v xml:space="preserve">     NOTICIAS  9</v>
          </cell>
          <cell r="K109" t="str">
            <v xml:space="preserve">     NOTICIAS  9</v>
          </cell>
          <cell r="L109">
            <v>400</v>
          </cell>
          <cell r="M109">
            <v>666</v>
          </cell>
          <cell r="N109">
            <v>0.6</v>
          </cell>
          <cell r="O109" t="str">
            <v>DT</v>
          </cell>
          <cell r="P109" t="str">
            <v>Lab</v>
          </cell>
          <cell r="Q109" t="str">
            <v>VAL.</v>
          </cell>
        </row>
        <row r="110">
          <cell r="A110" t="str">
            <v>C9:VAL.</v>
          </cell>
          <cell r="B110" t="str">
            <v xml:space="preserve"> 18H30</v>
          </cell>
          <cell r="C110">
            <v>0.77083333333333337</v>
          </cell>
          <cell r="D110">
            <v>36279</v>
          </cell>
          <cell r="E110">
            <v>20</v>
          </cell>
          <cell r="F110">
            <v>1</v>
          </cell>
          <cell r="G110">
            <v>150</v>
          </cell>
          <cell r="H110">
            <v>1202</v>
          </cell>
          <cell r="I110">
            <v>0.1</v>
          </cell>
          <cell r="J110" t="str">
            <v xml:space="preserve"> SERIE</v>
          </cell>
          <cell r="K110" t="str">
            <v xml:space="preserve"> SERIE</v>
          </cell>
          <cell r="L110">
            <v>150</v>
          </cell>
          <cell r="M110">
            <v>1202</v>
          </cell>
          <cell r="N110">
            <v>0.1</v>
          </cell>
          <cell r="O110" t="str">
            <v>DT</v>
          </cell>
          <cell r="P110" t="str">
            <v>Lab</v>
          </cell>
          <cell r="Q110" t="str">
            <v>VAL.</v>
          </cell>
        </row>
        <row r="111">
          <cell r="A111" t="str">
            <v>C9:VAL.</v>
          </cell>
          <cell r="B111" t="str">
            <v xml:space="preserve"> 21H00</v>
          </cell>
          <cell r="C111">
            <v>0.875</v>
          </cell>
          <cell r="D111">
            <v>36279</v>
          </cell>
          <cell r="E111">
            <v>20</v>
          </cell>
          <cell r="F111">
            <v>1</v>
          </cell>
          <cell r="G111">
            <v>250</v>
          </cell>
          <cell r="H111">
            <v>463</v>
          </cell>
          <cell r="I111">
            <v>0.5</v>
          </cell>
          <cell r="J111" t="str">
            <v xml:space="preserve">     NOTICIAS  9</v>
          </cell>
          <cell r="K111" t="str">
            <v xml:space="preserve">     NOTICIAS  9</v>
          </cell>
          <cell r="L111">
            <v>250</v>
          </cell>
          <cell r="M111">
            <v>463</v>
          </cell>
          <cell r="N111">
            <v>0.5</v>
          </cell>
          <cell r="O111" t="str">
            <v>PT</v>
          </cell>
          <cell r="P111" t="str">
            <v>Lab</v>
          </cell>
          <cell r="Q111" t="str">
            <v>VAL.</v>
          </cell>
        </row>
        <row r="112">
          <cell r="A112" t="str">
            <v>C9:VAL.</v>
          </cell>
          <cell r="B112" t="str">
            <v xml:space="preserve"> 22H00</v>
          </cell>
          <cell r="C112">
            <v>0.91666666666666663</v>
          </cell>
          <cell r="D112">
            <v>36279</v>
          </cell>
          <cell r="E112">
            <v>20</v>
          </cell>
          <cell r="F112">
            <v>1</v>
          </cell>
          <cell r="G112">
            <v>600</v>
          </cell>
          <cell r="H112">
            <v>588</v>
          </cell>
          <cell r="I112">
            <v>1</v>
          </cell>
          <cell r="J112" t="str">
            <v xml:space="preserve"> TOMBOLA</v>
          </cell>
          <cell r="K112" t="str">
            <v xml:space="preserve"> TOMBOLA</v>
          </cell>
          <cell r="L112">
            <v>600</v>
          </cell>
          <cell r="M112">
            <v>588</v>
          </cell>
          <cell r="N112">
            <v>1</v>
          </cell>
          <cell r="O112" t="str">
            <v>PT</v>
          </cell>
          <cell r="P112" t="str">
            <v>Lab</v>
          </cell>
          <cell r="Q112" t="str">
            <v>VAL.</v>
          </cell>
        </row>
        <row r="113">
          <cell r="A113" t="str">
            <v>C9:VAL.</v>
          </cell>
          <cell r="B113" t="str">
            <v xml:space="preserve"> 23H30</v>
          </cell>
          <cell r="C113">
            <v>0.97916666666666663</v>
          </cell>
          <cell r="D113">
            <v>36279</v>
          </cell>
          <cell r="E113">
            <v>20</v>
          </cell>
          <cell r="F113">
            <v>1</v>
          </cell>
          <cell r="G113">
            <v>600</v>
          </cell>
          <cell r="H113">
            <v>645</v>
          </cell>
          <cell r="I113">
            <v>0.9</v>
          </cell>
          <cell r="J113" t="str">
            <v xml:space="preserve"> TOMBOLA</v>
          </cell>
          <cell r="K113" t="str">
            <v xml:space="preserve"> TOMBOLA</v>
          </cell>
          <cell r="L113">
            <v>600</v>
          </cell>
          <cell r="M113">
            <v>645</v>
          </cell>
          <cell r="N113">
            <v>0.9</v>
          </cell>
          <cell r="O113" t="str">
            <v>PT</v>
          </cell>
          <cell r="P113" t="str">
            <v>Lab</v>
          </cell>
          <cell r="Q113" t="str">
            <v>VAL.</v>
          </cell>
        </row>
        <row r="114">
          <cell r="A114" t="str">
            <v>C9:VAL.</v>
          </cell>
          <cell r="B114" t="str">
            <v xml:space="preserve"> 14H00</v>
          </cell>
          <cell r="C114">
            <v>0.58333333333333337</v>
          </cell>
          <cell r="D114">
            <v>36280</v>
          </cell>
          <cell r="E114">
            <v>20</v>
          </cell>
          <cell r="F114">
            <v>1</v>
          </cell>
          <cell r="G114">
            <v>400</v>
          </cell>
          <cell r="H114">
            <v>754</v>
          </cell>
          <cell r="I114">
            <v>0.5</v>
          </cell>
          <cell r="J114" t="str">
            <v xml:space="preserve">     NOTICIAS  9</v>
          </cell>
          <cell r="K114" t="str">
            <v xml:space="preserve">     NOTICIAS  9</v>
          </cell>
          <cell r="L114">
            <v>400</v>
          </cell>
          <cell r="M114">
            <v>754</v>
          </cell>
          <cell r="N114">
            <v>0.5</v>
          </cell>
          <cell r="O114" t="str">
            <v>DT</v>
          </cell>
          <cell r="P114" t="str">
            <v>Lab</v>
          </cell>
          <cell r="Q114" t="str">
            <v>VAL.</v>
          </cell>
        </row>
        <row r="115">
          <cell r="A115" t="str">
            <v>C9:VAL.</v>
          </cell>
          <cell r="B115" t="str">
            <v xml:space="preserve"> 15H00</v>
          </cell>
          <cell r="C115">
            <v>0.625</v>
          </cell>
          <cell r="D115">
            <v>36280</v>
          </cell>
          <cell r="E115">
            <v>20</v>
          </cell>
          <cell r="F115">
            <v>1</v>
          </cell>
          <cell r="G115">
            <v>400</v>
          </cell>
          <cell r="H115">
            <v>625</v>
          </cell>
          <cell r="I115">
            <v>0.6</v>
          </cell>
          <cell r="J115" t="str">
            <v xml:space="preserve">     NOTICIAS  9</v>
          </cell>
          <cell r="K115" t="str">
            <v xml:space="preserve">     NOTICIAS  9</v>
          </cell>
          <cell r="L115">
            <v>400</v>
          </cell>
          <cell r="M115">
            <v>625</v>
          </cell>
          <cell r="N115">
            <v>0.6</v>
          </cell>
          <cell r="O115" t="str">
            <v>DT</v>
          </cell>
          <cell r="P115" t="str">
            <v>Lab</v>
          </cell>
          <cell r="Q115" t="str">
            <v>VAL.</v>
          </cell>
        </row>
        <row r="116">
          <cell r="A116" t="str">
            <v>C9:VAL.</v>
          </cell>
          <cell r="B116" t="str">
            <v xml:space="preserve"> 16H00</v>
          </cell>
          <cell r="C116">
            <v>0.66666666666666663</v>
          </cell>
          <cell r="D116">
            <v>36280</v>
          </cell>
          <cell r="E116">
            <v>20</v>
          </cell>
          <cell r="F116">
            <v>1</v>
          </cell>
          <cell r="G116">
            <v>150</v>
          </cell>
          <cell r="H116">
            <v>283</v>
          </cell>
          <cell r="I116">
            <v>0.5</v>
          </cell>
          <cell r="J116" t="str">
            <v xml:space="preserve">     LA MUSICA ES LA PISTA</v>
          </cell>
          <cell r="K116" t="str">
            <v xml:space="preserve">     LA MUSICA ES LA PISTA</v>
          </cell>
          <cell r="L116">
            <v>150</v>
          </cell>
          <cell r="M116">
            <v>283</v>
          </cell>
          <cell r="N116">
            <v>0.5</v>
          </cell>
          <cell r="O116" t="str">
            <v>DT</v>
          </cell>
          <cell r="P116" t="str">
            <v>Lab</v>
          </cell>
          <cell r="Q116" t="str">
            <v>VAL.</v>
          </cell>
        </row>
        <row r="117">
          <cell r="A117" t="str">
            <v>C9:VAL.</v>
          </cell>
          <cell r="B117" t="str">
            <v xml:space="preserve"> 21H00</v>
          </cell>
          <cell r="C117">
            <v>0.875</v>
          </cell>
          <cell r="D117">
            <v>36280</v>
          </cell>
          <cell r="E117">
            <v>20</v>
          </cell>
          <cell r="F117">
            <v>1</v>
          </cell>
          <cell r="G117">
            <v>250</v>
          </cell>
          <cell r="H117">
            <v>680</v>
          </cell>
          <cell r="I117">
            <v>0.4</v>
          </cell>
          <cell r="J117" t="str">
            <v xml:space="preserve">     NOTICIAS  9</v>
          </cell>
          <cell r="K117" t="str">
            <v xml:space="preserve">     NOTICIAS  9</v>
          </cell>
          <cell r="L117">
            <v>250</v>
          </cell>
          <cell r="M117">
            <v>680</v>
          </cell>
          <cell r="N117">
            <v>0.4</v>
          </cell>
          <cell r="O117" t="str">
            <v>PT</v>
          </cell>
          <cell r="P117" t="str">
            <v>Lab</v>
          </cell>
          <cell r="Q117" t="str">
            <v>VAL.</v>
          </cell>
        </row>
        <row r="118">
          <cell r="A118" t="str">
            <v>C9:VAL.</v>
          </cell>
          <cell r="B118" t="str">
            <v xml:space="preserve"> 21H30</v>
          </cell>
          <cell r="C118">
            <v>0.89583333333333337</v>
          </cell>
          <cell r="D118">
            <v>36280</v>
          </cell>
          <cell r="E118">
            <v>20</v>
          </cell>
          <cell r="F118">
            <v>1</v>
          </cell>
          <cell r="G118">
            <v>500</v>
          </cell>
          <cell r="H118">
            <v>1010</v>
          </cell>
          <cell r="I118">
            <v>0.5</v>
          </cell>
          <cell r="J118" t="str">
            <v xml:space="preserve"> UN SIGLO DE CANCIONES</v>
          </cell>
          <cell r="K118" t="str">
            <v xml:space="preserve"> UN SIGLO DE CANCIONES</v>
          </cell>
          <cell r="L118">
            <v>500</v>
          </cell>
          <cell r="M118">
            <v>1010</v>
          </cell>
          <cell r="N118">
            <v>0.5</v>
          </cell>
          <cell r="O118" t="str">
            <v>PT</v>
          </cell>
          <cell r="P118" t="str">
            <v>Lab</v>
          </cell>
          <cell r="Q118" t="str">
            <v>VAL.</v>
          </cell>
        </row>
        <row r="119">
          <cell r="A119" t="str">
            <v>C9:VAL.</v>
          </cell>
          <cell r="B119" t="str">
            <v xml:space="preserve"> 22H00</v>
          </cell>
          <cell r="C119">
            <v>0.91666666666666663</v>
          </cell>
          <cell r="D119">
            <v>36280</v>
          </cell>
          <cell r="E119">
            <v>20</v>
          </cell>
          <cell r="F119">
            <v>1</v>
          </cell>
          <cell r="G119">
            <v>500</v>
          </cell>
          <cell r="H119">
            <v>702</v>
          </cell>
          <cell r="I119">
            <v>0.7</v>
          </cell>
          <cell r="J119" t="str">
            <v xml:space="preserve"> UN SIGLO DE CANCIONES</v>
          </cell>
          <cell r="K119" t="str">
            <v xml:space="preserve"> UN SIGLO DE CANCIONES</v>
          </cell>
          <cell r="L119">
            <v>500</v>
          </cell>
          <cell r="M119">
            <v>702</v>
          </cell>
          <cell r="N119">
            <v>0.7</v>
          </cell>
          <cell r="O119" t="str">
            <v>PT</v>
          </cell>
          <cell r="P119" t="str">
            <v>Lab</v>
          </cell>
          <cell r="Q119" t="str">
            <v>VAL.</v>
          </cell>
        </row>
        <row r="120">
          <cell r="A120" t="str">
            <v>C9:VAL.</v>
          </cell>
          <cell r="B120" t="str">
            <v xml:space="preserve"> 14H00</v>
          </cell>
          <cell r="C120">
            <v>0.58333333333333337</v>
          </cell>
          <cell r="D120">
            <v>36281</v>
          </cell>
          <cell r="E120">
            <v>20</v>
          </cell>
          <cell r="F120">
            <v>1</v>
          </cell>
          <cell r="G120">
            <v>350</v>
          </cell>
          <cell r="H120">
            <v>1181</v>
          </cell>
          <cell r="I120">
            <v>0.3</v>
          </cell>
          <cell r="J120" t="str">
            <v xml:space="preserve">     NOTICIAS  9</v>
          </cell>
          <cell r="K120" t="str">
            <v xml:space="preserve">     NOTICIAS  9</v>
          </cell>
          <cell r="L120">
            <v>350</v>
          </cell>
          <cell r="M120">
            <v>1181</v>
          </cell>
          <cell r="N120">
            <v>0.3</v>
          </cell>
          <cell r="O120" t="str">
            <v>DT</v>
          </cell>
          <cell r="P120" t="str">
            <v>FS</v>
          </cell>
          <cell r="Q120" t="str">
            <v>VAL.</v>
          </cell>
        </row>
        <row r="121">
          <cell r="A121" t="str">
            <v>C9:VAL.</v>
          </cell>
          <cell r="B121" t="str">
            <v xml:space="preserve"> 14H30</v>
          </cell>
          <cell r="C121">
            <v>0.60416666666666663</v>
          </cell>
          <cell r="D121">
            <v>36281</v>
          </cell>
          <cell r="E121">
            <v>20</v>
          </cell>
          <cell r="F121">
            <v>1</v>
          </cell>
          <cell r="G121">
            <v>350</v>
          </cell>
          <cell r="H121">
            <v>748</v>
          </cell>
          <cell r="I121">
            <v>0.5</v>
          </cell>
          <cell r="J121" t="str">
            <v xml:space="preserve">     NOTICIAS  9</v>
          </cell>
          <cell r="K121" t="str">
            <v xml:space="preserve">     NOTICIAS  9</v>
          </cell>
          <cell r="L121">
            <v>350</v>
          </cell>
          <cell r="M121">
            <v>748</v>
          </cell>
          <cell r="N121">
            <v>0.5</v>
          </cell>
          <cell r="O121" t="str">
            <v>DT</v>
          </cell>
          <cell r="P121" t="str">
            <v>FS</v>
          </cell>
          <cell r="Q121" t="str">
            <v>VAL.</v>
          </cell>
        </row>
        <row r="122">
          <cell r="A122" t="str">
            <v>C9:VAL.</v>
          </cell>
          <cell r="B122" t="str">
            <v xml:space="preserve"> 15H00</v>
          </cell>
          <cell r="C122">
            <v>0.625</v>
          </cell>
          <cell r="D122">
            <v>36281</v>
          </cell>
          <cell r="E122">
            <v>20</v>
          </cell>
          <cell r="F122">
            <v>1</v>
          </cell>
          <cell r="G122">
            <v>350</v>
          </cell>
          <cell r="H122">
            <v>724</v>
          </cell>
          <cell r="I122">
            <v>0.5</v>
          </cell>
          <cell r="J122" t="str">
            <v xml:space="preserve">     NOTICIAS  9</v>
          </cell>
          <cell r="K122" t="str">
            <v xml:space="preserve">     NOTICIAS  9</v>
          </cell>
          <cell r="L122">
            <v>350</v>
          </cell>
          <cell r="M122">
            <v>724</v>
          </cell>
          <cell r="N122">
            <v>0.5</v>
          </cell>
          <cell r="O122" t="str">
            <v>DT</v>
          </cell>
          <cell r="P122" t="str">
            <v>FS</v>
          </cell>
          <cell r="Q122" t="str">
            <v>VAL.</v>
          </cell>
        </row>
        <row r="123">
          <cell r="A123" t="str">
            <v>C9:VAL.</v>
          </cell>
          <cell r="B123" t="str">
            <v xml:space="preserve"> 16H00</v>
          </cell>
          <cell r="C123">
            <v>0.66666666666666663</v>
          </cell>
          <cell r="D123">
            <v>36281</v>
          </cell>
          <cell r="E123">
            <v>20</v>
          </cell>
          <cell r="F123">
            <v>1</v>
          </cell>
          <cell r="G123">
            <v>250</v>
          </cell>
          <cell r="H123">
            <v>553</v>
          </cell>
          <cell r="I123">
            <v>0.5</v>
          </cell>
          <cell r="J123" t="str">
            <v xml:space="preserve"> CINE DE AVENTURAS</v>
          </cell>
          <cell r="K123" t="str">
            <v xml:space="preserve"> CINE DE AVENTURAS</v>
          </cell>
          <cell r="L123">
            <v>250</v>
          </cell>
          <cell r="M123">
            <v>553</v>
          </cell>
          <cell r="N123">
            <v>0.5</v>
          </cell>
          <cell r="O123" t="str">
            <v>DT</v>
          </cell>
          <cell r="P123" t="str">
            <v>FS</v>
          </cell>
          <cell r="Q123" t="str">
            <v>VAL.</v>
          </cell>
        </row>
        <row r="124">
          <cell r="A124" t="str">
            <v>C9:VAL.</v>
          </cell>
          <cell r="B124" t="str">
            <v xml:space="preserve"> 16H30</v>
          </cell>
          <cell r="C124">
            <v>0.6875</v>
          </cell>
          <cell r="D124">
            <v>36281</v>
          </cell>
          <cell r="E124">
            <v>20</v>
          </cell>
          <cell r="F124">
            <v>1</v>
          </cell>
          <cell r="G124">
            <v>250</v>
          </cell>
          <cell r="H124">
            <v>594</v>
          </cell>
          <cell r="I124">
            <v>0.4</v>
          </cell>
          <cell r="J124" t="str">
            <v xml:space="preserve"> CINE DE AVENTURAS</v>
          </cell>
          <cell r="K124" t="str">
            <v xml:space="preserve"> CINE DE AVENTURAS</v>
          </cell>
          <cell r="L124">
            <v>250</v>
          </cell>
          <cell r="M124">
            <v>594</v>
          </cell>
          <cell r="N124">
            <v>0.4</v>
          </cell>
          <cell r="O124" t="str">
            <v>DT</v>
          </cell>
          <cell r="P124" t="str">
            <v>FS</v>
          </cell>
          <cell r="Q124" t="str">
            <v>VAL.</v>
          </cell>
        </row>
        <row r="125">
          <cell r="A125" t="str">
            <v>C9:VAL.</v>
          </cell>
          <cell r="B125" t="str">
            <v xml:space="preserve"> 18H00</v>
          </cell>
          <cell r="C125">
            <v>0.75</v>
          </cell>
          <cell r="D125">
            <v>36281</v>
          </cell>
          <cell r="E125">
            <v>20</v>
          </cell>
          <cell r="F125">
            <v>1</v>
          </cell>
          <cell r="G125">
            <v>250</v>
          </cell>
          <cell r="H125">
            <v>745</v>
          </cell>
          <cell r="I125">
            <v>0.3</v>
          </cell>
          <cell r="J125" t="str">
            <v xml:space="preserve"> CINE FAMILIAR</v>
          </cell>
          <cell r="K125" t="str">
            <v xml:space="preserve"> CINE FAMILIAR</v>
          </cell>
          <cell r="L125">
            <v>250</v>
          </cell>
          <cell r="M125">
            <v>745</v>
          </cell>
          <cell r="N125">
            <v>0.3</v>
          </cell>
          <cell r="O125" t="str">
            <v>DT</v>
          </cell>
          <cell r="P125" t="str">
            <v>FS</v>
          </cell>
          <cell r="Q125" t="str">
            <v>VAL.</v>
          </cell>
        </row>
        <row r="126">
          <cell r="A126" t="str">
            <v>C9:VAL.</v>
          </cell>
          <cell r="B126" t="str">
            <v xml:space="preserve"> 23H30</v>
          </cell>
          <cell r="C126">
            <v>0.97916666666666663</v>
          </cell>
          <cell r="D126">
            <v>36281</v>
          </cell>
          <cell r="E126">
            <v>20</v>
          </cell>
          <cell r="F126">
            <v>1</v>
          </cell>
          <cell r="G126">
            <v>500</v>
          </cell>
          <cell r="H126">
            <v>794</v>
          </cell>
          <cell r="I126">
            <v>0.6</v>
          </cell>
          <cell r="J126" t="str">
            <v xml:space="preserve"> CINE</v>
          </cell>
          <cell r="K126" t="str">
            <v xml:space="preserve"> CINE</v>
          </cell>
          <cell r="L126">
            <v>500</v>
          </cell>
          <cell r="M126">
            <v>794</v>
          </cell>
          <cell r="N126">
            <v>0.6</v>
          </cell>
          <cell r="O126" t="str">
            <v>PT</v>
          </cell>
          <cell r="P126" t="str">
            <v>FS</v>
          </cell>
          <cell r="Q126" t="str">
            <v>VAL.</v>
          </cell>
        </row>
        <row r="127">
          <cell r="A127" t="str">
            <v>C9:VAL.</v>
          </cell>
          <cell r="B127" t="str">
            <v xml:space="preserve"> 24H00</v>
          </cell>
          <cell r="C127">
            <v>1</v>
          </cell>
          <cell r="D127">
            <v>36281</v>
          </cell>
          <cell r="E127">
            <v>20</v>
          </cell>
          <cell r="F127">
            <v>1</v>
          </cell>
          <cell r="G127">
            <v>150</v>
          </cell>
          <cell r="H127">
            <v>312</v>
          </cell>
          <cell r="I127">
            <v>0.5</v>
          </cell>
          <cell r="J127" t="str">
            <v xml:space="preserve"> CINE</v>
          </cell>
          <cell r="K127" t="str">
            <v xml:space="preserve"> CINE</v>
          </cell>
          <cell r="L127">
            <v>150</v>
          </cell>
          <cell r="M127">
            <v>312</v>
          </cell>
          <cell r="N127">
            <v>0.5</v>
          </cell>
          <cell r="O127" t="str">
            <v>PT</v>
          </cell>
          <cell r="P127" t="str">
            <v>FS</v>
          </cell>
          <cell r="Q127" t="str">
            <v>VAL.</v>
          </cell>
        </row>
        <row r="128">
          <cell r="A128" t="str">
            <v>C9:VAL.</v>
          </cell>
          <cell r="B128" t="str">
            <v xml:space="preserve"> 14H00</v>
          </cell>
          <cell r="C128">
            <v>0.58333333333333337</v>
          </cell>
          <cell r="D128">
            <v>36282</v>
          </cell>
          <cell r="E128">
            <v>20</v>
          </cell>
          <cell r="F128">
            <v>1</v>
          </cell>
          <cell r="G128">
            <v>350</v>
          </cell>
          <cell r="H128">
            <v>1282</v>
          </cell>
          <cell r="I128">
            <v>0.3</v>
          </cell>
          <cell r="J128" t="str">
            <v xml:space="preserve">     NOTICIAS  9</v>
          </cell>
          <cell r="K128" t="str">
            <v xml:space="preserve">     NOTICIAS  9</v>
          </cell>
          <cell r="L128">
            <v>350</v>
          </cell>
          <cell r="M128">
            <v>1282</v>
          </cell>
          <cell r="N128">
            <v>0.3</v>
          </cell>
          <cell r="O128" t="str">
            <v>DT</v>
          </cell>
          <cell r="P128" t="str">
            <v>FS</v>
          </cell>
          <cell r="Q128" t="str">
            <v>VAL.</v>
          </cell>
        </row>
        <row r="129">
          <cell r="A129" t="str">
            <v>C9:VAL.</v>
          </cell>
          <cell r="B129" t="str">
            <v xml:space="preserve"> 15H30</v>
          </cell>
          <cell r="C129">
            <v>0.64583333333333337</v>
          </cell>
          <cell r="D129">
            <v>36282</v>
          </cell>
          <cell r="E129">
            <v>20</v>
          </cell>
          <cell r="F129">
            <v>1</v>
          </cell>
          <cell r="G129">
            <v>350</v>
          </cell>
          <cell r="H129">
            <v>670</v>
          </cell>
          <cell r="I129">
            <v>0.5</v>
          </cell>
          <cell r="J129" t="str">
            <v xml:space="preserve">     NOTICIAS  9</v>
          </cell>
          <cell r="K129" t="str">
            <v xml:space="preserve">     NOTICIAS  9</v>
          </cell>
          <cell r="L129">
            <v>350</v>
          </cell>
          <cell r="M129">
            <v>670</v>
          </cell>
          <cell r="N129">
            <v>0.5</v>
          </cell>
          <cell r="O129" t="str">
            <v>DT</v>
          </cell>
          <cell r="P129" t="str">
            <v>FS</v>
          </cell>
          <cell r="Q129" t="str">
            <v>VAL.</v>
          </cell>
        </row>
        <row r="130">
          <cell r="A130" t="str">
            <v>C9:VAL.</v>
          </cell>
          <cell r="B130" t="str">
            <v xml:space="preserve"> 16H00</v>
          </cell>
          <cell r="C130">
            <v>0.66666666666666663</v>
          </cell>
          <cell r="D130">
            <v>36282</v>
          </cell>
          <cell r="E130">
            <v>20</v>
          </cell>
          <cell r="F130">
            <v>1</v>
          </cell>
          <cell r="G130">
            <v>250</v>
          </cell>
          <cell r="H130">
            <v>654</v>
          </cell>
          <cell r="I130">
            <v>0.4</v>
          </cell>
          <cell r="J130" t="str">
            <v xml:space="preserve"> CINE DE AVENTURAS</v>
          </cell>
          <cell r="K130" t="str">
            <v xml:space="preserve"> CINE DE AVENTURAS</v>
          </cell>
          <cell r="L130">
            <v>250</v>
          </cell>
          <cell r="M130">
            <v>654</v>
          </cell>
          <cell r="N130">
            <v>0.4</v>
          </cell>
          <cell r="O130" t="str">
            <v>DT</v>
          </cell>
          <cell r="P130" t="str">
            <v>FS</v>
          </cell>
          <cell r="Q130" t="str">
            <v>VAL.</v>
          </cell>
        </row>
        <row r="131">
          <cell r="A131" t="str">
            <v>C9:VAL.</v>
          </cell>
          <cell r="B131" t="str">
            <v xml:space="preserve"> 16H30</v>
          </cell>
          <cell r="C131">
            <v>0.6875</v>
          </cell>
          <cell r="D131">
            <v>36282</v>
          </cell>
          <cell r="E131">
            <v>20</v>
          </cell>
          <cell r="F131">
            <v>1</v>
          </cell>
          <cell r="G131">
            <v>250</v>
          </cell>
          <cell r="H131">
            <v>682</v>
          </cell>
          <cell r="I131">
            <v>0.4</v>
          </cell>
          <cell r="J131" t="str">
            <v xml:space="preserve"> CINE DE AVENTURAS</v>
          </cell>
          <cell r="K131" t="str">
            <v xml:space="preserve"> CINE DE AVENTURAS</v>
          </cell>
          <cell r="L131">
            <v>250</v>
          </cell>
          <cell r="M131">
            <v>682</v>
          </cell>
          <cell r="N131">
            <v>0.4</v>
          </cell>
          <cell r="O131" t="str">
            <v>DT</v>
          </cell>
          <cell r="P131" t="str">
            <v>FS</v>
          </cell>
          <cell r="Q131" t="str">
            <v>VAL.</v>
          </cell>
        </row>
        <row r="132">
          <cell r="A132" t="str">
            <v>C9:VAL.</v>
          </cell>
          <cell r="B132" t="str">
            <v xml:space="preserve"> 18H00</v>
          </cell>
          <cell r="C132">
            <v>0.75</v>
          </cell>
          <cell r="D132">
            <v>36282</v>
          </cell>
          <cell r="E132">
            <v>20</v>
          </cell>
          <cell r="F132">
            <v>1</v>
          </cell>
          <cell r="G132">
            <v>250</v>
          </cell>
          <cell r="H132">
            <v>1105</v>
          </cell>
          <cell r="I132">
            <v>0.2</v>
          </cell>
          <cell r="J132" t="str">
            <v xml:space="preserve"> CINE</v>
          </cell>
          <cell r="K132" t="str">
            <v xml:space="preserve"> CINE</v>
          </cell>
          <cell r="L132">
            <v>250</v>
          </cell>
          <cell r="M132">
            <v>1105</v>
          </cell>
          <cell r="N132">
            <v>0.2</v>
          </cell>
          <cell r="O132" t="str">
            <v>DT</v>
          </cell>
          <cell r="P132" t="str">
            <v>FS</v>
          </cell>
          <cell r="Q132" t="str">
            <v>VAL.</v>
          </cell>
        </row>
        <row r="133">
          <cell r="A133" t="str">
            <v>C9:VAL.</v>
          </cell>
          <cell r="B133" t="str">
            <v xml:space="preserve"> 21H00</v>
          </cell>
          <cell r="C133">
            <v>0.875</v>
          </cell>
          <cell r="D133">
            <v>36282</v>
          </cell>
          <cell r="E133">
            <v>20</v>
          </cell>
          <cell r="F133">
            <v>1</v>
          </cell>
          <cell r="G133">
            <v>300</v>
          </cell>
          <cell r="H133">
            <v>645</v>
          </cell>
          <cell r="I133">
            <v>0.5</v>
          </cell>
          <cell r="J133" t="str">
            <v xml:space="preserve"> MINUT A MINUT</v>
          </cell>
          <cell r="K133" t="str">
            <v xml:space="preserve"> MINUT A MINUT</v>
          </cell>
          <cell r="L133">
            <v>300</v>
          </cell>
          <cell r="M133">
            <v>645</v>
          </cell>
          <cell r="N133">
            <v>0.5</v>
          </cell>
          <cell r="O133" t="str">
            <v>PT</v>
          </cell>
          <cell r="P133" t="str">
            <v>FS</v>
          </cell>
          <cell r="Q133" t="str">
            <v>VAL.</v>
          </cell>
        </row>
        <row r="134">
          <cell r="A134" t="str">
            <v>C9:VAL.</v>
          </cell>
          <cell r="B134" t="str">
            <v xml:space="preserve"> 21H30</v>
          </cell>
          <cell r="C134">
            <v>0.89583333333333337</v>
          </cell>
          <cell r="D134">
            <v>36282</v>
          </cell>
          <cell r="E134">
            <v>20</v>
          </cell>
          <cell r="F134">
            <v>1</v>
          </cell>
          <cell r="G134">
            <v>300</v>
          </cell>
          <cell r="H134">
            <v>526</v>
          </cell>
          <cell r="I134">
            <v>0.6</v>
          </cell>
          <cell r="J134" t="str">
            <v xml:space="preserve"> MINUT A MINUT</v>
          </cell>
          <cell r="K134" t="str">
            <v xml:space="preserve"> MINUT A MINUT</v>
          </cell>
          <cell r="L134">
            <v>300</v>
          </cell>
          <cell r="M134">
            <v>526</v>
          </cell>
          <cell r="N134">
            <v>0.6</v>
          </cell>
          <cell r="O134" t="str">
            <v>PT</v>
          </cell>
          <cell r="P134" t="str">
            <v>FS</v>
          </cell>
          <cell r="Q134" t="str">
            <v>VAL.</v>
          </cell>
        </row>
        <row r="135">
          <cell r="A135" t="str">
            <v>C9:VAL.</v>
          </cell>
          <cell r="B135" t="str">
            <v xml:space="preserve"> 23H30</v>
          </cell>
          <cell r="C135">
            <v>0.97916666666666663</v>
          </cell>
          <cell r="D135">
            <v>36282</v>
          </cell>
          <cell r="E135">
            <v>20</v>
          </cell>
          <cell r="F135">
            <v>1</v>
          </cell>
          <cell r="G135">
            <v>600</v>
          </cell>
          <cell r="H135">
            <v>576</v>
          </cell>
          <cell r="I135">
            <v>1</v>
          </cell>
          <cell r="J135" t="str">
            <v xml:space="preserve"> CINE TOTAL</v>
          </cell>
          <cell r="K135" t="str">
            <v xml:space="preserve"> CINE TOTAL</v>
          </cell>
          <cell r="L135">
            <v>600</v>
          </cell>
          <cell r="M135">
            <v>576</v>
          </cell>
          <cell r="N135">
            <v>1</v>
          </cell>
          <cell r="O135" t="str">
            <v>PT</v>
          </cell>
          <cell r="P135" t="str">
            <v>FS</v>
          </cell>
          <cell r="Q135" t="str">
            <v>VAL.</v>
          </cell>
        </row>
        <row r="136">
          <cell r="A136" t="str">
            <v>C9:VAL.</v>
          </cell>
          <cell r="B136" t="str">
            <v xml:space="preserve"> 14H00</v>
          </cell>
          <cell r="C136">
            <v>0.58333333333333337</v>
          </cell>
          <cell r="D136">
            <v>36283</v>
          </cell>
          <cell r="E136">
            <v>20</v>
          </cell>
          <cell r="F136">
            <v>1</v>
          </cell>
          <cell r="G136">
            <v>350</v>
          </cell>
          <cell r="H136">
            <v>670</v>
          </cell>
          <cell r="I136">
            <v>0.5</v>
          </cell>
          <cell r="J136" t="str">
            <v xml:space="preserve">     NOTICIAS  9</v>
          </cell>
          <cell r="K136" t="str">
            <v xml:space="preserve">     NOTICIAS  9</v>
          </cell>
          <cell r="L136">
            <v>350</v>
          </cell>
          <cell r="M136">
            <v>670</v>
          </cell>
          <cell r="N136">
            <v>0.5</v>
          </cell>
          <cell r="O136" t="str">
            <v>DT</v>
          </cell>
          <cell r="P136" t="str">
            <v>Lab</v>
          </cell>
          <cell r="Q136" t="str">
            <v>VAL.</v>
          </cell>
        </row>
        <row r="137">
          <cell r="A137" t="str">
            <v>C9:VAL.</v>
          </cell>
          <cell r="B137" t="str">
            <v xml:space="preserve"> 15H00</v>
          </cell>
          <cell r="C137">
            <v>0.625</v>
          </cell>
          <cell r="D137">
            <v>36283</v>
          </cell>
          <cell r="E137">
            <v>20</v>
          </cell>
          <cell r="F137">
            <v>1</v>
          </cell>
          <cell r="G137">
            <v>350</v>
          </cell>
          <cell r="H137">
            <v>606</v>
          </cell>
          <cell r="I137">
            <v>0.6</v>
          </cell>
          <cell r="J137" t="str">
            <v xml:space="preserve">     NOTICIAS  9</v>
          </cell>
          <cell r="K137" t="str">
            <v xml:space="preserve">     NOTICIAS  9</v>
          </cell>
          <cell r="L137">
            <v>350</v>
          </cell>
          <cell r="M137">
            <v>606</v>
          </cell>
          <cell r="N137">
            <v>0.6</v>
          </cell>
          <cell r="O137" t="str">
            <v>DT</v>
          </cell>
          <cell r="P137" t="str">
            <v>Lab</v>
          </cell>
          <cell r="Q137" t="str">
            <v>VAL.</v>
          </cell>
        </row>
        <row r="138">
          <cell r="A138" t="str">
            <v>C9:VAL.</v>
          </cell>
          <cell r="B138" t="str">
            <v xml:space="preserve"> 21H00</v>
          </cell>
          <cell r="C138">
            <v>0.875</v>
          </cell>
          <cell r="D138">
            <v>36283</v>
          </cell>
          <cell r="E138">
            <v>20</v>
          </cell>
          <cell r="F138">
            <v>1</v>
          </cell>
          <cell r="G138">
            <v>250</v>
          </cell>
          <cell r="H138">
            <v>775</v>
          </cell>
          <cell r="I138">
            <v>0.3</v>
          </cell>
          <cell r="J138" t="str">
            <v xml:space="preserve">     NOTICIAS  9</v>
          </cell>
          <cell r="K138" t="str">
            <v xml:space="preserve">     NOTICIAS  9</v>
          </cell>
          <cell r="L138">
            <v>250</v>
          </cell>
          <cell r="M138">
            <v>775</v>
          </cell>
          <cell r="N138">
            <v>0.3</v>
          </cell>
          <cell r="O138" t="str">
            <v>PT</v>
          </cell>
          <cell r="P138" t="str">
            <v>Lab</v>
          </cell>
          <cell r="Q138" t="str">
            <v>VAL.</v>
          </cell>
        </row>
        <row r="139">
          <cell r="A139" t="str">
            <v>C9:VAL.</v>
          </cell>
          <cell r="B139" t="str">
            <v xml:space="preserve"> 23H00</v>
          </cell>
          <cell r="C139">
            <v>0.95833333333333337</v>
          </cell>
          <cell r="D139">
            <v>36283</v>
          </cell>
          <cell r="E139">
            <v>20</v>
          </cell>
          <cell r="F139">
            <v>1</v>
          </cell>
          <cell r="G139">
            <v>500</v>
          </cell>
          <cell r="H139">
            <v>629</v>
          </cell>
          <cell r="I139">
            <v>0.8</v>
          </cell>
          <cell r="J139" t="str">
            <v xml:space="preserve"> CINE</v>
          </cell>
          <cell r="K139" t="str">
            <v xml:space="preserve"> CINE</v>
          </cell>
          <cell r="L139">
            <v>500</v>
          </cell>
          <cell r="M139">
            <v>629</v>
          </cell>
          <cell r="N139">
            <v>0.8</v>
          </cell>
          <cell r="O139" t="str">
            <v>PT</v>
          </cell>
          <cell r="P139" t="str">
            <v>Lab</v>
          </cell>
          <cell r="Q139" t="str">
            <v>VAL.</v>
          </cell>
        </row>
        <row r="140">
          <cell r="A140" t="str">
            <v>C9:VAL.</v>
          </cell>
          <cell r="B140" t="str">
            <v xml:space="preserve"> 14H00</v>
          </cell>
          <cell r="C140">
            <v>0.58333333333333337</v>
          </cell>
          <cell r="D140">
            <v>36285</v>
          </cell>
          <cell r="E140">
            <v>20</v>
          </cell>
          <cell r="F140">
            <v>1</v>
          </cell>
          <cell r="G140">
            <v>350</v>
          </cell>
          <cell r="H140">
            <v>583</v>
          </cell>
          <cell r="I140">
            <v>0.6</v>
          </cell>
          <cell r="J140" t="str">
            <v xml:space="preserve">     NOTICIAS  9</v>
          </cell>
          <cell r="K140" t="str">
            <v xml:space="preserve">     NOTICIAS  9</v>
          </cell>
          <cell r="L140">
            <v>350</v>
          </cell>
          <cell r="M140">
            <v>583</v>
          </cell>
          <cell r="N140">
            <v>0.6</v>
          </cell>
          <cell r="O140" t="str">
            <v>DT</v>
          </cell>
          <cell r="P140" t="str">
            <v>Lab</v>
          </cell>
          <cell r="Q140" t="str">
            <v>VAL.</v>
          </cell>
        </row>
        <row r="141">
          <cell r="A141" t="str">
            <v>C9:VAL.</v>
          </cell>
          <cell r="B141" t="str">
            <v xml:space="preserve"> 21H00</v>
          </cell>
          <cell r="C141">
            <v>0.875</v>
          </cell>
          <cell r="D141">
            <v>36286</v>
          </cell>
          <cell r="E141">
            <v>20</v>
          </cell>
          <cell r="F141">
            <v>1</v>
          </cell>
          <cell r="G141">
            <v>250</v>
          </cell>
          <cell r="H141">
            <v>483</v>
          </cell>
          <cell r="I141">
            <v>0.5</v>
          </cell>
          <cell r="J141" t="str">
            <v xml:space="preserve">     NOTICIAS  9</v>
          </cell>
          <cell r="K141" t="str">
            <v xml:space="preserve">     NOTICIAS  9</v>
          </cell>
          <cell r="L141">
            <v>250</v>
          </cell>
          <cell r="M141">
            <v>483</v>
          </cell>
          <cell r="N141">
            <v>0.5</v>
          </cell>
          <cell r="O141" t="str">
            <v>PT</v>
          </cell>
          <cell r="P141" t="str">
            <v>Lab</v>
          </cell>
          <cell r="Q141" t="str">
            <v>VAL.</v>
          </cell>
        </row>
        <row r="142">
          <cell r="A142" t="str">
            <v>C9:VAL.</v>
          </cell>
          <cell r="B142" t="str">
            <v xml:space="preserve"> 14H00</v>
          </cell>
          <cell r="C142">
            <v>0.58333333333333337</v>
          </cell>
          <cell r="D142">
            <v>36287</v>
          </cell>
          <cell r="E142">
            <v>20</v>
          </cell>
          <cell r="F142">
            <v>1</v>
          </cell>
          <cell r="G142">
            <v>350</v>
          </cell>
          <cell r="H142">
            <v>650</v>
          </cell>
          <cell r="I142">
            <v>0.5</v>
          </cell>
          <cell r="J142" t="str">
            <v xml:space="preserve">     NOTICIAS  9</v>
          </cell>
          <cell r="K142" t="str">
            <v xml:space="preserve">     NOTICIAS  9</v>
          </cell>
          <cell r="L142">
            <v>350</v>
          </cell>
          <cell r="M142">
            <v>650</v>
          </cell>
          <cell r="N142">
            <v>0.5</v>
          </cell>
          <cell r="O142" t="str">
            <v>DT</v>
          </cell>
          <cell r="P142" t="str">
            <v>Lab</v>
          </cell>
          <cell r="Q142" t="str">
            <v>VAL.</v>
          </cell>
        </row>
        <row r="143">
          <cell r="A143" t="str">
            <v>C9:VAL.</v>
          </cell>
          <cell r="B143" t="str">
            <v xml:space="preserve"> 21H00</v>
          </cell>
          <cell r="C143">
            <v>0.875</v>
          </cell>
          <cell r="D143">
            <v>36287</v>
          </cell>
          <cell r="E143">
            <v>20</v>
          </cell>
          <cell r="F143">
            <v>1</v>
          </cell>
          <cell r="G143">
            <v>250</v>
          </cell>
          <cell r="H143">
            <v>725</v>
          </cell>
          <cell r="I143">
            <v>0.3</v>
          </cell>
          <cell r="J143" t="str">
            <v xml:space="preserve">     NOTICIAS  9</v>
          </cell>
          <cell r="K143" t="str">
            <v xml:space="preserve">     NOTICIAS  9</v>
          </cell>
          <cell r="L143">
            <v>250</v>
          </cell>
          <cell r="M143">
            <v>725</v>
          </cell>
          <cell r="N143">
            <v>0.3</v>
          </cell>
          <cell r="O143" t="str">
            <v>PT</v>
          </cell>
          <cell r="P143" t="str">
            <v>Lab</v>
          </cell>
          <cell r="Q143" t="str">
            <v>VAL.</v>
          </cell>
        </row>
        <row r="144">
          <cell r="A144" t="str">
            <v>C9:VAL.</v>
          </cell>
          <cell r="B144" t="str">
            <v xml:space="preserve"> 16H00</v>
          </cell>
          <cell r="C144">
            <v>0.66666666666666663</v>
          </cell>
          <cell r="D144">
            <v>36288</v>
          </cell>
          <cell r="E144">
            <v>20</v>
          </cell>
          <cell r="F144">
            <v>1</v>
          </cell>
          <cell r="G144">
            <v>250</v>
          </cell>
          <cell r="H144">
            <v>572</v>
          </cell>
          <cell r="I144">
            <v>0.4</v>
          </cell>
          <cell r="J144" t="str">
            <v xml:space="preserve"> CINE DE AVENTURAS</v>
          </cell>
          <cell r="K144" t="str">
            <v xml:space="preserve"> CINE DE AVENTURAS</v>
          </cell>
          <cell r="L144">
            <v>250</v>
          </cell>
          <cell r="M144">
            <v>572</v>
          </cell>
          <cell r="N144">
            <v>0.4</v>
          </cell>
          <cell r="O144" t="str">
            <v>DT</v>
          </cell>
          <cell r="P144" t="str">
            <v>FS</v>
          </cell>
          <cell r="Q144" t="str">
            <v>VAL.</v>
          </cell>
        </row>
        <row r="145">
          <cell r="A145" t="str">
            <v>C9:VAL.</v>
          </cell>
          <cell r="B145" t="str">
            <v xml:space="preserve"> 21H00</v>
          </cell>
          <cell r="C145">
            <v>0.875</v>
          </cell>
          <cell r="D145">
            <v>36288</v>
          </cell>
          <cell r="E145">
            <v>20</v>
          </cell>
          <cell r="F145">
            <v>1</v>
          </cell>
          <cell r="G145">
            <v>700</v>
          </cell>
          <cell r="H145">
            <v>915</v>
          </cell>
          <cell r="I145">
            <v>0.8</v>
          </cell>
          <cell r="J145" t="str">
            <v xml:space="preserve"> FUTBOL (Entrada)</v>
          </cell>
          <cell r="K145" t="str">
            <v xml:space="preserve"> FUTBOL (Entrada)</v>
          </cell>
          <cell r="L145">
            <v>700</v>
          </cell>
          <cell r="M145">
            <v>915</v>
          </cell>
          <cell r="N145">
            <v>0.8</v>
          </cell>
          <cell r="O145" t="str">
            <v>PT</v>
          </cell>
          <cell r="P145" t="str">
            <v>FS</v>
          </cell>
          <cell r="Q145" t="str">
            <v>VAL.</v>
          </cell>
        </row>
        <row r="146">
          <cell r="A146" t="str">
            <v>C9:VAL.</v>
          </cell>
          <cell r="B146" t="str">
            <v xml:space="preserve"> 23H30</v>
          </cell>
          <cell r="C146">
            <v>0.97916666666666663</v>
          </cell>
          <cell r="D146">
            <v>36288</v>
          </cell>
          <cell r="E146">
            <v>20</v>
          </cell>
          <cell r="F146">
            <v>1</v>
          </cell>
          <cell r="G146">
            <v>500</v>
          </cell>
          <cell r="H146">
            <v>823</v>
          </cell>
          <cell r="I146">
            <v>0.6</v>
          </cell>
          <cell r="J146" t="str">
            <v xml:space="preserve"> CINE</v>
          </cell>
          <cell r="K146" t="str">
            <v xml:space="preserve"> CINE</v>
          </cell>
          <cell r="L146">
            <v>500</v>
          </cell>
          <cell r="M146">
            <v>823</v>
          </cell>
          <cell r="N146">
            <v>0.6</v>
          </cell>
          <cell r="O146" t="str">
            <v>PT</v>
          </cell>
          <cell r="P146" t="str">
            <v>FS</v>
          </cell>
          <cell r="Q146" t="str">
            <v>VAL.</v>
          </cell>
        </row>
        <row r="147">
          <cell r="A147" t="str">
            <v>C9:VAL.</v>
          </cell>
          <cell r="B147" t="str">
            <v xml:space="preserve"> 15H00</v>
          </cell>
          <cell r="C147">
            <v>0.625</v>
          </cell>
          <cell r="D147">
            <v>36289</v>
          </cell>
          <cell r="E147">
            <v>20</v>
          </cell>
          <cell r="F147">
            <v>1</v>
          </cell>
          <cell r="G147">
            <v>350</v>
          </cell>
          <cell r="H147">
            <v>748</v>
          </cell>
          <cell r="I147">
            <v>0.5</v>
          </cell>
          <cell r="J147" t="str">
            <v xml:space="preserve">     NOTICIAS  9</v>
          </cell>
          <cell r="K147" t="str">
            <v xml:space="preserve">     NOTICIAS  9</v>
          </cell>
          <cell r="L147">
            <v>350</v>
          </cell>
          <cell r="M147">
            <v>748</v>
          </cell>
          <cell r="N147">
            <v>0.5</v>
          </cell>
          <cell r="O147" t="str">
            <v>DT</v>
          </cell>
          <cell r="P147" t="str">
            <v>FS</v>
          </cell>
          <cell r="Q147" t="str">
            <v>VAL.</v>
          </cell>
        </row>
        <row r="148">
          <cell r="A148" t="str">
            <v>C9:VAL.</v>
          </cell>
          <cell r="B148" t="str">
            <v xml:space="preserve"> 23H30</v>
          </cell>
          <cell r="C148">
            <v>0.97916666666666663</v>
          </cell>
          <cell r="D148">
            <v>36289</v>
          </cell>
          <cell r="E148">
            <v>20</v>
          </cell>
          <cell r="F148">
            <v>1</v>
          </cell>
          <cell r="G148">
            <v>600</v>
          </cell>
          <cell r="H148">
            <v>588</v>
          </cell>
          <cell r="I148">
            <v>1</v>
          </cell>
          <cell r="J148" t="str">
            <v xml:space="preserve"> CINE TOTAL</v>
          </cell>
          <cell r="K148" t="str">
            <v xml:space="preserve"> CINE TOTAL</v>
          </cell>
          <cell r="L148">
            <v>600</v>
          </cell>
          <cell r="M148">
            <v>588</v>
          </cell>
          <cell r="N148">
            <v>1</v>
          </cell>
          <cell r="O148" t="str">
            <v>PT</v>
          </cell>
          <cell r="P148" t="str">
            <v>FS</v>
          </cell>
          <cell r="Q148" t="str">
            <v>VAL.</v>
          </cell>
        </row>
        <row r="149">
          <cell r="A149" t="str">
            <v>C9:VAL.</v>
          </cell>
          <cell r="B149" t="str">
            <v xml:space="preserve"> 14H00</v>
          </cell>
          <cell r="C149">
            <v>0.58333333333333337</v>
          </cell>
          <cell r="D149">
            <v>36290</v>
          </cell>
          <cell r="E149">
            <v>20</v>
          </cell>
          <cell r="F149">
            <v>1</v>
          </cell>
          <cell r="G149">
            <v>350</v>
          </cell>
          <cell r="H149">
            <v>680</v>
          </cell>
          <cell r="I149">
            <v>0.5</v>
          </cell>
          <cell r="J149" t="str">
            <v xml:space="preserve">     NOTICIAS  9</v>
          </cell>
          <cell r="K149" t="str">
            <v xml:space="preserve">     NOTICIAS  9</v>
          </cell>
          <cell r="L149">
            <v>350</v>
          </cell>
          <cell r="M149">
            <v>680</v>
          </cell>
          <cell r="N149">
            <v>0.5</v>
          </cell>
          <cell r="O149" t="str">
            <v>DT</v>
          </cell>
          <cell r="P149" t="str">
            <v>Lab</v>
          </cell>
          <cell r="Q149" t="str">
            <v>VAL.</v>
          </cell>
        </row>
        <row r="150">
          <cell r="A150" t="str">
            <v>C9:VAL.</v>
          </cell>
          <cell r="B150" t="str">
            <v xml:space="preserve"> 21H00</v>
          </cell>
          <cell r="C150">
            <v>0.875</v>
          </cell>
          <cell r="D150">
            <v>36290</v>
          </cell>
          <cell r="E150">
            <v>20</v>
          </cell>
          <cell r="F150">
            <v>1</v>
          </cell>
          <cell r="G150">
            <v>250</v>
          </cell>
          <cell r="H150">
            <v>794</v>
          </cell>
          <cell r="I150">
            <v>0.3</v>
          </cell>
          <cell r="J150" t="str">
            <v xml:space="preserve">     NOTICIAS  9</v>
          </cell>
          <cell r="K150" t="str">
            <v xml:space="preserve">     NOTICIAS  9</v>
          </cell>
          <cell r="L150">
            <v>250</v>
          </cell>
          <cell r="M150">
            <v>794</v>
          </cell>
          <cell r="N150">
            <v>0.3</v>
          </cell>
          <cell r="O150" t="str">
            <v>PT</v>
          </cell>
          <cell r="P150" t="str">
            <v>Lab</v>
          </cell>
          <cell r="Q150" t="str">
            <v>VAL.</v>
          </cell>
        </row>
        <row r="151">
          <cell r="A151" t="str">
            <v>C9:VAL.</v>
          </cell>
          <cell r="B151" t="str">
            <v xml:space="preserve"> 22H00</v>
          </cell>
          <cell r="C151">
            <v>0.91666666666666663</v>
          </cell>
          <cell r="D151">
            <v>36290</v>
          </cell>
          <cell r="E151">
            <v>20</v>
          </cell>
          <cell r="F151">
            <v>1</v>
          </cell>
          <cell r="G151">
            <v>500</v>
          </cell>
          <cell r="H151">
            <v>813</v>
          </cell>
          <cell r="I151">
            <v>0.6</v>
          </cell>
          <cell r="J151" t="str">
            <v xml:space="preserve"> CINE</v>
          </cell>
          <cell r="K151" t="str">
            <v xml:space="preserve"> CINE</v>
          </cell>
          <cell r="L151">
            <v>500</v>
          </cell>
          <cell r="M151">
            <v>813</v>
          </cell>
          <cell r="N151">
            <v>0.6</v>
          </cell>
          <cell r="O151" t="str">
            <v>PT</v>
          </cell>
          <cell r="P151" t="str">
            <v>Lab</v>
          </cell>
          <cell r="Q151" t="str">
            <v>VAL.</v>
          </cell>
        </row>
        <row r="152">
          <cell r="A152" t="str">
            <v>C9:VAL.</v>
          </cell>
          <cell r="B152" t="str">
            <v xml:space="preserve"> 21H00</v>
          </cell>
          <cell r="C152">
            <v>0.875</v>
          </cell>
          <cell r="D152">
            <v>36291</v>
          </cell>
          <cell r="E152">
            <v>20</v>
          </cell>
          <cell r="F152">
            <v>1</v>
          </cell>
          <cell r="G152">
            <v>250</v>
          </cell>
          <cell r="H152">
            <v>725</v>
          </cell>
          <cell r="I152">
            <v>0.3</v>
          </cell>
          <cell r="J152" t="str">
            <v xml:space="preserve">     NOTICIAS  9</v>
          </cell>
          <cell r="K152" t="str">
            <v xml:space="preserve">     NOTICIAS  9</v>
          </cell>
          <cell r="L152">
            <v>250</v>
          </cell>
          <cell r="M152">
            <v>725</v>
          </cell>
          <cell r="N152">
            <v>0.3</v>
          </cell>
          <cell r="O152" t="str">
            <v>PT</v>
          </cell>
          <cell r="P152" t="str">
            <v>Lab</v>
          </cell>
          <cell r="Q152" t="str">
            <v>VAL.</v>
          </cell>
        </row>
        <row r="153">
          <cell r="A153" t="str">
            <v>C9:VAL.</v>
          </cell>
          <cell r="B153" t="str">
            <v xml:space="preserve"> 21H00</v>
          </cell>
          <cell r="C153">
            <v>0.875</v>
          </cell>
          <cell r="D153">
            <v>36292</v>
          </cell>
          <cell r="E153">
            <v>20</v>
          </cell>
          <cell r="F153">
            <v>1</v>
          </cell>
          <cell r="G153">
            <v>250</v>
          </cell>
          <cell r="H153">
            <v>617</v>
          </cell>
          <cell r="I153">
            <v>0.4</v>
          </cell>
          <cell r="J153" t="str">
            <v xml:space="preserve">     NOTICIAS  9</v>
          </cell>
          <cell r="K153" t="str">
            <v xml:space="preserve">     NOTICIAS  9</v>
          </cell>
          <cell r="L153">
            <v>250</v>
          </cell>
          <cell r="M153">
            <v>617</v>
          </cell>
          <cell r="N153">
            <v>0.4</v>
          </cell>
          <cell r="O153" t="str">
            <v>PT</v>
          </cell>
          <cell r="P153" t="str">
            <v>Lab</v>
          </cell>
          <cell r="Q153" t="str">
            <v>VAL.</v>
          </cell>
        </row>
        <row r="154">
          <cell r="A154" t="str">
            <v>C9:VAL.</v>
          </cell>
          <cell r="B154" t="str">
            <v xml:space="preserve"> 21H00</v>
          </cell>
          <cell r="C154">
            <v>0.875</v>
          </cell>
          <cell r="D154">
            <v>36293</v>
          </cell>
          <cell r="E154">
            <v>20</v>
          </cell>
          <cell r="F154">
            <v>1</v>
          </cell>
          <cell r="G154">
            <v>250</v>
          </cell>
          <cell r="H154">
            <v>498</v>
          </cell>
          <cell r="I154">
            <v>0.5</v>
          </cell>
          <cell r="J154" t="str">
            <v xml:space="preserve">     NOTICIAS  9</v>
          </cell>
          <cell r="K154" t="str">
            <v xml:space="preserve">     NOTICIAS  9</v>
          </cell>
          <cell r="L154">
            <v>250</v>
          </cell>
          <cell r="M154">
            <v>498</v>
          </cell>
          <cell r="N154">
            <v>0.5</v>
          </cell>
          <cell r="O154" t="str">
            <v>PT</v>
          </cell>
          <cell r="P154" t="str">
            <v>Lab</v>
          </cell>
          <cell r="Q154" t="str">
            <v>VAL.</v>
          </cell>
        </row>
        <row r="155">
          <cell r="A155" t="str">
            <v>C9:VAL.</v>
          </cell>
          <cell r="B155" t="str">
            <v xml:space="preserve"> 22H30</v>
          </cell>
          <cell r="C155">
            <v>0.9375</v>
          </cell>
          <cell r="D155">
            <v>36293</v>
          </cell>
          <cell r="E155">
            <v>20</v>
          </cell>
          <cell r="F155">
            <v>1</v>
          </cell>
          <cell r="G155">
            <v>600</v>
          </cell>
          <cell r="H155">
            <v>541</v>
          </cell>
          <cell r="I155">
            <v>1.1000000000000001</v>
          </cell>
          <cell r="J155" t="str">
            <v xml:space="preserve"> TOMBOLA</v>
          </cell>
          <cell r="K155" t="str">
            <v xml:space="preserve"> TOMBOLA</v>
          </cell>
          <cell r="L155">
            <v>600</v>
          </cell>
          <cell r="M155">
            <v>541</v>
          </cell>
          <cell r="N155">
            <v>1.1000000000000001</v>
          </cell>
          <cell r="O155" t="str">
            <v>PT</v>
          </cell>
          <cell r="P155" t="str">
            <v>Lab</v>
          </cell>
          <cell r="Q155" t="str">
            <v>VAL.</v>
          </cell>
        </row>
        <row r="156">
          <cell r="A156" t="str">
            <v>C9:VAL.</v>
          </cell>
          <cell r="B156" t="str">
            <v xml:space="preserve"> 14H00</v>
          </cell>
          <cell r="C156">
            <v>0.58333333333333337</v>
          </cell>
          <cell r="D156">
            <v>36294</v>
          </cell>
          <cell r="E156">
            <v>20</v>
          </cell>
          <cell r="F156">
            <v>1</v>
          </cell>
          <cell r="G156">
            <v>350</v>
          </cell>
          <cell r="H156">
            <v>660</v>
          </cell>
          <cell r="I156">
            <v>0.5</v>
          </cell>
          <cell r="J156" t="str">
            <v xml:space="preserve">     NOTICIAS  9</v>
          </cell>
          <cell r="K156" t="str">
            <v xml:space="preserve">     NOTICIAS  9</v>
          </cell>
          <cell r="L156">
            <v>350</v>
          </cell>
          <cell r="M156">
            <v>660</v>
          </cell>
          <cell r="N156">
            <v>0.5</v>
          </cell>
          <cell r="O156" t="str">
            <v>DT</v>
          </cell>
          <cell r="P156" t="str">
            <v>Lab</v>
          </cell>
          <cell r="Q156" t="str">
            <v>VAL.</v>
          </cell>
        </row>
        <row r="157">
          <cell r="A157" t="str">
            <v>C9:VAL.</v>
          </cell>
          <cell r="B157" t="str">
            <v xml:space="preserve"> 16H30</v>
          </cell>
          <cell r="C157">
            <v>0.6875</v>
          </cell>
          <cell r="D157">
            <v>36295</v>
          </cell>
          <cell r="E157">
            <v>20</v>
          </cell>
          <cell r="F157">
            <v>1</v>
          </cell>
          <cell r="G157">
            <v>250</v>
          </cell>
          <cell r="H157">
            <v>628</v>
          </cell>
          <cell r="I157">
            <v>0.4</v>
          </cell>
          <cell r="J157" t="str">
            <v xml:space="preserve"> CINE DE AVENTURAS</v>
          </cell>
          <cell r="K157" t="str">
            <v xml:space="preserve"> CINE DE AVENTURAS</v>
          </cell>
          <cell r="L157">
            <v>250</v>
          </cell>
          <cell r="M157">
            <v>628</v>
          </cell>
          <cell r="N157">
            <v>0.4</v>
          </cell>
          <cell r="O157" t="str">
            <v>DT</v>
          </cell>
          <cell r="P157" t="str">
            <v>FS</v>
          </cell>
          <cell r="Q157" t="str">
            <v>VAL.</v>
          </cell>
        </row>
        <row r="158">
          <cell r="A158" t="str">
            <v>C9:VAL.</v>
          </cell>
          <cell r="B158" t="str">
            <v xml:space="preserve"> 23H30</v>
          </cell>
          <cell r="C158">
            <v>0.97916666666666663</v>
          </cell>
          <cell r="D158">
            <v>36295</v>
          </cell>
          <cell r="E158">
            <v>20</v>
          </cell>
          <cell r="F158">
            <v>1</v>
          </cell>
          <cell r="G158">
            <v>500</v>
          </cell>
          <cell r="H158">
            <v>855</v>
          </cell>
          <cell r="I158">
            <v>0.6</v>
          </cell>
          <cell r="J158" t="str">
            <v xml:space="preserve"> CINE</v>
          </cell>
          <cell r="K158" t="str">
            <v xml:space="preserve"> CINE</v>
          </cell>
          <cell r="L158">
            <v>500</v>
          </cell>
          <cell r="M158">
            <v>855</v>
          </cell>
          <cell r="N158">
            <v>0.6</v>
          </cell>
          <cell r="O158" t="str">
            <v>PT</v>
          </cell>
          <cell r="P158" t="str">
            <v>FS</v>
          </cell>
          <cell r="Q158" t="str">
            <v>VAL.</v>
          </cell>
        </row>
        <row r="159">
          <cell r="A159" t="str">
            <v>C9:VAL.</v>
          </cell>
          <cell r="B159" t="str">
            <v xml:space="preserve"> 21H00</v>
          </cell>
          <cell r="C159">
            <v>0.875</v>
          </cell>
          <cell r="D159">
            <v>36296</v>
          </cell>
          <cell r="E159">
            <v>20</v>
          </cell>
          <cell r="F159">
            <v>1</v>
          </cell>
          <cell r="G159">
            <v>300</v>
          </cell>
          <cell r="H159">
            <v>702</v>
          </cell>
          <cell r="I159">
            <v>0.4</v>
          </cell>
          <cell r="J159" t="str">
            <v xml:space="preserve"> MINUT A MINUT</v>
          </cell>
          <cell r="K159" t="str">
            <v xml:space="preserve"> MINUT A MINUT</v>
          </cell>
          <cell r="L159">
            <v>300</v>
          </cell>
          <cell r="M159">
            <v>702</v>
          </cell>
          <cell r="N159">
            <v>0.4</v>
          </cell>
          <cell r="O159" t="str">
            <v>PT</v>
          </cell>
          <cell r="P159" t="str">
            <v>FS</v>
          </cell>
          <cell r="Q159" t="str">
            <v>VAL.</v>
          </cell>
        </row>
        <row r="160">
          <cell r="A160" t="str">
            <v>C9:VAL.</v>
          </cell>
          <cell r="B160" t="str">
            <v xml:space="preserve"> 22H30</v>
          </cell>
          <cell r="C160">
            <v>0.9375</v>
          </cell>
          <cell r="D160">
            <v>36296</v>
          </cell>
          <cell r="E160">
            <v>20</v>
          </cell>
          <cell r="F160">
            <v>1</v>
          </cell>
          <cell r="G160">
            <v>600</v>
          </cell>
          <cell r="H160">
            <v>533</v>
          </cell>
          <cell r="I160">
            <v>1.1000000000000001</v>
          </cell>
          <cell r="J160" t="str">
            <v xml:space="preserve"> CINE TOTAL</v>
          </cell>
          <cell r="K160" t="str">
            <v xml:space="preserve"> CINE TOTAL</v>
          </cell>
          <cell r="L160">
            <v>600</v>
          </cell>
          <cell r="M160">
            <v>533</v>
          </cell>
          <cell r="N160">
            <v>1.1000000000000001</v>
          </cell>
          <cell r="O160" t="str">
            <v>PT</v>
          </cell>
          <cell r="P160" t="str">
            <v>FS</v>
          </cell>
          <cell r="Q160" t="str">
            <v>VAL.</v>
          </cell>
        </row>
        <row r="161">
          <cell r="A161" t="str">
            <v>C9:VAL.</v>
          </cell>
          <cell r="B161" t="str">
            <v xml:space="preserve"> 21H30</v>
          </cell>
          <cell r="C161">
            <v>0.89583333333333337</v>
          </cell>
          <cell r="D161">
            <v>36304</v>
          </cell>
          <cell r="E161">
            <v>20</v>
          </cell>
          <cell r="F161">
            <v>1</v>
          </cell>
          <cell r="G161">
            <v>500</v>
          </cell>
          <cell r="H161">
            <v>980</v>
          </cell>
          <cell r="I161">
            <v>0.5</v>
          </cell>
          <cell r="J161" t="str">
            <v xml:space="preserve"> CINE</v>
          </cell>
          <cell r="K161" t="str">
            <v xml:space="preserve"> CINE</v>
          </cell>
          <cell r="L161">
            <v>500</v>
          </cell>
          <cell r="M161">
            <v>980</v>
          </cell>
          <cell r="N161">
            <v>0.5</v>
          </cell>
          <cell r="O161" t="str">
            <v>PT</v>
          </cell>
          <cell r="P161" t="str">
            <v>Lab</v>
          </cell>
          <cell r="Q161" t="str">
            <v>VAL.</v>
          </cell>
        </row>
        <row r="162">
          <cell r="A162" t="str">
            <v>C9:VAL.</v>
          </cell>
          <cell r="B162" t="str">
            <v xml:space="preserve"> 23H00</v>
          </cell>
          <cell r="C162">
            <v>0.95833333333333337</v>
          </cell>
          <cell r="D162">
            <v>36304</v>
          </cell>
          <cell r="E162">
            <v>20</v>
          </cell>
          <cell r="F162">
            <v>1</v>
          </cell>
          <cell r="G162">
            <v>500</v>
          </cell>
          <cell r="H162">
            <v>654</v>
          </cell>
          <cell r="I162">
            <v>0.8</v>
          </cell>
          <cell r="J162" t="str">
            <v xml:space="preserve"> CINE</v>
          </cell>
          <cell r="K162" t="str">
            <v xml:space="preserve"> CINE</v>
          </cell>
          <cell r="L162">
            <v>500</v>
          </cell>
          <cell r="M162">
            <v>654</v>
          </cell>
          <cell r="N162">
            <v>0.8</v>
          </cell>
          <cell r="O162" t="str">
            <v>PT</v>
          </cell>
          <cell r="P162" t="str">
            <v>Lab</v>
          </cell>
          <cell r="Q162" t="str">
            <v>VAL.</v>
          </cell>
        </row>
        <row r="163">
          <cell r="A163" t="str">
            <v>C9:VAL.</v>
          </cell>
          <cell r="B163" t="str">
            <v xml:space="preserve"> 14H00</v>
          </cell>
          <cell r="C163">
            <v>0.58333333333333337</v>
          </cell>
          <cell r="D163">
            <v>36305</v>
          </cell>
          <cell r="E163">
            <v>20</v>
          </cell>
          <cell r="F163">
            <v>1</v>
          </cell>
          <cell r="G163">
            <v>350</v>
          </cell>
          <cell r="H163">
            <v>598</v>
          </cell>
          <cell r="I163">
            <v>0.6</v>
          </cell>
          <cell r="J163" t="str">
            <v xml:space="preserve">     NOTICIAS  9</v>
          </cell>
          <cell r="K163" t="str">
            <v xml:space="preserve">     NOTICIAS  9</v>
          </cell>
          <cell r="L163">
            <v>350</v>
          </cell>
          <cell r="M163">
            <v>598</v>
          </cell>
          <cell r="N163">
            <v>0.6</v>
          </cell>
          <cell r="O163" t="str">
            <v>DT</v>
          </cell>
          <cell r="P163" t="str">
            <v>Lab</v>
          </cell>
          <cell r="Q163" t="str">
            <v>VAL.</v>
          </cell>
        </row>
        <row r="164">
          <cell r="A164" t="str">
            <v>C9:VAL.</v>
          </cell>
          <cell r="B164" t="str">
            <v xml:space="preserve"> 14H00</v>
          </cell>
          <cell r="C164">
            <v>0.58333333333333337</v>
          </cell>
          <cell r="D164">
            <v>36307</v>
          </cell>
          <cell r="E164">
            <v>20</v>
          </cell>
          <cell r="F164">
            <v>1</v>
          </cell>
          <cell r="G164">
            <v>350</v>
          </cell>
          <cell r="H164">
            <v>748</v>
          </cell>
          <cell r="I164">
            <v>0.5</v>
          </cell>
          <cell r="J164" t="str">
            <v xml:space="preserve">     NOTICIAS  9</v>
          </cell>
          <cell r="K164" t="str">
            <v xml:space="preserve">     NOTICIAS  9</v>
          </cell>
          <cell r="L164">
            <v>350</v>
          </cell>
          <cell r="M164">
            <v>748</v>
          </cell>
          <cell r="N164">
            <v>0.5</v>
          </cell>
          <cell r="O164" t="str">
            <v>DT</v>
          </cell>
          <cell r="P164" t="str">
            <v>Lab</v>
          </cell>
          <cell r="Q164" t="str">
            <v>VAL.</v>
          </cell>
        </row>
        <row r="165">
          <cell r="A165" t="str">
            <v>C9:VAL.</v>
          </cell>
          <cell r="B165" t="str">
            <v xml:space="preserve"> 21H00</v>
          </cell>
          <cell r="C165">
            <v>0.875</v>
          </cell>
          <cell r="D165">
            <v>36307</v>
          </cell>
          <cell r="E165">
            <v>20</v>
          </cell>
          <cell r="F165">
            <v>1</v>
          </cell>
          <cell r="G165">
            <v>250</v>
          </cell>
          <cell r="H165">
            <v>529</v>
          </cell>
          <cell r="I165">
            <v>0.5</v>
          </cell>
          <cell r="J165" t="str">
            <v xml:space="preserve">     NOTICIAS  9</v>
          </cell>
          <cell r="K165" t="str">
            <v xml:space="preserve">     NOTICIAS  9</v>
          </cell>
          <cell r="L165">
            <v>250</v>
          </cell>
          <cell r="M165">
            <v>529</v>
          </cell>
          <cell r="N165">
            <v>0.5</v>
          </cell>
          <cell r="O165" t="str">
            <v>PT</v>
          </cell>
          <cell r="P165" t="str">
            <v>Lab</v>
          </cell>
          <cell r="Q165" t="str">
            <v>VAL.</v>
          </cell>
        </row>
        <row r="166">
          <cell r="A166" t="str">
            <v>C9:VAL.</v>
          </cell>
          <cell r="B166" t="str">
            <v xml:space="preserve"> 22H00</v>
          </cell>
          <cell r="C166">
            <v>0.91666666666666663</v>
          </cell>
          <cell r="D166">
            <v>36307</v>
          </cell>
          <cell r="E166">
            <v>20</v>
          </cell>
          <cell r="F166">
            <v>1</v>
          </cell>
          <cell r="G166">
            <v>600</v>
          </cell>
          <cell r="H166">
            <v>672</v>
          </cell>
          <cell r="I166">
            <v>0.9</v>
          </cell>
          <cell r="J166" t="str">
            <v xml:space="preserve"> TOMBOLA</v>
          </cell>
          <cell r="K166" t="str">
            <v xml:space="preserve"> TOMBOLA</v>
          </cell>
          <cell r="L166">
            <v>600</v>
          </cell>
          <cell r="M166">
            <v>672</v>
          </cell>
          <cell r="N166">
            <v>0.9</v>
          </cell>
          <cell r="O166" t="str">
            <v>PT</v>
          </cell>
          <cell r="P166" t="str">
            <v>Lab</v>
          </cell>
          <cell r="Q166" t="str">
            <v>VAL.</v>
          </cell>
        </row>
        <row r="167">
          <cell r="A167" t="str">
            <v>C9:VAL.</v>
          </cell>
          <cell r="B167" t="str">
            <v xml:space="preserve"> 21H00</v>
          </cell>
          <cell r="C167">
            <v>0.875</v>
          </cell>
          <cell r="D167">
            <v>36308</v>
          </cell>
          <cell r="E167">
            <v>20</v>
          </cell>
          <cell r="F167">
            <v>1</v>
          </cell>
          <cell r="G167">
            <v>250</v>
          </cell>
          <cell r="H167">
            <v>794</v>
          </cell>
          <cell r="I167">
            <v>0.3</v>
          </cell>
          <cell r="J167" t="str">
            <v xml:space="preserve">     NOTICIAS  9</v>
          </cell>
          <cell r="K167" t="str">
            <v xml:space="preserve">     NOTICIAS  9</v>
          </cell>
          <cell r="L167">
            <v>250</v>
          </cell>
          <cell r="M167">
            <v>794</v>
          </cell>
          <cell r="N167">
            <v>0.3</v>
          </cell>
          <cell r="O167" t="str">
            <v>PT</v>
          </cell>
          <cell r="P167" t="str">
            <v>Lab</v>
          </cell>
          <cell r="Q167" t="str">
            <v>VAL.</v>
          </cell>
        </row>
        <row r="168">
          <cell r="A168" t="str">
            <v>C9:VAL.</v>
          </cell>
          <cell r="B168" t="str">
            <v xml:space="preserve"> 14H00</v>
          </cell>
          <cell r="C168">
            <v>0.58333333333333337</v>
          </cell>
          <cell r="D168">
            <v>36309</v>
          </cell>
          <cell r="E168">
            <v>20</v>
          </cell>
          <cell r="F168">
            <v>1</v>
          </cell>
          <cell r="G168">
            <v>350</v>
          </cell>
          <cell r="H168">
            <v>1246</v>
          </cell>
          <cell r="I168">
            <v>0.3</v>
          </cell>
          <cell r="J168" t="str">
            <v xml:space="preserve">     NOTICIAS  9</v>
          </cell>
          <cell r="K168" t="str">
            <v xml:space="preserve">     NOTICIAS  9</v>
          </cell>
          <cell r="L168">
            <v>350</v>
          </cell>
          <cell r="M168">
            <v>1246</v>
          </cell>
          <cell r="N168">
            <v>0.3</v>
          </cell>
          <cell r="O168" t="str">
            <v>DT</v>
          </cell>
          <cell r="P168" t="str">
            <v>FS</v>
          </cell>
          <cell r="Q168" t="str">
            <v>VAL.</v>
          </cell>
        </row>
        <row r="169">
          <cell r="A169" t="str">
            <v>C9:VAL.</v>
          </cell>
          <cell r="B169" t="str">
            <v xml:space="preserve"> 16H30</v>
          </cell>
          <cell r="C169">
            <v>0.6875</v>
          </cell>
          <cell r="D169">
            <v>36309</v>
          </cell>
          <cell r="E169">
            <v>20</v>
          </cell>
          <cell r="F169">
            <v>1</v>
          </cell>
          <cell r="G169">
            <v>250</v>
          </cell>
          <cell r="H169">
            <v>641</v>
          </cell>
          <cell r="I169">
            <v>0.4</v>
          </cell>
          <cell r="J169" t="str">
            <v xml:space="preserve"> CINE DE AVENTURAS</v>
          </cell>
          <cell r="K169" t="str">
            <v xml:space="preserve"> CINE DE AVENTURAS</v>
          </cell>
          <cell r="L169">
            <v>250</v>
          </cell>
          <cell r="M169">
            <v>641</v>
          </cell>
          <cell r="N169">
            <v>0.4</v>
          </cell>
          <cell r="O169" t="str">
            <v>DT</v>
          </cell>
          <cell r="P169" t="str">
            <v>FS</v>
          </cell>
          <cell r="Q169" t="str">
            <v>VAL.</v>
          </cell>
        </row>
        <row r="170">
          <cell r="A170" t="str">
            <v>C9:VAL.</v>
          </cell>
          <cell r="B170" t="str">
            <v xml:space="preserve"> 23H30</v>
          </cell>
          <cell r="C170">
            <v>0.97916666666666663</v>
          </cell>
          <cell r="D170">
            <v>36309</v>
          </cell>
          <cell r="E170">
            <v>20</v>
          </cell>
          <cell r="F170">
            <v>1</v>
          </cell>
          <cell r="G170">
            <v>500</v>
          </cell>
          <cell r="H170">
            <v>855</v>
          </cell>
          <cell r="I170">
            <v>0.6</v>
          </cell>
          <cell r="J170" t="str">
            <v xml:space="preserve"> CINE</v>
          </cell>
          <cell r="K170" t="str">
            <v xml:space="preserve"> CINE</v>
          </cell>
          <cell r="L170">
            <v>500</v>
          </cell>
          <cell r="M170">
            <v>855</v>
          </cell>
          <cell r="N170">
            <v>0.6</v>
          </cell>
          <cell r="O170" t="str">
            <v>PT</v>
          </cell>
          <cell r="P170" t="str">
            <v>FS</v>
          </cell>
          <cell r="Q170" t="str">
            <v>VAL.</v>
          </cell>
        </row>
        <row r="171">
          <cell r="A171" t="str">
            <v>C9:VAL.</v>
          </cell>
          <cell r="B171" t="str">
            <v xml:space="preserve"> 15H00</v>
          </cell>
          <cell r="C171">
            <v>0.625</v>
          </cell>
          <cell r="D171">
            <v>36310</v>
          </cell>
          <cell r="E171">
            <v>20</v>
          </cell>
          <cell r="F171">
            <v>1</v>
          </cell>
          <cell r="G171">
            <v>350</v>
          </cell>
          <cell r="H171">
            <v>787</v>
          </cell>
          <cell r="I171">
            <v>0.4</v>
          </cell>
          <cell r="J171" t="str">
            <v xml:space="preserve">     NOTICIAS  9</v>
          </cell>
          <cell r="K171" t="str">
            <v xml:space="preserve">     NOTICIAS  9</v>
          </cell>
          <cell r="L171">
            <v>350</v>
          </cell>
          <cell r="M171">
            <v>787</v>
          </cell>
          <cell r="N171">
            <v>0.4</v>
          </cell>
          <cell r="O171" t="str">
            <v>DT</v>
          </cell>
          <cell r="P171" t="str">
            <v>FS</v>
          </cell>
          <cell r="Q171" t="str">
            <v>VAL.</v>
          </cell>
        </row>
        <row r="172">
          <cell r="A172" t="str">
            <v>C9:VAL.</v>
          </cell>
          <cell r="B172" t="str">
            <v xml:space="preserve"> 21H00</v>
          </cell>
          <cell r="C172">
            <v>0.875</v>
          </cell>
          <cell r="D172">
            <v>36310</v>
          </cell>
          <cell r="E172">
            <v>20</v>
          </cell>
          <cell r="F172">
            <v>1</v>
          </cell>
          <cell r="G172">
            <v>300</v>
          </cell>
          <cell r="H172">
            <v>741</v>
          </cell>
          <cell r="I172">
            <v>0.4</v>
          </cell>
          <cell r="J172" t="str">
            <v xml:space="preserve"> MINUT A MINUT</v>
          </cell>
          <cell r="K172" t="str">
            <v xml:space="preserve"> MINUT A MINUT</v>
          </cell>
          <cell r="L172">
            <v>300</v>
          </cell>
          <cell r="M172">
            <v>741</v>
          </cell>
          <cell r="N172">
            <v>0.4</v>
          </cell>
          <cell r="O172" t="str">
            <v>PT</v>
          </cell>
          <cell r="P172" t="str">
            <v>FS</v>
          </cell>
          <cell r="Q172" t="str">
            <v>VAL.</v>
          </cell>
        </row>
        <row r="173">
          <cell r="A173" t="str">
            <v>C9:VAL.</v>
          </cell>
          <cell r="B173" t="str">
            <v xml:space="preserve"> 22H00</v>
          </cell>
          <cell r="C173">
            <v>0.91666666666666663</v>
          </cell>
          <cell r="D173">
            <v>36310</v>
          </cell>
          <cell r="E173">
            <v>20</v>
          </cell>
          <cell r="F173">
            <v>1</v>
          </cell>
          <cell r="G173">
            <v>600</v>
          </cell>
          <cell r="H173">
            <v>988</v>
          </cell>
          <cell r="I173">
            <v>0.6</v>
          </cell>
          <cell r="J173" t="str">
            <v xml:space="preserve"> CINE TOTAL</v>
          </cell>
          <cell r="K173" t="str">
            <v xml:space="preserve"> CINE TOTAL</v>
          </cell>
          <cell r="L173">
            <v>600</v>
          </cell>
          <cell r="M173">
            <v>988</v>
          </cell>
          <cell r="N173">
            <v>0.6</v>
          </cell>
          <cell r="O173" t="str">
            <v>PT</v>
          </cell>
          <cell r="P173" t="str">
            <v>FS</v>
          </cell>
          <cell r="Q173" t="str">
            <v>VAL.</v>
          </cell>
        </row>
        <row r="174">
          <cell r="A174" t="str">
            <v>C9:VAL.</v>
          </cell>
          <cell r="B174" t="str">
            <v xml:space="preserve"> 14H00</v>
          </cell>
          <cell r="C174">
            <v>0.58333333333333337</v>
          </cell>
          <cell r="D174">
            <v>36311</v>
          </cell>
          <cell r="E174">
            <v>20</v>
          </cell>
          <cell r="F174">
            <v>1</v>
          </cell>
          <cell r="G174">
            <v>350</v>
          </cell>
          <cell r="H174">
            <v>660</v>
          </cell>
          <cell r="I174">
            <v>0.5</v>
          </cell>
          <cell r="J174" t="str">
            <v xml:space="preserve">     NOTICIAS  9</v>
          </cell>
          <cell r="K174" t="str">
            <v xml:space="preserve">     NOTICIAS  9</v>
          </cell>
          <cell r="L174">
            <v>350</v>
          </cell>
          <cell r="M174">
            <v>660</v>
          </cell>
          <cell r="N174">
            <v>0.5</v>
          </cell>
          <cell r="O174" t="str">
            <v>DT</v>
          </cell>
          <cell r="P174" t="str">
            <v>Lab</v>
          </cell>
          <cell r="Q174" t="str">
            <v>VAL.</v>
          </cell>
        </row>
        <row r="175">
          <cell r="A175" t="str">
            <v>C9:VAL.</v>
          </cell>
          <cell r="B175" t="str">
            <v xml:space="preserve"> 23H00</v>
          </cell>
          <cell r="C175">
            <v>0.95833333333333337</v>
          </cell>
          <cell r="D175">
            <v>36311</v>
          </cell>
          <cell r="E175">
            <v>20</v>
          </cell>
          <cell r="F175">
            <v>1</v>
          </cell>
          <cell r="G175">
            <v>500</v>
          </cell>
          <cell r="H175">
            <v>667</v>
          </cell>
          <cell r="I175">
            <v>0.7</v>
          </cell>
          <cell r="J175" t="str">
            <v xml:space="preserve"> CINE</v>
          </cell>
          <cell r="K175" t="str">
            <v xml:space="preserve"> CINE</v>
          </cell>
          <cell r="L175">
            <v>500</v>
          </cell>
          <cell r="M175">
            <v>667</v>
          </cell>
          <cell r="N175">
            <v>0.7</v>
          </cell>
          <cell r="O175" t="str">
            <v>PT</v>
          </cell>
          <cell r="P175" t="str">
            <v>Lab</v>
          </cell>
          <cell r="Q175" t="str">
            <v>VAL.</v>
          </cell>
        </row>
        <row r="176">
          <cell r="A176" t="str">
            <v>C9:VAL.</v>
          </cell>
          <cell r="B176" t="str">
            <v xml:space="preserve"> 14H30</v>
          </cell>
          <cell r="C176">
            <v>0.60416666666666663</v>
          </cell>
          <cell r="D176">
            <v>36312</v>
          </cell>
          <cell r="E176">
            <v>20</v>
          </cell>
          <cell r="F176">
            <v>1</v>
          </cell>
          <cell r="G176">
            <v>350</v>
          </cell>
          <cell r="H176">
            <v>440</v>
          </cell>
          <cell r="I176">
            <v>0.8</v>
          </cell>
          <cell r="J176" t="str">
            <v xml:space="preserve">     NOTICIAS  9</v>
          </cell>
          <cell r="K176" t="str">
            <v xml:space="preserve">     NOTICIAS  9</v>
          </cell>
          <cell r="L176">
            <v>350</v>
          </cell>
          <cell r="M176">
            <v>440</v>
          </cell>
          <cell r="N176">
            <v>0.8</v>
          </cell>
          <cell r="O176" t="str">
            <v>DT</v>
          </cell>
          <cell r="P176" t="str">
            <v>Lab</v>
          </cell>
          <cell r="Q176" t="str">
            <v>VAL.</v>
          </cell>
        </row>
        <row r="177">
          <cell r="A177" t="str">
            <v>C9:VAL.</v>
          </cell>
          <cell r="B177" t="str">
            <v xml:space="preserve"> 21H00</v>
          </cell>
          <cell r="C177">
            <v>0.875</v>
          </cell>
          <cell r="D177">
            <v>36313</v>
          </cell>
          <cell r="E177">
            <v>20</v>
          </cell>
          <cell r="F177">
            <v>1</v>
          </cell>
          <cell r="G177">
            <v>250</v>
          </cell>
          <cell r="H177">
            <v>667</v>
          </cell>
          <cell r="I177">
            <v>0.4</v>
          </cell>
          <cell r="J177" t="str">
            <v xml:space="preserve">     NOTICIAS  9</v>
          </cell>
          <cell r="K177" t="str">
            <v xml:space="preserve">     NOTICIAS  9</v>
          </cell>
          <cell r="L177">
            <v>250</v>
          </cell>
          <cell r="M177">
            <v>667</v>
          </cell>
          <cell r="N177">
            <v>0.4</v>
          </cell>
          <cell r="O177" t="str">
            <v>PT</v>
          </cell>
          <cell r="P177" t="str">
            <v>Lab</v>
          </cell>
          <cell r="Q177" t="str">
            <v>VAL.</v>
          </cell>
        </row>
        <row r="178">
          <cell r="A178" t="str">
            <v>C9:VAL.</v>
          </cell>
          <cell r="B178" t="str">
            <v xml:space="preserve"> 22H00</v>
          </cell>
          <cell r="C178">
            <v>0.91666666666666663</v>
          </cell>
          <cell r="D178">
            <v>36314</v>
          </cell>
          <cell r="E178">
            <v>20</v>
          </cell>
          <cell r="F178">
            <v>1</v>
          </cell>
          <cell r="G178">
            <v>600</v>
          </cell>
          <cell r="H178">
            <v>684</v>
          </cell>
          <cell r="I178">
            <v>0.9</v>
          </cell>
          <cell r="J178" t="str">
            <v xml:space="preserve"> TOMBOLA</v>
          </cell>
          <cell r="K178" t="str">
            <v xml:space="preserve"> TOMBOLA</v>
          </cell>
          <cell r="L178">
            <v>600</v>
          </cell>
          <cell r="M178">
            <v>684</v>
          </cell>
          <cell r="N178">
            <v>0.9</v>
          </cell>
          <cell r="O178" t="str">
            <v>PT</v>
          </cell>
          <cell r="P178" t="str">
            <v>Lab</v>
          </cell>
          <cell r="Q178" t="str">
            <v>VAL.</v>
          </cell>
        </row>
        <row r="179">
          <cell r="A179" t="str">
            <v>C9:VAL.</v>
          </cell>
          <cell r="B179" t="str">
            <v xml:space="preserve"> 14H30</v>
          </cell>
          <cell r="C179">
            <v>0.60416666666666663</v>
          </cell>
          <cell r="D179">
            <v>36316</v>
          </cell>
          <cell r="E179">
            <v>20</v>
          </cell>
          <cell r="F179">
            <v>1</v>
          </cell>
          <cell r="G179">
            <v>350</v>
          </cell>
          <cell r="H179">
            <v>801</v>
          </cell>
          <cell r="I179">
            <v>0.4</v>
          </cell>
          <cell r="J179" t="str">
            <v xml:space="preserve">     NOTICIAS  9</v>
          </cell>
          <cell r="K179" t="str">
            <v xml:space="preserve">     NOTICIAS  9</v>
          </cell>
          <cell r="L179">
            <v>350</v>
          </cell>
          <cell r="M179">
            <v>801</v>
          </cell>
          <cell r="N179">
            <v>0.4</v>
          </cell>
          <cell r="O179" t="str">
            <v>DT</v>
          </cell>
          <cell r="P179" t="str">
            <v>FS</v>
          </cell>
          <cell r="Q179" t="str">
            <v>VAL.</v>
          </cell>
        </row>
        <row r="180">
          <cell r="A180" t="str">
            <v>C9:VAL.</v>
          </cell>
          <cell r="B180" t="str">
            <v xml:space="preserve"> 16H00</v>
          </cell>
          <cell r="C180">
            <v>0.66666666666666663</v>
          </cell>
          <cell r="D180">
            <v>36316</v>
          </cell>
          <cell r="E180">
            <v>20</v>
          </cell>
          <cell r="F180">
            <v>1</v>
          </cell>
          <cell r="G180">
            <v>250</v>
          </cell>
          <cell r="H180">
            <v>594</v>
          </cell>
          <cell r="I180">
            <v>0.4</v>
          </cell>
          <cell r="J180" t="str">
            <v xml:space="preserve"> CINE DE AVENTURAS</v>
          </cell>
          <cell r="K180" t="str">
            <v xml:space="preserve"> CINE DE AVENTURAS</v>
          </cell>
          <cell r="L180">
            <v>250</v>
          </cell>
          <cell r="M180">
            <v>594</v>
          </cell>
          <cell r="N180">
            <v>0.4</v>
          </cell>
          <cell r="O180" t="str">
            <v>DT</v>
          </cell>
          <cell r="P180" t="str">
            <v>FS</v>
          </cell>
          <cell r="Q180" t="str">
            <v>VAL.</v>
          </cell>
        </row>
        <row r="181">
          <cell r="A181" t="str">
            <v>C9:VAL.</v>
          </cell>
          <cell r="B181" t="str">
            <v xml:space="preserve"> 14H00</v>
          </cell>
          <cell r="C181">
            <v>0.58333333333333337</v>
          </cell>
          <cell r="D181">
            <v>36317</v>
          </cell>
          <cell r="E181">
            <v>20</v>
          </cell>
          <cell r="F181">
            <v>1</v>
          </cell>
          <cell r="G181">
            <v>350</v>
          </cell>
          <cell r="H181">
            <v>1360</v>
          </cell>
          <cell r="I181">
            <v>0.3</v>
          </cell>
          <cell r="J181" t="str">
            <v xml:space="preserve">     NOTICIAS  9</v>
          </cell>
          <cell r="K181" t="str">
            <v xml:space="preserve">     NOTICIAS  9</v>
          </cell>
          <cell r="L181">
            <v>350</v>
          </cell>
          <cell r="M181">
            <v>1360</v>
          </cell>
          <cell r="N181">
            <v>0.3</v>
          </cell>
          <cell r="O181" t="str">
            <v>DT</v>
          </cell>
          <cell r="P181" t="str">
            <v>FS</v>
          </cell>
          <cell r="Q181" t="str">
            <v>VAL.</v>
          </cell>
        </row>
        <row r="182">
          <cell r="A182" t="str">
            <v>C9:VAL.</v>
          </cell>
          <cell r="B182" t="str">
            <v xml:space="preserve"> 22H30</v>
          </cell>
          <cell r="C182">
            <v>0.9375</v>
          </cell>
          <cell r="D182">
            <v>36317</v>
          </cell>
          <cell r="E182">
            <v>20</v>
          </cell>
          <cell r="F182">
            <v>1</v>
          </cell>
          <cell r="G182">
            <v>600</v>
          </cell>
          <cell r="H182">
            <v>567</v>
          </cell>
          <cell r="I182">
            <v>1.1000000000000001</v>
          </cell>
          <cell r="J182" t="str">
            <v xml:space="preserve"> CINE TOTAL</v>
          </cell>
          <cell r="K182" t="str">
            <v xml:space="preserve"> CINE TOTAL</v>
          </cell>
          <cell r="L182">
            <v>600</v>
          </cell>
          <cell r="M182">
            <v>567</v>
          </cell>
          <cell r="N182">
            <v>1.1000000000000001</v>
          </cell>
          <cell r="O182" t="str">
            <v>PT</v>
          </cell>
          <cell r="P182" t="str">
            <v>FS</v>
          </cell>
          <cell r="Q182" t="str">
            <v>VAL.</v>
          </cell>
        </row>
        <row r="183">
          <cell r="A183" t="str">
            <v>C9:VAL.</v>
          </cell>
          <cell r="B183" t="str">
            <v xml:space="preserve"> 23H30</v>
          </cell>
          <cell r="C183">
            <v>0.97916666666666663</v>
          </cell>
          <cell r="D183">
            <v>36317</v>
          </cell>
          <cell r="E183">
            <v>20</v>
          </cell>
          <cell r="F183">
            <v>1</v>
          </cell>
          <cell r="G183">
            <v>600</v>
          </cell>
          <cell r="H183">
            <v>650</v>
          </cell>
          <cell r="I183">
            <v>0.9</v>
          </cell>
          <cell r="J183" t="str">
            <v xml:space="preserve"> CINE TOTAL</v>
          </cell>
          <cell r="K183" t="str">
            <v xml:space="preserve"> CINE TOTAL</v>
          </cell>
          <cell r="L183">
            <v>600</v>
          </cell>
          <cell r="M183">
            <v>650</v>
          </cell>
          <cell r="N183">
            <v>0.9</v>
          </cell>
          <cell r="O183" t="str">
            <v>PT</v>
          </cell>
          <cell r="P183" t="str">
            <v>FS</v>
          </cell>
          <cell r="Q183" t="str">
            <v>VAL.</v>
          </cell>
        </row>
        <row r="184">
          <cell r="A184" t="str">
            <v>C9:VAL.</v>
          </cell>
          <cell r="B184" t="str">
            <v xml:space="preserve"> 15H00</v>
          </cell>
          <cell r="C184">
            <v>0.625</v>
          </cell>
          <cell r="D184">
            <v>36318</v>
          </cell>
          <cell r="E184">
            <v>20</v>
          </cell>
          <cell r="F184">
            <v>1</v>
          </cell>
          <cell r="G184">
            <v>350</v>
          </cell>
          <cell r="H184">
            <v>606</v>
          </cell>
          <cell r="I184">
            <v>0.6</v>
          </cell>
          <cell r="J184" t="str">
            <v xml:space="preserve">     NOTICIAS  9</v>
          </cell>
          <cell r="K184" t="str">
            <v xml:space="preserve">     NOTICIAS  9</v>
          </cell>
          <cell r="L184">
            <v>350</v>
          </cell>
          <cell r="M184">
            <v>606</v>
          </cell>
          <cell r="N184">
            <v>0.6</v>
          </cell>
          <cell r="O184" t="str">
            <v>DT</v>
          </cell>
          <cell r="P184" t="str">
            <v>Lab</v>
          </cell>
          <cell r="Q184" t="str">
            <v>VAL.</v>
          </cell>
        </row>
        <row r="185">
          <cell r="A185" t="str">
            <v>C9:VAL.</v>
          </cell>
          <cell r="B185" t="str">
            <v xml:space="preserve"> 21H00</v>
          </cell>
          <cell r="C185">
            <v>0.875</v>
          </cell>
          <cell r="D185">
            <v>36320</v>
          </cell>
          <cell r="E185">
            <v>20</v>
          </cell>
          <cell r="F185">
            <v>1</v>
          </cell>
          <cell r="G185">
            <v>250</v>
          </cell>
          <cell r="H185">
            <v>680</v>
          </cell>
          <cell r="I185">
            <v>0.4</v>
          </cell>
          <cell r="J185" t="str">
            <v xml:space="preserve">     NOTICIAS  9</v>
          </cell>
          <cell r="K185" t="str">
            <v xml:space="preserve">     NOTICIAS  9</v>
          </cell>
          <cell r="L185">
            <v>250</v>
          </cell>
          <cell r="M185">
            <v>680</v>
          </cell>
          <cell r="N185">
            <v>0.4</v>
          </cell>
          <cell r="O185" t="str">
            <v>PT</v>
          </cell>
          <cell r="P185" t="str">
            <v>Lab</v>
          </cell>
          <cell r="Q185" t="str">
            <v>VAL.</v>
          </cell>
        </row>
        <row r="186">
          <cell r="A186" t="str">
            <v>C9:VAL.</v>
          </cell>
          <cell r="B186" t="str">
            <v xml:space="preserve"> 15H00</v>
          </cell>
          <cell r="C186">
            <v>0.625</v>
          </cell>
          <cell r="D186">
            <v>36323</v>
          </cell>
          <cell r="E186">
            <v>20</v>
          </cell>
          <cell r="F186">
            <v>1</v>
          </cell>
          <cell r="G186">
            <v>350</v>
          </cell>
          <cell r="H186">
            <v>787</v>
          </cell>
          <cell r="I186">
            <v>0.4</v>
          </cell>
          <cell r="J186" t="str">
            <v xml:space="preserve">     NOTICIAS  9</v>
          </cell>
          <cell r="K186" t="str">
            <v xml:space="preserve">     NOTICIAS  9</v>
          </cell>
          <cell r="L186">
            <v>350</v>
          </cell>
          <cell r="M186">
            <v>787</v>
          </cell>
          <cell r="N186">
            <v>0.4</v>
          </cell>
          <cell r="O186" t="str">
            <v>DT</v>
          </cell>
          <cell r="P186" t="str">
            <v>FS</v>
          </cell>
          <cell r="Q186" t="str">
            <v>VAL.</v>
          </cell>
        </row>
        <row r="187">
          <cell r="A187" t="str">
            <v>C9:VAL.</v>
          </cell>
          <cell r="B187" t="str">
            <v xml:space="preserve"> 23H30</v>
          </cell>
          <cell r="C187">
            <v>0.97916666666666663</v>
          </cell>
          <cell r="D187">
            <v>36323</v>
          </cell>
          <cell r="E187">
            <v>20</v>
          </cell>
          <cell r="F187">
            <v>1</v>
          </cell>
          <cell r="G187">
            <v>500</v>
          </cell>
          <cell r="H187">
            <v>939</v>
          </cell>
          <cell r="I187">
            <v>0.5</v>
          </cell>
          <cell r="J187" t="str">
            <v xml:space="preserve"> CINE</v>
          </cell>
          <cell r="K187" t="str">
            <v xml:space="preserve"> CINE</v>
          </cell>
          <cell r="L187">
            <v>500</v>
          </cell>
          <cell r="M187">
            <v>939</v>
          </cell>
          <cell r="N187">
            <v>0.5</v>
          </cell>
          <cell r="O187" t="str">
            <v>PT</v>
          </cell>
          <cell r="P187" t="str">
            <v>FS</v>
          </cell>
          <cell r="Q187" t="str">
            <v>VAL.</v>
          </cell>
        </row>
        <row r="188">
          <cell r="A188" t="str">
            <v>C9:VAL.</v>
          </cell>
          <cell r="B188" t="str">
            <v xml:space="preserve"> 16H30</v>
          </cell>
          <cell r="C188">
            <v>0.6875</v>
          </cell>
          <cell r="D188">
            <v>36324</v>
          </cell>
          <cell r="E188">
            <v>20</v>
          </cell>
          <cell r="F188">
            <v>1</v>
          </cell>
          <cell r="G188">
            <v>250</v>
          </cell>
          <cell r="H188">
            <v>728</v>
          </cell>
          <cell r="I188">
            <v>0.3</v>
          </cell>
          <cell r="J188" t="str">
            <v xml:space="preserve"> CINE DE AVENTURAS</v>
          </cell>
          <cell r="K188" t="str">
            <v xml:space="preserve"> CINE DE AVENTURAS</v>
          </cell>
          <cell r="L188">
            <v>250</v>
          </cell>
          <cell r="M188">
            <v>728</v>
          </cell>
          <cell r="N188">
            <v>0.3</v>
          </cell>
          <cell r="O188" t="str">
            <v>DT</v>
          </cell>
          <cell r="P188" t="str">
            <v>FS</v>
          </cell>
          <cell r="Q188" t="str">
            <v>VAL.</v>
          </cell>
        </row>
        <row r="189">
          <cell r="A189" t="str">
            <v>C9:VAL.</v>
          </cell>
          <cell r="B189" t="str">
            <v xml:space="preserve"> 23H00</v>
          </cell>
          <cell r="C189">
            <v>0.95833333333333337</v>
          </cell>
          <cell r="D189">
            <v>36324</v>
          </cell>
          <cell r="E189">
            <v>20</v>
          </cell>
          <cell r="F189">
            <v>1</v>
          </cell>
          <cell r="G189">
            <v>600</v>
          </cell>
          <cell r="H189">
            <v>588</v>
          </cell>
          <cell r="I189">
            <v>1</v>
          </cell>
          <cell r="J189" t="str">
            <v xml:space="preserve"> CINE TOTAL</v>
          </cell>
          <cell r="K189" t="str">
            <v xml:space="preserve"> CINE TOTAL</v>
          </cell>
          <cell r="L189">
            <v>600</v>
          </cell>
          <cell r="M189">
            <v>588</v>
          </cell>
          <cell r="N189">
            <v>1</v>
          </cell>
          <cell r="O189" t="str">
            <v>PT</v>
          </cell>
          <cell r="P189" t="str">
            <v>FS</v>
          </cell>
          <cell r="Q189" t="str">
            <v>VAL.</v>
          </cell>
        </row>
        <row r="190">
          <cell r="A190" t="str">
            <v>CST:AND.</v>
          </cell>
          <cell r="B190" t="str">
            <v xml:space="preserve"> 14H30</v>
          </cell>
          <cell r="C190">
            <v>0.60416666666666663</v>
          </cell>
          <cell r="D190">
            <v>36279</v>
          </cell>
          <cell r="E190">
            <v>20</v>
          </cell>
          <cell r="F190">
            <v>1</v>
          </cell>
          <cell r="G190">
            <v>500</v>
          </cell>
          <cell r="H190">
            <v>460</v>
          </cell>
          <cell r="I190">
            <v>1.1000000000000001</v>
          </cell>
          <cell r="J190" t="str">
            <v xml:space="preserve"> CANAL SUR NOTICIAS</v>
          </cell>
          <cell r="K190" t="str">
            <v xml:space="preserve"> CANAL SUR NOTICIAS</v>
          </cell>
          <cell r="L190">
            <v>500</v>
          </cell>
          <cell r="M190">
            <v>460</v>
          </cell>
          <cell r="N190">
            <v>1.1000000000000001</v>
          </cell>
          <cell r="O190" t="str">
            <v>DT</v>
          </cell>
          <cell r="P190" t="str">
            <v>Lab</v>
          </cell>
          <cell r="Q190" t="str">
            <v>AND.</v>
          </cell>
        </row>
        <row r="191">
          <cell r="A191" t="str">
            <v>CST:AND.</v>
          </cell>
          <cell r="B191" t="str">
            <v xml:space="preserve"> 15H00</v>
          </cell>
          <cell r="C191">
            <v>0.625</v>
          </cell>
          <cell r="D191">
            <v>36279</v>
          </cell>
          <cell r="E191">
            <v>20</v>
          </cell>
          <cell r="F191">
            <v>1</v>
          </cell>
          <cell r="G191">
            <v>500</v>
          </cell>
          <cell r="H191">
            <v>466</v>
          </cell>
          <cell r="I191">
            <v>1.1000000000000001</v>
          </cell>
          <cell r="J191" t="str">
            <v xml:space="preserve"> CANAL SUR NOTICIAS</v>
          </cell>
          <cell r="K191" t="str">
            <v xml:space="preserve"> CANAL SUR NOTICIAS</v>
          </cell>
          <cell r="L191">
            <v>500</v>
          </cell>
          <cell r="M191">
            <v>466</v>
          </cell>
          <cell r="N191">
            <v>1.1000000000000001</v>
          </cell>
          <cell r="O191" t="str">
            <v>DT</v>
          </cell>
          <cell r="P191" t="str">
            <v>Lab</v>
          </cell>
          <cell r="Q191" t="str">
            <v>AND.</v>
          </cell>
        </row>
        <row r="192">
          <cell r="A192" t="str">
            <v>CST:AND.</v>
          </cell>
          <cell r="B192" t="str">
            <v xml:space="preserve"> 20H30</v>
          </cell>
          <cell r="C192">
            <v>0.85416666666666663</v>
          </cell>
          <cell r="D192">
            <v>36279</v>
          </cell>
          <cell r="E192">
            <v>20</v>
          </cell>
          <cell r="F192">
            <v>1</v>
          </cell>
          <cell r="G192">
            <v>500</v>
          </cell>
          <cell r="H192">
            <v>775</v>
          </cell>
          <cell r="I192">
            <v>0.6</v>
          </cell>
          <cell r="J192" t="str">
            <v xml:space="preserve"> ANDALUCIA DIRECTO</v>
          </cell>
          <cell r="K192" t="str">
            <v xml:space="preserve"> ANDALUCIA DIRECTO</v>
          </cell>
          <cell r="L192">
            <v>500</v>
          </cell>
          <cell r="M192">
            <v>775</v>
          </cell>
          <cell r="N192">
            <v>0.6</v>
          </cell>
          <cell r="O192" t="str">
            <v>PT</v>
          </cell>
          <cell r="P192" t="str">
            <v>Lab</v>
          </cell>
          <cell r="Q192" t="str">
            <v>AND.</v>
          </cell>
        </row>
        <row r="193">
          <cell r="A193" t="str">
            <v>CST:AND.</v>
          </cell>
          <cell r="B193" t="str">
            <v xml:space="preserve"> 21H00</v>
          </cell>
          <cell r="C193">
            <v>0.875</v>
          </cell>
          <cell r="D193">
            <v>36279</v>
          </cell>
          <cell r="E193">
            <v>20</v>
          </cell>
          <cell r="F193">
            <v>1</v>
          </cell>
          <cell r="G193">
            <v>500</v>
          </cell>
          <cell r="H193">
            <v>635</v>
          </cell>
          <cell r="I193">
            <v>0.8</v>
          </cell>
          <cell r="J193" t="str">
            <v xml:space="preserve"> CANAL SUR NOTICIAS</v>
          </cell>
          <cell r="K193" t="str">
            <v xml:space="preserve"> CANAL SUR NOTICIAS</v>
          </cell>
          <cell r="L193">
            <v>500</v>
          </cell>
          <cell r="M193">
            <v>635</v>
          </cell>
          <cell r="N193">
            <v>0.8</v>
          </cell>
          <cell r="O193" t="str">
            <v>PT</v>
          </cell>
          <cell r="P193" t="str">
            <v>Lab</v>
          </cell>
          <cell r="Q193" t="str">
            <v>AND.</v>
          </cell>
        </row>
        <row r="194">
          <cell r="A194" t="str">
            <v>CST:AND.</v>
          </cell>
          <cell r="B194" t="str">
            <v xml:space="preserve"> 21H30</v>
          </cell>
          <cell r="C194">
            <v>0.89583333333333337</v>
          </cell>
          <cell r="D194">
            <v>36279</v>
          </cell>
          <cell r="E194">
            <v>20</v>
          </cell>
          <cell r="F194">
            <v>1</v>
          </cell>
          <cell r="G194">
            <v>750</v>
          </cell>
          <cell r="H194">
            <v>763</v>
          </cell>
          <cell r="I194">
            <v>1</v>
          </cell>
          <cell r="J194" t="str">
            <v xml:space="preserve"> NUMEROS ROJOS</v>
          </cell>
          <cell r="K194" t="str">
            <v xml:space="preserve"> NUMEROS ROJOS</v>
          </cell>
          <cell r="L194">
            <v>750</v>
          </cell>
          <cell r="M194">
            <v>763</v>
          </cell>
          <cell r="N194">
            <v>1</v>
          </cell>
          <cell r="O194" t="str">
            <v>PT</v>
          </cell>
          <cell r="P194" t="str">
            <v>Lab</v>
          </cell>
          <cell r="Q194" t="str">
            <v>AND.</v>
          </cell>
        </row>
        <row r="195">
          <cell r="A195" t="str">
            <v>CST:AND.</v>
          </cell>
          <cell r="B195" t="str">
            <v xml:space="preserve"> 22H00</v>
          </cell>
          <cell r="C195">
            <v>0.91666666666666663</v>
          </cell>
          <cell r="D195">
            <v>36279</v>
          </cell>
          <cell r="E195">
            <v>20</v>
          </cell>
          <cell r="F195">
            <v>1</v>
          </cell>
          <cell r="G195">
            <v>750</v>
          </cell>
          <cell r="H195">
            <v>391</v>
          </cell>
          <cell r="I195">
            <v>1.9</v>
          </cell>
          <cell r="J195" t="str">
            <v xml:space="preserve"> NUMEROS ROJOS</v>
          </cell>
          <cell r="K195" t="str">
            <v xml:space="preserve"> NUMEROS ROJOS</v>
          </cell>
          <cell r="L195">
            <v>750</v>
          </cell>
          <cell r="M195">
            <v>391</v>
          </cell>
          <cell r="N195">
            <v>1.9</v>
          </cell>
          <cell r="O195" t="str">
            <v>PT</v>
          </cell>
          <cell r="P195" t="str">
            <v>Lab</v>
          </cell>
          <cell r="Q195" t="str">
            <v>AND.</v>
          </cell>
        </row>
        <row r="196">
          <cell r="A196" t="str">
            <v>CST:AND.</v>
          </cell>
          <cell r="B196" t="str">
            <v xml:space="preserve"> 23H00</v>
          </cell>
          <cell r="C196">
            <v>0.95833333333333337</v>
          </cell>
          <cell r="D196">
            <v>36279</v>
          </cell>
          <cell r="E196">
            <v>20</v>
          </cell>
          <cell r="F196">
            <v>1</v>
          </cell>
          <cell r="G196">
            <v>750</v>
          </cell>
          <cell r="H196">
            <v>310</v>
          </cell>
          <cell r="I196">
            <v>2.4</v>
          </cell>
          <cell r="J196" t="str">
            <v xml:space="preserve"> NUMEROS ROJOS</v>
          </cell>
          <cell r="K196" t="str">
            <v xml:space="preserve"> NUMEROS ROJOS</v>
          </cell>
          <cell r="L196">
            <v>750</v>
          </cell>
          <cell r="M196">
            <v>310</v>
          </cell>
          <cell r="N196">
            <v>2.4</v>
          </cell>
          <cell r="O196" t="str">
            <v>PT</v>
          </cell>
          <cell r="P196" t="str">
            <v>Lab</v>
          </cell>
          <cell r="Q196" t="str">
            <v>AND.</v>
          </cell>
        </row>
        <row r="197">
          <cell r="A197" t="str">
            <v>CST:AND.</v>
          </cell>
          <cell r="B197" t="str">
            <v xml:space="preserve"> 23H30</v>
          </cell>
          <cell r="C197">
            <v>0.97916666666666663</v>
          </cell>
          <cell r="D197">
            <v>36279</v>
          </cell>
          <cell r="E197">
            <v>20</v>
          </cell>
          <cell r="F197">
            <v>1</v>
          </cell>
          <cell r="G197">
            <v>750</v>
          </cell>
          <cell r="H197">
            <v>377</v>
          </cell>
          <cell r="I197">
            <v>2</v>
          </cell>
          <cell r="J197" t="str">
            <v xml:space="preserve"> NUMEROS ROJOS</v>
          </cell>
          <cell r="K197" t="str">
            <v xml:space="preserve"> NUMEROS ROJOS</v>
          </cell>
          <cell r="L197">
            <v>750</v>
          </cell>
          <cell r="M197">
            <v>377</v>
          </cell>
          <cell r="N197">
            <v>2</v>
          </cell>
          <cell r="O197" t="str">
            <v>PT</v>
          </cell>
          <cell r="P197" t="str">
            <v>Lab</v>
          </cell>
          <cell r="Q197" t="str">
            <v>AND.</v>
          </cell>
        </row>
        <row r="198">
          <cell r="A198" t="str">
            <v>CST:AND.</v>
          </cell>
          <cell r="B198" t="str">
            <v xml:space="preserve"> 24H00</v>
          </cell>
          <cell r="C198">
            <v>1</v>
          </cell>
          <cell r="D198">
            <v>36279</v>
          </cell>
          <cell r="E198">
            <v>20</v>
          </cell>
          <cell r="F198">
            <v>1</v>
          </cell>
          <cell r="G198">
            <v>400</v>
          </cell>
          <cell r="H198">
            <v>296</v>
          </cell>
          <cell r="I198">
            <v>1.3</v>
          </cell>
          <cell r="J198" t="str">
            <v xml:space="preserve"> NUMEROS ROJOS</v>
          </cell>
          <cell r="K198" t="str">
            <v xml:space="preserve"> NUMEROS ROJOS</v>
          </cell>
          <cell r="L198">
            <v>400</v>
          </cell>
          <cell r="M198">
            <v>296</v>
          </cell>
          <cell r="N198">
            <v>1.3</v>
          </cell>
          <cell r="O198" t="str">
            <v>PT</v>
          </cell>
          <cell r="P198" t="str">
            <v>Lab</v>
          </cell>
          <cell r="Q198" t="str">
            <v>AND.</v>
          </cell>
        </row>
        <row r="199">
          <cell r="A199" t="str">
            <v>CST:AND.</v>
          </cell>
          <cell r="B199" t="str">
            <v xml:space="preserve"> 12H30</v>
          </cell>
          <cell r="C199">
            <v>0.52083333333333337</v>
          </cell>
          <cell r="D199">
            <v>36280</v>
          </cell>
          <cell r="E199">
            <v>20</v>
          </cell>
          <cell r="F199">
            <v>1</v>
          </cell>
          <cell r="G199">
            <v>65</v>
          </cell>
          <cell r="H199">
            <v>248</v>
          </cell>
          <cell r="I199">
            <v>0.3</v>
          </cell>
          <cell r="J199" t="str">
            <v xml:space="preserve"> TELESERIE</v>
          </cell>
          <cell r="K199" t="str">
            <v xml:space="preserve"> TELESERIE</v>
          </cell>
          <cell r="L199">
            <v>65</v>
          </cell>
          <cell r="M199">
            <v>248</v>
          </cell>
          <cell r="N199">
            <v>0.3</v>
          </cell>
          <cell r="O199" t="str">
            <v>DT</v>
          </cell>
          <cell r="P199" t="str">
            <v>Lab</v>
          </cell>
          <cell r="Q199" t="str">
            <v>AND.</v>
          </cell>
        </row>
        <row r="200">
          <cell r="A200" t="str">
            <v>CST:AND.</v>
          </cell>
          <cell r="B200" t="str">
            <v xml:space="preserve"> 14H30</v>
          </cell>
          <cell r="C200">
            <v>0.60416666666666663</v>
          </cell>
          <cell r="D200">
            <v>36280</v>
          </cell>
          <cell r="E200">
            <v>20</v>
          </cell>
          <cell r="F200">
            <v>1</v>
          </cell>
          <cell r="G200">
            <v>500</v>
          </cell>
          <cell r="H200">
            <v>469</v>
          </cell>
          <cell r="I200">
            <v>1.1000000000000001</v>
          </cell>
          <cell r="J200" t="str">
            <v xml:space="preserve"> CANAL SUR NOTICIAS</v>
          </cell>
          <cell r="K200" t="str">
            <v xml:space="preserve"> CANAL SUR NOTICIAS</v>
          </cell>
          <cell r="L200">
            <v>500</v>
          </cell>
          <cell r="M200">
            <v>469</v>
          </cell>
          <cell r="N200">
            <v>1.1000000000000001</v>
          </cell>
          <cell r="O200" t="str">
            <v>DT</v>
          </cell>
          <cell r="P200" t="str">
            <v>Lab</v>
          </cell>
          <cell r="Q200" t="str">
            <v>AND.</v>
          </cell>
        </row>
        <row r="201">
          <cell r="A201" t="str">
            <v>CST:AND.</v>
          </cell>
          <cell r="B201" t="str">
            <v xml:space="preserve"> 15H00</v>
          </cell>
          <cell r="C201">
            <v>0.625</v>
          </cell>
          <cell r="D201">
            <v>36280</v>
          </cell>
          <cell r="E201">
            <v>20</v>
          </cell>
          <cell r="F201">
            <v>1</v>
          </cell>
          <cell r="G201">
            <v>500</v>
          </cell>
          <cell r="H201">
            <v>556</v>
          </cell>
          <cell r="I201">
            <v>0.9</v>
          </cell>
          <cell r="J201" t="str">
            <v xml:space="preserve"> CANAL SUR NOTICIAS</v>
          </cell>
          <cell r="K201" t="str">
            <v xml:space="preserve"> CANAL SUR NOTICIAS</v>
          </cell>
          <cell r="L201">
            <v>500</v>
          </cell>
          <cell r="M201">
            <v>556</v>
          </cell>
          <cell r="N201">
            <v>0.9</v>
          </cell>
          <cell r="O201" t="str">
            <v>DT</v>
          </cell>
          <cell r="P201" t="str">
            <v>Lab</v>
          </cell>
          <cell r="Q201" t="str">
            <v>AND.</v>
          </cell>
        </row>
        <row r="202">
          <cell r="A202" t="str">
            <v>CST:AND.</v>
          </cell>
          <cell r="B202" t="str">
            <v xml:space="preserve"> 15H30</v>
          </cell>
          <cell r="C202">
            <v>0.64583333333333337</v>
          </cell>
          <cell r="D202">
            <v>36280</v>
          </cell>
          <cell r="E202">
            <v>20</v>
          </cell>
          <cell r="F202">
            <v>1</v>
          </cell>
          <cell r="G202">
            <v>575</v>
          </cell>
          <cell r="H202">
            <v>438</v>
          </cell>
          <cell r="I202">
            <v>1.3</v>
          </cell>
          <cell r="J202" t="str">
            <v xml:space="preserve"> CONTRAPORTADA</v>
          </cell>
          <cell r="K202" t="str">
            <v xml:space="preserve"> CONTRAPORTADA</v>
          </cell>
          <cell r="L202">
            <v>575</v>
          </cell>
          <cell r="M202">
            <v>438</v>
          </cell>
          <cell r="N202">
            <v>1.3</v>
          </cell>
          <cell r="O202" t="str">
            <v>DT</v>
          </cell>
          <cell r="P202" t="str">
            <v>Lab</v>
          </cell>
          <cell r="Q202" t="str">
            <v>AND.</v>
          </cell>
        </row>
        <row r="203">
          <cell r="A203" t="str">
            <v>CST:AND.</v>
          </cell>
          <cell r="B203" t="str">
            <v xml:space="preserve"> 16H30</v>
          </cell>
          <cell r="C203">
            <v>0.6875</v>
          </cell>
          <cell r="D203">
            <v>36280</v>
          </cell>
          <cell r="E203">
            <v>20</v>
          </cell>
          <cell r="F203">
            <v>1</v>
          </cell>
          <cell r="G203">
            <v>500</v>
          </cell>
          <cell r="H203">
            <v>570</v>
          </cell>
          <cell r="I203">
            <v>0.9</v>
          </cell>
          <cell r="J203" t="str">
            <v xml:space="preserve"> CON T DE TARDE</v>
          </cell>
          <cell r="K203" t="str">
            <v xml:space="preserve"> CON T DE TARDE</v>
          </cell>
          <cell r="L203">
            <v>500</v>
          </cell>
          <cell r="M203">
            <v>570</v>
          </cell>
          <cell r="N203">
            <v>0.9</v>
          </cell>
          <cell r="O203" t="str">
            <v>DT</v>
          </cell>
          <cell r="P203" t="str">
            <v>Lab</v>
          </cell>
          <cell r="Q203" t="str">
            <v>AND.</v>
          </cell>
        </row>
        <row r="204">
          <cell r="A204" t="str">
            <v>CST:AND.</v>
          </cell>
          <cell r="B204" t="str">
            <v xml:space="preserve"> 17H30</v>
          </cell>
          <cell r="C204">
            <v>0.72916666666666663</v>
          </cell>
          <cell r="D204">
            <v>36280</v>
          </cell>
          <cell r="E204">
            <v>20</v>
          </cell>
          <cell r="F204">
            <v>1</v>
          </cell>
          <cell r="G204">
            <v>500</v>
          </cell>
          <cell r="H204">
            <v>709</v>
          </cell>
          <cell r="I204">
            <v>0.7</v>
          </cell>
          <cell r="J204" t="str">
            <v xml:space="preserve"> CON T DE TARDE</v>
          </cell>
          <cell r="K204" t="str">
            <v xml:space="preserve"> CON T DE TARDE</v>
          </cell>
          <cell r="L204">
            <v>500</v>
          </cell>
          <cell r="M204">
            <v>709</v>
          </cell>
          <cell r="N204">
            <v>0.7</v>
          </cell>
          <cell r="O204" t="str">
            <v>DT</v>
          </cell>
          <cell r="P204" t="str">
            <v>Lab</v>
          </cell>
          <cell r="Q204" t="str">
            <v>AND.</v>
          </cell>
        </row>
        <row r="205">
          <cell r="A205" t="str">
            <v>CST:AND.</v>
          </cell>
          <cell r="B205" t="str">
            <v xml:space="preserve"> 19H00</v>
          </cell>
          <cell r="C205">
            <v>0.79166666666666663</v>
          </cell>
          <cell r="D205">
            <v>36280</v>
          </cell>
          <cell r="E205">
            <v>20</v>
          </cell>
          <cell r="F205">
            <v>1</v>
          </cell>
          <cell r="G205">
            <v>500</v>
          </cell>
          <cell r="H205">
            <v>877</v>
          </cell>
          <cell r="I205">
            <v>0.6</v>
          </cell>
          <cell r="J205" t="str">
            <v xml:space="preserve"> ANDALUCIA DIRECTO</v>
          </cell>
          <cell r="K205" t="str">
            <v xml:space="preserve"> ANDALUCIA DIRECTO</v>
          </cell>
          <cell r="L205">
            <v>500</v>
          </cell>
          <cell r="M205">
            <v>877</v>
          </cell>
          <cell r="N205">
            <v>0.6</v>
          </cell>
          <cell r="O205" t="str">
            <v>DT</v>
          </cell>
          <cell r="P205" t="str">
            <v>Lab</v>
          </cell>
          <cell r="Q205" t="str">
            <v>AND.</v>
          </cell>
        </row>
        <row r="206">
          <cell r="A206" t="str">
            <v>CST:AND.</v>
          </cell>
          <cell r="B206" t="str">
            <v xml:space="preserve"> 21H00</v>
          </cell>
          <cell r="C206">
            <v>0.875</v>
          </cell>
          <cell r="D206">
            <v>36280</v>
          </cell>
          <cell r="E206">
            <v>20</v>
          </cell>
          <cell r="F206">
            <v>1</v>
          </cell>
          <cell r="G206">
            <v>500</v>
          </cell>
          <cell r="H206">
            <v>833</v>
          </cell>
          <cell r="I206">
            <v>0.6</v>
          </cell>
          <cell r="J206" t="str">
            <v xml:space="preserve"> CANAL SUR NOTICIAS</v>
          </cell>
          <cell r="K206" t="str">
            <v xml:space="preserve"> CANAL SUR NOTICIAS</v>
          </cell>
          <cell r="L206">
            <v>500</v>
          </cell>
          <cell r="M206">
            <v>833</v>
          </cell>
          <cell r="N206">
            <v>0.6</v>
          </cell>
          <cell r="O206" t="str">
            <v>PT</v>
          </cell>
          <cell r="P206" t="str">
            <v>Lab</v>
          </cell>
          <cell r="Q206" t="str">
            <v>AND.</v>
          </cell>
        </row>
        <row r="207">
          <cell r="A207" t="str">
            <v>CST:AND.</v>
          </cell>
          <cell r="B207" t="str">
            <v xml:space="preserve"> 22H00</v>
          </cell>
          <cell r="C207">
            <v>0.91666666666666663</v>
          </cell>
          <cell r="D207">
            <v>36280</v>
          </cell>
          <cell r="E207">
            <v>20</v>
          </cell>
          <cell r="F207">
            <v>1</v>
          </cell>
          <cell r="G207">
            <v>750</v>
          </cell>
          <cell r="H207">
            <v>781</v>
          </cell>
          <cell r="I207">
            <v>1</v>
          </cell>
          <cell r="J207" t="str">
            <v xml:space="preserve"> TODA UNA DECADA</v>
          </cell>
          <cell r="K207" t="str">
            <v xml:space="preserve"> TODA UNA DECADA</v>
          </cell>
          <cell r="L207">
            <v>750</v>
          </cell>
          <cell r="M207">
            <v>781</v>
          </cell>
          <cell r="N207">
            <v>1</v>
          </cell>
          <cell r="O207" t="str">
            <v>PT</v>
          </cell>
          <cell r="P207" t="str">
            <v>Lab</v>
          </cell>
          <cell r="Q207" t="str">
            <v>AND.</v>
          </cell>
        </row>
        <row r="208">
          <cell r="A208" t="str">
            <v>CST:AND.</v>
          </cell>
          <cell r="B208" t="str">
            <v xml:space="preserve"> 16H30</v>
          </cell>
          <cell r="C208">
            <v>0.6875</v>
          </cell>
          <cell r="D208">
            <v>36281</v>
          </cell>
          <cell r="E208">
            <v>20</v>
          </cell>
          <cell r="F208">
            <v>1</v>
          </cell>
          <cell r="G208">
            <v>400</v>
          </cell>
          <cell r="H208">
            <v>684</v>
          </cell>
          <cell r="I208">
            <v>0.6</v>
          </cell>
          <cell r="J208" t="str">
            <v xml:space="preserve"> CINE</v>
          </cell>
          <cell r="K208" t="str">
            <v xml:space="preserve"> CINE</v>
          </cell>
          <cell r="L208">
            <v>400</v>
          </cell>
          <cell r="M208">
            <v>684</v>
          </cell>
          <cell r="N208">
            <v>0.6</v>
          </cell>
          <cell r="O208" t="str">
            <v>DT</v>
          </cell>
          <cell r="P208" t="str">
            <v>FS</v>
          </cell>
          <cell r="Q208" t="str">
            <v>AND.</v>
          </cell>
        </row>
        <row r="209">
          <cell r="A209" t="str">
            <v>CST:AND.</v>
          </cell>
          <cell r="B209" t="str">
            <v xml:space="preserve"> 17H30</v>
          </cell>
          <cell r="C209">
            <v>0.72916666666666663</v>
          </cell>
          <cell r="D209">
            <v>36281</v>
          </cell>
          <cell r="E209">
            <v>20</v>
          </cell>
          <cell r="F209">
            <v>1</v>
          </cell>
          <cell r="G209">
            <v>400</v>
          </cell>
          <cell r="H209">
            <v>1524</v>
          </cell>
          <cell r="I209">
            <v>0.3</v>
          </cell>
          <cell r="J209" t="str">
            <v xml:space="preserve"> CINE</v>
          </cell>
          <cell r="K209" t="str">
            <v xml:space="preserve"> CINE</v>
          </cell>
          <cell r="L209">
            <v>400</v>
          </cell>
          <cell r="M209">
            <v>1524</v>
          </cell>
          <cell r="N209">
            <v>0.3</v>
          </cell>
          <cell r="O209" t="str">
            <v>DT</v>
          </cell>
          <cell r="P209" t="str">
            <v>FS</v>
          </cell>
          <cell r="Q209" t="str">
            <v>AND.</v>
          </cell>
        </row>
        <row r="210">
          <cell r="A210" t="str">
            <v>CST:AND.</v>
          </cell>
          <cell r="B210" t="str">
            <v xml:space="preserve"> 21H45</v>
          </cell>
          <cell r="C210">
            <v>0.90625</v>
          </cell>
          <cell r="D210">
            <v>36281</v>
          </cell>
          <cell r="E210">
            <v>20</v>
          </cell>
          <cell r="F210">
            <v>1</v>
          </cell>
          <cell r="G210">
            <v>900</v>
          </cell>
          <cell r="H210">
            <v>694</v>
          </cell>
          <cell r="I210">
            <v>1.3</v>
          </cell>
          <cell r="J210" t="str">
            <v xml:space="preserve"> FUTBOL (Intermedio)</v>
          </cell>
          <cell r="K210" t="str">
            <v xml:space="preserve"> FUTBOL (Intermedio)</v>
          </cell>
          <cell r="L210">
            <v>900</v>
          </cell>
          <cell r="M210">
            <v>694</v>
          </cell>
          <cell r="N210">
            <v>1.3</v>
          </cell>
          <cell r="O210" t="str">
            <v>PT</v>
          </cell>
          <cell r="P210" t="str">
            <v>FS</v>
          </cell>
          <cell r="Q210" t="str">
            <v>AND.</v>
          </cell>
        </row>
        <row r="211">
          <cell r="A211" t="str">
            <v>CST:AND.</v>
          </cell>
          <cell r="B211" t="str">
            <v xml:space="preserve"> 24H00</v>
          </cell>
          <cell r="C211">
            <v>1</v>
          </cell>
          <cell r="D211">
            <v>36281</v>
          </cell>
          <cell r="E211">
            <v>20</v>
          </cell>
          <cell r="F211">
            <v>1</v>
          </cell>
          <cell r="G211">
            <v>400</v>
          </cell>
          <cell r="H211">
            <v>468</v>
          </cell>
          <cell r="I211">
            <v>0.9</v>
          </cell>
          <cell r="J211" t="str">
            <v xml:space="preserve"> CINE DE ACCION</v>
          </cell>
          <cell r="K211" t="str">
            <v xml:space="preserve"> CINE DE ACCION</v>
          </cell>
          <cell r="L211">
            <v>400</v>
          </cell>
          <cell r="M211">
            <v>468</v>
          </cell>
          <cell r="N211">
            <v>0.9</v>
          </cell>
          <cell r="O211" t="str">
            <v>PT</v>
          </cell>
          <cell r="P211" t="str">
            <v>FS</v>
          </cell>
          <cell r="Q211" t="str">
            <v>AND.</v>
          </cell>
        </row>
        <row r="212">
          <cell r="A212" t="str">
            <v>CST:AND.</v>
          </cell>
          <cell r="B212" t="str">
            <v xml:space="preserve"> 12H30</v>
          </cell>
          <cell r="C212">
            <v>0.52083333333333337</v>
          </cell>
          <cell r="D212">
            <v>36282</v>
          </cell>
          <cell r="E212">
            <v>20</v>
          </cell>
          <cell r="F212">
            <v>1</v>
          </cell>
          <cell r="G212">
            <v>65</v>
          </cell>
          <cell r="H212">
            <v>413</v>
          </cell>
          <cell r="I212">
            <v>0.2</v>
          </cell>
          <cell r="J212" t="str">
            <v xml:space="preserve"> REDIFUSION</v>
          </cell>
          <cell r="K212" t="str">
            <v xml:space="preserve"> REDIFUSION</v>
          </cell>
          <cell r="L212">
            <v>65</v>
          </cell>
          <cell r="M212">
            <v>413</v>
          </cell>
          <cell r="N212">
            <v>0.2</v>
          </cell>
          <cell r="O212" t="str">
            <v>DT</v>
          </cell>
          <cell r="P212" t="str">
            <v>FS</v>
          </cell>
          <cell r="Q212" t="str">
            <v>AND.</v>
          </cell>
        </row>
        <row r="213">
          <cell r="A213" t="str">
            <v>CST:AND.</v>
          </cell>
          <cell r="B213" t="str">
            <v xml:space="preserve"> 15H00</v>
          </cell>
          <cell r="C213">
            <v>0.625</v>
          </cell>
          <cell r="D213">
            <v>36282</v>
          </cell>
          <cell r="E213">
            <v>20</v>
          </cell>
          <cell r="F213">
            <v>1</v>
          </cell>
          <cell r="G213">
            <v>450</v>
          </cell>
          <cell r="H213">
            <v>706</v>
          </cell>
          <cell r="I213">
            <v>0.6</v>
          </cell>
          <cell r="J213" t="str">
            <v xml:space="preserve"> CANAL SUR NOTICIAS</v>
          </cell>
          <cell r="K213" t="str">
            <v xml:space="preserve"> CANAL SUR NOTICIAS</v>
          </cell>
          <cell r="L213">
            <v>450</v>
          </cell>
          <cell r="M213">
            <v>706</v>
          </cell>
          <cell r="N213">
            <v>0.6</v>
          </cell>
          <cell r="O213" t="str">
            <v>DT</v>
          </cell>
          <cell r="P213" t="str">
            <v>FS</v>
          </cell>
          <cell r="Q213" t="str">
            <v>AND.</v>
          </cell>
        </row>
        <row r="214">
          <cell r="A214" t="str">
            <v>CST:AND.</v>
          </cell>
          <cell r="B214" t="str">
            <v xml:space="preserve"> 16H30</v>
          </cell>
          <cell r="C214">
            <v>0.6875</v>
          </cell>
          <cell r="D214">
            <v>36282</v>
          </cell>
          <cell r="E214">
            <v>20</v>
          </cell>
          <cell r="F214">
            <v>1</v>
          </cell>
          <cell r="G214">
            <v>400</v>
          </cell>
          <cell r="H214">
            <v>593</v>
          </cell>
          <cell r="I214">
            <v>0.7</v>
          </cell>
          <cell r="J214" t="str">
            <v xml:space="preserve"> CINE</v>
          </cell>
          <cell r="K214" t="str">
            <v xml:space="preserve"> CINE</v>
          </cell>
          <cell r="L214">
            <v>400</v>
          </cell>
          <cell r="M214">
            <v>593</v>
          </cell>
          <cell r="N214">
            <v>0.7</v>
          </cell>
          <cell r="O214" t="str">
            <v>DT</v>
          </cell>
          <cell r="P214" t="str">
            <v>FS</v>
          </cell>
          <cell r="Q214" t="str">
            <v>AND.</v>
          </cell>
        </row>
        <row r="215">
          <cell r="A215" t="str">
            <v>CST:AND.</v>
          </cell>
          <cell r="B215" t="str">
            <v xml:space="preserve"> 20H30</v>
          </cell>
          <cell r="C215">
            <v>0.85416666666666663</v>
          </cell>
          <cell r="D215">
            <v>36282</v>
          </cell>
          <cell r="E215">
            <v>20</v>
          </cell>
          <cell r="F215">
            <v>1</v>
          </cell>
          <cell r="G215">
            <v>650</v>
          </cell>
          <cell r="H215">
            <v>952</v>
          </cell>
          <cell r="I215">
            <v>0.7</v>
          </cell>
          <cell r="J215" t="str">
            <v xml:space="preserve"> CANAL SUR NOTICIAS</v>
          </cell>
          <cell r="K215" t="str">
            <v xml:space="preserve"> CANAL SUR NOTICIAS</v>
          </cell>
          <cell r="L215">
            <v>650</v>
          </cell>
          <cell r="M215">
            <v>952</v>
          </cell>
          <cell r="N215">
            <v>0.7</v>
          </cell>
          <cell r="O215" t="str">
            <v>PT</v>
          </cell>
          <cell r="P215" t="str">
            <v>FS</v>
          </cell>
          <cell r="Q215" t="str">
            <v>AND.</v>
          </cell>
        </row>
        <row r="216">
          <cell r="A216" t="str">
            <v>CST:AND.</v>
          </cell>
          <cell r="B216" t="str">
            <v xml:space="preserve"> 21H30</v>
          </cell>
          <cell r="C216">
            <v>0.89583333333333337</v>
          </cell>
          <cell r="D216">
            <v>36282</v>
          </cell>
          <cell r="E216">
            <v>20</v>
          </cell>
          <cell r="F216">
            <v>1</v>
          </cell>
          <cell r="G216">
            <v>650</v>
          </cell>
          <cell r="H216">
            <v>810</v>
          </cell>
          <cell r="I216">
            <v>0.8</v>
          </cell>
          <cell r="J216" t="str">
            <v xml:space="preserve"> CLUB DEPORTIVO</v>
          </cell>
          <cell r="K216" t="str">
            <v xml:space="preserve"> CLUB DEPORTIVO</v>
          </cell>
          <cell r="L216">
            <v>650</v>
          </cell>
          <cell r="M216">
            <v>810</v>
          </cell>
          <cell r="N216">
            <v>0.8</v>
          </cell>
          <cell r="O216" t="str">
            <v>PT</v>
          </cell>
          <cell r="P216" t="str">
            <v>FS</v>
          </cell>
          <cell r="Q216" t="str">
            <v>AND.</v>
          </cell>
        </row>
        <row r="217">
          <cell r="A217" t="str">
            <v>CST:AND.</v>
          </cell>
          <cell r="B217" t="str">
            <v xml:space="preserve"> 22H30</v>
          </cell>
          <cell r="C217">
            <v>0.9375</v>
          </cell>
          <cell r="D217">
            <v>36282</v>
          </cell>
          <cell r="E217">
            <v>20</v>
          </cell>
          <cell r="F217">
            <v>1</v>
          </cell>
          <cell r="G217">
            <v>650</v>
          </cell>
          <cell r="H217">
            <v>490</v>
          </cell>
          <cell r="I217">
            <v>1.3</v>
          </cell>
          <cell r="J217" t="str">
            <v xml:space="preserve"> SUPER CINE</v>
          </cell>
          <cell r="K217" t="str">
            <v xml:space="preserve"> SUPER CINE</v>
          </cell>
          <cell r="L217">
            <v>650</v>
          </cell>
          <cell r="M217">
            <v>490</v>
          </cell>
          <cell r="N217">
            <v>1.3</v>
          </cell>
          <cell r="O217" t="str">
            <v>PT</v>
          </cell>
          <cell r="P217" t="str">
            <v>FS</v>
          </cell>
          <cell r="Q217" t="str">
            <v>AND.</v>
          </cell>
        </row>
        <row r="218">
          <cell r="A218" t="str">
            <v>CST:AND.</v>
          </cell>
          <cell r="B218" t="str">
            <v xml:space="preserve"> 23H30</v>
          </cell>
          <cell r="C218">
            <v>0.97916666666666663</v>
          </cell>
          <cell r="D218">
            <v>36282</v>
          </cell>
          <cell r="E218">
            <v>20</v>
          </cell>
          <cell r="F218">
            <v>1</v>
          </cell>
          <cell r="G218">
            <v>650</v>
          </cell>
          <cell r="H218">
            <v>788</v>
          </cell>
          <cell r="I218">
            <v>0.8</v>
          </cell>
          <cell r="J218" t="str">
            <v xml:space="preserve"> SUPER CINE</v>
          </cell>
          <cell r="K218" t="str">
            <v xml:space="preserve"> SUPER CINE</v>
          </cell>
          <cell r="L218">
            <v>650</v>
          </cell>
          <cell r="M218">
            <v>788</v>
          </cell>
          <cell r="N218">
            <v>0.8</v>
          </cell>
          <cell r="O218" t="str">
            <v>PT</v>
          </cell>
          <cell r="P218" t="str">
            <v>FS</v>
          </cell>
          <cell r="Q218" t="str">
            <v>AND.</v>
          </cell>
        </row>
        <row r="219">
          <cell r="A219" t="str">
            <v>CST:AND.</v>
          </cell>
          <cell r="B219" t="str">
            <v xml:space="preserve"> 17H00</v>
          </cell>
          <cell r="C219">
            <v>0.70833333333333337</v>
          </cell>
          <cell r="D219">
            <v>36283</v>
          </cell>
          <cell r="E219">
            <v>20</v>
          </cell>
          <cell r="F219">
            <v>1</v>
          </cell>
          <cell r="G219">
            <v>500</v>
          </cell>
          <cell r="H219">
            <v>741</v>
          </cell>
          <cell r="I219">
            <v>0.7</v>
          </cell>
          <cell r="J219" t="str">
            <v xml:space="preserve"> CON T DE TARDE</v>
          </cell>
          <cell r="K219" t="str">
            <v xml:space="preserve"> CON T DE TARDE</v>
          </cell>
          <cell r="L219">
            <v>500</v>
          </cell>
          <cell r="M219">
            <v>741</v>
          </cell>
          <cell r="N219">
            <v>0.7</v>
          </cell>
          <cell r="O219" t="str">
            <v>DT</v>
          </cell>
          <cell r="P219" t="str">
            <v>Lab</v>
          </cell>
          <cell r="Q219" t="str">
            <v>AND.</v>
          </cell>
        </row>
        <row r="220">
          <cell r="A220" t="str">
            <v>CST:AND.</v>
          </cell>
          <cell r="B220" t="str">
            <v xml:space="preserve"> 21H00</v>
          </cell>
          <cell r="C220">
            <v>0.875</v>
          </cell>
          <cell r="D220">
            <v>36284</v>
          </cell>
          <cell r="E220">
            <v>20</v>
          </cell>
          <cell r="F220">
            <v>1</v>
          </cell>
          <cell r="G220">
            <v>500</v>
          </cell>
          <cell r="H220">
            <v>823</v>
          </cell>
          <cell r="I220">
            <v>0.6</v>
          </cell>
          <cell r="J220" t="str">
            <v xml:space="preserve"> CANAL SUR NOTICIAS</v>
          </cell>
          <cell r="K220" t="str">
            <v xml:space="preserve"> CANAL SUR NOTICIAS</v>
          </cell>
          <cell r="L220">
            <v>500</v>
          </cell>
          <cell r="M220">
            <v>823</v>
          </cell>
          <cell r="N220">
            <v>0.6</v>
          </cell>
          <cell r="O220" t="str">
            <v>PT</v>
          </cell>
          <cell r="P220" t="str">
            <v>Lab</v>
          </cell>
          <cell r="Q220" t="str">
            <v>AND.</v>
          </cell>
        </row>
        <row r="221">
          <cell r="A221" t="str">
            <v>CST:AND.</v>
          </cell>
          <cell r="B221" t="str">
            <v xml:space="preserve"> 24H00</v>
          </cell>
          <cell r="C221">
            <v>1</v>
          </cell>
          <cell r="D221">
            <v>36284</v>
          </cell>
          <cell r="E221">
            <v>20</v>
          </cell>
          <cell r="F221">
            <v>1</v>
          </cell>
          <cell r="G221">
            <v>400</v>
          </cell>
          <cell r="H221">
            <v>650</v>
          </cell>
          <cell r="I221">
            <v>0.6</v>
          </cell>
          <cell r="J221" t="str">
            <v xml:space="preserve"> CINE GRAN PANTALLA</v>
          </cell>
          <cell r="K221" t="str">
            <v xml:space="preserve"> CINE GRAN PANTALLA</v>
          </cell>
          <cell r="L221">
            <v>400</v>
          </cell>
          <cell r="M221">
            <v>650</v>
          </cell>
          <cell r="N221">
            <v>0.6</v>
          </cell>
          <cell r="O221" t="str">
            <v>PT</v>
          </cell>
          <cell r="P221" t="str">
            <v>Lab</v>
          </cell>
          <cell r="Q221" t="str">
            <v>AND.</v>
          </cell>
        </row>
        <row r="222">
          <cell r="A222" t="str">
            <v>CST:AND.</v>
          </cell>
          <cell r="B222" t="str">
            <v xml:space="preserve"> 15H00</v>
          </cell>
          <cell r="C222">
            <v>0.625</v>
          </cell>
          <cell r="D222">
            <v>36285</v>
          </cell>
          <cell r="E222">
            <v>20</v>
          </cell>
          <cell r="F222">
            <v>1</v>
          </cell>
          <cell r="G222">
            <v>500</v>
          </cell>
          <cell r="H222">
            <v>473</v>
          </cell>
          <cell r="I222">
            <v>1.1000000000000001</v>
          </cell>
          <cell r="J222" t="str">
            <v xml:space="preserve"> CANAL SUR NOTICIAS</v>
          </cell>
          <cell r="K222" t="str">
            <v xml:space="preserve"> CANAL SUR NOTICIAS</v>
          </cell>
          <cell r="L222">
            <v>500</v>
          </cell>
          <cell r="M222">
            <v>473</v>
          </cell>
          <cell r="N222">
            <v>1.1000000000000001</v>
          </cell>
          <cell r="O222" t="str">
            <v>DT</v>
          </cell>
          <cell r="P222" t="str">
            <v>Lab</v>
          </cell>
          <cell r="Q222" t="str">
            <v>AND.</v>
          </cell>
        </row>
        <row r="223">
          <cell r="A223" t="str">
            <v>CST:AND.</v>
          </cell>
          <cell r="B223" t="str">
            <v xml:space="preserve"> 20H30</v>
          </cell>
          <cell r="C223">
            <v>0.85416666666666663</v>
          </cell>
          <cell r="D223">
            <v>36285</v>
          </cell>
          <cell r="E223">
            <v>20</v>
          </cell>
          <cell r="F223">
            <v>1</v>
          </cell>
          <cell r="G223">
            <v>500</v>
          </cell>
          <cell r="H223">
            <v>855</v>
          </cell>
          <cell r="I223">
            <v>0.6</v>
          </cell>
          <cell r="J223" t="str">
            <v xml:space="preserve"> ANDALUCIA DIRECTO</v>
          </cell>
          <cell r="K223" t="str">
            <v xml:space="preserve"> ANDALUCIA DIRECTO</v>
          </cell>
          <cell r="L223">
            <v>500</v>
          </cell>
          <cell r="M223">
            <v>855</v>
          </cell>
          <cell r="N223">
            <v>0.6</v>
          </cell>
          <cell r="O223" t="str">
            <v>PT</v>
          </cell>
          <cell r="P223" t="str">
            <v>Lab</v>
          </cell>
          <cell r="Q223" t="str">
            <v>AND.</v>
          </cell>
        </row>
        <row r="224">
          <cell r="A224" t="str">
            <v>CST:AND.</v>
          </cell>
          <cell r="B224" t="str">
            <v xml:space="preserve"> 16H00</v>
          </cell>
          <cell r="C224">
            <v>0.66666666666666663</v>
          </cell>
          <cell r="D224">
            <v>36286</v>
          </cell>
          <cell r="E224">
            <v>20</v>
          </cell>
          <cell r="F224">
            <v>1</v>
          </cell>
          <cell r="G224">
            <v>575</v>
          </cell>
          <cell r="H224">
            <v>511</v>
          </cell>
          <cell r="I224">
            <v>1.1000000000000001</v>
          </cell>
          <cell r="J224" t="str">
            <v xml:space="preserve"> PLAZA ALTA</v>
          </cell>
          <cell r="K224" t="str">
            <v xml:space="preserve"> PLAZA ALTA</v>
          </cell>
          <cell r="L224">
            <v>575</v>
          </cell>
          <cell r="M224">
            <v>511</v>
          </cell>
          <cell r="N224">
            <v>1.1000000000000001</v>
          </cell>
          <cell r="O224" t="str">
            <v>DT</v>
          </cell>
          <cell r="P224" t="str">
            <v>Lab</v>
          </cell>
          <cell r="Q224" t="str">
            <v>AND.</v>
          </cell>
        </row>
        <row r="225">
          <cell r="A225" t="str">
            <v>CST:AND.</v>
          </cell>
          <cell r="B225" t="str">
            <v xml:space="preserve"> 21H00</v>
          </cell>
          <cell r="C225">
            <v>0.875</v>
          </cell>
          <cell r="D225">
            <v>36286</v>
          </cell>
          <cell r="E225">
            <v>20</v>
          </cell>
          <cell r="F225">
            <v>1</v>
          </cell>
          <cell r="G225">
            <v>500</v>
          </cell>
          <cell r="H225">
            <v>667</v>
          </cell>
          <cell r="I225">
            <v>0.7</v>
          </cell>
          <cell r="J225" t="str">
            <v xml:space="preserve"> CANAL SUR NOTICIAS</v>
          </cell>
          <cell r="K225" t="str">
            <v xml:space="preserve"> CANAL SUR NOTICIAS</v>
          </cell>
          <cell r="L225">
            <v>500</v>
          </cell>
          <cell r="M225">
            <v>667</v>
          </cell>
          <cell r="N225">
            <v>0.7</v>
          </cell>
          <cell r="O225" t="str">
            <v>PT</v>
          </cell>
          <cell r="P225" t="str">
            <v>Lab</v>
          </cell>
          <cell r="Q225" t="str">
            <v>AND.</v>
          </cell>
        </row>
        <row r="226">
          <cell r="A226" t="str">
            <v>CST:AND.</v>
          </cell>
          <cell r="B226" t="str">
            <v xml:space="preserve"> 22H00</v>
          </cell>
          <cell r="C226">
            <v>0.91666666666666663</v>
          </cell>
          <cell r="D226">
            <v>36286</v>
          </cell>
          <cell r="E226">
            <v>20</v>
          </cell>
          <cell r="F226">
            <v>1</v>
          </cell>
          <cell r="G226">
            <v>750</v>
          </cell>
          <cell r="H226">
            <v>410</v>
          </cell>
          <cell r="I226">
            <v>1.8</v>
          </cell>
          <cell r="J226" t="str">
            <v xml:space="preserve"> NUMEROS ROJOS</v>
          </cell>
          <cell r="K226" t="str">
            <v xml:space="preserve"> NUMEROS ROJOS</v>
          </cell>
          <cell r="L226">
            <v>750</v>
          </cell>
          <cell r="M226">
            <v>410</v>
          </cell>
          <cell r="N226">
            <v>1.8</v>
          </cell>
          <cell r="O226" t="str">
            <v>PT</v>
          </cell>
          <cell r="P226" t="str">
            <v>Lab</v>
          </cell>
          <cell r="Q226" t="str">
            <v>AND.</v>
          </cell>
        </row>
        <row r="227">
          <cell r="A227" t="str">
            <v>CST:AND.</v>
          </cell>
          <cell r="B227" t="str">
            <v xml:space="preserve"> 15H00</v>
          </cell>
          <cell r="C227">
            <v>0.625</v>
          </cell>
          <cell r="D227">
            <v>36287</v>
          </cell>
          <cell r="E227">
            <v>20</v>
          </cell>
          <cell r="F227">
            <v>1</v>
          </cell>
          <cell r="G227">
            <v>500</v>
          </cell>
          <cell r="H227">
            <v>551</v>
          </cell>
          <cell r="I227">
            <v>0.9</v>
          </cell>
          <cell r="J227" t="str">
            <v xml:space="preserve"> CANAL SUR NOTICIAS</v>
          </cell>
          <cell r="K227" t="str">
            <v xml:space="preserve"> CANAL SUR NOTICIAS</v>
          </cell>
          <cell r="L227">
            <v>500</v>
          </cell>
          <cell r="M227">
            <v>551</v>
          </cell>
          <cell r="N227">
            <v>0.9</v>
          </cell>
          <cell r="O227" t="str">
            <v>DT</v>
          </cell>
          <cell r="P227" t="str">
            <v>Lab</v>
          </cell>
          <cell r="Q227" t="str">
            <v>AND.</v>
          </cell>
        </row>
        <row r="228">
          <cell r="A228" t="str">
            <v>CST:AND.</v>
          </cell>
          <cell r="B228" t="str">
            <v xml:space="preserve"> 20H30</v>
          </cell>
          <cell r="C228">
            <v>0.85416666666666663</v>
          </cell>
          <cell r="D228">
            <v>36287</v>
          </cell>
          <cell r="E228">
            <v>20</v>
          </cell>
          <cell r="F228">
            <v>1</v>
          </cell>
          <cell r="G228">
            <v>500</v>
          </cell>
          <cell r="H228">
            <v>966</v>
          </cell>
          <cell r="I228">
            <v>0.5</v>
          </cell>
          <cell r="J228" t="str">
            <v xml:space="preserve"> ANDALUCIA DIRECTO</v>
          </cell>
          <cell r="K228" t="str">
            <v xml:space="preserve"> ANDALUCIA DIRECTO</v>
          </cell>
          <cell r="L228">
            <v>500</v>
          </cell>
          <cell r="M228">
            <v>966</v>
          </cell>
          <cell r="N228">
            <v>0.5</v>
          </cell>
          <cell r="O228" t="str">
            <v>PT</v>
          </cell>
          <cell r="P228" t="str">
            <v>Lab</v>
          </cell>
          <cell r="Q228" t="str">
            <v>AND.</v>
          </cell>
        </row>
        <row r="229">
          <cell r="A229" t="str">
            <v>CST:AND.</v>
          </cell>
          <cell r="B229" t="str">
            <v xml:space="preserve"> 17H00</v>
          </cell>
          <cell r="C229">
            <v>0.70833333333333337</v>
          </cell>
          <cell r="D229">
            <v>36288</v>
          </cell>
          <cell r="E229">
            <v>20</v>
          </cell>
          <cell r="F229">
            <v>1</v>
          </cell>
          <cell r="G229">
            <v>400</v>
          </cell>
          <cell r="H229">
            <v>988</v>
          </cell>
          <cell r="I229">
            <v>0.4</v>
          </cell>
          <cell r="J229" t="str">
            <v xml:space="preserve"> CINE</v>
          </cell>
          <cell r="K229" t="str">
            <v xml:space="preserve"> CINE</v>
          </cell>
          <cell r="L229">
            <v>400</v>
          </cell>
          <cell r="M229">
            <v>988</v>
          </cell>
          <cell r="N229">
            <v>0.4</v>
          </cell>
          <cell r="O229" t="str">
            <v>DT</v>
          </cell>
          <cell r="P229" t="str">
            <v>FS</v>
          </cell>
          <cell r="Q229" t="str">
            <v>AND.</v>
          </cell>
        </row>
        <row r="230">
          <cell r="A230" t="str">
            <v>CST:AND.</v>
          </cell>
          <cell r="B230" t="str">
            <v xml:space="preserve"> 23H30</v>
          </cell>
          <cell r="C230">
            <v>0.97916666666666663</v>
          </cell>
          <cell r="D230">
            <v>36288</v>
          </cell>
          <cell r="E230">
            <v>20</v>
          </cell>
          <cell r="F230">
            <v>1</v>
          </cell>
          <cell r="G230">
            <v>650</v>
          </cell>
          <cell r="H230">
            <v>767</v>
          </cell>
          <cell r="I230">
            <v>0.8</v>
          </cell>
          <cell r="J230" t="str">
            <v xml:space="preserve"> CINE DE ACCION</v>
          </cell>
          <cell r="K230" t="str">
            <v xml:space="preserve"> CINE DE ACCION</v>
          </cell>
          <cell r="L230">
            <v>650</v>
          </cell>
          <cell r="M230">
            <v>767</v>
          </cell>
          <cell r="N230">
            <v>0.8</v>
          </cell>
          <cell r="O230" t="str">
            <v>PT</v>
          </cell>
          <cell r="P230" t="str">
            <v>FS</v>
          </cell>
          <cell r="Q230" t="str">
            <v>AND.</v>
          </cell>
        </row>
        <row r="231">
          <cell r="A231" t="str">
            <v>CST:AND.</v>
          </cell>
          <cell r="B231" t="str">
            <v xml:space="preserve"> 24H00</v>
          </cell>
          <cell r="C231">
            <v>1</v>
          </cell>
          <cell r="D231">
            <v>36288</v>
          </cell>
          <cell r="E231">
            <v>20</v>
          </cell>
          <cell r="F231">
            <v>1</v>
          </cell>
          <cell r="G231">
            <v>400</v>
          </cell>
          <cell r="H231">
            <v>472</v>
          </cell>
          <cell r="I231">
            <v>0.8</v>
          </cell>
          <cell r="J231" t="str">
            <v xml:space="preserve"> CINE DE ACCION</v>
          </cell>
          <cell r="K231" t="str">
            <v xml:space="preserve"> CINE DE ACCION</v>
          </cell>
          <cell r="L231">
            <v>400</v>
          </cell>
          <cell r="M231">
            <v>472</v>
          </cell>
          <cell r="N231">
            <v>0.8</v>
          </cell>
          <cell r="O231" t="str">
            <v>PT</v>
          </cell>
          <cell r="P231" t="str">
            <v>FS</v>
          </cell>
          <cell r="Q231" t="str">
            <v>AND.</v>
          </cell>
        </row>
        <row r="232">
          <cell r="A232" t="str">
            <v>CST:AND.</v>
          </cell>
          <cell r="B232" t="str">
            <v xml:space="preserve"> 15H00</v>
          </cell>
          <cell r="C232">
            <v>0.625</v>
          </cell>
          <cell r="D232">
            <v>36289</v>
          </cell>
          <cell r="E232">
            <v>20</v>
          </cell>
          <cell r="F232">
            <v>1</v>
          </cell>
          <cell r="G232">
            <v>450</v>
          </cell>
          <cell r="H232">
            <v>723</v>
          </cell>
          <cell r="I232">
            <v>0.6</v>
          </cell>
          <cell r="J232" t="str">
            <v xml:space="preserve"> CANAL SUR NOTICIAS</v>
          </cell>
          <cell r="K232" t="str">
            <v xml:space="preserve"> CANAL SUR NOTICIAS</v>
          </cell>
          <cell r="L232">
            <v>450</v>
          </cell>
          <cell r="M232">
            <v>723</v>
          </cell>
          <cell r="N232">
            <v>0.6</v>
          </cell>
          <cell r="O232" t="str">
            <v>DT</v>
          </cell>
          <cell r="P232" t="str">
            <v>FS</v>
          </cell>
          <cell r="Q232" t="str">
            <v>AND.</v>
          </cell>
        </row>
        <row r="233">
          <cell r="A233" t="str">
            <v>CST:AND.</v>
          </cell>
          <cell r="B233" t="str">
            <v xml:space="preserve"> 18H00</v>
          </cell>
          <cell r="C233">
            <v>0.75</v>
          </cell>
          <cell r="D233">
            <v>36289</v>
          </cell>
          <cell r="E233">
            <v>20</v>
          </cell>
          <cell r="F233">
            <v>1</v>
          </cell>
          <cell r="G233">
            <v>400</v>
          </cell>
          <cell r="H233">
            <v>1067</v>
          </cell>
          <cell r="I233">
            <v>0.4</v>
          </cell>
          <cell r="J233" t="str">
            <v xml:space="preserve"> REPORTEROS</v>
          </cell>
          <cell r="K233" t="str">
            <v xml:space="preserve"> REPORTEROS</v>
          </cell>
          <cell r="L233">
            <v>400</v>
          </cell>
          <cell r="M233">
            <v>1067</v>
          </cell>
          <cell r="N233">
            <v>0.4</v>
          </cell>
          <cell r="O233" t="str">
            <v>DT</v>
          </cell>
          <cell r="P233" t="str">
            <v>FS</v>
          </cell>
          <cell r="Q233" t="str">
            <v>AND.</v>
          </cell>
        </row>
        <row r="234">
          <cell r="A234" t="str">
            <v>CST:AND.</v>
          </cell>
          <cell r="B234" t="str">
            <v xml:space="preserve"> 20H00</v>
          </cell>
          <cell r="C234">
            <v>0.83333333333333337</v>
          </cell>
          <cell r="D234">
            <v>36289</v>
          </cell>
          <cell r="E234">
            <v>20</v>
          </cell>
          <cell r="F234">
            <v>1</v>
          </cell>
          <cell r="G234">
            <v>400</v>
          </cell>
          <cell r="H234">
            <v>544</v>
          </cell>
          <cell r="I234">
            <v>0.7</v>
          </cell>
          <cell r="J234" t="str">
            <v xml:space="preserve"> CLUB DEPORTIVO</v>
          </cell>
          <cell r="K234" t="str">
            <v xml:space="preserve"> CLUB DEPORTIVO</v>
          </cell>
          <cell r="L234">
            <v>400</v>
          </cell>
          <cell r="M234">
            <v>544</v>
          </cell>
          <cell r="N234">
            <v>0.7</v>
          </cell>
          <cell r="O234" t="str">
            <v>DT</v>
          </cell>
          <cell r="P234" t="str">
            <v>FS</v>
          </cell>
          <cell r="Q234" t="str">
            <v>AND.</v>
          </cell>
        </row>
        <row r="235">
          <cell r="A235" t="str">
            <v>CST:AND.</v>
          </cell>
          <cell r="B235" t="str">
            <v xml:space="preserve"> 23H30</v>
          </cell>
          <cell r="C235">
            <v>0.97916666666666663</v>
          </cell>
          <cell r="D235">
            <v>36289</v>
          </cell>
          <cell r="E235">
            <v>20</v>
          </cell>
          <cell r="F235">
            <v>1</v>
          </cell>
          <cell r="G235">
            <v>650</v>
          </cell>
          <cell r="H235">
            <v>802</v>
          </cell>
          <cell r="I235">
            <v>0.8</v>
          </cell>
          <cell r="J235" t="str">
            <v xml:space="preserve"> SUPER CINE</v>
          </cell>
          <cell r="K235" t="str">
            <v xml:space="preserve"> SUPER CINE</v>
          </cell>
          <cell r="L235">
            <v>650</v>
          </cell>
          <cell r="M235">
            <v>802</v>
          </cell>
          <cell r="N235">
            <v>0.8</v>
          </cell>
          <cell r="O235" t="str">
            <v>PT</v>
          </cell>
          <cell r="P235" t="str">
            <v>FS</v>
          </cell>
          <cell r="Q235" t="str">
            <v>AND.</v>
          </cell>
        </row>
        <row r="236">
          <cell r="A236" t="str">
            <v>CST:AND.</v>
          </cell>
          <cell r="B236" t="str">
            <v xml:space="preserve"> 18H30</v>
          </cell>
          <cell r="C236">
            <v>0.77083333333333337</v>
          </cell>
          <cell r="D236">
            <v>36290</v>
          </cell>
          <cell r="E236">
            <v>20</v>
          </cell>
          <cell r="F236">
            <v>1</v>
          </cell>
          <cell r="G236">
            <v>500</v>
          </cell>
          <cell r="H236">
            <v>1170</v>
          </cell>
          <cell r="I236">
            <v>0.4</v>
          </cell>
          <cell r="J236" t="str">
            <v xml:space="preserve"> CON T DE TARDE</v>
          </cell>
          <cell r="K236" t="str">
            <v xml:space="preserve"> CON T DE TARDE</v>
          </cell>
          <cell r="L236">
            <v>500</v>
          </cell>
          <cell r="M236">
            <v>1170</v>
          </cell>
          <cell r="N236">
            <v>0.4</v>
          </cell>
          <cell r="O236" t="str">
            <v>DT</v>
          </cell>
          <cell r="P236" t="str">
            <v>Lab</v>
          </cell>
          <cell r="Q236" t="str">
            <v>AND.</v>
          </cell>
        </row>
        <row r="237">
          <cell r="A237" t="str">
            <v>CST:AND.</v>
          </cell>
          <cell r="B237" t="str">
            <v xml:space="preserve"> 15H00</v>
          </cell>
          <cell r="C237">
            <v>0.625</v>
          </cell>
          <cell r="D237">
            <v>36291</v>
          </cell>
          <cell r="E237">
            <v>20</v>
          </cell>
          <cell r="F237">
            <v>1</v>
          </cell>
          <cell r="G237">
            <v>500</v>
          </cell>
          <cell r="H237">
            <v>494</v>
          </cell>
          <cell r="I237">
            <v>1</v>
          </cell>
          <cell r="J237" t="str">
            <v xml:space="preserve"> CANAL SUR NOTICIAS</v>
          </cell>
          <cell r="K237" t="str">
            <v xml:space="preserve"> CANAL SUR NOTICIAS</v>
          </cell>
          <cell r="L237">
            <v>500</v>
          </cell>
          <cell r="M237">
            <v>494</v>
          </cell>
          <cell r="N237">
            <v>1</v>
          </cell>
          <cell r="O237" t="str">
            <v>DT</v>
          </cell>
          <cell r="P237" t="str">
            <v>Lab</v>
          </cell>
          <cell r="Q237" t="str">
            <v>AND.</v>
          </cell>
        </row>
        <row r="238">
          <cell r="A238" t="str">
            <v>CST:AND.</v>
          </cell>
          <cell r="B238" t="str">
            <v xml:space="preserve"> 21H00</v>
          </cell>
          <cell r="C238">
            <v>0.875</v>
          </cell>
          <cell r="D238">
            <v>36291</v>
          </cell>
          <cell r="E238">
            <v>20</v>
          </cell>
          <cell r="F238">
            <v>1</v>
          </cell>
          <cell r="G238">
            <v>500</v>
          </cell>
          <cell r="H238">
            <v>844</v>
          </cell>
          <cell r="I238">
            <v>0.6</v>
          </cell>
          <cell r="J238" t="str">
            <v xml:space="preserve"> CANAL SUR NOTICIAS</v>
          </cell>
          <cell r="K238" t="str">
            <v xml:space="preserve"> CANAL SUR NOTICIAS</v>
          </cell>
          <cell r="L238">
            <v>500</v>
          </cell>
          <cell r="M238">
            <v>844</v>
          </cell>
          <cell r="N238">
            <v>0.6</v>
          </cell>
          <cell r="O238" t="str">
            <v>PT</v>
          </cell>
          <cell r="P238" t="str">
            <v>Lab</v>
          </cell>
          <cell r="Q238" t="str">
            <v>AND.</v>
          </cell>
        </row>
        <row r="239">
          <cell r="A239" t="str">
            <v>CST:AND.</v>
          </cell>
          <cell r="B239" t="str">
            <v xml:space="preserve"> 16H00</v>
          </cell>
          <cell r="C239">
            <v>0.66666666666666663</v>
          </cell>
          <cell r="D239">
            <v>36292</v>
          </cell>
          <cell r="E239">
            <v>20</v>
          </cell>
          <cell r="F239">
            <v>1</v>
          </cell>
          <cell r="G239">
            <v>575</v>
          </cell>
          <cell r="H239">
            <v>504</v>
          </cell>
          <cell r="I239">
            <v>1.1000000000000001</v>
          </cell>
          <cell r="J239" t="str">
            <v xml:space="preserve"> PLAZA ALTA</v>
          </cell>
          <cell r="K239" t="str">
            <v xml:space="preserve"> PLAZA ALTA</v>
          </cell>
          <cell r="L239">
            <v>575</v>
          </cell>
          <cell r="M239">
            <v>504</v>
          </cell>
          <cell r="N239">
            <v>1.1000000000000001</v>
          </cell>
          <cell r="O239" t="str">
            <v>DT</v>
          </cell>
          <cell r="P239" t="str">
            <v>Lab</v>
          </cell>
          <cell r="Q239" t="str">
            <v>AND.</v>
          </cell>
        </row>
        <row r="240">
          <cell r="A240" t="str">
            <v>CST:AND.</v>
          </cell>
          <cell r="B240" t="str">
            <v xml:space="preserve"> 22H00</v>
          </cell>
          <cell r="C240">
            <v>0.91666666666666663</v>
          </cell>
          <cell r="D240">
            <v>36292</v>
          </cell>
          <cell r="E240">
            <v>20</v>
          </cell>
          <cell r="F240">
            <v>1</v>
          </cell>
          <cell r="G240">
            <v>750</v>
          </cell>
          <cell r="H240">
            <v>694</v>
          </cell>
          <cell r="I240">
            <v>1.1000000000000001</v>
          </cell>
          <cell r="J240" t="str">
            <v xml:space="preserve"> SENDEROS DE GLORIA</v>
          </cell>
          <cell r="K240" t="str">
            <v xml:space="preserve"> SENDEROS DE GLORIA</v>
          </cell>
          <cell r="L240">
            <v>750</v>
          </cell>
          <cell r="M240">
            <v>694</v>
          </cell>
          <cell r="N240">
            <v>1.1000000000000001</v>
          </cell>
          <cell r="O240" t="str">
            <v>PT</v>
          </cell>
          <cell r="P240" t="str">
            <v>Lab</v>
          </cell>
          <cell r="Q240" t="str">
            <v>AND.</v>
          </cell>
        </row>
        <row r="241">
          <cell r="A241" t="str">
            <v>CST:AND.</v>
          </cell>
          <cell r="B241" t="str">
            <v xml:space="preserve"> 15H00</v>
          </cell>
          <cell r="C241">
            <v>0.625</v>
          </cell>
          <cell r="D241">
            <v>36293</v>
          </cell>
          <cell r="E241">
            <v>20</v>
          </cell>
          <cell r="F241">
            <v>1</v>
          </cell>
          <cell r="G241">
            <v>500</v>
          </cell>
          <cell r="H241">
            <v>466</v>
          </cell>
          <cell r="I241">
            <v>1.1000000000000001</v>
          </cell>
          <cell r="J241" t="str">
            <v xml:space="preserve"> CANAL SUR NOTICIAS</v>
          </cell>
          <cell r="K241" t="str">
            <v xml:space="preserve"> CANAL SUR NOTICIAS</v>
          </cell>
          <cell r="L241">
            <v>500</v>
          </cell>
          <cell r="M241">
            <v>466</v>
          </cell>
          <cell r="N241">
            <v>1.1000000000000001</v>
          </cell>
          <cell r="O241" t="str">
            <v>DT</v>
          </cell>
          <cell r="P241" t="str">
            <v>Lab</v>
          </cell>
          <cell r="Q241" t="str">
            <v>AND.</v>
          </cell>
        </row>
        <row r="242">
          <cell r="A242" t="str">
            <v>CST:AND.</v>
          </cell>
          <cell r="B242" t="str">
            <v xml:space="preserve"> 21H00</v>
          </cell>
          <cell r="C242">
            <v>0.875</v>
          </cell>
          <cell r="D242">
            <v>36293</v>
          </cell>
          <cell r="E242">
            <v>20</v>
          </cell>
          <cell r="F242">
            <v>1</v>
          </cell>
          <cell r="G242">
            <v>500</v>
          </cell>
          <cell r="H242">
            <v>687</v>
          </cell>
          <cell r="I242">
            <v>0.7</v>
          </cell>
          <cell r="J242" t="str">
            <v xml:space="preserve"> CANAL SUR NOTICIAS</v>
          </cell>
          <cell r="K242" t="str">
            <v xml:space="preserve"> CANAL SUR NOTICIAS</v>
          </cell>
          <cell r="L242">
            <v>500</v>
          </cell>
          <cell r="M242">
            <v>687</v>
          </cell>
          <cell r="N242">
            <v>0.7</v>
          </cell>
          <cell r="O242" t="str">
            <v>PT</v>
          </cell>
          <cell r="P242" t="str">
            <v>Lab</v>
          </cell>
          <cell r="Q242" t="str">
            <v>AND.</v>
          </cell>
        </row>
        <row r="243">
          <cell r="A243" t="str">
            <v>CST:AND.</v>
          </cell>
          <cell r="B243" t="str">
            <v xml:space="preserve"> 21H00</v>
          </cell>
          <cell r="C243">
            <v>0.875</v>
          </cell>
          <cell r="D243">
            <v>36294</v>
          </cell>
          <cell r="E243">
            <v>20</v>
          </cell>
          <cell r="F243">
            <v>1</v>
          </cell>
          <cell r="G243">
            <v>500</v>
          </cell>
          <cell r="H243">
            <v>901</v>
          </cell>
          <cell r="I243">
            <v>0.6</v>
          </cell>
          <cell r="J243" t="str">
            <v xml:space="preserve"> CANAL SUR NOTICIAS</v>
          </cell>
          <cell r="K243" t="str">
            <v xml:space="preserve"> CANAL SUR NOTICIAS</v>
          </cell>
          <cell r="L243">
            <v>500</v>
          </cell>
          <cell r="M243">
            <v>901</v>
          </cell>
          <cell r="N243">
            <v>0.6</v>
          </cell>
          <cell r="O243" t="str">
            <v>PT</v>
          </cell>
          <cell r="P243" t="str">
            <v>Lab</v>
          </cell>
          <cell r="Q243" t="str">
            <v>AND.</v>
          </cell>
        </row>
        <row r="244">
          <cell r="A244" t="str">
            <v>CST:AND.</v>
          </cell>
          <cell r="B244" t="str">
            <v xml:space="preserve"> 22H00</v>
          </cell>
          <cell r="C244">
            <v>0.91666666666666663</v>
          </cell>
          <cell r="D244">
            <v>36294</v>
          </cell>
          <cell r="E244">
            <v>20</v>
          </cell>
          <cell r="F244">
            <v>1</v>
          </cell>
          <cell r="G244">
            <v>750</v>
          </cell>
          <cell r="H244">
            <v>847</v>
          </cell>
          <cell r="I244">
            <v>0.9</v>
          </cell>
          <cell r="J244" t="str">
            <v xml:space="preserve"> TODA UNA DECADA</v>
          </cell>
          <cell r="K244" t="str">
            <v xml:space="preserve"> TODA UNA DECADA</v>
          </cell>
          <cell r="L244">
            <v>750</v>
          </cell>
          <cell r="M244">
            <v>847</v>
          </cell>
          <cell r="N244">
            <v>0.9</v>
          </cell>
          <cell r="O244" t="str">
            <v>PT</v>
          </cell>
          <cell r="P244" t="str">
            <v>Lab</v>
          </cell>
          <cell r="Q244" t="str">
            <v>AND.</v>
          </cell>
        </row>
        <row r="245">
          <cell r="A245" t="str">
            <v>CST:AND.</v>
          </cell>
          <cell r="B245" t="str">
            <v xml:space="preserve"> 15H00</v>
          </cell>
          <cell r="C245">
            <v>0.625</v>
          </cell>
          <cell r="D245">
            <v>36295</v>
          </cell>
          <cell r="E245">
            <v>20</v>
          </cell>
          <cell r="F245">
            <v>1</v>
          </cell>
          <cell r="G245">
            <v>450</v>
          </cell>
          <cell r="H245">
            <v>779</v>
          </cell>
          <cell r="I245">
            <v>0.6</v>
          </cell>
          <cell r="J245" t="str">
            <v xml:space="preserve"> CANAL SUR NOTICIAS</v>
          </cell>
          <cell r="K245" t="str">
            <v xml:space="preserve"> CANAL SUR NOTICIAS</v>
          </cell>
          <cell r="L245">
            <v>450</v>
          </cell>
          <cell r="M245">
            <v>779</v>
          </cell>
          <cell r="N245">
            <v>0.6</v>
          </cell>
          <cell r="O245" t="str">
            <v>DT</v>
          </cell>
          <cell r="P245" t="str">
            <v>FS</v>
          </cell>
          <cell r="Q245" t="str">
            <v>AND.</v>
          </cell>
        </row>
        <row r="246">
          <cell r="A246" t="str">
            <v>CST:AND.</v>
          </cell>
          <cell r="B246" t="str">
            <v xml:space="preserve"> 20H30</v>
          </cell>
          <cell r="C246">
            <v>0.85416666666666663</v>
          </cell>
          <cell r="D246">
            <v>36295</v>
          </cell>
          <cell r="E246">
            <v>20</v>
          </cell>
          <cell r="F246">
            <v>1</v>
          </cell>
          <cell r="G246">
            <v>800</v>
          </cell>
          <cell r="H246">
            <v>1301</v>
          </cell>
          <cell r="I246">
            <v>0.6</v>
          </cell>
          <cell r="J246" t="str">
            <v xml:space="preserve"> CANAL SUR NOTICIAS</v>
          </cell>
          <cell r="K246" t="str">
            <v xml:space="preserve"> CANAL SUR NOTICIAS</v>
          </cell>
          <cell r="L246">
            <v>800</v>
          </cell>
          <cell r="M246">
            <v>1301</v>
          </cell>
          <cell r="N246">
            <v>0.6</v>
          </cell>
          <cell r="O246" t="str">
            <v>PT</v>
          </cell>
          <cell r="P246" t="str">
            <v>FS</v>
          </cell>
          <cell r="Q246" t="str">
            <v>AND.</v>
          </cell>
        </row>
        <row r="247">
          <cell r="A247" t="str">
            <v>CST:AND.</v>
          </cell>
          <cell r="B247" t="str">
            <v xml:space="preserve"> 23H30</v>
          </cell>
          <cell r="C247">
            <v>0.97916666666666663</v>
          </cell>
          <cell r="D247">
            <v>36295</v>
          </cell>
          <cell r="E247">
            <v>20</v>
          </cell>
          <cell r="F247">
            <v>1</v>
          </cell>
          <cell r="G247">
            <v>650</v>
          </cell>
          <cell r="H247">
            <v>810</v>
          </cell>
          <cell r="I247">
            <v>0.8</v>
          </cell>
          <cell r="J247" t="str">
            <v xml:space="preserve"> CINE DE ACCION</v>
          </cell>
          <cell r="K247" t="str">
            <v xml:space="preserve"> CINE DE ACCION</v>
          </cell>
          <cell r="L247">
            <v>650</v>
          </cell>
          <cell r="M247">
            <v>810</v>
          </cell>
          <cell r="N247">
            <v>0.8</v>
          </cell>
          <cell r="O247" t="str">
            <v>PT</v>
          </cell>
          <cell r="P247" t="str">
            <v>FS</v>
          </cell>
          <cell r="Q247" t="str">
            <v>AND.</v>
          </cell>
        </row>
        <row r="248">
          <cell r="A248" t="str">
            <v>CST:AND.</v>
          </cell>
          <cell r="B248" t="str">
            <v xml:space="preserve"> 17H30</v>
          </cell>
          <cell r="C248">
            <v>0.72916666666666663</v>
          </cell>
          <cell r="D248">
            <v>36296</v>
          </cell>
          <cell r="E248">
            <v>20</v>
          </cell>
          <cell r="F248">
            <v>1</v>
          </cell>
          <cell r="G248">
            <v>400</v>
          </cell>
          <cell r="H248">
            <v>1026</v>
          </cell>
          <cell r="I248">
            <v>0.4</v>
          </cell>
          <cell r="J248" t="str">
            <v xml:space="preserve"> CINE</v>
          </cell>
          <cell r="K248" t="str">
            <v xml:space="preserve"> CINE</v>
          </cell>
          <cell r="L248">
            <v>400</v>
          </cell>
          <cell r="M248">
            <v>1026</v>
          </cell>
          <cell r="N248">
            <v>0.4</v>
          </cell>
          <cell r="O248" t="str">
            <v>DT</v>
          </cell>
          <cell r="P248" t="str">
            <v>FS</v>
          </cell>
          <cell r="Q248" t="str">
            <v>AND.</v>
          </cell>
        </row>
        <row r="249">
          <cell r="A249" t="str">
            <v>CST:AND.</v>
          </cell>
          <cell r="B249" t="str">
            <v xml:space="preserve"> 21H00</v>
          </cell>
          <cell r="C249">
            <v>0.875</v>
          </cell>
          <cell r="D249">
            <v>36296</v>
          </cell>
          <cell r="E249">
            <v>20</v>
          </cell>
          <cell r="F249">
            <v>1</v>
          </cell>
          <cell r="G249">
            <v>650</v>
          </cell>
          <cell r="H249">
            <v>858</v>
          </cell>
          <cell r="I249">
            <v>0.8</v>
          </cell>
          <cell r="J249" t="str">
            <v xml:space="preserve"> CLUB DEPORTIVO</v>
          </cell>
          <cell r="K249" t="str">
            <v xml:space="preserve"> CLUB DEPORTIVO</v>
          </cell>
          <cell r="L249">
            <v>650</v>
          </cell>
          <cell r="M249">
            <v>858</v>
          </cell>
          <cell r="N249">
            <v>0.8</v>
          </cell>
          <cell r="O249" t="str">
            <v>PT</v>
          </cell>
          <cell r="P249" t="str">
            <v>FS</v>
          </cell>
          <cell r="Q249" t="str">
            <v>AND.</v>
          </cell>
        </row>
        <row r="250">
          <cell r="A250" t="str">
            <v>CST:AND.</v>
          </cell>
          <cell r="B250" t="str">
            <v xml:space="preserve"> 22H30</v>
          </cell>
          <cell r="C250">
            <v>0.9375</v>
          </cell>
          <cell r="D250">
            <v>36296</v>
          </cell>
          <cell r="E250">
            <v>20</v>
          </cell>
          <cell r="F250">
            <v>1</v>
          </cell>
          <cell r="G250">
            <v>650</v>
          </cell>
          <cell r="H250">
            <v>519</v>
          </cell>
          <cell r="I250">
            <v>1.3</v>
          </cell>
          <cell r="J250" t="str">
            <v xml:space="preserve"> SUPER CINE</v>
          </cell>
          <cell r="K250" t="str">
            <v xml:space="preserve"> SUPER CINE</v>
          </cell>
          <cell r="L250">
            <v>650</v>
          </cell>
          <cell r="M250">
            <v>519</v>
          </cell>
          <cell r="N250">
            <v>1.3</v>
          </cell>
          <cell r="O250" t="str">
            <v>PT</v>
          </cell>
          <cell r="P250" t="str">
            <v>FS</v>
          </cell>
          <cell r="Q250" t="str">
            <v>AND.</v>
          </cell>
        </row>
        <row r="251">
          <cell r="A251" t="str">
            <v>CST:AND.</v>
          </cell>
          <cell r="B251" t="str">
            <v xml:space="preserve"> 23H30</v>
          </cell>
          <cell r="C251">
            <v>0.97916666666666663</v>
          </cell>
          <cell r="D251">
            <v>36296</v>
          </cell>
          <cell r="E251">
            <v>20</v>
          </cell>
          <cell r="F251">
            <v>1</v>
          </cell>
          <cell r="G251">
            <v>650</v>
          </cell>
          <cell r="H251">
            <v>833</v>
          </cell>
          <cell r="I251">
            <v>0.8</v>
          </cell>
          <cell r="J251" t="str">
            <v xml:space="preserve"> SUPER CINE</v>
          </cell>
          <cell r="K251" t="str">
            <v xml:space="preserve"> SUPER CINE</v>
          </cell>
          <cell r="L251">
            <v>650</v>
          </cell>
          <cell r="M251">
            <v>833</v>
          </cell>
          <cell r="N251">
            <v>0.8</v>
          </cell>
          <cell r="O251" t="str">
            <v>PT</v>
          </cell>
          <cell r="P251" t="str">
            <v>FS</v>
          </cell>
          <cell r="Q251" t="str">
            <v>AND.</v>
          </cell>
        </row>
        <row r="252">
          <cell r="A252" t="str">
            <v>CST:AND.</v>
          </cell>
          <cell r="B252" t="str">
            <v xml:space="preserve"> 18H30</v>
          </cell>
          <cell r="C252">
            <v>0.77083333333333337</v>
          </cell>
          <cell r="D252">
            <v>36304</v>
          </cell>
          <cell r="E252">
            <v>20</v>
          </cell>
          <cell r="F252">
            <v>1</v>
          </cell>
          <cell r="G252">
            <v>500</v>
          </cell>
          <cell r="H252">
            <v>1170</v>
          </cell>
          <cell r="I252">
            <v>0.4</v>
          </cell>
          <cell r="J252" t="str">
            <v xml:space="preserve"> CON T DE TARDE</v>
          </cell>
          <cell r="K252" t="str">
            <v xml:space="preserve"> CON T DE TARDE</v>
          </cell>
          <cell r="L252">
            <v>500</v>
          </cell>
          <cell r="M252">
            <v>1170</v>
          </cell>
          <cell r="N252">
            <v>0.4</v>
          </cell>
          <cell r="O252" t="str">
            <v>DT</v>
          </cell>
          <cell r="P252" t="str">
            <v>Lab</v>
          </cell>
          <cell r="Q252" t="str">
            <v>AND.</v>
          </cell>
        </row>
        <row r="253">
          <cell r="A253" t="str">
            <v>CST:AND.</v>
          </cell>
          <cell r="B253" t="str">
            <v xml:space="preserve"> 23H30</v>
          </cell>
          <cell r="C253">
            <v>0.97916666666666663</v>
          </cell>
          <cell r="D253">
            <v>36305</v>
          </cell>
          <cell r="E253">
            <v>20</v>
          </cell>
          <cell r="F253">
            <v>1</v>
          </cell>
          <cell r="G253">
            <v>750</v>
          </cell>
          <cell r="H253">
            <v>662</v>
          </cell>
          <cell r="I253">
            <v>1.1000000000000001</v>
          </cell>
          <cell r="J253" t="str">
            <v xml:space="preserve"> CINE GRAN PANTALLA</v>
          </cell>
          <cell r="K253" t="str">
            <v xml:space="preserve"> CINE GRAN PANTALLA</v>
          </cell>
          <cell r="L253">
            <v>750</v>
          </cell>
          <cell r="M253">
            <v>662</v>
          </cell>
          <cell r="N253">
            <v>1.1000000000000001</v>
          </cell>
          <cell r="O253" t="str">
            <v>PT</v>
          </cell>
          <cell r="P253" t="str">
            <v>Lab</v>
          </cell>
          <cell r="Q253" t="str">
            <v>AND.</v>
          </cell>
        </row>
        <row r="254">
          <cell r="A254" t="str">
            <v>CST:AND.</v>
          </cell>
          <cell r="B254" t="str">
            <v xml:space="preserve"> 22H00</v>
          </cell>
          <cell r="C254">
            <v>0.91666666666666663</v>
          </cell>
          <cell r="D254">
            <v>36306</v>
          </cell>
          <cell r="E254">
            <v>20</v>
          </cell>
          <cell r="F254">
            <v>1</v>
          </cell>
          <cell r="G254">
            <v>750</v>
          </cell>
          <cell r="H254">
            <v>730</v>
          </cell>
          <cell r="I254">
            <v>1</v>
          </cell>
          <cell r="J254" t="str">
            <v xml:space="preserve"> SENDEROS DE GLORIA</v>
          </cell>
          <cell r="K254" t="str">
            <v xml:space="preserve"> SENDEROS DE GLORIA</v>
          </cell>
          <cell r="L254">
            <v>750</v>
          </cell>
          <cell r="M254">
            <v>730</v>
          </cell>
          <cell r="N254">
            <v>1</v>
          </cell>
          <cell r="O254" t="str">
            <v>PT</v>
          </cell>
          <cell r="P254" t="str">
            <v>Lab</v>
          </cell>
          <cell r="Q254" t="str">
            <v>AND.</v>
          </cell>
        </row>
        <row r="255">
          <cell r="A255" t="str">
            <v>CST:AND.</v>
          </cell>
          <cell r="B255" t="str">
            <v xml:space="preserve"> 15H00</v>
          </cell>
          <cell r="C255">
            <v>0.625</v>
          </cell>
          <cell r="D255">
            <v>36307</v>
          </cell>
          <cell r="E255">
            <v>20</v>
          </cell>
          <cell r="F255">
            <v>1</v>
          </cell>
          <cell r="G255">
            <v>500</v>
          </cell>
          <cell r="H255">
            <v>466</v>
          </cell>
          <cell r="I255">
            <v>1.1000000000000001</v>
          </cell>
          <cell r="J255" t="str">
            <v xml:space="preserve"> CANAL SUR NOTICIAS</v>
          </cell>
          <cell r="K255" t="str">
            <v xml:space="preserve"> CANAL SUR NOTICIAS</v>
          </cell>
          <cell r="L255">
            <v>500</v>
          </cell>
          <cell r="M255">
            <v>466</v>
          </cell>
          <cell r="N255">
            <v>1.1000000000000001</v>
          </cell>
          <cell r="O255" t="str">
            <v>DT</v>
          </cell>
          <cell r="P255" t="str">
            <v>Lab</v>
          </cell>
          <cell r="Q255" t="str">
            <v>AND.</v>
          </cell>
        </row>
        <row r="256">
          <cell r="A256" t="str">
            <v>CST:AND.</v>
          </cell>
          <cell r="B256" t="str">
            <v xml:space="preserve"> 22H00</v>
          </cell>
          <cell r="C256">
            <v>0.91666666666666663</v>
          </cell>
          <cell r="D256">
            <v>36308</v>
          </cell>
          <cell r="E256">
            <v>20</v>
          </cell>
          <cell r="F256">
            <v>1</v>
          </cell>
          <cell r="G256">
            <v>750</v>
          </cell>
          <cell r="H256">
            <v>893</v>
          </cell>
          <cell r="I256">
            <v>0.8</v>
          </cell>
          <cell r="J256" t="str">
            <v xml:space="preserve"> TODA UNA DECADA</v>
          </cell>
          <cell r="K256" t="str">
            <v xml:space="preserve"> TODA UNA DECADA</v>
          </cell>
          <cell r="L256">
            <v>750</v>
          </cell>
          <cell r="M256">
            <v>893</v>
          </cell>
          <cell r="N256">
            <v>0.8</v>
          </cell>
          <cell r="O256" t="str">
            <v>PT</v>
          </cell>
          <cell r="P256" t="str">
            <v>Lab</v>
          </cell>
          <cell r="Q256" t="str">
            <v>AND.</v>
          </cell>
        </row>
        <row r="257">
          <cell r="A257" t="str">
            <v>CST:AND.</v>
          </cell>
          <cell r="B257" t="str">
            <v xml:space="preserve"> 23H30</v>
          </cell>
          <cell r="C257">
            <v>0.97916666666666663</v>
          </cell>
          <cell r="D257">
            <v>36309</v>
          </cell>
          <cell r="E257">
            <v>20</v>
          </cell>
          <cell r="F257">
            <v>1</v>
          </cell>
          <cell r="G257">
            <v>650</v>
          </cell>
          <cell r="H257">
            <v>810</v>
          </cell>
          <cell r="I257">
            <v>0.8</v>
          </cell>
          <cell r="J257" t="str">
            <v xml:space="preserve"> CINE DE ACCION</v>
          </cell>
          <cell r="K257" t="str">
            <v xml:space="preserve"> CINE DE ACCION</v>
          </cell>
          <cell r="L257">
            <v>650</v>
          </cell>
          <cell r="M257">
            <v>810</v>
          </cell>
          <cell r="N257">
            <v>0.8</v>
          </cell>
          <cell r="O257" t="str">
            <v>PT</v>
          </cell>
          <cell r="P257" t="str">
            <v>FS</v>
          </cell>
          <cell r="Q257" t="str">
            <v>AND.</v>
          </cell>
        </row>
        <row r="258">
          <cell r="A258" t="str">
            <v>CST:AND.</v>
          </cell>
          <cell r="B258" t="str">
            <v xml:space="preserve"> 24H00</v>
          </cell>
          <cell r="C258">
            <v>1</v>
          </cell>
          <cell r="D258">
            <v>36309</v>
          </cell>
          <cell r="E258">
            <v>20</v>
          </cell>
          <cell r="F258">
            <v>1</v>
          </cell>
          <cell r="G258">
            <v>400</v>
          </cell>
          <cell r="H258">
            <v>480</v>
          </cell>
          <cell r="I258">
            <v>0.8</v>
          </cell>
          <cell r="J258" t="str">
            <v xml:space="preserve"> CINE DE ACCION</v>
          </cell>
          <cell r="K258" t="str">
            <v xml:space="preserve"> CINE DE ACCION</v>
          </cell>
          <cell r="L258">
            <v>400</v>
          </cell>
          <cell r="M258">
            <v>480</v>
          </cell>
          <cell r="N258">
            <v>0.8</v>
          </cell>
          <cell r="O258" t="str">
            <v>PT</v>
          </cell>
          <cell r="P258" t="str">
            <v>FS</v>
          </cell>
          <cell r="Q258" t="str">
            <v>AND.</v>
          </cell>
        </row>
        <row r="259">
          <cell r="A259" t="str">
            <v>CST:AND.</v>
          </cell>
          <cell r="B259" t="str">
            <v xml:space="preserve"> 16H00</v>
          </cell>
          <cell r="C259">
            <v>0.66666666666666663</v>
          </cell>
          <cell r="D259">
            <v>36310</v>
          </cell>
          <cell r="E259">
            <v>20</v>
          </cell>
          <cell r="F259">
            <v>1</v>
          </cell>
          <cell r="G259">
            <v>400</v>
          </cell>
          <cell r="H259">
            <v>606</v>
          </cell>
          <cell r="I259">
            <v>0.7</v>
          </cell>
          <cell r="J259" t="str">
            <v xml:space="preserve"> CINE</v>
          </cell>
          <cell r="K259" t="str">
            <v xml:space="preserve"> CINE</v>
          </cell>
          <cell r="L259">
            <v>400</v>
          </cell>
          <cell r="M259">
            <v>606</v>
          </cell>
          <cell r="N259">
            <v>0.7</v>
          </cell>
          <cell r="O259" t="str">
            <v>DT</v>
          </cell>
          <cell r="P259" t="str">
            <v>FS</v>
          </cell>
          <cell r="Q259" t="str">
            <v>AND.</v>
          </cell>
        </row>
        <row r="260">
          <cell r="A260" t="str">
            <v>CST:AND.</v>
          </cell>
          <cell r="B260" t="str">
            <v xml:space="preserve"> 18H30</v>
          </cell>
          <cell r="C260">
            <v>0.77083333333333337</v>
          </cell>
          <cell r="D260">
            <v>36310</v>
          </cell>
          <cell r="E260">
            <v>20</v>
          </cell>
          <cell r="F260">
            <v>1</v>
          </cell>
          <cell r="G260">
            <v>400</v>
          </cell>
          <cell r="H260">
            <v>904</v>
          </cell>
          <cell r="I260">
            <v>0.4</v>
          </cell>
          <cell r="J260" t="str">
            <v xml:space="preserve"> REPORTEROS</v>
          </cell>
          <cell r="K260" t="str">
            <v xml:space="preserve"> REPORTEROS</v>
          </cell>
          <cell r="L260">
            <v>400</v>
          </cell>
          <cell r="M260">
            <v>904</v>
          </cell>
          <cell r="N260">
            <v>0.4</v>
          </cell>
          <cell r="O260" t="str">
            <v>DT</v>
          </cell>
          <cell r="P260" t="str">
            <v>FS</v>
          </cell>
          <cell r="Q260" t="str">
            <v>AND.</v>
          </cell>
        </row>
        <row r="261">
          <cell r="A261" t="str">
            <v>CST:AND.</v>
          </cell>
          <cell r="B261" t="str">
            <v xml:space="preserve"> 22H30</v>
          </cell>
          <cell r="C261">
            <v>0.9375</v>
          </cell>
          <cell r="D261">
            <v>36310</v>
          </cell>
          <cell r="E261">
            <v>20</v>
          </cell>
          <cell r="F261">
            <v>1</v>
          </cell>
          <cell r="G261">
            <v>650</v>
          </cell>
          <cell r="H261">
            <v>542</v>
          </cell>
          <cell r="I261">
            <v>1.2</v>
          </cell>
          <cell r="J261" t="str">
            <v xml:space="preserve"> SUPER CINE</v>
          </cell>
          <cell r="K261" t="str">
            <v xml:space="preserve"> SUPER CINE</v>
          </cell>
          <cell r="L261">
            <v>650</v>
          </cell>
          <cell r="M261">
            <v>542</v>
          </cell>
          <cell r="N261">
            <v>1.2</v>
          </cell>
          <cell r="O261" t="str">
            <v>PT</v>
          </cell>
          <cell r="P261" t="str">
            <v>FS</v>
          </cell>
          <cell r="Q261" t="str">
            <v>AND.</v>
          </cell>
        </row>
        <row r="262">
          <cell r="A262" t="str">
            <v>CST:AND.</v>
          </cell>
          <cell r="B262" t="str">
            <v xml:space="preserve"> 15H00</v>
          </cell>
          <cell r="C262">
            <v>0.625</v>
          </cell>
          <cell r="D262">
            <v>36311</v>
          </cell>
          <cell r="E262">
            <v>20</v>
          </cell>
          <cell r="F262">
            <v>1</v>
          </cell>
          <cell r="G262">
            <v>500</v>
          </cell>
          <cell r="H262">
            <v>538</v>
          </cell>
          <cell r="I262">
            <v>0.9</v>
          </cell>
          <cell r="J262" t="str">
            <v xml:space="preserve"> CANAL SUR NOTICIAS</v>
          </cell>
          <cell r="K262" t="str">
            <v xml:space="preserve"> CANAL SUR NOTICIAS</v>
          </cell>
          <cell r="L262">
            <v>500</v>
          </cell>
          <cell r="M262">
            <v>538</v>
          </cell>
          <cell r="N262">
            <v>0.9</v>
          </cell>
          <cell r="O262" t="str">
            <v>DT</v>
          </cell>
          <cell r="P262" t="str">
            <v>Lab</v>
          </cell>
          <cell r="Q262" t="str">
            <v>AND.</v>
          </cell>
        </row>
        <row r="263">
          <cell r="A263" t="str">
            <v>CST:AND.</v>
          </cell>
          <cell r="B263" t="str">
            <v xml:space="preserve"> 15H30</v>
          </cell>
          <cell r="C263">
            <v>0.64583333333333337</v>
          </cell>
          <cell r="D263">
            <v>36312</v>
          </cell>
          <cell r="E263">
            <v>20</v>
          </cell>
          <cell r="F263">
            <v>1</v>
          </cell>
          <cell r="G263">
            <v>575</v>
          </cell>
          <cell r="H263">
            <v>393</v>
          </cell>
          <cell r="I263">
            <v>1.5</v>
          </cell>
          <cell r="J263" t="str">
            <v xml:space="preserve"> CONTRAPORTADA</v>
          </cell>
          <cell r="K263" t="str">
            <v xml:space="preserve"> CONTRAPORTADA</v>
          </cell>
          <cell r="L263">
            <v>575</v>
          </cell>
          <cell r="M263">
            <v>393</v>
          </cell>
          <cell r="N263">
            <v>1.5</v>
          </cell>
          <cell r="O263" t="str">
            <v>DT</v>
          </cell>
          <cell r="P263" t="str">
            <v>Lab</v>
          </cell>
          <cell r="Q263" t="str">
            <v>AND.</v>
          </cell>
        </row>
        <row r="264">
          <cell r="A264" t="str">
            <v>CST:AND.</v>
          </cell>
          <cell r="B264" t="str">
            <v xml:space="preserve"> 21H00</v>
          </cell>
          <cell r="C264">
            <v>0.875</v>
          </cell>
          <cell r="D264">
            <v>36312</v>
          </cell>
          <cell r="E264">
            <v>20</v>
          </cell>
          <cell r="F264">
            <v>1</v>
          </cell>
          <cell r="G264">
            <v>500</v>
          </cell>
          <cell r="H264">
            <v>901</v>
          </cell>
          <cell r="I264">
            <v>0.6</v>
          </cell>
          <cell r="J264" t="str">
            <v xml:space="preserve"> CANAL SUR NOTICIAS</v>
          </cell>
          <cell r="K264" t="str">
            <v xml:space="preserve"> CANAL SUR NOTICIAS</v>
          </cell>
          <cell r="L264">
            <v>500</v>
          </cell>
          <cell r="M264">
            <v>901</v>
          </cell>
          <cell r="N264">
            <v>0.6</v>
          </cell>
          <cell r="O264" t="str">
            <v>PT</v>
          </cell>
          <cell r="P264" t="str">
            <v>Lab</v>
          </cell>
          <cell r="Q264" t="str">
            <v>AND.</v>
          </cell>
        </row>
        <row r="265">
          <cell r="A265" t="str">
            <v>CST:AND.</v>
          </cell>
          <cell r="B265" t="str">
            <v xml:space="preserve"> 22H30</v>
          </cell>
          <cell r="C265">
            <v>0.9375</v>
          </cell>
          <cell r="D265">
            <v>36313</v>
          </cell>
          <cell r="E265">
            <v>20</v>
          </cell>
          <cell r="F265">
            <v>1</v>
          </cell>
          <cell r="G265">
            <v>750</v>
          </cell>
          <cell r="H265">
            <v>518</v>
          </cell>
          <cell r="I265">
            <v>1.4</v>
          </cell>
          <cell r="J265" t="str">
            <v xml:space="preserve"> SENDEROS DE GLORIA</v>
          </cell>
          <cell r="K265" t="str">
            <v xml:space="preserve"> SENDEROS DE GLORIA</v>
          </cell>
          <cell r="L265">
            <v>750</v>
          </cell>
          <cell r="M265">
            <v>518</v>
          </cell>
          <cell r="N265">
            <v>1.4</v>
          </cell>
          <cell r="O265" t="str">
            <v>PT</v>
          </cell>
          <cell r="P265" t="str">
            <v>Lab</v>
          </cell>
          <cell r="Q265" t="str">
            <v>AND.</v>
          </cell>
        </row>
        <row r="266">
          <cell r="A266" t="str">
            <v>CST:AND.</v>
          </cell>
          <cell r="B266" t="str">
            <v xml:space="preserve"> 24H00</v>
          </cell>
          <cell r="C266">
            <v>1</v>
          </cell>
          <cell r="D266">
            <v>36314</v>
          </cell>
          <cell r="E266">
            <v>20</v>
          </cell>
          <cell r="F266">
            <v>1</v>
          </cell>
          <cell r="G266">
            <v>400</v>
          </cell>
          <cell r="H266">
            <v>293</v>
          </cell>
          <cell r="I266">
            <v>1.4</v>
          </cell>
          <cell r="J266" t="str">
            <v xml:space="preserve"> NUMEROS ROJOS</v>
          </cell>
          <cell r="K266" t="str">
            <v xml:space="preserve"> NUMEROS ROJOS</v>
          </cell>
          <cell r="L266">
            <v>400</v>
          </cell>
          <cell r="M266">
            <v>293</v>
          </cell>
          <cell r="N266">
            <v>1.4</v>
          </cell>
          <cell r="O266" t="str">
            <v>PT</v>
          </cell>
          <cell r="P266" t="str">
            <v>Lab</v>
          </cell>
          <cell r="Q266" t="str">
            <v>AND.</v>
          </cell>
        </row>
        <row r="267">
          <cell r="A267" t="str">
            <v>CST:AND.</v>
          </cell>
          <cell r="B267" t="str">
            <v xml:space="preserve"> 22H00</v>
          </cell>
          <cell r="C267">
            <v>0.91666666666666663</v>
          </cell>
          <cell r="D267">
            <v>36315</v>
          </cell>
          <cell r="E267">
            <v>20</v>
          </cell>
          <cell r="F267">
            <v>1</v>
          </cell>
          <cell r="G267">
            <v>750</v>
          </cell>
          <cell r="H267">
            <v>909</v>
          </cell>
          <cell r="I267">
            <v>0.8</v>
          </cell>
          <cell r="J267" t="str">
            <v xml:space="preserve"> TODA UNA DECADA</v>
          </cell>
          <cell r="K267" t="str">
            <v xml:space="preserve"> TODA UNA DECADA</v>
          </cell>
          <cell r="L267">
            <v>750</v>
          </cell>
          <cell r="M267">
            <v>909</v>
          </cell>
          <cell r="N267">
            <v>0.8</v>
          </cell>
          <cell r="O267" t="str">
            <v>PT</v>
          </cell>
          <cell r="P267" t="str">
            <v>Lab</v>
          </cell>
          <cell r="Q267" t="str">
            <v>AND.</v>
          </cell>
        </row>
        <row r="268">
          <cell r="A268" t="str">
            <v>CST:AND.</v>
          </cell>
          <cell r="B268" t="str">
            <v xml:space="preserve"> 16H30</v>
          </cell>
          <cell r="C268">
            <v>0.6875</v>
          </cell>
          <cell r="D268">
            <v>36316</v>
          </cell>
          <cell r="E268">
            <v>20</v>
          </cell>
          <cell r="F268">
            <v>1</v>
          </cell>
          <cell r="G268">
            <v>400</v>
          </cell>
          <cell r="H268">
            <v>731</v>
          </cell>
          <cell r="I268">
            <v>0.5</v>
          </cell>
          <cell r="J268" t="str">
            <v xml:space="preserve"> CINE</v>
          </cell>
          <cell r="K268" t="str">
            <v xml:space="preserve"> CINE</v>
          </cell>
          <cell r="L268">
            <v>400</v>
          </cell>
          <cell r="M268">
            <v>731</v>
          </cell>
          <cell r="N268">
            <v>0.5</v>
          </cell>
          <cell r="O268" t="str">
            <v>DT</v>
          </cell>
          <cell r="P268" t="str">
            <v>FS</v>
          </cell>
          <cell r="Q268" t="str">
            <v>AND.</v>
          </cell>
        </row>
        <row r="269">
          <cell r="A269" t="str">
            <v>CST:AND.</v>
          </cell>
          <cell r="B269" t="str">
            <v xml:space="preserve"> 24H00</v>
          </cell>
          <cell r="C269">
            <v>1</v>
          </cell>
          <cell r="D269">
            <v>36316</v>
          </cell>
          <cell r="E269">
            <v>20</v>
          </cell>
          <cell r="F269">
            <v>1</v>
          </cell>
          <cell r="G269">
            <v>400</v>
          </cell>
          <cell r="H269">
            <v>508</v>
          </cell>
          <cell r="I269">
            <v>0.8</v>
          </cell>
          <cell r="J269" t="str">
            <v xml:space="preserve"> CINE DE ACCION</v>
          </cell>
          <cell r="K269" t="str">
            <v xml:space="preserve"> CINE DE ACCION</v>
          </cell>
          <cell r="L269">
            <v>400</v>
          </cell>
          <cell r="M269">
            <v>508</v>
          </cell>
          <cell r="N269">
            <v>0.8</v>
          </cell>
          <cell r="O269" t="str">
            <v>PT</v>
          </cell>
          <cell r="P269" t="str">
            <v>FS</v>
          </cell>
          <cell r="Q269" t="str">
            <v>AND.</v>
          </cell>
        </row>
        <row r="270">
          <cell r="A270" t="str">
            <v>CST:AND.</v>
          </cell>
          <cell r="B270" t="str">
            <v xml:space="preserve"> 22H30</v>
          </cell>
          <cell r="C270">
            <v>0.9375</v>
          </cell>
          <cell r="D270">
            <v>36317</v>
          </cell>
          <cell r="E270">
            <v>20</v>
          </cell>
          <cell r="F270">
            <v>1</v>
          </cell>
          <cell r="G270">
            <v>650</v>
          </cell>
          <cell r="H270">
            <v>552</v>
          </cell>
          <cell r="I270">
            <v>1.2</v>
          </cell>
          <cell r="J270" t="str">
            <v xml:space="preserve"> SUPER CINE</v>
          </cell>
          <cell r="K270" t="str">
            <v xml:space="preserve"> SUPER CINE</v>
          </cell>
          <cell r="L270">
            <v>650</v>
          </cell>
          <cell r="M270">
            <v>552</v>
          </cell>
          <cell r="N270">
            <v>1.2</v>
          </cell>
          <cell r="O270" t="str">
            <v>PT</v>
          </cell>
          <cell r="P270" t="str">
            <v>FS</v>
          </cell>
          <cell r="Q270" t="str">
            <v>AND.</v>
          </cell>
        </row>
        <row r="271">
          <cell r="A271" t="str">
            <v>CST:AND.</v>
          </cell>
          <cell r="B271" t="str">
            <v xml:space="preserve"> 23H30</v>
          </cell>
          <cell r="C271">
            <v>0.97916666666666663</v>
          </cell>
          <cell r="D271">
            <v>36317</v>
          </cell>
          <cell r="E271">
            <v>20</v>
          </cell>
          <cell r="F271">
            <v>1</v>
          </cell>
          <cell r="G271">
            <v>650</v>
          </cell>
          <cell r="H271">
            <v>884</v>
          </cell>
          <cell r="I271">
            <v>0.7</v>
          </cell>
          <cell r="J271" t="str">
            <v xml:space="preserve"> SUPER CINE</v>
          </cell>
          <cell r="K271" t="str">
            <v xml:space="preserve"> SUPER CINE</v>
          </cell>
          <cell r="L271">
            <v>650</v>
          </cell>
          <cell r="M271">
            <v>884</v>
          </cell>
          <cell r="N271">
            <v>0.7</v>
          </cell>
          <cell r="O271" t="str">
            <v>PT</v>
          </cell>
          <cell r="P271" t="str">
            <v>FS</v>
          </cell>
          <cell r="Q271" t="str">
            <v>AND.</v>
          </cell>
        </row>
        <row r="272">
          <cell r="A272" t="str">
            <v>CST:AND.</v>
          </cell>
          <cell r="B272" t="str">
            <v xml:space="preserve"> 22H00</v>
          </cell>
          <cell r="C272">
            <v>0.91666666666666663</v>
          </cell>
          <cell r="D272">
            <v>36319</v>
          </cell>
          <cell r="E272">
            <v>20</v>
          </cell>
          <cell r="F272">
            <v>1</v>
          </cell>
          <cell r="G272">
            <v>750</v>
          </cell>
          <cell r="H272">
            <v>694</v>
          </cell>
          <cell r="I272">
            <v>1.1000000000000001</v>
          </cell>
          <cell r="J272" t="str">
            <v xml:space="preserve"> CINE GRAN PANTALLA</v>
          </cell>
          <cell r="K272" t="str">
            <v xml:space="preserve"> CINE GRAN PANTALLA</v>
          </cell>
          <cell r="L272">
            <v>750</v>
          </cell>
          <cell r="M272">
            <v>694</v>
          </cell>
          <cell r="N272">
            <v>1.1000000000000001</v>
          </cell>
          <cell r="O272" t="str">
            <v>PT</v>
          </cell>
          <cell r="P272" t="str">
            <v>Lab</v>
          </cell>
          <cell r="Q272" t="str">
            <v>AND.</v>
          </cell>
        </row>
        <row r="273">
          <cell r="A273" t="str">
            <v>CST:AND.</v>
          </cell>
          <cell r="B273" t="str">
            <v xml:space="preserve"> 23H00</v>
          </cell>
          <cell r="C273">
            <v>0.95833333333333337</v>
          </cell>
          <cell r="D273">
            <v>36319</v>
          </cell>
          <cell r="E273">
            <v>20</v>
          </cell>
          <cell r="F273">
            <v>1</v>
          </cell>
          <cell r="G273">
            <v>750</v>
          </cell>
          <cell r="H273">
            <v>469</v>
          </cell>
          <cell r="I273">
            <v>1.6</v>
          </cell>
          <cell r="J273" t="str">
            <v xml:space="preserve"> CINE GRAN PANTALLA</v>
          </cell>
          <cell r="K273" t="str">
            <v xml:space="preserve"> CINE GRAN PANTALLA</v>
          </cell>
          <cell r="L273">
            <v>750</v>
          </cell>
          <cell r="M273">
            <v>469</v>
          </cell>
          <cell r="N273">
            <v>1.6</v>
          </cell>
          <cell r="O273" t="str">
            <v>PT</v>
          </cell>
          <cell r="P273" t="str">
            <v>Lab</v>
          </cell>
          <cell r="Q273" t="str">
            <v>AND.</v>
          </cell>
        </row>
        <row r="274">
          <cell r="A274" t="str">
            <v>CST:AND.</v>
          </cell>
          <cell r="B274" t="str">
            <v xml:space="preserve"> 22H00</v>
          </cell>
          <cell r="C274">
            <v>0.91666666666666663</v>
          </cell>
          <cell r="D274">
            <v>36321</v>
          </cell>
          <cell r="E274">
            <v>20</v>
          </cell>
          <cell r="F274">
            <v>1</v>
          </cell>
          <cell r="G274">
            <v>750</v>
          </cell>
          <cell r="H274">
            <v>463</v>
          </cell>
          <cell r="I274">
            <v>1.6</v>
          </cell>
          <cell r="J274" t="str">
            <v xml:space="preserve"> NUMEROS ROJOS</v>
          </cell>
          <cell r="K274" t="str">
            <v xml:space="preserve"> NUMEROS ROJOS</v>
          </cell>
          <cell r="L274">
            <v>750</v>
          </cell>
          <cell r="M274">
            <v>463</v>
          </cell>
          <cell r="N274">
            <v>1.6</v>
          </cell>
          <cell r="O274" t="str">
            <v>PT</v>
          </cell>
          <cell r="P274" t="str">
            <v>Lab</v>
          </cell>
          <cell r="Q274" t="str">
            <v>AND.</v>
          </cell>
        </row>
        <row r="275">
          <cell r="A275" t="str">
            <v>CST:AND.</v>
          </cell>
          <cell r="B275" t="str">
            <v xml:space="preserve"> 23H00</v>
          </cell>
          <cell r="C275">
            <v>0.95833333333333337</v>
          </cell>
          <cell r="D275">
            <v>36321</v>
          </cell>
          <cell r="E275">
            <v>20</v>
          </cell>
          <cell r="F275">
            <v>1</v>
          </cell>
          <cell r="G275">
            <v>750</v>
          </cell>
          <cell r="H275">
            <v>340</v>
          </cell>
          <cell r="I275">
            <v>2.2000000000000002</v>
          </cell>
          <cell r="J275" t="str">
            <v xml:space="preserve"> NUMEROS ROJOS</v>
          </cell>
          <cell r="K275" t="str">
            <v xml:space="preserve"> NUMEROS ROJOS</v>
          </cell>
          <cell r="L275">
            <v>750</v>
          </cell>
          <cell r="M275">
            <v>340</v>
          </cell>
          <cell r="N275">
            <v>2.2000000000000002</v>
          </cell>
          <cell r="O275" t="str">
            <v>PT</v>
          </cell>
          <cell r="P275" t="str">
            <v>Lab</v>
          </cell>
          <cell r="Q275" t="str">
            <v>AND.</v>
          </cell>
        </row>
        <row r="276">
          <cell r="A276" t="str">
            <v>CST:AND.</v>
          </cell>
          <cell r="B276" t="str">
            <v xml:space="preserve"> 17H00</v>
          </cell>
          <cell r="C276">
            <v>0.70833333333333337</v>
          </cell>
          <cell r="D276">
            <v>36324</v>
          </cell>
          <cell r="E276">
            <v>20</v>
          </cell>
          <cell r="F276">
            <v>1</v>
          </cell>
          <cell r="G276">
            <v>400</v>
          </cell>
          <cell r="H276">
            <v>952</v>
          </cell>
          <cell r="I276">
            <v>0.4</v>
          </cell>
          <cell r="J276" t="str">
            <v xml:space="preserve"> CINE</v>
          </cell>
          <cell r="K276" t="str">
            <v xml:space="preserve"> CINE</v>
          </cell>
          <cell r="L276">
            <v>400</v>
          </cell>
          <cell r="M276">
            <v>952</v>
          </cell>
          <cell r="N276">
            <v>0.4</v>
          </cell>
          <cell r="O276" t="str">
            <v>DT</v>
          </cell>
          <cell r="P276" t="str">
            <v>FS</v>
          </cell>
          <cell r="Q276" t="str">
            <v>AND.</v>
          </cell>
        </row>
        <row r="277">
          <cell r="A277" t="str">
            <v>CST:AND.</v>
          </cell>
          <cell r="B277" t="str">
            <v xml:space="preserve"> 22H30</v>
          </cell>
          <cell r="C277">
            <v>0.9375</v>
          </cell>
          <cell r="D277">
            <v>36324</v>
          </cell>
          <cell r="E277">
            <v>20</v>
          </cell>
          <cell r="F277">
            <v>1</v>
          </cell>
          <cell r="G277">
            <v>650</v>
          </cell>
          <cell r="H277">
            <v>563</v>
          </cell>
          <cell r="I277">
            <v>1.2</v>
          </cell>
          <cell r="J277" t="str">
            <v xml:space="preserve"> SUPER CINE</v>
          </cell>
          <cell r="K277" t="str">
            <v xml:space="preserve"> SUPER CINE</v>
          </cell>
          <cell r="L277">
            <v>650</v>
          </cell>
          <cell r="M277">
            <v>563</v>
          </cell>
          <cell r="N277">
            <v>1.2</v>
          </cell>
          <cell r="O277" t="str">
            <v>PT</v>
          </cell>
          <cell r="P277" t="str">
            <v>FS</v>
          </cell>
          <cell r="Q277" t="str">
            <v>AND.</v>
          </cell>
        </row>
        <row r="278">
          <cell r="A278" t="str">
            <v>ETB2:EUS.</v>
          </cell>
          <cell r="B278" t="str">
            <v>. 16H00</v>
          </cell>
          <cell r="C278">
            <v>0.66666666666666663</v>
          </cell>
          <cell r="D278">
            <v>36279</v>
          </cell>
          <cell r="E278">
            <v>20</v>
          </cell>
          <cell r="F278">
            <v>1</v>
          </cell>
          <cell r="G278">
            <v>180</v>
          </cell>
          <cell r="H278">
            <v>824</v>
          </cell>
          <cell r="I278">
            <v>0.2</v>
          </cell>
          <cell r="J278" t="str">
            <v xml:space="preserve"> LO QUE FALTABA</v>
          </cell>
          <cell r="K278" t="str">
            <v xml:space="preserve"> LO QUE FALTABA</v>
          </cell>
          <cell r="L278">
            <v>180</v>
          </cell>
          <cell r="M278">
            <v>824</v>
          </cell>
          <cell r="N278">
            <v>0.2</v>
          </cell>
          <cell r="O278" t="str">
            <v>DT</v>
          </cell>
          <cell r="P278" t="str">
            <v>Lab</v>
          </cell>
          <cell r="Q278" t="str">
            <v>EUS.</v>
          </cell>
        </row>
        <row r="279">
          <cell r="A279" t="str">
            <v>ETB2:EUS.</v>
          </cell>
          <cell r="B279" t="str">
            <v>. 18H30</v>
          </cell>
          <cell r="C279">
            <v>0.77083333333333337</v>
          </cell>
          <cell r="D279">
            <v>36279</v>
          </cell>
          <cell r="E279">
            <v>20</v>
          </cell>
          <cell r="F279">
            <v>1</v>
          </cell>
          <cell r="G279">
            <v>80</v>
          </cell>
          <cell r="H279">
            <v>1026</v>
          </cell>
          <cell r="I279">
            <v>0.1</v>
          </cell>
          <cell r="J279" t="str">
            <v xml:space="preserve"> DE PAR EN PAR</v>
          </cell>
          <cell r="K279" t="str">
            <v xml:space="preserve"> DE PAR EN PAR</v>
          </cell>
          <cell r="L279">
            <v>80</v>
          </cell>
          <cell r="M279">
            <v>1026</v>
          </cell>
          <cell r="N279">
            <v>0.1</v>
          </cell>
          <cell r="O279" t="str">
            <v>DT</v>
          </cell>
          <cell r="P279" t="str">
            <v>Lab</v>
          </cell>
          <cell r="Q279" t="str">
            <v>EUS.</v>
          </cell>
        </row>
        <row r="280">
          <cell r="A280" t="str">
            <v>ETB2:EUS.</v>
          </cell>
          <cell r="B280" t="str">
            <v>. 19H00</v>
          </cell>
          <cell r="C280">
            <v>0.79166666666666663</v>
          </cell>
          <cell r="D280">
            <v>36279</v>
          </cell>
          <cell r="E280">
            <v>20</v>
          </cell>
          <cell r="F280">
            <v>1</v>
          </cell>
          <cell r="G280">
            <v>80</v>
          </cell>
          <cell r="H280">
            <v>684</v>
          </cell>
          <cell r="I280">
            <v>0.1</v>
          </cell>
          <cell r="J280" t="str">
            <v xml:space="preserve"> TELESERIE</v>
          </cell>
          <cell r="K280" t="str">
            <v xml:space="preserve"> TELESERIE</v>
          </cell>
          <cell r="L280">
            <v>80</v>
          </cell>
          <cell r="M280">
            <v>684</v>
          </cell>
          <cell r="N280">
            <v>0.1</v>
          </cell>
          <cell r="O280" t="str">
            <v>DT</v>
          </cell>
          <cell r="P280" t="str">
            <v>Lab</v>
          </cell>
          <cell r="Q280" t="str">
            <v>EUS.</v>
          </cell>
        </row>
        <row r="281">
          <cell r="A281" t="str">
            <v>ETB2:EUS.</v>
          </cell>
          <cell r="B281" t="str">
            <v>. 19H30</v>
          </cell>
          <cell r="C281">
            <v>0.8125</v>
          </cell>
          <cell r="D281">
            <v>36279</v>
          </cell>
          <cell r="E281">
            <v>20</v>
          </cell>
          <cell r="F281">
            <v>1</v>
          </cell>
          <cell r="G281">
            <v>80</v>
          </cell>
          <cell r="H281">
            <v>540</v>
          </cell>
          <cell r="I281">
            <v>0.1</v>
          </cell>
          <cell r="J281" t="str">
            <v xml:space="preserve"> COSA DE DOS</v>
          </cell>
          <cell r="K281" t="str">
            <v xml:space="preserve"> COSA DE DOS</v>
          </cell>
          <cell r="L281">
            <v>80</v>
          </cell>
          <cell r="M281">
            <v>540</v>
          </cell>
          <cell r="N281">
            <v>0.1</v>
          </cell>
          <cell r="O281" t="str">
            <v>DT</v>
          </cell>
          <cell r="P281" t="str">
            <v>Lab</v>
          </cell>
          <cell r="Q281" t="str">
            <v>EUS.</v>
          </cell>
        </row>
        <row r="282">
          <cell r="A282" t="str">
            <v>ETB2:EUS.</v>
          </cell>
          <cell r="B282" t="str">
            <v>. 20H00</v>
          </cell>
          <cell r="C282">
            <v>0.83333333333333337</v>
          </cell>
          <cell r="D282">
            <v>36279</v>
          </cell>
          <cell r="E282">
            <v>20</v>
          </cell>
          <cell r="F282">
            <v>1</v>
          </cell>
          <cell r="G282">
            <v>80</v>
          </cell>
          <cell r="H282">
            <v>466</v>
          </cell>
          <cell r="I282">
            <v>0.2</v>
          </cell>
          <cell r="J282" t="str">
            <v xml:space="preserve"> COSA DE DOS</v>
          </cell>
          <cell r="K282" t="str">
            <v xml:space="preserve"> COSA DE DOS</v>
          </cell>
          <cell r="L282">
            <v>80</v>
          </cell>
          <cell r="M282">
            <v>466</v>
          </cell>
          <cell r="N282">
            <v>0.2</v>
          </cell>
          <cell r="O282" t="str">
            <v>DT</v>
          </cell>
          <cell r="P282" t="str">
            <v>Lab</v>
          </cell>
          <cell r="Q282" t="str">
            <v>EUS.</v>
          </cell>
        </row>
        <row r="283">
          <cell r="A283" t="str">
            <v>ETB2:EUS.</v>
          </cell>
          <cell r="B283" t="str">
            <v>. 20H30</v>
          </cell>
          <cell r="C283">
            <v>0.85416666666666663</v>
          </cell>
          <cell r="D283">
            <v>36279</v>
          </cell>
          <cell r="E283">
            <v>20</v>
          </cell>
          <cell r="F283">
            <v>1</v>
          </cell>
          <cell r="G283">
            <v>150</v>
          </cell>
          <cell r="H283">
            <v>712</v>
          </cell>
          <cell r="I283">
            <v>0.2</v>
          </cell>
          <cell r="J283" t="str">
            <v xml:space="preserve"> TODO O NADA</v>
          </cell>
          <cell r="K283" t="str">
            <v xml:space="preserve"> TODO O NADA</v>
          </cell>
          <cell r="L283">
            <v>150</v>
          </cell>
          <cell r="M283">
            <v>712</v>
          </cell>
          <cell r="N283">
            <v>0.2</v>
          </cell>
          <cell r="O283" t="str">
            <v>PT</v>
          </cell>
          <cell r="P283" t="str">
            <v>Lab</v>
          </cell>
          <cell r="Q283" t="str">
            <v>EUS.</v>
          </cell>
        </row>
        <row r="284">
          <cell r="A284" t="str">
            <v>ETB2:EUS.</v>
          </cell>
          <cell r="B284" t="str">
            <v>. 21H20</v>
          </cell>
          <cell r="C284">
            <v>0.88888888888888884</v>
          </cell>
          <cell r="D284">
            <v>36279</v>
          </cell>
          <cell r="E284">
            <v>20</v>
          </cell>
          <cell r="F284">
            <v>1</v>
          </cell>
          <cell r="G284">
            <v>400</v>
          </cell>
          <cell r="H284">
            <v>1240</v>
          </cell>
          <cell r="I284">
            <v>0.3</v>
          </cell>
          <cell r="J284" t="str">
            <v xml:space="preserve"> TELEBERRI 2</v>
          </cell>
          <cell r="K284" t="str">
            <v xml:space="preserve"> TELEBERRI 2</v>
          </cell>
          <cell r="L284">
            <v>400</v>
          </cell>
          <cell r="M284">
            <v>1240</v>
          </cell>
          <cell r="N284">
            <v>0.3</v>
          </cell>
          <cell r="O284" t="str">
            <v>PT</v>
          </cell>
          <cell r="P284" t="str">
            <v>Lab</v>
          </cell>
          <cell r="Q284" t="str">
            <v>EUS.</v>
          </cell>
        </row>
        <row r="285">
          <cell r="A285" t="str">
            <v>ETB2:EUS.</v>
          </cell>
          <cell r="B285" t="str">
            <v>. 21H50</v>
          </cell>
          <cell r="C285">
            <v>0.90972222222222221</v>
          </cell>
          <cell r="D285">
            <v>36279</v>
          </cell>
          <cell r="E285">
            <v>20</v>
          </cell>
          <cell r="F285">
            <v>1</v>
          </cell>
          <cell r="G285">
            <v>250</v>
          </cell>
          <cell r="H285">
            <v>813</v>
          </cell>
          <cell r="I285">
            <v>0.3</v>
          </cell>
          <cell r="J285" t="str">
            <v xml:space="preserve"> TELEBERRI 2</v>
          </cell>
          <cell r="K285" t="str">
            <v xml:space="preserve"> TELEBERRI 2</v>
          </cell>
          <cell r="L285">
            <v>250</v>
          </cell>
          <cell r="M285">
            <v>813</v>
          </cell>
          <cell r="N285">
            <v>0.3</v>
          </cell>
          <cell r="O285" t="str">
            <v>PT</v>
          </cell>
          <cell r="P285" t="str">
            <v>Lab</v>
          </cell>
          <cell r="Q285" t="str">
            <v>EUS.</v>
          </cell>
        </row>
        <row r="286">
          <cell r="A286" t="str">
            <v>ETB2:EUS.</v>
          </cell>
          <cell r="B286" t="str">
            <v>. 22H00</v>
          </cell>
          <cell r="C286">
            <v>0.91666666666666663</v>
          </cell>
          <cell r="D286">
            <v>36279</v>
          </cell>
          <cell r="E286">
            <v>20</v>
          </cell>
          <cell r="F286">
            <v>1</v>
          </cell>
          <cell r="G286">
            <v>350</v>
          </cell>
          <cell r="H286">
            <v>1167</v>
          </cell>
          <cell r="I286">
            <v>0.3</v>
          </cell>
          <cell r="J286" t="str">
            <v xml:space="preserve"> CINE 2</v>
          </cell>
          <cell r="K286" t="str">
            <v xml:space="preserve"> CINE 2</v>
          </cell>
          <cell r="L286">
            <v>350</v>
          </cell>
          <cell r="M286">
            <v>1167</v>
          </cell>
          <cell r="N286">
            <v>0.3</v>
          </cell>
          <cell r="O286" t="str">
            <v>PT</v>
          </cell>
          <cell r="P286" t="str">
            <v>Lab</v>
          </cell>
          <cell r="Q286" t="str">
            <v>EUS.</v>
          </cell>
        </row>
        <row r="287">
          <cell r="A287" t="str">
            <v>ETB2:EUS.</v>
          </cell>
          <cell r="B287" t="str">
            <v>. 23H00</v>
          </cell>
          <cell r="C287">
            <v>0.95833333333333337</v>
          </cell>
          <cell r="D287">
            <v>36279</v>
          </cell>
          <cell r="E287">
            <v>20</v>
          </cell>
          <cell r="F287">
            <v>1</v>
          </cell>
          <cell r="G287">
            <v>350</v>
          </cell>
          <cell r="H287">
            <v>791</v>
          </cell>
          <cell r="I287">
            <v>0.4</v>
          </cell>
          <cell r="J287" t="str">
            <v xml:space="preserve"> CINE 2</v>
          </cell>
          <cell r="K287" t="str">
            <v xml:space="preserve"> CINE 2</v>
          </cell>
          <cell r="L287">
            <v>350</v>
          </cell>
          <cell r="M287">
            <v>791</v>
          </cell>
          <cell r="N287">
            <v>0.4</v>
          </cell>
          <cell r="O287" t="str">
            <v>PT</v>
          </cell>
          <cell r="P287" t="str">
            <v>Lab</v>
          </cell>
          <cell r="Q287" t="str">
            <v>EUS.</v>
          </cell>
        </row>
        <row r="288">
          <cell r="A288" t="str">
            <v>ETB2:EUS.</v>
          </cell>
          <cell r="B288" t="str">
            <v>. 24H00</v>
          </cell>
          <cell r="C288">
            <v>1</v>
          </cell>
          <cell r="D288">
            <v>36279</v>
          </cell>
          <cell r="E288">
            <v>20</v>
          </cell>
          <cell r="F288">
            <v>1</v>
          </cell>
          <cell r="G288">
            <v>100</v>
          </cell>
          <cell r="H288">
            <v>404</v>
          </cell>
          <cell r="I288">
            <v>0.2</v>
          </cell>
          <cell r="J288" t="str">
            <v xml:space="preserve"> CINE 2</v>
          </cell>
          <cell r="K288" t="str">
            <v xml:space="preserve"> CINE 2</v>
          </cell>
          <cell r="L288">
            <v>100</v>
          </cell>
          <cell r="M288">
            <v>404</v>
          </cell>
          <cell r="N288">
            <v>0.2</v>
          </cell>
          <cell r="O288" t="str">
            <v>PT</v>
          </cell>
          <cell r="P288" t="str">
            <v>Lab</v>
          </cell>
          <cell r="Q288" t="str">
            <v>EUS.</v>
          </cell>
        </row>
        <row r="289">
          <cell r="A289" t="str">
            <v>ETB2:EUS.</v>
          </cell>
          <cell r="B289" t="str">
            <v>. 16H00</v>
          </cell>
          <cell r="C289">
            <v>0.66666666666666663</v>
          </cell>
          <cell r="D289">
            <v>36280</v>
          </cell>
          <cell r="E289">
            <v>20</v>
          </cell>
          <cell r="F289">
            <v>1</v>
          </cell>
          <cell r="G289">
            <v>180</v>
          </cell>
          <cell r="H289">
            <v>796</v>
          </cell>
          <cell r="I289">
            <v>0.2</v>
          </cell>
          <cell r="J289" t="str">
            <v xml:space="preserve"> LO QUE FALTABA</v>
          </cell>
          <cell r="K289" t="str">
            <v xml:space="preserve"> LO QUE FALTABA</v>
          </cell>
          <cell r="L289">
            <v>180</v>
          </cell>
          <cell r="M289">
            <v>796</v>
          </cell>
          <cell r="N289">
            <v>0.2</v>
          </cell>
          <cell r="O289" t="str">
            <v>DT</v>
          </cell>
          <cell r="P289" t="str">
            <v>Lab</v>
          </cell>
          <cell r="Q289" t="str">
            <v>EUS.</v>
          </cell>
        </row>
        <row r="290">
          <cell r="A290" t="str">
            <v>ETB2:EUS.</v>
          </cell>
          <cell r="B290" t="str">
            <v>. 16H30</v>
          </cell>
          <cell r="C290">
            <v>0.6875</v>
          </cell>
          <cell r="D290">
            <v>36280</v>
          </cell>
          <cell r="E290">
            <v>20</v>
          </cell>
          <cell r="F290">
            <v>1</v>
          </cell>
          <cell r="G290">
            <v>180</v>
          </cell>
          <cell r="H290">
            <v>796</v>
          </cell>
          <cell r="I290">
            <v>0.2</v>
          </cell>
          <cell r="J290" t="str">
            <v xml:space="preserve"> LO QUE FALTABA</v>
          </cell>
          <cell r="K290" t="str">
            <v xml:space="preserve"> LO QUE FALTABA</v>
          </cell>
          <cell r="L290">
            <v>180</v>
          </cell>
          <cell r="M290">
            <v>796</v>
          </cell>
          <cell r="N290">
            <v>0.2</v>
          </cell>
          <cell r="O290" t="str">
            <v>DT</v>
          </cell>
          <cell r="P290" t="str">
            <v>Lab</v>
          </cell>
          <cell r="Q290" t="str">
            <v>EUS.</v>
          </cell>
        </row>
        <row r="291">
          <cell r="A291" t="str">
            <v>ETB2:EUS.</v>
          </cell>
          <cell r="B291" t="str">
            <v>. 18H30</v>
          </cell>
          <cell r="C291">
            <v>0.77083333333333337</v>
          </cell>
          <cell r="D291">
            <v>36280</v>
          </cell>
          <cell r="E291">
            <v>20</v>
          </cell>
          <cell r="F291">
            <v>1</v>
          </cell>
          <cell r="G291">
            <v>80</v>
          </cell>
          <cell r="H291">
            <v>932</v>
          </cell>
          <cell r="I291">
            <v>0.1</v>
          </cell>
          <cell r="J291" t="str">
            <v xml:space="preserve"> DE PAR EN PAR</v>
          </cell>
          <cell r="K291" t="str">
            <v xml:space="preserve"> DE PAR EN PAR</v>
          </cell>
          <cell r="L291">
            <v>80</v>
          </cell>
          <cell r="M291">
            <v>932</v>
          </cell>
          <cell r="N291">
            <v>0.1</v>
          </cell>
          <cell r="O291" t="str">
            <v>DT</v>
          </cell>
          <cell r="P291" t="str">
            <v>Lab</v>
          </cell>
          <cell r="Q291" t="str">
            <v>EUS.</v>
          </cell>
        </row>
        <row r="292">
          <cell r="A292" t="str">
            <v>ETB2:EUS.</v>
          </cell>
          <cell r="B292" t="str">
            <v>. 19H00</v>
          </cell>
          <cell r="C292">
            <v>0.79166666666666663</v>
          </cell>
          <cell r="D292">
            <v>36280</v>
          </cell>
          <cell r="E292">
            <v>20</v>
          </cell>
          <cell r="F292">
            <v>1</v>
          </cell>
          <cell r="G292">
            <v>80</v>
          </cell>
          <cell r="H292">
            <v>733</v>
          </cell>
          <cell r="I292">
            <v>0.1</v>
          </cell>
          <cell r="J292" t="str">
            <v xml:space="preserve"> TELESERIE</v>
          </cell>
          <cell r="K292" t="str">
            <v xml:space="preserve"> TELESERIE</v>
          </cell>
          <cell r="L292">
            <v>80</v>
          </cell>
          <cell r="M292">
            <v>733</v>
          </cell>
          <cell r="N292">
            <v>0.1</v>
          </cell>
          <cell r="O292" t="str">
            <v>DT</v>
          </cell>
          <cell r="P292" t="str">
            <v>Lab</v>
          </cell>
          <cell r="Q292" t="str">
            <v>EUS.</v>
          </cell>
        </row>
        <row r="293">
          <cell r="A293" t="str">
            <v>ETB2:EUS.</v>
          </cell>
          <cell r="B293" t="str">
            <v>. 19H30</v>
          </cell>
          <cell r="C293">
            <v>0.8125</v>
          </cell>
          <cell r="D293">
            <v>36280</v>
          </cell>
          <cell r="E293">
            <v>20</v>
          </cell>
          <cell r="F293">
            <v>1</v>
          </cell>
          <cell r="G293">
            <v>80</v>
          </cell>
          <cell r="H293">
            <v>603</v>
          </cell>
          <cell r="I293">
            <v>0.1</v>
          </cell>
          <cell r="J293" t="str">
            <v xml:space="preserve"> COSA DE DOS</v>
          </cell>
          <cell r="K293" t="str">
            <v xml:space="preserve"> COSA DE DOS</v>
          </cell>
          <cell r="L293">
            <v>80</v>
          </cell>
          <cell r="M293">
            <v>603</v>
          </cell>
          <cell r="N293">
            <v>0.1</v>
          </cell>
          <cell r="O293" t="str">
            <v>DT</v>
          </cell>
          <cell r="P293" t="str">
            <v>Lab</v>
          </cell>
          <cell r="Q293" t="str">
            <v>EUS.</v>
          </cell>
        </row>
        <row r="294">
          <cell r="A294" t="str">
            <v>ETB2:EUS.</v>
          </cell>
          <cell r="B294" t="str">
            <v>. 20H00</v>
          </cell>
          <cell r="C294">
            <v>0.83333333333333337</v>
          </cell>
          <cell r="D294">
            <v>36280</v>
          </cell>
          <cell r="E294">
            <v>20</v>
          </cell>
          <cell r="F294">
            <v>1</v>
          </cell>
          <cell r="G294">
            <v>80</v>
          </cell>
          <cell r="H294">
            <v>466</v>
          </cell>
          <cell r="I294">
            <v>0.2</v>
          </cell>
          <cell r="J294" t="str">
            <v xml:space="preserve"> COSA DE DOS</v>
          </cell>
          <cell r="K294" t="str">
            <v xml:space="preserve"> COSA DE DOS</v>
          </cell>
          <cell r="L294">
            <v>80</v>
          </cell>
          <cell r="M294">
            <v>466</v>
          </cell>
          <cell r="N294">
            <v>0.2</v>
          </cell>
          <cell r="O294" t="str">
            <v>DT</v>
          </cell>
          <cell r="P294" t="str">
            <v>Lab</v>
          </cell>
          <cell r="Q294" t="str">
            <v>EUS.</v>
          </cell>
        </row>
        <row r="295">
          <cell r="A295" t="str">
            <v>ETB2:EUS.</v>
          </cell>
          <cell r="B295" t="str">
            <v>. 20H30</v>
          </cell>
          <cell r="C295">
            <v>0.85416666666666663</v>
          </cell>
          <cell r="D295">
            <v>36280</v>
          </cell>
          <cell r="E295">
            <v>20</v>
          </cell>
          <cell r="F295">
            <v>1</v>
          </cell>
          <cell r="G295">
            <v>150</v>
          </cell>
          <cell r="H295">
            <v>916</v>
          </cell>
          <cell r="I295">
            <v>0.2</v>
          </cell>
          <cell r="J295" t="str">
            <v xml:space="preserve"> TODO O NADA</v>
          </cell>
          <cell r="K295" t="str">
            <v xml:space="preserve"> TODO O NADA</v>
          </cell>
          <cell r="L295">
            <v>150</v>
          </cell>
          <cell r="M295">
            <v>916</v>
          </cell>
          <cell r="N295">
            <v>0.2</v>
          </cell>
          <cell r="O295" t="str">
            <v>PT</v>
          </cell>
          <cell r="P295" t="str">
            <v>Lab</v>
          </cell>
          <cell r="Q295" t="str">
            <v>EUS.</v>
          </cell>
        </row>
        <row r="296">
          <cell r="A296" t="str">
            <v>ETB2:EUS.</v>
          </cell>
          <cell r="B296" t="str">
            <v>. 21H20</v>
          </cell>
          <cell r="C296">
            <v>0.88888888888888884</v>
          </cell>
          <cell r="D296">
            <v>36280</v>
          </cell>
          <cell r="E296">
            <v>20</v>
          </cell>
          <cell r="F296">
            <v>1</v>
          </cell>
          <cell r="G296">
            <v>400</v>
          </cell>
          <cell r="H296">
            <v>1524</v>
          </cell>
          <cell r="I296">
            <v>0.3</v>
          </cell>
          <cell r="J296" t="str">
            <v xml:space="preserve"> TELEBERRI 2</v>
          </cell>
          <cell r="K296" t="str">
            <v xml:space="preserve"> TELEBERRI 2</v>
          </cell>
          <cell r="L296">
            <v>400</v>
          </cell>
          <cell r="M296">
            <v>1524</v>
          </cell>
          <cell r="N296">
            <v>0.3</v>
          </cell>
          <cell r="O296" t="str">
            <v>PT</v>
          </cell>
          <cell r="P296" t="str">
            <v>Lab</v>
          </cell>
          <cell r="Q296" t="str">
            <v>EUS.</v>
          </cell>
        </row>
        <row r="297">
          <cell r="A297" t="str">
            <v>ETB2:EUS.</v>
          </cell>
          <cell r="B297" t="str">
            <v>. 21H20</v>
          </cell>
          <cell r="C297">
            <v>0.88888888888888884</v>
          </cell>
          <cell r="D297">
            <v>36281</v>
          </cell>
          <cell r="E297">
            <v>20</v>
          </cell>
          <cell r="F297">
            <v>1</v>
          </cell>
          <cell r="G297">
            <v>400</v>
          </cell>
          <cell r="H297">
            <v>2222</v>
          </cell>
          <cell r="I297">
            <v>0.2</v>
          </cell>
          <cell r="J297" t="str">
            <v xml:space="preserve"> TELEBERRI 2</v>
          </cell>
          <cell r="K297" t="str">
            <v xml:space="preserve"> TELEBERRI 2</v>
          </cell>
          <cell r="L297">
            <v>400</v>
          </cell>
          <cell r="M297">
            <v>2222</v>
          </cell>
          <cell r="N297">
            <v>0.2</v>
          </cell>
          <cell r="O297" t="str">
            <v>PT</v>
          </cell>
          <cell r="P297" t="str">
            <v>FS</v>
          </cell>
          <cell r="Q297" t="str">
            <v>EUS.</v>
          </cell>
        </row>
        <row r="298">
          <cell r="A298" t="str">
            <v>ETB2:EUS.</v>
          </cell>
          <cell r="B298" t="str">
            <v>. 21H50</v>
          </cell>
          <cell r="C298">
            <v>0.90972222222222221</v>
          </cell>
          <cell r="D298">
            <v>36281</v>
          </cell>
          <cell r="E298">
            <v>20</v>
          </cell>
          <cell r="F298">
            <v>1</v>
          </cell>
          <cell r="G298">
            <v>250</v>
          </cell>
          <cell r="H298">
            <v>2564</v>
          </cell>
          <cell r="I298">
            <v>0.1</v>
          </cell>
          <cell r="J298" t="str">
            <v xml:space="preserve"> TELEBERRI 2</v>
          </cell>
          <cell r="K298" t="str">
            <v xml:space="preserve"> TELEBERRI 2</v>
          </cell>
          <cell r="L298">
            <v>250</v>
          </cell>
          <cell r="M298">
            <v>2564</v>
          </cell>
          <cell r="N298">
            <v>0.1</v>
          </cell>
          <cell r="O298" t="str">
            <v>PT</v>
          </cell>
          <cell r="P298" t="str">
            <v>FS</v>
          </cell>
          <cell r="Q298" t="str">
            <v>EUS.</v>
          </cell>
        </row>
        <row r="299">
          <cell r="A299" t="str">
            <v>ETB2:EUS.</v>
          </cell>
          <cell r="B299" t="str">
            <v>. 21H50</v>
          </cell>
          <cell r="C299">
            <v>0.90972222222222221</v>
          </cell>
          <cell r="D299">
            <v>36282</v>
          </cell>
          <cell r="E299">
            <v>20</v>
          </cell>
          <cell r="F299">
            <v>1</v>
          </cell>
          <cell r="G299">
            <v>250</v>
          </cell>
          <cell r="H299">
            <v>1075</v>
          </cell>
          <cell r="I299">
            <v>0.2</v>
          </cell>
          <cell r="J299" t="str">
            <v xml:space="preserve"> TELEBERRI 2</v>
          </cell>
          <cell r="K299" t="str">
            <v xml:space="preserve"> TELEBERRI 2</v>
          </cell>
          <cell r="L299">
            <v>250</v>
          </cell>
          <cell r="M299">
            <v>1075</v>
          </cell>
          <cell r="N299">
            <v>0.2</v>
          </cell>
          <cell r="O299" t="str">
            <v>PT</v>
          </cell>
          <cell r="P299" t="str">
            <v>FS</v>
          </cell>
          <cell r="Q299" t="str">
            <v>EUS.</v>
          </cell>
        </row>
        <row r="300">
          <cell r="A300" t="str">
            <v>ETB2:EUS.</v>
          </cell>
          <cell r="B300" t="str">
            <v>. 15H30</v>
          </cell>
          <cell r="C300">
            <v>0.64583333333333337</v>
          </cell>
          <cell r="D300">
            <v>36283</v>
          </cell>
          <cell r="E300">
            <v>20</v>
          </cell>
          <cell r="F300">
            <v>1</v>
          </cell>
          <cell r="G300">
            <v>180</v>
          </cell>
          <cell r="H300">
            <v>824</v>
          </cell>
          <cell r="I300">
            <v>0.2</v>
          </cell>
          <cell r="J300" t="str">
            <v xml:space="preserve"> LO QUE FALTABA</v>
          </cell>
          <cell r="K300" t="str">
            <v xml:space="preserve"> LO QUE FALTABA</v>
          </cell>
          <cell r="L300">
            <v>180</v>
          </cell>
          <cell r="M300">
            <v>824</v>
          </cell>
          <cell r="N300">
            <v>0.2</v>
          </cell>
          <cell r="O300" t="str">
            <v>DT</v>
          </cell>
          <cell r="P300" t="str">
            <v>Lab</v>
          </cell>
          <cell r="Q300" t="str">
            <v>EUS.</v>
          </cell>
        </row>
        <row r="301">
          <cell r="A301" t="str">
            <v>ETB2:EUS.</v>
          </cell>
          <cell r="B301" t="str">
            <v>. 21H00</v>
          </cell>
          <cell r="C301">
            <v>0.875</v>
          </cell>
          <cell r="D301">
            <v>36283</v>
          </cell>
          <cell r="E301">
            <v>20</v>
          </cell>
          <cell r="F301">
            <v>1</v>
          </cell>
          <cell r="G301">
            <v>300</v>
          </cell>
          <cell r="H301">
            <v>1143</v>
          </cell>
          <cell r="I301">
            <v>0.3</v>
          </cell>
          <cell r="J301" t="str">
            <v xml:space="preserve"> TELEBERRI 2</v>
          </cell>
          <cell r="K301" t="str">
            <v xml:space="preserve"> TELEBERRI 2</v>
          </cell>
          <cell r="L301">
            <v>300</v>
          </cell>
          <cell r="M301">
            <v>1143</v>
          </cell>
          <cell r="N301">
            <v>0.3</v>
          </cell>
          <cell r="O301" t="str">
            <v>PT</v>
          </cell>
          <cell r="P301" t="str">
            <v>Lab</v>
          </cell>
          <cell r="Q301" t="str">
            <v>EUS.</v>
          </cell>
        </row>
        <row r="302">
          <cell r="A302" t="str">
            <v>ETB2:EUS.</v>
          </cell>
          <cell r="B302" t="str">
            <v>. 21H20</v>
          </cell>
          <cell r="C302">
            <v>0.88888888888888884</v>
          </cell>
          <cell r="D302">
            <v>36284</v>
          </cell>
          <cell r="E302">
            <v>20</v>
          </cell>
          <cell r="F302">
            <v>1</v>
          </cell>
          <cell r="G302">
            <v>400</v>
          </cell>
          <cell r="H302">
            <v>1301</v>
          </cell>
          <cell r="I302">
            <v>0.3</v>
          </cell>
          <cell r="J302" t="str">
            <v xml:space="preserve"> TELEBERRI 2</v>
          </cell>
          <cell r="K302" t="str">
            <v xml:space="preserve"> TELEBERRI 2</v>
          </cell>
          <cell r="L302">
            <v>400</v>
          </cell>
          <cell r="M302">
            <v>1301</v>
          </cell>
          <cell r="N302">
            <v>0.3</v>
          </cell>
          <cell r="O302" t="str">
            <v>PT</v>
          </cell>
          <cell r="P302" t="str">
            <v>Lab</v>
          </cell>
          <cell r="Q302" t="str">
            <v>EUS.</v>
          </cell>
        </row>
        <row r="303">
          <cell r="A303" t="str">
            <v>ETB2:EUS.</v>
          </cell>
          <cell r="B303" t="str">
            <v>. 15H30</v>
          </cell>
          <cell r="C303">
            <v>0.64583333333333337</v>
          </cell>
          <cell r="D303">
            <v>36285</v>
          </cell>
          <cell r="E303">
            <v>20</v>
          </cell>
          <cell r="F303">
            <v>1</v>
          </cell>
          <cell r="G303">
            <v>180</v>
          </cell>
          <cell r="H303">
            <v>796</v>
          </cell>
          <cell r="I303">
            <v>0.2</v>
          </cell>
          <cell r="J303" t="str">
            <v xml:space="preserve"> LO QUE FALTABA</v>
          </cell>
          <cell r="K303" t="str">
            <v xml:space="preserve"> LO QUE FALTABA</v>
          </cell>
          <cell r="L303">
            <v>180</v>
          </cell>
          <cell r="M303">
            <v>796</v>
          </cell>
          <cell r="N303">
            <v>0.2</v>
          </cell>
          <cell r="O303" t="str">
            <v>DT</v>
          </cell>
          <cell r="P303" t="str">
            <v>Lab</v>
          </cell>
          <cell r="Q303" t="str">
            <v>EUS.</v>
          </cell>
        </row>
        <row r="304">
          <cell r="A304" t="str">
            <v>ETB2:EUS.</v>
          </cell>
          <cell r="B304" t="str">
            <v>. 21H00</v>
          </cell>
          <cell r="C304">
            <v>0.875</v>
          </cell>
          <cell r="D304">
            <v>36285</v>
          </cell>
          <cell r="E304">
            <v>20</v>
          </cell>
          <cell r="F304">
            <v>1</v>
          </cell>
          <cell r="G304">
            <v>300</v>
          </cell>
          <cell r="H304">
            <v>1081</v>
          </cell>
          <cell r="I304">
            <v>0.3</v>
          </cell>
          <cell r="J304" t="str">
            <v xml:space="preserve"> TELEBERRI 2</v>
          </cell>
          <cell r="K304" t="str">
            <v xml:space="preserve"> TELEBERRI 2</v>
          </cell>
          <cell r="L304">
            <v>300</v>
          </cell>
          <cell r="M304">
            <v>1081</v>
          </cell>
          <cell r="N304">
            <v>0.3</v>
          </cell>
          <cell r="O304" t="str">
            <v>PT</v>
          </cell>
          <cell r="P304" t="str">
            <v>Lab</v>
          </cell>
          <cell r="Q304" t="str">
            <v>EUS.</v>
          </cell>
        </row>
        <row r="305">
          <cell r="A305" t="str">
            <v>ETB2:EUS.</v>
          </cell>
          <cell r="B305" t="str">
            <v>. 21H20</v>
          </cell>
          <cell r="C305">
            <v>0.88888888888888884</v>
          </cell>
          <cell r="D305">
            <v>36286</v>
          </cell>
          <cell r="E305">
            <v>20</v>
          </cell>
          <cell r="F305">
            <v>1</v>
          </cell>
          <cell r="G305">
            <v>400</v>
          </cell>
          <cell r="H305">
            <v>1301</v>
          </cell>
          <cell r="I305">
            <v>0.3</v>
          </cell>
          <cell r="J305" t="str">
            <v xml:space="preserve"> TELEBERRI 2</v>
          </cell>
          <cell r="K305" t="str">
            <v xml:space="preserve"> TELEBERRI 2</v>
          </cell>
          <cell r="L305">
            <v>400</v>
          </cell>
          <cell r="M305">
            <v>1301</v>
          </cell>
          <cell r="N305">
            <v>0.3</v>
          </cell>
          <cell r="O305" t="str">
            <v>PT</v>
          </cell>
          <cell r="P305" t="str">
            <v>Lab</v>
          </cell>
          <cell r="Q305" t="str">
            <v>EUS.</v>
          </cell>
        </row>
        <row r="306">
          <cell r="A306" t="str">
            <v>ETB2:EUS.</v>
          </cell>
          <cell r="B306" t="str">
            <v>. 21H00</v>
          </cell>
          <cell r="C306">
            <v>0.875</v>
          </cell>
          <cell r="D306">
            <v>36287</v>
          </cell>
          <cell r="E306">
            <v>20</v>
          </cell>
          <cell r="F306">
            <v>1</v>
          </cell>
          <cell r="G306">
            <v>300</v>
          </cell>
          <cell r="H306">
            <v>1250</v>
          </cell>
          <cell r="I306">
            <v>0.2</v>
          </cell>
          <cell r="J306" t="str">
            <v xml:space="preserve"> TELEBERRI 2</v>
          </cell>
          <cell r="K306" t="str">
            <v xml:space="preserve"> TELEBERRI 2</v>
          </cell>
          <cell r="L306">
            <v>300</v>
          </cell>
          <cell r="M306">
            <v>1250</v>
          </cell>
          <cell r="N306">
            <v>0.2</v>
          </cell>
          <cell r="O306" t="str">
            <v>PT</v>
          </cell>
          <cell r="P306" t="str">
            <v>Lab</v>
          </cell>
          <cell r="Q306" t="str">
            <v>EUS.</v>
          </cell>
        </row>
        <row r="307">
          <cell r="A307" t="str">
            <v>ETB2:EUS.</v>
          </cell>
          <cell r="B307" t="str">
            <v>. 16H00</v>
          </cell>
          <cell r="C307">
            <v>0.66666666666666663</v>
          </cell>
          <cell r="D307">
            <v>36288</v>
          </cell>
          <cell r="E307">
            <v>20</v>
          </cell>
          <cell r="F307">
            <v>1</v>
          </cell>
          <cell r="G307">
            <v>180</v>
          </cell>
          <cell r="H307">
            <v>754</v>
          </cell>
          <cell r="I307">
            <v>0.2</v>
          </cell>
          <cell r="J307" t="str">
            <v xml:space="preserve"> CINE 2</v>
          </cell>
          <cell r="K307" t="str">
            <v xml:space="preserve"> CINE 2</v>
          </cell>
          <cell r="L307">
            <v>180</v>
          </cell>
          <cell r="M307">
            <v>754</v>
          </cell>
          <cell r="N307">
            <v>0.2</v>
          </cell>
          <cell r="O307" t="str">
            <v>DT</v>
          </cell>
          <cell r="P307" t="str">
            <v>FS</v>
          </cell>
          <cell r="Q307" t="str">
            <v>EUS.</v>
          </cell>
        </row>
        <row r="308">
          <cell r="A308" t="str">
            <v>ETB2:EUS.</v>
          </cell>
          <cell r="B308" t="str">
            <v>. 21H20</v>
          </cell>
          <cell r="C308">
            <v>0.88888888888888884</v>
          </cell>
          <cell r="D308">
            <v>36288</v>
          </cell>
          <cell r="E308">
            <v>20</v>
          </cell>
          <cell r="F308">
            <v>1</v>
          </cell>
          <cell r="G308">
            <v>400</v>
          </cell>
          <cell r="H308">
            <v>2424</v>
          </cell>
          <cell r="I308">
            <v>0.2</v>
          </cell>
          <cell r="J308" t="str">
            <v xml:space="preserve"> TELEBERRI 2</v>
          </cell>
          <cell r="K308" t="str">
            <v xml:space="preserve"> TELEBERRI 2</v>
          </cell>
          <cell r="L308">
            <v>400</v>
          </cell>
          <cell r="M308">
            <v>2424</v>
          </cell>
          <cell r="N308">
            <v>0.2</v>
          </cell>
          <cell r="O308" t="str">
            <v>PT</v>
          </cell>
          <cell r="P308" t="str">
            <v>FS</v>
          </cell>
          <cell r="Q308" t="str">
            <v>EUS.</v>
          </cell>
        </row>
        <row r="309">
          <cell r="A309" t="str">
            <v>ETB2:EUS.</v>
          </cell>
          <cell r="B309" t="str">
            <v>. 21H00</v>
          </cell>
          <cell r="C309">
            <v>0.875</v>
          </cell>
          <cell r="D309">
            <v>36289</v>
          </cell>
          <cell r="E309">
            <v>20</v>
          </cell>
          <cell r="F309">
            <v>1</v>
          </cell>
          <cell r="G309">
            <v>300</v>
          </cell>
          <cell r="H309">
            <v>1481</v>
          </cell>
          <cell r="I309">
            <v>0.2</v>
          </cell>
          <cell r="J309" t="str">
            <v xml:space="preserve"> TELEBERRI 2</v>
          </cell>
          <cell r="K309" t="str">
            <v xml:space="preserve"> TELEBERRI 2</v>
          </cell>
          <cell r="L309">
            <v>300</v>
          </cell>
          <cell r="M309">
            <v>1481</v>
          </cell>
          <cell r="N309">
            <v>0.2</v>
          </cell>
          <cell r="O309" t="str">
            <v>PT</v>
          </cell>
          <cell r="P309" t="str">
            <v>FS</v>
          </cell>
          <cell r="Q309" t="str">
            <v>EUS.</v>
          </cell>
        </row>
        <row r="310">
          <cell r="A310" t="str">
            <v>ETB2:EUS.</v>
          </cell>
          <cell r="B310" t="str">
            <v>. 16H30</v>
          </cell>
          <cell r="C310">
            <v>0.6875</v>
          </cell>
          <cell r="D310">
            <v>36290</v>
          </cell>
          <cell r="E310">
            <v>20</v>
          </cell>
          <cell r="F310">
            <v>1</v>
          </cell>
          <cell r="G310">
            <v>180</v>
          </cell>
          <cell r="H310">
            <v>888</v>
          </cell>
          <cell r="I310">
            <v>0.2</v>
          </cell>
          <cell r="J310" t="str">
            <v xml:space="preserve"> LO QUE FALTABA</v>
          </cell>
          <cell r="K310" t="str">
            <v xml:space="preserve"> LO QUE FALTABA</v>
          </cell>
          <cell r="L310">
            <v>180</v>
          </cell>
          <cell r="M310">
            <v>888</v>
          </cell>
          <cell r="N310">
            <v>0.2</v>
          </cell>
          <cell r="O310" t="str">
            <v>DT</v>
          </cell>
          <cell r="P310" t="str">
            <v>Lab</v>
          </cell>
          <cell r="Q310" t="str">
            <v>EUS.</v>
          </cell>
        </row>
        <row r="311">
          <cell r="A311" t="str">
            <v>ETB2:EUS.</v>
          </cell>
          <cell r="B311" t="str">
            <v>. 21H20</v>
          </cell>
          <cell r="C311">
            <v>0.88888888888888884</v>
          </cell>
          <cell r="D311">
            <v>36290</v>
          </cell>
          <cell r="E311">
            <v>20</v>
          </cell>
          <cell r="F311">
            <v>1</v>
          </cell>
          <cell r="G311">
            <v>400</v>
          </cell>
          <cell r="H311">
            <v>1368</v>
          </cell>
          <cell r="I311">
            <v>0.3</v>
          </cell>
          <cell r="J311" t="str">
            <v xml:space="preserve"> TELEBERRI 2</v>
          </cell>
          <cell r="K311" t="str">
            <v xml:space="preserve"> TELEBERRI 2</v>
          </cell>
          <cell r="L311">
            <v>400</v>
          </cell>
          <cell r="M311">
            <v>1368</v>
          </cell>
          <cell r="N311">
            <v>0.3</v>
          </cell>
          <cell r="O311" t="str">
            <v>PT</v>
          </cell>
          <cell r="P311" t="str">
            <v>Lab</v>
          </cell>
          <cell r="Q311" t="str">
            <v>EUS.</v>
          </cell>
        </row>
        <row r="312">
          <cell r="A312" t="str">
            <v>ETB2:EUS.</v>
          </cell>
          <cell r="B312" t="str">
            <v>. 21H00</v>
          </cell>
          <cell r="C312">
            <v>0.875</v>
          </cell>
          <cell r="D312">
            <v>36291</v>
          </cell>
          <cell r="E312">
            <v>20</v>
          </cell>
          <cell r="F312">
            <v>1</v>
          </cell>
          <cell r="G312">
            <v>300</v>
          </cell>
          <cell r="H312">
            <v>1143</v>
          </cell>
          <cell r="I312">
            <v>0.3</v>
          </cell>
          <cell r="J312" t="str">
            <v xml:space="preserve"> TELEBERRI 2</v>
          </cell>
          <cell r="K312" t="str">
            <v xml:space="preserve"> TELEBERRI 2</v>
          </cell>
          <cell r="L312">
            <v>300</v>
          </cell>
          <cell r="M312">
            <v>1143</v>
          </cell>
          <cell r="N312">
            <v>0.3</v>
          </cell>
          <cell r="O312" t="str">
            <v>PT</v>
          </cell>
          <cell r="P312" t="str">
            <v>Lab</v>
          </cell>
          <cell r="Q312" t="str">
            <v>EUS.</v>
          </cell>
        </row>
        <row r="313">
          <cell r="A313" t="str">
            <v>ETB2:EUS.</v>
          </cell>
          <cell r="B313" t="str">
            <v>. 21H20</v>
          </cell>
          <cell r="C313">
            <v>0.88888888888888884</v>
          </cell>
          <cell r="D313">
            <v>36292</v>
          </cell>
          <cell r="E313">
            <v>20</v>
          </cell>
          <cell r="F313">
            <v>1</v>
          </cell>
          <cell r="G313">
            <v>400</v>
          </cell>
          <cell r="H313">
            <v>1333</v>
          </cell>
          <cell r="I313">
            <v>0.3</v>
          </cell>
          <cell r="J313" t="str">
            <v xml:space="preserve"> TELEBERRI 2</v>
          </cell>
          <cell r="K313" t="str">
            <v xml:space="preserve"> TELEBERRI 2</v>
          </cell>
          <cell r="L313">
            <v>400</v>
          </cell>
          <cell r="M313">
            <v>1333</v>
          </cell>
          <cell r="N313">
            <v>0.3</v>
          </cell>
          <cell r="O313" t="str">
            <v>PT</v>
          </cell>
          <cell r="P313" t="str">
            <v>Lab</v>
          </cell>
          <cell r="Q313" t="str">
            <v>EUS.</v>
          </cell>
        </row>
        <row r="314">
          <cell r="A314" t="str">
            <v>ETB2:EUS.</v>
          </cell>
          <cell r="B314" t="str">
            <v>. 16H30</v>
          </cell>
          <cell r="C314">
            <v>0.6875</v>
          </cell>
          <cell r="D314">
            <v>36293</v>
          </cell>
          <cell r="E314">
            <v>20</v>
          </cell>
          <cell r="F314">
            <v>1</v>
          </cell>
          <cell r="G314">
            <v>180</v>
          </cell>
          <cell r="H314">
            <v>888</v>
          </cell>
          <cell r="I314">
            <v>0.2</v>
          </cell>
          <cell r="J314" t="str">
            <v xml:space="preserve"> LO QUE FALTABA</v>
          </cell>
          <cell r="K314" t="str">
            <v xml:space="preserve"> LO QUE FALTABA</v>
          </cell>
          <cell r="L314">
            <v>180</v>
          </cell>
          <cell r="M314">
            <v>888</v>
          </cell>
          <cell r="N314">
            <v>0.2</v>
          </cell>
          <cell r="O314" t="str">
            <v>DT</v>
          </cell>
          <cell r="P314" t="str">
            <v>Lab</v>
          </cell>
          <cell r="Q314" t="str">
            <v>EUS.</v>
          </cell>
        </row>
        <row r="315">
          <cell r="A315" t="str">
            <v>ETB2:EUS.</v>
          </cell>
          <cell r="B315" t="str">
            <v>. 21H20</v>
          </cell>
          <cell r="C315">
            <v>0.88888888888888884</v>
          </cell>
          <cell r="D315">
            <v>36293</v>
          </cell>
          <cell r="E315">
            <v>20</v>
          </cell>
          <cell r="F315">
            <v>1</v>
          </cell>
          <cell r="G315">
            <v>400</v>
          </cell>
          <cell r="H315">
            <v>1333</v>
          </cell>
          <cell r="I315">
            <v>0.3</v>
          </cell>
          <cell r="J315" t="str">
            <v xml:space="preserve"> TELEBERRI 2</v>
          </cell>
          <cell r="K315" t="str">
            <v xml:space="preserve"> TELEBERRI 2</v>
          </cell>
          <cell r="L315">
            <v>400</v>
          </cell>
          <cell r="M315">
            <v>1333</v>
          </cell>
          <cell r="N315">
            <v>0.3</v>
          </cell>
          <cell r="O315" t="str">
            <v>PT</v>
          </cell>
          <cell r="P315" t="str">
            <v>Lab</v>
          </cell>
          <cell r="Q315" t="str">
            <v>EUS.</v>
          </cell>
        </row>
        <row r="316">
          <cell r="A316" t="str">
            <v>ETB2:EUS.</v>
          </cell>
          <cell r="B316" t="str">
            <v>. 21H00</v>
          </cell>
          <cell r="C316">
            <v>0.875</v>
          </cell>
          <cell r="D316">
            <v>36294</v>
          </cell>
          <cell r="E316">
            <v>20</v>
          </cell>
          <cell r="F316">
            <v>1</v>
          </cell>
          <cell r="G316">
            <v>300</v>
          </cell>
          <cell r="H316">
            <v>1290</v>
          </cell>
          <cell r="I316">
            <v>0.2</v>
          </cell>
          <cell r="J316" t="str">
            <v xml:space="preserve"> TELEBERRI 2</v>
          </cell>
          <cell r="K316" t="str">
            <v xml:space="preserve"> TELEBERRI 2</v>
          </cell>
          <cell r="L316">
            <v>300</v>
          </cell>
          <cell r="M316">
            <v>1290</v>
          </cell>
          <cell r="N316">
            <v>0.2</v>
          </cell>
          <cell r="O316" t="str">
            <v>PT</v>
          </cell>
          <cell r="P316" t="str">
            <v>Lab</v>
          </cell>
          <cell r="Q316" t="str">
            <v>EUS.</v>
          </cell>
        </row>
        <row r="317">
          <cell r="A317" t="str">
            <v>ETB2:EUS.</v>
          </cell>
          <cell r="B317" t="str">
            <v>. 17H00</v>
          </cell>
          <cell r="C317">
            <v>0.70833333333333337</v>
          </cell>
          <cell r="D317">
            <v>36295</v>
          </cell>
          <cell r="E317">
            <v>20</v>
          </cell>
          <cell r="F317">
            <v>1</v>
          </cell>
          <cell r="G317">
            <v>180</v>
          </cell>
          <cell r="H317">
            <v>1282</v>
          </cell>
          <cell r="I317">
            <v>0.1</v>
          </cell>
          <cell r="J317" t="str">
            <v xml:space="preserve"> CINE 2</v>
          </cell>
          <cell r="K317" t="str">
            <v xml:space="preserve"> CINE 2</v>
          </cell>
          <cell r="L317">
            <v>180</v>
          </cell>
          <cell r="M317">
            <v>1282</v>
          </cell>
          <cell r="N317">
            <v>0.1</v>
          </cell>
          <cell r="O317" t="str">
            <v>DT</v>
          </cell>
          <cell r="P317" t="str">
            <v>FS</v>
          </cell>
          <cell r="Q317" t="str">
            <v>EUS.</v>
          </cell>
        </row>
        <row r="318">
          <cell r="A318" t="str">
            <v>ETB2:EUS.</v>
          </cell>
          <cell r="B318" t="str">
            <v>. 16H30</v>
          </cell>
          <cell r="C318">
            <v>0.6875</v>
          </cell>
          <cell r="D318">
            <v>36296</v>
          </cell>
          <cell r="E318">
            <v>20</v>
          </cell>
          <cell r="F318">
            <v>1</v>
          </cell>
          <cell r="G318">
            <v>180</v>
          </cell>
          <cell r="H318">
            <v>641</v>
          </cell>
          <cell r="I318">
            <v>0.3</v>
          </cell>
          <cell r="J318" t="str">
            <v xml:space="preserve"> CINE 2</v>
          </cell>
          <cell r="K318" t="str">
            <v xml:space="preserve"> CINE 2</v>
          </cell>
          <cell r="L318">
            <v>180</v>
          </cell>
          <cell r="M318">
            <v>641</v>
          </cell>
          <cell r="N318">
            <v>0.3</v>
          </cell>
          <cell r="O318" t="str">
            <v>DT</v>
          </cell>
          <cell r="P318" t="str">
            <v>FS</v>
          </cell>
          <cell r="Q318" t="str">
            <v>EUS.</v>
          </cell>
        </row>
        <row r="319">
          <cell r="A319" t="str">
            <v>ETB2:EUS.</v>
          </cell>
          <cell r="B319" t="str">
            <v>. 21H20</v>
          </cell>
          <cell r="C319">
            <v>0.88888888888888884</v>
          </cell>
          <cell r="D319">
            <v>36296</v>
          </cell>
          <cell r="E319">
            <v>20</v>
          </cell>
          <cell r="F319">
            <v>1</v>
          </cell>
          <cell r="G319">
            <v>400</v>
          </cell>
          <cell r="H319">
            <v>1905</v>
          </cell>
          <cell r="I319">
            <v>0.2</v>
          </cell>
          <cell r="J319" t="str">
            <v xml:space="preserve"> TELEBERRI 2</v>
          </cell>
          <cell r="K319" t="str">
            <v xml:space="preserve"> TELEBERRI 2</v>
          </cell>
          <cell r="L319">
            <v>400</v>
          </cell>
          <cell r="M319">
            <v>1905</v>
          </cell>
          <cell r="N319">
            <v>0.2</v>
          </cell>
          <cell r="O319" t="str">
            <v>PT</v>
          </cell>
          <cell r="P319" t="str">
            <v>FS</v>
          </cell>
          <cell r="Q319" t="str">
            <v>EUS.</v>
          </cell>
        </row>
        <row r="320">
          <cell r="A320" t="str">
            <v>ETB2:EUS.</v>
          </cell>
          <cell r="B320" t="str">
            <v>. 22H00</v>
          </cell>
          <cell r="C320">
            <v>0.91666666666666663</v>
          </cell>
          <cell r="D320">
            <v>36304</v>
          </cell>
          <cell r="E320">
            <v>20</v>
          </cell>
          <cell r="F320">
            <v>1</v>
          </cell>
          <cell r="G320">
            <v>250</v>
          </cell>
          <cell r="H320">
            <v>1235</v>
          </cell>
          <cell r="I320">
            <v>0.2</v>
          </cell>
          <cell r="J320" t="str">
            <v xml:space="preserve"> CINE 2</v>
          </cell>
          <cell r="K320" t="str">
            <v xml:space="preserve"> CINE 2</v>
          </cell>
          <cell r="L320">
            <v>250</v>
          </cell>
          <cell r="M320">
            <v>1235</v>
          </cell>
          <cell r="N320">
            <v>0.2</v>
          </cell>
          <cell r="O320" t="str">
            <v>PT</v>
          </cell>
          <cell r="P320" t="str">
            <v>Lab</v>
          </cell>
          <cell r="Q320" t="str">
            <v>EUS.</v>
          </cell>
        </row>
        <row r="321">
          <cell r="A321" t="str">
            <v>ETB2:EUS.</v>
          </cell>
          <cell r="B321" t="str">
            <v>. 21H50</v>
          </cell>
          <cell r="C321">
            <v>0.90972222222222221</v>
          </cell>
          <cell r="D321">
            <v>36305</v>
          </cell>
          <cell r="E321">
            <v>20</v>
          </cell>
          <cell r="F321">
            <v>1</v>
          </cell>
          <cell r="G321">
            <v>250</v>
          </cell>
          <cell r="H321">
            <v>1010</v>
          </cell>
          <cell r="I321">
            <v>0.2</v>
          </cell>
          <cell r="J321" t="str">
            <v xml:space="preserve"> TELEBERRI 2</v>
          </cell>
          <cell r="K321" t="str">
            <v xml:space="preserve"> TELEBERRI 2</v>
          </cell>
          <cell r="L321">
            <v>250</v>
          </cell>
          <cell r="M321">
            <v>1010</v>
          </cell>
          <cell r="N321">
            <v>0.2</v>
          </cell>
          <cell r="O321" t="str">
            <v>PT</v>
          </cell>
          <cell r="P321" t="str">
            <v>Lab</v>
          </cell>
          <cell r="Q321" t="str">
            <v>EUS.</v>
          </cell>
        </row>
        <row r="322">
          <cell r="A322" t="str">
            <v>ETB2:EUS.</v>
          </cell>
          <cell r="B322" t="str">
            <v>. 21H50</v>
          </cell>
          <cell r="C322">
            <v>0.90972222222222221</v>
          </cell>
          <cell r="D322">
            <v>36307</v>
          </cell>
          <cell r="E322">
            <v>20</v>
          </cell>
          <cell r="F322">
            <v>1</v>
          </cell>
          <cell r="G322">
            <v>250</v>
          </cell>
          <cell r="H322">
            <v>926</v>
          </cell>
          <cell r="I322">
            <v>0.3</v>
          </cell>
          <cell r="J322" t="str">
            <v xml:space="preserve"> TELEBERRI 2</v>
          </cell>
          <cell r="K322" t="str">
            <v xml:space="preserve"> TELEBERRI 2</v>
          </cell>
          <cell r="L322">
            <v>250</v>
          </cell>
          <cell r="M322">
            <v>926</v>
          </cell>
          <cell r="N322">
            <v>0.3</v>
          </cell>
          <cell r="O322" t="str">
            <v>PT</v>
          </cell>
          <cell r="P322" t="str">
            <v>Lab</v>
          </cell>
          <cell r="Q322" t="str">
            <v>EUS.</v>
          </cell>
        </row>
        <row r="323">
          <cell r="A323" t="str">
            <v>ETB2:EUS.</v>
          </cell>
          <cell r="B323" t="str">
            <v>. 16H30</v>
          </cell>
          <cell r="C323">
            <v>0.6875</v>
          </cell>
          <cell r="D323">
            <v>36309</v>
          </cell>
          <cell r="E323">
            <v>20</v>
          </cell>
          <cell r="F323">
            <v>1</v>
          </cell>
          <cell r="G323">
            <v>180</v>
          </cell>
          <cell r="H323">
            <v>824</v>
          </cell>
          <cell r="I323">
            <v>0.2</v>
          </cell>
          <cell r="J323" t="str">
            <v xml:space="preserve"> CINE 2</v>
          </cell>
          <cell r="K323" t="str">
            <v xml:space="preserve"> CINE 2</v>
          </cell>
          <cell r="L323">
            <v>180</v>
          </cell>
          <cell r="M323">
            <v>824</v>
          </cell>
          <cell r="N323">
            <v>0.2</v>
          </cell>
          <cell r="O323" t="str">
            <v>DT</v>
          </cell>
          <cell r="P323" t="str">
            <v>FS</v>
          </cell>
          <cell r="Q323" t="str">
            <v>EUS.</v>
          </cell>
        </row>
        <row r="324">
          <cell r="A324" t="str">
            <v>ETB2:EUS.</v>
          </cell>
          <cell r="B324" t="str">
            <v>. 17H30</v>
          </cell>
          <cell r="C324">
            <v>0.72916666666666663</v>
          </cell>
          <cell r="D324">
            <v>36309</v>
          </cell>
          <cell r="E324">
            <v>20</v>
          </cell>
          <cell r="F324">
            <v>1</v>
          </cell>
          <cell r="G324">
            <v>180</v>
          </cell>
          <cell r="H324">
            <v>1442</v>
          </cell>
          <cell r="I324">
            <v>0.1</v>
          </cell>
          <cell r="J324" t="str">
            <v xml:space="preserve"> CINE 2</v>
          </cell>
          <cell r="K324" t="str">
            <v xml:space="preserve"> CINE 2</v>
          </cell>
          <cell r="L324">
            <v>180</v>
          </cell>
          <cell r="M324">
            <v>1442</v>
          </cell>
          <cell r="N324">
            <v>0.1</v>
          </cell>
          <cell r="O324" t="str">
            <v>DT</v>
          </cell>
          <cell r="P324" t="str">
            <v>FS</v>
          </cell>
          <cell r="Q324" t="str">
            <v>EUS.</v>
          </cell>
        </row>
        <row r="325">
          <cell r="A325" t="str">
            <v>ETB2:EUS.</v>
          </cell>
          <cell r="B325" t="str">
            <v>. 16H00</v>
          </cell>
          <cell r="C325">
            <v>0.66666666666666663</v>
          </cell>
          <cell r="D325">
            <v>36310</v>
          </cell>
          <cell r="E325">
            <v>20</v>
          </cell>
          <cell r="F325">
            <v>1</v>
          </cell>
          <cell r="G325">
            <v>180</v>
          </cell>
          <cell r="H325">
            <v>769</v>
          </cell>
          <cell r="I325">
            <v>0.2</v>
          </cell>
          <cell r="J325" t="str">
            <v xml:space="preserve"> CINE 2</v>
          </cell>
          <cell r="K325" t="str">
            <v xml:space="preserve"> CINE 2</v>
          </cell>
          <cell r="L325">
            <v>180</v>
          </cell>
          <cell r="M325">
            <v>769</v>
          </cell>
          <cell r="N325">
            <v>0.2</v>
          </cell>
          <cell r="O325" t="str">
            <v>DT</v>
          </cell>
          <cell r="P325" t="str">
            <v>FS</v>
          </cell>
          <cell r="Q325" t="str">
            <v>EUS.</v>
          </cell>
        </row>
        <row r="326">
          <cell r="A326" t="str">
            <v>ETB2:EUS.</v>
          </cell>
          <cell r="B326" t="str">
            <v>. 19H00</v>
          </cell>
          <cell r="C326">
            <v>0.79166666666666663</v>
          </cell>
          <cell r="D326">
            <v>36310</v>
          </cell>
          <cell r="E326">
            <v>20</v>
          </cell>
          <cell r="F326">
            <v>1</v>
          </cell>
          <cell r="G326">
            <v>150</v>
          </cell>
          <cell r="H326">
            <v>1012</v>
          </cell>
          <cell r="I326">
            <v>0.1</v>
          </cell>
          <cell r="J326" t="str">
            <v xml:space="preserve"> CINE 2</v>
          </cell>
          <cell r="K326" t="str">
            <v xml:space="preserve"> CINE 2</v>
          </cell>
          <cell r="L326">
            <v>150</v>
          </cell>
          <cell r="M326">
            <v>1012</v>
          </cell>
          <cell r="N326">
            <v>0.1</v>
          </cell>
          <cell r="O326" t="str">
            <v>DT</v>
          </cell>
          <cell r="P326" t="str">
            <v>FS</v>
          </cell>
          <cell r="Q326" t="str">
            <v>EUS.</v>
          </cell>
        </row>
        <row r="327">
          <cell r="A327" t="str">
            <v>ETB2:EUS.</v>
          </cell>
          <cell r="B327" t="str">
            <v>. 21H50</v>
          </cell>
          <cell r="C327">
            <v>0.90972222222222221</v>
          </cell>
          <cell r="D327">
            <v>36310</v>
          </cell>
          <cell r="E327">
            <v>20</v>
          </cell>
          <cell r="F327">
            <v>1</v>
          </cell>
          <cell r="G327">
            <v>250</v>
          </cell>
          <cell r="H327">
            <v>1235</v>
          </cell>
          <cell r="I327">
            <v>0.2</v>
          </cell>
          <cell r="J327" t="str">
            <v xml:space="preserve"> TELEBERRI 2</v>
          </cell>
          <cell r="K327" t="str">
            <v xml:space="preserve"> TELEBERRI 2</v>
          </cell>
          <cell r="L327">
            <v>250</v>
          </cell>
          <cell r="M327">
            <v>1235</v>
          </cell>
          <cell r="N327">
            <v>0.2</v>
          </cell>
          <cell r="O327" t="str">
            <v>PT</v>
          </cell>
          <cell r="P327" t="str">
            <v>FS</v>
          </cell>
          <cell r="Q327" t="str">
            <v>EUS.</v>
          </cell>
        </row>
        <row r="328">
          <cell r="A328" t="str">
            <v>ETB2:EUS.</v>
          </cell>
          <cell r="B328" t="str">
            <v>. 23H00</v>
          </cell>
          <cell r="C328">
            <v>0.95833333333333337</v>
          </cell>
          <cell r="D328">
            <v>36310</v>
          </cell>
          <cell r="E328">
            <v>20</v>
          </cell>
          <cell r="F328">
            <v>1</v>
          </cell>
          <cell r="G328">
            <v>325</v>
          </cell>
          <cell r="H328">
            <v>1238</v>
          </cell>
          <cell r="I328">
            <v>0.3</v>
          </cell>
          <cell r="J328" t="str">
            <v xml:space="preserve"> MAITÉ</v>
          </cell>
          <cell r="K328" t="str">
            <v xml:space="preserve"> MAITÉ</v>
          </cell>
          <cell r="L328">
            <v>325</v>
          </cell>
          <cell r="M328">
            <v>1238</v>
          </cell>
          <cell r="N328">
            <v>0.3</v>
          </cell>
          <cell r="O328" t="str">
            <v>PT</v>
          </cell>
          <cell r="P328" t="str">
            <v>FS</v>
          </cell>
          <cell r="Q328" t="str">
            <v>EUS.</v>
          </cell>
        </row>
        <row r="329">
          <cell r="A329" t="str">
            <v>ETB2:EUS.</v>
          </cell>
          <cell r="B329" t="str">
            <v>. 21H20</v>
          </cell>
          <cell r="C329">
            <v>0.88888888888888884</v>
          </cell>
          <cell r="D329">
            <v>36311</v>
          </cell>
          <cell r="E329">
            <v>20</v>
          </cell>
          <cell r="F329">
            <v>1</v>
          </cell>
          <cell r="G329">
            <v>400</v>
          </cell>
          <cell r="H329">
            <v>1441</v>
          </cell>
          <cell r="I329">
            <v>0.3</v>
          </cell>
          <cell r="J329" t="str">
            <v xml:space="preserve"> TELEBERRI 2</v>
          </cell>
          <cell r="K329" t="str">
            <v xml:space="preserve"> TELEBERRI 2</v>
          </cell>
          <cell r="L329">
            <v>400</v>
          </cell>
          <cell r="M329">
            <v>1441</v>
          </cell>
          <cell r="N329">
            <v>0.3</v>
          </cell>
          <cell r="O329" t="str">
            <v>PT</v>
          </cell>
          <cell r="P329" t="str">
            <v>Lab</v>
          </cell>
          <cell r="Q329" t="str">
            <v>EUS.</v>
          </cell>
        </row>
        <row r="330">
          <cell r="A330" t="str">
            <v>ETB2:EUS.</v>
          </cell>
          <cell r="B330" t="str">
            <v>. 21H50</v>
          </cell>
          <cell r="C330">
            <v>0.90972222222222221</v>
          </cell>
          <cell r="D330">
            <v>36312</v>
          </cell>
          <cell r="E330">
            <v>20</v>
          </cell>
          <cell r="F330">
            <v>1</v>
          </cell>
          <cell r="G330">
            <v>250</v>
          </cell>
          <cell r="H330">
            <v>1010</v>
          </cell>
          <cell r="I330">
            <v>0.2</v>
          </cell>
          <cell r="J330" t="str">
            <v xml:space="preserve"> TELEBERRI 2</v>
          </cell>
          <cell r="K330" t="str">
            <v xml:space="preserve"> TELEBERRI 2</v>
          </cell>
          <cell r="L330">
            <v>250</v>
          </cell>
          <cell r="M330">
            <v>1010</v>
          </cell>
          <cell r="N330">
            <v>0.2</v>
          </cell>
          <cell r="O330" t="str">
            <v>PT</v>
          </cell>
          <cell r="P330" t="str">
            <v>Lab</v>
          </cell>
          <cell r="Q330" t="str">
            <v>EUS.</v>
          </cell>
        </row>
        <row r="331">
          <cell r="A331" t="str">
            <v>ETB2:EUS.</v>
          </cell>
          <cell r="B331" t="str">
            <v>. 21H20</v>
          </cell>
          <cell r="C331">
            <v>0.88888888888888884</v>
          </cell>
          <cell r="D331">
            <v>36313</v>
          </cell>
          <cell r="E331">
            <v>20</v>
          </cell>
          <cell r="F331">
            <v>1</v>
          </cell>
          <cell r="G331">
            <v>400</v>
          </cell>
          <cell r="H331">
            <v>1404</v>
          </cell>
          <cell r="I331">
            <v>0.3</v>
          </cell>
          <cell r="J331" t="str">
            <v xml:space="preserve"> TELEBERRI 2</v>
          </cell>
          <cell r="K331" t="str">
            <v xml:space="preserve"> TELEBERRI 2</v>
          </cell>
          <cell r="L331">
            <v>400</v>
          </cell>
          <cell r="M331">
            <v>1404</v>
          </cell>
          <cell r="N331">
            <v>0.3</v>
          </cell>
          <cell r="O331" t="str">
            <v>PT</v>
          </cell>
          <cell r="P331" t="str">
            <v>Lab</v>
          </cell>
          <cell r="Q331" t="str">
            <v>EUS.</v>
          </cell>
        </row>
        <row r="332">
          <cell r="A332" t="str">
            <v>ETB2:EUS.</v>
          </cell>
          <cell r="B332" t="str">
            <v>. 21H50</v>
          </cell>
          <cell r="C332">
            <v>0.90972222222222221</v>
          </cell>
          <cell r="D332">
            <v>36314</v>
          </cell>
          <cell r="E332">
            <v>20</v>
          </cell>
          <cell r="F332">
            <v>1</v>
          </cell>
          <cell r="G332">
            <v>250</v>
          </cell>
          <cell r="H332">
            <v>926</v>
          </cell>
          <cell r="I332">
            <v>0.3</v>
          </cell>
          <cell r="J332" t="str">
            <v xml:space="preserve"> TELEBERRI 2</v>
          </cell>
          <cell r="K332" t="str">
            <v xml:space="preserve"> TELEBERRI 2</v>
          </cell>
          <cell r="L332">
            <v>250</v>
          </cell>
          <cell r="M332">
            <v>926</v>
          </cell>
          <cell r="N332">
            <v>0.3</v>
          </cell>
          <cell r="O332" t="str">
            <v>PT</v>
          </cell>
          <cell r="P332" t="str">
            <v>Lab</v>
          </cell>
          <cell r="Q332" t="str">
            <v>EUS.</v>
          </cell>
        </row>
        <row r="333">
          <cell r="A333" t="str">
            <v>ETB2:EUS.</v>
          </cell>
          <cell r="B333" t="str">
            <v>. 18H30</v>
          </cell>
          <cell r="C333">
            <v>0.77083333333333337</v>
          </cell>
          <cell r="D333">
            <v>36315</v>
          </cell>
          <cell r="E333">
            <v>20</v>
          </cell>
          <cell r="F333">
            <v>1</v>
          </cell>
          <cell r="G333">
            <v>80</v>
          </cell>
          <cell r="H333">
            <v>1026</v>
          </cell>
          <cell r="I333">
            <v>0.1</v>
          </cell>
          <cell r="J333" t="str">
            <v xml:space="preserve"> DE PAR EN PAR</v>
          </cell>
          <cell r="K333" t="str">
            <v xml:space="preserve"> DE PAR EN PAR</v>
          </cell>
          <cell r="L333">
            <v>80</v>
          </cell>
          <cell r="M333">
            <v>1026</v>
          </cell>
          <cell r="N333">
            <v>0.1</v>
          </cell>
          <cell r="O333" t="str">
            <v>DT</v>
          </cell>
          <cell r="P333" t="str">
            <v>Lab</v>
          </cell>
          <cell r="Q333" t="str">
            <v>EUS.</v>
          </cell>
        </row>
        <row r="334">
          <cell r="A334" t="str">
            <v>ETB2:EUS.</v>
          </cell>
          <cell r="B334" t="str">
            <v>. 18H30</v>
          </cell>
          <cell r="C334">
            <v>0.77083333333333337</v>
          </cell>
          <cell r="D334">
            <v>36316</v>
          </cell>
          <cell r="E334">
            <v>20</v>
          </cell>
          <cell r="F334">
            <v>1</v>
          </cell>
          <cell r="G334">
            <v>150</v>
          </cell>
          <cell r="H334">
            <v>916</v>
          </cell>
          <cell r="I334">
            <v>0.2</v>
          </cell>
          <cell r="J334" t="str">
            <v xml:space="preserve"> CINE 2</v>
          </cell>
          <cell r="K334" t="str">
            <v xml:space="preserve"> CINE 2</v>
          </cell>
          <cell r="L334">
            <v>150</v>
          </cell>
          <cell r="M334">
            <v>916</v>
          </cell>
          <cell r="N334">
            <v>0.2</v>
          </cell>
          <cell r="O334" t="str">
            <v>DT</v>
          </cell>
          <cell r="P334" t="str">
            <v>FS</v>
          </cell>
          <cell r="Q334" t="str">
            <v>EUS.</v>
          </cell>
        </row>
        <row r="335">
          <cell r="A335" t="str">
            <v>ETB2:EUS.</v>
          </cell>
          <cell r="B335" t="str">
            <v>. 21H20</v>
          </cell>
          <cell r="C335">
            <v>0.88888888888888884</v>
          </cell>
          <cell r="D335">
            <v>36316</v>
          </cell>
          <cell r="E335">
            <v>20</v>
          </cell>
          <cell r="F335">
            <v>1</v>
          </cell>
          <cell r="G335">
            <v>400</v>
          </cell>
          <cell r="H335">
            <v>2667</v>
          </cell>
          <cell r="I335">
            <v>0.1</v>
          </cell>
          <cell r="J335" t="str">
            <v xml:space="preserve"> TELEBERRI 2</v>
          </cell>
          <cell r="K335" t="str">
            <v xml:space="preserve"> TELEBERRI 2</v>
          </cell>
          <cell r="L335">
            <v>400</v>
          </cell>
          <cell r="M335">
            <v>2667</v>
          </cell>
          <cell r="N335">
            <v>0.1</v>
          </cell>
          <cell r="O335" t="str">
            <v>PT</v>
          </cell>
          <cell r="P335" t="str">
            <v>FS</v>
          </cell>
          <cell r="Q335" t="str">
            <v>EUS.</v>
          </cell>
        </row>
        <row r="336">
          <cell r="A336" t="str">
            <v>ETB2:EUS.</v>
          </cell>
          <cell r="B336" t="str">
            <v>. 16H00</v>
          </cell>
          <cell r="C336">
            <v>0.66666666666666663</v>
          </cell>
          <cell r="D336">
            <v>36317</v>
          </cell>
          <cell r="E336">
            <v>20</v>
          </cell>
          <cell r="F336">
            <v>1</v>
          </cell>
          <cell r="G336">
            <v>180</v>
          </cell>
          <cell r="H336">
            <v>769</v>
          </cell>
          <cell r="I336">
            <v>0.2</v>
          </cell>
          <cell r="J336" t="str">
            <v xml:space="preserve"> CINE 2</v>
          </cell>
          <cell r="K336" t="str">
            <v xml:space="preserve"> CINE 2</v>
          </cell>
          <cell r="L336">
            <v>180</v>
          </cell>
          <cell r="M336">
            <v>769</v>
          </cell>
          <cell r="N336">
            <v>0.2</v>
          </cell>
          <cell r="O336" t="str">
            <v>DT</v>
          </cell>
          <cell r="P336" t="str">
            <v>FS</v>
          </cell>
          <cell r="Q336" t="str">
            <v>EUS.</v>
          </cell>
        </row>
        <row r="337">
          <cell r="A337" t="str">
            <v>ETB2:EUS.</v>
          </cell>
          <cell r="B337" t="str">
            <v>. 14H30</v>
          </cell>
          <cell r="C337">
            <v>0.60416666666666663</v>
          </cell>
          <cell r="D337">
            <v>36318</v>
          </cell>
          <cell r="E337">
            <v>20</v>
          </cell>
          <cell r="F337">
            <v>1</v>
          </cell>
          <cell r="G337">
            <v>150</v>
          </cell>
          <cell r="H337">
            <v>740</v>
          </cell>
          <cell r="I337">
            <v>0.2</v>
          </cell>
          <cell r="J337" t="str">
            <v xml:space="preserve"> TELEBERRI 1</v>
          </cell>
          <cell r="K337" t="str">
            <v xml:space="preserve"> TELEBERRI 1</v>
          </cell>
          <cell r="L337">
            <v>150</v>
          </cell>
          <cell r="M337">
            <v>740</v>
          </cell>
          <cell r="N337">
            <v>0.2</v>
          </cell>
          <cell r="O337" t="str">
            <v>DT</v>
          </cell>
          <cell r="P337" t="str">
            <v>Lab</v>
          </cell>
          <cell r="Q337" t="str">
            <v>EUS.</v>
          </cell>
        </row>
        <row r="338">
          <cell r="A338" t="str">
            <v>ETB2:EUS.</v>
          </cell>
          <cell r="B338" t="str">
            <v>. 21H50</v>
          </cell>
          <cell r="C338">
            <v>0.90972222222222221</v>
          </cell>
          <cell r="D338">
            <v>36318</v>
          </cell>
          <cell r="E338">
            <v>20</v>
          </cell>
          <cell r="F338">
            <v>1</v>
          </cell>
          <cell r="G338">
            <v>250</v>
          </cell>
          <cell r="H338">
            <v>1010</v>
          </cell>
          <cell r="I338">
            <v>0.2</v>
          </cell>
          <cell r="J338" t="str">
            <v xml:space="preserve"> TELEBERRI 2</v>
          </cell>
          <cell r="K338" t="str">
            <v xml:space="preserve"> TELEBERRI 2</v>
          </cell>
          <cell r="L338">
            <v>250</v>
          </cell>
          <cell r="M338">
            <v>1010</v>
          </cell>
          <cell r="N338">
            <v>0.2</v>
          </cell>
          <cell r="O338" t="str">
            <v>PT</v>
          </cell>
          <cell r="P338" t="str">
            <v>Lab</v>
          </cell>
          <cell r="Q338" t="str">
            <v>EUS.</v>
          </cell>
        </row>
        <row r="339">
          <cell r="A339" t="str">
            <v>ETB2:EUS.</v>
          </cell>
          <cell r="B339" t="str">
            <v>. 22H00</v>
          </cell>
          <cell r="C339">
            <v>0.91666666666666663</v>
          </cell>
          <cell r="D339">
            <v>36319</v>
          </cell>
          <cell r="E339">
            <v>20</v>
          </cell>
          <cell r="F339">
            <v>1</v>
          </cell>
          <cell r="G339">
            <v>350</v>
          </cell>
          <cell r="H339">
            <v>1197</v>
          </cell>
          <cell r="I339">
            <v>0.3</v>
          </cell>
          <cell r="J339" t="str">
            <v xml:space="preserve"> LA NOCHE DE ...</v>
          </cell>
          <cell r="K339" t="str">
            <v xml:space="preserve"> LA NOCHE DE ...</v>
          </cell>
          <cell r="L339">
            <v>350</v>
          </cell>
          <cell r="M339">
            <v>1197</v>
          </cell>
          <cell r="N339">
            <v>0.3</v>
          </cell>
          <cell r="O339" t="str">
            <v>PT</v>
          </cell>
          <cell r="P339" t="str">
            <v>Lab</v>
          </cell>
          <cell r="Q339" t="str">
            <v>EUS.</v>
          </cell>
        </row>
        <row r="340">
          <cell r="A340" t="str">
            <v>ETB2:EUS.</v>
          </cell>
          <cell r="B340" t="str">
            <v>. 14H30</v>
          </cell>
          <cell r="C340">
            <v>0.60416666666666663</v>
          </cell>
          <cell r="D340">
            <v>36320</v>
          </cell>
          <cell r="E340">
            <v>20</v>
          </cell>
          <cell r="F340">
            <v>1</v>
          </cell>
          <cell r="G340">
            <v>150</v>
          </cell>
          <cell r="H340">
            <v>601</v>
          </cell>
          <cell r="I340">
            <v>0.2</v>
          </cell>
          <cell r="J340" t="str">
            <v xml:space="preserve"> TELEBERRI 1</v>
          </cell>
          <cell r="K340" t="str">
            <v xml:space="preserve"> TELEBERRI 1</v>
          </cell>
          <cell r="L340">
            <v>150</v>
          </cell>
          <cell r="M340">
            <v>601</v>
          </cell>
          <cell r="N340">
            <v>0.2</v>
          </cell>
          <cell r="O340" t="str">
            <v>DT</v>
          </cell>
          <cell r="P340" t="str">
            <v>Lab</v>
          </cell>
          <cell r="Q340" t="str">
            <v>EUS.</v>
          </cell>
        </row>
        <row r="341">
          <cell r="A341" t="str">
            <v>ETB2:EUS.</v>
          </cell>
          <cell r="B341" t="str">
            <v>. 21H50</v>
          </cell>
          <cell r="C341">
            <v>0.90972222222222221</v>
          </cell>
          <cell r="D341">
            <v>36320</v>
          </cell>
          <cell r="E341">
            <v>20</v>
          </cell>
          <cell r="F341">
            <v>1</v>
          </cell>
          <cell r="G341">
            <v>250</v>
          </cell>
          <cell r="H341">
            <v>952</v>
          </cell>
          <cell r="I341">
            <v>0.3</v>
          </cell>
          <cell r="J341" t="str">
            <v xml:space="preserve"> TELEBERRI 2</v>
          </cell>
          <cell r="K341" t="str">
            <v xml:space="preserve"> TELEBERRI 2</v>
          </cell>
          <cell r="L341">
            <v>250</v>
          </cell>
          <cell r="M341">
            <v>952</v>
          </cell>
          <cell r="N341">
            <v>0.3</v>
          </cell>
          <cell r="O341" t="str">
            <v>PT</v>
          </cell>
          <cell r="P341" t="str">
            <v>Lab</v>
          </cell>
          <cell r="Q341" t="str">
            <v>EUS.</v>
          </cell>
        </row>
        <row r="342">
          <cell r="A342" t="str">
            <v>ETB2:EUS.</v>
          </cell>
          <cell r="B342" t="str">
            <v>. 21H20</v>
          </cell>
          <cell r="C342">
            <v>0.88888888888888884</v>
          </cell>
          <cell r="D342">
            <v>36323</v>
          </cell>
          <cell r="E342">
            <v>20</v>
          </cell>
          <cell r="F342">
            <v>1</v>
          </cell>
          <cell r="G342">
            <v>400</v>
          </cell>
          <cell r="H342">
            <v>2807</v>
          </cell>
          <cell r="I342">
            <v>0.1</v>
          </cell>
          <cell r="J342" t="str">
            <v xml:space="preserve"> TELEBERRI 2</v>
          </cell>
          <cell r="K342" t="str">
            <v xml:space="preserve"> TELEBERRI 2</v>
          </cell>
          <cell r="L342">
            <v>400</v>
          </cell>
          <cell r="M342">
            <v>2807</v>
          </cell>
          <cell r="N342">
            <v>0.1</v>
          </cell>
          <cell r="O342" t="str">
            <v>PT</v>
          </cell>
          <cell r="P342" t="str">
            <v>FS</v>
          </cell>
          <cell r="Q342" t="str">
            <v>EUS.</v>
          </cell>
        </row>
        <row r="343">
          <cell r="A343" t="str">
            <v>ETB2:EUS.</v>
          </cell>
          <cell r="B343" t="str">
            <v>. 23H30</v>
          </cell>
          <cell r="C343">
            <v>0.97916666666666663</v>
          </cell>
          <cell r="D343">
            <v>36323</v>
          </cell>
          <cell r="E343">
            <v>20</v>
          </cell>
          <cell r="F343">
            <v>1</v>
          </cell>
          <cell r="G343">
            <v>250</v>
          </cell>
          <cell r="H343">
            <v>1075</v>
          </cell>
          <cell r="I343">
            <v>0.2</v>
          </cell>
          <cell r="J343" t="str">
            <v xml:space="preserve"> CINE 2</v>
          </cell>
          <cell r="K343" t="str">
            <v xml:space="preserve"> CINE 2</v>
          </cell>
          <cell r="L343">
            <v>250</v>
          </cell>
          <cell r="M343">
            <v>1075</v>
          </cell>
          <cell r="N343">
            <v>0.2</v>
          </cell>
          <cell r="O343" t="str">
            <v>PT</v>
          </cell>
          <cell r="P343" t="str">
            <v>FS</v>
          </cell>
          <cell r="Q343" t="str">
            <v>EUS.</v>
          </cell>
        </row>
        <row r="344">
          <cell r="A344" t="str">
            <v>ETB2:EUS.</v>
          </cell>
          <cell r="B344" t="str">
            <v>. 16H30</v>
          </cell>
          <cell r="C344">
            <v>0.6875</v>
          </cell>
          <cell r="D344">
            <v>36324</v>
          </cell>
          <cell r="E344">
            <v>20</v>
          </cell>
          <cell r="F344">
            <v>1</v>
          </cell>
          <cell r="G344">
            <v>180</v>
          </cell>
          <cell r="H344">
            <v>659</v>
          </cell>
          <cell r="I344">
            <v>0.3</v>
          </cell>
          <cell r="J344" t="str">
            <v xml:space="preserve"> CINE 2</v>
          </cell>
          <cell r="K344" t="str">
            <v xml:space="preserve"> CINE 2</v>
          </cell>
          <cell r="L344">
            <v>180</v>
          </cell>
          <cell r="M344">
            <v>659</v>
          </cell>
          <cell r="N344">
            <v>0.3</v>
          </cell>
          <cell r="O344" t="str">
            <v>DT</v>
          </cell>
          <cell r="P344" t="str">
            <v>FS</v>
          </cell>
          <cell r="Q344" t="str">
            <v>EUS.</v>
          </cell>
        </row>
        <row r="345">
          <cell r="A345" t="str">
            <v>ETB2:EUS.</v>
          </cell>
          <cell r="B345" t="str">
            <v>. 21H50</v>
          </cell>
          <cell r="C345">
            <v>0.90972222222222221</v>
          </cell>
          <cell r="D345">
            <v>36324</v>
          </cell>
          <cell r="E345">
            <v>20</v>
          </cell>
          <cell r="F345">
            <v>1</v>
          </cell>
          <cell r="G345">
            <v>250</v>
          </cell>
          <cell r="H345">
            <v>1282</v>
          </cell>
          <cell r="I345">
            <v>0.2</v>
          </cell>
          <cell r="J345" t="str">
            <v xml:space="preserve"> TELEBERRI 2</v>
          </cell>
          <cell r="K345" t="str">
            <v xml:space="preserve"> TELEBERRI 2</v>
          </cell>
          <cell r="L345">
            <v>250</v>
          </cell>
          <cell r="M345">
            <v>1282</v>
          </cell>
          <cell r="N345">
            <v>0.2</v>
          </cell>
          <cell r="O345" t="str">
            <v>PT</v>
          </cell>
          <cell r="P345" t="str">
            <v>FS</v>
          </cell>
          <cell r="Q345" t="str">
            <v>EUS.</v>
          </cell>
        </row>
        <row r="346">
          <cell r="A346" t="str">
            <v>TELE5:NAC.</v>
          </cell>
          <cell r="B346" t="str">
            <v>. 14H45</v>
          </cell>
          <cell r="C346">
            <v>0.61458333333333337</v>
          </cell>
          <cell r="D346">
            <v>36279</v>
          </cell>
          <cell r="E346">
            <v>20</v>
          </cell>
          <cell r="F346">
            <v>1</v>
          </cell>
          <cell r="G346">
            <v>1150</v>
          </cell>
          <cell r="H346">
            <v>231</v>
          </cell>
          <cell r="I346">
            <v>5</v>
          </cell>
          <cell r="J346" t="str">
            <v xml:space="preserve"> NOTICIAS 1</v>
          </cell>
          <cell r="K346" t="str">
            <v xml:space="preserve"> NOTICIAS 1</v>
          </cell>
          <cell r="L346">
            <v>1150</v>
          </cell>
          <cell r="M346">
            <v>231</v>
          </cell>
          <cell r="N346">
            <v>5</v>
          </cell>
          <cell r="O346" t="str">
            <v>DT</v>
          </cell>
          <cell r="P346" t="str">
            <v>Lab</v>
          </cell>
          <cell r="Q346" t="str">
            <v>NAC.</v>
          </cell>
        </row>
        <row r="347">
          <cell r="A347" t="str">
            <v>TELE5:NAC.</v>
          </cell>
          <cell r="B347" t="str">
            <v>. 15H45</v>
          </cell>
          <cell r="C347">
            <v>0.65625</v>
          </cell>
          <cell r="D347">
            <v>36279</v>
          </cell>
          <cell r="E347">
            <v>20</v>
          </cell>
          <cell r="F347">
            <v>1</v>
          </cell>
          <cell r="G347">
            <v>1240</v>
          </cell>
          <cell r="H347">
            <v>208</v>
          </cell>
          <cell r="I347">
            <v>6</v>
          </cell>
          <cell r="J347" t="str">
            <v xml:space="preserve"> AL SALIR DE CLASE</v>
          </cell>
          <cell r="K347" t="str">
            <v xml:space="preserve"> AL SALIR DE CLASE</v>
          </cell>
          <cell r="L347">
            <v>1240</v>
          </cell>
          <cell r="M347">
            <v>208</v>
          </cell>
          <cell r="N347">
            <v>6</v>
          </cell>
          <cell r="O347" t="str">
            <v>DT</v>
          </cell>
          <cell r="P347" t="str">
            <v>Lab</v>
          </cell>
          <cell r="Q347" t="str">
            <v>NAC.</v>
          </cell>
        </row>
        <row r="348">
          <cell r="A348" t="str">
            <v>TELE5:NAC.</v>
          </cell>
          <cell r="B348" t="str">
            <v>. 16H30</v>
          </cell>
          <cell r="C348">
            <v>0.6875</v>
          </cell>
          <cell r="D348">
            <v>36279</v>
          </cell>
          <cell r="E348">
            <v>20</v>
          </cell>
          <cell r="F348">
            <v>1</v>
          </cell>
          <cell r="G348">
            <v>750</v>
          </cell>
          <cell r="H348">
            <v>175</v>
          </cell>
          <cell r="I348">
            <v>4.3</v>
          </cell>
          <cell r="J348" t="str">
            <v xml:space="preserve"> CINE</v>
          </cell>
          <cell r="K348" t="str">
            <v xml:space="preserve"> CINE</v>
          </cell>
          <cell r="L348">
            <v>750</v>
          </cell>
          <cell r="M348">
            <v>175</v>
          </cell>
          <cell r="N348">
            <v>4.3</v>
          </cell>
          <cell r="O348" t="str">
            <v>DT</v>
          </cell>
          <cell r="P348" t="str">
            <v>Lab</v>
          </cell>
          <cell r="Q348" t="str">
            <v>NAC.</v>
          </cell>
        </row>
        <row r="349">
          <cell r="A349" t="str">
            <v>TELE5:NAC.</v>
          </cell>
          <cell r="B349" t="str">
            <v>. 17H00</v>
          </cell>
          <cell r="C349">
            <v>0.70833333333333337</v>
          </cell>
          <cell r="D349">
            <v>36279</v>
          </cell>
          <cell r="E349">
            <v>20</v>
          </cell>
          <cell r="F349">
            <v>1</v>
          </cell>
          <cell r="G349">
            <v>750</v>
          </cell>
          <cell r="H349">
            <v>203</v>
          </cell>
          <cell r="I349">
            <v>3.7</v>
          </cell>
          <cell r="J349" t="str">
            <v xml:space="preserve"> CINE</v>
          </cell>
          <cell r="K349" t="str">
            <v xml:space="preserve"> CINE</v>
          </cell>
          <cell r="L349">
            <v>750</v>
          </cell>
          <cell r="M349">
            <v>203</v>
          </cell>
          <cell r="N349">
            <v>3.7</v>
          </cell>
          <cell r="O349" t="str">
            <v>DT</v>
          </cell>
          <cell r="P349" t="str">
            <v>Lab</v>
          </cell>
          <cell r="Q349" t="str">
            <v>NAC.</v>
          </cell>
        </row>
        <row r="350">
          <cell r="A350" t="str">
            <v>TELE5:NAC.</v>
          </cell>
          <cell r="B350" t="str">
            <v>. 18H00</v>
          </cell>
          <cell r="C350">
            <v>0.75</v>
          </cell>
          <cell r="D350">
            <v>36279</v>
          </cell>
          <cell r="E350">
            <v>20</v>
          </cell>
          <cell r="F350">
            <v>1</v>
          </cell>
          <cell r="G350">
            <v>750</v>
          </cell>
          <cell r="H350">
            <v>198</v>
          </cell>
          <cell r="I350">
            <v>3.8</v>
          </cell>
          <cell r="J350" t="str">
            <v xml:space="preserve"> SERIE</v>
          </cell>
          <cell r="K350" t="str">
            <v xml:space="preserve"> SERIE</v>
          </cell>
          <cell r="L350">
            <v>750</v>
          </cell>
          <cell r="M350">
            <v>198</v>
          </cell>
          <cell r="N350">
            <v>3.8</v>
          </cell>
          <cell r="O350" t="str">
            <v>DT</v>
          </cell>
          <cell r="P350" t="str">
            <v>Lab</v>
          </cell>
          <cell r="Q350" t="str">
            <v>NAC.</v>
          </cell>
        </row>
        <row r="351">
          <cell r="A351" t="str">
            <v>TELE5:NAC.</v>
          </cell>
          <cell r="B351" t="str">
            <v>. 18H30</v>
          </cell>
          <cell r="C351">
            <v>0.77083333333333337</v>
          </cell>
          <cell r="D351">
            <v>36279</v>
          </cell>
          <cell r="E351">
            <v>20</v>
          </cell>
          <cell r="F351">
            <v>1</v>
          </cell>
          <cell r="G351">
            <v>735</v>
          </cell>
          <cell r="H351">
            <v>168</v>
          </cell>
          <cell r="I351">
            <v>4.4000000000000004</v>
          </cell>
          <cell r="J351" t="str">
            <v xml:space="preserve"> ANA</v>
          </cell>
          <cell r="K351" t="str">
            <v xml:space="preserve"> ANA</v>
          </cell>
          <cell r="L351">
            <v>735</v>
          </cell>
          <cell r="M351">
            <v>168</v>
          </cell>
          <cell r="N351">
            <v>4.4000000000000004</v>
          </cell>
          <cell r="O351" t="str">
            <v>DT</v>
          </cell>
          <cell r="P351" t="str">
            <v>Lab</v>
          </cell>
          <cell r="Q351" t="str">
            <v>NAC.</v>
          </cell>
        </row>
        <row r="352">
          <cell r="A352" t="str">
            <v>TELE5:NAC.</v>
          </cell>
          <cell r="B352" t="str">
            <v>. 20H45</v>
          </cell>
          <cell r="C352">
            <v>0.86458333333333337</v>
          </cell>
          <cell r="D352">
            <v>36279</v>
          </cell>
          <cell r="E352">
            <v>20</v>
          </cell>
          <cell r="F352">
            <v>1</v>
          </cell>
          <cell r="G352">
            <v>1400</v>
          </cell>
          <cell r="H352">
            <v>358</v>
          </cell>
          <cell r="I352">
            <v>3.9</v>
          </cell>
          <cell r="J352" t="str">
            <v xml:space="preserve"> NOTICIAS 2</v>
          </cell>
          <cell r="K352" t="str">
            <v xml:space="preserve"> NOTICIAS 2</v>
          </cell>
          <cell r="L352">
            <v>1400</v>
          </cell>
          <cell r="M352">
            <v>358</v>
          </cell>
          <cell r="N352">
            <v>3.9</v>
          </cell>
          <cell r="O352" t="str">
            <v>PT</v>
          </cell>
          <cell r="P352" t="str">
            <v>Lab</v>
          </cell>
          <cell r="Q352" t="str">
            <v>NAC.</v>
          </cell>
        </row>
        <row r="353">
          <cell r="A353" t="str">
            <v>TELE5:NAC.</v>
          </cell>
          <cell r="B353" t="str">
            <v>. 22H00</v>
          </cell>
          <cell r="C353">
            <v>0.91666666666666663</v>
          </cell>
          <cell r="D353">
            <v>36279</v>
          </cell>
          <cell r="E353">
            <v>20</v>
          </cell>
          <cell r="F353">
            <v>1</v>
          </cell>
          <cell r="G353">
            <v>1250</v>
          </cell>
          <cell r="H353">
            <v>186</v>
          </cell>
          <cell r="I353">
            <v>6.7</v>
          </cell>
          <cell r="J353" t="str">
            <v xml:space="preserve"> EXPEDIENTE X</v>
          </cell>
          <cell r="K353" t="str">
            <v xml:space="preserve"> EXPEDIENTE X</v>
          </cell>
          <cell r="L353">
            <v>1250</v>
          </cell>
          <cell r="M353">
            <v>186</v>
          </cell>
          <cell r="N353">
            <v>6.7</v>
          </cell>
          <cell r="O353" t="str">
            <v>PT</v>
          </cell>
          <cell r="P353" t="str">
            <v>Lab</v>
          </cell>
          <cell r="Q353" t="str">
            <v>NAC.</v>
          </cell>
        </row>
        <row r="354">
          <cell r="A354" t="str">
            <v>TELE5:NAC.</v>
          </cell>
          <cell r="B354" t="str">
            <v>. 23H00</v>
          </cell>
          <cell r="C354">
            <v>0.95833333333333337</v>
          </cell>
          <cell r="D354">
            <v>36279</v>
          </cell>
          <cell r="E354">
            <v>20</v>
          </cell>
          <cell r="F354">
            <v>1</v>
          </cell>
          <cell r="G354">
            <v>1250</v>
          </cell>
          <cell r="H354">
            <v>143</v>
          </cell>
          <cell r="I354">
            <v>8.6999999999999993</v>
          </cell>
          <cell r="J354" t="str">
            <v xml:space="preserve"> EXPEDIENTE X</v>
          </cell>
          <cell r="K354" t="str">
            <v xml:space="preserve"> EXPEDIENTE X</v>
          </cell>
          <cell r="L354">
            <v>1250</v>
          </cell>
          <cell r="M354">
            <v>143</v>
          </cell>
          <cell r="N354">
            <v>8.6999999999999993</v>
          </cell>
          <cell r="O354" t="str">
            <v>PT</v>
          </cell>
          <cell r="P354" t="str">
            <v>Lab</v>
          </cell>
          <cell r="Q354" t="str">
            <v>NAC.</v>
          </cell>
        </row>
        <row r="355">
          <cell r="A355" t="str">
            <v>TELE5:NAC.</v>
          </cell>
          <cell r="B355" t="str">
            <v>. 23H30</v>
          </cell>
          <cell r="C355">
            <v>0.97916666666666663</v>
          </cell>
          <cell r="D355">
            <v>36279</v>
          </cell>
          <cell r="E355">
            <v>20</v>
          </cell>
          <cell r="F355">
            <v>1</v>
          </cell>
          <cell r="G355">
            <v>1250</v>
          </cell>
          <cell r="H355">
            <v>143</v>
          </cell>
          <cell r="I355">
            <v>8.6999999999999993</v>
          </cell>
          <cell r="J355" t="str">
            <v xml:space="preserve"> EXPEDIENTE X</v>
          </cell>
          <cell r="K355" t="str">
            <v xml:space="preserve"> EXPEDIENTE X</v>
          </cell>
          <cell r="L355">
            <v>1250</v>
          </cell>
          <cell r="M355">
            <v>143</v>
          </cell>
          <cell r="N355">
            <v>8.6999999999999993</v>
          </cell>
          <cell r="O355" t="str">
            <v>PT</v>
          </cell>
          <cell r="P355" t="str">
            <v>Lab</v>
          </cell>
          <cell r="Q355" t="str">
            <v>NAC.</v>
          </cell>
        </row>
        <row r="356">
          <cell r="A356" t="str">
            <v>TELE5:NAC.</v>
          </cell>
          <cell r="B356" t="str">
            <v>. 14H45</v>
          </cell>
          <cell r="C356">
            <v>0.61458333333333337</v>
          </cell>
          <cell r="D356">
            <v>36280</v>
          </cell>
          <cell r="E356">
            <v>20</v>
          </cell>
          <cell r="F356">
            <v>1</v>
          </cell>
          <cell r="G356">
            <v>1150</v>
          </cell>
          <cell r="H356">
            <v>233</v>
          </cell>
          <cell r="I356">
            <v>4.9000000000000004</v>
          </cell>
          <cell r="J356" t="str">
            <v xml:space="preserve"> NOTICIAS 1</v>
          </cell>
          <cell r="K356" t="str">
            <v xml:space="preserve"> NOTICIAS 1</v>
          </cell>
          <cell r="L356">
            <v>1150</v>
          </cell>
          <cell r="M356">
            <v>233</v>
          </cell>
          <cell r="N356">
            <v>4.9000000000000004</v>
          </cell>
          <cell r="O356" t="str">
            <v>DT</v>
          </cell>
          <cell r="P356" t="str">
            <v>Lab</v>
          </cell>
          <cell r="Q356" t="str">
            <v>NAC.</v>
          </cell>
        </row>
        <row r="357">
          <cell r="A357" t="str">
            <v>TELE5:NAC.</v>
          </cell>
          <cell r="B357" t="str">
            <v>. 15H45</v>
          </cell>
          <cell r="C357">
            <v>0.65625</v>
          </cell>
          <cell r="D357">
            <v>36280</v>
          </cell>
          <cell r="E357">
            <v>20</v>
          </cell>
          <cell r="F357">
            <v>1</v>
          </cell>
          <cell r="G357">
            <v>1240</v>
          </cell>
          <cell r="H357">
            <v>206</v>
          </cell>
          <cell r="I357">
            <v>6</v>
          </cell>
          <cell r="J357" t="str">
            <v xml:space="preserve"> AL SALIR DE CLASE</v>
          </cell>
          <cell r="K357" t="str">
            <v xml:space="preserve"> AL SALIR DE CLASE</v>
          </cell>
          <cell r="L357">
            <v>1240</v>
          </cell>
          <cell r="M357">
            <v>206</v>
          </cell>
          <cell r="N357">
            <v>6</v>
          </cell>
          <cell r="O357" t="str">
            <v>DT</v>
          </cell>
          <cell r="P357" t="str">
            <v>Lab</v>
          </cell>
          <cell r="Q357" t="str">
            <v>NAC.</v>
          </cell>
        </row>
        <row r="358">
          <cell r="A358" t="str">
            <v>TELE5:NAC.</v>
          </cell>
          <cell r="B358" t="str">
            <v>. 16H30</v>
          </cell>
          <cell r="C358">
            <v>0.6875</v>
          </cell>
          <cell r="D358">
            <v>36280</v>
          </cell>
          <cell r="E358">
            <v>20</v>
          </cell>
          <cell r="F358">
            <v>1</v>
          </cell>
          <cell r="G358">
            <v>750</v>
          </cell>
          <cell r="H358">
            <v>173</v>
          </cell>
          <cell r="I358">
            <v>4.3</v>
          </cell>
          <cell r="J358" t="str">
            <v xml:space="preserve"> CINE</v>
          </cell>
          <cell r="K358" t="str">
            <v xml:space="preserve"> CINE</v>
          </cell>
          <cell r="L358">
            <v>750</v>
          </cell>
          <cell r="M358">
            <v>173</v>
          </cell>
          <cell r="N358">
            <v>4.3</v>
          </cell>
          <cell r="O358" t="str">
            <v>DT</v>
          </cell>
          <cell r="P358" t="str">
            <v>Lab</v>
          </cell>
          <cell r="Q358" t="str">
            <v>NAC.</v>
          </cell>
        </row>
        <row r="359">
          <cell r="A359" t="str">
            <v>TELE5:NAC.</v>
          </cell>
          <cell r="B359" t="str">
            <v>. 17H00</v>
          </cell>
          <cell r="C359">
            <v>0.70833333333333337</v>
          </cell>
          <cell r="D359">
            <v>36280</v>
          </cell>
          <cell r="E359">
            <v>20</v>
          </cell>
          <cell r="F359">
            <v>1</v>
          </cell>
          <cell r="G359">
            <v>750</v>
          </cell>
          <cell r="H359">
            <v>197</v>
          </cell>
          <cell r="I359">
            <v>3.8</v>
          </cell>
          <cell r="J359" t="str">
            <v xml:space="preserve"> CINE</v>
          </cell>
          <cell r="K359" t="str">
            <v xml:space="preserve"> CINE</v>
          </cell>
          <cell r="L359">
            <v>750</v>
          </cell>
          <cell r="M359">
            <v>197</v>
          </cell>
          <cell r="N359">
            <v>3.8</v>
          </cell>
          <cell r="O359" t="str">
            <v>DT</v>
          </cell>
          <cell r="P359" t="str">
            <v>Lab</v>
          </cell>
          <cell r="Q359" t="str">
            <v>NAC.</v>
          </cell>
        </row>
        <row r="360">
          <cell r="A360" t="str">
            <v>TELE5:NAC.</v>
          </cell>
          <cell r="B360" t="str">
            <v>. 18H30</v>
          </cell>
          <cell r="C360">
            <v>0.77083333333333337</v>
          </cell>
          <cell r="D360">
            <v>36280</v>
          </cell>
          <cell r="E360">
            <v>20</v>
          </cell>
          <cell r="F360">
            <v>1</v>
          </cell>
          <cell r="G360">
            <v>735</v>
          </cell>
          <cell r="H360">
            <v>177</v>
          </cell>
          <cell r="I360">
            <v>4.0999999999999996</v>
          </cell>
          <cell r="J360" t="str">
            <v xml:space="preserve"> ANA</v>
          </cell>
          <cell r="K360" t="str">
            <v xml:space="preserve"> ANA</v>
          </cell>
          <cell r="L360">
            <v>735</v>
          </cell>
          <cell r="M360">
            <v>177</v>
          </cell>
          <cell r="N360">
            <v>4.0999999999999996</v>
          </cell>
          <cell r="O360" t="str">
            <v>DT</v>
          </cell>
          <cell r="P360" t="str">
            <v>Lab</v>
          </cell>
          <cell r="Q360" t="str">
            <v>NAC.</v>
          </cell>
        </row>
        <row r="361">
          <cell r="A361" t="str">
            <v>TELE5:NAC.</v>
          </cell>
          <cell r="B361" t="str">
            <v>. 22H15</v>
          </cell>
          <cell r="C361">
            <v>0.92708333333333337</v>
          </cell>
          <cell r="D361">
            <v>36280</v>
          </cell>
          <cell r="E361">
            <v>20</v>
          </cell>
          <cell r="F361">
            <v>1</v>
          </cell>
          <cell r="G361">
            <v>2950</v>
          </cell>
          <cell r="H361">
            <v>406</v>
          </cell>
          <cell r="I361">
            <v>7.3</v>
          </cell>
          <cell r="J361" t="str">
            <v xml:space="preserve"> CINE 5 ESTRELLAS</v>
          </cell>
          <cell r="K361" t="str">
            <v xml:space="preserve"> CINE 5 ESTRELLAS</v>
          </cell>
          <cell r="L361">
            <v>2950</v>
          </cell>
          <cell r="M361">
            <v>406</v>
          </cell>
          <cell r="N361">
            <v>7.3</v>
          </cell>
          <cell r="O361" t="str">
            <v>PT</v>
          </cell>
          <cell r="P361" t="str">
            <v>Lab</v>
          </cell>
          <cell r="Q361" t="str">
            <v>NAC.</v>
          </cell>
        </row>
        <row r="362">
          <cell r="A362" t="str">
            <v>TELE5:NAC.</v>
          </cell>
          <cell r="B362" t="str">
            <v>. 23H00</v>
          </cell>
          <cell r="C362">
            <v>0.95833333333333337</v>
          </cell>
          <cell r="D362">
            <v>36280</v>
          </cell>
          <cell r="E362">
            <v>20</v>
          </cell>
          <cell r="F362">
            <v>1</v>
          </cell>
          <cell r="G362">
            <v>2950</v>
          </cell>
          <cell r="H362">
            <v>292</v>
          </cell>
          <cell r="I362">
            <v>10.1</v>
          </cell>
          <cell r="J362" t="str">
            <v xml:space="preserve"> CINE 5 ESTRELLAS</v>
          </cell>
          <cell r="K362" t="str">
            <v xml:space="preserve"> CINE 5 ESTRELLAS</v>
          </cell>
          <cell r="L362">
            <v>2950</v>
          </cell>
          <cell r="M362">
            <v>292</v>
          </cell>
          <cell r="N362">
            <v>10.1</v>
          </cell>
          <cell r="O362" t="str">
            <v>PT</v>
          </cell>
          <cell r="P362" t="str">
            <v>Lab</v>
          </cell>
          <cell r="Q362" t="str">
            <v>NAC.</v>
          </cell>
        </row>
        <row r="363">
          <cell r="A363" t="str">
            <v>TELE5:NAC.</v>
          </cell>
          <cell r="B363" t="str">
            <v>. 14H45</v>
          </cell>
          <cell r="C363">
            <v>0.61458333333333337</v>
          </cell>
          <cell r="D363">
            <v>36281</v>
          </cell>
          <cell r="E363">
            <v>20</v>
          </cell>
          <cell r="F363">
            <v>1</v>
          </cell>
          <cell r="G363">
            <v>1150</v>
          </cell>
          <cell r="H363">
            <v>306</v>
          </cell>
          <cell r="I363">
            <v>3.8</v>
          </cell>
          <cell r="J363" t="str">
            <v xml:space="preserve"> NOTICIAS 1</v>
          </cell>
          <cell r="K363" t="str">
            <v xml:space="preserve"> NOTICIAS 1</v>
          </cell>
          <cell r="L363">
            <v>1150</v>
          </cell>
          <cell r="M363">
            <v>306</v>
          </cell>
          <cell r="N363">
            <v>3.8</v>
          </cell>
          <cell r="O363" t="str">
            <v>DT</v>
          </cell>
          <cell r="P363" t="str">
            <v>FS</v>
          </cell>
          <cell r="Q363" t="str">
            <v>NAC.</v>
          </cell>
        </row>
        <row r="364">
          <cell r="A364" t="str">
            <v>TELE5:NAC.</v>
          </cell>
          <cell r="B364" t="str">
            <v>. 16H00</v>
          </cell>
          <cell r="C364">
            <v>0.66666666666666663</v>
          </cell>
          <cell r="D364">
            <v>36281</v>
          </cell>
          <cell r="E364">
            <v>20</v>
          </cell>
          <cell r="F364">
            <v>1</v>
          </cell>
          <cell r="G364">
            <v>1200</v>
          </cell>
          <cell r="H364">
            <v>227</v>
          </cell>
          <cell r="I364">
            <v>5.3</v>
          </cell>
          <cell r="J364" t="str">
            <v xml:space="preserve"> CINE FAMILIAR</v>
          </cell>
          <cell r="K364" t="str">
            <v xml:space="preserve"> CINE FAMILIAR</v>
          </cell>
          <cell r="L364">
            <v>1200</v>
          </cell>
          <cell r="M364">
            <v>227</v>
          </cell>
          <cell r="N364">
            <v>5.3</v>
          </cell>
          <cell r="O364" t="str">
            <v>DT</v>
          </cell>
          <cell r="P364" t="str">
            <v>FS</v>
          </cell>
          <cell r="Q364" t="str">
            <v>NAC.</v>
          </cell>
        </row>
        <row r="365">
          <cell r="A365" t="str">
            <v>TELE5:NAC.</v>
          </cell>
          <cell r="B365" t="str">
            <v>. 16H45</v>
          </cell>
          <cell r="C365">
            <v>0.69791666666666663</v>
          </cell>
          <cell r="D365">
            <v>36281</v>
          </cell>
          <cell r="E365">
            <v>20</v>
          </cell>
          <cell r="F365">
            <v>1</v>
          </cell>
          <cell r="G365">
            <v>1200</v>
          </cell>
          <cell r="H365">
            <v>181</v>
          </cell>
          <cell r="I365">
            <v>6.6</v>
          </cell>
          <cell r="J365" t="str">
            <v xml:space="preserve"> CINE FAMILIAR</v>
          </cell>
          <cell r="K365" t="str">
            <v xml:space="preserve"> CINE FAMILIAR</v>
          </cell>
          <cell r="L365">
            <v>1200</v>
          </cell>
          <cell r="M365">
            <v>181</v>
          </cell>
          <cell r="N365">
            <v>6.6</v>
          </cell>
          <cell r="O365" t="str">
            <v>DT</v>
          </cell>
          <cell r="P365" t="str">
            <v>FS</v>
          </cell>
          <cell r="Q365" t="str">
            <v>NAC.</v>
          </cell>
        </row>
        <row r="366">
          <cell r="A366" t="str">
            <v>TELE5:NAC.</v>
          </cell>
          <cell r="B366" t="str">
            <v>. 17H45</v>
          </cell>
          <cell r="C366">
            <v>0.73958333333333337</v>
          </cell>
          <cell r="D366">
            <v>36281</v>
          </cell>
          <cell r="E366">
            <v>20</v>
          </cell>
          <cell r="F366">
            <v>1</v>
          </cell>
          <cell r="G366">
            <v>630</v>
          </cell>
          <cell r="H366">
            <v>194</v>
          </cell>
          <cell r="I366">
            <v>3.2</v>
          </cell>
          <cell r="J366" t="str">
            <v xml:space="preserve"> CINE</v>
          </cell>
          <cell r="K366" t="str">
            <v xml:space="preserve"> CINE</v>
          </cell>
          <cell r="L366">
            <v>630</v>
          </cell>
          <cell r="M366">
            <v>194</v>
          </cell>
          <cell r="N366">
            <v>3.2</v>
          </cell>
          <cell r="O366" t="str">
            <v>DT</v>
          </cell>
          <cell r="P366" t="str">
            <v>FS</v>
          </cell>
          <cell r="Q366" t="str">
            <v>NAC.</v>
          </cell>
        </row>
        <row r="367">
          <cell r="A367" t="str">
            <v>TELE5:NAC.</v>
          </cell>
          <cell r="B367" t="str">
            <v>. 19H00</v>
          </cell>
          <cell r="C367">
            <v>0.79166666666666663</v>
          </cell>
          <cell r="D367">
            <v>36281</v>
          </cell>
          <cell r="E367">
            <v>20</v>
          </cell>
          <cell r="F367">
            <v>1</v>
          </cell>
          <cell r="G367">
            <v>630</v>
          </cell>
          <cell r="H367">
            <v>184</v>
          </cell>
          <cell r="I367">
            <v>3.4</v>
          </cell>
          <cell r="J367" t="str">
            <v xml:space="preserve"> CINE</v>
          </cell>
          <cell r="K367" t="str">
            <v xml:space="preserve"> CINE</v>
          </cell>
          <cell r="L367">
            <v>630</v>
          </cell>
          <cell r="M367">
            <v>184</v>
          </cell>
          <cell r="N367">
            <v>3.4</v>
          </cell>
          <cell r="O367" t="str">
            <v>DT</v>
          </cell>
          <cell r="P367" t="str">
            <v>FS</v>
          </cell>
          <cell r="Q367" t="str">
            <v>NAC.</v>
          </cell>
        </row>
        <row r="368">
          <cell r="A368" t="str">
            <v>TELE5:NAC.</v>
          </cell>
          <cell r="B368" t="str">
            <v>. 20H45</v>
          </cell>
          <cell r="C368">
            <v>0.86458333333333337</v>
          </cell>
          <cell r="D368">
            <v>36281</v>
          </cell>
          <cell r="E368">
            <v>20</v>
          </cell>
          <cell r="F368">
            <v>1</v>
          </cell>
          <cell r="G368">
            <v>450</v>
          </cell>
          <cell r="H368">
            <v>171</v>
          </cell>
          <cell r="I368">
            <v>2.6</v>
          </cell>
          <cell r="J368" t="str">
            <v xml:space="preserve"> NOTICIAS 2</v>
          </cell>
          <cell r="K368" t="str">
            <v xml:space="preserve"> NOTICIAS 2</v>
          </cell>
          <cell r="L368">
            <v>450</v>
          </cell>
          <cell r="M368">
            <v>171</v>
          </cell>
          <cell r="N368">
            <v>2.6</v>
          </cell>
          <cell r="O368" t="str">
            <v>PT</v>
          </cell>
          <cell r="P368" t="str">
            <v>FS</v>
          </cell>
          <cell r="Q368" t="str">
            <v>NAC.</v>
          </cell>
        </row>
        <row r="369">
          <cell r="A369" t="str">
            <v>TELE5:NAC.</v>
          </cell>
          <cell r="B369" t="str">
            <v>. 22H30</v>
          </cell>
          <cell r="C369">
            <v>0.9375</v>
          </cell>
          <cell r="D369">
            <v>36281</v>
          </cell>
          <cell r="E369">
            <v>20</v>
          </cell>
          <cell r="F369">
            <v>1</v>
          </cell>
          <cell r="G369">
            <v>1050</v>
          </cell>
          <cell r="H369">
            <v>278</v>
          </cell>
          <cell r="I369">
            <v>3.8</v>
          </cell>
          <cell r="J369" t="str">
            <v xml:space="preserve"> MINI SERIE</v>
          </cell>
          <cell r="K369" t="str">
            <v xml:space="preserve"> MINI SERIE</v>
          </cell>
          <cell r="L369">
            <v>1050</v>
          </cell>
          <cell r="M369">
            <v>278</v>
          </cell>
          <cell r="N369">
            <v>3.8</v>
          </cell>
          <cell r="O369" t="str">
            <v>PT</v>
          </cell>
          <cell r="P369" t="str">
            <v>FS</v>
          </cell>
          <cell r="Q369" t="str">
            <v>NAC.</v>
          </cell>
        </row>
        <row r="370">
          <cell r="A370" t="str">
            <v>TELE5:NAC.</v>
          </cell>
          <cell r="B370" t="str">
            <v>. 24H15</v>
          </cell>
          <cell r="C370">
            <v>1.0104166666666667</v>
          </cell>
          <cell r="D370">
            <v>36281</v>
          </cell>
          <cell r="E370">
            <v>20</v>
          </cell>
          <cell r="F370">
            <v>1</v>
          </cell>
          <cell r="G370">
            <v>1050</v>
          </cell>
          <cell r="H370">
            <v>267</v>
          </cell>
          <cell r="I370">
            <v>3.9</v>
          </cell>
          <cell r="J370" t="str">
            <v xml:space="preserve"> MINI SERIE</v>
          </cell>
          <cell r="K370" t="str">
            <v xml:space="preserve"> MINI SERIE</v>
          </cell>
          <cell r="L370">
            <v>1050</v>
          </cell>
          <cell r="M370">
            <v>267</v>
          </cell>
          <cell r="N370">
            <v>3.9</v>
          </cell>
          <cell r="O370" t="str">
            <v>PT</v>
          </cell>
          <cell r="P370" t="str">
            <v>FS</v>
          </cell>
          <cell r="Q370" t="str">
            <v>NAC.</v>
          </cell>
        </row>
        <row r="371">
          <cell r="A371" t="str">
            <v>TELE5:NAC.</v>
          </cell>
          <cell r="B371" t="str">
            <v>. 14H45</v>
          </cell>
          <cell r="C371">
            <v>0.61458333333333337</v>
          </cell>
          <cell r="D371">
            <v>36282</v>
          </cell>
          <cell r="E371">
            <v>20</v>
          </cell>
          <cell r="F371">
            <v>1</v>
          </cell>
          <cell r="G371">
            <v>1150</v>
          </cell>
          <cell r="H371">
            <v>308</v>
          </cell>
          <cell r="I371">
            <v>3.7</v>
          </cell>
          <cell r="J371" t="str">
            <v xml:space="preserve"> NOTICIAS 1</v>
          </cell>
          <cell r="K371" t="str">
            <v xml:space="preserve"> NOTICIAS 1</v>
          </cell>
          <cell r="L371">
            <v>1150</v>
          </cell>
          <cell r="M371">
            <v>308</v>
          </cell>
          <cell r="N371">
            <v>3.7</v>
          </cell>
          <cell r="O371" t="str">
            <v>DT</v>
          </cell>
          <cell r="P371" t="str">
            <v>FS</v>
          </cell>
          <cell r="Q371" t="str">
            <v>NAC.</v>
          </cell>
        </row>
        <row r="372">
          <cell r="A372" t="str">
            <v>TELE5:NAC.</v>
          </cell>
          <cell r="B372" t="str">
            <v>. 15H30</v>
          </cell>
          <cell r="C372">
            <v>0.64583333333333337</v>
          </cell>
          <cell r="D372">
            <v>36282</v>
          </cell>
          <cell r="E372">
            <v>20</v>
          </cell>
          <cell r="F372">
            <v>1</v>
          </cell>
          <cell r="G372">
            <v>1180</v>
          </cell>
          <cell r="H372">
            <v>254</v>
          </cell>
          <cell r="I372">
            <v>4.5999999999999996</v>
          </cell>
          <cell r="J372" t="str">
            <v xml:space="preserve"> CAIGA QUIEN CAIGA</v>
          </cell>
          <cell r="K372" t="str">
            <v xml:space="preserve"> CAIGA QUIEN CAIGA</v>
          </cell>
          <cell r="L372">
            <v>1180</v>
          </cell>
          <cell r="M372">
            <v>254</v>
          </cell>
          <cell r="N372">
            <v>4.5999999999999996</v>
          </cell>
          <cell r="O372" t="str">
            <v>DT</v>
          </cell>
          <cell r="P372" t="str">
            <v>FS</v>
          </cell>
          <cell r="Q372" t="str">
            <v>NAC.</v>
          </cell>
        </row>
        <row r="373">
          <cell r="A373" t="str">
            <v>TELE5:NAC.</v>
          </cell>
          <cell r="B373" t="str">
            <v>. 17H15</v>
          </cell>
          <cell r="C373">
            <v>0.71875</v>
          </cell>
          <cell r="D373">
            <v>36282</v>
          </cell>
          <cell r="E373">
            <v>20</v>
          </cell>
          <cell r="F373">
            <v>1</v>
          </cell>
          <cell r="G373">
            <v>630</v>
          </cell>
          <cell r="H373">
            <v>163</v>
          </cell>
          <cell r="I373">
            <v>3.9</v>
          </cell>
          <cell r="J373" t="str">
            <v xml:space="preserve"> CINE</v>
          </cell>
          <cell r="K373" t="str">
            <v xml:space="preserve"> CINE</v>
          </cell>
          <cell r="L373">
            <v>630</v>
          </cell>
          <cell r="M373">
            <v>163</v>
          </cell>
          <cell r="N373">
            <v>3.9</v>
          </cell>
          <cell r="O373" t="str">
            <v>DT</v>
          </cell>
          <cell r="P373" t="str">
            <v>FS</v>
          </cell>
          <cell r="Q373" t="str">
            <v>NAC.</v>
          </cell>
        </row>
        <row r="374">
          <cell r="A374" t="str">
            <v>TELE5:NAC.</v>
          </cell>
          <cell r="B374" t="str">
            <v>. 17H45</v>
          </cell>
          <cell r="C374">
            <v>0.73958333333333337</v>
          </cell>
          <cell r="D374">
            <v>36282</v>
          </cell>
          <cell r="E374">
            <v>20</v>
          </cell>
          <cell r="F374">
            <v>1</v>
          </cell>
          <cell r="G374">
            <v>630</v>
          </cell>
          <cell r="H374">
            <v>98</v>
          </cell>
          <cell r="I374">
            <v>6.4</v>
          </cell>
          <cell r="J374" t="str">
            <v xml:space="preserve"> CINE</v>
          </cell>
          <cell r="K374" t="str">
            <v xml:space="preserve"> CINE</v>
          </cell>
          <cell r="L374">
            <v>630</v>
          </cell>
          <cell r="M374">
            <v>98</v>
          </cell>
          <cell r="N374">
            <v>6.4</v>
          </cell>
          <cell r="O374" t="str">
            <v>DT</v>
          </cell>
          <cell r="P374" t="str">
            <v>FS</v>
          </cell>
          <cell r="Q374" t="str">
            <v>NAC.</v>
          </cell>
        </row>
        <row r="375">
          <cell r="A375" t="str">
            <v>TELE5:NAC.</v>
          </cell>
          <cell r="B375" t="str">
            <v>. 18H45</v>
          </cell>
          <cell r="C375">
            <v>0.78125</v>
          </cell>
          <cell r="D375">
            <v>36282</v>
          </cell>
          <cell r="E375">
            <v>20</v>
          </cell>
          <cell r="F375">
            <v>1</v>
          </cell>
          <cell r="G375">
            <v>630</v>
          </cell>
          <cell r="H375">
            <v>202</v>
          </cell>
          <cell r="I375">
            <v>3.1</v>
          </cell>
          <cell r="J375" t="str">
            <v xml:space="preserve"> CINE</v>
          </cell>
          <cell r="K375" t="str">
            <v xml:space="preserve"> CINE</v>
          </cell>
          <cell r="L375">
            <v>630</v>
          </cell>
          <cell r="M375">
            <v>202</v>
          </cell>
          <cell r="N375">
            <v>3.1</v>
          </cell>
          <cell r="O375" t="str">
            <v>DT</v>
          </cell>
          <cell r="P375" t="str">
            <v>FS</v>
          </cell>
          <cell r="Q375" t="str">
            <v>NAC.</v>
          </cell>
        </row>
        <row r="376">
          <cell r="A376" t="str">
            <v>TELE5:NAC.</v>
          </cell>
          <cell r="B376" t="str">
            <v>. 19H15</v>
          </cell>
          <cell r="C376">
            <v>0.80208333333333337</v>
          </cell>
          <cell r="D376">
            <v>36282</v>
          </cell>
          <cell r="E376">
            <v>20</v>
          </cell>
          <cell r="F376">
            <v>1</v>
          </cell>
          <cell r="G376">
            <v>630</v>
          </cell>
          <cell r="H376">
            <v>194</v>
          </cell>
          <cell r="I376">
            <v>3.2</v>
          </cell>
          <cell r="J376" t="str">
            <v xml:space="preserve"> CINE</v>
          </cell>
          <cell r="K376" t="str">
            <v xml:space="preserve"> CINE</v>
          </cell>
          <cell r="L376">
            <v>630</v>
          </cell>
          <cell r="M376">
            <v>194</v>
          </cell>
          <cell r="N376">
            <v>3.2</v>
          </cell>
          <cell r="O376" t="str">
            <v>DT</v>
          </cell>
          <cell r="P376" t="str">
            <v>FS</v>
          </cell>
          <cell r="Q376" t="str">
            <v>NAC.</v>
          </cell>
        </row>
        <row r="377">
          <cell r="A377" t="str">
            <v>TELE5:NAC.</v>
          </cell>
          <cell r="B377" t="str">
            <v>. 20H45</v>
          </cell>
          <cell r="C377">
            <v>0.86458333333333337</v>
          </cell>
          <cell r="D377">
            <v>36282</v>
          </cell>
          <cell r="E377">
            <v>20</v>
          </cell>
          <cell r="F377">
            <v>1</v>
          </cell>
          <cell r="G377">
            <v>450</v>
          </cell>
          <cell r="H377">
            <v>124</v>
          </cell>
          <cell r="I377">
            <v>3.6</v>
          </cell>
          <cell r="J377" t="str">
            <v xml:space="preserve"> NOTICIAS 2</v>
          </cell>
          <cell r="K377" t="str">
            <v xml:space="preserve"> NOTICIAS 2</v>
          </cell>
          <cell r="L377">
            <v>450</v>
          </cell>
          <cell r="M377">
            <v>124</v>
          </cell>
          <cell r="N377">
            <v>3.6</v>
          </cell>
          <cell r="O377" t="str">
            <v>PT</v>
          </cell>
          <cell r="P377" t="str">
            <v>FS</v>
          </cell>
          <cell r="Q377" t="str">
            <v>NAC.</v>
          </cell>
        </row>
        <row r="378">
          <cell r="A378" t="str">
            <v>TELE5:NAC.</v>
          </cell>
          <cell r="B378" t="str">
            <v>. 22H30</v>
          </cell>
          <cell r="C378">
            <v>0.9375</v>
          </cell>
          <cell r="D378">
            <v>36282</v>
          </cell>
          <cell r="E378">
            <v>20</v>
          </cell>
          <cell r="F378">
            <v>1</v>
          </cell>
          <cell r="G378">
            <v>1150</v>
          </cell>
          <cell r="H378">
            <v>231</v>
          </cell>
          <cell r="I378">
            <v>5</v>
          </cell>
          <cell r="J378" t="str">
            <v xml:space="preserve"> ME LO DIJO PEREZ</v>
          </cell>
          <cell r="K378" t="str">
            <v xml:space="preserve"> ME LO DIJO PEREZ</v>
          </cell>
          <cell r="L378">
            <v>1150</v>
          </cell>
          <cell r="M378">
            <v>231</v>
          </cell>
          <cell r="N378">
            <v>5</v>
          </cell>
          <cell r="O378" t="str">
            <v>PT</v>
          </cell>
          <cell r="P378" t="str">
            <v>FS</v>
          </cell>
          <cell r="Q378" t="str">
            <v>NAC.</v>
          </cell>
        </row>
        <row r="379">
          <cell r="A379" t="str">
            <v>TELE5:NAC.</v>
          </cell>
          <cell r="B379" t="str">
            <v>. 22H45</v>
          </cell>
          <cell r="C379">
            <v>0.94791666666666663</v>
          </cell>
          <cell r="D379">
            <v>36282</v>
          </cell>
          <cell r="E379">
            <v>20</v>
          </cell>
          <cell r="F379">
            <v>1</v>
          </cell>
          <cell r="G379">
            <v>1150</v>
          </cell>
          <cell r="H379">
            <v>232</v>
          </cell>
          <cell r="I379">
            <v>5</v>
          </cell>
          <cell r="J379" t="str">
            <v xml:space="preserve"> ME LO DIJO PEREZ</v>
          </cell>
          <cell r="K379" t="str">
            <v xml:space="preserve"> ME LO DIJO PEREZ</v>
          </cell>
          <cell r="L379">
            <v>1150</v>
          </cell>
          <cell r="M379">
            <v>232</v>
          </cell>
          <cell r="N379">
            <v>5</v>
          </cell>
          <cell r="O379" t="str">
            <v>PT</v>
          </cell>
          <cell r="P379" t="str">
            <v>FS</v>
          </cell>
          <cell r="Q379" t="str">
            <v>NAC.</v>
          </cell>
        </row>
        <row r="380">
          <cell r="A380" t="str">
            <v>TELE5:NAC.</v>
          </cell>
          <cell r="B380" t="str">
            <v>. 23H00</v>
          </cell>
          <cell r="C380">
            <v>0.95833333333333337</v>
          </cell>
          <cell r="D380">
            <v>36282</v>
          </cell>
          <cell r="E380">
            <v>20</v>
          </cell>
          <cell r="F380">
            <v>1</v>
          </cell>
          <cell r="G380">
            <v>1150</v>
          </cell>
          <cell r="H380">
            <v>211</v>
          </cell>
          <cell r="I380">
            <v>5.5</v>
          </cell>
          <cell r="J380" t="str">
            <v xml:space="preserve"> ME LO DIJO PEREZ</v>
          </cell>
          <cell r="K380" t="str">
            <v xml:space="preserve"> ME LO DIJO PEREZ</v>
          </cell>
          <cell r="L380">
            <v>1150</v>
          </cell>
          <cell r="M380">
            <v>211</v>
          </cell>
          <cell r="N380">
            <v>5.5</v>
          </cell>
          <cell r="O380" t="str">
            <v>PT</v>
          </cell>
          <cell r="P380" t="str">
            <v>FS</v>
          </cell>
          <cell r="Q380" t="str">
            <v>NAC.</v>
          </cell>
        </row>
        <row r="381">
          <cell r="A381" t="str">
            <v>TELE5:NAC.</v>
          </cell>
          <cell r="B381" t="str">
            <v>. 22H45</v>
          </cell>
          <cell r="C381">
            <v>0.94791666666666663</v>
          </cell>
          <cell r="D381">
            <v>36283</v>
          </cell>
          <cell r="E381">
            <v>20</v>
          </cell>
          <cell r="F381">
            <v>1</v>
          </cell>
          <cell r="G381">
            <v>2200</v>
          </cell>
          <cell r="H381">
            <v>191</v>
          </cell>
          <cell r="I381">
            <v>11.5</v>
          </cell>
          <cell r="J381" t="str">
            <v xml:space="preserve"> PETRA DELICADO</v>
          </cell>
          <cell r="K381" t="str">
            <v xml:space="preserve"> PETRA DELICADO</v>
          </cell>
          <cell r="L381">
            <v>2200</v>
          </cell>
          <cell r="M381">
            <v>191</v>
          </cell>
          <cell r="N381">
            <v>11.5</v>
          </cell>
          <cell r="O381" t="str">
            <v>PT</v>
          </cell>
          <cell r="P381" t="str">
            <v>Lab</v>
          </cell>
          <cell r="Q381" t="str">
            <v>NAC.</v>
          </cell>
        </row>
        <row r="382">
          <cell r="A382" t="str">
            <v>TELE5:NAC.</v>
          </cell>
          <cell r="B382" t="str">
            <v>. 16H30</v>
          </cell>
          <cell r="C382">
            <v>0.6875</v>
          </cell>
          <cell r="D382">
            <v>36284</v>
          </cell>
          <cell r="E382">
            <v>20</v>
          </cell>
          <cell r="F382">
            <v>1</v>
          </cell>
          <cell r="G382">
            <v>750</v>
          </cell>
          <cell r="H382">
            <v>160</v>
          </cell>
          <cell r="I382">
            <v>4.7</v>
          </cell>
          <cell r="J382" t="str">
            <v xml:space="preserve"> CINE</v>
          </cell>
          <cell r="K382" t="str">
            <v xml:space="preserve"> CINE</v>
          </cell>
          <cell r="L382">
            <v>750</v>
          </cell>
          <cell r="M382">
            <v>160</v>
          </cell>
          <cell r="N382">
            <v>4.7</v>
          </cell>
          <cell r="O382" t="str">
            <v>DT</v>
          </cell>
          <cell r="P382" t="str">
            <v>Lab</v>
          </cell>
          <cell r="Q382" t="str">
            <v>NAC.</v>
          </cell>
        </row>
        <row r="383">
          <cell r="A383" t="str">
            <v>TELE5:NAC.</v>
          </cell>
          <cell r="B383" t="str">
            <v>. 23H15</v>
          </cell>
          <cell r="C383">
            <v>0.96875</v>
          </cell>
          <cell r="D383">
            <v>36284</v>
          </cell>
          <cell r="E383">
            <v>20</v>
          </cell>
          <cell r="F383">
            <v>1</v>
          </cell>
          <cell r="G383">
            <v>5650</v>
          </cell>
          <cell r="H383">
            <v>699</v>
          </cell>
          <cell r="I383">
            <v>8.1</v>
          </cell>
          <cell r="J383" t="str">
            <v xml:space="preserve"> MEDICO DE FAMILIA</v>
          </cell>
          <cell r="K383" t="str">
            <v xml:space="preserve"> MEDICO DE FAMILIA</v>
          </cell>
          <cell r="L383">
            <v>5650</v>
          </cell>
          <cell r="M383">
            <v>699</v>
          </cell>
          <cell r="N383">
            <v>8.1</v>
          </cell>
          <cell r="O383" t="str">
            <v>PT</v>
          </cell>
          <cell r="P383" t="str">
            <v>Lab</v>
          </cell>
          <cell r="Q383" t="str">
            <v>NAC.</v>
          </cell>
        </row>
        <row r="384">
          <cell r="A384" t="str">
            <v>TELE5:NAC.</v>
          </cell>
          <cell r="B384" t="str">
            <v>. 14H45</v>
          </cell>
          <cell r="C384">
            <v>0.61458333333333337</v>
          </cell>
          <cell r="D384">
            <v>36285</v>
          </cell>
          <cell r="E384">
            <v>20</v>
          </cell>
          <cell r="F384">
            <v>1</v>
          </cell>
          <cell r="G384">
            <v>1150</v>
          </cell>
          <cell r="H384">
            <v>219</v>
          </cell>
          <cell r="I384">
            <v>5.3</v>
          </cell>
          <cell r="J384" t="str">
            <v xml:space="preserve"> NOTICIAS 1</v>
          </cell>
          <cell r="K384" t="str">
            <v xml:space="preserve"> NOTICIAS 1</v>
          </cell>
          <cell r="L384">
            <v>1150</v>
          </cell>
          <cell r="M384">
            <v>219</v>
          </cell>
          <cell r="N384">
            <v>5.3</v>
          </cell>
          <cell r="O384" t="str">
            <v>DT</v>
          </cell>
          <cell r="P384" t="str">
            <v>Lab</v>
          </cell>
          <cell r="Q384" t="str">
            <v>NAC.</v>
          </cell>
        </row>
        <row r="385">
          <cell r="A385" t="str">
            <v>TELE5:NAC.</v>
          </cell>
          <cell r="B385" t="str">
            <v>. 14H45</v>
          </cell>
          <cell r="C385">
            <v>0.61458333333333337</v>
          </cell>
          <cell r="D385">
            <v>36286</v>
          </cell>
          <cell r="E385">
            <v>20</v>
          </cell>
          <cell r="F385">
            <v>1</v>
          </cell>
          <cell r="G385">
            <v>1150</v>
          </cell>
          <cell r="H385">
            <v>228</v>
          </cell>
          <cell r="I385">
            <v>5</v>
          </cell>
          <cell r="J385" t="str">
            <v xml:space="preserve"> NOTICIAS 1</v>
          </cell>
          <cell r="K385" t="str">
            <v xml:space="preserve"> NOTICIAS 1</v>
          </cell>
          <cell r="L385">
            <v>1150</v>
          </cell>
          <cell r="M385">
            <v>228</v>
          </cell>
          <cell r="N385">
            <v>5</v>
          </cell>
          <cell r="O385" t="str">
            <v>DT</v>
          </cell>
          <cell r="P385" t="str">
            <v>Lab</v>
          </cell>
          <cell r="Q385" t="str">
            <v>NAC.</v>
          </cell>
        </row>
        <row r="386">
          <cell r="A386" t="str">
            <v>TELE5:NAC.</v>
          </cell>
          <cell r="B386" t="str">
            <v>. 20H45</v>
          </cell>
          <cell r="C386">
            <v>0.86458333333333337</v>
          </cell>
          <cell r="D386">
            <v>36286</v>
          </cell>
          <cell r="E386">
            <v>20</v>
          </cell>
          <cell r="F386">
            <v>1</v>
          </cell>
          <cell r="G386">
            <v>1400</v>
          </cell>
          <cell r="H386">
            <v>376</v>
          </cell>
          <cell r="I386">
            <v>3.7</v>
          </cell>
          <cell r="J386" t="str">
            <v xml:space="preserve"> NOTICIAS 2</v>
          </cell>
          <cell r="K386" t="str">
            <v xml:space="preserve"> NOTICIAS 2</v>
          </cell>
          <cell r="L386">
            <v>1400</v>
          </cell>
          <cell r="M386">
            <v>376</v>
          </cell>
          <cell r="N386">
            <v>3.7</v>
          </cell>
          <cell r="O386" t="str">
            <v>PT</v>
          </cell>
          <cell r="P386" t="str">
            <v>Lab</v>
          </cell>
          <cell r="Q386" t="str">
            <v>NAC.</v>
          </cell>
        </row>
        <row r="387">
          <cell r="A387" t="str">
            <v>TELE5:NAC.</v>
          </cell>
          <cell r="B387" t="str">
            <v>. 24H15</v>
          </cell>
          <cell r="C387">
            <v>1.0104166666666667</v>
          </cell>
          <cell r="D387">
            <v>36286</v>
          </cell>
          <cell r="E387">
            <v>20</v>
          </cell>
          <cell r="F387">
            <v>1</v>
          </cell>
          <cell r="G387">
            <v>150</v>
          </cell>
          <cell r="H387">
            <v>36</v>
          </cell>
          <cell r="I387">
            <v>4.2</v>
          </cell>
          <cell r="J387" t="str">
            <v xml:space="preserve"> CRONICAS MARCIANAS</v>
          </cell>
          <cell r="K387" t="str">
            <v xml:space="preserve"> CRONICAS MARCIANAS</v>
          </cell>
          <cell r="L387">
            <v>150</v>
          </cell>
          <cell r="M387">
            <v>36</v>
          </cell>
          <cell r="N387">
            <v>4.2</v>
          </cell>
          <cell r="O387" t="str">
            <v>PT</v>
          </cell>
          <cell r="P387" t="str">
            <v>Lab</v>
          </cell>
          <cell r="Q387" t="str">
            <v>NAC.</v>
          </cell>
        </row>
        <row r="388">
          <cell r="A388" t="str">
            <v>TELE5:NAC.</v>
          </cell>
          <cell r="B388" t="str">
            <v>. 15H30</v>
          </cell>
          <cell r="C388">
            <v>0.64583333333333337</v>
          </cell>
          <cell r="D388">
            <v>36288</v>
          </cell>
          <cell r="E388">
            <v>20</v>
          </cell>
          <cell r="F388">
            <v>1</v>
          </cell>
          <cell r="G388">
            <v>1200</v>
          </cell>
          <cell r="H388">
            <v>288</v>
          </cell>
          <cell r="I388">
            <v>4.2</v>
          </cell>
          <cell r="J388" t="str">
            <v xml:space="preserve"> CINE FAMILIAR</v>
          </cell>
          <cell r="K388" t="str">
            <v xml:space="preserve"> CINE FAMILIAR</v>
          </cell>
          <cell r="L388">
            <v>1200</v>
          </cell>
          <cell r="M388">
            <v>288</v>
          </cell>
          <cell r="N388">
            <v>4.2</v>
          </cell>
          <cell r="O388" t="str">
            <v>DT</v>
          </cell>
          <cell r="P388" t="str">
            <v>FS</v>
          </cell>
          <cell r="Q388" t="str">
            <v>NAC.</v>
          </cell>
        </row>
        <row r="389">
          <cell r="A389" t="str">
            <v>TELE5:NAC.</v>
          </cell>
          <cell r="B389" t="str">
            <v>. 16H00</v>
          </cell>
          <cell r="C389">
            <v>0.66666666666666663</v>
          </cell>
          <cell r="D389">
            <v>36288</v>
          </cell>
          <cell r="E389">
            <v>20</v>
          </cell>
          <cell r="F389">
            <v>1</v>
          </cell>
          <cell r="G389">
            <v>1200</v>
          </cell>
          <cell r="H389">
            <v>234</v>
          </cell>
          <cell r="I389">
            <v>5.0999999999999996</v>
          </cell>
          <cell r="J389" t="str">
            <v xml:space="preserve"> CINE FAMILIAR</v>
          </cell>
          <cell r="K389" t="str">
            <v xml:space="preserve"> CINE FAMILIAR</v>
          </cell>
          <cell r="L389">
            <v>1200</v>
          </cell>
          <cell r="M389">
            <v>234</v>
          </cell>
          <cell r="N389">
            <v>5.0999999999999996</v>
          </cell>
          <cell r="O389" t="str">
            <v>DT</v>
          </cell>
          <cell r="P389" t="str">
            <v>FS</v>
          </cell>
          <cell r="Q389" t="str">
            <v>NAC.</v>
          </cell>
        </row>
        <row r="390">
          <cell r="A390" t="str">
            <v>TELE5:NAC.</v>
          </cell>
          <cell r="B390" t="str">
            <v>. 16H45</v>
          </cell>
          <cell r="C390">
            <v>0.69791666666666663</v>
          </cell>
          <cell r="D390">
            <v>36288</v>
          </cell>
          <cell r="E390">
            <v>20</v>
          </cell>
          <cell r="F390">
            <v>1</v>
          </cell>
          <cell r="G390">
            <v>1200</v>
          </cell>
          <cell r="H390">
            <v>269</v>
          </cell>
          <cell r="I390">
            <v>4.5</v>
          </cell>
          <cell r="J390" t="str">
            <v xml:space="preserve"> CINE FAMILIAR</v>
          </cell>
          <cell r="K390" t="str">
            <v xml:space="preserve"> CINE FAMILIAR</v>
          </cell>
          <cell r="L390">
            <v>1200</v>
          </cell>
          <cell r="M390">
            <v>269</v>
          </cell>
          <cell r="N390">
            <v>4.5</v>
          </cell>
          <cell r="O390" t="str">
            <v>DT</v>
          </cell>
          <cell r="P390" t="str">
            <v>FS</v>
          </cell>
          <cell r="Q390" t="str">
            <v>NAC.</v>
          </cell>
        </row>
        <row r="391">
          <cell r="A391" t="str">
            <v>TELE5:NAC.</v>
          </cell>
          <cell r="B391" t="str">
            <v>. 18H15</v>
          </cell>
          <cell r="C391">
            <v>0.76041666666666663</v>
          </cell>
          <cell r="D391">
            <v>36288</v>
          </cell>
          <cell r="E391">
            <v>20</v>
          </cell>
          <cell r="F391">
            <v>1</v>
          </cell>
          <cell r="G391">
            <v>630</v>
          </cell>
          <cell r="H391">
            <v>172</v>
          </cell>
          <cell r="I391">
            <v>3.7</v>
          </cell>
          <cell r="J391" t="str">
            <v xml:space="preserve"> CINE</v>
          </cell>
          <cell r="K391" t="str">
            <v xml:space="preserve"> CINE</v>
          </cell>
          <cell r="L391">
            <v>630</v>
          </cell>
          <cell r="M391">
            <v>172</v>
          </cell>
          <cell r="N391">
            <v>3.7</v>
          </cell>
          <cell r="O391" t="str">
            <v>DT</v>
          </cell>
          <cell r="P391" t="str">
            <v>FS</v>
          </cell>
          <cell r="Q391" t="str">
            <v>NAC.</v>
          </cell>
        </row>
        <row r="392">
          <cell r="A392" t="str">
            <v>TELE5:NAC.</v>
          </cell>
          <cell r="B392" t="str">
            <v>. 16H00</v>
          </cell>
          <cell r="C392">
            <v>0.66666666666666663</v>
          </cell>
          <cell r="D392">
            <v>36289</v>
          </cell>
          <cell r="E392">
            <v>20</v>
          </cell>
          <cell r="F392">
            <v>1</v>
          </cell>
          <cell r="G392">
            <v>1180</v>
          </cell>
          <cell r="H392">
            <v>181</v>
          </cell>
          <cell r="I392">
            <v>6.5</v>
          </cell>
          <cell r="J392" t="str">
            <v xml:space="preserve"> CAIGA QUIEN CAIGA</v>
          </cell>
          <cell r="K392" t="str">
            <v xml:space="preserve"> CAIGA QUIEN CAIGA</v>
          </cell>
          <cell r="L392">
            <v>1180</v>
          </cell>
          <cell r="M392">
            <v>181</v>
          </cell>
          <cell r="N392">
            <v>6.5</v>
          </cell>
          <cell r="O392" t="str">
            <v>DT</v>
          </cell>
          <cell r="P392" t="str">
            <v>FS</v>
          </cell>
          <cell r="Q392" t="str">
            <v>NAC.</v>
          </cell>
        </row>
        <row r="393">
          <cell r="A393" t="str">
            <v>TELE5:NAC.</v>
          </cell>
          <cell r="B393" t="str">
            <v>. 17H15</v>
          </cell>
          <cell r="C393">
            <v>0.71875</v>
          </cell>
          <cell r="D393">
            <v>36289</v>
          </cell>
          <cell r="E393">
            <v>20</v>
          </cell>
          <cell r="F393">
            <v>1</v>
          </cell>
          <cell r="G393">
            <v>630</v>
          </cell>
          <cell r="H393">
            <v>168</v>
          </cell>
          <cell r="I393">
            <v>3.7</v>
          </cell>
          <cell r="J393" t="str">
            <v xml:space="preserve"> CINE</v>
          </cell>
          <cell r="K393" t="str">
            <v xml:space="preserve"> CINE</v>
          </cell>
          <cell r="L393">
            <v>630</v>
          </cell>
          <cell r="M393">
            <v>168</v>
          </cell>
          <cell r="N393">
            <v>3.7</v>
          </cell>
          <cell r="O393" t="str">
            <v>DT</v>
          </cell>
          <cell r="P393" t="str">
            <v>FS</v>
          </cell>
          <cell r="Q393" t="str">
            <v>NAC.</v>
          </cell>
        </row>
        <row r="394">
          <cell r="A394" t="str">
            <v>TELE5:NAC.</v>
          </cell>
          <cell r="B394" t="str">
            <v>. 18H15</v>
          </cell>
          <cell r="C394">
            <v>0.76041666666666663</v>
          </cell>
          <cell r="D394">
            <v>36289</v>
          </cell>
          <cell r="E394">
            <v>20</v>
          </cell>
          <cell r="F394">
            <v>1</v>
          </cell>
          <cell r="G394">
            <v>630</v>
          </cell>
          <cell r="H394">
            <v>155</v>
          </cell>
          <cell r="I394">
            <v>4.0999999999999996</v>
          </cell>
          <cell r="J394" t="str">
            <v xml:space="preserve"> CINE</v>
          </cell>
          <cell r="K394" t="str">
            <v xml:space="preserve"> CINE</v>
          </cell>
          <cell r="L394">
            <v>630</v>
          </cell>
          <cell r="M394">
            <v>155</v>
          </cell>
          <cell r="N394">
            <v>4.0999999999999996</v>
          </cell>
          <cell r="O394" t="str">
            <v>DT</v>
          </cell>
          <cell r="P394" t="str">
            <v>FS</v>
          </cell>
          <cell r="Q394" t="str">
            <v>NAC.</v>
          </cell>
        </row>
        <row r="395">
          <cell r="A395" t="str">
            <v>TELE5:NAC.</v>
          </cell>
          <cell r="B395" t="str">
            <v>. 23H00</v>
          </cell>
          <cell r="C395">
            <v>0.95833333333333337</v>
          </cell>
          <cell r="D395">
            <v>36289</v>
          </cell>
          <cell r="E395">
            <v>20</v>
          </cell>
          <cell r="F395">
            <v>1</v>
          </cell>
          <cell r="G395">
            <v>1150</v>
          </cell>
          <cell r="H395">
            <v>215</v>
          </cell>
          <cell r="I395">
            <v>5.4</v>
          </cell>
          <cell r="J395" t="str">
            <v xml:space="preserve"> ME LO DIJO PEREZ</v>
          </cell>
          <cell r="K395" t="str">
            <v xml:space="preserve"> ME LO DIJO PEREZ</v>
          </cell>
          <cell r="L395">
            <v>1150</v>
          </cell>
          <cell r="M395">
            <v>215</v>
          </cell>
          <cell r="N395">
            <v>5.4</v>
          </cell>
          <cell r="O395" t="str">
            <v>PT</v>
          </cell>
          <cell r="P395" t="str">
            <v>FS</v>
          </cell>
          <cell r="Q395" t="str">
            <v>NAC.</v>
          </cell>
        </row>
        <row r="396">
          <cell r="A396" t="str">
            <v>TELE5:NAC.</v>
          </cell>
          <cell r="B396" t="str">
            <v>. 15H45</v>
          </cell>
          <cell r="C396">
            <v>0.65625</v>
          </cell>
          <cell r="D396">
            <v>36290</v>
          </cell>
          <cell r="E396">
            <v>20</v>
          </cell>
          <cell r="F396">
            <v>1</v>
          </cell>
          <cell r="G396">
            <v>1240</v>
          </cell>
          <cell r="H396">
            <v>219</v>
          </cell>
          <cell r="I396">
            <v>5.7</v>
          </cell>
          <cell r="J396" t="str">
            <v xml:space="preserve"> AL SALIR DE CLASE</v>
          </cell>
          <cell r="K396" t="str">
            <v xml:space="preserve"> AL SALIR DE CLASE</v>
          </cell>
          <cell r="L396">
            <v>1240</v>
          </cell>
          <cell r="M396">
            <v>219</v>
          </cell>
          <cell r="N396">
            <v>5.7</v>
          </cell>
          <cell r="O396" t="str">
            <v>DT</v>
          </cell>
          <cell r="P396" t="str">
            <v>Lab</v>
          </cell>
          <cell r="Q396" t="str">
            <v>NAC.</v>
          </cell>
        </row>
        <row r="397">
          <cell r="A397" t="str">
            <v>TELE5:NAC.</v>
          </cell>
          <cell r="B397" t="str">
            <v>. 14H45</v>
          </cell>
          <cell r="C397">
            <v>0.61458333333333337</v>
          </cell>
          <cell r="D397">
            <v>36291</v>
          </cell>
          <cell r="E397">
            <v>20</v>
          </cell>
          <cell r="F397">
            <v>1</v>
          </cell>
          <cell r="G397">
            <v>1150</v>
          </cell>
          <cell r="H397">
            <v>217</v>
          </cell>
          <cell r="I397">
            <v>5.3</v>
          </cell>
          <cell r="J397" t="str">
            <v xml:space="preserve"> NOTICIAS 1</v>
          </cell>
          <cell r="K397" t="str">
            <v xml:space="preserve"> NOTICIAS 1</v>
          </cell>
          <cell r="L397">
            <v>1150</v>
          </cell>
          <cell r="M397">
            <v>217</v>
          </cell>
          <cell r="N397">
            <v>5.3</v>
          </cell>
          <cell r="O397" t="str">
            <v>DT</v>
          </cell>
          <cell r="P397" t="str">
            <v>Lab</v>
          </cell>
          <cell r="Q397" t="str">
            <v>NAC.</v>
          </cell>
        </row>
        <row r="398">
          <cell r="A398" t="str">
            <v>TELE5:NAC.</v>
          </cell>
          <cell r="B398" t="str">
            <v>. 22H15</v>
          </cell>
          <cell r="C398">
            <v>0.92708333333333337</v>
          </cell>
          <cell r="D398">
            <v>36291</v>
          </cell>
          <cell r="E398">
            <v>20</v>
          </cell>
          <cell r="F398">
            <v>1</v>
          </cell>
          <cell r="G398">
            <v>5650</v>
          </cell>
          <cell r="H398">
            <v>925</v>
          </cell>
          <cell r="I398">
            <v>6.1</v>
          </cell>
          <cell r="J398" t="str">
            <v xml:space="preserve"> MEDICO DE FAMILIA</v>
          </cell>
          <cell r="K398" t="str">
            <v xml:space="preserve"> MEDICO DE FAMILIA</v>
          </cell>
          <cell r="L398">
            <v>5650</v>
          </cell>
          <cell r="M398">
            <v>925</v>
          </cell>
          <cell r="N398">
            <v>6.1</v>
          </cell>
          <cell r="O398" t="str">
            <v>PT</v>
          </cell>
          <cell r="P398" t="str">
            <v>Lab</v>
          </cell>
          <cell r="Q398" t="str">
            <v>NAC.</v>
          </cell>
        </row>
        <row r="399">
          <cell r="A399" t="str">
            <v>TELE5:NAC.</v>
          </cell>
          <cell r="B399" t="str">
            <v>. 15H45</v>
          </cell>
          <cell r="C399">
            <v>0.65625</v>
          </cell>
          <cell r="D399">
            <v>36292</v>
          </cell>
          <cell r="E399">
            <v>20</v>
          </cell>
          <cell r="F399">
            <v>1</v>
          </cell>
          <cell r="G399">
            <v>1240</v>
          </cell>
          <cell r="H399">
            <v>215</v>
          </cell>
          <cell r="I399">
            <v>5.8</v>
          </cell>
          <cell r="J399" t="str">
            <v xml:space="preserve"> AL SALIR DE CLASE</v>
          </cell>
          <cell r="K399" t="str">
            <v xml:space="preserve"> AL SALIR DE CLASE</v>
          </cell>
          <cell r="L399">
            <v>1240</v>
          </cell>
          <cell r="M399">
            <v>215</v>
          </cell>
          <cell r="N399">
            <v>5.8</v>
          </cell>
          <cell r="O399" t="str">
            <v>DT</v>
          </cell>
          <cell r="P399" t="str">
            <v>Lab</v>
          </cell>
          <cell r="Q399" t="str">
            <v>NAC.</v>
          </cell>
        </row>
        <row r="400">
          <cell r="A400" t="str">
            <v>TELE5:NAC.</v>
          </cell>
          <cell r="B400" t="str">
            <v>. 17H00</v>
          </cell>
          <cell r="C400">
            <v>0.70833333333333337</v>
          </cell>
          <cell r="D400">
            <v>36292</v>
          </cell>
          <cell r="E400">
            <v>20</v>
          </cell>
          <cell r="F400">
            <v>1</v>
          </cell>
          <cell r="G400">
            <v>750</v>
          </cell>
          <cell r="H400">
            <v>191</v>
          </cell>
          <cell r="I400">
            <v>3.9</v>
          </cell>
          <cell r="J400" t="str">
            <v xml:space="preserve"> CINE</v>
          </cell>
          <cell r="K400" t="str">
            <v xml:space="preserve"> CINE</v>
          </cell>
          <cell r="L400">
            <v>750</v>
          </cell>
          <cell r="M400">
            <v>191</v>
          </cell>
          <cell r="N400">
            <v>3.9</v>
          </cell>
          <cell r="O400" t="str">
            <v>DT</v>
          </cell>
          <cell r="P400" t="str">
            <v>Lab</v>
          </cell>
          <cell r="Q400" t="str">
            <v>NAC.</v>
          </cell>
        </row>
        <row r="401">
          <cell r="A401" t="str">
            <v>TELE5:NAC.</v>
          </cell>
          <cell r="B401" t="str">
            <v>. 23H30</v>
          </cell>
          <cell r="C401">
            <v>0.97916666666666663</v>
          </cell>
          <cell r="D401">
            <v>36292</v>
          </cell>
          <cell r="E401">
            <v>20</v>
          </cell>
          <cell r="F401">
            <v>1</v>
          </cell>
          <cell r="G401">
            <v>1000</v>
          </cell>
          <cell r="H401">
            <v>149</v>
          </cell>
          <cell r="I401">
            <v>6.7</v>
          </cell>
          <cell r="J401" t="str">
            <v xml:space="preserve"> CRONICAS MARCIANAS</v>
          </cell>
          <cell r="K401" t="str">
            <v xml:space="preserve"> CRONICAS MARCIANAS</v>
          </cell>
          <cell r="L401">
            <v>1000</v>
          </cell>
          <cell r="M401">
            <v>149</v>
          </cell>
          <cell r="N401">
            <v>6.7</v>
          </cell>
          <cell r="O401" t="str">
            <v>PT</v>
          </cell>
          <cell r="P401" t="str">
            <v>Lab</v>
          </cell>
          <cell r="Q401" t="str">
            <v>NAC.</v>
          </cell>
        </row>
        <row r="402">
          <cell r="A402" t="str">
            <v>TELE5:NAC.</v>
          </cell>
          <cell r="B402" t="str">
            <v>. 14H45</v>
          </cell>
          <cell r="C402">
            <v>0.61458333333333337</v>
          </cell>
          <cell r="D402">
            <v>36293</v>
          </cell>
          <cell r="E402">
            <v>20</v>
          </cell>
          <cell r="F402">
            <v>1</v>
          </cell>
          <cell r="G402">
            <v>1150</v>
          </cell>
          <cell r="H402">
            <v>231</v>
          </cell>
          <cell r="I402">
            <v>5</v>
          </cell>
          <cell r="J402" t="str">
            <v xml:space="preserve"> NOTICIAS 1</v>
          </cell>
          <cell r="K402" t="str">
            <v xml:space="preserve"> NOTICIAS 1</v>
          </cell>
          <cell r="L402">
            <v>1150</v>
          </cell>
          <cell r="M402">
            <v>231</v>
          </cell>
          <cell r="N402">
            <v>5</v>
          </cell>
          <cell r="O402" t="str">
            <v>DT</v>
          </cell>
          <cell r="P402" t="str">
            <v>Lab</v>
          </cell>
          <cell r="Q402" t="str">
            <v>NAC.</v>
          </cell>
        </row>
        <row r="403">
          <cell r="A403" t="str">
            <v>TELE5:NAC.</v>
          </cell>
          <cell r="B403" t="str">
            <v>. 16H00</v>
          </cell>
          <cell r="C403">
            <v>0.66666666666666663</v>
          </cell>
          <cell r="D403">
            <v>36295</v>
          </cell>
          <cell r="E403">
            <v>20</v>
          </cell>
          <cell r="F403">
            <v>1</v>
          </cell>
          <cell r="G403">
            <v>1200</v>
          </cell>
          <cell r="H403">
            <v>238</v>
          </cell>
          <cell r="I403">
            <v>5</v>
          </cell>
          <cell r="J403" t="str">
            <v xml:space="preserve"> CINE FAMILIAR</v>
          </cell>
          <cell r="K403" t="str">
            <v xml:space="preserve"> CINE FAMILIAR</v>
          </cell>
          <cell r="L403">
            <v>1200</v>
          </cell>
          <cell r="M403">
            <v>238</v>
          </cell>
          <cell r="N403">
            <v>5</v>
          </cell>
          <cell r="O403" t="str">
            <v>DT</v>
          </cell>
          <cell r="P403" t="str">
            <v>FS</v>
          </cell>
          <cell r="Q403" t="str">
            <v>NAC.</v>
          </cell>
        </row>
        <row r="404">
          <cell r="A404" t="str">
            <v>TELE5:NAC.</v>
          </cell>
          <cell r="B404" t="str">
            <v>. 17H15</v>
          </cell>
          <cell r="C404">
            <v>0.71875</v>
          </cell>
          <cell r="D404">
            <v>36295</v>
          </cell>
          <cell r="E404">
            <v>20</v>
          </cell>
          <cell r="F404">
            <v>1</v>
          </cell>
          <cell r="G404">
            <v>1200</v>
          </cell>
          <cell r="H404">
            <v>335</v>
          </cell>
          <cell r="I404">
            <v>3.6</v>
          </cell>
          <cell r="J404" t="str">
            <v xml:space="preserve"> CINE FAMILIAR</v>
          </cell>
          <cell r="K404" t="str">
            <v xml:space="preserve"> CINE FAMILIAR</v>
          </cell>
          <cell r="L404">
            <v>1200</v>
          </cell>
          <cell r="M404">
            <v>335</v>
          </cell>
          <cell r="N404">
            <v>3.6</v>
          </cell>
          <cell r="O404" t="str">
            <v>DT</v>
          </cell>
          <cell r="P404" t="str">
            <v>FS</v>
          </cell>
          <cell r="Q404" t="str">
            <v>NAC.</v>
          </cell>
        </row>
        <row r="405">
          <cell r="A405" t="str">
            <v>TELE5:NAC.</v>
          </cell>
          <cell r="B405" t="str">
            <v>. 16H00</v>
          </cell>
          <cell r="C405">
            <v>0.66666666666666663</v>
          </cell>
          <cell r="D405">
            <v>36296</v>
          </cell>
          <cell r="E405">
            <v>20</v>
          </cell>
          <cell r="F405">
            <v>1</v>
          </cell>
          <cell r="G405">
            <v>1180</v>
          </cell>
          <cell r="H405">
            <v>184</v>
          </cell>
          <cell r="I405">
            <v>6.4</v>
          </cell>
          <cell r="J405" t="str">
            <v xml:space="preserve"> CAIGA QUIEN CAIGA</v>
          </cell>
          <cell r="K405" t="str">
            <v xml:space="preserve"> CAIGA QUIEN CAIGA</v>
          </cell>
          <cell r="L405">
            <v>1180</v>
          </cell>
          <cell r="M405">
            <v>184</v>
          </cell>
          <cell r="N405">
            <v>6.4</v>
          </cell>
          <cell r="O405" t="str">
            <v>DT</v>
          </cell>
          <cell r="P405" t="str">
            <v>FS</v>
          </cell>
          <cell r="Q405" t="str">
            <v>NAC.</v>
          </cell>
        </row>
        <row r="406">
          <cell r="A406" t="str">
            <v>TELE5:NAC.</v>
          </cell>
          <cell r="B406" t="str">
            <v>. 16H45</v>
          </cell>
          <cell r="C406">
            <v>0.69791666666666663</v>
          </cell>
          <cell r="D406">
            <v>36296</v>
          </cell>
          <cell r="E406">
            <v>20</v>
          </cell>
          <cell r="F406">
            <v>1</v>
          </cell>
          <cell r="G406">
            <v>630</v>
          </cell>
          <cell r="H406">
            <v>163</v>
          </cell>
          <cell r="I406">
            <v>3.9</v>
          </cell>
          <cell r="J406" t="str">
            <v xml:space="preserve"> CINE</v>
          </cell>
          <cell r="K406" t="str">
            <v xml:space="preserve"> CINE</v>
          </cell>
          <cell r="L406">
            <v>630</v>
          </cell>
          <cell r="M406">
            <v>163</v>
          </cell>
          <cell r="N406">
            <v>3.9</v>
          </cell>
          <cell r="O406" t="str">
            <v>DT</v>
          </cell>
          <cell r="P406" t="str">
            <v>FS</v>
          </cell>
          <cell r="Q406" t="str">
            <v>NAC.</v>
          </cell>
        </row>
        <row r="407">
          <cell r="A407" t="str">
            <v>TELE5:NAC.</v>
          </cell>
          <cell r="B407" t="str">
            <v>. 23H00</v>
          </cell>
          <cell r="C407">
            <v>0.95833333333333337</v>
          </cell>
          <cell r="D407">
            <v>36296</v>
          </cell>
          <cell r="E407">
            <v>20</v>
          </cell>
          <cell r="F407">
            <v>1</v>
          </cell>
          <cell r="G407">
            <v>1150</v>
          </cell>
          <cell r="H407">
            <v>223</v>
          </cell>
          <cell r="I407">
            <v>5.2</v>
          </cell>
          <cell r="J407" t="str">
            <v xml:space="preserve"> ME LO DIJO PEREZ</v>
          </cell>
          <cell r="K407" t="str">
            <v xml:space="preserve"> ME LO DIJO PEREZ</v>
          </cell>
          <cell r="L407">
            <v>1150</v>
          </cell>
          <cell r="M407">
            <v>223</v>
          </cell>
          <cell r="N407">
            <v>5.2</v>
          </cell>
          <cell r="O407" t="str">
            <v>PT</v>
          </cell>
          <cell r="P407" t="str">
            <v>FS</v>
          </cell>
          <cell r="Q407" t="str">
            <v>NAC.</v>
          </cell>
        </row>
        <row r="408">
          <cell r="A408" t="str">
            <v>TELE5:NAC.</v>
          </cell>
          <cell r="B408" t="str">
            <v>. 15H45</v>
          </cell>
          <cell r="C408">
            <v>0.65625</v>
          </cell>
          <cell r="D408">
            <v>36304</v>
          </cell>
          <cell r="E408">
            <v>20</v>
          </cell>
          <cell r="F408">
            <v>1</v>
          </cell>
          <cell r="G408">
            <v>1240</v>
          </cell>
          <cell r="H408">
            <v>219</v>
          </cell>
          <cell r="I408">
            <v>5.7</v>
          </cell>
          <cell r="J408" t="str">
            <v xml:space="preserve"> AL SALIR DE CLASE</v>
          </cell>
          <cell r="K408" t="str">
            <v xml:space="preserve"> AL SALIR DE CLASE</v>
          </cell>
          <cell r="L408">
            <v>1240</v>
          </cell>
          <cell r="M408">
            <v>219</v>
          </cell>
          <cell r="N408">
            <v>5.7</v>
          </cell>
          <cell r="O408" t="str">
            <v>DT</v>
          </cell>
          <cell r="P408" t="str">
            <v>Lab</v>
          </cell>
          <cell r="Q408" t="str">
            <v>NAC.</v>
          </cell>
        </row>
        <row r="409">
          <cell r="A409" t="str">
            <v>TELE5:NAC.</v>
          </cell>
          <cell r="B409" t="str">
            <v>. 14H45</v>
          </cell>
          <cell r="C409">
            <v>0.61458333333333337</v>
          </cell>
          <cell r="D409">
            <v>36305</v>
          </cell>
          <cell r="E409">
            <v>20</v>
          </cell>
          <cell r="F409">
            <v>1</v>
          </cell>
          <cell r="G409">
            <v>1150</v>
          </cell>
          <cell r="H409">
            <v>217</v>
          </cell>
          <cell r="I409">
            <v>5.3</v>
          </cell>
          <cell r="J409" t="str">
            <v xml:space="preserve"> NOTICIAS 1</v>
          </cell>
          <cell r="K409" t="str">
            <v xml:space="preserve"> NOTICIAS 1</v>
          </cell>
          <cell r="L409">
            <v>1150</v>
          </cell>
          <cell r="M409">
            <v>217</v>
          </cell>
          <cell r="N409">
            <v>5.3</v>
          </cell>
          <cell r="O409" t="str">
            <v>DT</v>
          </cell>
          <cell r="P409" t="str">
            <v>Lab</v>
          </cell>
          <cell r="Q409" t="str">
            <v>NAC.</v>
          </cell>
        </row>
        <row r="410">
          <cell r="A410" t="str">
            <v>TELE5:NAC.</v>
          </cell>
          <cell r="B410" t="str">
            <v>. 22H45</v>
          </cell>
          <cell r="C410">
            <v>0.94791666666666663</v>
          </cell>
          <cell r="D410">
            <v>36305</v>
          </cell>
          <cell r="E410">
            <v>20</v>
          </cell>
          <cell r="F410">
            <v>1</v>
          </cell>
          <cell r="G410">
            <v>5650</v>
          </cell>
          <cell r="H410">
            <v>616</v>
          </cell>
          <cell r="I410">
            <v>9.1999999999999993</v>
          </cell>
          <cell r="J410" t="str">
            <v xml:space="preserve"> MEDICO DE FAMILIA</v>
          </cell>
          <cell r="K410" t="str">
            <v xml:space="preserve"> MEDICO DE FAMILIA</v>
          </cell>
          <cell r="L410">
            <v>5650</v>
          </cell>
          <cell r="M410">
            <v>616</v>
          </cell>
          <cell r="N410">
            <v>9.1999999999999993</v>
          </cell>
          <cell r="O410" t="str">
            <v>PT</v>
          </cell>
          <cell r="P410" t="str">
            <v>Lab</v>
          </cell>
          <cell r="Q410" t="str">
            <v>NAC.</v>
          </cell>
        </row>
        <row r="411">
          <cell r="A411" t="str">
            <v>TELE5:NAC.</v>
          </cell>
          <cell r="B411" t="str">
            <v>. 15H45</v>
          </cell>
          <cell r="C411">
            <v>0.65625</v>
          </cell>
          <cell r="D411">
            <v>36306</v>
          </cell>
          <cell r="E411">
            <v>20</v>
          </cell>
          <cell r="F411">
            <v>1</v>
          </cell>
          <cell r="G411">
            <v>1240</v>
          </cell>
          <cell r="H411">
            <v>215</v>
          </cell>
          <cell r="I411">
            <v>5.8</v>
          </cell>
          <cell r="J411" t="str">
            <v xml:space="preserve"> AL SALIR DE CLASE</v>
          </cell>
          <cell r="K411" t="str">
            <v xml:space="preserve"> AL SALIR DE CLASE</v>
          </cell>
          <cell r="L411">
            <v>1240</v>
          </cell>
          <cell r="M411">
            <v>215</v>
          </cell>
          <cell r="N411">
            <v>5.8</v>
          </cell>
          <cell r="O411" t="str">
            <v>DT</v>
          </cell>
          <cell r="P411" t="str">
            <v>Lab</v>
          </cell>
          <cell r="Q411" t="str">
            <v>NAC.</v>
          </cell>
        </row>
        <row r="412">
          <cell r="A412" t="str">
            <v>TELE5:NAC.</v>
          </cell>
          <cell r="B412" t="str">
            <v>. 17H00</v>
          </cell>
          <cell r="C412">
            <v>0.70833333333333337</v>
          </cell>
          <cell r="D412">
            <v>36306</v>
          </cell>
          <cell r="E412">
            <v>20</v>
          </cell>
          <cell r="F412">
            <v>1</v>
          </cell>
          <cell r="G412">
            <v>750</v>
          </cell>
          <cell r="H412">
            <v>191</v>
          </cell>
          <cell r="I412">
            <v>3.9</v>
          </cell>
          <cell r="J412" t="str">
            <v xml:space="preserve"> CINE</v>
          </cell>
          <cell r="K412" t="str">
            <v xml:space="preserve"> CINE</v>
          </cell>
          <cell r="L412">
            <v>750</v>
          </cell>
          <cell r="M412">
            <v>191</v>
          </cell>
          <cell r="N412">
            <v>3.9</v>
          </cell>
          <cell r="O412" t="str">
            <v>DT</v>
          </cell>
          <cell r="P412" t="str">
            <v>Lab</v>
          </cell>
          <cell r="Q412" t="str">
            <v>NAC.</v>
          </cell>
        </row>
        <row r="413">
          <cell r="A413" t="str">
            <v>TELE5:NAC.</v>
          </cell>
          <cell r="B413" t="str">
            <v>. 14H45</v>
          </cell>
          <cell r="C413">
            <v>0.61458333333333337</v>
          </cell>
          <cell r="D413">
            <v>36307</v>
          </cell>
          <cell r="E413">
            <v>20</v>
          </cell>
          <cell r="F413">
            <v>1</v>
          </cell>
          <cell r="G413">
            <v>1150</v>
          </cell>
          <cell r="H413">
            <v>231</v>
          </cell>
          <cell r="I413">
            <v>5</v>
          </cell>
          <cell r="J413" t="str">
            <v xml:space="preserve"> NOTICIAS 1</v>
          </cell>
          <cell r="K413" t="str">
            <v xml:space="preserve"> NOTICIAS 1</v>
          </cell>
          <cell r="L413">
            <v>1150</v>
          </cell>
          <cell r="M413">
            <v>231</v>
          </cell>
          <cell r="N413">
            <v>5</v>
          </cell>
          <cell r="O413" t="str">
            <v>DT</v>
          </cell>
          <cell r="P413" t="str">
            <v>Lab</v>
          </cell>
          <cell r="Q413" t="str">
            <v>NAC.</v>
          </cell>
        </row>
        <row r="414">
          <cell r="A414" t="str">
            <v>TELE5:NAC.</v>
          </cell>
          <cell r="B414" t="str">
            <v>. 15H45</v>
          </cell>
          <cell r="C414">
            <v>0.65625</v>
          </cell>
          <cell r="D414">
            <v>36308</v>
          </cell>
          <cell r="E414">
            <v>20</v>
          </cell>
          <cell r="F414">
            <v>1</v>
          </cell>
          <cell r="G414">
            <v>1240</v>
          </cell>
          <cell r="H414">
            <v>206</v>
          </cell>
          <cell r="I414">
            <v>6</v>
          </cell>
          <cell r="J414" t="str">
            <v xml:space="preserve"> AL SALIR DE CLASE</v>
          </cell>
          <cell r="K414" t="str">
            <v xml:space="preserve"> AL SALIR DE CLASE</v>
          </cell>
          <cell r="L414">
            <v>1240</v>
          </cell>
          <cell r="M414">
            <v>206</v>
          </cell>
          <cell r="N414">
            <v>6</v>
          </cell>
          <cell r="O414" t="str">
            <v>DT</v>
          </cell>
          <cell r="P414" t="str">
            <v>Lab</v>
          </cell>
          <cell r="Q414" t="str">
            <v>NAC.</v>
          </cell>
        </row>
        <row r="415">
          <cell r="A415" t="str">
            <v>TELE5:NAC.</v>
          </cell>
          <cell r="B415" t="str">
            <v>. 23H00</v>
          </cell>
          <cell r="C415">
            <v>0.95833333333333337</v>
          </cell>
          <cell r="D415">
            <v>36308</v>
          </cell>
          <cell r="E415">
            <v>20</v>
          </cell>
          <cell r="F415">
            <v>1</v>
          </cell>
          <cell r="G415">
            <v>2950</v>
          </cell>
          <cell r="H415">
            <v>309</v>
          </cell>
          <cell r="I415">
            <v>9.6</v>
          </cell>
          <cell r="J415" t="str">
            <v xml:space="preserve"> CINE 5 ESTRELLAS</v>
          </cell>
          <cell r="K415" t="str">
            <v xml:space="preserve"> CINE 5 ESTRELLAS</v>
          </cell>
          <cell r="L415">
            <v>2950</v>
          </cell>
          <cell r="M415">
            <v>309</v>
          </cell>
          <cell r="N415">
            <v>9.6</v>
          </cell>
          <cell r="O415" t="str">
            <v>PT</v>
          </cell>
          <cell r="P415" t="str">
            <v>Lab</v>
          </cell>
          <cell r="Q415" t="str">
            <v>NAC.</v>
          </cell>
        </row>
        <row r="416">
          <cell r="A416" t="str">
            <v>TELE5:NAC.</v>
          </cell>
          <cell r="B416" t="str">
            <v>. 16H00</v>
          </cell>
          <cell r="C416">
            <v>0.66666666666666663</v>
          </cell>
          <cell r="D416">
            <v>36309</v>
          </cell>
          <cell r="E416">
            <v>20</v>
          </cell>
          <cell r="F416">
            <v>1</v>
          </cell>
          <cell r="G416">
            <v>1200</v>
          </cell>
          <cell r="H416">
            <v>243</v>
          </cell>
          <cell r="I416">
            <v>4.9000000000000004</v>
          </cell>
          <cell r="J416" t="str">
            <v xml:space="preserve"> CINE FAMILIAR</v>
          </cell>
          <cell r="K416" t="str">
            <v xml:space="preserve"> CINE FAMILIAR</v>
          </cell>
          <cell r="L416">
            <v>1200</v>
          </cell>
          <cell r="M416">
            <v>243</v>
          </cell>
          <cell r="N416">
            <v>4.9000000000000004</v>
          </cell>
          <cell r="O416" t="str">
            <v>DT</v>
          </cell>
          <cell r="P416" t="str">
            <v>FS</v>
          </cell>
          <cell r="Q416" t="str">
            <v>NAC.</v>
          </cell>
        </row>
        <row r="417">
          <cell r="A417" t="str">
            <v>TELE5:NAC.</v>
          </cell>
          <cell r="B417" t="str">
            <v>. 17H45</v>
          </cell>
          <cell r="C417">
            <v>0.73958333333333337</v>
          </cell>
          <cell r="D417">
            <v>36309</v>
          </cell>
          <cell r="E417">
            <v>20</v>
          </cell>
          <cell r="F417">
            <v>1</v>
          </cell>
          <cell r="G417">
            <v>630</v>
          </cell>
          <cell r="H417">
            <v>205</v>
          </cell>
          <cell r="I417">
            <v>3.1</v>
          </cell>
          <cell r="J417" t="str">
            <v xml:space="preserve"> CINE</v>
          </cell>
          <cell r="K417" t="str">
            <v xml:space="preserve"> CINE</v>
          </cell>
          <cell r="L417">
            <v>630</v>
          </cell>
          <cell r="M417">
            <v>205</v>
          </cell>
          <cell r="N417">
            <v>3.1</v>
          </cell>
          <cell r="O417" t="str">
            <v>DT</v>
          </cell>
          <cell r="P417" t="str">
            <v>FS</v>
          </cell>
          <cell r="Q417" t="str">
            <v>NAC.</v>
          </cell>
        </row>
        <row r="418">
          <cell r="A418" t="str">
            <v>TELE5:NAC.</v>
          </cell>
          <cell r="B418" t="str">
            <v>. 16H45</v>
          </cell>
          <cell r="C418">
            <v>0.69791666666666663</v>
          </cell>
          <cell r="D418">
            <v>36310</v>
          </cell>
          <cell r="E418">
            <v>20</v>
          </cell>
          <cell r="F418">
            <v>1</v>
          </cell>
          <cell r="G418">
            <v>630</v>
          </cell>
          <cell r="H418">
            <v>167</v>
          </cell>
          <cell r="I418">
            <v>3.8</v>
          </cell>
          <cell r="J418" t="str">
            <v xml:space="preserve"> CINE</v>
          </cell>
          <cell r="K418" t="str">
            <v xml:space="preserve"> CINE</v>
          </cell>
          <cell r="L418">
            <v>630</v>
          </cell>
          <cell r="M418">
            <v>167</v>
          </cell>
          <cell r="N418">
            <v>3.8</v>
          </cell>
          <cell r="O418" t="str">
            <v>DT</v>
          </cell>
          <cell r="P418" t="str">
            <v>FS</v>
          </cell>
          <cell r="Q418" t="str">
            <v>NAC.</v>
          </cell>
        </row>
        <row r="419">
          <cell r="A419" t="str">
            <v>TELE5:NAC.</v>
          </cell>
          <cell r="B419" t="str">
            <v>. 14H45</v>
          </cell>
          <cell r="C419">
            <v>0.61458333333333337</v>
          </cell>
          <cell r="D419">
            <v>36311</v>
          </cell>
          <cell r="E419">
            <v>20</v>
          </cell>
          <cell r="F419">
            <v>1</v>
          </cell>
          <cell r="G419">
            <v>1150</v>
          </cell>
          <cell r="H419">
            <v>223</v>
          </cell>
          <cell r="I419">
            <v>5.2</v>
          </cell>
          <cell r="J419" t="str">
            <v xml:space="preserve"> NOTICIAS 1</v>
          </cell>
          <cell r="K419" t="str">
            <v xml:space="preserve"> NOTICIAS 1</v>
          </cell>
          <cell r="L419">
            <v>1150</v>
          </cell>
          <cell r="M419">
            <v>223</v>
          </cell>
          <cell r="N419">
            <v>5.2</v>
          </cell>
          <cell r="O419" t="str">
            <v>DT</v>
          </cell>
          <cell r="P419" t="str">
            <v>Lab</v>
          </cell>
          <cell r="Q419" t="str">
            <v>NAC.</v>
          </cell>
        </row>
        <row r="420">
          <cell r="A420" t="str">
            <v>TELE5:NAC.</v>
          </cell>
          <cell r="B420" t="str">
            <v>. 16H15</v>
          </cell>
          <cell r="C420">
            <v>0.67708333333333337</v>
          </cell>
          <cell r="D420">
            <v>36311</v>
          </cell>
          <cell r="E420">
            <v>20</v>
          </cell>
          <cell r="F420">
            <v>1</v>
          </cell>
          <cell r="G420">
            <v>750</v>
          </cell>
          <cell r="H420">
            <v>162</v>
          </cell>
          <cell r="I420">
            <v>4.5999999999999996</v>
          </cell>
          <cell r="J420" t="str">
            <v xml:space="preserve"> CINE</v>
          </cell>
          <cell r="K420" t="str">
            <v xml:space="preserve"> CINE</v>
          </cell>
          <cell r="L420">
            <v>750</v>
          </cell>
          <cell r="M420">
            <v>162</v>
          </cell>
          <cell r="N420">
            <v>4.5999999999999996</v>
          </cell>
          <cell r="O420" t="str">
            <v>DT</v>
          </cell>
          <cell r="P420" t="str">
            <v>Lab</v>
          </cell>
          <cell r="Q420" t="str">
            <v>NAC.</v>
          </cell>
        </row>
        <row r="421">
          <cell r="A421" t="str">
            <v>TELE5:NAC.</v>
          </cell>
          <cell r="B421" t="str">
            <v>. 24H15</v>
          </cell>
          <cell r="C421">
            <v>1.0104166666666667</v>
          </cell>
          <cell r="D421">
            <v>36312</v>
          </cell>
          <cell r="E421">
            <v>20</v>
          </cell>
          <cell r="F421">
            <v>1</v>
          </cell>
          <cell r="G421">
            <v>150</v>
          </cell>
          <cell r="H421">
            <v>31</v>
          </cell>
          <cell r="I421">
            <v>4.8</v>
          </cell>
          <cell r="J421" t="str">
            <v xml:space="preserve"> CRONICAS MARCIANAS</v>
          </cell>
          <cell r="K421" t="str">
            <v xml:space="preserve"> CRONICAS MARCIANAS</v>
          </cell>
          <cell r="L421">
            <v>150</v>
          </cell>
          <cell r="M421">
            <v>31</v>
          </cell>
          <cell r="N421">
            <v>4.8</v>
          </cell>
          <cell r="O421" t="str">
            <v>PT</v>
          </cell>
          <cell r="P421" t="str">
            <v>Lab</v>
          </cell>
          <cell r="Q421" t="str">
            <v>NAC.</v>
          </cell>
        </row>
        <row r="422">
          <cell r="A422" t="str">
            <v>TELE5:NAC.</v>
          </cell>
          <cell r="B422" t="str">
            <v>. 15H45</v>
          </cell>
          <cell r="C422">
            <v>0.65625</v>
          </cell>
          <cell r="D422">
            <v>36313</v>
          </cell>
          <cell r="E422">
            <v>20</v>
          </cell>
          <cell r="F422">
            <v>1</v>
          </cell>
          <cell r="G422">
            <v>1240</v>
          </cell>
          <cell r="H422">
            <v>211</v>
          </cell>
          <cell r="I422">
            <v>5.9</v>
          </cell>
          <cell r="J422" t="str">
            <v xml:space="preserve"> AL SALIR DE CLASE</v>
          </cell>
          <cell r="K422" t="str">
            <v xml:space="preserve"> AL SALIR DE CLASE</v>
          </cell>
          <cell r="L422">
            <v>1240</v>
          </cell>
          <cell r="M422">
            <v>211</v>
          </cell>
          <cell r="N422">
            <v>5.9</v>
          </cell>
          <cell r="O422" t="str">
            <v>DT</v>
          </cell>
          <cell r="P422" t="str">
            <v>Lab</v>
          </cell>
          <cell r="Q422" t="str">
            <v>NAC.</v>
          </cell>
        </row>
        <row r="423">
          <cell r="A423" t="str">
            <v>TELE5:NAC.</v>
          </cell>
          <cell r="B423" t="str">
            <v>. 23H15</v>
          </cell>
          <cell r="C423">
            <v>0.96875</v>
          </cell>
          <cell r="D423">
            <v>36313</v>
          </cell>
          <cell r="E423">
            <v>20</v>
          </cell>
          <cell r="F423">
            <v>1</v>
          </cell>
          <cell r="G423">
            <v>1650</v>
          </cell>
          <cell r="H423">
            <v>285</v>
          </cell>
          <cell r="I423">
            <v>5.8</v>
          </cell>
          <cell r="J423" t="str">
            <v xml:space="preserve"> CALLES DE SAN FERNANDO</v>
          </cell>
          <cell r="K423" t="str">
            <v xml:space="preserve"> CALLES DE SAN FERNANDO</v>
          </cell>
          <cell r="L423">
            <v>1650</v>
          </cell>
          <cell r="M423">
            <v>285</v>
          </cell>
          <cell r="N423">
            <v>5.8</v>
          </cell>
          <cell r="O423" t="str">
            <v>PT</v>
          </cell>
          <cell r="P423" t="str">
            <v>Lab</v>
          </cell>
          <cell r="Q423" t="str">
            <v>NAC.</v>
          </cell>
        </row>
        <row r="424">
          <cell r="A424" t="str">
            <v>TELE5:NAC.</v>
          </cell>
          <cell r="B424" t="str">
            <v>. 14H45</v>
          </cell>
          <cell r="C424">
            <v>0.61458333333333337</v>
          </cell>
          <cell r="D424">
            <v>36315</v>
          </cell>
          <cell r="E424">
            <v>20</v>
          </cell>
          <cell r="F424">
            <v>1</v>
          </cell>
          <cell r="G424">
            <v>1150</v>
          </cell>
          <cell r="H424">
            <v>229</v>
          </cell>
          <cell r="I424">
            <v>5</v>
          </cell>
          <cell r="J424" t="str">
            <v xml:space="preserve"> NOTICIAS 1</v>
          </cell>
          <cell r="K424" t="str">
            <v xml:space="preserve"> NOTICIAS 1</v>
          </cell>
          <cell r="L424">
            <v>1150</v>
          </cell>
          <cell r="M424">
            <v>229</v>
          </cell>
          <cell r="N424">
            <v>5</v>
          </cell>
          <cell r="O424" t="str">
            <v>DT</v>
          </cell>
          <cell r="P424" t="str">
            <v>Lab</v>
          </cell>
          <cell r="Q424" t="str">
            <v>NAC.</v>
          </cell>
        </row>
        <row r="425">
          <cell r="A425" t="str">
            <v>TELE5:NAC.</v>
          </cell>
          <cell r="B425" t="str">
            <v>. 16H15</v>
          </cell>
          <cell r="C425">
            <v>0.67708333333333337</v>
          </cell>
          <cell r="D425">
            <v>36315</v>
          </cell>
          <cell r="E425">
            <v>20</v>
          </cell>
          <cell r="F425">
            <v>1</v>
          </cell>
          <cell r="G425">
            <v>750</v>
          </cell>
          <cell r="H425">
            <v>158</v>
          </cell>
          <cell r="I425">
            <v>4.7</v>
          </cell>
          <cell r="J425" t="str">
            <v xml:space="preserve"> CINE</v>
          </cell>
          <cell r="K425" t="str">
            <v xml:space="preserve"> CINE</v>
          </cell>
          <cell r="L425">
            <v>750</v>
          </cell>
          <cell r="M425">
            <v>158</v>
          </cell>
          <cell r="N425">
            <v>4.7</v>
          </cell>
          <cell r="O425" t="str">
            <v>DT</v>
          </cell>
          <cell r="P425" t="str">
            <v>Lab</v>
          </cell>
          <cell r="Q425" t="str">
            <v>NAC.</v>
          </cell>
        </row>
        <row r="426">
          <cell r="A426" t="str">
            <v>TELE5:NAC.</v>
          </cell>
          <cell r="B426" t="str">
            <v>. 14H45</v>
          </cell>
          <cell r="C426">
            <v>0.61458333333333337</v>
          </cell>
          <cell r="D426">
            <v>36316</v>
          </cell>
          <cell r="E426">
            <v>20</v>
          </cell>
          <cell r="F426">
            <v>1</v>
          </cell>
          <cell r="G426">
            <v>1150</v>
          </cell>
          <cell r="H426">
            <v>328</v>
          </cell>
          <cell r="I426">
            <v>3.5</v>
          </cell>
          <cell r="J426" t="str">
            <v xml:space="preserve"> NOTICIAS 1</v>
          </cell>
          <cell r="K426" t="str">
            <v xml:space="preserve"> NOTICIAS 1</v>
          </cell>
          <cell r="L426">
            <v>1150</v>
          </cell>
          <cell r="M426">
            <v>328</v>
          </cell>
          <cell r="N426">
            <v>3.5</v>
          </cell>
          <cell r="O426" t="str">
            <v>DT</v>
          </cell>
          <cell r="P426" t="str">
            <v>FS</v>
          </cell>
          <cell r="Q426" t="str">
            <v>NAC.</v>
          </cell>
        </row>
        <row r="427">
          <cell r="A427" t="str">
            <v>TELE5:NAC.</v>
          </cell>
          <cell r="B427" t="str">
            <v>. 16H45</v>
          </cell>
          <cell r="C427">
            <v>0.69791666666666663</v>
          </cell>
          <cell r="D427">
            <v>36316</v>
          </cell>
          <cell r="E427">
            <v>20</v>
          </cell>
          <cell r="F427">
            <v>1</v>
          </cell>
          <cell r="G427">
            <v>1200</v>
          </cell>
          <cell r="H427">
            <v>279</v>
          </cell>
          <cell r="I427">
            <v>4.3</v>
          </cell>
          <cell r="J427" t="str">
            <v xml:space="preserve"> CINE FAMILIAR</v>
          </cell>
          <cell r="K427" t="str">
            <v xml:space="preserve"> CINE FAMILIAR</v>
          </cell>
          <cell r="L427">
            <v>1200</v>
          </cell>
          <cell r="M427">
            <v>279</v>
          </cell>
          <cell r="N427">
            <v>4.3</v>
          </cell>
          <cell r="O427" t="str">
            <v>DT</v>
          </cell>
          <cell r="P427" t="str">
            <v>FS</v>
          </cell>
          <cell r="Q427" t="str">
            <v>NAC.</v>
          </cell>
        </row>
        <row r="428">
          <cell r="A428" t="str">
            <v>TELE5:NAC.</v>
          </cell>
          <cell r="B428" t="str">
            <v>. 17H45</v>
          </cell>
          <cell r="C428">
            <v>0.73958333333333337</v>
          </cell>
          <cell r="D428">
            <v>36316</v>
          </cell>
          <cell r="E428">
            <v>20</v>
          </cell>
          <cell r="F428">
            <v>1</v>
          </cell>
          <cell r="G428">
            <v>630</v>
          </cell>
          <cell r="H428">
            <v>208</v>
          </cell>
          <cell r="I428">
            <v>3</v>
          </cell>
          <cell r="J428" t="str">
            <v xml:space="preserve"> CINE</v>
          </cell>
          <cell r="K428" t="str">
            <v xml:space="preserve"> CINE</v>
          </cell>
          <cell r="L428">
            <v>630</v>
          </cell>
          <cell r="M428">
            <v>208</v>
          </cell>
          <cell r="N428">
            <v>3</v>
          </cell>
          <cell r="O428" t="str">
            <v>DT</v>
          </cell>
          <cell r="P428" t="str">
            <v>FS</v>
          </cell>
          <cell r="Q428" t="str">
            <v>NAC.</v>
          </cell>
        </row>
        <row r="429">
          <cell r="A429" t="str">
            <v>TELE5:NAC.</v>
          </cell>
          <cell r="B429" t="str">
            <v>. 16H45</v>
          </cell>
          <cell r="C429">
            <v>0.69791666666666663</v>
          </cell>
          <cell r="D429">
            <v>36317</v>
          </cell>
          <cell r="E429">
            <v>20</v>
          </cell>
          <cell r="F429">
            <v>1</v>
          </cell>
          <cell r="G429">
            <v>630</v>
          </cell>
          <cell r="H429">
            <v>167</v>
          </cell>
          <cell r="I429">
            <v>3.8</v>
          </cell>
          <cell r="J429" t="str">
            <v xml:space="preserve"> CINE</v>
          </cell>
          <cell r="K429" t="str">
            <v xml:space="preserve"> CINE</v>
          </cell>
          <cell r="L429">
            <v>630</v>
          </cell>
          <cell r="M429">
            <v>167</v>
          </cell>
          <cell r="N429">
            <v>3.8</v>
          </cell>
          <cell r="O429" t="str">
            <v>DT</v>
          </cell>
          <cell r="P429" t="str">
            <v>FS</v>
          </cell>
          <cell r="Q429" t="str">
            <v>NAC.</v>
          </cell>
        </row>
        <row r="430">
          <cell r="A430" t="str">
            <v>TELE5:NAC.</v>
          </cell>
          <cell r="B430" t="str">
            <v>. 23H00</v>
          </cell>
          <cell r="C430">
            <v>0.95833333333333337</v>
          </cell>
          <cell r="D430">
            <v>36317</v>
          </cell>
          <cell r="E430">
            <v>20</v>
          </cell>
          <cell r="F430">
            <v>1</v>
          </cell>
          <cell r="G430">
            <v>1150</v>
          </cell>
          <cell r="H430">
            <v>237</v>
          </cell>
          <cell r="I430">
            <v>4.9000000000000004</v>
          </cell>
          <cell r="J430" t="str">
            <v xml:space="preserve"> ME LO DIJO PEREZ</v>
          </cell>
          <cell r="K430" t="str">
            <v xml:space="preserve"> ME LO DIJO PEREZ</v>
          </cell>
          <cell r="L430">
            <v>1150</v>
          </cell>
          <cell r="M430">
            <v>237</v>
          </cell>
          <cell r="N430">
            <v>4.9000000000000004</v>
          </cell>
          <cell r="O430" t="str">
            <v>PT</v>
          </cell>
          <cell r="P430" t="str">
            <v>FS</v>
          </cell>
          <cell r="Q430" t="str">
            <v>NAC.</v>
          </cell>
        </row>
        <row r="431">
          <cell r="A431" t="str">
            <v>TELE5:NAC.</v>
          </cell>
          <cell r="B431" t="str">
            <v>. 14H45</v>
          </cell>
          <cell r="C431">
            <v>0.61458333333333337</v>
          </cell>
          <cell r="D431">
            <v>36318</v>
          </cell>
          <cell r="E431">
            <v>20</v>
          </cell>
          <cell r="F431">
            <v>1</v>
          </cell>
          <cell r="G431">
            <v>1150</v>
          </cell>
          <cell r="H431">
            <v>223</v>
          </cell>
          <cell r="I431">
            <v>5.2</v>
          </cell>
          <cell r="J431" t="str">
            <v xml:space="preserve"> NOTICIAS 1</v>
          </cell>
          <cell r="K431" t="str">
            <v xml:space="preserve"> NOTICIAS 1</v>
          </cell>
          <cell r="L431">
            <v>1150</v>
          </cell>
          <cell r="M431">
            <v>223</v>
          </cell>
          <cell r="N431">
            <v>5.2</v>
          </cell>
          <cell r="O431" t="str">
            <v>DT</v>
          </cell>
          <cell r="P431" t="str">
            <v>Lab</v>
          </cell>
          <cell r="Q431" t="str">
            <v>NAC.</v>
          </cell>
        </row>
        <row r="432">
          <cell r="A432" t="str">
            <v>TELE5:NAC.</v>
          </cell>
          <cell r="B432" t="str">
            <v>. 16H15</v>
          </cell>
          <cell r="C432">
            <v>0.67708333333333337</v>
          </cell>
          <cell r="D432">
            <v>36319</v>
          </cell>
          <cell r="E432">
            <v>20</v>
          </cell>
          <cell r="F432">
            <v>1</v>
          </cell>
          <cell r="G432">
            <v>750</v>
          </cell>
          <cell r="H432">
            <v>165</v>
          </cell>
          <cell r="I432">
            <v>4.5</v>
          </cell>
          <cell r="J432" t="str">
            <v xml:space="preserve"> CINE</v>
          </cell>
          <cell r="K432" t="str">
            <v xml:space="preserve"> CINE</v>
          </cell>
          <cell r="L432">
            <v>750</v>
          </cell>
          <cell r="M432">
            <v>165</v>
          </cell>
          <cell r="N432">
            <v>4.5</v>
          </cell>
          <cell r="O432" t="str">
            <v>DT</v>
          </cell>
          <cell r="P432" t="str">
            <v>Lab</v>
          </cell>
          <cell r="Q432" t="str">
            <v>NAC.</v>
          </cell>
        </row>
        <row r="433">
          <cell r="A433" t="str">
            <v>TELE5:NAC.</v>
          </cell>
          <cell r="B433" t="str">
            <v>. 22H45</v>
          </cell>
          <cell r="C433">
            <v>0.94791666666666663</v>
          </cell>
          <cell r="D433">
            <v>36319</v>
          </cell>
          <cell r="E433">
            <v>20</v>
          </cell>
          <cell r="F433">
            <v>1</v>
          </cell>
          <cell r="G433">
            <v>5650</v>
          </cell>
          <cell r="H433">
            <v>640</v>
          </cell>
          <cell r="I433">
            <v>8.8000000000000007</v>
          </cell>
          <cell r="J433" t="str">
            <v xml:space="preserve"> MEDICO DE FAMILIA</v>
          </cell>
          <cell r="K433" t="str">
            <v xml:space="preserve"> MEDICO DE FAMILIA</v>
          </cell>
          <cell r="L433">
            <v>5650</v>
          </cell>
          <cell r="M433">
            <v>640</v>
          </cell>
          <cell r="N433">
            <v>8.8000000000000007</v>
          </cell>
          <cell r="O433" t="str">
            <v>PT</v>
          </cell>
          <cell r="P433" t="str">
            <v>Lab</v>
          </cell>
          <cell r="Q433" t="str">
            <v>NAC.</v>
          </cell>
        </row>
        <row r="434">
          <cell r="A434" t="str">
            <v>TELE5:NAC.</v>
          </cell>
          <cell r="B434" t="str">
            <v>. 14H45</v>
          </cell>
          <cell r="C434">
            <v>0.61458333333333337</v>
          </cell>
          <cell r="D434">
            <v>36322</v>
          </cell>
          <cell r="E434">
            <v>20</v>
          </cell>
          <cell r="F434">
            <v>1</v>
          </cell>
          <cell r="G434">
            <v>1150</v>
          </cell>
          <cell r="H434">
            <v>229</v>
          </cell>
          <cell r="I434">
            <v>5</v>
          </cell>
          <cell r="J434" t="str">
            <v xml:space="preserve"> NOTICIAS 1</v>
          </cell>
          <cell r="K434" t="str">
            <v xml:space="preserve"> NOTICIAS 1</v>
          </cell>
          <cell r="L434">
            <v>1150</v>
          </cell>
          <cell r="M434">
            <v>229</v>
          </cell>
          <cell r="N434">
            <v>5</v>
          </cell>
          <cell r="O434" t="str">
            <v>DT</v>
          </cell>
          <cell r="P434" t="str">
            <v>Lab</v>
          </cell>
          <cell r="Q434" t="str">
            <v>NAC.</v>
          </cell>
        </row>
        <row r="435">
          <cell r="A435" t="str">
            <v>TELE5:NAC.</v>
          </cell>
          <cell r="B435" t="str">
            <v>. 15H30</v>
          </cell>
          <cell r="C435">
            <v>0.64583333333333337</v>
          </cell>
          <cell r="D435">
            <v>36323</v>
          </cell>
          <cell r="E435">
            <v>20</v>
          </cell>
          <cell r="F435">
            <v>1</v>
          </cell>
          <cell r="G435">
            <v>1200</v>
          </cell>
          <cell r="H435">
            <v>303</v>
          </cell>
          <cell r="I435">
            <v>4</v>
          </cell>
          <cell r="J435" t="str">
            <v xml:space="preserve"> CINE FAMILIAR</v>
          </cell>
          <cell r="K435" t="str">
            <v xml:space="preserve"> CINE FAMILIAR</v>
          </cell>
          <cell r="L435">
            <v>1200</v>
          </cell>
          <cell r="M435">
            <v>303</v>
          </cell>
          <cell r="N435">
            <v>4</v>
          </cell>
          <cell r="O435" t="str">
            <v>DT</v>
          </cell>
          <cell r="P435" t="str">
            <v>FS</v>
          </cell>
          <cell r="Q435" t="str">
            <v>NAC.</v>
          </cell>
        </row>
        <row r="436">
          <cell r="A436" t="str">
            <v>TELE5:NAC.</v>
          </cell>
          <cell r="B436" t="str">
            <v>. 17H15</v>
          </cell>
          <cell r="C436">
            <v>0.71875</v>
          </cell>
          <cell r="D436">
            <v>36323</v>
          </cell>
          <cell r="E436">
            <v>20</v>
          </cell>
          <cell r="F436">
            <v>1</v>
          </cell>
          <cell r="G436">
            <v>1200</v>
          </cell>
          <cell r="H436">
            <v>347</v>
          </cell>
          <cell r="I436">
            <v>3.5</v>
          </cell>
          <cell r="J436" t="str">
            <v xml:space="preserve"> CINE FAMILIAR</v>
          </cell>
          <cell r="K436" t="str">
            <v xml:space="preserve"> CINE FAMILIAR</v>
          </cell>
          <cell r="L436">
            <v>1200</v>
          </cell>
          <cell r="M436">
            <v>347</v>
          </cell>
          <cell r="N436">
            <v>3.5</v>
          </cell>
          <cell r="O436" t="str">
            <v>DT</v>
          </cell>
          <cell r="P436" t="str">
            <v>FS</v>
          </cell>
          <cell r="Q436" t="str">
            <v>NAC.</v>
          </cell>
        </row>
        <row r="437">
          <cell r="A437" t="str">
            <v>TELE5:NAC.</v>
          </cell>
          <cell r="B437" t="str">
            <v>. 16H45</v>
          </cell>
          <cell r="C437">
            <v>0.69791666666666663</v>
          </cell>
          <cell r="D437">
            <v>36324</v>
          </cell>
          <cell r="E437">
            <v>20</v>
          </cell>
          <cell r="F437">
            <v>1</v>
          </cell>
          <cell r="G437">
            <v>630</v>
          </cell>
          <cell r="H437">
            <v>168</v>
          </cell>
          <cell r="I437">
            <v>3.7</v>
          </cell>
          <cell r="J437" t="str">
            <v xml:space="preserve"> CINE</v>
          </cell>
          <cell r="K437" t="str">
            <v xml:space="preserve"> CINE</v>
          </cell>
          <cell r="L437">
            <v>630</v>
          </cell>
          <cell r="M437">
            <v>168</v>
          </cell>
          <cell r="N437">
            <v>3.7</v>
          </cell>
          <cell r="O437" t="str">
            <v>DT</v>
          </cell>
          <cell r="P437" t="str">
            <v>FS</v>
          </cell>
          <cell r="Q437" t="str">
            <v>NAC.</v>
          </cell>
        </row>
        <row r="438">
          <cell r="A438" t="str">
            <v>TELE5:NAC.</v>
          </cell>
          <cell r="B438" t="str">
            <v>. 23H00</v>
          </cell>
          <cell r="C438">
            <v>0.95833333333333337</v>
          </cell>
          <cell r="D438">
            <v>36324</v>
          </cell>
          <cell r="E438">
            <v>20</v>
          </cell>
          <cell r="F438">
            <v>1</v>
          </cell>
          <cell r="G438">
            <v>1150</v>
          </cell>
          <cell r="H438">
            <v>242</v>
          </cell>
          <cell r="I438">
            <v>4.8</v>
          </cell>
          <cell r="J438" t="str">
            <v xml:space="preserve"> ME LO DIJO PEREZ</v>
          </cell>
          <cell r="K438" t="str">
            <v xml:space="preserve"> ME LO DIJO PEREZ</v>
          </cell>
          <cell r="L438">
            <v>1150</v>
          </cell>
          <cell r="M438">
            <v>242</v>
          </cell>
          <cell r="N438">
            <v>4.8</v>
          </cell>
          <cell r="O438" t="str">
            <v>PT</v>
          </cell>
          <cell r="P438" t="str">
            <v>FS</v>
          </cell>
          <cell r="Q438" t="str">
            <v>NAC.</v>
          </cell>
        </row>
        <row r="439">
          <cell r="A439" t="str">
            <v>TV3:CAT.</v>
          </cell>
          <cell r="B439" t="str">
            <v xml:space="preserve"> 14H30</v>
          </cell>
          <cell r="C439">
            <v>0.60416666666666663</v>
          </cell>
          <cell r="D439">
            <v>36279</v>
          </cell>
          <cell r="E439">
            <v>20</v>
          </cell>
          <cell r="F439">
            <v>1</v>
          </cell>
          <cell r="G439">
            <v>450</v>
          </cell>
          <cell r="H439">
            <v>363</v>
          </cell>
          <cell r="I439">
            <v>1.2</v>
          </cell>
          <cell r="J439" t="str">
            <v xml:space="preserve"> TN MEDIODIA</v>
          </cell>
          <cell r="K439" t="str">
            <v xml:space="preserve"> TN MEDIODIA</v>
          </cell>
          <cell r="L439">
            <v>450</v>
          </cell>
          <cell r="M439">
            <v>363</v>
          </cell>
          <cell r="N439">
            <v>1.2</v>
          </cell>
          <cell r="O439" t="str">
            <v>DT</v>
          </cell>
          <cell r="P439" t="str">
            <v>Lab</v>
          </cell>
          <cell r="Q439" t="str">
            <v>CAT.</v>
          </cell>
        </row>
        <row r="440">
          <cell r="A440" t="str">
            <v>TV3:CAT.</v>
          </cell>
          <cell r="B440" t="str">
            <v xml:space="preserve"> 16H00</v>
          </cell>
          <cell r="C440">
            <v>0.66666666666666663</v>
          </cell>
          <cell r="D440">
            <v>36279</v>
          </cell>
          <cell r="E440">
            <v>20</v>
          </cell>
          <cell r="F440">
            <v>1</v>
          </cell>
          <cell r="G440">
            <v>700</v>
          </cell>
          <cell r="H440">
            <v>541</v>
          </cell>
          <cell r="I440">
            <v>1.3</v>
          </cell>
          <cell r="J440" t="str">
            <v xml:space="preserve"> LABERINTO DE SOMBRAS</v>
          </cell>
          <cell r="K440" t="str">
            <v xml:space="preserve"> LABERINTO DE SOMBRAS</v>
          </cell>
          <cell r="L440">
            <v>700</v>
          </cell>
          <cell r="M440">
            <v>541</v>
          </cell>
          <cell r="N440">
            <v>1.3</v>
          </cell>
          <cell r="O440" t="str">
            <v>DT</v>
          </cell>
          <cell r="P440" t="str">
            <v>Lab</v>
          </cell>
          <cell r="Q440" t="str">
            <v>CAT.</v>
          </cell>
        </row>
        <row r="441">
          <cell r="A441" t="str">
            <v>TV3:CAT.</v>
          </cell>
          <cell r="B441" t="str">
            <v xml:space="preserve"> 17H30</v>
          </cell>
          <cell r="C441">
            <v>0.72916666666666663</v>
          </cell>
          <cell r="D441">
            <v>36279</v>
          </cell>
          <cell r="E441">
            <v>20</v>
          </cell>
          <cell r="F441">
            <v>1</v>
          </cell>
          <cell r="G441">
            <v>175</v>
          </cell>
          <cell r="H441">
            <v>374</v>
          </cell>
          <cell r="I441">
            <v>0.5</v>
          </cell>
          <cell r="J441" t="str">
            <v xml:space="preserve"> EN DIRECTO MARI PAU</v>
          </cell>
          <cell r="K441" t="str">
            <v xml:space="preserve"> EN DIRECTO MARI PAU</v>
          </cell>
          <cell r="L441">
            <v>175</v>
          </cell>
          <cell r="M441">
            <v>374</v>
          </cell>
          <cell r="N441">
            <v>0.5</v>
          </cell>
          <cell r="O441" t="str">
            <v>DT</v>
          </cell>
          <cell r="P441" t="str">
            <v>Lab</v>
          </cell>
          <cell r="Q441" t="str">
            <v>CAT.</v>
          </cell>
        </row>
        <row r="442">
          <cell r="A442" t="str">
            <v>TV3:CAT.</v>
          </cell>
          <cell r="B442" t="str">
            <v xml:space="preserve"> 19H00</v>
          </cell>
          <cell r="C442">
            <v>0.79166666666666663</v>
          </cell>
          <cell r="D442">
            <v>36279</v>
          </cell>
          <cell r="E442">
            <v>20</v>
          </cell>
          <cell r="F442">
            <v>1</v>
          </cell>
          <cell r="G442">
            <v>200</v>
          </cell>
          <cell r="H442">
            <v>546</v>
          </cell>
          <cell r="I442">
            <v>0.4</v>
          </cell>
          <cell r="J442" t="str">
            <v xml:space="preserve"> COLOMBO</v>
          </cell>
          <cell r="K442" t="str">
            <v xml:space="preserve"> COLOMBO</v>
          </cell>
          <cell r="L442">
            <v>200</v>
          </cell>
          <cell r="M442">
            <v>546</v>
          </cell>
          <cell r="N442">
            <v>0.4</v>
          </cell>
          <cell r="O442" t="str">
            <v>DT</v>
          </cell>
          <cell r="P442" t="str">
            <v>Lab</v>
          </cell>
          <cell r="Q442" t="str">
            <v>CAT.</v>
          </cell>
        </row>
        <row r="443">
          <cell r="A443" t="str">
            <v>TV3:CAT.</v>
          </cell>
          <cell r="B443" t="str">
            <v xml:space="preserve"> 20H30</v>
          </cell>
          <cell r="C443">
            <v>0.85416666666666663</v>
          </cell>
          <cell r="D443">
            <v>36279</v>
          </cell>
          <cell r="E443">
            <v>20</v>
          </cell>
          <cell r="F443">
            <v>1</v>
          </cell>
          <cell r="G443">
            <v>400</v>
          </cell>
          <cell r="H443">
            <v>349</v>
          </cell>
          <cell r="I443">
            <v>1.1000000000000001</v>
          </cell>
          <cell r="J443" t="str">
            <v xml:space="preserve"> TN TARDE</v>
          </cell>
          <cell r="K443" t="str">
            <v xml:space="preserve"> TN TARDE</v>
          </cell>
          <cell r="L443">
            <v>400</v>
          </cell>
          <cell r="M443">
            <v>349</v>
          </cell>
          <cell r="N443">
            <v>1.1000000000000001</v>
          </cell>
          <cell r="O443" t="str">
            <v>PT</v>
          </cell>
          <cell r="P443" t="str">
            <v>Lab</v>
          </cell>
          <cell r="Q443" t="str">
            <v>CAT.</v>
          </cell>
        </row>
        <row r="444">
          <cell r="A444" t="str">
            <v>TV3:CAT.</v>
          </cell>
          <cell r="B444" t="str">
            <v xml:space="preserve"> 22H00</v>
          </cell>
          <cell r="C444">
            <v>0.91666666666666663</v>
          </cell>
          <cell r="D444">
            <v>36279</v>
          </cell>
          <cell r="E444">
            <v>20</v>
          </cell>
          <cell r="F444">
            <v>1</v>
          </cell>
          <cell r="G444">
            <v>1250</v>
          </cell>
          <cell r="H444">
            <v>703</v>
          </cell>
          <cell r="I444">
            <v>1.8</v>
          </cell>
          <cell r="J444" t="str">
            <v xml:space="preserve"> LA GRAN PELICULA</v>
          </cell>
          <cell r="K444" t="str">
            <v xml:space="preserve"> LA GRAN PELICULA</v>
          </cell>
          <cell r="L444">
            <v>1250</v>
          </cell>
          <cell r="M444">
            <v>703</v>
          </cell>
          <cell r="N444">
            <v>1.8</v>
          </cell>
          <cell r="O444" t="str">
            <v>PT</v>
          </cell>
          <cell r="P444" t="str">
            <v>Lab</v>
          </cell>
          <cell r="Q444" t="str">
            <v>CAT.</v>
          </cell>
        </row>
        <row r="445">
          <cell r="A445" t="str">
            <v>TV3:CAT.</v>
          </cell>
          <cell r="B445" t="str">
            <v xml:space="preserve"> 23H00</v>
          </cell>
          <cell r="C445">
            <v>0.95833333333333337</v>
          </cell>
          <cell r="D445">
            <v>36279</v>
          </cell>
          <cell r="E445">
            <v>20</v>
          </cell>
          <cell r="F445">
            <v>1</v>
          </cell>
          <cell r="G445">
            <v>1250</v>
          </cell>
          <cell r="H445">
            <v>600</v>
          </cell>
          <cell r="I445">
            <v>2.1</v>
          </cell>
          <cell r="J445" t="str">
            <v xml:space="preserve"> LA GRAN PELICULA</v>
          </cell>
          <cell r="K445" t="str">
            <v xml:space="preserve"> LA GRAN PELICULA</v>
          </cell>
          <cell r="L445">
            <v>1250</v>
          </cell>
          <cell r="M445">
            <v>600</v>
          </cell>
          <cell r="N445">
            <v>2.1</v>
          </cell>
          <cell r="O445" t="str">
            <v>PT</v>
          </cell>
          <cell r="P445" t="str">
            <v>Lab</v>
          </cell>
          <cell r="Q445" t="str">
            <v>CAT.</v>
          </cell>
        </row>
        <row r="446">
          <cell r="A446" t="str">
            <v>TV3:CAT.</v>
          </cell>
          <cell r="B446" t="str">
            <v xml:space="preserve"> 14H30</v>
          </cell>
          <cell r="C446">
            <v>0.60416666666666663</v>
          </cell>
          <cell r="D446">
            <v>36280</v>
          </cell>
          <cell r="E446">
            <v>20</v>
          </cell>
          <cell r="F446">
            <v>1</v>
          </cell>
          <cell r="G446">
            <v>450</v>
          </cell>
          <cell r="H446">
            <v>395</v>
          </cell>
          <cell r="I446">
            <v>1.1000000000000001</v>
          </cell>
          <cell r="J446" t="str">
            <v xml:space="preserve"> TN MEDIODIA</v>
          </cell>
          <cell r="K446" t="str">
            <v xml:space="preserve"> TN MEDIODIA</v>
          </cell>
          <cell r="L446">
            <v>450</v>
          </cell>
          <cell r="M446">
            <v>395</v>
          </cell>
          <cell r="N446">
            <v>1.1000000000000001</v>
          </cell>
          <cell r="O446" t="str">
            <v>DT</v>
          </cell>
          <cell r="P446" t="str">
            <v>Lab</v>
          </cell>
          <cell r="Q446" t="str">
            <v>CAT.</v>
          </cell>
        </row>
        <row r="447">
          <cell r="A447" t="str">
            <v>TV3:CAT.</v>
          </cell>
          <cell r="B447" t="str">
            <v xml:space="preserve"> 19H00</v>
          </cell>
          <cell r="C447">
            <v>0.79166666666666663</v>
          </cell>
          <cell r="D447">
            <v>36280</v>
          </cell>
          <cell r="E447">
            <v>20</v>
          </cell>
          <cell r="F447">
            <v>1</v>
          </cell>
          <cell r="G447">
            <v>200</v>
          </cell>
          <cell r="H447">
            <v>513</v>
          </cell>
          <cell r="I447">
            <v>0.4</v>
          </cell>
          <cell r="J447" t="str">
            <v xml:space="preserve"> COLOMBO</v>
          </cell>
          <cell r="K447" t="str">
            <v xml:space="preserve"> COLOMBO</v>
          </cell>
          <cell r="L447">
            <v>200</v>
          </cell>
          <cell r="M447">
            <v>513</v>
          </cell>
          <cell r="N447">
            <v>0.4</v>
          </cell>
          <cell r="O447" t="str">
            <v>DT</v>
          </cell>
          <cell r="P447" t="str">
            <v>Lab</v>
          </cell>
          <cell r="Q447" t="str">
            <v>CAT.</v>
          </cell>
        </row>
        <row r="448">
          <cell r="A448" t="str">
            <v>TV3:CAT.</v>
          </cell>
          <cell r="B448" t="str">
            <v xml:space="preserve"> 20H00</v>
          </cell>
          <cell r="C448">
            <v>0.83333333333333337</v>
          </cell>
          <cell r="D448">
            <v>36280</v>
          </cell>
          <cell r="E448">
            <v>20</v>
          </cell>
          <cell r="F448">
            <v>1</v>
          </cell>
          <cell r="G448">
            <v>275</v>
          </cell>
          <cell r="H448">
            <v>356</v>
          </cell>
          <cell r="I448">
            <v>0.8</v>
          </cell>
          <cell r="J448" t="str">
            <v xml:space="preserve"> SI LO ACIERTO LO ADIVINO</v>
          </cell>
          <cell r="K448" t="str">
            <v xml:space="preserve"> SI LO ACIERTO LO ADIVINO</v>
          </cell>
          <cell r="L448">
            <v>275</v>
          </cell>
          <cell r="M448">
            <v>356</v>
          </cell>
          <cell r="N448">
            <v>0.8</v>
          </cell>
          <cell r="O448" t="str">
            <v>DT</v>
          </cell>
          <cell r="P448" t="str">
            <v>Lab</v>
          </cell>
          <cell r="Q448" t="str">
            <v>CAT.</v>
          </cell>
        </row>
        <row r="449">
          <cell r="A449" t="str">
            <v>TV3:CAT.</v>
          </cell>
          <cell r="B449" t="str">
            <v xml:space="preserve"> 20H45</v>
          </cell>
          <cell r="C449">
            <v>0.86458333333333337</v>
          </cell>
          <cell r="D449">
            <v>36280</v>
          </cell>
          <cell r="E449">
            <v>20</v>
          </cell>
          <cell r="F449">
            <v>1</v>
          </cell>
          <cell r="G449">
            <v>1350</v>
          </cell>
          <cell r="H449">
            <v>1324</v>
          </cell>
          <cell r="I449">
            <v>1</v>
          </cell>
          <cell r="J449" t="str">
            <v xml:space="preserve"> TN TARDE</v>
          </cell>
          <cell r="K449" t="str">
            <v xml:space="preserve"> TN TARDE</v>
          </cell>
          <cell r="L449">
            <v>1350</v>
          </cell>
          <cell r="M449">
            <v>1324</v>
          </cell>
          <cell r="N449">
            <v>1</v>
          </cell>
          <cell r="O449" t="str">
            <v>PT</v>
          </cell>
          <cell r="P449" t="str">
            <v>Lab</v>
          </cell>
          <cell r="Q449" t="str">
            <v>CAT.</v>
          </cell>
        </row>
        <row r="450">
          <cell r="A450" t="str">
            <v>TV3:CAT.</v>
          </cell>
          <cell r="B450" t="str">
            <v xml:space="preserve"> 22H30</v>
          </cell>
          <cell r="C450">
            <v>0.9375</v>
          </cell>
          <cell r="D450">
            <v>36280</v>
          </cell>
          <cell r="E450">
            <v>20</v>
          </cell>
          <cell r="F450">
            <v>1</v>
          </cell>
          <cell r="G450">
            <v>1250</v>
          </cell>
          <cell r="H450">
            <v>936</v>
          </cell>
          <cell r="I450">
            <v>1.3</v>
          </cell>
          <cell r="J450" t="str">
            <v xml:space="preserve"> EL CENTENARIO</v>
          </cell>
          <cell r="K450" t="str">
            <v xml:space="preserve"> EL CENTENARIO</v>
          </cell>
          <cell r="L450">
            <v>1250</v>
          </cell>
          <cell r="M450">
            <v>936</v>
          </cell>
          <cell r="N450">
            <v>1.3</v>
          </cell>
          <cell r="O450" t="str">
            <v>PT</v>
          </cell>
          <cell r="P450" t="str">
            <v>Lab</v>
          </cell>
          <cell r="Q450" t="str">
            <v>CAT.</v>
          </cell>
        </row>
        <row r="451">
          <cell r="A451" t="str">
            <v>TV3:CAT.</v>
          </cell>
          <cell r="B451" t="str">
            <v xml:space="preserve"> 23H30</v>
          </cell>
          <cell r="C451">
            <v>0.97916666666666663</v>
          </cell>
          <cell r="D451">
            <v>36280</v>
          </cell>
          <cell r="E451">
            <v>20</v>
          </cell>
          <cell r="F451">
            <v>1</v>
          </cell>
          <cell r="G451">
            <v>200</v>
          </cell>
          <cell r="H451">
            <v>223</v>
          </cell>
          <cell r="I451">
            <v>0.9</v>
          </cell>
          <cell r="J451" t="str">
            <v xml:space="preserve"> PELICULA</v>
          </cell>
          <cell r="K451" t="str">
            <v xml:space="preserve"> PELICULA</v>
          </cell>
          <cell r="L451">
            <v>200</v>
          </cell>
          <cell r="M451">
            <v>223</v>
          </cell>
          <cell r="N451">
            <v>0.9</v>
          </cell>
          <cell r="O451" t="str">
            <v>PT</v>
          </cell>
          <cell r="P451" t="str">
            <v>Lab</v>
          </cell>
          <cell r="Q451" t="str">
            <v>CAT.</v>
          </cell>
        </row>
        <row r="452">
          <cell r="A452" t="str">
            <v>TV3:CAT.</v>
          </cell>
          <cell r="B452" t="str">
            <v xml:space="preserve"> 24H00</v>
          </cell>
          <cell r="C452">
            <v>1</v>
          </cell>
          <cell r="D452">
            <v>36280</v>
          </cell>
          <cell r="E452">
            <v>20</v>
          </cell>
          <cell r="F452">
            <v>1</v>
          </cell>
          <cell r="G452">
            <v>200</v>
          </cell>
          <cell r="H452">
            <v>389</v>
          </cell>
          <cell r="I452">
            <v>0.5</v>
          </cell>
          <cell r="J452" t="str">
            <v xml:space="preserve"> PELICULA</v>
          </cell>
          <cell r="K452" t="str">
            <v xml:space="preserve"> PELICULA</v>
          </cell>
          <cell r="L452">
            <v>200</v>
          </cell>
          <cell r="M452">
            <v>389</v>
          </cell>
          <cell r="N452">
            <v>0.5</v>
          </cell>
          <cell r="O452" t="str">
            <v>PT</v>
          </cell>
          <cell r="P452" t="str">
            <v>Lab</v>
          </cell>
          <cell r="Q452" t="str">
            <v>CAT.</v>
          </cell>
        </row>
        <row r="453">
          <cell r="A453" t="str">
            <v>TV3:CAT.</v>
          </cell>
          <cell r="B453" t="str">
            <v xml:space="preserve"> 14H30</v>
          </cell>
          <cell r="C453">
            <v>0.60416666666666663</v>
          </cell>
          <cell r="D453">
            <v>36281</v>
          </cell>
          <cell r="E453">
            <v>20</v>
          </cell>
          <cell r="F453">
            <v>1</v>
          </cell>
          <cell r="G453">
            <v>225</v>
          </cell>
          <cell r="H453">
            <v>186</v>
          </cell>
          <cell r="I453">
            <v>1.2</v>
          </cell>
          <cell r="J453" t="str">
            <v xml:space="preserve"> TN MEDIODIA</v>
          </cell>
          <cell r="K453" t="str">
            <v xml:space="preserve"> TN MEDIODIA</v>
          </cell>
          <cell r="L453">
            <v>225</v>
          </cell>
          <cell r="M453">
            <v>186</v>
          </cell>
          <cell r="N453">
            <v>1.2</v>
          </cell>
          <cell r="O453" t="str">
            <v>DT</v>
          </cell>
          <cell r="P453" t="str">
            <v>FS</v>
          </cell>
          <cell r="Q453" t="str">
            <v>CAT.</v>
          </cell>
        </row>
        <row r="454">
          <cell r="A454" t="str">
            <v>TV3:CAT.</v>
          </cell>
          <cell r="B454" t="str">
            <v xml:space="preserve"> 16H00</v>
          </cell>
          <cell r="C454">
            <v>0.66666666666666663</v>
          </cell>
          <cell r="D454">
            <v>36281</v>
          </cell>
          <cell r="E454">
            <v>20</v>
          </cell>
          <cell r="F454">
            <v>1</v>
          </cell>
          <cell r="G454">
            <v>450</v>
          </cell>
          <cell r="H454">
            <v>415</v>
          </cell>
          <cell r="I454">
            <v>1.1000000000000001</v>
          </cell>
          <cell r="J454" t="str">
            <v xml:space="preserve"> TARDE DE CINE I</v>
          </cell>
          <cell r="K454" t="str">
            <v xml:space="preserve"> TARDE DE CINE I</v>
          </cell>
          <cell r="L454">
            <v>450</v>
          </cell>
          <cell r="M454">
            <v>415</v>
          </cell>
          <cell r="N454">
            <v>1.1000000000000001</v>
          </cell>
          <cell r="O454" t="str">
            <v>DT</v>
          </cell>
          <cell r="P454" t="str">
            <v>FS</v>
          </cell>
          <cell r="Q454" t="str">
            <v>CAT.</v>
          </cell>
        </row>
        <row r="455">
          <cell r="A455" t="str">
            <v>TV3:CAT.</v>
          </cell>
          <cell r="B455" t="str">
            <v xml:space="preserve"> 16H30</v>
          </cell>
          <cell r="C455">
            <v>0.6875</v>
          </cell>
          <cell r="D455">
            <v>36281</v>
          </cell>
          <cell r="E455">
            <v>20</v>
          </cell>
          <cell r="F455">
            <v>1</v>
          </cell>
          <cell r="G455">
            <v>450</v>
          </cell>
          <cell r="H455">
            <v>506</v>
          </cell>
          <cell r="I455">
            <v>0.9</v>
          </cell>
          <cell r="J455" t="str">
            <v xml:space="preserve"> TARDE DE CINE I</v>
          </cell>
          <cell r="K455" t="str">
            <v xml:space="preserve"> TARDE DE CINE I</v>
          </cell>
          <cell r="L455">
            <v>450</v>
          </cell>
          <cell r="M455">
            <v>506</v>
          </cell>
          <cell r="N455">
            <v>0.9</v>
          </cell>
          <cell r="O455" t="str">
            <v>DT</v>
          </cell>
          <cell r="P455" t="str">
            <v>FS</v>
          </cell>
          <cell r="Q455" t="str">
            <v>CAT.</v>
          </cell>
        </row>
        <row r="456">
          <cell r="A456" t="str">
            <v>TV3:CAT.</v>
          </cell>
          <cell r="B456" t="str">
            <v xml:space="preserve"> 17H30</v>
          </cell>
          <cell r="C456">
            <v>0.72916666666666663</v>
          </cell>
          <cell r="D456">
            <v>36281</v>
          </cell>
          <cell r="E456">
            <v>20</v>
          </cell>
          <cell r="F456">
            <v>1</v>
          </cell>
          <cell r="G456">
            <v>150</v>
          </cell>
          <cell r="H456">
            <v>232</v>
          </cell>
          <cell r="I456">
            <v>0.6</v>
          </cell>
          <cell r="J456" t="str">
            <v xml:space="preserve"> FUTBOL 2ª DIVISION</v>
          </cell>
          <cell r="K456" t="str">
            <v xml:space="preserve"> FUTBOL 2ª DIVISION</v>
          </cell>
          <cell r="L456">
            <v>150</v>
          </cell>
          <cell r="M456">
            <v>232</v>
          </cell>
          <cell r="N456">
            <v>0.6</v>
          </cell>
          <cell r="O456" t="str">
            <v>DT</v>
          </cell>
          <cell r="P456" t="str">
            <v>FS</v>
          </cell>
          <cell r="Q456" t="str">
            <v>CAT.</v>
          </cell>
        </row>
        <row r="457">
          <cell r="A457" t="str">
            <v>TV3:CAT.</v>
          </cell>
          <cell r="B457" t="str">
            <v xml:space="preserve"> 20H30</v>
          </cell>
          <cell r="C457">
            <v>0.85416666666666663</v>
          </cell>
          <cell r="D457">
            <v>36281</v>
          </cell>
          <cell r="E457">
            <v>20</v>
          </cell>
          <cell r="F457">
            <v>1</v>
          </cell>
          <cell r="G457">
            <v>1000</v>
          </cell>
          <cell r="H457">
            <v>1212</v>
          </cell>
          <cell r="I457">
            <v>0.8</v>
          </cell>
          <cell r="J457" t="str">
            <v xml:space="preserve"> AVANTMAX</v>
          </cell>
          <cell r="K457" t="str">
            <v xml:space="preserve"> AVANTMAX</v>
          </cell>
          <cell r="L457">
            <v>1000</v>
          </cell>
          <cell r="M457">
            <v>1212</v>
          </cell>
          <cell r="N457">
            <v>0.8</v>
          </cell>
          <cell r="O457" t="str">
            <v>PT</v>
          </cell>
          <cell r="P457" t="str">
            <v>FS</v>
          </cell>
          <cell r="Q457" t="str">
            <v>CAT.</v>
          </cell>
        </row>
        <row r="458">
          <cell r="A458" t="str">
            <v>TV3:CAT.</v>
          </cell>
          <cell r="B458" t="str">
            <v xml:space="preserve"> 22H00</v>
          </cell>
          <cell r="C458">
            <v>0.91666666666666663</v>
          </cell>
          <cell r="D458">
            <v>36281</v>
          </cell>
          <cell r="E458">
            <v>20</v>
          </cell>
          <cell r="F458">
            <v>1</v>
          </cell>
          <cell r="G458">
            <v>1650</v>
          </cell>
          <cell r="H458">
            <v>1287</v>
          </cell>
          <cell r="I458">
            <v>1.3</v>
          </cell>
          <cell r="J458" t="str">
            <v xml:space="preserve"> FUTBOL (Intermedio)</v>
          </cell>
          <cell r="K458" t="str">
            <v xml:space="preserve"> FUTBOL (Intermedio)</v>
          </cell>
          <cell r="L458">
            <v>1650</v>
          </cell>
          <cell r="M458">
            <v>1287</v>
          </cell>
          <cell r="N458">
            <v>1.3</v>
          </cell>
          <cell r="O458" t="str">
            <v>PT</v>
          </cell>
          <cell r="P458" t="str">
            <v>FS</v>
          </cell>
          <cell r="Q458" t="str">
            <v>CAT.</v>
          </cell>
        </row>
        <row r="459">
          <cell r="A459" t="str">
            <v>TV3:CAT.</v>
          </cell>
          <cell r="B459" t="str">
            <v xml:space="preserve"> 14H30</v>
          </cell>
          <cell r="C459">
            <v>0.60416666666666663</v>
          </cell>
          <cell r="D459">
            <v>36282</v>
          </cell>
          <cell r="E459">
            <v>20</v>
          </cell>
          <cell r="F459">
            <v>1</v>
          </cell>
          <cell r="G459">
            <v>225</v>
          </cell>
          <cell r="H459">
            <v>267</v>
          </cell>
          <cell r="I459">
            <v>0.8</v>
          </cell>
          <cell r="J459" t="str">
            <v xml:space="preserve"> TN MEDIODIA</v>
          </cell>
          <cell r="K459" t="str">
            <v xml:space="preserve"> TN MEDIODIA</v>
          </cell>
          <cell r="L459">
            <v>225</v>
          </cell>
          <cell r="M459">
            <v>267</v>
          </cell>
          <cell r="N459">
            <v>0.8</v>
          </cell>
          <cell r="O459" t="str">
            <v>DT</v>
          </cell>
          <cell r="P459" t="str">
            <v>FS</v>
          </cell>
          <cell r="Q459" t="str">
            <v>CAT.</v>
          </cell>
        </row>
        <row r="460">
          <cell r="A460" t="str">
            <v>TV3:CAT.</v>
          </cell>
          <cell r="B460" t="str">
            <v xml:space="preserve"> 16H30</v>
          </cell>
          <cell r="C460">
            <v>0.6875</v>
          </cell>
          <cell r="D460">
            <v>36282</v>
          </cell>
          <cell r="E460">
            <v>20</v>
          </cell>
          <cell r="F460">
            <v>1</v>
          </cell>
          <cell r="G460">
            <v>450</v>
          </cell>
          <cell r="H460">
            <v>432</v>
          </cell>
          <cell r="I460">
            <v>1</v>
          </cell>
          <cell r="J460" t="str">
            <v xml:space="preserve"> TARDE DE CINE I</v>
          </cell>
          <cell r="K460" t="str">
            <v xml:space="preserve"> TARDE DE CINE I</v>
          </cell>
          <cell r="L460">
            <v>450</v>
          </cell>
          <cell r="M460">
            <v>432</v>
          </cell>
          <cell r="N460">
            <v>1</v>
          </cell>
          <cell r="O460" t="str">
            <v>DT</v>
          </cell>
          <cell r="P460" t="str">
            <v>FS</v>
          </cell>
          <cell r="Q460" t="str">
            <v>CAT.</v>
          </cell>
        </row>
        <row r="461">
          <cell r="A461" t="str">
            <v>TV3:CAT.</v>
          </cell>
          <cell r="B461" t="str">
            <v xml:space="preserve"> 17H30</v>
          </cell>
          <cell r="C461">
            <v>0.72916666666666663</v>
          </cell>
          <cell r="D461">
            <v>36282</v>
          </cell>
          <cell r="E461">
            <v>20</v>
          </cell>
          <cell r="F461">
            <v>1</v>
          </cell>
          <cell r="G461">
            <v>150</v>
          </cell>
          <cell r="H461">
            <v>328</v>
          </cell>
          <cell r="I461">
            <v>0.5</v>
          </cell>
          <cell r="J461" t="str">
            <v xml:space="preserve"> TARDE DE CINE II</v>
          </cell>
          <cell r="K461" t="str">
            <v xml:space="preserve"> TARDE DE CINE II</v>
          </cell>
          <cell r="L461">
            <v>150</v>
          </cell>
          <cell r="M461">
            <v>328</v>
          </cell>
          <cell r="N461">
            <v>0.5</v>
          </cell>
          <cell r="O461" t="str">
            <v>DT</v>
          </cell>
          <cell r="P461" t="str">
            <v>FS</v>
          </cell>
          <cell r="Q461" t="str">
            <v>CAT.</v>
          </cell>
        </row>
        <row r="462">
          <cell r="A462" t="str">
            <v>TV3:CAT.</v>
          </cell>
          <cell r="B462" t="str">
            <v xml:space="preserve"> 19H30</v>
          </cell>
          <cell r="C462">
            <v>0.8125</v>
          </cell>
          <cell r="D462">
            <v>36282</v>
          </cell>
          <cell r="E462">
            <v>20</v>
          </cell>
          <cell r="F462">
            <v>1</v>
          </cell>
          <cell r="G462">
            <v>150</v>
          </cell>
          <cell r="H462">
            <v>247</v>
          </cell>
          <cell r="I462">
            <v>0.6</v>
          </cell>
          <cell r="J462" t="str">
            <v xml:space="preserve"> LAURA</v>
          </cell>
          <cell r="K462" t="str">
            <v xml:space="preserve"> LAURA</v>
          </cell>
          <cell r="L462">
            <v>150</v>
          </cell>
          <cell r="M462">
            <v>247</v>
          </cell>
          <cell r="N462">
            <v>0.6</v>
          </cell>
          <cell r="O462" t="str">
            <v>DT</v>
          </cell>
          <cell r="P462" t="str">
            <v>FS</v>
          </cell>
          <cell r="Q462" t="str">
            <v>CAT.</v>
          </cell>
        </row>
        <row r="463">
          <cell r="A463" t="str">
            <v>TV3:CAT.</v>
          </cell>
          <cell r="B463" t="str">
            <v xml:space="preserve"> 20H30</v>
          </cell>
          <cell r="C463">
            <v>0.85416666666666663</v>
          </cell>
          <cell r="D463">
            <v>36282</v>
          </cell>
          <cell r="E463">
            <v>20</v>
          </cell>
          <cell r="F463">
            <v>1</v>
          </cell>
          <cell r="G463">
            <v>475</v>
          </cell>
          <cell r="H463">
            <v>515</v>
          </cell>
          <cell r="I463">
            <v>0.9</v>
          </cell>
          <cell r="J463" t="str">
            <v xml:space="preserve"> TN TARDE</v>
          </cell>
          <cell r="K463" t="str">
            <v xml:space="preserve"> TN TARDE</v>
          </cell>
          <cell r="L463">
            <v>475</v>
          </cell>
          <cell r="M463">
            <v>515</v>
          </cell>
          <cell r="N463">
            <v>0.9</v>
          </cell>
          <cell r="O463" t="str">
            <v>PT</v>
          </cell>
          <cell r="P463" t="str">
            <v>FS</v>
          </cell>
          <cell r="Q463" t="str">
            <v>CAT.</v>
          </cell>
        </row>
        <row r="464">
          <cell r="A464" t="str">
            <v>TV3:CAT.</v>
          </cell>
          <cell r="B464" t="str">
            <v xml:space="preserve"> 20H45</v>
          </cell>
          <cell r="C464">
            <v>0.86458333333333337</v>
          </cell>
          <cell r="D464">
            <v>36282</v>
          </cell>
          <cell r="E464">
            <v>20</v>
          </cell>
          <cell r="F464">
            <v>1</v>
          </cell>
          <cell r="G464">
            <v>1350</v>
          </cell>
          <cell r="H464">
            <v>1169</v>
          </cell>
          <cell r="I464">
            <v>1.2</v>
          </cell>
          <cell r="J464" t="str">
            <v xml:space="preserve"> TN TARDE</v>
          </cell>
          <cell r="K464" t="str">
            <v xml:space="preserve"> TN TARDE</v>
          </cell>
          <cell r="L464">
            <v>1350</v>
          </cell>
          <cell r="M464">
            <v>1169</v>
          </cell>
          <cell r="N464">
            <v>1.2</v>
          </cell>
          <cell r="O464" t="str">
            <v>PT</v>
          </cell>
          <cell r="P464" t="str">
            <v>FS</v>
          </cell>
          <cell r="Q464" t="str">
            <v>CAT.</v>
          </cell>
        </row>
        <row r="465">
          <cell r="A465" t="str">
            <v>TV3:CAT.</v>
          </cell>
          <cell r="B465" t="str">
            <v xml:space="preserve"> 23H00</v>
          </cell>
          <cell r="C465">
            <v>0.95833333333333337</v>
          </cell>
          <cell r="D465">
            <v>36282</v>
          </cell>
          <cell r="E465">
            <v>20</v>
          </cell>
          <cell r="F465">
            <v>1</v>
          </cell>
          <cell r="G465">
            <v>750</v>
          </cell>
          <cell r="H465">
            <v>746</v>
          </cell>
          <cell r="I465">
            <v>1</v>
          </cell>
          <cell r="J465" t="str">
            <v xml:space="preserve"> LAS MIL Y UNA</v>
          </cell>
          <cell r="K465" t="str">
            <v xml:space="preserve"> LAS MIL Y UNA</v>
          </cell>
          <cell r="L465">
            <v>750</v>
          </cell>
          <cell r="M465">
            <v>746</v>
          </cell>
          <cell r="N465">
            <v>1</v>
          </cell>
          <cell r="O465" t="str">
            <v>PT</v>
          </cell>
          <cell r="P465" t="str">
            <v>FS</v>
          </cell>
          <cell r="Q465" t="str">
            <v>CAT.</v>
          </cell>
        </row>
        <row r="466">
          <cell r="A466" t="str">
            <v>TV3:CAT.</v>
          </cell>
          <cell r="B466" t="str">
            <v xml:space="preserve"> 21H30</v>
          </cell>
          <cell r="C466">
            <v>0.89583333333333337</v>
          </cell>
          <cell r="D466">
            <v>36283</v>
          </cell>
          <cell r="E466">
            <v>20</v>
          </cell>
          <cell r="F466">
            <v>1</v>
          </cell>
          <cell r="G466">
            <v>1250</v>
          </cell>
          <cell r="H466">
            <v>1149</v>
          </cell>
          <cell r="I466">
            <v>1.1000000000000001</v>
          </cell>
          <cell r="J466" t="str">
            <v xml:space="preserve"> HOSPITAL BELLVITGE</v>
          </cell>
          <cell r="K466" t="str">
            <v xml:space="preserve"> HOSPITAL BELLVITGE</v>
          </cell>
          <cell r="L466">
            <v>1250</v>
          </cell>
          <cell r="M466">
            <v>1149</v>
          </cell>
          <cell r="N466">
            <v>1.1000000000000001</v>
          </cell>
          <cell r="O466" t="str">
            <v>PT</v>
          </cell>
          <cell r="P466" t="str">
            <v>Lab</v>
          </cell>
          <cell r="Q466" t="str">
            <v>CAT.</v>
          </cell>
        </row>
        <row r="467">
          <cell r="A467" t="str">
            <v>TV3:CAT.</v>
          </cell>
          <cell r="B467" t="str">
            <v xml:space="preserve"> 14H30</v>
          </cell>
          <cell r="C467">
            <v>0.60416666666666663</v>
          </cell>
          <cell r="D467">
            <v>36284</v>
          </cell>
          <cell r="E467">
            <v>20</v>
          </cell>
          <cell r="F467">
            <v>1</v>
          </cell>
          <cell r="G467">
            <v>450</v>
          </cell>
          <cell r="H467">
            <v>343</v>
          </cell>
          <cell r="I467">
            <v>1.3</v>
          </cell>
          <cell r="J467" t="str">
            <v xml:space="preserve"> TN MEDIODIA</v>
          </cell>
          <cell r="K467" t="str">
            <v xml:space="preserve"> TN MEDIODIA</v>
          </cell>
          <cell r="L467">
            <v>450</v>
          </cell>
          <cell r="M467">
            <v>343</v>
          </cell>
          <cell r="N467">
            <v>1.3</v>
          </cell>
          <cell r="O467" t="str">
            <v>DT</v>
          </cell>
          <cell r="P467" t="str">
            <v>Lab</v>
          </cell>
          <cell r="Q467" t="str">
            <v>CAT.</v>
          </cell>
        </row>
        <row r="468">
          <cell r="A468" t="str">
            <v>TV3:CAT.</v>
          </cell>
          <cell r="B468" t="str">
            <v xml:space="preserve"> 21H30</v>
          </cell>
          <cell r="C468">
            <v>0.89583333333333337</v>
          </cell>
          <cell r="D468">
            <v>36285</v>
          </cell>
          <cell r="E468">
            <v>20</v>
          </cell>
          <cell r="F468">
            <v>1</v>
          </cell>
          <cell r="G468">
            <v>1250</v>
          </cell>
          <cell r="H468">
            <v>1045</v>
          </cell>
          <cell r="I468">
            <v>1.2</v>
          </cell>
          <cell r="J468" t="str">
            <v xml:space="preserve"> CATALUÑA AEREA</v>
          </cell>
          <cell r="K468" t="str">
            <v xml:space="preserve"> CATALUÑA AEREA</v>
          </cell>
          <cell r="L468">
            <v>1250</v>
          </cell>
          <cell r="M468">
            <v>1045</v>
          </cell>
          <cell r="N468">
            <v>1.2</v>
          </cell>
          <cell r="O468" t="str">
            <v>PT</v>
          </cell>
          <cell r="P468" t="str">
            <v>Lab</v>
          </cell>
          <cell r="Q468" t="str">
            <v>CAT.</v>
          </cell>
        </row>
        <row r="469">
          <cell r="A469" t="str">
            <v>TV3:CAT.</v>
          </cell>
          <cell r="B469" t="str">
            <v xml:space="preserve"> 14H30</v>
          </cell>
          <cell r="C469">
            <v>0.60416666666666663</v>
          </cell>
          <cell r="D469">
            <v>36286</v>
          </cell>
          <cell r="E469">
            <v>20</v>
          </cell>
          <cell r="F469">
            <v>1</v>
          </cell>
          <cell r="G469">
            <v>450</v>
          </cell>
          <cell r="H469">
            <v>358</v>
          </cell>
          <cell r="I469">
            <v>1.3</v>
          </cell>
          <cell r="J469" t="str">
            <v xml:space="preserve"> TN MEDIODIA</v>
          </cell>
          <cell r="K469" t="str">
            <v xml:space="preserve"> TN MEDIODIA</v>
          </cell>
          <cell r="L469">
            <v>450</v>
          </cell>
          <cell r="M469">
            <v>358</v>
          </cell>
          <cell r="N469">
            <v>1.3</v>
          </cell>
          <cell r="O469" t="str">
            <v>DT</v>
          </cell>
          <cell r="P469" t="str">
            <v>Lab</v>
          </cell>
          <cell r="Q469" t="str">
            <v>CAT.</v>
          </cell>
        </row>
        <row r="470">
          <cell r="A470" t="str">
            <v>TV3:CAT.</v>
          </cell>
          <cell r="B470" t="str">
            <v xml:space="preserve"> 20H30</v>
          </cell>
          <cell r="C470">
            <v>0.85416666666666663</v>
          </cell>
          <cell r="D470">
            <v>36286</v>
          </cell>
          <cell r="E470">
            <v>20</v>
          </cell>
          <cell r="F470">
            <v>1</v>
          </cell>
          <cell r="G470">
            <v>400</v>
          </cell>
          <cell r="H470">
            <v>354</v>
          </cell>
          <cell r="I470">
            <v>1.1000000000000001</v>
          </cell>
          <cell r="J470" t="str">
            <v xml:space="preserve"> TN TARDE</v>
          </cell>
          <cell r="K470" t="str">
            <v xml:space="preserve"> TN TARDE</v>
          </cell>
          <cell r="L470">
            <v>400</v>
          </cell>
          <cell r="M470">
            <v>354</v>
          </cell>
          <cell r="N470">
            <v>1.1000000000000001</v>
          </cell>
          <cell r="O470" t="str">
            <v>PT</v>
          </cell>
          <cell r="P470" t="str">
            <v>Lab</v>
          </cell>
          <cell r="Q470" t="str">
            <v>CAT.</v>
          </cell>
        </row>
        <row r="471">
          <cell r="A471" t="str">
            <v>TV3:CAT.</v>
          </cell>
          <cell r="B471" t="str">
            <v xml:space="preserve"> 22H30</v>
          </cell>
          <cell r="C471">
            <v>0.9375</v>
          </cell>
          <cell r="D471">
            <v>36286</v>
          </cell>
          <cell r="E471">
            <v>20</v>
          </cell>
          <cell r="F471">
            <v>1</v>
          </cell>
          <cell r="G471">
            <v>1250</v>
          </cell>
          <cell r="H471">
            <v>615</v>
          </cell>
          <cell r="I471">
            <v>2</v>
          </cell>
          <cell r="J471" t="str">
            <v xml:space="preserve"> LA GRAN PELICULA</v>
          </cell>
          <cell r="K471" t="str">
            <v xml:space="preserve"> LA GRAN PELICULA</v>
          </cell>
          <cell r="L471">
            <v>1250</v>
          </cell>
          <cell r="M471">
            <v>615</v>
          </cell>
          <cell r="N471">
            <v>2</v>
          </cell>
          <cell r="O471" t="str">
            <v>PT</v>
          </cell>
          <cell r="P471" t="str">
            <v>Lab</v>
          </cell>
          <cell r="Q471" t="str">
            <v>CAT.</v>
          </cell>
        </row>
        <row r="472">
          <cell r="A472" t="str">
            <v>TV3:CAT.</v>
          </cell>
          <cell r="B472" t="str">
            <v xml:space="preserve"> 23H30</v>
          </cell>
          <cell r="C472">
            <v>0.97916666666666663</v>
          </cell>
          <cell r="D472">
            <v>36288</v>
          </cell>
          <cell r="E472">
            <v>20</v>
          </cell>
          <cell r="F472">
            <v>1</v>
          </cell>
          <cell r="G472">
            <v>400</v>
          </cell>
          <cell r="H472">
            <v>905</v>
          </cell>
          <cell r="I472">
            <v>0.4</v>
          </cell>
          <cell r="J472" t="str">
            <v xml:space="preserve"> PELICULA</v>
          </cell>
          <cell r="K472" t="str">
            <v xml:space="preserve"> PELICULA</v>
          </cell>
          <cell r="L472">
            <v>400</v>
          </cell>
          <cell r="M472">
            <v>905</v>
          </cell>
          <cell r="N472">
            <v>0.4</v>
          </cell>
          <cell r="O472" t="str">
            <v>PT</v>
          </cell>
          <cell r="P472" t="str">
            <v>FS</v>
          </cell>
          <cell r="Q472" t="str">
            <v>CAT.</v>
          </cell>
        </row>
        <row r="473">
          <cell r="A473" t="str">
            <v>TV3:CAT.</v>
          </cell>
          <cell r="B473" t="str">
            <v xml:space="preserve"> 16H30</v>
          </cell>
          <cell r="C473">
            <v>0.6875</v>
          </cell>
          <cell r="D473">
            <v>36289</v>
          </cell>
          <cell r="E473">
            <v>20</v>
          </cell>
          <cell r="F473">
            <v>1</v>
          </cell>
          <cell r="G473">
            <v>450</v>
          </cell>
          <cell r="H473">
            <v>441</v>
          </cell>
          <cell r="I473">
            <v>1</v>
          </cell>
          <cell r="J473" t="str">
            <v xml:space="preserve"> TARDE DE CINE I</v>
          </cell>
          <cell r="K473" t="str">
            <v xml:space="preserve"> TARDE DE CINE I</v>
          </cell>
          <cell r="L473">
            <v>450</v>
          </cell>
          <cell r="M473">
            <v>441</v>
          </cell>
          <cell r="N473">
            <v>1</v>
          </cell>
          <cell r="O473" t="str">
            <v>DT</v>
          </cell>
          <cell r="P473" t="str">
            <v>FS</v>
          </cell>
          <cell r="Q473" t="str">
            <v>CAT.</v>
          </cell>
        </row>
        <row r="474">
          <cell r="A474" t="str">
            <v>TV3:CAT.</v>
          </cell>
          <cell r="B474" t="str">
            <v xml:space="preserve"> 17H30</v>
          </cell>
          <cell r="C474">
            <v>0.72916666666666663</v>
          </cell>
          <cell r="D474">
            <v>36289</v>
          </cell>
          <cell r="E474">
            <v>20</v>
          </cell>
          <cell r="F474">
            <v>1</v>
          </cell>
          <cell r="G474">
            <v>150</v>
          </cell>
          <cell r="H474">
            <v>339</v>
          </cell>
          <cell r="I474">
            <v>0.4</v>
          </cell>
          <cell r="J474" t="str">
            <v xml:space="preserve"> TARDE DE CINE II</v>
          </cell>
          <cell r="K474" t="str">
            <v xml:space="preserve"> TARDE DE CINE II</v>
          </cell>
          <cell r="L474">
            <v>150</v>
          </cell>
          <cell r="M474">
            <v>339</v>
          </cell>
          <cell r="N474">
            <v>0.4</v>
          </cell>
          <cell r="O474" t="str">
            <v>DT</v>
          </cell>
          <cell r="P474" t="str">
            <v>FS</v>
          </cell>
          <cell r="Q474" t="str">
            <v>CAT.</v>
          </cell>
        </row>
        <row r="475">
          <cell r="A475" t="str">
            <v>TV3:CAT.</v>
          </cell>
          <cell r="B475" t="str">
            <v xml:space="preserve"> 20H30</v>
          </cell>
          <cell r="C475">
            <v>0.85416666666666663</v>
          </cell>
          <cell r="D475">
            <v>36289</v>
          </cell>
          <cell r="E475">
            <v>20</v>
          </cell>
          <cell r="F475">
            <v>1</v>
          </cell>
          <cell r="G475">
            <v>475</v>
          </cell>
          <cell r="H475">
            <v>520</v>
          </cell>
          <cell r="I475">
            <v>0.9</v>
          </cell>
          <cell r="J475" t="str">
            <v xml:space="preserve"> TN TARDE</v>
          </cell>
          <cell r="K475" t="str">
            <v xml:space="preserve"> TN TARDE</v>
          </cell>
          <cell r="L475">
            <v>475</v>
          </cell>
          <cell r="M475">
            <v>520</v>
          </cell>
          <cell r="N475">
            <v>0.9</v>
          </cell>
          <cell r="O475" t="str">
            <v>PT</v>
          </cell>
          <cell r="P475" t="str">
            <v>FS</v>
          </cell>
          <cell r="Q475" t="str">
            <v>CAT.</v>
          </cell>
        </row>
        <row r="476">
          <cell r="A476" t="str">
            <v>TV3:CAT.</v>
          </cell>
          <cell r="B476" t="str">
            <v xml:space="preserve"> 14H00</v>
          </cell>
          <cell r="C476">
            <v>0.58333333333333337</v>
          </cell>
          <cell r="D476">
            <v>36290</v>
          </cell>
          <cell r="E476">
            <v>20</v>
          </cell>
          <cell r="F476">
            <v>1</v>
          </cell>
          <cell r="G476">
            <v>225</v>
          </cell>
          <cell r="H476">
            <v>222</v>
          </cell>
          <cell r="I476">
            <v>1</v>
          </cell>
          <cell r="J476" t="str">
            <v xml:space="preserve"> TN CATALUNYA</v>
          </cell>
          <cell r="K476" t="str">
            <v xml:space="preserve"> TN CATALUNYA</v>
          </cell>
          <cell r="L476">
            <v>225</v>
          </cell>
          <cell r="M476">
            <v>222</v>
          </cell>
          <cell r="N476">
            <v>1</v>
          </cell>
          <cell r="O476" t="str">
            <v>DT</v>
          </cell>
          <cell r="P476" t="str">
            <v>Lab</v>
          </cell>
          <cell r="Q476" t="str">
            <v>CAT.</v>
          </cell>
        </row>
        <row r="477">
          <cell r="A477" t="str">
            <v>TV3:CAT.</v>
          </cell>
          <cell r="B477" t="str">
            <v xml:space="preserve"> 21H30</v>
          </cell>
          <cell r="C477">
            <v>0.89583333333333337</v>
          </cell>
          <cell r="D477">
            <v>36290</v>
          </cell>
          <cell r="E477">
            <v>20</v>
          </cell>
          <cell r="F477">
            <v>1</v>
          </cell>
          <cell r="G477">
            <v>1250</v>
          </cell>
          <cell r="H477">
            <v>1374</v>
          </cell>
          <cell r="I477">
            <v>0.9</v>
          </cell>
          <cell r="J477" t="str">
            <v xml:space="preserve"> HOSPITAL BELLVITGE</v>
          </cell>
          <cell r="K477" t="str">
            <v xml:space="preserve"> HOSPITAL BELLVITGE</v>
          </cell>
          <cell r="L477">
            <v>1250</v>
          </cell>
          <cell r="M477">
            <v>1374</v>
          </cell>
          <cell r="N477">
            <v>0.9</v>
          </cell>
          <cell r="O477" t="str">
            <v>PT</v>
          </cell>
          <cell r="P477" t="str">
            <v>Lab</v>
          </cell>
          <cell r="Q477" t="str">
            <v>CAT.</v>
          </cell>
        </row>
        <row r="478">
          <cell r="A478" t="str">
            <v>TV3:CAT.</v>
          </cell>
          <cell r="B478" t="str">
            <v xml:space="preserve"> 14H30</v>
          </cell>
          <cell r="C478">
            <v>0.60416666666666663</v>
          </cell>
          <cell r="D478">
            <v>36292</v>
          </cell>
          <cell r="E478">
            <v>20</v>
          </cell>
          <cell r="F478">
            <v>1</v>
          </cell>
          <cell r="G478">
            <v>450</v>
          </cell>
          <cell r="H478">
            <v>363</v>
          </cell>
          <cell r="I478">
            <v>1.2</v>
          </cell>
          <cell r="J478" t="str">
            <v xml:space="preserve"> TN MEDIODIA</v>
          </cell>
          <cell r="K478" t="str">
            <v xml:space="preserve"> TN MEDIODIA</v>
          </cell>
          <cell r="L478">
            <v>450</v>
          </cell>
          <cell r="M478">
            <v>363</v>
          </cell>
          <cell r="N478">
            <v>1.2</v>
          </cell>
          <cell r="O478" t="str">
            <v>DT</v>
          </cell>
          <cell r="P478" t="str">
            <v>Lab</v>
          </cell>
          <cell r="Q478" t="str">
            <v>CAT.</v>
          </cell>
        </row>
        <row r="479">
          <cell r="A479" t="str">
            <v>TV3:CAT.</v>
          </cell>
          <cell r="B479" t="str">
            <v xml:space="preserve"> 23H00</v>
          </cell>
          <cell r="C479">
            <v>0.95833333333333337</v>
          </cell>
          <cell r="D479">
            <v>36292</v>
          </cell>
          <cell r="E479">
            <v>20</v>
          </cell>
          <cell r="F479">
            <v>1</v>
          </cell>
          <cell r="G479">
            <v>650</v>
          </cell>
          <cell r="H479">
            <v>461</v>
          </cell>
          <cell r="I479">
            <v>1.4</v>
          </cell>
          <cell r="J479" t="str">
            <v xml:space="preserve"> ENTRE LINEAS</v>
          </cell>
          <cell r="K479" t="str">
            <v xml:space="preserve"> ENTRE LINEAS</v>
          </cell>
          <cell r="L479">
            <v>650</v>
          </cell>
          <cell r="M479">
            <v>461</v>
          </cell>
          <cell r="N479">
            <v>1.4</v>
          </cell>
          <cell r="O479" t="str">
            <v>PT</v>
          </cell>
          <cell r="P479" t="str">
            <v>Lab</v>
          </cell>
          <cell r="Q479" t="str">
            <v>CAT.</v>
          </cell>
        </row>
        <row r="480">
          <cell r="A480" t="str">
            <v>TV3:CAT.</v>
          </cell>
          <cell r="B480" t="str">
            <v xml:space="preserve"> 14H00</v>
          </cell>
          <cell r="C480">
            <v>0.58333333333333337</v>
          </cell>
          <cell r="D480">
            <v>36293</v>
          </cell>
          <cell r="E480">
            <v>20</v>
          </cell>
          <cell r="F480">
            <v>1</v>
          </cell>
          <cell r="G480">
            <v>225</v>
          </cell>
          <cell r="H480">
            <v>238</v>
          </cell>
          <cell r="I480">
            <v>0.9</v>
          </cell>
          <cell r="J480" t="str">
            <v xml:space="preserve"> TN CATALUNYA</v>
          </cell>
          <cell r="K480" t="str">
            <v xml:space="preserve"> TN CATALUNYA</v>
          </cell>
          <cell r="L480">
            <v>225</v>
          </cell>
          <cell r="M480">
            <v>238</v>
          </cell>
          <cell r="N480">
            <v>0.9</v>
          </cell>
          <cell r="O480" t="str">
            <v>DT</v>
          </cell>
          <cell r="P480" t="str">
            <v>Lab</v>
          </cell>
          <cell r="Q480" t="str">
            <v>CAT.</v>
          </cell>
        </row>
        <row r="481">
          <cell r="A481" t="str">
            <v>TV3:CAT.</v>
          </cell>
          <cell r="B481" t="str">
            <v xml:space="preserve"> 14H00</v>
          </cell>
          <cell r="C481">
            <v>0.58333333333333337</v>
          </cell>
          <cell r="D481">
            <v>36294</v>
          </cell>
          <cell r="E481">
            <v>20</v>
          </cell>
          <cell r="F481">
            <v>1</v>
          </cell>
          <cell r="G481">
            <v>225</v>
          </cell>
          <cell r="H481">
            <v>255</v>
          </cell>
          <cell r="I481">
            <v>0.9</v>
          </cell>
          <cell r="J481" t="str">
            <v xml:space="preserve"> TN CATALUNYA</v>
          </cell>
          <cell r="K481" t="str">
            <v xml:space="preserve"> TN CATALUNYA</v>
          </cell>
          <cell r="L481">
            <v>225</v>
          </cell>
          <cell r="M481">
            <v>255</v>
          </cell>
          <cell r="N481">
            <v>0.9</v>
          </cell>
          <cell r="O481" t="str">
            <v>DT</v>
          </cell>
          <cell r="P481" t="str">
            <v>Lab</v>
          </cell>
          <cell r="Q481" t="str">
            <v>CAT.</v>
          </cell>
        </row>
        <row r="482">
          <cell r="A482" t="str">
            <v>TV3:CAT.</v>
          </cell>
          <cell r="B482" t="str">
            <v xml:space="preserve"> 24H00</v>
          </cell>
          <cell r="C482">
            <v>1</v>
          </cell>
          <cell r="D482">
            <v>36294</v>
          </cell>
          <cell r="E482">
            <v>20</v>
          </cell>
          <cell r="F482">
            <v>1</v>
          </cell>
          <cell r="G482">
            <v>200</v>
          </cell>
          <cell r="H482">
            <v>400</v>
          </cell>
          <cell r="I482">
            <v>0.5</v>
          </cell>
          <cell r="J482" t="str">
            <v xml:space="preserve"> PELICULA</v>
          </cell>
          <cell r="K482" t="str">
            <v xml:space="preserve"> PELICULA</v>
          </cell>
          <cell r="L482">
            <v>200</v>
          </cell>
          <cell r="M482">
            <v>400</v>
          </cell>
          <cell r="N482">
            <v>0.5</v>
          </cell>
          <cell r="O482" t="str">
            <v>PT</v>
          </cell>
          <cell r="P482" t="str">
            <v>Lab</v>
          </cell>
          <cell r="Q482" t="str">
            <v>CAT.</v>
          </cell>
        </row>
        <row r="483">
          <cell r="A483" t="str">
            <v>TV3:CAT.</v>
          </cell>
          <cell r="B483" t="str">
            <v xml:space="preserve"> 14H30</v>
          </cell>
          <cell r="C483">
            <v>0.60416666666666663</v>
          </cell>
          <cell r="D483">
            <v>36295</v>
          </cell>
          <cell r="E483">
            <v>20</v>
          </cell>
          <cell r="F483">
            <v>1</v>
          </cell>
          <cell r="G483">
            <v>225</v>
          </cell>
          <cell r="H483">
            <v>195</v>
          </cell>
          <cell r="I483">
            <v>1.2</v>
          </cell>
          <cell r="J483" t="str">
            <v xml:space="preserve"> TN MEDIODIA</v>
          </cell>
          <cell r="K483" t="str">
            <v xml:space="preserve"> TN MEDIODIA</v>
          </cell>
          <cell r="L483">
            <v>225</v>
          </cell>
          <cell r="M483">
            <v>195</v>
          </cell>
          <cell r="N483">
            <v>1.2</v>
          </cell>
          <cell r="O483" t="str">
            <v>DT</v>
          </cell>
          <cell r="P483" t="str">
            <v>FS</v>
          </cell>
          <cell r="Q483" t="str">
            <v>CAT.</v>
          </cell>
        </row>
        <row r="484">
          <cell r="A484" t="str">
            <v>TV3:CAT.</v>
          </cell>
          <cell r="B484" t="str">
            <v xml:space="preserve"> 15H30</v>
          </cell>
          <cell r="C484">
            <v>0.64583333333333337</v>
          </cell>
          <cell r="D484">
            <v>36295</v>
          </cell>
          <cell r="E484">
            <v>20</v>
          </cell>
          <cell r="F484">
            <v>1</v>
          </cell>
          <cell r="G484">
            <v>450</v>
          </cell>
          <cell r="H484">
            <v>377</v>
          </cell>
          <cell r="I484">
            <v>1.2</v>
          </cell>
          <cell r="J484" t="str">
            <v xml:space="preserve"> TARDE DE CINE I</v>
          </cell>
          <cell r="K484" t="str">
            <v xml:space="preserve"> TARDE DE CINE I</v>
          </cell>
          <cell r="L484">
            <v>450</v>
          </cell>
          <cell r="M484">
            <v>377</v>
          </cell>
          <cell r="N484">
            <v>1.2</v>
          </cell>
          <cell r="O484" t="str">
            <v>DT</v>
          </cell>
          <cell r="P484" t="str">
            <v>FS</v>
          </cell>
          <cell r="Q484" t="str">
            <v>CAT.</v>
          </cell>
        </row>
        <row r="485">
          <cell r="A485" t="str">
            <v>TV3:CAT.</v>
          </cell>
          <cell r="B485" t="str">
            <v xml:space="preserve"> 14H30</v>
          </cell>
          <cell r="C485">
            <v>0.60416666666666663</v>
          </cell>
          <cell r="D485">
            <v>36296</v>
          </cell>
          <cell r="E485">
            <v>20</v>
          </cell>
          <cell r="F485">
            <v>1</v>
          </cell>
          <cell r="G485">
            <v>225</v>
          </cell>
          <cell r="H485">
            <v>277</v>
          </cell>
          <cell r="I485">
            <v>0.8</v>
          </cell>
          <cell r="J485" t="str">
            <v xml:space="preserve"> TN MEDIODIA</v>
          </cell>
          <cell r="K485" t="str">
            <v xml:space="preserve"> TN MEDIODIA</v>
          </cell>
          <cell r="L485">
            <v>225</v>
          </cell>
          <cell r="M485">
            <v>277</v>
          </cell>
          <cell r="N485">
            <v>0.8</v>
          </cell>
          <cell r="O485" t="str">
            <v>DT</v>
          </cell>
          <cell r="P485" t="str">
            <v>FS</v>
          </cell>
          <cell r="Q485" t="str">
            <v>CAT.</v>
          </cell>
        </row>
        <row r="486">
          <cell r="A486" t="str">
            <v>TV3:CAT.</v>
          </cell>
          <cell r="B486" t="str">
            <v xml:space="preserve"> 16H30</v>
          </cell>
          <cell r="C486">
            <v>0.6875</v>
          </cell>
          <cell r="D486">
            <v>36296</v>
          </cell>
          <cell r="E486">
            <v>20</v>
          </cell>
          <cell r="F486">
            <v>1</v>
          </cell>
          <cell r="G486">
            <v>450</v>
          </cell>
          <cell r="H486">
            <v>451</v>
          </cell>
          <cell r="I486">
            <v>1</v>
          </cell>
          <cell r="J486" t="str">
            <v xml:space="preserve"> TARDE DE CINE I</v>
          </cell>
          <cell r="K486" t="str">
            <v xml:space="preserve"> TARDE DE CINE I</v>
          </cell>
          <cell r="L486">
            <v>450</v>
          </cell>
          <cell r="M486">
            <v>451</v>
          </cell>
          <cell r="N486">
            <v>1</v>
          </cell>
          <cell r="O486" t="str">
            <v>DT</v>
          </cell>
          <cell r="P486" t="str">
            <v>FS</v>
          </cell>
          <cell r="Q486" t="str">
            <v>CAT.</v>
          </cell>
        </row>
        <row r="487">
          <cell r="A487" t="str">
            <v>TV3:CAT.</v>
          </cell>
          <cell r="B487" t="str">
            <v xml:space="preserve"> 17H30</v>
          </cell>
          <cell r="C487">
            <v>0.72916666666666663</v>
          </cell>
          <cell r="D487">
            <v>36296</v>
          </cell>
          <cell r="E487">
            <v>20</v>
          </cell>
          <cell r="F487">
            <v>1</v>
          </cell>
          <cell r="G487">
            <v>150</v>
          </cell>
          <cell r="H487">
            <v>351</v>
          </cell>
          <cell r="I487">
            <v>0.4</v>
          </cell>
          <cell r="J487" t="str">
            <v xml:space="preserve"> TARDE DE CINE II</v>
          </cell>
          <cell r="K487" t="str">
            <v xml:space="preserve"> TARDE DE CINE II</v>
          </cell>
          <cell r="L487">
            <v>150</v>
          </cell>
          <cell r="M487">
            <v>351</v>
          </cell>
          <cell r="N487">
            <v>0.4</v>
          </cell>
          <cell r="O487" t="str">
            <v>DT</v>
          </cell>
          <cell r="P487" t="str">
            <v>FS</v>
          </cell>
          <cell r="Q487" t="str">
            <v>CAT.</v>
          </cell>
        </row>
        <row r="488">
          <cell r="A488" t="str">
            <v>TV3:CAT.</v>
          </cell>
          <cell r="B488" t="str">
            <v xml:space="preserve"> 22H00</v>
          </cell>
          <cell r="C488">
            <v>0.91666666666666663</v>
          </cell>
          <cell r="D488">
            <v>36296</v>
          </cell>
          <cell r="E488">
            <v>20</v>
          </cell>
          <cell r="F488">
            <v>1</v>
          </cell>
          <cell r="G488">
            <v>1250</v>
          </cell>
          <cell r="H488">
            <v>2090</v>
          </cell>
          <cell r="I488">
            <v>0.6</v>
          </cell>
          <cell r="J488" t="str">
            <v xml:space="preserve"> INVASION</v>
          </cell>
          <cell r="K488" t="str">
            <v xml:space="preserve"> INVASION</v>
          </cell>
          <cell r="L488">
            <v>1250</v>
          </cell>
          <cell r="M488">
            <v>2090</v>
          </cell>
          <cell r="N488">
            <v>0.6</v>
          </cell>
          <cell r="O488" t="str">
            <v>PT</v>
          </cell>
          <cell r="P488" t="str">
            <v>FS</v>
          </cell>
          <cell r="Q488" t="str">
            <v>CAT.</v>
          </cell>
        </row>
        <row r="489">
          <cell r="A489" t="str">
            <v>TV3:CAT.</v>
          </cell>
          <cell r="B489" t="str">
            <v xml:space="preserve"> 16H00</v>
          </cell>
          <cell r="C489">
            <v>0.66666666666666663</v>
          </cell>
          <cell r="D489">
            <v>36304</v>
          </cell>
          <cell r="E489">
            <v>20</v>
          </cell>
          <cell r="F489">
            <v>1</v>
          </cell>
          <cell r="G489">
            <v>700</v>
          </cell>
          <cell r="H489">
            <v>510</v>
          </cell>
          <cell r="I489">
            <v>1.4</v>
          </cell>
          <cell r="J489" t="str">
            <v xml:space="preserve"> LABERINTO DE SOMBRAS</v>
          </cell>
          <cell r="K489" t="str">
            <v xml:space="preserve"> LABERINTO DE SOMBRAS</v>
          </cell>
          <cell r="L489">
            <v>700</v>
          </cell>
          <cell r="M489">
            <v>510</v>
          </cell>
          <cell r="N489">
            <v>1.4</v>
          </cell>
          <cell r="O489" t="str">
            <v>DT</v>
          </cell>
          <cell r="P489" t="str">
            <v>Lab</v>
          </cell>
          <cell r="Q489" t="str">
            <v>CAT.</v>
          </cell>
        </row>
        <row r="490">
          <cell r="A490" t="str">
            <v>TV3:CAT.</v>
          </cell>
          <cell r="B490" t="str">
            <v xml:space="preserve"> 14H30</v>
          </cell>
          <cell r="C490">
            <v>0.60416666666666663</v>
          </cell>
          <cell r="D490">
            <v>36306</v>
          </cell>
          <cell r="E490">
            <v>20</v>
          </cell>
          <cell r="F490">
            <v>1</v>
          </cell>
          <cell r="G490">
            <v>450</v>
          </cell>
          <cell r="H490">
            <v>363</v>
          </cell>
          <cell r="I490">
            <v>1.2</v>
          </cell>
          <cell r="J490" t="str">
            <v xml:space="preserve"> TN MEDIODIA</v>
          </cell>
          <cell r="K490" t="str">
            <v xml:space="preserve"> TN MEDIODIA</v>
          </cell>
          <cell r="L490">
            <v>450</v>
          </cell>
          <cell r="M490">
            <v>363</v>
          </cell>
          <cell r="N490">
            <v>1.2</v>
          </cell>
          <cell r="O490" t="str">
            <v>DT</v>
          </cell>
          <cell r="P490" t="str">
            <v>Lab</v>
          </cell>
          <cell r="Q490" t="str">
            <v>CAT.</v>
          </cell>
        </row>
        <row r="491">
          <cell r="A491" t="str">
            <v>TV3:CAT.</v>
          </cell>
          <cell r="B491" t="str">
            <v xml:space="preserve"> 23H30</v>
          </cell>
          <cell r="C491">
            <v>0.97916666666666663</v>
          </cell>
          <cell r="D491">
            <v>36306</v>
          </cell>
          <cell r="E491">
            <v>20</v>
          </cell>
          <cell r="F491">
            <v>1</v>
          </cell>
          <cell r="G491">
            <v>650</v>
          </cell>
          <cell r="H491">
            <v>595</v>
          </cell>
          <cell r="I491">
            <v>1.1000000000000001</v>
          </cell>
          <cell r="J491" t="str">
            <v xml:space="preserve"> ENTRE LINEAS</v>
          </cell>
          <cell r="K491" t="str">
            <v xml:space="preserve"> ENTRE LINEAS</v>
          </cell>
          <cell r="L491">
            <v>650</v>
          </cell>
          <cell r="M491">
            <v>595</v>
          </cell>
          <cell r="N491">
            <v>1.1000000000000001</v>
          </cell>
          <cell r="O491" t="str">
            <v>PT</v>
          </cell>
          <cell r="P491" t="str">
            <v>Lab</v>
          </cell>
          <cell r="Q491" t="str">
            <v>CAT.</v>
          </cell>
        </row>
        <row r="492">
          <cell r="A492" t="str">
            <v>TV3:CAT.</v>
          </cell>
          <cell r="B492" t="str">
            <v xml:space="preserve"> 23H00</v>
          </cell>
          <cell r="C492">
            <v>0.95833333333333337</v>
          </cell>
          <cell r="D492">
            <v>36307</v>
          </cell>
          <cell r="E492">
            <v>20</v>
          </cell>
          <cell r="F492">
            <v>1</v>
          </cell>
          <cell r="G492">
            <v>1250</v>
          </cell>
          <cell r="H492">
            <v>634</v>
          </cell>
          <cell r="I492">
            <v>2</v>
          </cell>
          <cell r="J492" t="str">
            <v xml:space="preserve"> LA GRAN PELICULA</v>
          </cell>
          <cell r="K492" t="str">
            <v xml:space="preserve"> LA GRAN PELICULA</v>
          </cell>
          <cell r="L492">
            <v>1250</v>
          </cell>
          <cell r="M492">
            <v>634</v>
          </cell>
          <cell r="N492">
            <v>2</v>
          </cell>
          <cell r="O492" t="str">
            <v>PT</v>
          </cell>
          <cell r="P492" t="str">
            <v>Lab</v>
          </cell>
          <cell r="Q492" t="str">
            <v>CAT.</v>
          </cell>
        </row>
        <row r="493">
          <cell r="A493" t="str">
            <v>TV3:CAT.</v>
          </cell>
          <cell r="B493" t="str">
            <v xml:space="preserve"> 14H30</v>
          </cell>
          <cell r="C493">
            <v>0.60416666666666663</v>
          </cell>
          <cell r="D493">
            <v>36308</v>
          </cell>
          <cell r="E493">
            <v>20</v>
          </cell>
          <cell r="F493">
            <v>1</v>
          </cell>
          <cell r="G493">
            <v>450</v>
          </cell>
          <cell r="H493">
            <v>395</v>
          </cell>
          <cell r="I493">
            <v>1.1000000000000001</v>
          </cell>
          <cell r="J493" t="str">
            <v xml:space="preserve"> TN MEDIODIA</v>
          </cell>
          <cell r="K493" t="str">
            <v xml:space="preserve"> TN MEDIODIA</v>
          </cell>
          <cell r="L493">
            <v>450</v>
          </cell>
          <cell r="M493">
            <v>395</v>
          </cell>
          <cell r="N493">
            <v>1.1000000000000001</v>
          </cell>
          <cell r="O493" t="str">
            <v>DT</v>
          </cell>
          <cell r="P493" t="str">
            <v>Lab</v>
          </cell>
          <cell r="Q493" t="str">
            <v>CAT.</v>
          </cell>
        </row>
        <row r="494">
          <cell r="A494" t="str">
            <v>TV3:CAT.</v>
          </cell>
          <cell r="B494" t="str">
            <v xml:space="preserve"> 16H00</v>
          </cell>
          <cell r="C494">
            <v>0.66666666666666663</v>
          </cell>
          <cell r="D494">
            <v>36308</v>
          </cell>
          <cell r="E494">
            <v>20</v>
          </cell>
          <cell r="F494">
            <v>1</v>
          </cell>
          <cell r="G494">
            <v>700</v>
          </cell>
          <cell r="H494">
            <v>513</v>
          </cell>
          <cell r="I494">
            <v>1.4</v>
          </cell>
          <cell r="J494" t="str">
            <v xml:space="preserve"> LABERINTO DE SOMBRAS</v>
          </cell>
          <cell r="K494" t="str">
            <v xml:space="preserve"> LABERINTO DE SOMBRAS</v>
          </cell>
          <cell r="L494">
            <v>700</v>
          </cell>
          <cell r="M494">
            <v>513</v>
          </cell>
          <cell r="N494">
            <v>1.4</v>
          </cell>
          <cell r="O494" t="str">
            <v>DT</v>
          </cell>
          <cell r="P494" t="str">
            <v>Lab</v>
          </cell>
          <cell r="Q494" t="str">
            <v>CAT.</v>
          </cell>
        </row>
        <row r="495">
          <cell r="A495" t="str">
            <v>TV3:CAT.</v>
          </cell>
          <cell r="B495" t="str">
            <v xml:space="preserve"> 14H30</v>
          </cell>
          <cell r="C495">
            <v>0.60416666666666663</v>
          </cell>
          <cell r="D495">
            <v>36309</v>
          </cell>
          <cell r="E495">
            <v>20</v>
          </cell>
          <cell r="F495">
            <v>1</v>
          </cell>
          <cell r="G495">
            <v>225</v>
          </cell>
          <cell r="H495">
            <v>199</v>
          </cell>
          <cell r="I495">
            <v>1.1000000000000001</v>
          </cell>
          <cell r="J495" t="str">
            <v xml:space="preserve"> TN MEDIODIA</v>
          </cell>
          <cell r="K495" t="str">
            <v xml:space="preserve"> TN MEDIODIA</v>
          </cell>
          <cell r="L495">
            <v>225</v>
          </cell>
          <cell r="M495">
            <v>199</v>
          </cell>
          <cell r="N495">
            <v>1.1000000000000001</v>
          </cell>
          <cell r="O495" t="str">
            <v>DT</v>
          </cell>
          <cell r="P495" t="str">
            <v>FS</v>
          </cell>
          <cell r="Q495" t="str">
            <v>CAT.</v>
          </cell>
        </row>
        <row r="496">
          <cell r="A496" t="str">
            <v>TV3:CAT.</v>
          </cell>
          <cell r="B496" t="str">
            <v xml:space="preserve"> 16H00</v>
          </cell>
          <cell r="C496">
            <v>0.66666666666666663</v>
          </cell>
          <cell r="D496">
            <v>36310</v>
          </cell>
          <cell r="E496">
            <v>20</v>
          </cell>
          <cell r="F496">
            <v>1</v>
          </cell>
          <cell r="G496">
            <v>450</v>
          </cell>
          <cell r="H496">
            <v>472</v>
          </cell>
          <cell r="I496">
            <v>1</v>
          </cell>
          <cell r="J496" t="str">
            <v xml:space="preserve"> TARDE DE CINE I</v>
          </cell>
          <cell r="K496" t="str">
            <v xml:space="preserve"> TARDE DE CINE I</v>
          </cell>
          <cell r="L496">
            <v>450</v>
          </cell>
          <cell r="M496">
            <v>472</v>
          </cell>
          <cell r="N496">
            <v>1</v>
          </cell>
          <cell r="O496" t="str">
            <v>DT</v>
          </cell>
          <cell r="P496" t="str">
            <v>FS</v>
          </cell>
          <cell r="Q496" t="str">
            <v>CAT.</v>
          </cell>
        </row>
        <row r="497">
          <cell r="A497" t="str">
            <v>TV3:CAT.</v>
          </cell>
          <cell r="B497" t="str">
            <v xml:space="preserve"> 17H00</v>
          </cell>
          <cell r="C497">
            <v>0.70833333333333337</v>
          </cell>
          <cell r="D497">
            <v>36310</v>
          </cell>
          <cell r="E497">
            <v>20</v>
          </cell>
          <cell r="F497">
            <v>1</v>
          </cell>
          <cell r="G497">
            <v>450</v>
          </cell>
          <cell r="H497">
            <v>619</v>
          </cell>
          <cell r="I497">
            <v>0.7</v>
          </cell>
          <cell r="J497" t="str">
            <v xml:space="preserve"> TARDE DE CINE I</v>
          </cell>
          <cell r="K497" t="str">
            <v xml:space="preserve"> TARDE DE CINE I</v>
          </cell>
          <cell r="L497">
            <v>450</v>
          </cell>
          <cell r="M497">
            <v>619</v>
          </cell>
          <cell r="N497">
            <v>0.7</v>
          </cell>
          <cell r="O497" t="str">
            <v>DT</v>
          </cell>
          <cell r="P497" t="str">
            <v>FS</v>
          </cell>
          <cell r="Q497" t="str">
            <v>CAT.</v>
          </cell>
        </row>
        <row r="498">
          <cell r="A498" t="str">
            <v>TV3:CAT.</v>
          </cell>
          <cell r="B498" t="str">
            <v xml:space="preserve"> 23H00</v>
          </cell>
          <cell r="C498">
            <v>0.95833333333333337</v>
          </cell>
          <cell r="D498">
            <v>36310</v>
          </cell>
          <cell r="E498">
            <v>20</v>
          </cell>
          <cell r="F498">
            <v>1</v>
          </cell>
          <cell r="G498">
            <v>750</v>
          </cell>
          <cell r="H498">
            <v>954</v>
          </cell>
          <cell r="I498">
            <v>0.8</v>
          </cell>
          <cell r="J498" t="str">
            <v xml:space="preserve"> LAS MIL Y UNA</v>
          </cell>
          <cell r="K498" t="str">
            <v xml:space="preserve"> LAS MIL Y UNA</v>
          </cell>
          <cell r="L498">
            <v>750</v>
          </cell>
          <cell r="M498">
            <v>954</v>
          </cell>
          <cell r="N498">
            <v>0.8</v>
          </cell>
          <cell r="O498" t="str">
            <v>PT</v>
          </cell>
          <cell r="P498" t="str">
            <v>FS</v>
          </cell>
          <cell r="Q498" t="str">
            <v>CAT.</v>
          </cell>
        </row>
        <row r="499">
          <cell r="A499" t="str">
            <v>TV3:CAT.</v>
          </cell>
          <cell r="B499" t="str">
            <v xml:space="preserve"> 20H30</v>
          </cell>
          <cell r="C499">
            <v>0.85416666666666663</v>
          </cell>
          <cell r="D499">
            <v>36312</v>
          </cell>
          <cell r="E499">
            <v>20</v>
          </cell>
          <cell r="F499">
            <v>1</v>
          </cell>
          <cell r="G499">
            <v>400</v>
          </cell>
          <cell r="H499">
            <v>444</v>
          </cell>
          <cell r="I499">
            <v>0.9</v>
          </cell>
          <cell r="J499" t="str">
            <v xml:space="preserve"> TN TARDE</v>
          </cell>
          <cell r="K499" t="str">
            <v xml:space="preserve"> TN TARDE</v>
          </cell>
          <cell r="L499">
            <v>400</v>
          </cell>
          <cell r="M499">
            <v>444</v>
          </cell>
          <cell r="N499">
            <v>0.9</v>
          </cell>
          <cell r="O499" t="str">
            <v>PT</v>
          </cell>
          <cell r="P499" t="str">
            <v>Lab</v>
          </cell>
          <cell r="Q499" t="str">
            <v>CAT.</v>
          </cell>
        </row>
        <row r="500">
          <cell r="A500" t="str">
            <v>TV3:CAT.</v>
          </cell>
          <cell r="B500" t="str">
            <v xml:space="preserve"> 22H30</v>
          </cell>
          <cell r="C500">
            <v>0.9375</v>
          </cell>
          <cell r="D500">
            <v>36312</v>
          </cell>
          <cell r="E500">
            <v>20</v>
          </cell>
          <cell r="F500">
            <v>1</v>
          </cell>
          <cell r="G500">
            <v>1250</v>
          </cell>
          <cell r="H500">
            <v>847</v>
          </cell>
          <cell r="I500">
            <v>1.5</v>
          </cell>
          <cell r="J500" t="str">
            <v xml:space="preserve"> ENFERMOS DE TELE</v>
          </cell>
          <cell r="K500" t="str">
            <v xml:space="preserve"> ENFERMOS DE TELE</v>
          </cell>
          <cell r="L500">
            <v>1250</v>
          </cell>
          <cell r="M500">
            <v>847</v>
          </cell>
          <cell r="N500">
            <v>1.5</v>
          </cell>
          <cell r="O500" t="str">
            <v>PT</v>
          </cell>
          <cell r="P500" t="str">
            <v>Lab</v>
          </cell>
          <cell r="Q500" t="str">
            <v>CAT.</v>
          </cell>
        </row>
        <row r="501">
          <cell r="A501" t="str">
            <v>TV3:CAT.</v>
          </cell>
          <cell r="B501" t="str">
            <v xml:space="preserve"> 20H30</v>
          </cell>
          <cell r="C501">
            <v>0.85416666666666663</v>
          </cell>
          <cell r="D501">
            <v>36314</v>
          </cell>
          <cell r="E501">
            <v>20</v>
          </cell>
          <cell r="F501">
            <v>1</v>
          </cell>
          <cell r="G501">
            <v>400</v>
          </cell>
          <cell r="H501">
            <v>407</v>
          </cell>
          <cell r="I501">
            <v>1</v>
          </cell>
          <cell r="J501" t="str">
            <v xml:space="preserve"> TN TARDE</v>
          </cell>
          <cell r="K501" t="str">
            <v xml:space="preserve"> TN TARDE</v>
          </cell>
          <cell r="L501">
            <v>400</v>
          </cell>
          <cell r="M501">
            <v>407</v>
          </cell>
          <cell r="N501">
            <v>1</v>
          </cell>
          <cell r="O501" t="str">
            <v>PT</v>
          </cell>
          <cell r="P501" t="str">
            <v>Lab</v>
          </cell>
          <cell r="Q501" t="str">
            <v>CAT.</v>
          </cell>
        </row>
        <row r="502">
          <cell r="A502" t="str">
            <v>TV3:CAT.</v>
          </cell>
          <cell r="B502" t="str">
            <v xml:space="preserve"> 14H30</v>
          </cell>
          <cell r="C502">
            <v>0.60416666666666663</v>
          </cell>
          <cell r="D502">
            <v>36316</v>
          </cell>
          <cell r="E502">
            <v>20</v>
          </cell>
          <cell r="F502">
            <v>1</v>
          </cell>
          <cell r="G502">
            <v>225</v>
          </cell>
          <cell r="H502">
            <v>199</v>
          </cell>
          <cell r="I502">
            <v>1.1000000000000001</v>
          </cell>
          <cell r="J502" t="str">
            <v xml:space="preserve"> TN MEDIODIA</v>
          </cell>
          <cell r="K502" t="str">
            <v xml:space="preserve"> TN MEDIODIA</v>
          </cell>
          <cell r="L502">
            <v>225</v>
          </cell>
          <cell r="M502">
            <v>199</v>
          </cell>
          <cell r="N502">
            <v>1.1000000000000001</v>
          </cell>
          <cell r="O502" t="str">
            <v>DT</v>
          </cell>
          <cell r="P502" t="str">
            <v>FS</v>
          </cell>
          <cell r="Q502" t="str">
            <v>CAT.</v>
          </cell>
        </row>
        <row r="503">
          <cell r="A503" t="str">
            <v>TV3:CAT.</v>
          </cell>
          <cell r="B503" t="str">
            <v xml:space="preserve"> 17H00</v>
          </cell>
          <cell r="C503">
            <v>0.70833333333333337</v>
          </cell>
          <cell r="D503">
            <v>36316</v>
          </cell>
          <cell r="E503">
            <v>20</v>
          </cell>
          <cell r="F503">
            <v>1</v>
          </cell>
          <cell r="G503">
            <v>450</v>
          </cell>
          <cell r="H503">
            <v>848</v>
          </cell>
          <cell r="I503">
            <v>0.5</v>
          </cell>
          <cell r="J503" t="str">
            <v xml:space="preserve"> TARDE DE CINE I</v>
          </cell>
          <cell r="K503" t="str">
            <v xml:space="preserve"> TARDE DE CINE I</v>
          </cell>
          <cell r="L503">
            <v>450</v>
          </cell>
          <cell r="M503">
            <v>848</v>
          </cell>
          <cell r="N503">
            <v>0.5</v>
          </cell>
          <cell r="O503" t="str">
            <v>DT</v>
          </cell>
          <cell r="P503" t="str">
            <v>FS</v>
          </cell>
          <cell r="Q503" t="str">
            <v>CAT.</v>
          </cell>
        </row>
        <row r="504">
          <cell r="A504" t="str">
            <v>TV3:CAT.</v>
          </cell>
          <cell r="B504" t="str">
            <v xml:space="preserve"> 17H00</v>
          </cell>
          <cell r="C504">
            <v>0.70833333333333337</v>
          </cell>
          <cell r="D504">
            <v>36317</v>
          </cell>
          <cell r="E504">
            <v>20</v>
          </cell>
          <cell r="F504">
            <v>1</v>
          </cell>
          <cell r="G504">
            <v>450</v>
          </cell>
          <cell r="H504">
            <v>619</v>
          </cell>
          <cell r="I504">
            <v>0.7</v>
          </cell>
          <cell r="J504" t="str">
            <v xml:space="preserve"> TARDE DE CINE I</v>
          </cell>
          <cell r="K504" t="str">
            <v xml:space="preserve"> TARDE DE CINE I</v>
          </cell>
          <cell r="L504">
            <v>450</v>
          </cell>
          <cell r="M504">
            <v>619</v>
          </cell>
          <cell r="N504">
            <v>0.7</v>
          </cell>
          <cell r="O504" t="str">
            <v>DT</v>
          </cell>
          <cell r="P504" t="str">
            <v>FS</v>
          </cell>
          <cell r="Q504" t="str">
            <v>CAT.</v>
          </cell>
        </row>
        <row r="505">
          <cell r="A505" t="str">
            <v>TV3:CAT.</v>
          </cell>
          <cell r="B505" t="str">
            <v xml:space="preserve"> 19H30</v>
          </cell>
          <cell r="C505">
            <v>0.8125</v>
          </cell>
          <cell r="D505">
            <v>36317</v>
          </cell>
          <cell r="E505">
            <v>20</v>
          </cell>
          <cell r="F505">
            <v>1</v>
          </cell>
          <cell r="G505">
            <v>150</v>
          </cell>
          <cell r="H505">
            <v>275</v>
          </cell>
          <cell r="I505">
            <v>0.5</v>
          </cell>
          <cell r="J505" t="str">
            <v xml:space="preserve"> LAURA</v>
          </cell>
          <cell r="K505" t="str">
            <v xml:space="preserve"> LAURA</v>
          </cell>
          <cell r="L505">
            <v>150</v>
          </cell>
          <cell r="M505">
            <v>275</v>
          </cell>
          <cell r="N505">
            <v>0.5</v>
          </cell>
          <cell r="O505" t="str">
            <v>DT</v>
          </cell>
          <cell r="P505" t="str">
            <v>FS</v>
          </cell>
          <cell r="Q505" t="str">
            <v>CAT.</v>
          </cell>
        </row>
        <row r="506">
          <cell r="A506" t="str">
            <v>TV3:CAT.</v>
          </cell>
          <cell r="B506" t="str">
            <v xml:space="preserve"> 23H00</v>
          </cell>
          <cell r="C506">
            <v>0.95833333333333337</v>
          </cell>
          <cell r="D506">
            <v>36317</v>
          </cell>
          <cell r="E506">
            <v>20</v>
          </cell>
          <cell r="F506">
            <v>1</v>
          </cell>
          <cell r="G506">
            <v>750</v>
          </cell>
          <cell r="H506">
            <v>970</v>
          </cell>
          <cell r="I506">
            <v>0.8</v>
          </cell>
          <cell r="J506" t="str">
            <v xml:space="preserve"> LAS MIL Y UNA</v>
          </cell>
          <cell r="K506" t="str">
            <v xml:space="preserve"> LAS MIL Y UNA</v>
          </cell>
          <cell r="L506">
            <v>750</v>
          </cell>
          <cell r="M506">
            <v>970</v>
          </cell>
          <cell r="N506">
            <v>0.8</v>
          </cell>
          <cell r="O506" t="str">
            <v>PT</v>
          </cell>
          <cell r="P506" t="str">
            <v>FS</v>
          </cell>
          <cell r="Q506" t="str">
            <v>CAT.</v>
          </cell>
        </row>
        <row r="507">
          <cell r="A507" t="str">
            <v>TV3:CAT.</v>
          </cell>
          <cell r="B507" t="str">
            <v xml:space="preserve"> 22H30</v>
          </cell>
          <cell r="C507">
            <v>0.9375</v>
          </cell>
          <cell r="D507">
            <v>36318</v>
          </cell>
          <cell r="E507">
            <v>20</v>
          </cell>
          <cell r="F507">
            <v>1</v>
          </cell>
          <cell r="G507">
            <v>1250</v>
          </cell>
          <cell r="H507">
            <v>1225</v>
          </cell>
          <cell r="I507">
            <v>1</v>
          </cell>
          <cell r="J507" t="str">
            <v xml:space="preserve"> LA MEMORIA DE LOS CARGOLS</v>
          </cell>
          <cell r="K507" t="str">
            <v xml:space="preserve"> LA MEMORIA DE LOS CARGOLS</v>
          </cell>
          <cell r="L507">
            <v>1250</v>
          </cell>
          <cell r="M507">
            <v>1225</v>
          </cell>
          <cell r="N507">
            <v>1</v>
          </cell>
          <cell r="O507" t="str">
            <v>PT</v>
          </cell>
          <cell r="P507" t="str">
            <v>Lab</v>
          </cell>
          <cell r="Q507" t="str">
            <v>CAT.</v>
          </cell>
        </row>
        <row r="508">
          <cell r="A508" t="str">
            <v>TV3:CAT.</v>
          </cell>
          <cell r="B508" t="str">
            <v xml:space="preserve"> 22H30</v>
          </cell>
          <cell r="C508">
            <v>0.9375</v>
          </cell>
          <cell r="D508">
            <v>36321</v>
          </cell>
          <cell r="E508">
            <v>20</v>
          </cell>
          <cell r="F508">
            <v>1</v>
          </cell>
          <cell r="G508">
            <v>1250</v>
          </cell>
          <cell r="H508">
            <v>769</v>
          </cell>
          <cell r="I508">
            <v>1.6</v>
          </cell>
          <cell r="J508" t="str">
            <v xml:space="preserve"> LA GRAN PELICULA</v>
          </cell>
          <cell r="K508" t="str">
            <v xml:space="preserve"> LA GRAN PELICULA</v>
          </cell>
          <cell r="L508">
            <v>1250</v>
          </cell>
          <cell r="M508">
            <v>769</v>
          </cell>
          <cell r="N508">
            <v>1.6</v>
          </cell>
          <cell r="O508" t="str">
            <v>PT</v>
          </cell>
          <cell r="P508" t="str">
            <v>Lab</v>
          </cell>
          <cell r="Q508" t="str">
            <v>CAT.</v>
          </cell>
        </row>
        <row r="509">
          <cell r="A509" t="str">
            <v>TV3:CAT.</v>
          </cell>
          <cell r="B509" t="str">
            <v xml:space="preserve"> 23H00</v>
          </cell>
          <cell r="C509">
            <v>0.95833333333333337</v>
          </cell>
          <cell r="D509">
            <v>36323</v>
          </cell>
          <cell r="E509">
            <v>20</v>
          </cell>
          <cell r="F509">
            <v>1</v>
          </cell>
          <cell r="G509">
            <v>1100</v>
          </cell>
          <cell r="H509">
            <v>1930</v>
          </cell>
          <cell r="I509">
            <v>0.6</v>
          </cell>
          <cell r="J509" t="str">
            <v xml:space="preserve"> EL VESTIDOR</v>
          </cell>
          <cell r="K509" t="str">
            <v xml:space="preserve"> EL VESTIDOR</v>
          </cell>
          <cell r="L509">
            <v>1100</v>
          </cell>
          <cell r="M509">
            <v>1930</v>
          </cell>
          <cell r="N509">
            <v>0.6</v>
          </cell>
          <cell r="O509" t="str">
            <v>PT</v>
          </cell>
          <cell r="P509" t="str">
            <v>FS</v>
          </cell>
          <cell r="Q509" t="str">
            <v>CAT.</v>
          </cell>
        </row>
        <row r="510">
          <cell r="A510" t="str">
            <v>TV3:CAT.</v>
          </cell>
          <cell r="B510" t="str">
            <v xml:space="preserve"> 14H30</v>
          </cell>
          <cell r="C510">
            <v>0.60416666666666663</v>
          </cell>
          <cell r="D510">
            <v>36324</v>
          </cell>
          <cell r="E510">
            <v>20</v>
          </cell>
          <cell r="F510">
            <v>1</v>
          </cell>
          <cell r="G510">
            <v>225</v>
          </cell>
          <cell r="H510">
            <v>286</v>
          </cell>
          <cell r="I510">
            <v>0.8</v>
          </cell>
          <cell r="J510" t="str">
            <v xml:space="preserve"> TN MEDIODIA</v>
          </cell>
          <cell r="K510" t="str">
            <v xml:space="preserve"> TN MEDIODIA</v>
          </cell>
          <cell r="L510">
            <v>225</v>
          </cell>
          <cell r="M510">
            <v>286</v>
          </cell>
          <cell r="N510">
            <v>0.8</v>
          </cell>
          <cell r="O510" t="str">
            <v>DT</v>
          </cell>
          <cell r="P510" t="str">
            <v>FS</v>
          </cell>
          <cell r="Q510" t="str">
            <v>CAT.</v>
          </cell>
        </row>
        <row r="511">
          <cell r="A511" t="str">
            <v>TV3:CAT.</v>
          </cell>
          <cell r="B511" t="str">
            <v xml:space="preserve"> 16H00</v>
          </cell>
          <cell r="C511">
            <v>0.66666666666666663</v>
          </cell>
          <cell r="D511">
            <v>36324</v>
          </cell>
          <cell r="E511">
            <v>20</v>
          </cell>
          <cell r="F511">
            <v>1</v>
          </cell>
          <cell r="G511">
            <v>450</v>
          </cell>
          <cell r="H511">
            <v>480</v>
          </cell>
          <cell r="I511">
            <v>0.9</v>
          </cell>
          <cell r="J511" t="str">
            <v xml:space="preserve"> TARDE DE CINE I</v>
          </cell>
          <cell r="K511" t="str">
            <v xml:space="preserve"> TARDE DE CINE I</v>
          </cell>
          <cell r="L511">
            <v>450</v>
          </cell>
          <cell r="M511">
            <v>480</v>
          </cell>
          <cell r="N511">
            <v>0.9</v>
          </cell>
          <cell r="O511" t="str">
            <v>DT</v>
          </cell>
          <cell r="P511" t="str">
            <v>FS</v>
          </cell>
          <cell r="Q511" t="str">
            <v>CAT.</v>
          </cell>
        </row>
        <row r="512">
          <cell r="A512" t="str">
            <v>TV3:CAT.</v>
          </cell>
          <cell r="B512" t="str">
            <v xml:space="preserve"> 17H00</v>
          </cell>
          <cell r="C512">
            <v>0.70833333333333337</v>
          </cell>
          <cell r="D512">
            <v>36324</v>
          </cell>
          <cell r="E512">
            <v>20</v>
          </cell>
          <cell r="F512">
            <v>1</v>
          </cell>
          <cell r="G512">
            <v>450</v>
          </cell>
          <cell r="H512">
            <v>667</v>
          </cell>
          <cell r="I512">
            <v>0.7</v>
          </cell>
          <cell r="J512" t="str">
            <v xml:space="preserve"> TARDE DE CINE I</v>
          </cell>
          <cell r="K512" t="str">
            <v xml:space="preserve"> TARDE DE CINE I</v>
          </cell>
          <cell r="L512">
            <v>450</v>
          </cell>
          <cell r="M512">
            <v>667</v>
          </cell>
          <cell r="N512">
            <v>0.7</v>
          </cell>
          <cell r="O512" t="str">
            <v>DT</v>
          </cell>
          <cell r="P512" t="str">
            <v>FS</v>
          </cell>
          <cell r="Q512" t="str">
            <v>CAT.</v>
          </cell>
        </row>
        <row r="513">
          <cell r="A513" t="str">
            <v>TVE1:NAC.</v>
          </cell>
          <cell r="B513" t="str">
            <v xml:space="preserve"> 14H30</v>
          </cell>
          <cell r="C513">
            <v>0.60416666666666663</v>
          </cell>
          <cell r="D513">
            <v>36279</v>
          </cell>
          <cell r="E513">
            <v>20</v>
          </cell>
          <cell r="F513">
            <v>1</v>
          </cell>
          <cell r="G513">
            <v>2000</v>
          </cell>
          <cell r="H513">
            <v>337</v>
          </cell>
          <cell r="I513">
            <v>5.9</v>
          </cell>
          <cell r="J513" t="str">
            <v xml:space="preserve"> CORAZON DE PRIMAVERA</v>
          </cell>
          <cell r="K513" t="str">
            <v xml:space="preserve"> CORAZON DE PRIMAVERA</v>
          </cell>
          <cell r="L513">
            <v>2000</v>
          </cell>
          <cell r="M513">
            <v>337</v>
          </cell>
          <cell r="N513">
            <v>5.9</v>
          </cell>
          <cell r="O513" t="str">
            <v>DT</v>
          </cell>
          <cell r="P513" t="str">
            <v>Lab</v>
          </cell>
          <cell r="Q513" t="str">
            <v>NAC.</v>
          </cell>
        </row>
        <row r="514">
          <cell r="A514" t="str">
            <v>TVE1:NAC.</v>
          </cell>
          <cell r="B514" t="str">
            <v xml:space="preserve"> 15H45</v>
          </cell>
          <cell r="C514">
            <v>0.65625</v>
          </cell>
          <cell r="D514">
            <v>36279</v>
          </cell>
          <cell r="E514">
            <v>20</v>
          </cell>
          <cell r="F514">
            <v>1</v>
          </cell>
          <cell r="G514">
            <v>3000</v>
          </cell>
          <cell r="H514">
            <v>433</v>
          </cell>
          <cell r="I514">
            <v>6.9</v>
          </cell>
          <cell r="J514" t="str">
            <v xml:space="preserve"> TELEDIARIO 1</v>
          </cell>
          <cell r="K514" t="str">
            <v xml:space="preserve"> TELEDIARIO 1</v>
          </cell>
          <cell r="L514">
            <v>3000</v>
          </cell>
          <cell r="M514">
            <v>433</v>
          </cell>
          <cell r="N514">
            <v>6.9</v>
          </cell>
          <cell r="O514" t="str">
            <v>DT</v>
          </cell>
          <cell r="P514" t="str">
            <v>Lab</v>
          </cell>
          <cell r="Q514" t="str">
            <v>NAC.</v>
          </cell>
        </row>
        <row r="515">
          <cell r="A515" t="str">
            <v>TVE1:NAC.</v>
          </cell>
          <cell r="B515" t="str">
            <v xml:space="preserve"> 16H45</v>
          </cell>
          <cell r="C515">
            <v>0.69791666666666663</v>
          </cell>
          <cell r="D515">
            <v>36279</v>
          </cell>
          <cell r="E515">
            <v>20</v>
          </cell>
          <cell r="F515">
            <v>1</v>
          </cell>
          <cell r="G515">
            <v>1000</v>
          </cell>
          <cell r="H515">
            <v>168</v>
          </cell>
          <cell r="I515">
            <v>5.9</v>
          </cell>
          <cell r="J515" t="str">
            <v xml:space="preserve"> TELESERIE</v>
          </cell>
          <cell r="K515" t="str">
            <v xml:space="preserve"> TELESERIE</v>
          </cell>
          <cell r="L515">
            <v>1000</v>
          </cell>
          <cell r="M515">
            <v>168</v>
          </cell>
          <cell r="N515">
            <v>5.9</v>
          </cell>
          <cell r="O515" t="str">
            <v>DT</v>
          </cell>
          <cell r="P515" t="str">
            <v>Lab</v>
          </cell>
          <cell r="Q515" t="str">
            <v>NAC.</v>
          </cell>
        </row>
        <row r="516">
          <cell r="A516" t="str">
            <v>TVE1:NAC.</v>
          </cell>
          <cell r="B516" t="str">
            <v xml:space="preserve"> 17H45</v>
          </cell>
          <cell r="C516">
            <v>0.73958333333333337</v>
          </cell>
          <cell r="D516">
            <v>36279</v>
          </cell>
          <cell r="E516">
            <v>20</v>
          </cell>
          <cell r="F516">
            <v>1</v>
          </cell>
          <cell r="G516">
            <v>1000</v>
          </cell>
          <cell r="H516">
            <v>149</v>
          </cell>
          <cell r="I516">
            <v>6.7</v>
          </cell>
          <cell r="J516" t="str">
            <v xml:space="preserve"> TELESERIE</v>
          </cell>
          <cell r="K516" t="str">
            <v xml:space="preserve"> TELESERIE</v>
          </cell>
          <cell r="L516">
            <v>1000</v>
          </cell>
          <cell r="M516">
            <v>149</v>
          </cell>
          <cell r="N516">
            <v>6.7</v>
          </cell>
          <cell r="O516" t="str">
            <v>DT</v>
          </cell>
          <cell r="P516" t="str">
            <v>Lab</v>
          </cell>
          <cell r="Q516" t="str">
            <v>NAC.</v>
          </cell>
        </row>
        <row r="517">
          <cell r="A517" t="str">
            <v>TVE1:NAC.</v>
          </cell>
          <cell r="B517" t="str">
            <v xml:space="preserve"> 20H55</v>
          </cell>
          <cell r="C517">
            <v>0.86458333333333337</v>
          </cell>
          <cell r="D517">
            <v>36279</v>
          </cell>
          <cell r="E517">
            <v>20</v>
          </cell>
          <cell r="F517">
            <v>1</v>
          </cell>
          <cell r="G517">
            <v>3400</v>
          </cell>
          <cell r="H517">
            <v>446</v>
          </cell>
          <cell r="I517">
            <v>7.6</v>
          </cell>
          <cell r="J517" t="str">
            <v xml:space="preserve"> TELEDIARIO 2</v>
          </cell>
          <cell r="K517" t="str">
            <v xml:space="preserve"> TELEDIARIO 2</v>
          </cell>
          <cell r="L517">
            <v>3400</v>
          </cell>
          <cell r="M517">
            <v>446</v>
          </cell>
          <cell r="N517">
            <v>7.6</v>
          </cell>
          <cell r="O517" t="str">
            <v>PT</v>
          </cell>
          <cell r="P517" t="str">
            <v>Lab</v>
          </cell>
          <cell r="Q517" t="str">
            <v>NAC.</v>
          </cell>
        </row>
        <row r="518">
          <cell r="A518" t="str">
            <v>TVE1:NAC.</v>
          </cell>
          <cell r="B518" t="str">
            <v xml:space="preserve"> 24H15</v>
          </cell>
          <cell r="C518">
            <v>1.0104166666666667</v>
          </cell>
          <cell r="D518">
            <v>36279</v>
          </cell>
          <cell r="E518">
            <v>20</v>
          </cell>
          <cell r="F518">
            <v>1</v>
          </cell>
          <cell r="G518">
            <v>500</v>
          </cell>
          <cell r="H518">
            <v>176</v>
          </cell>
          <cell r="I518">
            <v>2.8</v>
          </cell>
          <cell r="J518" t="str">
            <v xml:space="preserve"> HISTORIAS REALES</v>
          </cell>
          <cell r="K518" t="str">
            <v xml:space="preserve"> HISTORIAS REALES</v>
          </cell>
          <cell r="L518">
            <v>500</v>
          </cell>
          <cell r="M518">
            <v>176</v>
          </cell>
          <cell r="N518">
            <v>2.8</v>
          </cell>
          <cell r="O518" t="str">
            <v>PT</v>
          </cell>
          <cell r="P518" t="str">
            <v>Lab</v>
          </cell>
          <cell r="Q518" t="str">
            <v>NAC.</v>
          </cell>
        </row>
        <row r="519">
          <cell r="A519" t="str">
            <v>TVE1:NAC.</v>
          </cell>
          <cell r="B519" t="str">
            <v xml:space="preserve"> 24H45</v>
          </cell>
          <cell r="C519">
            <v>1.03125</v>
          </cell>
          <cell r="D519">
            <v>36279</v>
          </cell>
          <cell r="E519">
            <v>20</v>
          </cell>
          <cell r="F519">
            <v>1</v>
          </cell>
          <cell r="G519">
            <v>500</v>
          </cell>
          <cell r="H519">
            <v>268</v>
          </cell>
          <cell r="I519">
            <v>1.9</v>
          </cell>
          <cell r="J519" t="str">
            <v xml:space="preserve"> HISTORIAS REALES</v>
          </cell>
          <cell r="K519" t="str">
            <v xml:space="preserve"> HISTORIAS REALES</v>
          </cell>
          <cell r="L519">
            <v>500</v>
          </cell>
          <cell r="M519">
            <v>268</v>
          </cell>
          <cell r="N519">
            <v>1.9</v>
          </cell>
          <cell r="O519" t="str">
            <v>DT</v>
          </cell>
          <cell r="P519" t="str">
            <v>Lab</v>
          </cell>
          <cell r="Q519" t="str">
            <v>NAC.</v>
          </cell>
        </row>
        <row r="520">
          <cell r="A520" t="str">
            <v>TVE1:NAC.</v>
          </cell>
          <cell r="B520" t="str">
            <v xml:space="preserve"> 14H55</v>
          </cell>
          <cell r="C520">
            <v>0.61458333333333337</v>
          </cell>
          <cell r="D520">
            <v>36280</v>
          </cell>
          <cell r="E520">
            <v>20</v>
          </cell>
          <cell r="F520">
            <v>1</v>
          </cell>
          <cell r="G520">
            <v>3000</v>
          </cell>
          <cell r="H520">
            <v>439</v>
          </cell>
          <cell r="I520">
            <v>6.8</v>
          </cell>
          <cell r="J520" t="str">
            <v xml:space="preserve"> TELEDIARIO 1</v>
          </cell>
          <cell r="K520" t="str">
            <v xml:space="preserve"> TELEDIARIO 1</v>
          </cell>
          <cell r="L520">
            <v>3000</v>
          </cell>
          <cell r="M520">
            <v>439</v>
          </cell>
          <cell r="N520">
            <v>6.8</v>
          </cell>
          <cell r="O520" t="str">
            <v>DT</v>
          </cell>
          <cell r="P520" t="str">
            <v>Lab</v>
          </cell>
          <cell r="Q520" t="str">
            <v>NAC.</v>
          </cell>
        </row>
        <row r="521">
          <cell r="A521" t="str">
            <v>TVE1:NAC.</v>
          </cell>
          <cell r="B521" t="str">
            <v xml:space="preserve"> 15H45</v>
          </cell>
          <cell r="C521">
            <v>0.65625</v>
          </cell>
          <cell r="D521">
            <v>36280</v>
          </cell>
          <cell r="E521">
            <v>20</v>
          </cell>
          <cell r="F521">
            <v>1</v>
          </cell>
          <cell r="G521">
            <v>3000</v>
          </cell>
          <cell r="H521">
            <v>394</v>
          </cell>
          <cell r="I521">
            <v>7.6</v>
          </cell>
          <cell r="J521" t="str">
            <v xml:space="preserve"> TELEDIARIO 1</v>
          </cell>
          <cell r="K521" t="str">
            <v xml:space="preserve"> TELEDIARIO 1</v>
          </cell>
          <cell r="L521">
            <v>3000</v>
          </cell>
          <cell r="M521">
            <v>394</v>
          </cell>
          <cell r="N521">
            <v>7.6</v>
          </cell>
          <cell r="O521" t="str">
            <v>DT</v>
          </cell>
          <cell r="P521" t="str">
            <v>Lab</v>
          </cell>
          <cell r="Q521" t="str">
            <v>NAC.</v>
          </cell>
        </row>
        <row r="522">
          <cell r="A522" t="str">
            <v>TVE1:NAC.</v>
          </cell>
          <cell r="B522" t="str">
            <v xml:space="preserve"> 19H10</v>
          </cell>
          <cell r="C522">
            <v>0.79861111111111116</v>
          </cell>
          <cell r="D522">
            <v>36280</v>
          </cell>
          <cell r="E522">
            <v>20</v>
          </cell>
          <cell r="F522">
            <v>1</v>
          </cell>
          <cell r="G522">
            <v>800</v>
          </cell>
          <cell r="H522">
            <v>179</v>
          </cell>
          <cell r="I522">
            <v>4.5</v>
          </cell>
          <cell r="J522" t="str">
            <v xml:space="preserve"> DIGAN LO QUE DIGAN</v>
          </cell>
          <cell r="K522" t="str">
            <v xml:space="preserve"> DIGAN LO QUE DIGAN</v>
          </cell>
          <cell r="L522">
            <v>800</v>
          </cell>
          <cell r="M522">
            <v>179</v>
          </cell>
          <cell r="N522">
            <v>4.5</v>
          </cell>
          <cell r="O522" t="str">
            <v>DT</v>
          </cell>
          <cell r="P522" t="str">
            <v>Lab</v>
          </cell>
          <cell r="Q522" t="str">
            <v>NAC.</v>
          </cell>
        </row>
        <row r="523">
          <cell r="A523" t="str">
            <v>TVE1:NAC.</v>
          </cell>
          <cell r="B523" t="str">
            <v xml:space="preserve"> 24H15</v>
          </cell>
          <cell r="C523">
            <v>1.0104166666666667</v>
          </cell>
          <cell r="D523">
            <v>36280</v>
          </cell>
          <cell r="E523">
            <v>20</v>
          </cell>
          <cell r="F523">
            <v>1</v>
          </cell>
          <cell r="G523">
            <v>1500</v>
          </cell>
          <cell r="H523">
            <v>257</v>
          </cell>
          <cell r="I523">
            <v>5.8</v>
          </cell>
          <cell r="J523" t="str">
            <v xml:space="preserve"> TODO EN FAMILIA</v>
          </cell>
          <cell r="K523" t="str">
            <v xml:space="preserve"> TODO EN FAMILIA</v>
          </cell>
          <cell r="L523">
            <v>1500</v>
          </cell>
          <cell r="M523">
            <v>257</v>
          </cell>
          <cell r="N523">
            <v>5.8</v>
          </cell>
          <cell r="O523" t="str">
            <v>PT</v>
          </cell>
          <cell r="P523" t="str">
            <v>Lab</v>
          </cell>
          <cell r="Q523" t="str">
            <v>NAC.</v>
          </cell>
        </row>
        <row r="524">
          <cell r="A524" t="str">
            <v>TVE1:NAC.</v>
          </cell>
          <cell r="B524" t="str">
            <v xml:space="preserve"> 24H45</v>
          </cell>
          <cell r="C524">
            <v>1.03125</v>
          </cell>
          <cell r="D524">
            <v>36280</v>
          </cell>
          <cell r="E524">
            <v>20</v>
          </cell>
          <cell r="F524">
            <v>1</v>
          </cell>
          <cell r="G524">
            <v>1500</v>
          </cell>
          <cell r="H524">
            <v>324</v>
          </cell>
          <cell r="I524">
            <v>4.5999999999999996</v>
          </cell>
          <cell r="J524" t="str">
            <v xml:space="preserve"> TODO EN FAMILIA</v>
          </cell>
          <cell r="K524" t="str">
            <v xml:space="preserve"> TODO EN FAMILIA</v>
          </cell>
          <cell r="L524">
            <v>1500</v>
          </cell>
          <cell r="M524">
            <v>324</v>
          </cell>
          <cell r="N524">
            <v>4.5999999999999996</v>
          </cell>
          <cell r="O524" t="str">
            <v>DT</v>
          </cell>
          <cell r="P524" t="str">
            <v>Lab</v>
          </cell>
          <cell r="Q524" t="str">
            <v>NAC.</v>
          </cell>
        </row>
        <row r="525">
          <cell r="A525" t="str">
            <v>TVE1:NAC.</v>
          </cell>
          <cell r="B525" t="str">
            <v xml:space="preserve"> 14H30</v>
          </cell>
          <cell r="C525">
            <v>0.60416666666666663</v>
          </cell>
          <cell r="D525">
            <v>36281</v>
          </cell>
          <cell r="E525">
            <v>20</v>
          </cell>
          <cell r="F525">
            <v>1</v>
          </cell>
          <cell r="G525">
            <v>2000</v>
          </cell>
          <cell r="H525">
            <v>337</v>
          </cell>
          <cell r="I525">
            <v>5.9</v>
          </cell>
          <cell r="J525" t="str">
            <v xml:space="preserve"> CORAZON CORAZON</v>
          </cell>
          <cell r="K525" t="str">
            <v xml:space="preserve"> CORAZON CORAZON</v>
          </cell>
          <cell r="L525">
            <v>2000</v>
          </cell>
          <cell r="M525">
            <v>337</v>
          </cell>
          <cell r="N525">
            <v>5.9</v>
          </cell>
          <cell r="O525" t="str">
            <v>DT</v>
          </cell>
          <cell r="P525" t="str">
            <v>FS</v>
          </cell>
          <cell r="Q525" t="str">
            <v>NAC.</v>
          </cell>
        </row>
        <row r="526">
          <cell r="A526" t="str">
            <v>TVE1:NAC.</v>
          </cell>
          <cell r="B526" t="str">
            <v xml:space="preserve"> 16H15</v>
          </cell>
          <cell r="C526">
            <v>0.67708333333333337</v>
          </cell>
          <cell r="D526">
            <v>36281</v>
          </cell>
          <cell r="E526">
            <v>20</v>
          </cell>
          <cell r="F526">
            <v>1</v>
          </cell>
          <cell r="G526">
            <v>2600</v>
          </cell>
          <cell r="H526">
            <v>408</v>
          </cell>
          <cell r="I526">
            <v>6.4</v>
          </cell>
          <cell r="J526" t="str">
            <v xml:space="preserve"> SESION DE TARDE</v>
          </cell>
          <cell r="K526" t="str">
            <v xml:space="preserve"> SESION DE TARDE</v>
          </cell>
          <cell r="L526">
            <v>2600</v>
          </cell>
          <cell r="M526">
            <v>408</v>
          </cell>
          <cell r="N526">
            <v>6.4</v>
          </cell>
          <cell r="O526" t="str">
            <v>DT</v>
          </cell>
          <cell r="P526" t="str">
            <v>FS</v>
          </cell>
          <cell r="Q526" t="str">
            <v>NAC.</v>
          </cell>
        </row>
        <row r="527">
          <cell r="A527" t="str">
            <v>TVE1:NAC.</v>
          </cell>
          <cell r="B527" t="str">
            <v xml:space="preserve"> 16H45</v>
          </cell>
          <cell r="C527">
            <v>0.69791666666666663</v>
          </cell>
          <cell r="D527">
            <v>36281</v>
          </cell>
          <cell r="E527">
            <v>20</v>
          </cell>
          <cell r="F527">
            <v>1</v>
          </cell>
          <cell r="G527">
            <v>2600</v>
          </cell>
          <cell r="H527">
            <v>428</v>
          </cell>
          <cell r="I527">
            <v>6.1</v>
          </cell>
          <cell r="J527" t="str">
            <v xml:space="preserve"> SESION DE TARDE</v>
          </cell>
          <cell r="K527" t="str">
            <v xml:space="preserve"> SESION DE TARDE</v>
          </cell>
          <cell r="L527">
            <v>2600</v>
          </cell>
          <cell r="M527">
            <v>428</v>
          </cell>
          <cell r="N527">
            <v>6.1</v>
          </cell>
          <cell r="O527" t="str">
            <v>DT</v>
          </cell>
          <cell r="P527" t="str">
            <v>FS</v>
          </cell>
          <cell r="Q527" t="str">
            <v>NAC.</v>
          </cell>
        </row>
        <row r="528">
          <cell r="A528" t="str">
            <v>TVE1:NAC.</v>
          </cell>
          <cell r="B528" t="str">
            <v xml:space="preserve"> 17H30</v>
          </cell>
          <cell r="C528">
            <v>0.72916666666666663</v>
          </cell>
          <cell r="D528">
            <v>36281</v>
          </cell>
          <cell r="E528">
            <v>20</v>
          </cell>
          <cell r="F528">
            <v>1</v>
          </cell>
          <cell r="G528">
            <v>2600</v>
          </cell>
          <cell r="H528">
            <v>508</v>
          </cell>
          <cell r="I528">
            <v>5.0999999999999996</v>
          </cell>
          <cell r="J528" t="str">
            <v xml:space="preserve"> SESION DE TARDE</v>
          </cell>
          <cell r="K528" t="str">
            <v xml:space="preserve"> SESION DE TARDE</v>
          </cell>
          <cell r="L528">
            <v>2600</v>
          </cell>
          <cell r="M528">
            <v>508</v>
          </cell>
          <cell r="N528">
            <v>5.0999999999999996</v>
          </cell>
          <cell r="O528" t="str">
            <v>DT</v>
          </cell>
          <cell r="P528" t="str">
            <v>FS</v>
          </cell>
          <cell r="Q528" t="str">
            <v>NAC.</v>
          </cell>
        </row>
        <row r="529">
          <cell r="A529" t="str">
            <v>TVE1:NAC.</v>
          </cell>
          <cell r="B529" t="str">
            <v xml:space="preserve"> 18H15</v>
          </cell>
          <cell r="C529">
            <v>0.76041666666666663</v>
          </cell>
          <cell r="D529">
            <v>36281</v>
          </cell>
          <cell r="E529">
            <v>20</v>
          </cell>
          <cell r="F529">
            <v>1</v>
          </cell>
          <cell r="G529">
            <v>1750</v>
          </cell>
          <cell r="H529">
            <v>398</v>
          </cell>
          <cell r="I529">
            <v>4.4000000000000004</v>
          </cell>
          <cell r="J529" t="str">
            <v xml:space="preserve"> CINE DE BARRIO</v>
          </cell>
          <cell r="K529" t="str">
            <v xml:space="preserve"> CINE DE BARRIO</v>
          </cell>
          <cell r="L529">
            <v>1750</v>
          </cell>
          <cell r="M529">
            <v>398</v>
          </cell>
          <cell r="N529">
            <v>4.4000000000000004</v>
          </cell>
          <cell r="O529" t="str">
            <v>DT</v>
          </cell>
          <cell r="P529" t="str">
            <v>FS</v>
          </cell>
          <cell r="Q529" t="str">
            <v>NAC.</v>
          </cell>
        </row>
        <row r="530">
          <cell r="A530" t="str">
            <v>TVE1:NAC.</v>
          </cell>
          <cell r="B530" t="str">
            <v xml:space="preserve"> 18H45</v>
          </cell>
          <cell r="C530">
            <v>0.78125</v>
          </cell>
          <cell r="D530">
            <v>36281</v>
          </cell>
          <cell r="E530">
            <v>20</v>
          </cell>
          <cell r="F530">
            <v>1</v>
          </cell>
          <cell r="G530">
            <v>1750</v>
          </cell>
          <cell r="H530">
            <v>357</v>
          </cell>
          <cell r="I530">
            <v>4.9000000000000004</v>
          </cell>
          <cell r="J530" t="str">
            <v xml:space="preserve"> CINE DE BARRIO</v>
          </cell>
          <cell r="K530" t="str">
            <v xml:space="preserve"> CINE DE BARRIO</v>
          </cell>
          <cell r="L530">
            <v>1750</v>
          </cell>
          <cell r="M530">
            <v>357</v>
          </cell>
          <cell r="N530">
            <v>4.9000000000000004</v>
          </cell>
          <cell r="O530" t="str">
            <v>DT</v>
          </cell>
          <cell r="P530" t="str">
            <v>FS</v>
          </cell>
          <cell r="Q530" t="str">
            <v>NAC.</v>
          </cell>
        </row>
        <row r="531">
          <cell r="A531" t="str">
            <v>TVE1:NAC.</v>
          </cell>
          <cell r="B531" t="str">
            <v xml:space="preserve"> 20H55</v>
          </cell>
          <cell r="C531">
            <v>0.87152777777777779</v>
          </cell>
          <cell r="D531">
            <v>36281</v>
          </cell>
          <cell r="E531">
            <v>20</v>
          </cell>
          <cell r="F531">
            <v>1</v>
          </cell>
          <cell r="G531">
            <v>3000</v>
          </cell>
          <cell r="H531">
            <v>533</v>
          </cell>
          <cell r="I531">
            <v>5.6</v>
          </cell>
          <cell r="J531" t="str">
            <v xml:space="preserve"> TELEDIARIO 2</v>
          </cell>
          <cell r="K531" t="str">
            <v xml:space="preserve"> TELEDIARIO 2</v>
          </cell>
          <cell r="L531">
            <v>3000</v>
          </cell>
          <cell r="M531">
            <v>533</v>
          </cell>
          <cell r="N531">
            <v>5.6</v>
          </cell>
          <cell r="O531" t="str">
            <v>PT</v>
          </cell>
          <cell r="P531" t="str">
            <v>FS</v>
          </cell>
          <cell r="Q531" t="str">
            <v>NAC.</v>
          </cell>
        </row>
        <row r="532">
          <cell r="A532" t="str">
            <v>TVE1:NAC.</v>
          </cell>
          <cell r="B532" t="str">
            <v xml:space="preserve"> 22H00</v>
          </cell>
          <cell r="C532">
            <v>0.91666666666666663</v>
          </cell>
          <cell r="D532">
            <v>36281</v>
          </cell>
          <cell r="E532">
            <v>20</v>
          </cell>
          <cell r="F532">
            <v>1</v>
          </cell>
          <cell r="G532">
            <v>3000</v>
          </cell>
          <cell r="H532">
            <v>507</v>
          </cell>
          <cell r="I532">
            <v>5.9</v>
          </cell>
          <cell r="J532" t="str">
            <v xml:space="preserve"> INFORME SEMANAL</v>
          </cell>
          <cell r="K532" t="str">
            <v xml:space="preserve"> INFORME SEMANAL</v>
          </cell>
          <cell r="L532">
            <v>3000</v>
          </cell>
          <cell r="M532">
            <v>507</v>
          </cell>
          <cell r="N532">
            <v>5.9</v>
          </cell>
          <cell r="O532" t="str">
            <v>PT</v>
          </cell>
          <cell r="P532" t="str">
            <v>FS</v>
          </cell>
          <cell r="Q532" t="str">
            <v>NAC.</v>
          </cell>
        </row>
        <row r="533">
          <cell r="A533" t="str">
            <v>TVE1:NAC.</v>
          </cell>
          <cell r="B533" t="str">
            <v xml:space="preserve"> 23H00</v>
          </cell>
          <cell r="C533">
            <v>0.95833333333333337</v>
          </cell>
          <cell r="D533">
            <v>36281</v>
          </cell>
          <cell r="E533">
            <v>20</v>
          </cell>
          <cell r="F533">
            <v>1</v>
          </cell>
          <cell r="G533">
            <v>3000</v>
          </cell>
          <cell r="H533">
            <v>624</v>
          </cell>
          <cell r="I533">
            <v>4.8</v>
          </cell>
          <cell r="J533" t="str">
            <v xml:space="preserve"> RISAS Y ESTRELLAS</v>
          </cell>
          <cell r="K533" t="str">
            <v xml:space="preserve"> RISAS Y ESTRELLAS</v>
          </cell>
          <cell r="L533">
            <v>3000</v>
          </cell>
          <cell r="M533">
            <v>624</v>
          </cell>
          <cell r="N533">
            <v>4.8</v>
          </cell>
          <cell r="O533" t="str">
            <v>PT</v>
          </cell>
          <cell r="P533" t="str">
            <v>FS</v>
          </cell>
          <cell r="Q533" t="str">
            <v>NAC.</v>
          </cell>
        </row>
        <row r="534">
          <cell r="A534" t="str">
            <v>TVE1:NAC.</v>
          </cell>
          <cell r="B534" t="str">
            <v xml:space="preserve"> 24H00</v>
          </cell>
          <cell r="C534">
            <v>1</v>
          </cell>
          <cell r="D534">
            <v>36281</v>
          </cell>
          <cell r="E534">
            <v>20</v>
          </cell>
          <cell r="F534">
            <v>1</v>
          </cell>
          <cell r="G534">
            <v>3000</v>
          </cell>
          <cell r="H534">
            <v>555</v>
          </cell>
          <cell r="I534">
            <v>5.4</v>
          </cell>
          <cell r="J534" t="str">
            <v xml:space="preserve"> RISAS Y ESTRELLAS</v>
          </cell>
          <cell r="K534" t="str">
            <v xml:space="preserve"> RISAS Y ESTRELLAS</v>
          </cell>
          <cell r="L534">
            <v>3000</v>
          </cell>
          <cell r="M534">
            <v>555</v>
          </cell>
          <cell r="N534">
            <v>5.4</v>
          </cell>
          <cell r="O534" t="str">
            <v>PT</v>
          </cell>
          <cell r="P534" t="str">
            <v>FS</v>
          </cell>
          <cell r="Q534" t="str">
            <v>NAC.</v>
          </cell>
        </row>
        <row r="535">
          <cell r="A535" t="str">
            <v>TVE1:NAC.</v>
          </cell>
          <cell r="B535" t="str">
            <v xml:space="preserve"> 14H55</v>
          </cell>
          <cell r="C535">
            <v>0.61458333333333337</v>
          </cell>
          <cell r="D535">
            <v>36282</v>
          </cell>
          <cell r="E535">
            <v>20</v>
          </cell>
          <cell r="F535">
            <v>1</v>
          </cell>
          <cell r="G535">
            <v>3000</v>
          </cell>
          <cell r="H535">
            <v>507</v>
          </cell>
          <cell r="I535">
            <v>5.9</v>
          </cell>
          <cell r="J535" t="str">
            <v xml:space="preserve"> TELEDIARIO 1</v>
          </cell>
          <cell r="K535" t="str">
            <v xml:space="preserve"> TELEDIARIO 1</v>
          </cell>
          <cell r="L535">
            <v>3000</v>
          </cell>
          <cell r="M535">
            <v>507</v>
          </cell>
          <cell r="N535">
            <v>5.9</v>
          </cell>
          <cell r="O535" t="str">
            <v>DT</v>
          </cell>
          <cell r="P535" t="str">
            <v>FS</v>
          </cell>
          <cell r="Q535" t="str">
            <v>NAC.</v>
          </cell>
        </row>
        <row r="536">
          <cell r="A536" t="str">
            <v>TVE1:NAC.</v>
          </cell>
          <cell r="B536" t="str">
            <v xml:space="preserve"> 16H15</v>
          </cell>
          <cell r="C536">
            <v>0.67708333333333337</v>
          </cell>
          <cell r="D536">
            <v>36282</v>
          </cell>
          <cell r="E536">
            <v>20</v>
          </cell>
          <cell r="F536">
            <v>1</v>
          </cell>
          <cell r="G536">
            <v>2600</v>
          </cell>
          <cell r="H536">
            <v>507</v>
          </cell>
          <cell r="I536">
            <v>5.0999999999999996</v>
          </cell>
          <cell r="J536" t="str">
            <v xml:space="preserve"> SESION DE TARDE</v>
          </cell>
          <cell r="K536" t="str">
            <v xml:space="preserve"> SESION DE TARDE</v>
          </cell>
          <cell r="L536">
            <v>2600</v>
          </cell>
          <cell r="M536">
            <v>507</v>
          </cell>
          <cell r="N536">
            <v>5.0999999999999996</v>
          </cell>
          <cell r="O536" t="str">
            <v>DT</v>
          </cell>
          <cell r="P536" t="str">
            <v>FS</v>
          </cell>
          <cell r="Q536" t="str">
            <v>NAC.</v>
          </cell>
        </row>
        <row r="537">
          <cell r="A537" t="str">
            <v>TVE1:NAC.</v>
          </cell>
          <cell r="B537" t="str">
            <v xml:space="preserve"> 16H45</v>
          </cell>
          <cell r="C537">
            <v>0.69791666666666663</v>
          </cell>
          <cell r="D537">
            <v>36282</v>
          </cell>
          <cell r="E537">
            <v>20</v>
          </cell>
          <cell r="F537">
            <v>1</v>
          </cell>
          <cell r="G537">
            <v>2600</v>
          </cell>
          <cell r="H537">
            <v>573</v>
          </cell>
          <cell r="I537">
            <v>4.5</v>
          </cell>
          <cell r="J537" t="str">
            <v xml:space="preserve"> SESION DE TARDE</v>
          </cell>
          <cell r="K537" t="str">
            <v xml:space="preserve"> SESION DE TARDE</v>
          </cell>
          <cell r="L537">
            <v>2600</v>
          </cell>
          <cell r="M537">
            <v>573</v>
          </cell>
          <cell r="N537">
            <v>4.5</v>
          </cell>
          <cell r="O537" t="str">
            <v>DT</v>
          </cell>
          <cell r="P537" t="str">
            <v>FS</v>
          </cell>
          <cell r="Q537" t="str">
            <v>NAC.</v>
          </cell>
        </row>
        <row r="538">
          <cell r="A538" t="str">
            <v>TVE1:NAC.</v>
          </cell>
          <cell r="B538" t="str">
            <v xml:space="preserve"> 17H30</v>
          </cell>
          <cell r="C538">
            <v>0.72916666666666663</v>
          </cell>
          <cell r="D538">
            <v>36282</v>
          </cell>
          <cell r="E538">
            <v>20</v>
          </cell>
          <cell r="F538">
            <v>1</v>
          </cell>
          <cell r="G538">
            <v>2600</v>
          </cell>
          <cell r="H538">
            <v>532</v>
          </cell>
          <cell r="I538">
            <v>4.9000000000000004</v>
          </cell>
          <cell r="J538" t="str">
            <v xml:space="preserve"> SESION DE TARDE</v>
          </cell>
          <cell r="K538" t="str">
            <v xml:space="preserve"> SESION DE TARDE</v>
          </cell>
          <cell r="L538">
            <v>2600</v>
          </cell>
          <cell r="M538">
            <v>532</v>
          </cell>
          <cell r="N538">
            <v>4.9000000000000004</v>
          </cell>
          <cell r="O538" t="str">
            <v>DT</v>
          </cell>
          <cell r="P538" t="str">
            <v>FS</v>
          </cell>
          <cell r="Q538" t="str">
            <v>NAC.</v>
          </cell>
        </row>
        <row r="539">
          <cell r="A539" t="str">
            <v>TVE1:NAC.</v>
          </cell>
          <cell r="B539" t="str">
            <v xml:space="preserve"> 18H15</v>
          </cell>
          <cell r="C539">
            <v>0.76041666666666663</v>
          </cell>
          <cell r="D539">
            <v>36282</v>
          </cell>
          <cell r="E539">
            <v>20</v>
          </cell>
          <cell r="F539">
            <v>1</v>
          </cell>
          <cell r="G539">
            <v>1400</v>
          </cell>
          <cell r="H539">
            <v>385</v>
          </cell>
          <cell r="I539">
            <v>3.6</v>
          </cell>
          <cell r="J539" t="str">
            <v xml:space="preserve"> CINE DE ORO</v>
          </cell>
          <cell r="K539" t="str">
            <v xml:space="preserve"> CINE DE ORO</v>
          </cell>
          <cell r="L539">
            <v>1400</v>
          </cell>
          <cell r="M539">
            <v>385</v>
          </cell>
          <cell r="N539">
            <v>3.6</v>
          </cell>
          <cell r="O539" t="str">
            <v>DT</v>
          </cell>
          <cell r="P539" t="str">
            <v>FS</v>
          </cell>
          <cell r="Q539" t="str">
            <v>NAC.</v>
          </cell>
        </row>
        <row r="540">
          <cell r="A540" t="str">
            <v>TVE1:NAC.</v>
          </cell>
          <cell r="B540" t="str">
            <v xml:space="preserve"> 19H30</v>
          </cell>
          <cell r="C540">
            <v>0.8125</v>
          </cell>
          <cell r="D540">
            <v>36282</v>
          </cell>
          <cell r="E540">
            <v>20</v>
          </cell>
          <cell r="F540">
            <v>1</v>
          </cell>
          <cell r="G540">
            <v>1400</v>
          </cell>
          <cell r="H540">
            <v>316</v>
          </cell>
          <cell r="I540">
            <v>4.4000000000000004</v>
          </cell>
          <cell r="J540" t="str">
            <v xml:space="preserve"> CINE DE ORO</v>
          </cell>
          <cell r="K540" t="str">
            <v xml:space="preserve"> CINE DE ORO</v>
          </cell>
          <cell r="L540">
            <v>1400</v>
          </cell>
          <cell r="M540">
            <v>316</v>
          </cell>
          <cell r="N540">
            <v>4.4000000000000004</v>
          </cell>
          <cell r="O540" t="str">
            <v>DT</v>
          </cell>
          <cell r="P540" t="str">
            <v>FS</v>
          </cell>
          <cell r="Q540" t="str">
            <v>NAC.</v>
          </cell>
        </row>
        <row r="541">
          <cell r="A541" t="str">
            <v>TVE1:NAC.</v>
          </cell>
          <cell r="B541" t="str">
            <v xml:space="preserve"> 20H30</v>
          </cell>
          <cell r="C541">
            <v>0.85416666666666663</v>
          </cell>
          <cell r="D541">
            <v>36282</v>
          </cell>
          <cell r="E541">
            <v>20</v>
          </cell>
          <cell r="F541">
            <v>1</v>
          </cell>
          <cell r="G541">
            <v>3000</v>
          </cell>
          <cell r="H541">
            <v>480</v>
          </cell>
          <cell r="I541">
            <v>6.3</v>
          </cell>
          <cell r="J541" t="str">
            <v xml:space="preserve"> WAKU WAKU</v>
          </cell>
          <cell r="K541" t="str">
            <v xml:space="preserve"> WAKU WAKU</v>
          </cell>
          <cell r="L541">
            <v>3000</v>
          </cell>
          <cell r="M541">
            <v>480</v>
          </cell>
          <cell r="N541">
            <v>6.3</v>
          </cell>
          <cell r="O541" t="str">
            <v>PT</v>
          </cell>
          <cell r="P541" t="str">
            <v>FS</v>
          </cell>
          <cell r="Q541" t="str">
            <v>NAC.</v>
          </cell>
        </row>
        <row r="542">
          <cell r="A542" t="str">
            <v>TVE1:NAC.</v>
          </cell>
          <cell r="B542" t="str">
            <v xml:space="preserve"> 20H55</v>
          </cell>
          <cell r="C542">
            <v>0.86458333333333337</v>
          </cell>
          <cell r="D542">
            <v>36282</v>
          </cell>
          <cell r="E542">
            <v>20</v>
          </cell>
          <cell r="F542">
            <v>1</v>
          </cell>
          <cell r="G542">
            <v>3400</v>
          </cell>
          <cell r="H542">
            <v>540</v>
          </cell>
          <cell r="I542">
            <v>6.3</v>
          </cell>
          <cell r="J542" t="str">
            <v xml:space="preserve"> TELEDIARIO 2</v>
          </cell>
          <cell r="K542" t="str">
            <v xml:space="preserve"> TELEDIARIO 2</v>
          </cell>
          <cell r="L542">
            <v>3400</v>
          </cell>
          <cell r="M542">
            <v>540</v>
          </cell>
          <cell r="N542">
            <v>6.3</v>
          </cell>
          <cell r="O542" t="str">
            <v>PT</v>
          </cell>
          <cell r="P542" t="str">
            <v>FS</v>
          </cell>
          <cell r="Q542" t="str">
            <v>NAC.</v>
          </cell>
        </row>
        <row r="543">
          <cell r="A543" t="str">
            <v>TVE1:NAC.</v>
          </cell>
          <cell r="B543" t="str">
            <v xml:space="preserve"> 22H15</v>
          </cell>
          <cell r="C543">
            <v>0.92708333333333337</v>
          </cell>
          <cell r="D543">
            <v>36282</v>
          </cell>
          <cell r="E543">
            <v>20</v>
          </cell>
          <cell r="F543">
            <v>1</v>
          </cell>
          <cell r="G543">
            <v>5000</v>
          </cell>
          <cell r="H543">
            <v>608</v>
          </cell>
          <cell r="I543">
            <v>8.1999999999999993</v>
          </cell>
          <cell r="J543" t="str">
            <v xml:space="preserve"> LA PELICULA DE LA SEMANA</v>
          </cell>
          <cell r="K543" t="str">
            <v xml:space="preserve"> LA PELICULA DE LA SEMANA</v>
          </cell>
          <cell r="L543">
            <v>5000</v>
          </cell>
          <cell r="M543">
            <v>608</v>
          </cell>
          <cell r="N543">
            <v>8.1999999999999993</v>
          </cell>
          <cell r="O543" t="str">
            <v>PT</v>
          </cell>
          <cell r="P543" t="str">
            <v>FS</v>
          </cell>
          <cell r="Q543" t="str">
            <v>NAC.</v>
          </cell>
        </row>
        <row r="544">
          <cell r="A544" t="str">
            <v>TVE1:NAC.</v>
          </cell>
          <cell r="B544" t="str">
            <v xml:space="preserve"> 22H45</v>
          </cell>
          <cell r="C544">
            <v>0.94791666666666663</v>
          </cell>
          <cell r="D544">
            <v>36282</v>
          </cell>
          <cell r="E544">
            <v>20</v>
          </cell>
          <cell r="F544">
            <v>1</v>
          </cell>
          <cell r="G544">
            <v>5000</v>
          </cell>
          <cell r="H544">
            <v>441</v>
          </cell>
          <cell r="I544">
            <v>11.3</v>
          </cell>
          <cell r="J544" t="str">
            <v xml:space="preserve"> LA PELICULA DE LA SEMANA</v>
          </cell>
          <cell r="K544" t="str">
            <v xml:space="preserve"> LA PELICULA DE LA SEMANA</v>
          </cell>
          <cell r="L544">
            <v>5000</v>
          </cell>
          <cell r="M544">
            <v>441</v>
          </cell>
          <cell r="N544">
            <v>11.3</v>
          </cell>
          <cell r="O544" t="str">
            <v>PT</v>
          </cell>
          <cell r="P544" t="str">
            <v>FS</v>
          </cell>
          <cell r="Q544" t="str">
            <v>NAC.</v>
          </cell>
        </row>
        <row r="545">
          <cell r="A545" t="str">
            <v>TVE1:NAC.</v>
          </cell>
          <cell r="B545" t="str">
            <v xml:space="preserve"> 24H15</v>
          </cell>
          <cell r="C545">
            <v>1.0104166666666667</v>
          </cell>
          <cell r="D545">
            <v>36282</v>
          </cell>
          <cell r="E545">
            <v>20</v>
          </cell>
          <cell r="F545">
            <v>1</v>
          </cell>
          <cell r="G545">
            <v>1000</v>
          </cell>
          <cell r="H545">
            <v>278</v>
          </cell>
          <cell r="I545">
            <v>3.6</v>
          </cell>
          <cell r="J545" t="str">
            <v xml:space="preserve"> CINE</v>
          </cell>
          <cell r="K545" t="str">
            <v xml:space="preserve"> CINE</v>
          </cell>
          <cell r="L545">
            <v>1000</v>
          </cell>
          <cell r="M545">
            <v>278</v>
          </cell>
          <cell r="N545">
            <v>3.6</v>
          </cell>
          <cell r="O545" t="str">
            <v>PT</v>
          </cell>
          <cell r="P545" t="str">
            <v>FS</v>
          </cell>
          <cell r="Q545" t="str">
            <v>NAC.</v>
          </cell>
        </row>
        <row r="546">
          <cell r="A546" t="str">
            <v>TVE1:NAC.</v>
          </cell>
          <cell r="B546" t="str">
            <v xml:space="preserve"> 16H10</v>
          </cell>
          <cell r="C546">
            <v>0.67361111111111116</v>
          </cell>
          <cell r="D546">
            <v>36283</v>
          </cell>
          <cell r="E546">
            <v>20</v>
          </cell>
          <cell r="F546">
            <v>1</v>
          </cell>
          <cell r="G546">
            <v>2000</v>
          </cell>
          <cell r="H546">
            <v>292</v>
          </cell>
          <cell r="I546">
            <v>6.9</v>
          </cell>
          <cell r="J546" t="str">
            <v xml:space="preserve"> CALLE NUEVA</v>
          </cell>
          <cell r="K546" t="str">
            <v xml:space="preserve"> CALLE NUEVA</v>
          </cell>
          <cell r="L546">
            <v>2000</v>
          </cell>
          <cell r="M546">
            <v>292</v>
          </cell>
          <cell r="N546">
            <v>6.9</v>
          </cell>
          <cell r="O546" t="str">
            <v>DT</v>
          </cell>
          <cell r="P546" t="str">
            <v>Lab</v>
          </cell>
          <cell r="Q546" t="str">
            <v>NAC.</v>
          </cell>
        </row>
        <row r="547">
          <cell r="A547" t="str">
            <v>TVE1:NAC.</v>
          </cell>
          <cell r="B547" t="str">
            <v xml:space="preserve"> 22H15</v>
          </cell>
          <cell r="C547">
            <v>0.92708333333333337</v>
          </cell>
          <cell r="D547">
            <v>36283</v>
          </cell>
          <cell r="E547">
            <v>20</v>
          </cell>
          <cell r="F547">
            <v>1</v>
          </cell>
          <cell r="G547">
            <v>4000</v>
          </cell>
          <cell r="H547">
            <v>578</v>
          </cell>
          <cell r="I547">
            <v>6.9</v>
          </cell>
          <cell r="J547" t="str">
            <v xml:space="preserve"> A LAS 11 EN CASA</v>
          </cell>
          <cell r="K547" t="str">
            <v xml:space="preserve"> A LAS 11 EN CASA</v>
          </cell>
          <cell r="L547">
            <v>4000</v>
          </cell>
          <cell r="M547">
            <v>578</v>
          </cell>
          <cell r="N547">
            <v>6.9</v>
          </cell>
          <cell r="O547" t="str">
            <v>PT</v>
          </cell>
          <cell r="P547" t="str">
            <v>Lab</v>
          </cell>
          <cell r="Q547" t="str">
            <v>NAC.</v>
          </cell>
        </row>
        <row r="548">
          <cell r="A548" t="str">
            <v>TVE1:NAC.</v>
          </cell>
          <cell r="B548" t="str">
            <v xml:space="preserve"> 14H55</v>
          </cell>
          <cell r="C548">
            <v>0.61458333333333337</v>
          </cell>
          <cell r="D548">
            <v>36284</v>
          </cell>
          <cell r="E548">
            <v>20</v>
          </cell>
          <cell r="F548">
            <v>1</v>
          </cell>
          <cell r="G548">
            <v>3000</v>
          </cell>
          <cell r="H548">
            <v>452</v>
          </cell>
          <cell r="I548">
            <v>6.6</v>
          </cell>
          <cell r="J548" t="str">
            <v xml:space="preserve"> TELEDIARIO 1</v>
          </cell>
          <cell r="K548" t="str">
            <v xml:space="preserve"> TELEDIARIO 1</v>
          </cell>
          <cell r="L548">
            <v>3000</v>
          </cell>
          <cell r="M548">
            <v>452</v>
          </cell>
          <cell r="N548">
            <v>6.6</v>
          </cell>
          <cell r="O548" t="str">
            <v>DT</v>
          </cell>
          <cell r="P548" t="str">
            <v>Lab</v>
          </cell>
          <cell r="Q548" t="str">
            <v>NAC.</v>
          </cell>
        </row>
        <row r="549">
          <cell r="A549" t="str">
            <v>TVE1:NAC.</v>
          </cell>
          <cell r="B549" t="str">
            <v xml:space="preserve"> 17H15</v>
          </cell>
          <cell r="C549">
            <v>0.71875</v>
          </cell>
          <cell r="D549">
            <v>36284</v>
          </cell>
          <cell r="E549">
            <v>20</v>
          </cell>
          <cell r="F549">
            <v>1</v>
          </cell>
          <cell r="G549">
            <v>1000</v>
          </cell>
          <cell r="H549">
            <v>173</v>
          </cell>
          <cell r="I549">
            <v>5.8</v>
          </cell>
          <cell r="J549" t="str">
            <v xml:space="preserve"> TELESERIE</v>
          </cell>
          <cell r="K549" t="str">
            <v xml:space="preserve"> TELESERIE</v>
          </cell>
          <cell r="L549">
            <v>1000</v>
          </cell>
          <cell r="M549">
            <v>173</v>
          </cell>
          <cell r="N549">
            <v>5.8</v>
          </cell>
          <cell r="O549" t="str">
            <v>DT</v>
          </cell>
          <cell r="P549" t="str">
            <v>Lab</v>
          </cell>
          <cell r="Q549" t="str">
            <v>NAC.</v>
          </cell>
        </row>
        <row r="550">
          <cell r="A550" t="str">
            <v>TVE1:NAC.</v>
          </cell>
          <cell r="B550" t="str">
            <v xml:space="preserve"> 20H55</v>
          </cell>
          <cell r="C550">
            <v>0.86458333333333337</v>
          </cell>
          <cell r="D550">
            <v>36284</v>
          </cell>
          <cell r="E550">
            <v>20</v>
          </cell>
          <cell r="F550">
            <v>1</v>
          </cell>
          <cell r="G550">
            <v>3400</v>
          </cell>
          <cell r="H550">
            <v>438</v>
          </cell>
          <cell r="I550">
            <v>7.8</v>
          </cell>
          <cell r="J550" t="str">
            <v xml:space="preserve"> TELEDIARIO 2</v>
          </cell>
          <cell r="K550" t="str">
            <v xml:space="preserve"> TELEDIARIO 2</v>
          </cell>
          <cell r="L550">
            <v>3400</v>
          </cell>
          <cell r="M550">
            <v>438</v>
          </cell>
          <cell r="N550">
            <v>7.8</v>
          </cell>
          <cell r="O550" t="str">
            <v>PT</v>
          </cell>
          <cell r="P550" t="str">
            <v>Lab</v>
          </cell>
          <cell r="Q550" t="str">
            <v>NAC.</v>
          </cell>
        </row>
        <row r="551">
          <cell r="A551" t="str">
            <v>TVE1:NAC.</v>
          </cell>
          <cell r="B551" t="str">
            <v xml:space="preserve"> 16H10</v>
          </cell>
          <cell r="C551">
            <v>0.67361111111111116</v>
          </cell>
          <cell r="D551">
            <v>36286</v>
          </cell>
          <cell r="E551">
            <v>20</v>
          </cell>
          <cell r="F551">
            <v>1</v>
          </cell>
          <cell r="G551">
            <v>2000</v>
          </cell>
          <cell r="H551">
            <v>308</v>
          </cell>
          <cell r="I551">
            <v>6.5</v>
          </cell>
          <cell r="J551" t="str">
            <v xml:space="preserve"> CALLE NUEVA</v>
          </cell>
          <cell r="K551" t="str">
            <v xml:space="preserve"> CALLE NUEVA</v>
          </cell>
          <cell r="L551">
            <v>2000</v>
          </cell>
          <cell r="M551">
            <v>308</v>
          </cell>
          <cell r="N551">
            <v>6.5</v>
          </cell>
          <cell r="O551" t="str">
            <v>DT</v>
          </cell>
          <cell r="P551" t="str">
            <v>Lab</v>
          </cell>
          <cell r="Q551" t="str">
            <v>NAC.</v>
          </cell>
        </row>
        <row r="552">
          <cell r="A552" t="str">
            <v>TVE1:NAC.</v>
          </cell>
          <cell r="B552" t="str">
            <v xml:space="preserve"> 22H45</v>
          </cell>
          <cell r="C552">
            <v>0.94791666666666663</v>
          </cell>
          <cell r="D552">
            <v>36286</v>
          </cell>
          <cell r="E552">
            <v>20</v>
          </cell>
          <cell r="F552">
            <v>1</v>
          </cell>
          <cell r="G552">
            <v>3000</v>
          </cell>
          <cell r="H552">
            <v>681</v>
          </cell>
          <cell r="I552">
            <v>4.4000000000000004</v>
          </cell>
          <cell r="J552" t="str">
            <v xml:space="preserve"> TALK SHOW</v>
          </cell>
          <cell r="K552" t="str">
            <v xml:space="preserve"> TALK SHOW</v>
          </cell>
          <cell r="L552">
            <v>3000</v>
          </cell>
          <cell r="M552">
            <v>681</v>
          </cell>
          <cell r="N552">
            <v>4.4000000000000004</v>
          </cell>
          <cell r="O552" t="str">
            <v>PT</v>
          </cell>
          <cell r="P552" t="str">
            <v>Lab</v>
          </cell>
          <cell r="Q552" t="str">
            <v>NAC.</v>
          </cell>
        </row>
        <row r="553">
          <cell r="A553" t="str">
            <v>TVE1:NAC.</v>
          </cell>
          <cell r="B553" t="str">
            <v xml:space="preserve"> 17H15</v>
          </cell>
          <cell r="C553">
            <v>0.71875</v>
          </cell>
          <cell r="D553">
            <v>36287</v>
          </cell>
          <cell r="E553">
            <v>20</v>
          </cell>
          <cell r="F553">
            <v>1</v>
          </cell>
          <cell r="G553">
            <v>1000</v>
          </cell>
          <cell r="H553">
            <v>176</v>
          </cell>
          <cell r="I553">
            <v>5.7</v>
          </cell>
          <cell r="J553" t="str">
            <v xml:space="preserve"> TELESERIE</v>
          </cell>
          <cell r="K553" t="str">
            <v xml:space="preserve"> TELESERIE</v>
          </cell>
          <cell r="L553">
            <v>1000</v>
          </cell>
          <cell r="M553">
            <v>176</v>
          </cell>
          <cell r="N553">
            <v>5.7</v>
          </cell>
          <cell r="O553" t="str">
            <v>DT</v>
          </cell>
          <cell r="P553" t="str">
            <v>Lab</v>
          </cell>
          <cell r="Q553" t="str">
            <v>NAC.</v>
          </cell>
        </row>
        <row r="554">
          <cell r="A554" t="str">
            <v>TVE1:NAC.</v>
          </cell>
          <cell r="B554" t="str">
            <v xml:space="preserve"> 24H15</v>
          </cell>
          <cell r="C554">
            <v>1.0104166666666667</v>
          </cell>
          <cell r="D554">
            <v>36287</v>
          </cell>
          <cell r="E554">
            <v>20</v>
          </cell>
          <cell r="F554">
            <v>1</v>
          </cell>
          <cell r="G554">
            <v>1500</v>
          </cell>
          <cell r="H554">
            <v>314</v>
          </cell>
          <cell r="I554">
            <v>4.8</v>
          </cell>
          <cell r="J554" t="str">
            <v xml:space="preserve"> TODO EN FAMILIA</v>
          </cell>
          <cell r="K554" t="str">
            <v xml:space="preserve"> TODO EN FAMILIA</v>
          </cell>
          <cell r="L554">
            <v>1500</v>
          </cell>
          <cell r="M554">
            <v>314</v>
          </cell>
          <cell r="N554">
            <v>4.8</v>
          </cell>
          <cell r="O554" t="str">
            <v>PT</v>
          </cell>
          <cell r="P554" t="str">
            <v>Lab</v>
          </cell>
          <cell r="Q554" t="str">
            <v>NAC.</v>
          </cell>
        </row>
        <row r="555">
          <cell r="A555" t="str">
            <v>TVE1:NAC.</v>
          </cell>
          <cell r="B555" t="str">
            <v xml:space="preserve"> 16H15</v>
          </cell>
          <cell r="C555">
            <v>0.67708333333333337</v>
          </cell>
          <cell r="D555">
            <v>36288</v>
          </cell>
          <cell r="E555">
            <v>20</v>
          </cell>
          <cell r="F555">
            <v>1</v>
          </cell>
          <cell r="G555">
            <v>2600</v>
          </cell>
          <cell r="H555">
            <v>400</v>
          </cell>
          <cell r="I555">
            <v>6.5</v>
          </cell>
          <cell r="J555" t="str">
            <v xml:space="preserve"> SESION DE TARDE</v>
          </cell>
          <cell r="K555" t="str">
            <v xml:space="preserve"> SESION DE TARDE</v>
          </cell>
          <cell r="L555">
            <v>2600</v>
          </cell>
          <cell r="M555">
            <v>400</v>
          </cell>
          <cell r="N555">
            <v>6.5</v>
          </cell>
          <cell r="O555" t="str">
            <v>DT</v>
          </cell>
          <cell r="P555" t="str">
            <v>FS</v>
          </cell>
          <cell r="Q555" t="str">
            <v>NAC.</v>
          </cell>
        </row>
        <row r="556">
          <cell r="A556" t="str">
            <v>TVE1:NAC.</v>
          </cell>
          <cell r="B556" t="str">
            <v xml:space="preserve"> 18H45</v>
          </cell>
          <cell r="C556">
            <v>0.78125</v>
          </cell>
          <cell r="D556">
            <v>36288</v>
          </cell>
          <cell r="E556">
            <v>20</v>
          </cell>
          <cell r="F556">
            <v>1</v>
          </cell>
          <cell r="G556">
            <v>1750</v>
          </cell>
          <cell r="H556">
            <v>361</v>
          </cell>
          <cell r="I556">
            <v>4.8</v>
          </cell>
          <cell r="J556" t="str">
            <v xml:space="preserve"> CINE DE BARRIO</v>
          </cell>
          <cell r="K556" t="str">
            <v xml:space="preserve"> CINE DE BARRIO</v>
          </cell>
          <cell r="L556">
            <v>1750</v>
          </cell>
          <cell r="M556">
            <v>361</v>
          </cell>
          <cell r="N556">
            <v>4.8</v>
          </cell>
          <cell r="O556" t="str">
            <v>DT</v>
          </cell>
          <cell r="P556" t="str">
            <v>FS</v>
          </cell>
          <cell r="Q556" t="str">
            <v>NAC.</v>
          </cell>
        </row>
        <row r="557">
          <cell r="A557" t="str">
            <v>TVE1:NAC.</v>
          </cell>
          <cell r="B557" t="str">
            <v xml:space="preserve"> 20H55</v>
          </cell>
          <cell r="C557">
            <v>0.87152777777777779</v>
          </cell>
          <cell r="D557">
            <v>36288</v>
          </cell>
          <cell r="E557">
            <v>20</v>
          </cell>
          <cell r="F557">
            <v>1</v>
          </cell>
          <cell r="G557">
            <v>3000</v>
          </cell>
          <cell r="H557">
            <v>573</v>
          </cell>
          <cell r="I557">
            <v>5.2</v>
          </cell>
          <cell r="J557" t="str">
            <v xml:space="preserve"> TELEDIARIO 2</v>
          </cell>
          <cell r="K557" t="str">
            <v xml:space="preserve"> TELEDIARIO 2</v>
          </cell>
          <cell r="L557">
            <v>3000</v>
          </cell>
          <cell r="M557">
            <v>573</v>
          </cell>
          <cell r="N557">
            <v>5.2</v>
          </cell>
          <cell r="O557" t="str">
            <v>PT</v>
          </cell>
          <cell r="P557" t="str">
            <v>FS</v>
          </cell>
          <cell r="Q557" t="str">
            <v>NAC.</v>
          </cell>
        </row>
        <row r="558">
          <cell r="A558" t="str">
            <v>TVE1:NAC.</v>
          </cell>
          <cell r="B558" t="str">
            <v xml:space="preserve"> 23H00</v>
          </cell>
          <cell r="C558">
            <v>0.95833333333333337</v>
          </cell>
          <cell r="D558">
            <v>36288</v>
          </cell>
          <cell r="E558">
            <v>20</v>
          </cell>
          <cell r="F558">
            <v>1</v>
          </cell>
          <cell r="G558">
            <v>3000</v>
          </cell>
          <cell r="H558">
            <v>641</v>
          </cell>
          <cell r="I558">
            <v>4.7</v>
          </cell>
          <cell r="J558" t="str">
            <v xml:space="preserve"> RISAS Y ESTRELLAS</v>
          </cell>
          <cell r="K558" t="str">
            <v xml:space="preserve"> RISAS Y ESTRELLAS</v>
          </cell>
          <cell r="L558">
            <v>3000</v>
          </cell>
          <cell r="M558">
            <v>641</v>
          </cell>
          <cell r="N558">
            <v>4.7</v>
          </cell>
          <cell r="O558" t="str">
            <v>PT</v>
          </cell>
          <cell r="P558" t="str">
            <v>FS</v>
          </cell>
          <cell r="Q558" t="str">
            <v>NAC.</v>
          </cell>
        </row>
        <row r="559">
          <cell r="A559" t="str">
            <v>TVE1:NAC.</v>
          </cell>
          <cell r="B559" t="str">
            <v xml:space="preserve"> 17H30</v>
          </cell>
          <cell r="C559">
            <v>0.72916666666666663</v>
          </cell>
          <cell r="D559">
            <v>36289</v>
          </cell>
          <cell r="E559">
            <v>20</v>
          </cell>
          <cell r="F559">
            <v>1</v>
          </cell>
          <cell r="G559">
            <v>2600</v>
          </cell>
          <cell r="H559">
            <v>543</v>
          </cell>
          <cell r="I559">
            <v>4.8</v>
          </cell>
          <cell r="J559" t="str">
            <v xml:space="preserve"> SESION DE TARDE</v>
          </cell>
          <cell r="K559" t="str">
            <v xml:space="preserve"> SESION DE TARDE</v>
          </cell>
          <cell r="L559">
            <v>2600</v>
          </cell>
          <cell r="M559">
            <v>543</v>
          </cell>
          <cell r="N559">
            <v>4.8</v>
          </cell>
          <cell r="O559" t="str">
            <v>DT</v>
          </cell>
          <cell r="P559" t="str">
            <v>FS</v>
          </cell>
          <cell r="Q559" t="str">
            <v>NAC.</v>
          </cell>
        </row>
        <row r="560">
          <cell r="A560" t="str">
            <v>TVE1:NAC.</v>
          </cell>
          <cell r="B560" t="str">
            <v xml:space="preserve"> 19H30</v>
          </cell>
          <cell r="C560">
            <v>0.8125</v>
          </cell>
          <cell r="D560">
            <v>36289</v>
          </cell>
          <cell r="E560">
            <v>20</v>
          </cell>
          <cell r="F560">
            <v>1</v>
          </cell>
          <cell r="G560">
            <v>1400</v>
          </cell>
          <cell r="H560">
            <v>322</v>
          </cell>
          <cell r="I560">
            <v>4.3</v>
          </cell>
          <cell r="J560" t="str">
            <v xml:space="preserve"> CINE DE ORO</v>
          </cell>
          <cell r="K560" t="str">
            <v xml:space="preserve"> CINE DE ORO</v>
          </cell>
          <cell r="L560">
            <v>1400</v>
          </cell>
          <cell r="M560">
            <v>322</v>
          </cell>
          <cell r="N560">
            <v>4.3</v>
          </cell>
          <cell r="O560" t="str">
            <v>DT</v>
          </cell>
          <cell r="P560" t="str">
            <v>FS</v>
          </cell>
          <cell r="Q560" t="str">
            <v>NAC.</v>
          </cell>
        </row>
        <row r="561">
          <cell r="A561" t="str">
            <v>TVE1:NAC.</v>
          </cell>
          <cell r="B561" t="str">
            <v xml:space="preserve"> 20H55</v>
          </cell>
          <cell r="C561">
            <v>0.86458333333333337</v>
          </cell>
          <cell r="D561">
            <v>36289</v>
          </cell>
          <cell r="E561">
            <v>20</v>
          </cell>
          <cell r="F561">
            <v>1</v>
          </cell>
          <cell r="G561">
            <v>3400</v>
          </cell>
          <cell r="H561">
            <v>563</v>
          </cell>
          <cell r="I561">
            <v>6</v>
          </cell>
          <cell r="J561" t="str">
            <v xml:space="preserve"> TELEDIARIO 2</v>
          </cell>
          <cell r="K561" t="str">
            <v xml:space="preserve"> TELEDIARIO 2</v>
          </cell>
          <cell r="L561">
            <v>3400</v>
          </cell>
          <cell r="M561">
            <v>563</v>
          </cell>
          <cell r="N561">
            <v>6</v>
          </cell>
          <cell r="O561" t="str">
            <v>PT</v>
          </cell>
          <cell r="P561" t="str">
            <v>FS</v>
          </cell>
          <cell r="Q561" t="str">
            <v>NAC.</v>
          </cell>
        </row>
        <row r="562">
          <cell r="A562" t="str">
            <v>TVE1:NAC.</v>
          </cell>
          <cell r="B562" t="str">
            <v xml:space="preserve"> 22H15</v>
          </cell>
          <cell r="C562">
            <v>0.92708333333333337</v>
          </cell>
          <cell r="D562">
            <v>36289</v>
          </cell>
          <cell r="E562">
            <v>20</v>
          </cell>
          <cell r="F562">
            <v>1</v>
          </cell>
          <cell r="G562">
            <v>5000</v>
          </cell>
          <cell r="H562">
            <v>633</v>
          </cell>
          <cell r="I562">
            <v>7.9</v>
          </cell>
          <cell r="J562" t="str">
            <v xml:space="preserve"> LA PELICULA DE LA SEMANA</v>
          </cell>
          <cell r="K562" t="str">
            <v xml:space="preserve"> LA PELICULA DE LA SEMANA</v>
          </cell>
          <cell r="L562">
            <v>5000</v>
          </cell>
          <cell r="M562">
            <v>633</v>
          </cell>
          <cell r="N562">
            <v>7.9</v>
          </cell>
          <cell r="O562" t="str">
            <v>PT</v>
          </cell>
          <cell r="P562" t="str">
            <v>FS</v>
          </cell>
          <cell r="Q562" t="str">
            <v>NAC.</v>
          </cell>
        </row>
        <row r="563">
          <cell r="A563" t="str">
            <v>TVE1:NAC.</v>
          </cell>
          <cell r="B563" t="str">
            <v xml:space="preserve"> 14H55</v>
          </cell>
          <cell r="C563">
            <v>0.61458333333333337</v>
          </cell>
          <cell r="D563">
            <v>36290</v>
          </cell>
          <cell r="E563">
            <v>20</v>
          </cell>
          <cell r="F563">
            <v>1</v>
          </cell>
          <cell r="G563">
            <v>3000</v>
          </cell>
          <cell r="H563">
            <v>417</v>
          </cell>
          <cell r="I563">
            <v>7.2</v>
          </cell>
          <cell r="J563" t="str">
            <v xml:space="preserve"> TELEDIARIO 1</v>
          </cell>
          <cell r="K563" t="str">
            <v xml:space="preserve"> TELEDIARIO 1</v>
          </cell>
          <cell r="L563">
            <v>3000</v>
          </cell>
          <cell r="M563">
            <v>417</v>
          </cell>
          <cell r="N563">
            <v>7.2</v>
          </cell>
          <cell r="O563" t="str">
            <v>DT</v>
          </cell>
          <cell r="P563" t="str">
            <v>Lab</v>
          </cell>
          <cell r="Q563" t="str">
            <v>NAC.</v>
          </cell>
        </row>
        <row r="564">
          <cell r="A564" t="str">
            <v>TVE1:NAC.</v>
          </cell>
          <cell r="B564" t="str">
            <v xml:space="preserve"> 17H15</v>
          </cell>
          <cell r="C564">
            <v>0.71875</v>
          </cell>
          <cell r="D564">
            <v>36290</v>
          </cell>
          <cell r="E564">
            <v>20</v>
          </cell>
          <cell r="F564">
            <v>1</v>
          </cell>
          <cell r="G564">
            <v>1000</v>
          </cell>
          <cell r="H564">
            <v>191</v>
          </cell>
          <cell r="I564">
            <v>5.2</v>
          </cell>
          <cell r="J564" t="str">
            <v xml:space="preserve"> TELESERIE</v>
          </cell>
          <cell r="K564" t="str">
            <v xml:space="preserve"> TELESERIE</v>
          </cell>
          <cell r="L564">
            <v>1000</v>
          </cell>
          <cell r="M564">
            <v>191</v>
          </cell>
          <cell r="N564">
            <v>5.2</v>
          </cell>
          <cell r="O564" t="str">
            <v>DT</v>
          </cell>
          <cell r="P564" t="str">
            <v>Lab</v>
          </cell>
          <cell r="Q564" t="str">
            <v>NAC.</v>
          </cell>
        </row>
        <row r="565">
          <cell r="A565" t="str">
            <v>TVE1:NAC.</v>
          </cell>
          <cell r="B565" t="str">
            <v xml:space="preserve"> 22H15</v>
          </cell>
          <cell r="C565">
            <v>0.92708333333333337</v>
          </cell>
          <cell r="D565">
            <v>36290</v>
          </cell>
          <cell r="E565">
            <v>20</v>
          </cell>
          <cell r="F565">
            <v>1</v>
          </cell>
          <cell r="G565">
            <v>4000</v>
          </cell>
          <cell r="H565">
            <v>596</v>
          </cell>
          <cell r="I565">
            <v>6.7</v>
          </cell>
          <cell r="J565" t="str">
            <v xml:space="preserve"> A LAS 11 EN CASA</v>
          </cell>
          <cell r="K565" t="str">
            <v xml:space="preserve"> A LAS 11 EN CASA</v>
          </cell>
          <cell r="L565">
            <v>4000</v>
          </cell>
          <cell r="M565">
            <v>596</v>
          </cell>
          <cell r="N565">
            <v>6.7</v>
          </cell>
          <cell r="O565" t="str">
            <v>PT</v>
          </cell>
          <cell r="P565" t="str">
            <v>Lab</v>
          </cell>
          <cell r="Q565" t="str">
            <v>NAC.</v>
          </cell>
        </row>
        <row r="566">
          <cell r="A566" t="str">
            <v>TVE1:NAC.</v>
          </cell>
          <cell r="B566" t="str">
            <v xml:space="preserve"> 16H10</v>
          </cell>
          <cell r="C566">
            <v>0.67361111111111116</v>
          </cell>
          <cell r="D566">
            <v>36291</v>
          </cell>
          <cell r="E566">
            <v>20</v>
          </cell>
          <cell r="F566">
            <v>1</v>
          </cell>
          <cell r="G566">
            <v>2000</v>
          </cell>
          <cell r="H566">
            <v>283</v>
          </cell>
          <cell r="I566">
            <v>7.1</v>
          </cell>
          <cell r="J566" t="str">
            <v xml:space="preserve"> CALLE NUEVA</v>
          </cell>
          <cell r="K566" t="str">
            <v xml:space="preserve"> CALLE NUEVA</v>
          </cell>
          <cell r="L566">
            <v>2000</v>
          </cell>
          <cell r="M566">
            <v>283</v>
          </cell>
          <cell r="N566">
            <v>7.1</v>
          </cell>
          <cell r="O566" t="str">
            <v>DT</v>
          </cell>
          <cell r="P566" t="str">
            <v>Lab</v>
          </cell>
          <cell r="Q566" t="str">
            <v>NAC.</v>
          </cell>
        </row>
        <row r="567">
          <cell r="A567" t="str">
            <v>TVE1:NAC.</v>
          </cell>
          <cell r="B567" t="str">
            <v xml:space="preserve"> 23H15</v>
          </cell>
          <cell r="C567">
            <v>0.96875</v>
          </cell>
          <cell r="D567">
            <v>36291</v>
          </cell>
          <cell r="E567">
            <v>20</v>
          </cell>
          <cell r="F567">
            <v>1</v>
          </cell>
          <cell r="G567">
            <v>2500</v>
          </cell>
          <cell r="H567">
            <v>415</v>
          </cell>
          <cell r="I567">
            <v>6</v>
          </cell>
          <cell r="J567" t="str">
            <v xml:space="preserve"> TALK SHOW</v>
          </cell>
          <cell r="K567" t="str">
            <v xml:space="preserve"> TALK SHOW</v>
          </cell>
          <cell r="L567">
            <v>2500</v>
          </cell>
          <cell r="M567">
            <v>415</v>
          </cell>
          <cell r="N567">
            <v>6</v>
          </cell>
          <cell r="O567" t="str">
            <v>PT</v>
          </cell>
          <cell r="P567" t="str">
            <v>Lab</v>
          </cell>
          <cell r="Q567" t="str">
            <v>NAC.</v>
          </cell>
        </row>
        <row r="568">
          <cell r="A568" t="str">
            <v>TVE1:NAC.</v>
          </cell>
          <cell r="B568" t="str">
            <v xml:space="preserve"> 22H45</v>
          </cell>
          <cell r="C568">
            <v>0.94791666666666663</v>
          </cell>
          <cell r="D568">
            <v>36293</v>
          </cell>
          <cell r="E568">
            <v>20</v>
          </cell>
          <cell r="F568">
            <v>1</v>
          </cell>
          <cell r="G568">
            <v>3000</v>
          </cell>
          <cell r="H568">
            <v>694</v>
          </cell>
          <cell r="I568">
            <v>4.3</v>
          </cell>
          <cell r="J568" t="str">
            <v xml:space="preserve"> TALK SHOW</v>
          </cell>
          <cell r="K568" t="str">
            <v xml:space="preserve"> TALK SHOW</v>
          </cell>
          <cell r="L568">
            <v>3000</v>
          </cell>
          <cell r="M568">
            <v>694</v>
          </cell>
          <cell r="N568">
            <v>4.3</v>
          </cell>
          <cell r="O568" t="str">
            <v>PT</v>
          </cell>
          <cell r="P568" t="str">
            <v>Lab</v>
          </cell>
          <cell r="Q568" t="str">
            <v>NAC.</v>
          </cell>
        </row>
        <row r="569">
          <cell r="A569" t="str">
            <v>TVE1:NAC.</v>
          </cell>
          <cell r="B569" t="str">
            <v xml:space="preserve"> 14H55</v>
          </cell>
          <cell r="C569">
            <v>0.61458333333333337</v>
          </cell>
          <cell r="D569">
            <v>36294</v>
          </cell>
          <cell r="E569">
            <v>20</v>
          </cell>
          <cell r="F569">
            <v>1</v>
          </cell>
          <cell r="G569">
            <v>3000</v>
          </cell>
          <cell r="H569">
            <v>433</v>
          </cell>
          <cell r="I569">
            <v>6.9</v>
          </cell>
          <cell r="J569" t="str">
            <v xml:space="preserve"> TELEDIARIO 1</v>
          </cell>
          <cell r="K569" t="str">
            <v xml:space="preserve"> TELEDIARIO 1</v>
          </cell>
          <cell r="L569">
            <v>3000</v>
          </cell>
          <cell r="M569">
            <v>433</v>
          </cell>
          <cell r="N569">
            <v>6.9</v>
          </cell>
          <cell r="O569" t="str">
            <v>DT</v>
          </cell>
          <cell r="P569" t="str">
            <v>Lab</v>
          </cell>
          <cell r="Q569" t="str">
            <v>NAC.</v>
          </cell>
        </row>
        <row r="570">
          <cell r="A570" t="str">
            <v>TVE1:NAC.</v>
          </cell>
          <cell r="B570" t="str">
            <v xml:space="preserve"> 17H15</v>
          </cell>
          <cell r="C570">
            <v>0.71875</v>
          </cell>
          <cell r="D570">
            <v>36294</v>
          </cell>
          <cell r="E570">
            <v>20</v>
          </cell>
          <cell r="F570">
            <v>1</v>
          </cell>
          <cell r="G570">
            <v>1000</v>
          </cell>
          <cell r="H570">
            <v>185</v>
          </cell>
          <cell r="I570">
            <v>5.4</v>
          </cell>
          <cell r="J570" t="str">
            <v xml:space="preserve"> TELESERIE</v>
          </cell>
          <cell r="K570" t="str">
            <v xml:space="preserve"> TELESERIE</v>
          </cell>
          <cell r="L570">
            <v>1000</v>
          </cell>
          <cell r="M570">
            <v>185</v>
          </cell>
          <cell r="N570">
            <v>5.4</v>
          </cell>
          <cell r="O570" t="str">
            <v>DT</v>
          </cell>
          <cell r="P570" t="str">
            <v>Lab</v>
          </cell>
          <cell r="Q570" t="str">
            <v>NAC.</v>
          </cell>
        </row>
        <row r="571">
          <cell r="A571" t="str">
            <v>TVE1:NAC.</v>
          </cell>
          <cell r="B571" t="str">
            <v xml:space="preserve"> 22H15</v>
          </cell>
          <cell r="C571">
            <v>0.92708333333333337</v>
          </cell>
          <cell r="D571">
            <v>36294</v>
          </cell>
          <cell r="E571">
            <v>20</v>
          </cell>
          <cell r="F571">
            <v>1</v>
          </cell>
          <cell r="G571">
            <v>4500</v>
          </cell>
          <cell r="H571">
            <v>842</v>
          </cell>
          <cell r="I571">
            <v>5.3</v>
          </cell>
          <cell r="J571" t="str">
            <v xml:space="preserve"> TODO EN FAMILIA</v>
          </cell>
          <cell r="K571" t="str">
            <v xml:space="preserve"> TODO EN FAMILIA</v>
          </cell>
          <cell r="L571">
            <v>4500</v>
          </cell>
          <cell r="M571">
            <v>842</v>
          </cell>
          <cell r="N571">
            <v>5.3</v>
          </cell>
          <cell r="O571" t="str">
            <v>PT</v>
          </cell>
          <cell r="P571" t="str">
            <v>Lab</v>
          </cell>
          <cell r="Q571" t="str">
            <v>NAC.</v>
          </cell>
        </row>
        <row r="572">
          <cell r="A572" t="str">
            <v>TVE1:NAC.</v>
          </cell>
          <cell r="B572" t="str">
            <v xml:space="preserve"> 24H15</v>
          </cell>
          <cell r="C572">
            <v>1.0104166666666667</v>
          </cell>
          <cell r="D572">
            <v>36294</v>
          </cell>
          <cell r="E572">
            <v>20</v>
          </cell>
          <cell r="F572">
            <v>1</v>
          </cell>
          <cell r="G572">
            <v>1500</v>
          </cell>
          <cell r="H572">
            <v>234</v>
          </cell>
          <cell r="I572">
            <v>6.4</v>
          </cell>
          <cell r="J572" t="str">
            <v xml:space="preserve"> TODO EN FAMILIA</v>
          </cell>
          <cell r="K572" t="str">
            <v xml:space="preserve"> TODO EN FAMILIA</v>
          </cell>
          <cell r="L572">
            <v>1500</v>
          </cell>
          <cell r="M572">
            <v>234</v>
          </cell>
          <cell r="N572">
            <v>6.4</v>
          </cell>
          <cell r="O572" t="str">
            <v>PT</v>
          </cell>
          <cell r="P572" t="str">
            <v>Lab</v>
          </cell>
          <cell r="Q572" t="str">
            <v>NAC.</v>
          </cell>
        </row>
        <row r="573">
          <cell r="A573" t="str">
            <v>TVE1:NAC.</v>
          </cell>
          <cell r="B573" t="str">
            <v xml:space="preserve"> 18H45</v>
          </cell>
          <cell r="C573">
            <v>0.78125</v>
          </cell>
          <cell r="D573">
            <v>36295</v>
          </cell>
          <cell r="E573">
            <v>20</v>
          </cell>
          <cell r="F573">
            <v>1</v>
          </cell>
          <cell r="G573">
            <v>1750</v>
          </cell>
          <cell r="H573">
            <v>369</v>
          </cell>
          <cell r="I573">
            <v>4.7</v>
          </cell>
          <cell r="J573" t="str">
            <v xml:space="preserve"> CINE DE BARRIO</v>
          </cell>
          <cell r="K573" t="str">
            <v xml:space="preserve"> CINE DE BARRIO</v>
          </cell>
          <cell r="L573">
            <v>1750</v>
          </cell>
          <cell r="M573">
            <v>369</v>
          </cell>
          <cell r="N573">
            <v>4.7</v>
          </cell>
          <cell r="O573" t="str">
            <v>DT</v>
          </cell>
          <cell r="P573" t="str">
            <v>FS</v>
          </cell>
          <cell r="Q573" t="str">
            <v>NAC.</v>
          </cell>
        </row>
        <row r="574">
          <cell r="A574" t="str">
            <v>TVE1:NAC.</v>
          </cell>
          <cell r="B574" t="str">
            <v xml:space="preserve"> 23H00</v>
          </cell>
          <cell r="C574">
            <v>0.95833333333333337</v>
          </cell>
          <cell r="D574">
            <v>36295</v>
          </cell>
          <cell r="E574">
            <v>20</v>
          </cell>
          <cell r="F574">
            <v>1</v>
          </cell>
          <cell r="G574">
            <v>3000</v>
          </cell>
          <cell r="H574">
            <v>672</v>
          </cell>
          <cell r="I574">
            <v>4.5</v>
          </cell>
          <cell r="J574" t="str">
            <v xml:space="preserve"> RISAS Y ESTRELLAS</v>
          </cell>
          <cell r="K574" t="str">
            <v xml:space="preserve"> RISAS Y ESTRELLAS</v>
          </cell>
          <cell r="L574">
            <v>3000</v>
          </cell>
          <cell r="M574">
            <v>672</v>
          </cell>
          <cell r="N574">
            <v>4.5</v>
          </cell>
          <cell r="O574" t="str">
            <v>PT</v>
          </cell>
          <cell r="P574" t="str">
            <v>FS</v>
          </cell>
          <cell r="Q574" t="str">
            <v>NAC.</v>
          </cell>
        </row>
        <row r="575">
          <cell r="A575" t="str">
            <v>TVE1:NAC.</v>
          </cell>
          <cell r="B575" t="str">
            <v xml:space="preserve"> 16H45</v>
          </cell>
          <cell r="C575">
            <v>0.69791666666666663</v>
          </cell>
          <cell r="D575">
            <v>36296</v>
          </cell>
          <cell r="E575">
            <v>20</v>
          </cell>
          <cell r="F575">
            <v>1</v>
          </cell>
          <cell r="G575">
            <v>2600</v>
          </cell>
          <cell r="H575">
            <v>560</v>
          </cell>
          <cell r="I575">
            <v>4.5999999999999996</v>
          </cell>
          <cell r="J575" t="str">
            <v xml:space="preserve"> SESION DE TARDE</v>
          </cell>
          <cell r="K575" t="str">
            <v xml:space="preserve"> SESION DE TARDE</v>
          </cell>
          <cell r="L575">
            <v>2600</v>
          </cell>
          <cell r="M575">
            <v>560</v>
          </cell>
          <cell r="N575">
            <v>4.5999999999999996</v>
          </cell>
          <cell r="O575" t="str">
            <v>DT</v>
          </cell>
          <cell r="P575" t="str">
            <v>FS</v>
          </cell>
          <cell r="Q575" t="str">
            <v>NAC.</v>
          </cell>
        </row>
        <row r="576">
          <cell r="A576" t="str">
            <v>TVE1:NAC.</v>
          </cell>
          <cell r="B576" t="str">
            <v xml:space="preserve"> 18H45</v>
          </cell>
          <cell r="C576">
            <v>0.78125</v>
          </cell>
          <cell r="D576">
            <v>36296</v>
          </cell>
          <cell r="E576">
            <v>20</v>
          </cell>
          <cell r="F576">
            <v>1</v>
          </cell>
          <cell r="G576">
            <v>1400</v>
          </cell>
          <cell r="H576">
            <v>354</v>
          </cell>
          <cell r="I576">
            <v>4</v>
          </cell>
          <cell r="J576" t="str">
            <v xml:space="preserve"> CINE DE ORO</v>
          </cell>
          <cell r="K576" t="str">
            <v xml:space="preserve"> CINE DE ORO</v>
          </cell>
          <cell r="L576">
            <v>1400</v>
          </cell>
          <cell r="M576">
            <v>354</v>
          </cell>
          <cell r="N576">
            <v>4</v>
          </cell>
          <cell r="O576" t="str">
            <v>DT</v>
          </cell>
          <cell r="P576" t="str">
            <v>FS</v>
          </cell>
          <cell r="Q576" t="str">
            <v>NAC.</v>
          </cell>
        </row>
        <row r="577">
          <cell r="A577" t="str">
            <v>TVE1:NAC.</v>
          </cell>
          <cell r="B577" t="str">
            <v xml:space="preserve"> 21H50</v>
          </cell>
          <cell r="C577">
            <v>0.90972222222222221</v>
          </cell>
          <cell r="D577">
            <v>36296</v>
          </cell>
          <cell r="E577">
            <v>20</v>
          </cell>
          <cell r="F577">
            <v>1</v>
          </cell>
          <cell r="G577">
            <v>5000</v>
          </cell>
          <cell r="H577">
            <v>774</v>
          </cell>
          <cell r="I577">
            <v>6.5</v>
          </cell>
          <cell r="J577" t="str">
            <v xml:space="preserve"> LA PELICULA DE LA SEMANA</v>
          </cell>
          <cell r="K577" t="str">
            <v xml:space="preserve"> LA PELICULA DE LA SEMANA</v>
          </cell>
          <cell r="L577">
            <v>5000</v>
          </cell>
          <cell r="M577">
            <v>774</v>
          </cell>
          <cell r="N577">
            <v>6.5</v>
          </cell>
          <cell r="O577" t="str">
            <v>PT</v>
          </cell>
          <cell r="P577" t="str">
            <v>FS</v>
          </cell>
          <cell r="Q577" t="str">
            <v>NAC.</v>
          </cell>
        </row>
        <row r="578">
          <cell r="A578" t="str">
            <v>TVE1:NAC.</v>
          </cell>
          <cell r="B578" t="str">
            <v xml:space="preserve"> 16H10</v>
          </cell>
          <cell r="C578">
            <v>0.67361111111111116</v>
          </cell>
          <cell r="D578">
            <v>36304</v>
          </cell>
          <cell r="E578">
            <v>20</v>
          </cell>
          <cell r="F578">
            <v>1</v>
          </cell>
          <cell r="G578">
            <v>2000</v>
          </cell>
          <cell r="H578">
            <v>295</v>
          </cell>
          <cell r="I578">
            <v>6.8</v>
          </cell>
          <cell r="J578" t="str">
            <v xml:space="preserve"> CALLE NUEVA</v>
          </cell>
          <cell r="K578" t="str">
            <v xml:space="preserve"> CALLE NUEVA</v>
          </cell>
          <cell r="L578">
            <v>2000</v>
          </cell>
          <cell r="M578">
            <v>295</v>
          </cell>
          <cell r="N578">
            <v>6.8</v>
          </cell>
          <cell r="O578" t="str">
            <v>DT</v>
          </cell>
          <cell r="P578" t="str">
            <v>Lab</v>
          </cell>
          <cell r="Q578" t="str">
            <v>NAC.</v>
          </cell>
        </row>
        <row r="579">
          <cell r="A579" t="str">
            <v>TVE1:NAC.</v>
          </cell>
          <cell r="B579" t="str">
            <v xml:space="preserve"> 22H15</v>
          </cell>
          <cell r="C579">
            <v>0.92708333333333337</v>
          </cell>
          <cell r="D579">
            <v>36304</v>
          </cell>
          <cell r="E579">
            <v>20</v>
          </cell>
          <cell r="F579">
            <v>1</v>
          </cell>
          <cell r="G579">
            <v>4000</v>
          </cell>
          <cell r="H579">
            <v>630</v>
          </cell>
          <cell r="I579">
            <v>6.3</v>
          </cell>
          <cell r="J579" t="str">
            <v xml:space="preserve"> A LAS 11 EN CASA</v>
          </cell>
          <cell r="K579" t="str">
            <v xml:space="preserve"> A LAS 11 EN CASA</v>
          </cell>
          <cell r="L579">
            <v>4000</v>
          </cell>
          <cell r="M579">
            <v>630</v>
          </cell>
          <cell r="N579">
            <v>6.3</v>
          </cell>
          <cell r="O579" t="str">
            <v>PT</v>
          </cell>
          <cell r="P579" t="str">
            <v>Lab</v>
          </cell>
          <cell r="Q579" t="str">
            <v>NAC.</v>
          </cell>
        </row>
        <row r="580">
          <cell r="A580" t="str">
            <v>TVE1:NAC.</v>
          </cell>
          <cell r="B580" t="str">
            <v xml:space="preserve"> 14H55</v>
          </cell>
          <cell r="C580">
            <v>0.61458333333333337</v>
          </cell>
          <cell r="D580">
            <v>36305</v>
          </cell>
          <cell r="E580">
            <v>20</v>
          </cell>
          <cell r="F580">
            <v>1</v>
          </cell>
          <cell r="G580">
            <v>3000</v>
          </cell>
          <cell r="H580">
            <v>429</v>
          </cell>
          <cell r="I580">
            <v>7</v>
          </cell>
          <cell r="J580" t="str">
            <v xml:space="preserve"> TELEDIARIO 1</v>
          </cell>
          <cell r="K580" t="str">
            <v xml:space="preserve"> TELEDIARIO 1</v>
          </cell>
          <cell r="L580">
            <v>3000</v>
          </cell>
          <cell r="M580">
            <v>429</v>
          </cell>
          <cell r="N580">
            <v>7</v>
          </cell>
          <cell r="O580" t="str">
            <v>DT</v>
          </cell>
          <cell r="P580" t="str">
            <v>Lab</v>
          </cell>
          <cell r="Q580" t="str">
            <v>NAC.</v>
          </cell>
        </row>
        <row r="581">
          <cell r="A581" t="str">
            <v>TVE1:NAC.</v>
          </cell>
          <cell r="B581" t="str">
            <v xml:space="preserve"> 20H55</v>
          </cell>
          <cell r="C581">
            <v>0.86458333333333337</v>
          </cell>
          <cell r="D581">
            <v>36305</v>
          </cell>
          <cell r="E581">
            <v>20</v>
          </cell>
          <cell r="F581">
            <v>1</v>
          </cell>
          <cell r="G581">
            <v>3400</v>
          </cell>
          <cell r="H581">
            <v>478</v>
          </cell>
          <cell r="I581">
            <v>7.1</v>
          </cell>
          <cell r="J581" t="str">
            <v xml:space="preserve"> TELEDIARIO 2</v>
          </cell>
          <cell r="K581" t="str">
            <v xml:space="preserve"> TELEDIARIO 2</v>
          </cell>
          <cell r="L581">
            <v>3400</v>
          </cell>
          <cell r="M581">
            <v>478</v>
          </cell>
          <cell r="N581">
            <v>7.1</v>
          </cell>
          <cell r="O581" t="str">
            <v>PT</v>
          </cell>
          <cell r="P581" t="str">
            <v>Lab</v>
          </cell>
          <cell r="Q581" t="str">
            <v>NAC.</v>
          </cell>
        </row>
        <row r="582">
          <cell r="A582" t="str">
            <v>TVE1:NAC.</v>
          </cell>
          <cell r="B582" t="str">
            <v xml:space="preserve"> 22H15</v>
          </cell>
          <cell r="C582">
            <v>0.92708333333333337</v>
          </cell>
          <cell r="D582">
            <v>36305</v>
          </cell>
          <cell r="E582">
            <v>20</v>
          </cell>
          <cell r="F582">
            <v>1</v>
          </cell>
          <cell r="G582">
            <v>3500</v>
          </cell>
          <cell r="H582">
            <v>537</v>
          </cell>
          <cell r="I582">
            <v>6.5</v>
          </cell>
          <cell r="J582" t="str">
            <v xml:space="preserve"> TIO WILLY</v>
          </cell>
          <cell r="K582" t="str">
            <v xml:space="preserve"> TIO WILLY</v>
          </cell>
          <cell r="L582">
            <v>3500</v>
          </cell>
          <cell r="M582">
            <v>537</v>
          </cell>
          <cell r="N582">
            <v>6.5</v>
          </cell>
          <cell r="O582" t="str">
            <v>PT</v>
          </cell>
          <cell r="P582" t="str">
            <v>Lab</v>
          </cell>
          <cell r="Q582" t="str">
            <v>NAC.</v>
          </cell>
        </row>
        <row r="583">
          <cell r="A583" t="str">
            <v>TVE1:NAC.</v>
          </cell>
          <cell r="B583" t="str">
            <v xml:space="preserve"> 16H10</v>
          </cell>
          <cell r="C583">
            <v>0.67361111111111116</v>
          </cell>
          <cell r="D583">
            <v>36306</v>
          </cell>
          <cell r="E583">
            <v>20</v>
          </cell>
          <cell r="F583">
            <v>1</v>
          </cell>
          <cell r="G583">
            <v>2000</v>
          </cell>
          <cell r="H583">
            <v>288</v>
          </cell>
          <cell r="I583">
            <v>6.9</v>
          </cell>
          <cell r="J583" t="str">
            <v xml:space="preserve"> CALLE NUEVA</v>
          </cell>
          <cell r="K583" t="str">
            <v xml:space="preserve"> CALLE NUEVA</v>
          </cell>
          <cell r="L583">
            <v>2000</v>
          </cell>
          <cell r="M583">
            <v>288</v>
          </cell>
          <cell r="N583">
            <v>6.9</v>
          </cell>
          <cell r="O583" t="str">
            <v>DT</v>
          </cell>
          <cell r="P583" t="str">
            <v>Lab</v>
          </cell>
          <cell r="Q583" t="str">
            <v>NAC.</v>
          </cell>
        </row>
        <row r="584">
          <cell r="A584" t="str">
            <v>TVE1:NAC.</v>
          </cell>
          <cell r="B584" t="str">
            <v xml:space="preserve"> 21H50</v>
          </cell>
          <cell r="C584">
            <v>0.90972222222222221</v>
          </cell>
          <cell r="D584">
            <v>36308</v>
          </cell>
          <cell r="E584">
            <v>20</v>
          </cell>
          <cell r="F584">
            <v>1</v>
          </cell>
          <cell r="G584">
            <v>4500</v>
          </cell>
          <cell r="H584">
            <v>693</v>
          </cell>
          <cell r="I584">
            <v>6.5</v>
          </cell>
          <cell r="J584" t="str">
            <v xml:space="preserve"> TODO EN FAMILIA</v>
          </cell>
          <cell r="K584" t="str">
            <v xml:space="preserve"> TODO EN FAMILIA</v>
          </cell>
          <cell r="L584">
            <v>4500</v>
          </cell>
          <cell r="M584">
            <v>693</v>
          </cell>
          <cell r="N584">
            <v>6.5</v>
          </cell>
          <cell r="O584" t="str">
            <v>PT</v>
          </cell>
          <cell r="P584" t="str">
            <v>Lab</v>
          </cell>
          <cell r="Q584" t="str">
            <v>NAC.</v>
          </cell>
        </row>
        <row r="585">
          <cell r="A585" t="str">
            <v>TVE1:NAC.</v>
          </cell>
          <cell r="B585" t="str">
            <v xml:space="preserve"> 23H15</v>
          </cell>
          <cell r="C585">
            <v>0.96875</v>
          </cell>
          <cell r="D585">
            <v>36308</v>
          </cell>
          <cell r="E585">
            <v>20</v>
          </cell>
          <cell r="F585">
            <v>1</v>
          </cell>
          <cell r="G585">
            <v>4500</v>
          </cell>
          <cell r="H585">
            <v>625</v>
          </cell>
          <cell r="I585">
            <v>7.2</v>
          </cell>
          <cell r="J585" t="str">
            <v xml:space="preserve"> TODO EN FAMILIA</v>
          </cell>
          <cell r="K585" t="str">
            <v xml:space="preserve"> TODO EN FAMILIA</v>
          </cell>
          <cell r="L585">
            <v>4500</v>
          </cell>
          <cell r="M585">
            <v>625</v>
          </cell>
          <cell r="N585">
            <v>7.2</v>
          </cell>
          <cell r="O585" t="str">
            <v>PT</v>
          </cell>
          <cell r="P585" t="str">
            <v>Lab</v>
          </cell>
          <cell r="Q585" t="str">
            <v>NAC.</v>
          </cell>
        </row>
        <row r="586">
          <cell r="A586" t="str">
            <v>TVE1:NAC.</v>
          </cell>
          <cell r="B586" t="str">
            <v xml:space="preserve"> 14H55</v>
          </cell>
          <cell r="C586">
            <v>0.61458333333333337</v>
          </cell>
          <cell r="D586">
            <v>36309</v>
          </cell>
          <cell r="E586">
            <v>20</v>
          </cell>
          <cell r="F586">
            <v>1</v>
          </cell>
          <cell r="G586">
            <v>3000</v>
          </cell>
          <cell r="H586">
            <v>446</v>
          </cell>
          <cell r="I586">
            <v>6.7</v>
          </cell>
          <cell r="J586" t="str">
            <v xml:space="preserve"> TELEDIARIO 1</v>
          </cell>
          <cell r="K586" t="str">
            <v xml:space="preserve"> TELEDIARIO 1</v>
          </cell>
          <cell r="L586">
            <v>3000</v>
          </cell>
          <cell r="M586">
            <v>446</v>
          </cell>
          <cell r="N586">
            <v>6.7</v>
          </cell>
          <cell r="O586" t="str">
            <v>DT</v>
          </cell>
          <cell r="P586" t="str">
            <v>FS</v>
          </cell>
          <cell r="Q586" t="str">
            <v>NAC.</v>
          </cell>
        </row>
        <row r="587">
          <cell r="A587" t="str">
            <v>TVE1:NAC.</v>
          </cell>
          <cell r="B587" t="str">
            <v xml:space="preserve"> 16H45</v>
          </cell>
          <cell r="C587">
            <v>0.69791666666666663</v>
          </cell>
          <cell r="D587">
            <v>36309</v>
          </cell>
          <cell r="E587">
            <v>20</v>
          </cell>
          <cell r="F587">
            <v>1</v>
          </cell>
          <cell r="G587">
            <v>2600</v>
          </cell>
          <cell r="H587">
            <v>453</v>
          </cell>
          <cell r="I587">
            <v>5.7</v>
          </cell>
          <cell r="J587" t="str">
            <v xml:space="preserve"> SESION DE TARDE</v>
          </cell>
          <cell r="K587" t="str">
            <v xml:space="preserve"> SESION DE TARDE</v>
          </cell>
          <cell r="L587">
            <v>2600</v>
          </cell>
          <cell r="M587">
            <v>453</v>
          </cell>
          <cell r="N587">
            <v>5.7</v>
          </cell>
          <cell r="O587" t="str">
            <v>DT</v>
          </cell>
          <cell r="P587" t="str">
            <v>FS</v>
          </cell>
          <cell r="Q587" t="str">
            <v>NAC.</v>
          </cell>
        </row>
        <row r="588">
          <cell r="A588" t="str">
            <v>TVE1:NAC.</v>
          </cell>
          <cell r="B588" t="str">
            <v xml:space="preserve"> 20H55</v>
          </cell>
          <cell r="C588">
            <v>0.87152777777777779</v>
          </cell>
          <cell r="D588">
            <v>36309</v>
          </cell>
          <cell r="E588">
            <v>20</v>
          </cell>
          <cell r="F588">
            <v>1</v>
          </cell>
          <cell r="G588">
            <v>3000</v>
          </cell>
          <cell r="H588">
            <v>620</v>
          </cell>
          <cell r="I588">
            <v>4.8</v>
          </cell>
          <cell r="J588" t="str">
            <v xml:space="preserve"> TELEDIARIO 2</v>
          </cell>
          <cell r="K588" t="str">
            <v xml:space="preserve"> TELEDIARIO 2</v>
          </cell>
          <cell r="L588">
            <v>3000</v>
          </cell>
          <cell r="M588">
            <v>620</v>
          </cell>
          <cell r="N588">
            <v>4.8</v>
          </cell>
          <cell r="O588" t="str">
            <v>PT</v>
          </cell>
          <cell r="P588" t="str">
            <v>FS</v>
          </cell>
          <cell r="Q588" t="str">
            <v>NAC.</v>
          </cell>
        </row>
        <row r="589">
          <cell r="A589" t="str">
            <v>TVE1:NAC.</v>
          </cell>
          <cell r="B589" t="str">
            <v xml:space="preserve"> 16H45</v>
          </cell>
          <cell r="C589">
            <v>0.69791666666666663</v>
          </cell>
          <cell r="D589">
            <v>36310</v>
          </cell>
          <cell r="E589">
            <v>20</v>
          </cell>
          <cell r="F589">
            <v>1</v>
          </cell>
          <cell r="G589">
            <v>2600</v>
          </cell>
          <cell r="H589">
            <v>573</v>
          </cell>
          <cell r="I589">
            <v>4.5</v>
          </cell>
          <cell r="J589" t="str">
            <v xml:space="preserve"> SESION DE TARDE</v>
          </cell>
          <cell r="K589" t="str">
            <v xml:space="preserve"> SESION DE TARDE</v>
          </cell>
          <cell r="L589">
            <v>2600</v>
          </cell>
          <cell r="M589">
            <v>573</v>
          </cell>
          <cell r="N589">
            <v>4.5</v>
          </cell>
          <cell r="O589" t="str">
            <v>DT</v>
          </cell>
          <cell r="P589" t="str">
            <v>FS</v>
          </cell>
          <cell r="Q589" t="str">
            <v>NAC.</v>
          </cell>
        </row>
        <row r="590">
          <cell r="A590" t="str">
            <v>TVE1:NAC.</v>
          </cell>
          <cell r="B590" t="str">
            <v xml:space="preserve"> 18H15</v>
          </cell>
          <cell r="C590">
            <v>0.76041666666666663</v>
          </cell>
          <cell r="D590">
            <v>36310</v>
          </cell>
          <cell r="E590">
            <v>20</v>
          </cell>
          <cell r="F590">
            <v>1</v>
          </cell>
          <cell r="G590">
            <v>1400</v>
          </cell>
          <cell r="H590">
            <v>424</v>
          </cell>
          <cell r="I590">
            <v>3.3</v>
          </cell>
          <cell r="J590" t="str">
            <v xml:space="preserve"> CINE DE ORO</v>
          </cell>
          <cell r="K590" t="str">
            <v xml:space="preserve"> CINE DE ORO</v>
          </cell>
          <cell r="L590">
            <v>1400</v>
          </cell>
          <cell r="M590">
            <v>424</v>
          </cell>
          <cell r="N590">
            <v>3.3</v>
          </cell>
          <cell r="O590" t="str">
            <v>DT</v>
          </cell>
          <cell r="P590" t="str">
            <v>FS</v>
          </cell>
          <cell r="Q590" t="str">
            <v>NAC.</v>
          </cell>
        </row>
        <row r="591">
          <cell r="A591" t="str">
            <v>TVE1:NAC.</v>
          </cell>
          <cell r="B591" t="str">
            <v xml:space="preserve"> 22H15</v>
          </cell>
          <cell r="C591">
            <v>0.92708333333333337</v>
          </cell>
          <cell r="D591">
            <v>36310</v>
          </cell>
          <cell r="E591">
            <v>20</v>
          </cell>
          <cell r="F591">
            <v>1</v>
          </cell>
          <cell r="G591">
            <v>5000</v>
          </cell>
          <cell r="H591">
            <v>701</v>
          </cell>
          <cell r="I591">
            <v>7.1</v>
          </cell>
          <cell r="J591" t="str">
            <v xml:space="preserve"> LA PELICULA DE LA SEMANA</v>
          </cell>
          <cell r="K591" t="str">
            <v xml:space="preserve"> LA PELICULA DE LA SEMANA</v>
          </cell>
          <cell r="L591">
            <v>5000</v>
          </cell>
          <cell r="M591">
            <v>701</v>
          </cell>
          <cell r="N591">
            <v>7.1</v>
          </cell>
          <cell r="O591" t="str">
            <v>PT</v>
          </cell>
          <cell r="P591" t="str">
            <v>FS</v>
          </cell>
          <cell r="Q591" t="str">
            <v>NAC.</v>
          </cell>
        </row>
        <row r="592">
          <cell r="A592" t="str">
            <v>TVE1:NAC.</v>
          </cell>
          <cell r="B592" t="str">
            <v xml:space="preserve"> 17H15</v>
          </cell>
          <cell r="C592">
            <v>0.71875</v>
          </cell>
          <cell r="D592">
            <v>36311</v>
          </cell>
          <cell r="E592">
            <v>20</v>
          </cell>
          <cell r="F592">
            <v>1</v>
          </cell>
          <cell r="G592">
            <v>1000</v>
          </cell>
          <cell r="H592">
            <v>187</v>
          </cell>
          <cell r="I592">
            <v>5.4</v>
          </cell>
          <cell r="J592" t="str">
            <v xml:space="preserve"> TELESERIE</v>
          </cell>
          <cell r="K592" t="str">
            <v xml:space="preserve"> TELESERIE</v>
          </cell>
          <cell r="L592">
            <v>1000</v>
          </cell>
          <cell r="M592">
            <v>187</v>
          </cell>
          <cell r="N592">
            <v>5.4</v>
          </cell>
          <cell r="O592" t="str">
            <v>DT</v>
          </cell>
          <cell r="P592" t="str">
            <v>Lab</v>
          </cell>
          <cell r="Q592" t="str">
            <v>NAC.</v>
          </cell>
        </row>
        <row r="593">
          <cell r="A593" t="str">
            <v>TVE1:NAC.</v>
          </cell>
          <cell r="B593" t="str">
            <v xml:space="preserve"> 22H15</v>
          </cell>
          <cell r="C593">
            <v>0.92708333333333337</v>
          </cell>
          <cell r="D593">
            <v>36311</v>
          </cell>
          <cell r="E593">
            <v>20</v>
          </cell>
          <cell r="F593">
            <v>1</v>
          </cell>
          <cell r="G593">
            <v>4000</v>
          </cell>
          <cell r="H593">
            <v>638</v>
          </cell>
          <cell r="I593">
            <v>6.3</v>
          </cell>
          <cell r="J593" t="str">
            <v xml:space="preserve"> A LAS 11 EN CASA</v>
          </cell>
          <cell r="K593" t="str">
            <v xml:space="preserve"> A LAS 11 EN CASA</v>
          </cell>
          <cell r="L593">
            <v>4000</v>
          </cell>
          <cell r="M593">
            <v>638</v>
          </cell>
          <cell r="N593">
            <v>6.3</v>
          </cell>
          <cell r="O593" t="str">
            <v>PT</v>
          </cell>
          <cell r="P593" t="str">
            <v>Lab</v>
          </cell>
          <cell r="Q593" t="str">
            <v>NAC.</v>
          </cell>
        </row>
        <row r="594">
          <cell r="A594" t="str">
            <v>TVE1:NAC.</v>
          </cell>
          <cell r="B594" t="str">
            <v xml:space="preserve"> 14H55</v>
          </cell>
          <cell r="C594">
            <v>0.61458333333333337</v>
          </cell>
          <cell r="D594">
            <v>36312</v>
          </cell>
          <cell r="E594">
            <v>20</v>
          </cell>
          <cell r="F594">
            <v>1</v>
          </cell>
          <cell r="G594">
            <v>3000</v>
          </cell>
          <cell r="H594">
            <v>421</v>
          </cell>
          <cell r="I594">
            <v>7.1</v>
          </cell>
          <cell r="J594" t="str">
            <v xml:space="preserve"> TELEDIARIO 1</v>
          </cell>
          <cell r="K594" t="str">
            <v xml:space="preserve"> TELEDIARIO 1</v>
          </cell>
          <cell r="L594">
            <v>3000</v>
          </cell>
          <cell r="M594">
            <v>421</v>
          </cell>
          <cell r="N594">
            <v>7.1</v>
          </cell>
          <cell r="O594" t="str">
            <v>DT</v>
          </cell>
          <cell r="P594" t="str">
            <v>Lab</v>
          </cell>
          <cell r="Q594" t="str">
            <v>NAC.</v>
          </cell>
        </row>
        <row r="595">
          <cell r="A595" t="str">
            <v>TVE1:NAC.</v>
          </cell>
          <cell r="B595" t="str">
            <v xml:space="preserve"> 20H55</v>
          </cell>
          <cell r="C595">
            <v>0.86458333333333337</v>
          </cell>
          <cell r="D595">
            <v>36312</v>
          </cell>
          <cell r="E595">
            <v>20</v>
          </cell>
          <cell r="F595">
            <v>1</v>
          </cell>
          <cell r="G595">
            <v>3400</v>
          </cell>
          <cell r="H595">
            <v>483</v>
          </cell>
          <cell r="I595">
            <v>7</v>
          </cell>
          <cell r="J595" t="str">
            <v xml:space="preserve"> TELEDIARIO 2</v>
          </cell>
          <cell r="K595" t="str">
            <v xml:space="preserve"> TELEDIARIO 2</v>
          </cell>
          <cell r="L595">
            <v>3400</v>
          </cell>
          <cell r="M595">
            <v>483</v>
          </cell>
          <cell r="N595">
            <v>7</v>
          </cell>
          <cell r="O595" t="str">
            <v>PT</v>
          </cell>
          <cell r="P595" t="str">
            <v>Lab</v>
          </cell>
          <cell r="Q595" t="str">
            <v>NAC.</v>
          </cell>
        </row>
        <row r="596">
          <cell r="A596" t="str">
            <v>TVE1:NAC.</v>
          </cell>
          <cell r="B596" t="str">
            <v xml:space="preserve"> 16H10</v>
          </cell>
          <cell r="C596">
            <v>0.67361111111111116</v>
          </cell>
          <cell r="D596">
            <v>36313</v>
          </cell>
          <cell r="E596">
            <v>20</v>
          </cell>
          <cell r="F596">
            <v>1</v>
          </cell>
          <cell r="G596">
            <v>2000</v>
          </cell>
          <cell r="H596">
            <v>282</v>
          </cell>
          <cell r="I596">
            <v>7.1</v>
          </cell>
          <cell r="J596" t="str">
            <v xml:space="preserve"> CALLE NUEVA</v>
          </cell>
          <cell r="K596" t="str">
            <v xml:space="preserve"> CALLE NUEVA</v>
          </cell>
          <cell r="L596">
            <v>2000</v>
          </cell>
          <cell r="M596">
            <v>282</v>
          </cell>
          <cell r="N596">
            <v>7.1</v>
          </cell>
          <cell r="O596" t="str">
            <v>DT</v>
          </cell>
          <cell r="P596" t="str">
            <v>Lab</v>
          </cell>
          <cell r="Q596" t="str">
            <v>NAC.</v>
          </cell>
        </row>
        <row r="597">
          <cell r="A597" t="str">
            <v>TVE1:NAC.</v>
          </cell>
          <cell r="B597" t="str">
            <v xml:space="preserve"> 14H55</v>
          </cell>
          <cell r="C597">
            <v>0.61458333333333337</v>
          </cell>
          <cell r="D597">
            <v>36314</v>
          </cell>
          <cell r="E597">
            <v>20</v>
          </cell>
          <cell r="F597">
            <v>1</v>
          </cell>
          <cell r="G597">
            <v>3000</v>
          </cell>
          <cell r="H597">
            <v>434</v>
          </cell>
          <cell r="I597">
            <v>6.9</v>
          </cell>
          <cell r="J597" t="str">
            <v xml:space="preserve"> TELEDIARIO 1</v>
          </cell>
          <cell r="K597" t="str">
            <v xml:space="preserve"> TELEDIARIO 1</v>
          </cell>
          <cell r="L597">
            <v>3000</v>
          </cell>
          <cell r="M597">
            <v>434</v>
          </cell>
          <cell r="N597">
            <v>6.9</v>
          </cell>
          <cell r="O597" t="str">
            <v>DT</v>
          </cell>
          <cell r="P597" t="str">
            <v>Lab</v>
          </cell>
          <cell r="Q597" t="str">
            <v>NAC.</v>
          </cell>
        </row>
        <row r="598">
          <cell r="A598" t="str">
            <v>TVE1:NAC.</v>
          </cell>
          <cell r="B598" t="str">
            <v xml:space="preserve"> 20H55</v>
          </cell>
          <cell r="C598">
            <v>0.86458333333333337</v>
          </cell>
          <cell r="D598">
            <v>36314</v>
          </cell>
          <cell r="E598">
            <v>20</v>
          </cell>
          <cell r="F598">
            <v>1</v>
          </cell>
          <cell r="G598">
            <v>3400</v>
          </cell>
          <cell r="H598">
            <v>518</v>
          </cell>
          <cell r="I598">
            <v>6.6</v>
          </cell>
          <cell r="J598" t="str">
            <v xml:space="preserve"> TELEDIARIO 2</v>
          </cell>
          <cell r="K598" t="str">
            <v xml:space="preserve"> TELEDIARIO 2</v>
          </cell>
          <cell r="L598">
            <v>3400</v>
          </cell>
          <cell r="M598">
            <v>518</v>
          </cell>
          <cell r="N598">
            <v>6.6</v>
          </cell>
          <cell r="O598" t="str">
            <v>PT</v>
          </cell>
          <cell r="P598" t="str">
            <v>Lab</v>
          </cell>
          <cell r="Q598" t="str">
            <v>NAC.</v>
          </cell>
        </row>
        <row r="599">
          <cell r="A599" t="str">
            <v>TVE1:NAC.</v>
          </cell>
          <cell r="B599" t="str">
            <v xml:space="preserve"> 17H15</v>
          </cell>
          <cell r="C599">
            <v>0.71875</v>
          </cell>
          <cell r="D599">
            <v>36315</v>
          </cell>
          <cell r="E599">
            <v>20</v>
          </cell>
          <cell r="F599">
            <v>1</v>
          </cell>
          <cell r="G599">
            <v>1000</v>
          </cell>
          <cell r="H599">
            <v>181</v>
          </cell>
          <cell r="I599">
            <v>5.5</v>
          </cell>
          <cell r="J599" t="str">
            <v xml:space="preserve"> TELESERIE</v>
          </cell>
          <cell r="K599" t="str">
            <v xml:space="preserve"> TELESERIE</v>
          </cell>
          <cell r="L599">
            <v>1000</v>
          </cell>
          <cell r="M599">
            <v>181</v>
          </cell>
          <cell r="N599">
            <v>5.5</v>
          </cell>
          <cell r="O599" t="str">
            <v>DT</v>
          </cell>
          <cell r="P599" t="str">
            <v>Lab</v>
          </cell>
          <cell r="Q599" t="str">
            <v>NAC.</v>
          </cell>
        </row>
        <row r="600">
          <cell r="A600" t="str">
            <v>TVE1:NAC.</v>
          </cell>
          <cell r="B600" t="str">
            <v xml:space="preserve"> 22H15</v>
          </cell>
          <cell r="C600">
            <v>0.92708333333333337</v>
          </cell>
          <cell r="D600">
            <v>36315</v>
          </cell>
          <cell r="E600">
            <v>20</v>
          </cell>
          <cell r="F600">
            <v>1</v>
          </cell>
          <cell r="G600">
            <v>4500</v>
          </cell>
          <cell r="H600">
            <v>900</v>
          </cell>
          <cell r="I600">
            <v>5</v>
          </cell>
          <cell r="J600" t="str">
            <v xml:space="preserve"> TODO EN FAMILIA</v>
          </cell>
          <cell r="K600" t="str">
            <v xml:space="preserve"> TODO EN FAMILIA</v>
          </cell>
          <cell r="L600">
            <v>4500</v>
          </cell>
          <cell r="M600">
            <v>900</v>
          </cell>
          <cell r="N600">
            <v>5</v>
          </cell>
          <cell r="O600" t="str">
            <v>PT</v>
          </cell>
          <cell r="P600" t="str">
            <v>Lab</v>
          </cell>
          <cell r="Q600" t="str">
            <v>NAC.</v>
          </cell>
        </row>
        <row r="601">
          <cell r="A601" t="str">
            <v>TVE1:NAC.</v>
          </cell>
          <cell r="B601" t="str">
            <v xml:space="preserve"> 16H45</v>
          </cell>
          <cell r="C601">
            <v>0.69791666666666663</v>
          </cell>
          <cell r="D601">
            <v>36316</v>
          </cell>
          <cell r="E601">
            <v>20</v>
          </cell>
          <cell r="F601">
            <v>1</v>
          </cell>
          <cell r="G601">
            <v>2600</v>
          </cell>
          <cell r="H601">
            <v>453</v>
          </cell>
          <cell r="I601">
            <v>5.7</v>
          </cell>
          <cell r="J601" t="str">
            <v xml:space="preserve"> SESION DE TARDE</v>
          </cell>
          <cell r="K601" t="str">
            <v xml:space="preserve"> SESION DE TARDE</v>
          </cell>
          <cell r="L601">
            <v>2600</v>
          </cell>
          <cell r="M601">
            <v>453</v>
          </cell>
          <cell r="N601">
            <v>5.7</v>
          </cell>
          <cell r="O601" t="str">
            <v>DT</v>
          </cell>
          <cell r="P601" t="str">
            <v>FS</v>
          </cell>
          <cell r="Q601" t="str">
            <v>NAC.</v>
          </cell>
        </row>
        <row r="602">
          <cell r="A602" t="str">
            <v>TVE1:NAC.</v>
          </cell>
          <cell r="B602" t="str">
            <v xml:space="preserve"> 23H30</v>
          </cell>
          <cell r="C602">
            <v>0.97916666666666663</v>
          </cell>
          <cell r="D602">
            <v>36316</v>
          </cell>
          <cell r="E602">
            <v>20</v>
          </cell>
          <cell r="F602">
            <v>1</v>
          </cell>
          <cell r="G602">
            <v>3000</v>
          </cell>
          <cell r="H602">
            <v>631</v>
          </cell>
          <cell r="I602">
            <v>4.8</v>
          </cell>
          <cell r="J602" t="str">
            <v xml:space="preserve"> RISAS Y ESTRELLAS</v>
          </cell>
          <cell r="K602" t="str">
            <v xml:space="preserve"> RISAS Y ESTRELLAS</v>
          </cell>
          <cell r="L602">
            <v>3000</v>
          </cell>
          <cell r="M602">
            <v>631</v>
          </cell>
          <cell r="N602">
            <v>4.8</v>
          </cell>
          <cell r="O602" t="str">
            <v>PT</v>
          </cell>
          <cell r="P602" t="str">
            <v>FS</v>
          </cell>
          <cell r="Q602" t="str">
            <v>NAC.</v>
          </cell>
        </row>
        <row r="603">
          <cell r="A603" t="str">
            <v>TVE1:NAC.</v>
          </cell>
          <cell r="B603" t="str">
            <v xml:space="preserve"> 15H30</v>
          </cell>
          <cell r="C603">
            <v>0.64583333333333337</v>
          </cell>
          <cell r="D603">
            <v>36317</v>
          </cell>
          <cell r="E603">
            <v>20</v>
          </cell>
          <cell r="F603">
            <v>1</v>
          </cell>
          <cell r="G603">
            <v>2600</v>
          </cell>
          <cell r="H603">
            <v>322</v>
          </cell>
          <cell r="I603">
            <v>8.1</v>
          </cell>
          <cell r="J603" t="str">
            <v xml:space="preserve"> SESION DE TARDE</v>
          </cell>
          <cell r="K603" t="str">
            <v xml:space="preserve"> SESION DE TARDE</v>
          </cell>
          <cell r="L603">
            <v>2600</v>
          </cell>
          <cell r="M603">
            <v>322</v>
          </cell>
          <cell r="N603">
            <v>8.1</v>
          </cell>
          <cell r="O603" t="str">
            <v>DT</v>
          </cell>
          <cell r="P603" t="str">
            <v>FS</v>
          </cell>
          <cell r="Q603" t="str">
            <v>NAC.</v>
          </cell>
        </row>
        <row r="604">
          <cell r="A604" t="str">
            <v>TVE1:NAC.</v>
          </cell>
          <cell r="B604" t="str">
            <v xml:space="preserve"> 18H15</v>
          </cell>
          <cell r="C604">
            <v>0.76041666666666663</v>
          </cell>
          <cell r="D604">
            <v>36317</v>
          </cell>
          <cell r="E604">
            <v>20</v>
          </cell>
          <cell r="F604">
            <v>1</v>
          </cell>
          <cell r="G604">
            <v>1400</v>
          </cell>
          <cell r="H604">
            <v>424</v>
          </cell>
          <cell r="I604">
            <v>3.3</v>
          </cell>
          <cell r="J604" t="str">
            <v xml:space="preserve"> CINE DE ORO</v>
          </cell>
          <cell r="K604" t="str">
            <v xml:space="preserve"> CINE DE ORO</v>
          </cell>
          <cell r="L604">
            <v>1400</v>
          </cell>
          <cell r="M604">
            <v>424</v>
          </cell>
          <cell r="N604">
            <v>3.3</v>
          </cell>
          <cell r="O604" t="str">
            <v>DT</v>
          </cell>
          <cell r="P604" t="str">
            <v>FS</v>
          </cell>
          <cell r="Q604" t="str">
            <v>NAC.</v>
          </cell>
        </row>
        <row r="605">
          <cell r="A605" t="str">
            <v>TVE1:NAC.</v>
          </cell>
          <cell r="B605" t="str">
            <v xml:space="preserve"> 21H50</v>
          </cell>
          <cell r="C605">
            <v>0.90972222222222221</v>
          </cell>
          <cell r="D605">
            <v>36317</v>
          </cell>
          <cell r="E605">
            <v>20</v>
          </cell>
          <cell r="F605">
            <v>1</v>
          </cell>
          <cell r="G605">
            <v>5000</v>
          </cell>
          <cell r="H605">
            <v>810</v>
          </cell>
          <cell r="I605">
            <v>6.2</v>
          </cell>
          <cell r="J605" t="str">
            <v xml:space="preserve"> LA PELICULA DE LA SEMANA</v>
          </cell>
          <cell r="K605" t="str">
            <v xml:space="preserve"> LA PELICULA DE LA SEMANA</v>
          </cell>
          <cell r="L605">
            <v>5000</v>
          </cell>
          <cell r="M605">
            <v>810</v>
          </cell>
          <cell r="N605">
            <v>6.2</v>
          </cell>
          <cell r="O605" t="str">
            <v>PT</v>
          </cell>
          <cell r="P605" t="str">
            <v>FS</v>
          </cell>
          <cell r="Q605" t="str">
            <v>NAC.</v>
          </cell>
        </row>
        <row r="606">
          <cell r="A606" t="str">
            <v>TVE1:NAC.</v>
          </cell>
          <cell r="B606" t="str">
            <v xml:space="preserve"> 21H50</v>
          </cell>
          <cell r="C606">
            <v>0.90972222222222221</v>
          </cell>
          <cell r="D606">
            <v>36318</v>
          </cell>
          <cell r="E606">
            <v>20</v>
          </cell>
          <cell r="F606">
            <v>1</v>
          </cell>
          <cell r="G606">
            <v>4000</v>
          </cell>
          <cell r="H606">
            <v>616</v>
          </cell>
          <cell r="I606">
            <v>6.5</v>
          </cell>
          <cell r="J606" t="str">
            <v xml:space="preserve"> A LAS 11 EN CASA</v>
          </cell>
          <cell r="K606" t="str">
            <v xml:space="preserve"> A LAS 11 EN CASA</v>
          </cell>
          <cell r="L606">
            <v>4000</v>
          </cell>
          <cell r="M606">
            <v>616</v>
          </cell>
          <cell r="N606">
            <v>6.5</v>
          </cell>
          <cell r="O606" t="str">
            <v>PT</v>
          </cell>
          <cell r="P606" t="str">
            <v>Lab</v>
          </cell>
          <cell r="Q606" t="str">
            <v>NAC.</v>
          </cell>
        </row>
        <row r="607">
          <cell r="A607" t="str">
            <v>TVE1:NAC.</v>
          </cell>
          <cell r="B607" t="str">
            <v xml:space="preserve"> 14H55</v>
          </cell>
          <cell r="C607">
            <v>0.61458333333333337</v>
          </cell>
          <cell r="D607">
            <v>36320</v>
          </cell>
          <cell r="E607">
            <v>20</v>
          </cell>
          <cell r="F607">
            <v>1</v>
          </cell>
          <cell r="G607">
            <v>3000</v>
          </cell>
          <cell r="H607">
            <v>411</v>
          </cell>
          <cell r="I607">
            <v>7.3</v>
          </cell>
          <cell r="J607" t="str">
            <v xml:space="preserve"> TELEDIARIO 1</v>
          </cell>
          <cell r="K607" t="str">
            <v xml:space="preserve"> TELEDIARIO 1</v>
          </cell>
          <cell r="L607">
            <v>3000</v>
          </cell>
          <cell r="M607">
            <v>411</v>
          </cell>
          <cell r="N607">
            <v>7.3</v>
          </cell>
          <cell r="O607" t="str">
            <v>DT</v>
          </cell>
          <cell r="P607" t="str">
            <v>Lab</v>
          </cell>
          <cell r="Q607" t="str">
            <v>NAC.</v>
          </cell>
        </row>
        <row r="608">
          <cell r="A608" t="str">
            <v>TVE1:NAC.</v>
          </cell>
          <cell r="B608" t="str">
            <v xml:space="preserve"> 20H55</v>
          </cell>
          <cell r="C608">
            <v>0.86458333333333337</v>
          </cell>
          <cell r="D608">
            <v>36320</v>
          </cell>
          <cell r="E608">
            <v>20</v>
          </cell>
          <cell r="F608">
            <v>1</v>
          </cell>
          <cell r="G608">
            <v>3400</v>
          </cell>
          <cell r="H608">
            <v>525</v>
          </cell>
          <cell r="I608">
            <v>6.5</v>
          </cell>
          <cell r="J608" t="str">
            <v xml:space="preserve"> TELEDIARIO 2</v>
          </cell>
          <cell r="K608" t="str">
            <v xml:space="preserve"> TELEDIARIO 2</v>
          </cell>
          <cell r="L608">
            <v>3400</v>
          </cell>
          <cell r="M608">
            <v>525</v>
          </cell>
          <cell r="N608">
            <v>6.5</v>
          </cell>
          <cell r="O608" t="str">
            <v>PT</v>
          </cell>
          <cell r="P608" t="str">
            <v>Lab</v>
          </cell>
          <cell r="Q608" t="str">
            <v>NAC.</v>
          </cell>
        </row>
        <row r="609">
          <cell r="A609" t="str">
            <v>TVE1:NAC.</v>
          </cell>
          <cell r="B609" t="str">
            <v xml:space="preserve"> 16H10</v>
          </cell>
          <cell r="C609">
            <v>0.67361111111111116</v>
          </cell>
          <cell r="D609">
            <v>36321</v>
          </cell>
          <cell r="E609">
            <v>20</v>
          </cell>
          <cell r="F609">
            <v>1</v>
          </cell>
          <cell r="G609">
            <v>2000</v>
          </cell>
          <cell r="H609">
            <v>305</v>
          </cell>
          <cell r="I609">
            <v>6.6</v>
          </cell>
          <cell r="J609" t="str">
            <v xml:space="preserve"> CALLE NUEVA</v>
          </cell>
          <cell r="K609" t="str">
            <v xml:space="preserve"> CALLE NUEVA</v>
          </cell>
          <cell r="L609">
            <v>2000</v>
          </cell>
          <cell r="M609">
            <v>305</v>
          </cell>
          <cell r="N609">
            <v>6.6</v>
          </cell>
          <cell r="O609" t="str">
            <v>DT</v>
          </cell>
          <cell r="P609" t="str">
            <v>Lab</v>
          </cell>
          <cell r="Q609" t="str">
            <v>NAC.</v>
          </cell>
        </row>
        <row r="610">
          <cell r="A610" t="str">
            <v>TVE1:NAC.</v>
          </cell>
          <cell r="B610" t="str">
            <v xml:space="preserve"> 22H45</v>
          </cell>
          <cell r="C610">
            <v>0.94791666666666663</v>
          </cell>
          <cell r="D610">
            <v>36321</v>
          </cell>
          <cell r="E610">
            <v>20</v>
          </cell>
          <cell r="F610">
            <v>1</v>
          </cell>
          <cell r="G610">
            <v>3000</v>
          </cell>
          <cell r="H610">
            <v>735</v>
          </cell>
          <cell r="I610">
            <v>4.0999999999999996</v>
          </cell>
          <cell r="J610" t="str">
            <v xml:space="preserve"> TALK SHOW</v>
          </cell>
          <cell r="K610" t="str">
            <v xml:space="preserve"> TALK SHOW</v>
          </cell>
          <cell r="L610">
            <v>3000</v>
          </cell>
          <cell r="M610">
            <v>735</v>
          </cell>
          <cell r="N610">
            <v>4.0999999999999996</v>
          </cell>
          <cell r="O610" t="str">
            <v>PT</v>
          </cell>
          <cell r="P610" t="str">
            <v>Lab</v>
          </cell>
          <cell r="Q610" t="str">
            <v>NAC.</v>
          </cell>
        </row>
        <row r="611">
          <cell r="A611" t="str">
            <v>TVE1:NAC.</v>
          </cell>
          <cell r="B611" t="str">
            <v xml:space="preserve"> 14H55</v>
          </cell>
          <cell r="C611">
            <v>0.61458333333333337</v>
          </cell>
          <cell r="D611">
            <v>36322</v>
          </cell>
          <cell r="E611">
            <v>20</v>
          </cell>
          <cell r="F611">
            <v>1</v>
          </cell>
          <cell r="G611">
            <v>3000</v>
          </cell>
          <cell r="H611">
            <v>425</v>
          </cell>
          <cell r="I611">
            <v>7.1</v>
          </cell>
          <cell r="J611" t="str">
            <v xml:space="preserve"> TELEDIARIO 1</v>
          </cell>
          <cell r="K611" t="str">
            <v xml:space="preserve"> TELEDIARIO 1</v>
          </cell>
          <cell r="L611">
            <v>3000</v>
          </cell>
          <cell r="M611">
            <v>425</v>
          </cell>
          <cell r="N611">
            <v>7.1</v>
          </cell>
          <cell r="O611" t="str">
            <v>DT</v>
          </cell>
          <cell r="P611" t="str">
            <v>Lab</v>
          </cell>
          <cell r="Q611" t="str">
            <v>NAC.</v>
          </cell>
        </row>
        <row r="612">
          <cell r="A612" t="str">
            <v>TVE1:NAC.</v>
          </cell>
          <cell r="B612" t="str">
            <v xml:space="preserve"> 24H15</v>
          </cell>
          <cell r="C612">
            <v>1.0104166666666667</v>
          </cell>
          <cell r="D612">
            <v>36322</v>
          </cell>
          <cell r="E612">
            <v>20</v>
          </cell>
          <cell r="F612">
            <v>1</v>
          </cell>
          <cell r="G612">
            <v>1500</v>
          </cell>
          <cell r="H612">
            <v>239</v>
          </cell>
          <cell r="I612">
            <v>6.3</v>
          </cell>
          <cell r="J612" t="str">
            <v xml:space="preserve"> TODO EN FAMILIA</v>
          </cell>
          <cell r="K612" t="str">
            <v xml:space="preserve"> TODO EN FAMILIA</v>
          </cell>
          <cell r="L612">
            <v>1500</v>
          </cell>
          <cell r="M612">
            <v>239</v>
          </cell>
          <cell r="N612">
            <v>6.3</v>
          </cell>
          <cell r="O612" t="str">
            <v>PT</v>
          </cell>
          <cell r="P612" t="str">
            <v>Lab</v>
          </cell>
          <cell r="Q612" t="str">
            <v>NAC.</v>
          </cell>
        </row>
        <row r="613">
          <cell r="A613" t="str">
            <v>TVE1:NAC.</v>
          </cell>
          <cell r="B613" t="str">
            <v xml:space="preserve"> 16H15</v>
          </cell>
          <cell r="C613">
            <v>0.67708333333333337</v>
          </cell>
          <cell r="D613">
            <v>36323</v>
          </cell>
          <cell r="E613">
            <v>20</v>
          </cell>
          <cell r="F613">
            <v>1</v>
          </cell>
          <cell r="G613">
            <v>2600</v>
          </cell>
          <cell r="H613">
            <v>415</v>
          </cell>
          <cell r="I613">
            <v>6.3</v>
          </cell>
          <cell r="J613" t="str">
            <v xml:space="preserve"> SESION DE TARDE</v>
          </cell>
          <cell r="K613" t="str">
            <v xml:space="preserve"> SESION DE TARDE</v>
          </cell>
          <cell r="L613">
            <v>2600</v>
          </cell>
          <cell r="M613">
            <v>415</v>
          </cell>
          <cell r="N613">
            <v>6.3</v>
          </cell>
          <cell r="O613" t="str">
            <v>DT</v>
          </cell>
          <cell r="P613" t="str">
            <v>FS</v>
          </cell>
          <cell r="Q613" t="str">
            <v>NAC.</v>
          </cell>
        </row>
        <row r="614">
          <cell r="A614" t="str">
            <v>TVE1:NAC.</v>
          </cell>
          <cell r="B614" t="str">
            <v xml:space="preserve"> 19H30</v>
          </cell>
          <cell r="C614">
            <v>0.8125</v>
          </cell>
          <cell r="D614">
            <v>36323</v>
          </cell>
          <cell r="E614">
            <v>20</v>
          </cell>
          <cell r="F614">
            <v>1</v>
          </cell>
          <cell r="G614">
            <v>1750</v>
          </cell>
          <cell r="H614">
            <v>281</v>
          </cell>
          <cell r="I614">
            <v>6.2</v>
          </cell>
          <cell r="J614" t="str">
            <v xml:space="preserve"> CINE DE BARRIO</v>
          </cell>
          <cell r="K614" t="str">
            <v xml:space="preserve"> CINE DE BARRIO</v>
          </cell>
          <cell r="L614">
            <v>1750</v>
          </cell>
          <cell r="M614">
            <v>281</v>
          </cell>
          <cell r="N614">
            <v>6.2</v>
          </cell>
          <cell r="O614" t="str">
            <v>DT</v>
          </cell>
          <cell r="P614" t="str">
            <v>FS</v>
          </cell>
          <cell r="Q614" t="str">
            <v>NAC.</v>
          </cell>
        </row>
        <row r="615">
          <cell r="A615" t="str">
            <v>TVE1:NAC.</v>
          </cell>
          <cell r="B615" t="str">
            <v xml:space="preserve"> 23H30</v>
          </cell>
          <cell r="C615">
            <v>0.97916666666666663</v>
          </cell>
          <cell r="D615">
            <v>36323</v>
          </cell>
          <cell r="E615">
            <v>20</v>
          </cell>
          <cell r="F615">
            <v>1</v>
          </cell>
          <cell r="G615">
            <v>3000</v>
          </cell>
          <cell r="H615">
            <v>664</v>
          </cell>
          <cell r="I615">
            <v>4.5</v>
          </cell>
          <cell r="J615" t="str">
            <v xml:space="preserve"> RISAS Y ESTRELLAS</v>
          </cell>
          <cell r="K615" t="str">
            <v xml:space="preserve"> RISAS Y ESTRELLAS</v>
          </cell>
          <cell r="L615">
            <v>3000</v>
          </cell>
          <cell r="M615">
            <v>664</v>
          </cell>
          <cell r="N615">
            <v>4.5</v>
          </cell>
          <cell r="O615" t="str">
            <v>PT</v>
          </cell>
          <cell r="P615" t="str">
            <v>FS</v>
          </cell>
          <cell r="Q615" t="str">
            <v>NAC.</v>
          </cell>
        </row>
        <row r="616">
          <cell r="A616" t="str">
            <v>TVE1:NAC.</v>
          </cell>
          <cell r="B616" t="str">
            <v xml:space="preserve"> 16H15</v>
          </cell>
          <cell r="C616">
            <v>0.67708333333333337</v>
          </cell>
          <cell r="D616">
            <v>36324</v>
          </cell>
          <cell r="E616">
            <v>20</v>
          </cell>
          <cell r="F616">
            <v>1</v>
          </cell>
          <cell r="G616">
            <v>2600</v>
          </cell>
          <cell r="H616">
            <v>537</v>
          </cell>
          <cell r="I616">
            <v>4.8</v>
          </cell>
          <cell r="J616" t="str">
            <v xml:space="preserve"> SESION DE TARDE</v>
          </cell>
          <cell r="K616" t="str">
            <v xml:space="preserve"> SESION DE TARDE</v>
          </cell>
          <cell r="L616">
            <v>2600</v>
          </cell>
          <cell r="M616">
            <v>537</v>
          </cell>
          <cell r="N616">
            <v>4.8</v>
          </cell>
          <cell r="O616" t="str">
            <v>DT</v>
          </cell>
          <cell r="P616" t="str">
            <v>FS</v>
          </cell>
          <cell r="Q616" t="str">
            <v>NAC.</v>
          </cell>
        </row>
        <row r="617">
          <cell r="A617" t="str">
            <v>TVE1:NAC.</v>
          </cell>
          <cell r="B617" t="str">
            <v xml:space="preserve"> 20H30</v>
          </cell>
          <cell r="C617">
            <v>0.85416666666666663</v>
          </cell>
          <cell r="D617">
            <v>36324</v>
          </cell>
          <cell r="E617">
            <v>20</v>
          </cell>
          <cell r="F617">
            <v>1</v>
          </cell>
          <cell r="G617">
            <v>3000</v>
          </cell>
          <cell r="H617">
            <v>527</v>
          </cell>
          <cell r="I617">
            <v>5.7</v>
          </cell>
          <cell r="J617" t="str">
            <v xml:space="preserve"> WAKU WAKU</v>
          </cell>
          <cell r="K617" t="str">
            <v xml:space="preserve"> WAKU WAKU</v>
          </cell>
          <cell r="L617">
            <v>3000</v>
          </cell>
          <cell r="M617">
            <v>527</v>
          </cell>
          <cell r="N617">
            <v>5.7</v>
          </cell>
          <cell r="O617" t="str">
            <v>PT</v>
          </cell>
          <cell r="P617" t="str">
            <v>FS</v>
          </cell>
          <cell r="Q617" t="str">
            <v>NAC.</v>
          </cell>
        </row>
        <row r="618">
          <cell r="A618" t="str">
            <v>TVE1:NAC.</v>
          </cell>
          <cell r="B618" t="str">
            <v xml:space="preserve"> 22H15</v>
          </cell>
          <cell r="C618">
            <v>0.92708333333333337</v>
          </cell>
          <cell r="D618">
            <v>36324</v>
          </cell>
          <cell r="E618">
            <v>20</v>
          </cell>
          <cell r="F618">
            <v>1</v>
          </cell>
          <cell r="G618">
            <v>5000</v>
          </cell>
          <cell r="H618">
            <v>710</v>
          </cell>
          <cell r="I618">
            <v>7</v>
          </cell>
          <cell r="J618" t="str">
            <v xml:space="preserve"> LA PELICULA DE LA SEMANA</v>
          </cell>
          <cell r="K618" t="str">
            <v xml:space="preserve"> LA PELICULA DE LA SEMANA</v>
          </cell>
          <cell r="L618">
            <v>5000</v>
          </cell>
          <cell r="M618">
            <v>710</v>
          </cell>
          <cell r="N618">
            <v>7</v>
          </cell>
          <cell r="O618" t="str">
            <v>PT</v>
          </cell>
          <cell r="P618" t="str">
            <v>FS</v>
          </cell>
          <cell r="Q618" t="str">
            <v>NAC.</v>
          </cell>
        </row>
        <row r="619">
          <cell r="A619" t="str">
            <v>TVE2:NAC.</v>
          </cell>
          <cell r="B619" t="str">
            <v xml:space="preserve"> 15H15</v>
          </cell>
          <cell r="C619">
            <v>0.63541666666666663</v>
          </cell>
          <cell r="D619">
            <v>36279</v>
          </cell>
          <cell r="E619">
            <v>20</v>
          </cell>
          <cell r="F619">
            <v>1</v>
          </cell>
          <cell r="G619">
            <v>1500</v>
          </cell>
          <cell r="H619">
            <v>452</v>
          </cell>
          <cell r="I619">
            <v>3.3</v>
          </cell>
          <cell r="J619" t="str">
            <v xml:space="preserve"> CONCURSO</v>
          </cell>
          <cell r="K619" t="str">
            <v xml:space="preserve"> CONCURSO</v>
          </cell>
          <cell r="L619">
            <v>1500</v>
          </cell>
          <cell r="M619">
            <v>452</v>
          </cell>
          <cell r="N619">
            <v>3.3</v>
          </cell>
          <cell r="O619" t="str">
            <v>DT</v>
          </cell>
          <cell r="P619" t="str">
            <v>Lab</v>
          </cell>
          <cell r="Q619" t="str">
            <v>NAC.</v>
          </cell>
        </row>
        <row r="620">
          <cell r="A620" t="str">
            <v>TVE2:NAC.</v>
          </cell>
          <cell r="B620" t="str">
            <v xml:space="preserve"> 16H15</v>
          </cell>
          <cell r="C620">
            <v>0.67708333333333337</v>
          </cell>
          <cell r="D620">
            <v>36279</v>
          </cell>
          <cell r="E620">
            <v>20</v>
          </cell>
          <cell r="F620">
            <v>1</v>
          </cell>
          <cell r="G620">
            <v>1000</v>
          </cell>
          <cell r="H620">
            <v>397</v>
          </cell>
          <cell r="I620">
            <v>2.5</v>
          </cell>
          <cell r="J620" t="str">
            <v xml:space="preserve"> GRANDES DOCUMENTALES</v>
          </cell>
          <cell r="K620" t="str">
            <v xml:space="preserve"> GRANDES DOCUMENTALES</v>
          </cell>
          <cell r="L620">
            <v>1000</v>
          </cell>
          <cell r="M620">
            <v>397</v>
          </cell>
          <cell r="N620">
            <v>2.5</v>
          </cell>
          <cell r="O620" t="str">
            <v>DT</v>
          </cell>
          <cell r="P620" t="str">
            <v>Lab</v>
          </cell>
          <cell r="Q620" t="str">
            <v>NAC.</v>
          </cell>
        </row>
        <row r="621">
          <cell r="A621" t="str">
            <v>TVE2:NAC.</v>
          </cell>
          <cell r="B621" t="str">
            <v xml:space="preserve"> 16H45</v>
          </cell>
          <cell r="C621">
            <v>0.69791666666666663</v>
          </cell>
          <cell r="D621">
            <v>36279</v>
          </cell>
          <cell r="E621">
            <v>20</v>
          </cell>
          <cell r="F621">
            <v>1</v>
          </cell>
          <cell r="G621">
            <v>500</v>
          </cell>
          <cell r="H621">
            <v>258</v>
          </cell>
          <cell r="I621">
            <v>1.9</v>
          </cell>
          <cell r="J621" t="str">
            <v xml:space="preserve"> DOCUMENTAL</v>
          </cell>
          <cell r="K621" t="str">
            <v xml:space="preserve"> DOCUMENTAL</v>
          </cell>
          <cell r="L621">
            <v>500</v>
          </cell>
          <cell r="M621">
            <v>258</v>
          </cell>
          <cell r="N621">
            <v>1.9</v>
          </cell>
          <cell r="O621" t="str">
            <v>DT</v>
          </cell>
          <cell r="P621" t="str">
            <v>Lab</v>
          </cell>
          <cell r="Q621" t="str">
            <v>NAC.</v>
          </cell>
        </row>
        <row r="622">
          <cell r="A622" t="str">
            <v>TVE2:NAC.</v>
          </cell>
          <cell r="B622" t="str">
            <v xml:space="preserve"> 17H15</v>
          </cell>
          <cell r="C622">
            <v>0.71875</v>
          </cell>
          <cell r="D622">
            <v>36279</v>
          </cell>
          <cell r="E622">
            <v>20</v>
          </cell>
          <cell r="F622">
            <v>1</v>
          </cell>
          <cell r="G622">
            <v>500</v>
          </cell>
          <cell r="H622">
            <v>368</v>
          </cell>
          <cell r="I622">
            <v>1.4</v>
          </cell>
          <cell r="J622" t="str">
            <v xml:space="preserve"> ESCARABAJO VERDE</v>
          </cell>
          <cell r="K622" t="str">
            <v xml:space="preserve"> ESCARABAJO VERDE</v>
          </cell>
          <cell r="L622">
            <v>500</v>
          </cell>
          <cell r="M622">
            <v>368</v>
          </cell>
          <cell r="N622">
            <v>1.4</v>
          </cell>
          <cell r="O622" t="str">
            <v>DT</v>
          </cell>
          <cell r="P622" t="str">
            <v>Lab</v>
          </cell>
          <cell r="Q622" t="str">
            <v>NAC.</v>
          </cell>
        </row>
        <row r="623">
          <cell r="A623" t="str">
            <v>TVE2:NAC.</v>
          </cell>
          <cell r="B623" t="str">
            <v xml:space="preserve"> 21H30</v>
          </cell>
          <cell r="C623">
            <v>0.89583333333333337</v>
          </cell>
          <cell r="D623">
            <v>36279</v>
          </cell>
          <cell r="E623">
            <v>20</v>
          </cell>
          <cell r="F623">
            <v>1</v>
          </cell>
          <cell r="G623">
            <v>1200</v>
          </cell>
          <cell r="H623">
            <v>559</v>
          </cell>
          <cell r="I623">
            <v>2.1</v>
          </cell>
          <cell r="J623" t="str">
            <v xml:space="preserve"> SERIE</v>
          </cell>
          <cell r="K623" t="str">
            <v xml:space="preserve"> SERIE</v>
          </cell>
          <cell r="L623">
            <v>1200</v>
          </cell>
          <cell r="M623">
            <v>559</v>
          </cell>
          <cell r="N623">
            <v>2.1</v>
          </cell>
          <cell r="O623" t="str">
            <v>PT</v>
          </cell>
          <cell r="P623" t="str">
            <v>Lab</v>
          </cell>
          <cell r="Q623" t="str">
            <v>NAC.</v>
          </cell>
        </row>
        <row r="624">
          <cell r="A624" t="str">
            <v>TVE2:NAC.</v>
          </cell>
          <cell r="B624" t="str">
            <v xml:space="preserve"> 21H50</v>
          </cell>
          <cell r="C624">
            <v>0.90972222222222221</v>
          </cell>
          <cell r="D624">
            <v>36279</v>
          </cell>
          <cell r="E624">
            <v>20</v>
          </cell>
          <cell r="F624">
            <v>1</v>
          </cell>
          <cell r="G624">
            <v>1200</v>
          </cell>
          <cell r="H624">
            <v>503</v>
          </cell>
          <cell r="I624">
            <v>2.4</v>
          </cell>
          <cell r="J624" t="str">
            <v xml:space="preserve"> SERIE</v>
          </cell>
          <cell r="K624" t="str">
            <v xml:space="preserve"> SERIE</v>
          </cell>
          <cell r="L624">
            <v>1200</v>
          </cell>
          <cell r="M624">
            <v>503</v>
          </cell>
          <cell r="N624">
            <v>2.4</v>
          </cell>
          <cell r="O624" t="str">
            <v>PT</v>
          </cell>
          <cell r="P624" t="str">
            <v>Lab</v>
          </cell>
          <cell r="Q624" t="str">
            <v>NAC.</v>
          </cell>
        </row>
        <row r="625">
          <cell r="A625" t="str">
            <v>TVE2:NAC.</v>
          </cell>
          <cell r="B625" t="str">
            <v xml:space="preserve"> 22H30</v>
          </cell>
          <cell r="C625">
            <v>0.9375</v>
          </cell>
          <cell r="D625">
            <v>36279</v>
          </cell>
          <cell r="E625">
            <v>20</v>
          </cell>
          <cell r="F625">
            <v>1</v>
          </cell>
          <cell r="G625">
            <v>1000</v>
          </cell>
          <cell r="H625">
            <v>473</v>
          </cell>
          <cell r="I625">
            <v>2.1</v>
          </cell>
          <cell r="J625" t="str">
            <v xml:space="preserve"> DOCUMENTOS TV</v>
          </cell>
          <cell r="K625" t="str">
            <v xml:space="preserve"> DOCUMENTOS TV</v>
          </cell>
          <cell r="L625">
            <v>1000</v>
          </cell>
          <cell r="M625">
            <v>473</v>
          </cell>
          <cell r="N625">
            <v>2.1</v>
          </cell>
          <cell r="O625" t="str">
            <v>PT</v>
          </cell>
          <cell r="P625" t="str">
            <v>Lab</v>
          </cell>
          <cell r="Q625" t="str">
            <v>NAC.</v>
          </cell>
        </row>
        <row r="626">
          <cell r="A626" t="str">
            <v>TVE2:NAC.</v>
          </cell>
          <cell r="B626" t="str">
            <v xml:space="preserve"> 23H00</v>
          </cell>
          <cell r="C626">
            <v>0.95833333333333337</v>
          </cell>
          <cell r="D626">
            <v>36279</v>
          </cell>
          <cell r="E626">
            <v>20</v>
          </cell>
          <cell r="F626">
            <v>1</v>
          </cell>
          <cell r="G626">
            <v>1000</v>
          </cell>
          <cell r="H626">
            <v>528</v>
          </cell>
          <cell r="I626">
            <v>1.9</v>
          </cell>
          <cell r="J626" t="str">
            <v xml:space="preserve"> DOCUMENTOS TV</v>
          </cell>
          <cell r="K626" t="str">
            <v xml:space="preserve"> DOCUMENTOS TV</v>
          </cell>
          <cell r="L626">
            <v>1000</v>
          </cell>
          <cell r="M626">
            <v>528</v>
          </cell>
          <cell r="N626">
            <v>1.9</v>
          </cell>
          <cell r="O626" t="str">
            <v>PT</v>
          </cell>
          <cell r="P626" t="str">
            <v>Lab</v>
          </cell>
          <cell r="Q626" t="str">
            <v>NAC.</v>
          </cell>
        </row>
        <row r="627">
          <cell r="A627" t="str">
            <v>TVE2:NAC.</v>
          </cell>
          <cell r="B627" t="str">
            <v xml:space="preserve"> 24H45</v>
          </cell>
          <cell r="C627">
            <v>1.03125</v>
          </cell>
          <cell r="D627">
            <v>36279</v>
          </cell>
          <cell r="E627">
            <v>20</v>
          </cell>
          <cell r="F627">
            <v>1</v>
          </cell>
          <cell r="G627">
            <v>150</v>
          </cell>
          <cell r="H627">
            <v>296</v>
          </cell>
          <cell r="I627">
            <v>0.5</v>
          </cell>
          <cell r="J627" t="str">
            <v xml:space="preserve"> TERCER GRADO</v>
          </cell>
          <cell r="K627" t="str">
            <v xml:space="preserve"> TERCER GRADO</v>
          </cell>
          <cell r="L627">
            <v>150</v>
          </cell>
          <cell r="M627">
            <v>296</v>
          </cell>
          <cell r="N627">
            <v>0.5</v>
          </cell>
          <cell r="O627" t="str">
            <v>DT</v>
          </cell>
          <cell r="P627" t="str">
            <v>Lab</v>
          </cell>
          <cell r="Q627" t="str">
            <v>NAC.</v>
          </cell>
        </row>
        <row r="628">
          <cell r="A628" t="str">
            <v>TVE2:NAC.</v>
          </cell>
          <cell r="B628" t="str">
            <v xml:space="preserve"> 15H15</v>
          </cell>
          <cell r="C628">
            <v>0.63541666666666663</v>
          </cell>
          <cell r="D628">
            <v>36280</v>
          </cell>
          <cell r="E628">
            <v>20</v>
          </cell>
          <cell r="F628">
            <v>1</v>
          </cell>
          <cell r="G628">
            <v>1500</v>
          </cell>
          <cell r="H628">
            <v>368</v>
          </cell>
          <cell r="I628">
            <v>4.0999999999999996</v>
          </cell>
          <cell r="J628" t="str">
            <v xml:space="preserve"> CONCURSO</v>
          </cell>
          <cell r="K628" t="str">
            <v xml:space="preserve"> CONCURSO</v>
          </cell>
          <cell r="L628">
            <v>1500</v>
          </cell>
          <cell r="M628">
            <v>368</v>
          </cell>
          <cell r="N628">
            <v>4.0999999999999996</v>
          </cell>
          <cell r="O628" t="str">
            <v>DT</v>
          </cell>
          <cell r="P628" t="str">
            <v>Lab</v>
          </cell>
          <cell r="Q628" t="str">
            <v>NAC.</v>
          </cell>
        </row>
        <row r="629">
          <cell r="A629" t="str">
            <v>TVE2:NAC.</v>
          </cell>
          <cell r="B629" t="str">
            <v xml:space="preserve"> 16H15</v>
          </cell>
          <cell r="C629">
            <v>0.67708333333333337</v>
          </cell>
          <cell r="D629">
            <v>36280</v>
          </cell>
          <cell r="E629">
            <v>20</v>
          </cell>
          <cell r="F629">
            <v>1</v>
          </cell>
          <cell r="G629">
            <v>1000</v>
          </cell>
          <cell r="H629">
            <v>380</v>
          </cell>
          <cell r="I629">
            <v>2.6</v>
          </cell>
          <cell r="J629" t="str">
            <v xml:space="preserve"> GRANDES DOCUMENTALES</v>
          </cell>
          <cell r="K629" t="str">
            <v xml:space="preserve"> GRANDES DOCUMENTALES</v>
          </cell>
          <cell r="L629">
            <v>1000</v>
          </cell>
          <cell r="M629">
            <v>380</v>
          </cell>
          <cell r="N629">
            <v>2.6</v>
          </cell>
          <cell r="O629" t="str">
            <v>DT</v>
          </cell>
          <cell r="P629" t="str">
            <v>Lab</v>
          </cell>
          <cell r="Q629" t="str">
            <v>NAC.</v>
          </cell>
        </row>
        <row r="630">
          <cell r="A630" t="str">
            <v>TVE2:NAC.</v>
          </cell>
          <cell r="B630" t="str">
            <v xml:space="preserve"> 16H45</v>
          </cell>
          <cell r="C630">
            <v>0.69791666666666663</v>
          </cell>
          <cell r="D630">
            <v>36280</v>
          </cell>
          <cell r="E630">
            <v>20</v>
          </cell>
          <cell r="F630">
            <v>1</v>
          </cell>
          <cell r="G630">
            <v>500</v>
          </cell>
          <cell r="H630">
            <v>243</v>
          </cell>
          <cell r="I630">
            <v>2.1</v>
          </cell>
          <cell r="J630" t="str">
            <v xml:space="preserve"> DOCUMENTAL</v>
          </cell>
          <cell r="K630" t="str">
            <v xml:space="preserve"> DOCUMENTAL</v>
          </cell>
          <cell r="L630">
            <v>500</v>
          </cell>
          <cell r="M630">
            <v>243</v>
          </cell>
          <cell r="N630">
            <v>2.1</v>
          </cell>
          <cell r="O630" t="str">
            <v>DT</v>
          </cell>
          <cell r="P630" t="str">
            <v>Lab</v>
          </cell>
          <cell r="Q630" t="str">
            <v>NAC.</v>
          </cell>
        </row>
        <row r="631">
          <cell r="A631" t="str">
            <v>TVE2:NAC.</v>
          </cell>
          <cell r="B631" t="str">
            <v xml:space="preserve"> 17H15</v>
          </cell>
          <cell r="C631">
            <v>0.71875</v>
          </cell>
          <cell r="D631">
            <v>36280</v>
          </cell>
          <cell r="E631">
            <v>20</v>
          </cell>
          <cell r="F631">
            <v>1</v>
          </cell>
          <cell r="G631">
            <v>500</v>
          </cell>
          <cell r="H631">
            <v>476</v>
          </cell>
          <cell r="I631">
            <v>1</v>
          </cell>
          <cell r="J631" t="str">
            <v xml:space="preserve"> A SU SALUD</v>
          </cell>
          <cell r="K631" t="str">
            <v xml:space="preserve"> A SU SALUD</v>
          </cell>
          <cell r="L631">
            <v>500</v>
          </cell>
          <cell r="M631">
            <v>476</v>
          </cell>
          <cell r="N631">
            <v>1</v>
          </cell>
          <cell r="O631" t="str">
            <v>DT</v>
          </cell>
          <cell r="P631" t="str">
            <v>Lab</v>
          </cell>
          <cell r="Q631" t="str">
            <v>NAC.</v>
          </cell>
        </row>
        <row r="632">
          <cell r="A632" t="str">
            <v>TVE2:NAC.</v>
          </cell>
          <cell r="B632" t="str">
            <v xml:space="preserve"> 18H55</v>
          </cell>
          <cell r="C632">
            <v>0.78819444444444453</v>
          </cell>
          <cell r="D632">
            <v>36280</v>
          </cell>
          <cell r="E632">
            <v>20</v>
          </cell>
          <cell r="F632">
            <v>1</v>
          </cell>
          <cell r="G632">
            <v>300</v>
          </cell>
          <cell r="H632">
            <v>625</v>
          </cell>
          <cell r="I632">
            <v>0.5</v>
          </cell>
          <cell r="J632" t="str">
            <v xml:space="preserve"> PROG. REGIONAL</v>
          </cell>
          <cell r="K632" t="str">
            <v xml:space="preserve"> PROG. REGIONAL</v>
          </cell>
          <cell r="L632">
            <v>300</v>
          </cell>
          <cell r="M632">
            <v>625</v>
          </cell>
          <cell r="N632">
            <v>0.5</v>
          </cell>
          <cell r="O632" t="str">
            <v>DT</v>
          </cell>
          <cell r="P632" t="str">
            <v>Lab</v>
          </cell>
          <cell r="Q632" t="str">
            <v>NAC.</v>
          </cell>
        </row>
        <row r="633">
          <cell r="A633" t="str">
            <v>TVE2:NAC.</v>
          </cell>
          <cell r="B633" t="str">
            <v xml:space="preserve"> 21H30</v>
          </cell>
          <cell r="C633">
            <v>0.89583333333333337</v>
          </cell>
          <cell r="D633">
            <v>36280</v>
          </cell>
          <cell r="E633">
            <v>20</v>
          </cell>
          <cell r="F633">
            <v>1</v>
          </cell>
          <cell r="G633">
            <v>1200</v>
          </cell>
          <cell r="H633">
            <v>618</v>
          </cell>
          <cell r="I633">
            <v>1.9</v>
          </cell>
          <cell r="J633" t="str">
            <v xml:space="preserve"> SERIE</v>
          </cell>
          <cell r="K633" t="str">
            <v xml:space="preserve"> SERIE</v>
          </cell>
          <cell r="L633">
            <v>1200</v>
          </cell>
          <cell r="M633">
            <v>618</v>
          </cell>
          <cell r="N633">
            <v>1.9</v>
          </cell>
          <cell r="O633" t="str">
            <v>PT</v>
          </cell>
          <cell r="P633" t="str">
            <v>Lab</v>
          </cell>
          <cell r="Q633" t="str">
            <v>NAC.</v>
          </cell>
        </row>
        <row r="634">
          <cell r="A634" t="str">
            <v>TVE2:NAC.</v>
          </cell>
          <cell r="B634" t="str">
            <v xml:space="preserve"> 21H50</v>
          </cell>
          <cell r="C634">
            <v>0.90972222222222221</v>
          </cell>
          <cell r="D634">
            <v>36280</v>
          </cell>
          <cell r="E634">
            <v>20</v>
          </cell>
          <cell r="F634">
            <v>1</v>
          </cell>
          <cell r="G634">
            <v>1200</v>
          </cell>
          <cell r="H634">
            <v>438</v>
          </cell>
          <cell r="I634">
            <v>2.7</v>
          </cell>
          <cell r="J634" t="str">
            <v xml:space="preserve"> SERIE</v>
          </cell>
          <cell r="K634" t="str">
            <v xml:space="preserve"> SERIE</v>
          </cell>
          <cell r="L634">
            <v>1200</v>
          </cell>
          <cell r="M634">
            <v>438</v>
          </cell>
          <cell r="N634">
            <v>2.7</v>
          </cell>
          <cell r="O634" t="str">
            <v>PT</v>
          </cell>
          <cell r="P634" t="str">
            <v>Lab</v>
          </cell>
          <cell r="Q634" t="str">
            <v>NAC.</v>
          </cell>
        </row>
        <row r="635">
          <cell r="A635" t="str">
            <v>TVE2:NAC.</v>
          </cell>
          <cell r="B635" t="str">
            <v xml:space="preserve"> 23H00</v>
          </cell>
          <cell r="C635">
            <v>0.95833333333333337</v>
          </cell>
          <cell r="D635">
            <v>36280</v>
          </cell>
          <cell r="E635">
            <v>20</v>
          </cell>
          <cell r="F635">
            <v>1</v>
          </cell>
          <cell r="G635">
            <v>800</v>
          </cell>
          <cell r="H635">
            <v>409</v>
          </cell>
          <cell r="I635">
            <v>2</v>
          </cell>
          <cell r="J635" t="str">
            <v xml:space="preserve"> LA NOCHE TEMATICA DE LA 2</v>
          </cell>
          <cell r="K635" t="str">
            <v xml:space="preserve"> LA NOCHE TEMATICA DE LA 2</v>
          </cell>
          <cell r="L635">
            <v>800</v>
          </cell>
          <cell r="M635">
            <v>409</v>
          </cell>
          <cell r="N635">
            <v>2</v>
          </cell>
          <cell r="O635" t="str">
            <v>PT</v>
          </cell>
          <cell r="P635" t="str">
            <v>Lab</v>
          </cell>
          <cell r="Q635" t="str">
            <v>NAC.</v>
          </cell>
        </row>
        <row r="636">
          <cell r="A636" t="str">
            <v>TVE2:NAC.</v>
          </cell>
          <cell r="B636" t="str">
            <v xml:space="preserve"> 24H30</v>
          </cell>
          <cell r="C636">
            <v>1.0208333333333333</v>
          </cell>
          <cell r="D636">
            <v>36280</v>
          </cell>
          <cell r="E636">
            <v>20</v>
          </cell>
          <cell r="F636">
            <v>1</v>
          </cell>
          <cell r="G636">
            <v>300</v>
          </cell>
          <cell r="H636">
            <v>163</v>
          </cell>
          <cell r="I636">
            <v>1.8</v>
          </cell>
          <cell r="J636" t="str">
            <v xml:space="preserve"> LA NOCHE TEMATICA DE LA 2</v>
          </cell>
          <cell r="K636" t="str">
            <v xml:space="preserve"> LA NOCHE TEMATICA DE LA 2</v>
          </cell>
          <cell r="L636">
            <v>300</v>
          </cell>
          <cell r="M636">
            <v>163</v>
          </cell>
          <cell r="N636">
            <v>1.8</v>
          </cell>
          <cell r="O636" t="str">
            <v>DT</v>
          </cell>
          <cell r="P636" t="str">
            <v>Lab</v>
          </cell>
          <cell r="Q636" t="str">
            <v>NAC.</v>
          </cell>
        </row>
        <row r="637">
          <cell r="A637" t="str">
            <v>TVE2:NAC.</v>
          </cell>
          <cell r="B637" t="str">
            <v xml:space="preserve"> 18H00</v>
          </cell>
          <cell r="C637">
            <v>0.75</v>
          </cell>
          <cell r="D637">
            <v>36281</v>
          </cell>
          <cell r="E637">
            <v>20</v>
          </cell>
          <cell r="F637">
            <v>1</v>
          </cell>
          <cell r="G637">
            <v>300</v>
          </cell>
          <cell r="H637">
            <v>250</v>
          </cell>
          <cell r="I637">
            <v>1.2</v>
          </cell>
          <cell r="J637" t="str">
            <v xml:space="preserve"> MUSICAL (R)</v>
          </cell>
          <cell r="K637" t="str">
            <v xml:space="preserve"> MUSICAL (R)</v>
          </cell>
          <cell r="L637">
            <v>300</v>
          </cell>
          <cell r="M637">
            <v>250</v>
          </cell>
          <cell r="N637">
            <v>1.2</v>
          </cell>
          <cell r="O637" t="str">
            <v>DT</v>
          </cell>
          <cell r="P637" t="str">
            <v>FS</v>
          </cell>
          <cell r="Q637" t="str">
            <v>NAC.</v>
          </cell>
        </row>
        <row r="638">
          <cell r="A638" t="str">
            <v>TVE2:NAC.</v>
          </cell>
          <cell r="B638" t="str">
            <v xml:space="preserve"> 22H30</v>
          </cell>
          <cell r="C638">
            <v>0.9375</v>
          </cell>
          <cell r="D638">
            <v>36281</v>
          </cell>
          <cell r="E638">
            <v>20</v>
          </cell>
          <cell r="F638">
            <v>1</v>
          </cell>
          <cell r="G638">
            <v>800</v>
          </cell>
          <cell r="H638">
            <v>175</v>
          </cell>
          <cell r="I638">
            <v>4.5999999999999996</v>
          </cell>
          <cell r="J638" t="str">
            <v xml:space="preserve"> FUTBOL / CINE</v>
          </cell>
          <cell r="K638" t="str">
            <v xml:space="preserve"> FUTBOL / CINE</v>
          </cell>
          <cell r="L638">
            <v>800</v>
          </cell>
          <cell r="M638">
            <v>175</v>
          </cell>
          <cell r="N638">
            <v>4.5999999999999996</v>
          </cell>
          <cell r="O638" t="str">
            <v>PT</v>
          </cell>
          <cell r="P638" t="str">
            <v>FS</v>
          </cell>
          <cell r="Q638" t="str">
            <v>NAC.</v>
          </cell>
        </row>
        <row r="639">
          <cell r="A639" t="str">
            <v>TVE2:NAC.</v>
          </cell>
          <cell r="B639" t="str">
            <v xml:space="preserve"> 23H30</v>
          </cell>
          <cell r="C639">
            <v>0.97916666666666663</v>
          </cell>
          <cell r="D639">
            <v>36281</v>
          </cell>
          <cell r="E639">
            <v>20</v>
          </cell>
          <cell r="F639">
            <v>1</v>
          </cell>
          <cell r="G639">
            <v>1000</v>
          </cell>
          <cell r="H639">
            <v>517</v>
          </cell>
          <cell r="I639">
            <v>1.9</v>
          </cell>
          <cell r="J639" t="str">
            <v xml:space="preserve"> GRANDE ES EL TEATRO</v>
          </cell>
          <cell r="K639" t="str">
            <v xml:space="preserve"> GRANDE ES EL TEATRO</v>
          </cell>
          <cell r="L639">
            <v>1000</v>
          </cell>
          <cell r="M639">
            <v>517</v>
          </cell>
          <cell r="N639">
            <v>1.9</v>
          </cell>
          <cell r="O639" t="str">
            <v>PT</v>
          </cell>
          <cell r="P639" t="str">
            <v>FS</v>
          </cell>
          <cell r="Q639" t="str">
            <v>NAC.</v>
          </cell>
        </row>
        <row r="640">
          <cell r="A640" t="str">
            <v>TVE2:NAC.</v>
          </cell>
          <cell r="B640" t="str">
            <v xml:space="preserve"> 14H45</v>
          </cell>
          <cell r="C640">
            <v>0.61458333333333337</v>
          </cell>
          <cell r="D640">
            <v>36282</v>
          </cell>
          <cell r="E640">
            <v>20</v>
          </cell>
          <cell r="F640">
            <v>1</v>
          </cell>
          <cell r="G640">
            <v>1200</v>
          </cell>
          <cell r="H640">
            <v>712</v>
          </cell>
          <cell r="I640">
            <v>1.7</v>
          </cell>
          <cell r="J640" t="str">
            <v xml:space="preserve"> DEPORTES</v>
          </cell>
          <cell r="K640" t="str">
            <v xml:space="preserve"> DEPORTES</v>
          </cell>
          <cell r="L640">
            <v>1200</v>
          </cell>
          <cell r="M640">
            <v>712</v>
          </cell>
          <cell r="N640">
            <v>1.7</v>
          </cell>
          <cell r="O640" t="str">
            <v>DT</v>
          </cell>
          <cell r="P640" t="str">
            <v>FS</v>
          </cell>
          <cell r="Q640" t="str">
            <v>NAC.</v>
          </cell>
        </row>
        <row r="641">
          <cell r="A641" t="str">
            <v>TVE2:NAC.</v>
          </cell>
          <cell r="B641" t="str">
            <v xml:space="preserve"> 19H00</v>
          </cell>
          <cell r="C641">
            <v>0.79166666666666663</v>
          </cell>
          <cell r="D641">
            <v>36282</v>
          </cell>
          <cell r="E641">
            <v>20</v>
          </cell>
          <cell r="F641">
            <v>1</v>
          </cell>
          <cell r="G641">
            <v>1200</v>
          </cell>
          <cell r="H641">
            <v>882</v>
          </cell>
          <cell r="I641">
            <v>1.4</v>
          </cell>
          <cell r="J641" t="str">
            <v xml:space="preserve"> DEPORTES</v>
          </cell>
          <cell r="K641" t="str">
            <v xml:space="preserve"> DEPORTES</v>
          </cell>
          <cell r="L641">
            <v>1200</v>
          </cell>
          <cell r="M641">
            <v>882</v>
          </cell>
          <cell r="N641">
            <v>1.4</v>
          </cell>
          <cell r="O641" t="str">
            <v>DT</v>
          </cell>
          <cell r="P641" t="str">
            <v>FS</v>
          </cell>
          <cell r="Q641" t="str">
            <v>NAC.</v>
          </cell>
        </row>
        <row r="642">
          <cell r="A642" t="str">
            <v>TVE2:NAC.</v>
          </cell>
          <cell r="B642" t="str">
            <v xml:space="preserve"> 21H45</v>
          </cell>
          <cell r="C642">
            <v>0.90625</v>
          </cell>
          <cell r="D642">
            <v>36282</v>
          </cell>
          <cell r="E642">
            <v>20</v>
          </cell>
          <cell r="F642">
            <v>1</v>
          </cell>
          <cell r="G642">
            <v>1000</v>
          </cell>
          <cell r="H642">
            <v>591</v>
          </cell>
          <cell r="I642">
            <v>1.7</v>
          </cell>
          <cell r="J642" t="str">
            <v xml:space="preserve"> DOCUMENTAL</v>
          </cell>
          <cell r="K642" t="str">
            <v xml:space="preserve"> DOCUMENTAL</v>
          </cell>
          <cell r="L642">
            <v>1000</v>
          </cell>
          <cell r="M642">
            <v>591</v>
          </cell>
          <cell r="N642">
            <v>1.7</v>
          </cell>
          <cell r="O642" t="str">
            <v>PT</v>
          </cell>
          <cell r="P642" t="str">
            <v>FS</v>
          </cell>
          <cell r="Q642" t="str">
            <v>NAC.</v>
          </cell>
        </row>
        <row r="643">
          <cell r="A643" t="str">
            <v>TVE2:NAC.</v>
          </cell>
          <cell r="B643" t="str">
            <v xml:space="preserve"> 22H45</v>
          </cell>
          <cell r="C643">
            <v>0.94791666666666663</v>
          </cell>
          <cell r="D643">
            <v>36282</v>
          </cell>
          <cell r="E643">
            <v>20</v>
          </cell>
          <cell r="F643">
            <v>1</v>
          </cell>
          <cell r="G643">
            <v>2000</v>
          </cell>
          <cell r="H643">
            <v>841</v>
          </cell>
          <cell r="I643">
            <v>2.4</v>
          </cell>
          <cell r="J643" t="str">
            <v xml:space="preserve"> ESTUDIO ESTADIO</v>
          </cell>
          <cell r="K643" t="str">
            <v xml:space="preserve"> ESTUDIO ESTADIO</v>
          </cell>
          <cell r="L643">
            <v>2000</v>
          </cell>
          <cell r="M643">
            <v>841</v>
          </cell>
          <cell r="N643">
            <v>2.4</v>
          </cell>
          <cell r="O643" t="str">
            <v>PT</v>
          </cell>
          <cell r="P643" t="str">
            <v>FS</v>
          </cell>
          <cell r="Q643" t="str">
            <v>NAC.</v>
          </cell>
        </row>
        <row r="644">
          <cell r="A644" t="str">
            <v>TVE2:NAC.</v>
          </cell>
          <cell r="B644" t="str">
            <v xml:space="preserve"> 23H15</v>
          </cell>
          <cell r="C644">
            <v>0.96875</v>
          </cell>
          <cell r="D644">
            <v>36282</v>
          </cell>
          <cell r="E644">
            <v>20</v>
          </cell>
          <cell r="F644">
            <v>1</v>
          </cell>
          <cell r="G644">
            <v>2000</v>
          </cell>
          <cell r="H644">
            <v>754</v>
          </cell>
          <cell r="I644">
            <v>2.7</v>
          </cell>
          <cell r="J644" t="str">
            <v xml:space="preserve"> ESTUDIO ESTADIO</v>
          </cell>
          <cell r="K644" t="str">
            <v xml:space="preserve"> ESTUDIO ESTADIO</v>
          </cell>
          <cell r="L644">
            <v>2000</v>
          </cell>
          <cell r="M644">
            <v>754</v>
          </cell>
          <cell r="N644">
            <v>2.7</v>
          </cell>
          <cell r="O644" t="str">
            <v>PT</v>
          </cell>
          <cell r="P644" t="str">
            <v>FS</v>
          </cell>
          <cell r="Q644" t="str">
            <v>NAC.</v>
          </cell>
        </row>
        <row r="645">
          <cell r="A645" t="str">
            <v>TVE2:NAC.</v>
          </cell>
          <cell r="B645" t="str">
            <v xml:space="preserve"> 15H45</v>
          </cell>
          <cell r="C645">
            <v>0.65625</v>
          </cell>
          <cell r="D645">
            <v>36283</v>
          </cell>
          <cell r="E645">
            <v>20</v>
          </cell>
          <cell r="F645">
            <v>1</v>
          </cell>
          <cell r="G645">
            <v>1000</v>
          </cell>
          <cell r="H645">
            <v>424</v>
          </cell>
          <cell r="I645">
            <v>2.4</v>
          </cell>
          <cell r="J645" t="str">
            <v xml:space="preserve"> GRANDES DOCUMENTALES</v>
          </cell>
          <cell r="K645" t="str">
            <v xml:space="preserve"> GRANDES DOCUMENTALES</v>
          </cell>
          <cell r="L645">
            <v>1000</v>
          </cell>
          <cell r="M645">
            <v>424</v>
          </cell>
          <cell r="N645">
            <v>2.4</v>
          </cell>
          <cell r="O645" t="str">
            <v>DT</v>
          </cell>
          <cell r="P645" t="str">
            <v>Lab</v>
          </cell>
          <cell r="Q645" t="str">
            <v>NAC.</v>
          </cell>
        </row>
        <row r="646">
          <cell r="A646" t="str">
            <v>TVE2:NAC.</v>
          </cell>
          <cell r="B646" t="str">
            <v xml:space="preserve"> 16H45</v>
          </cell>
          <cell r="C646">
            <v>0.69791666666666663</v>
          </cell>
          <cell r="D646">
            <v>36283</v>
          </cell>
          <cell r="E646">
            <v>20</v>
          </cell>
          <cell r="F646">
            <v>1</v>
          </cell>
          <cell r="G646">
            <v>500</v>
          </cell>
          <cell r="H646">
            <v>269</v>
          </cell>
          <cell r="I646">
            <v>1.9</v>
          </cell>
          <cell r="J646" t="str">
            <v xml:space="preserve"> DOCUMENTAL</v>
          </cell>
          <cell r="K646" t="str">
            <v xml:space="preserve"> DOCUMENTAL</v>
          </cell>
          <cell r="L646">
            <v>500</v>
          </cell>
          <cell r="M646">
            <v>269</v>
          </cell>
          <cell r="N646">
            <v>1.9</v>
          </cell>
          <cell r="O646" t="str">
            <v>DT</v>
          </cell>
          <cell r="P646" t="str">
            <v>Lab</v>
          </cell>
          <cell r="Q646" t="str">
            <v>NAC.</v>
          </cell>
        </row>
        <row r="647">
          <cell r="A647" t="str">
            <v>TVE2:NAC.</v>
          </cell>
          <cell r="B647" t="str">
            <v xml:space="preserve"> 22H30</v>
          </cell>
          <cell r="C647">
            <v>0.9375</v>
          </cell>
          <cell r="D647">
            <v>36283</v>
          </cell>
          <cell r="E647">
            <v>20</v>
          </cell>
          <cell r="F647">
            <v>1</v>
          </cell>
          <cell r="G647">
            <v>1000</v>
          </cell>
          <cell r="H647">
            <v>491</v>
          </cell>
          <cell r="I647">
            <v>2</v>
          </cell>
          <cell r="J647" t="str">
            <v xml:space="preserve"> QUE GRANDE ES EL CINE</v>
          </cell>
          <cell r="K647" t="str">
            <v xml:space="preserve"> QUE GRANDE ES EL CINE</v>
          </cell>
          <cell r="L647">
            <v>1000</v>
          </cell>
          <cell r="M647">
            <v>491</v>
          </cell>
          <cell r="N647">
            <v>2</v>
          </cell>
          <cell r="O647" t="str">
            <v>PT</v>
          </cell>
          <cell r="P647" t="str">
            <v>Lab</v>
          </cell>
          <cell r="Q647" t="str">
            <v>NAC.</v>
          </cell>
        </row>
        <row r="648">
          <cell r="A648" t="str">
            <v>TVE2:NAC.</v>
          </cell>
          <cell r="B648" t="str">
            <v xml:space="preserve"> 22H30</v>
          </cell>
          <cell r="C648">
            <v>0.9375</v>
          </cell>
          <cell r="D648">
            <v>36284</v>
          </cell>
          <cell r="E648">
            <v>20</v>
          </cell>
          <cell r="F648">
            <v>1</v>
          </cell>
          <cell r="G648">
            <v>1500</v>
          </cell>
          <cell r="H648">
            <v>631</v>
          </cell>
          <cell r="I648">
            <v>2.4</v>
          </cell>
          <cell r="J648" t="str">
            <v xml:space="preserve"> VERSION ESPAÑOLA</v>
          </cell>
          <cell r="K648" t="str">
            <v xml:space="preserve"> VERSION ESPAÑOLA</v>
          </cell>
          <cell r="L648">
            <v>1500</v>
          </cell>
          <cell r="M648">
            <v>631</v>
          </cell>
          <cell r="N648">
            <v>2.4</v>
          </cell>
          <cell r="O648" t="str">
            <v>PT</v>
          </cell>
          <cell r="P648" t="str">
            <v>Lab</v>
          </cell>
          <cell r="Q648" t="str">
            <v>NAC.</v>
          </cell>
        </row>
        <row r="649">
          <cell r="A649" t="str">
            <v>TVE2:NAC.</v>
          </cell>
          <cell r="B649" t="str">
            <v xml:space="preserve"> 24H45</v>
          </cell>
          <cell r="C649">
            <v>1.03125</v>
          </cell>
          <cell r="D649">
            <v>36284</v>
          </cell>
          <cell r="E649">
            <v>20</v>
          </cell>
          <cell r="F649">
            <v>1</v>
          </cell>
          <cell r="G649">
            <v>150</v>
          </cell>
          <cell r="H649">
            <v>131</v>
          </cell>
          <cell r="I649">
            <v>1.1000000000000001</v>
          </cell>
          <cell r="J649" t="str">
            <v xml:space="preserve"> CINE</v>
          </cell>
          <cell r="K649" t="str">
            <v xml:space="preserve"> CINE</v>
          </cell>
          <cell r="L649">
            <v>150</v>
          </cell>
          <cell r="M649">
            <v>131</v>
          </cell>
          <cell r="N649">
            <v>1.1000000000000001</v>
          </cell>
          <cell r="O649" t="str">
            <v>DT</v>
          </cell>
          <cell r="P649" t="str">
            <v>Lab</v>
          </cell>
          <cell r="Q649" t="str">
            <v>NAC.</v>
          </cell>
        </row>
        <row r="650">
          <cell r="A650" t="str">
            <v>TVE2:NAC.</v>
          </cell>
          <cell r="B650" t="str">
            <v xml:space="preserve"> 15H45</v>
          </cell>
          <cell r="C650">
            <v>0.65625</v>
          </cell>
          <cell r="D650">
            <v>36285</v>
          </cell>
          <cell r="E650">
            <v>20</v>
          </cell>
          <cell r="F650">
            <v>1</v>
          </cell>
          <cell r="G650">
            <v>1000</v>
          </cell>
          <cell r="H650">
            <v>452</v>
          </cell>
          <cell r="I650">
            <v>2.2000000000000002</v>
          </cell>
          <cell r="J650" t="str">
            <v xml:space="preserve"> GRANDES DOCUMENTALES</v>
          </cell>
          <cell r="K650" t="str">
            <v xml:space="preserve"> GRANDES DOCUMENTALES</v>
          </cell>
          <cell r="L650">
            <v>1000</v>
          </cell>
          <cell r="M650">
            <v>452</v>
          </cell>
          <cell r="N650">
            <v>2.2000000000000002</v>
          </cell>
          <cell r="O650" t="str">
            <v>DT</v>
          </cell>
          <cell r="P650" t="str">
            <v>Lab</v>
          </cell>
          <cell r="Q650" t="str">
            <v>NAC.</v>
          </cell>
        </row>
        <row r="651">
          <cell r="A651" t="str">
            <v>TVE2:NAC.</v>
          </cell>
          <cell r="B651" t="str">
            <v xml:space="preserve"> 16H45</v>
          </cell>
          <cell r="C651">
            <v>0.69791666666666663</v>
          </cell>
          <cell r="D651">
            <v>36285</v>
          </cell>
          <cell r="E651">
            <v>20</v>
          </cell>
          <cell r="F651">
            <v>1</v>
          </cell>
          <cell r="G651">
            <v>500</v>
          </cell>
          <cell r="H651">
            <v>280</v>
          </cell>
          <cell r="I651">
            <v>1.8</v>
          </cell>
          <cell r="J651" t="str">
            <v xml:space="preserve"> DOCUMENTAL</v>
          </cell>
          <cell r="K651" t="str">
            <v xml:space="preserve"> DOCUMENTAL</v>
          </cell>
          <cell r="L651">
            <v>500</v>
          </cell>
          <cell r="M651">
            <v>280</v>
          </cell>
          <cell r="N651">
            <v>1.8</v>
          </cell>
          <cell r="O651" t="str">
            <v>DT</v>
          </cell>
          <cell r="P651" t="str">
            <v>Lab</v>
          </cell>
          <cell r="Q651" t="str">
            <v>NAC.</v>
          </cell>
        </row>
        <row r="652">
          <cell r="A652" t="str">
            <v>TVE2:NAC.</v>
          </cell>
          <cell r="B652" t="str">
            <v xml:space="preserve"> 15H15</v>
          </cell>
          <cell r="C652">
            <v>0.63541666666666663</v>
          </cell>
          <cell r="D652">
            <v>36286</v>
          </cell>
          <cell r="E652">
            <v>20</v>
          </cell>
          <cell r="F652">
            <v>1</v>
          </cell>
          <cell r="G652">
            <v>1500</v>
          </cell>
          <cell r="H652">
            <v>364</v>
          </cell>
          <cell r="I652">
            <v>4.0999999999999996</v>
          </cell>
          <cell r="J652" t="str">
            <v xml:space="preserve"> CONCURSO</v>
          </cell>
          <cell r="K652" t="str">
            <v xml:space="preserve"> CONCURSO</v>
          </cell>
          <cell r="L652">
            <v>1500</v>
          </cell>
          <cell r="M652">
            <v>364</v>
          </cell>
          <cell r="N652">
            <v>4.0999999999999996</v>
          </cell>
          <cell r="O652" t="str">
            <v>DT</v>
          </cell>
          <cell r="P652" t="str">
            <v>Lab</v>
          </cell>
          <cell r="Q652" t="str">
            <v>NAC.</v>
          </cell>
        </row>
        <row r="653">
          <cell r="A653" t="str">
            <v>TVE2:NAC.</v>
          </cell>
          <cell r="B653" t="str">
            <v xml:space="preserve"> 15H45</v>
          </cell>
          <cell r="C653">
            <v>0.65625</v>
          </cell>
          <cell r="D653">
            <v>36287</v>
          </cell>
          <cell r="E653">
            <v>20</v>
          </cell>
          <cell r="F653">
            <v>1</v>
          </cell>
          <cell r="G653">
            <v>1000</v>
          </cell>
          <cell r="H653">
            <v>407</v>
          </cell>
          <cell r="I653">
            <v>2.5</v>
          </cell>
          <cell r="J653" t="str">
            <v xml:space="preserve"> GRANDES DOCUMENTALES</v>
          </cell>
          <cell r="K653" t="str">
            <v xml:space="preserve"> GRANDES DOCUMENTALES</v>
          </cell>
          <cell r="L653">
            <v>1000</v>
          </cell>
          <cell r="M653">
            <v>407</v>
          </cell>
          <cell r="N653">
            <v>2.5</v>
          </cell>
          <cell r="O653" t="str">
            <v>DT</v>
          </cell>
          <cell r="P653" t="str">
            <v>Lab</v>
          </cell>
          <cell r="Q653" t="str">
            <v>NAC.</v>
          </cell>
        </row>
        <row r="654">
          <cell r="A654" t="str">
            <v>TVE2:NAC.</v>
          </cell>
          <cell r="B654" t="str">
            <v xml:space="preserve"> 17H15</v>
          </cell>
          <cell r="C654">
            <v>0.71875</v>
          </cell>
          <cell r="D654">
            <v>36287</v>
          </cell>
          <cell r="E654">
            <v>20</v>
          </cell>
          <cell r="F654">
            <v>1</v>
          </cell>
          <cell r="G654">
            <v>500</v>
          </cell>
          <cell r="H654">
            <v>512</v>
          </cell>
          <cell r="I654">
            <v>1</v>
          </cell>
          <cell r="J654" t="str">
            <v xml:space="preserve"> A SU SALUD</v>
          </cell>
          <cell r="K654" t="str">
            <v xml:space="preserve"> A SU SALUD</v>
          </cell>
          <cell r="L654">
            <v>500</v>
          </cell>
          <cell r="M654">
            <v>512</v>
          </cell>
          <cell r="N654">
            <v>1</v>
          </cell>
          <cell r="O654" t="str">
            <v>DT</v>
          </cell>
          <cell r="P654" t="str">
            <v>Lab</v>
          </cell>
          <cell r="Q654" t="str">
            <v>NAC.</v>
          </cell>
        </row>
        <row r="655">
          <cell r="A655" t="str">
            <v>TVE2:NAC.</v>
          </cell>
          <cell r="B655" t="str">
            <v xml:space="preserve"> 24H30</v>
          </cell>
          <cell r="C655">
            <v>1.0208333333333333</v>
          </cell>
          <cell r="D655">
            <v>36287</v>
          </cell>
          <cell r="E655">
            <v>20</v>
          </cell>
          <cell r="F655">
            <v>1</v>
          </cell>
          <cell r="G655">
            <v>300</v>
          </cell>
          <cell r="H655">
            <v>166</v>
          </cell>
          <cell r="I655">
            <v>1.8</v>
          </cell>
          <cell r="J655" t="str">
            <v xml:space="preserve"> LA NOCHE TEMATICA DE LA 2</v>
          </cell>
          <cell r="K655" t="str">
            <v xml:space="preserve"> LA NOCHE TEMATICA DE LA 2</v>
          </cell>
          <cell r="L655">
            <v>300</v>
          </cell>
          <cell r="M655">
            <v>166</v>
          </cell>
          <cell r="N655">
            <v>1.8</v>
          </cell>
          <cell r="O655" t="str">
            <v>DT</v>
          </cell>
          <cell r="P655" t="str">
            <v>Lab</v>
          </cell>
          <cell r="Q655" t="str">
            <v>NAC.</v>
          </cell>
        </row>
        <row r="656">
          <cell r="A656" t="str">
            <v>TVE2:NAC.</v>
          </cell>
          <cell r="B656" t="str">
            <v xml:space="preserve"> 25H15</v>
          </cell>
          <cell r="C656">
            <v>1.0520833333333333</v>
          </cell>
          <cell r="D656">
            <v>36287</v>
          </cell>
          <cell r="E656">
            <v>20</v>
          </cell>
          <cell r="F656">
            <v>1</v>
          </cell>
          <cell r="G656">
            <v>300</v>
          </cell>
          <cell r="H656">
            <v>228</v>
          </cell>
          <cell r="I656">
            <v>1.3</v>
          </cell>
          <cell r="J656" t="str">
            <v xml:space="preserve"> LA NOCHE TEMATICA DE LA 2</v>
          </cell>
          <cell r="K656" t="str">
            <v xml:space="preserve"> LA NOCHE TEMATICA DE LA 2</v>
          </cell>
          <cell r="L656">
            <v>300</v>
          </cell>
          <cell r="M656">
            <v>228</v>
          </cell>
          <cell r="N656">
            <v>1.3</v>
          </cell>
          <cell r="O656" t="str">
            <v>DT</v>
          </cell>
          <cell r="P656" t="str">
            <v>Lab</v>
          </cell>
          <cell r="Q656" t="str">
            <v>NAC.</v>
          </cell>
        </row>
        <row r="657">
          <cell r="A657" t="str">
            <v>TVE2:NAC.</v>
          </cell>
          <cell r="B657" t="str">
            <v xml:space="preserve"> 17H30</v>
          </cell>
          <cell r="C657">
            <v>0.72916666666666663</v>
          </cell>
          <cell r="D657">
            <v>36288</v>
          </cell>
          <cell r="E657">
            <v>20</v>
          </cell>
          <cell r="F657">
            <v>1</v>
          </cell>
          <cell r="G657">
            <v>300</v>
          </cell>
          <cell r="H657">
            <v>270</v>
          </cell>
          <cell r="I657">
            <v>1.1000000000000001</v>
          </cell>
          <cell r="J657" t="str">
            <v xml:space="preserve"> MUSICAL (R)</v>
          </cell>
          <cell r="K657" t="str">
            <v xml:space="preserve"> MUSICAL (R)</v>
          </cell>
          <cell r="L657">
            <v>300</v>
          </cell>
          <cell r="M657">
            <v>270</v>
          </cell>
          <cell r="N657">
            <v>1.1000000000000001</v>
          </cell>
          <cell r="O657" t="str">
            <v>DT</v>
          </cell>
          <cell r="P657" t="str">
            <v>FS</v>
          </cell>
          <cell r="Q657" t="str">
            <v>NAC.</v>
          </cell>
        </row>
        <row r="658">
          <cell r="A658" t="str">
            <v>TVE2:NAC.</v>
          </cell>
          <cell r="B658" t="str">
            <v xml:space="preserve"> 24H30</v>
          </cell>
          <cell r="C658">
            <v>1.0208333333333333</v>
          </cell>
          <cell r="D658">
            <v>36288</v>
          </cell>
          <cell r="E658">
            <v>20</v>
          </cell>
          <cell r="F658">
            <v>1</v>
          </cell>
          <cell r="G658">
            <v>200</v>
          </cell>
          <cell r="H658">
            <v>162</v>
          </cell>
          <cell r="I658">
            <v>1.2</v>
          </cell>
          <cell r="J658" t="str">
            <v xml:space="preserve"> GRANDE ES EL TEATRO</v>
          </cell>
          <cell r="K658" t="str">
            <v xml:space="preserve"> GRANDE ES EL TEATRO</v>
          </cell>
          <cell r="L658">
            <v>200</v>
          </cell>
          <cell r="M658">
            <v>162</v>
          </cell>
          <cell r="N658">
            <v>1.2</v>
          </cell>
          <cell r="O658" t="str">
            <v>DT</v>
          </cell>
          <cell r="P658" t="str">
            <v>FS</v>
          </cell>
          <cell r="Q658" t="str">
            <v>NAC.</v>
          </cell>
        </row>
        <row r="659">
          <cell r="A659" t="str">
            <v>TVE2:NAC.</v>
          </cell>
          <cell r="B659" t="str">
            <v xml:space="preserve"> 14H45</v>
          </cell>
          <cell r="C659">
            <v>0.61458333333333337</v>
          </cell>
          <cell r="D659">
            <v>36289</v>
          </cell>
          <cell r="E659">
            <v>20</v>
          </cell>
          <cell r="F659">
            <v>1</v>
          </cell>
          <cell r="G659">
            <v>1200</v>
          </cell>
          <cell r="H659">
            <v>754</v>
          </cell>
          <cell r="I659">
            <v>1.6</v>
          </cell>
          <cell r="J659" t="str">
            <v xml:space="preserve"> DEPORTES</v>
          </cell>
          <cell r="K659" t="str">
            <v xml:space="preserve"> DEPORTES</v>
          </cell>
          <cell r="L659">
            <v>1200</v>
          </cell>
          <cell r="M659">
            <v>754</v>
          </cell>
          <cell r="N659">
            <v>1.6</v>
          </cell>
          <cell r="O659" t="str">
            <v>DT</v>
          </cell>
          <cell r="P659" t="str">
            <v>FS</v>
          </cell>
          <cell r="Q659" t="str">
            <v>NAC.</v>
          </cell>
        </row>
        <row r="660">
          <cell r="A660" t="str">
            <v>TVE2:NAC.</v>
          </cell>
          <cell r="B660" t="str">
            <v xml:space="preserve"> 22H45</v>
          </cell>
          <cell r="C660">
            <v>0.94791666666666663</v>
          </cell>
          <cell r="D660">
            <v>36289</v>
          </cell>
          <cell r="E660">
            <v>20</v>
          </cell>
          <cell r="F660">
            <v>1</v>
          </cell>
          <cell r="G660">
            <v>2000</v>
          </cell>
          <cell r="H660">
            <v>855</v>
          </cell>
          <cell r="I660">
            <v>2.2999999999999998</v>
          </cell>
          <cell r="J660" t="str">
            <v xml:space="preserve"> ESTUDIO ESTADIO</v>
          </cell>
          <cell r="K660" t="str">
            <v xml:space="preserve"> ESTUDIO ESTADIO</v>
          </cell>
          <cell r="L660">
            <v>2000</v>
          </cell>
          <cell r="M660">
            <v>855</v>
          </cell>
          <cell r="N660">
            <v>2.2999999999999998</v>
          </cell>
          <cell r="O660" t="str">
            <v>PT</v>
          </cell>
          <cell r="P660" t="str">
            <v>FS</v>
          </cell>
          <cell r="Q660" t="str">
            <v>NAC.</v>
          </cell>
        </row>
        <row r="661">
          <cell r="A661" t="str">
            <v>TVE2:NAC.</v>
          </cell>
          <cell r="B661" t="str">
            <v xml:space="preserve"> 23H45</v>
          </cell>
          <cell r="C661">
            <v>0.98958333333333337</v>
          </cell>
          <cell r="D661">
            <v>36289</v>
          </cell>
          <cell r="E661">
            <v>20</v>
          </cell>
          <cell r="F661">
            <v>1</v>
          </cell>
          <cell r="G661">
            <v>2000</v>
          </cell>
          <cell r="H661">
            <v>1394</v>
          </cell>
          <cell r="I661">
            <v>1.4</v>
          </cell>
          <cell r="J661" t="str">
            <v xml:space="preserve"> ESTUDIO ESTADIO</v>
          </cell>
          <cell r="K661" t="str">
            <v xml:space="preserve"> ESTUDIO ESTADIO</v>
          </cell>
          <cell r="L661">
            <v>2000</v>
          </cell>
          <cell r="M661">
            <v>1394</v>
          </cell>
          <cell r="N661">
            <v>1.4</v>
          </cell>
          <cell r="O661" t="str">
            <v>PT</v>
          </cell>
          <cell r="P661" t="str">
            <v>FS</v>
          </cell>
          <cell r="Q661" t="str">
            <v>NAC.</v>
          </cell>
        </row>
        <row r="662">
          <cell r="A662" t="str">
            <v>TVE2:NAC.</v>
          </cell>
          <cell r="B662" t="str">
            <v xml:space="preserve"> 23H00</v>
          </cell>
          <cell r="C662">
            <v>0.95833333333333337</v>
          </cell>
          <cell r="D662">
            <v>36290</v>
          </cell>
          <cell r="E662">
            <v>20</v>
          </cell>
          <cell r="F662">
            <v>1</v>
          </cell>
          <cell r="G662">
            <v>1000</v>
          </cell>
          <cell r="H662">
            <v>530</v>
          </cell>
          <cell r="I662">
            <v>1.9</v>
          </cell>
          <cell r="J662" t="str">
            <v xml:space="preserve"> QUE GRANDE ES EL CINE</v>
          </cell>
          <cell r="K662" t="str">
            <v xml:space="preserve"> QUE GRANDE ES EL CINE</v>
          </cell>
          <cell r="L662">
            <v>1000</v>
          </cell>
          <cell r="M662">
            <v>530</v>
          </cell>
          <cell r="N662">
            <v>1.9</v>
          </cell>
          <cell r="O662" t="str">
            <v>PT</v>
          </cell>
          <cell r="P662" t="str">
            <v>Lab</v>
          </cell>
          <cell r="Q662" t="str">
            <v>NAC.</v>
          </cell>
        </row>
        <row r="663">
          <cell r="A663" t="str">
            <v>TVE2:NAC.</v>
          </cell>
          <cell r="B663" t="str">
            <v xml:space="preserve"> 15H45</v>
          </cell>
          <cell r="C663">
            <v>0.65625</v>
          </cell>
          <cell r="D663">
            <v>36291</v>
          </cell>
          <cell r="E663">
            <v>20</v>
          </cell>
          <cell r="F663">
            <v>1</v>
          </cell>
          <cell r="G663">
            <v>1000</v>
          </cell>
          <cell r="H663">
            <v>432</v>
          </cell>
          <cell r="I663">
            <v>2.2999999999999998</v>
          </cell>
          <cell r="J663" t="str">
            <v xml:space="preserve"> GRANDES DOCUMENTALES</v>
          </cell>
          <cell r="K663" t="str">
            <v xml:space="preserve"> GRANDES DOCUMENTALES</v>
          </cell>
          <cell r="L663">
            <v>1000</v>
          </cell>
          <cell r="M663">
            <v>432</v>
          </cell>
          <cell r="N663">
            <v>2.2999999999999998</v>
          </cell>
          <cell r="O663" t="str">
            <v>DT</v>
          </cell>
          <cell r="P663" t="str">
            <v>Lab</v>
          </cell>
          <cell r="Q663" t="str">
            <v>NAC.</v>
          </cell>
        </row>
        <row r="664">
          <cell r="A664" t="str">
            <v>TVE2:NAC.</v>
          </cell>
          <cell r="B664" t="str">
            <v xml:space="preserve"> 16H45</v>
          </cell>
          <cell r="C664">
            <v>0.69791666666666663</v>
          </cell>
          <cell r="D664">
            <v>36291</v>
          </cell>
          <cell r="E664">
            <v>20</v>
          </cell>
          <cell r="F664">
            <v>1</v>
          </cell>
          <cell r="G664">
            <v>500</v>
          </cell>
          <cell r="H664">
            <v>233</v>
          </cell>
          <cell r="I664">
            <v>2.1</v>
          </cell>
          <cell r="J664" t="str">
            <v xml:space="preserve"> DOCUMENTAL</v>
          </cell>
          <cell r="K664" t="str">
            <v xml:space="preserve"> DOCUMENTAL</v>
          </cell>
          <cell r="L664">
            <v>500</v>
          </cell>
          <cell r="M664">
            <v>233</v>
          </cell>
          <cell r="N664">
            <v>2.1</v>
          </cell>
          <cell r="O664" t="str">
            <v>DT</v>
          </cell>
          <cell r="P664" t="str">
            <v>Lab</v>
          </cell>
          <cell r="Q664" t="str">
            <v>NAC.</v>
          </cell>
        </row>
        <row r="665">
          <cell r="A665" t="str">
            <v>TVE2:NAC.</v>
          </cell>
          <cell r="B665" t="str">
            <v xml:space="preserve"> 24H45</v>
          </cell>
          <cell r="C665">
            <v>1.03125</v>
          </cell>
          <cell r="D665">
            <v>36291</v>
          </cell>
          <cell r="E665">
            <v>20</v>
          </cell>
          <cell r="F665">
            <v>1</v>
          </cell>
          <cell r="G665">
            <v>150</v>
          </cell>
          <cell r="H665">
            <v>131</v>
          </cell>
          <cell r="I665">
            <v>1.1000000000000001</v>
          </cell>
          <cell r="J665" t="str">
            <v xml:space="preserve"> CINE</v>
          </cell>
          <cell r="K665" t="str">
            <v xml:space="preserve"> CINE</v>
          </cell>
          <cell r="L665">
            <v>150</v>
          </cell>
          <cell r="M665">
            <v>131</v>
          </cell>
          <cell r="N665">
            <v>1.1000000000000001</v>
          </cell>
          <cell r="O665" t="str">
            <v>DT</v>
          </cell>
          <cell r="P665" t="str">
            <v>Lab</v>
          </cell>
          <cell r="Q665" t="str">
            <v>NAC.</v>
          </cell>
        </row>
        <row r="666">
          <cell r="A666" t="str">
            <v>TVE2:NAC.</v>
          </cell>
          <cell r="B666" t="str">
            <v xml:space="preserve"> 16H15</v>
          </cell>
          <cell r="C666">
            <v>0.67708333333333337</v>
          </cell>
          <cell r="D666">
            <v>36292</v>
          </cell>
          <cell r="E666">
            <v>20</v>
          </cell>
          <cell r="F666">
            <v>1</v>
          </cell>
          <cell r="G666">
            <v>1000</v>
          </cell>
          <cell r="H666">
            <v>403</v>
          </cell>
          <cell r="I666">
            <v>2.5</v>
          </cell>
          <cell r="J666" t="str">
            <v xml:space="preserve"> GRANDES DOCUMENTALES</v>
          </cell>
          <cell r="K666" t="str">
            <v xml:space="preserve"> GRANDES DOCUMENTALES</v>
          </cell>
          <cell r="L666">
            <v>1000</v>
          </cell>
          <cell r="M666">
            <v>403</v>
          </cell>
          <cell r="N666">
            <v>2.5</v>
          </cell>
          <cell r="O666" t="str">
            <v>DT</v>
          </cell>
          <cell r="P666" t="str">
            <v>Lab</v>
          </cell>
          <cell r="Q666" t="str">
            <v>NAC.</v>
          </cell>
        </row>
        <row r="667">
          <cell r="A667" t="str">
            <v>TVE2:NAC.</v>
          </cell>
          <cell r="B667" t="str">
            <v xml:space="preserve"> 15H45</v>
          </cell>
          <cell r="C667">
            <v>0.65625</v>
          </cell>
          <cell r="D667">
            <v>36293</v>
          </cell>
          <cell r="E667">
            <v>20</v>
          </cell>
          <cell r="F667">
            <v>1</v>
          </cell>
          <cell r="G667">
            <v>1000</v>
          </cell>
          <cell r="H667">
            <v>421</v>
          </cell>
          <cell r="I667">
            <v>2.4</v>
          </cell>
          <cell r="J667" t="str">
            <v xml:space="preserve"> GRANDES DOCUMENTALES</v>
          </cell>
          <cell r="K667" t="str">
            <v xml:space="preserve"> GRANDES DOCUMENTALES</v>
          </cell>
          <cell r="L667">
            <v>1000</v>
          </cell>
          <cell r="M667">
            <v>421</v>
          </cell>
          <cell r="N667">
            <v>2.4</v>
          </cell>
          <cell r="O667" t="str">
            <v>DT</v>
          </cell>
          <cell r="P667" t="str">
            <v>Lab</v>
          </cell>
          <cell r="Q667" t="str">
            <v>NAC.</v>
          </cell>
        </row>
        <row r="668">
          <cell r="A668" t="str">
            <v>TVE2:NAC.</v>
          </cell>
          <cell r="B668" t="str">
            <v xml:space="preserve"> 21H30</v>
          </cell>
          <cell r="C668">
            <v>0.89583333333333337</v>
          </cell>
          <cell r="D668">
            <v>36294</v>
          </cell>
          <cell r="E668">
            <v>20</v>
          </cell>
          <cell r="F668">
            <v>1</v>
          </cell>
          <cell r="G668">
            <v>1200</v>
          </cell>
          <cell r="H668">
            <v>669</v>
          </cell>
          <cell r="I668">
            <v>1.8</v>
          </cell>
          <cell r="J668" t="str">
            <v xml:space="preserve"> SERIE</v>
          </cell>
          <cell r="K668" t="str">
            <v xml:space="preserve"> SERIE</v>
          </cell>
          <cell r="L668">
            <v>1200</v>
          </cell>
          <cell r="M668">
            <v>669</v>
          </cell>
          <cell r="N668">
            <v>1.8</v>
          </cell>
          <cell r="O668" t="str">
            <v>PT</v>
          </cell>
          <cell r="P668" t="str">
            <v>Lab</v>
          </cell>
          <cell r="Q668" t="str">
            <v>NAC.</v>
          </cell>
        </row>
        <row r="669">
          <cell r="A669" t="str">
            <v>TVE2:NAC.</v>
          </cell>
          <cell r="B669" t="str">
            <v xml:space="preserve"> 24H30</v>
          </cell>
          <cell r="C669">
            <v>1.0208333333333333</v>
          </cell>
          <cell r="D669">
            <v>36294</v>
          </cell>
          <cell r="E669">
            <v>20</v>
          </cell>
          <cell r="F669">
            <v>1</v>
          </cell>
          <cell r="G669">
            <v>300</v>
          </cell>
          <cell r="H669">
            <v>166</v>
          </cell>
          <cell r="I669">
            <v>1.8</v>
          </cell>
          <cell r="J669" t="str">
            <v xml:space="preserve"> LA NOCHE TEMATICA DE LA 2</v>
          </cell>
          <cell r="K669" t="str">
            <v xml:space="preserve"> LA NOCHE TEMATICA DE LA 2</v>
          </cell>
          <cell r="L669">
            <v>300</v>
          </cell>
          <cell r="M669">
            <v>166</v>
          </cell>
          <cell r="N669">
            <v>1.8</v>
          </cell>
          <cell r="O669" t="str">
            <v>DT</v>
          </cell>
          <cell r="P669" t="str">
            <v>Lab</v>
          </cell>
          <cell r="Q669" t="str">
            <v>NAC.</v>
          </cell>
        </row>
        <row r="670">
          <cell r="A670" t="str">
            <v>TVE2:NAC.</v>
          </cell>
          <cell r="B670" t="str">
            <v xml:space="preserve"> 25H15</v>
          </cell>
          <cell r="C670">
            <v>1.0520833333333333</v>
          </cell>
          <cell r="D670">
            <v>36294</v>
          </cell>
          <cell r="E670">
            <v>20</v>
          </cell>
          <cell r="F670">
            <v>1</v>
          </cell>
          <cell r="G670">
            <v>300</v>
          </cell>
          <cell r="H670">
            <v>228</v>
          </cell>
          <cell r="I670">
            <v>1.3</v>
          </cell>
          <cell r="J670" t="str">
            <v xml:space="preserve"> LA NOCHE TEMATICA DE LA 2</v>
          </cell>
          <cell r="K670" t="str">
            <v xml:space="preserve"> LA NOCHE TEMATICA DE LA 2</v>
          </cell>
          <cell r="L670">
            <v>300</v>
          </cell>
          <cell r="M670">
            <v>228</v>
          </cell>
          <cell r="N670">
            <v>1.3</v>
          </cell>
          <cell r="O670" t="str">
            <v>DT</v>
          </cell>
          <cell r="P670" t="str">
            <v>Lab</v>
          </cell>
          <cell r="Q670" t="str">
            <v>NAC.</v>
          </cell>
        </row>
        <row r="671">
          <cell r="A671" t="str">
            <v>TVE2:NAC.</v>
          </cell>
          <cell r="B671" t="str">
            <v xml:space="preserve"> 23H00</v>
          </cell>
          <cell r="C671">
            <v>0.95833333333333337</v>
          </cell>
          <cell r="D671">
            <v>36295</v>
          </cell>
          <cell r="E671">
            <v>20</v>
          </cell>
          <cell r="F671">
            <v>1</v>
          </cell>
          <cell r="G671">
            <v>1000</v>
          </cell>
          <cell r="H671">
            <v>619</v>
          </cell>
          <cell r="I671">
            <v>1.6</v>
          </cell>
          <cell r="J671" t="str">
            <v xml:space="preserve"> LO TUYO ES PURO TEATRO</v>
          </cell>
          <cell r="K671" t="str">
            <v xml:space="preserve"> LO TUYO ES PURO TEATRO</v>
          </cell>
          <cell r="L671">
            <v>1000</v>
          </cell>
          <cell r="M671">
            <v>619</v>
          </cell>
          <cell r="N671">
            <v>1.6</v>
          </cell>
          <cell r="O671" t="str">
            <v>PT</v>
          </cell>
          <cell r="P671" t="str">
            <v>FS</v>
          </cell>
          <cell r="Q671" t="str">
            <v>NAC.</v>
          </cell>
        </row>
        <row r="672">
          <cell r="A672" t="str">
            <v>TVE2:NAC.</v>
          </cell>
          <cell r="B672" t="str">
            <v xml:space="preserve"> 24H30</v>
          </cell>
          <cell r="C672">
            <v>1.0208333333333333</v>
          </cell>
          <cell r="D672">
            <v>36295</v>
          </cell>
          <cell r="E672">
            <v>20</v>
          </cell>
          <cell r="F672">
            <v>1</v>
          </cell>
          <cell r="G672">
            <v>200</v>
          </cell>
          <cell r="H672">
            <v>160</v>
          </cell>
          <cell r="I672">
            <v>1.2</v>
          </cell>
          <cell r="J672" t="str">
            <v xml:space="preserve"> GRANDE ES EL TEATRO</v>
          </cell>
          <cell r="K672" t="str">
            <v xml:space="preserve"> GRANDE ES EL TEATRO</v>
          </cell>
          <cell r="L672">
            <v>200</v>
          </cell>
          <cell r="M672">
            <v>160</v>
          </cell>
          <cell r="N672">
            <v>1.2</v>
          </cell>
          <cell r="O672" t="str">
            <v>DT</v>
          </cell>
          <cell r="P672" t="str">
            <v>FS</v>
          </cell>
          <cell r="Q672" t="str">
            <v>NAC.</v>
          </cell>
        </row>
        <row r="673">
          <cell r="A673" t="str">
            <v>TVE2:NAC.</v>
          </cell>
          <cell r="B673" t="str">
            <v xml:space="preserve"> 22H45</v>
          </cell>
          <cell r="C673">
            <v>0.94791666666666663</v>
          </cell>
          <cell r="D673">
            <v>36296</v>
          </cell>
          <cell r="E673">
            <v>20</v>
          </cell>
          <cell r="F673">
            <v>1</v>
          </cell>
          <cell r="G673">
            <v>2000</v>
          </cell>
          <cell r="H673">
            <v>890</v>
          </cell>
          <cell r="I673">
            <v>2.2000000000000002</v>
          </cell>
          <cell r="J673" t="str">
            <v xml:space="preserve"> ESTUDIO ESTADIO</v>
          </cell>
          <cell r="K673" t="str">
            <v xml:space="preserve"> ESTUDIO ESTADIO</v>
          </cell>
          <cell r="L673">
            <v>2000</v>
          </cell>
          <cell r="M673">
            <v>890</v>
          </cell>
          <cell r="N673">
            <v>2.2000000000000002</v>
          </cell>
          <cell r="O673" t="str">
            <v>PT</v>
          </cell>
          <cell r="P673" t="str">
            <v>FS</v>
          </cell>
          <cell r="Q673" t="str">
            <v>NAC.</v>
          </cell>
        </row>
        <row r="674">
          <cell r="A674" t="str">
            <v>TVE2:NAC.</v>
          </cell>
          <cell r="B674" t="str">
            <v xml:space="preserve"> 16H15</v>
          </cell>
          <cell r="C674">
            <v>0.67708333333333337</v>
          </cell>
          <cell r="D674">
            <v>36304</v>
          </cell>
          <cell r="E674">
            <v>20</v>
          </cell>
          <cell r="F674">
            <v>1</v>
          </cell>
          <cell r="G674">
            <v>1000</v>
          </cell>
          <cell r="H674">
            <v>399</v>
          </cell>
          <cell r="I674">
            <v>2.5</v>
          </cell>
          <cell r="J674" t="str">
            <v xml:space="preserve"> GRANDES DOCUMENTALES</v>
          </cell>
          <cell r="K674" t="str">
            <v xml:space="preserve"> GRANDES DOCUMENTALES</v>
          </cell>
          <cell r="L674">
            <v>1000</v>
          </cell>
          <cell r="M674">
            <v>399</v>
          </cell>
          <cell r="N674">
            <v>2.5</v>
          </cell>
          <cell r="O674" t="str">
            <v>DT</v>
          </cell>
          <cell r="P674" t="str">
            <v>Lab</v>
          </cell>
          <cell r="Q674" t="str">
            <v>NAC.</v>
          </cell>
        </row>
        <row r="675">
          <cell r="A675" t="str">
            <v>TVE2:NAC.</v>
          </cell>
          <cell r="B675" t="str">
            <v xml:space="preserve"> 16H45</v>
          </cell>
          <cell r="C675">
            <v>0.69791666666666663</v>
          </cell>
          <cell r="D675">
            <v>36304</v>
          </cell>
          <cell r="E675">
            <v>20</v>
          </cell>
          <cell r="F675">
            <v>1</v>
          </cell>
          <cell r="G675">
            <v>500</v>
          </cell>
          <cell r="H675">
            <v>273</v>
          </cell>
          <cell r="I675">
            <v>1.8</v>
          </cell>
          <cell r="J675" t="str">
            <v xml:space="preserve"> DOCUMENTAL</v>
          </cell>
          <cell r="K675" t="str">
            <v xml:space="preserve"> DOCUMENTAL</v>
          </cell>
          <cell r="L675">
            <v>500</v>
          </cell>
          <cell r="M675">
            <v>273</v>
          </cell>
          <cell r="N675">
            <v>1.8</v>
          </cell>
          <cell r="O675" t="str">
            <v>DT</v>
          </cell>
          <cell r="P675" t="str">
            <v>Lab</v>
          </cell>
          <cell r="Q675" t="str">
            <v>NAC.</v>
          </cell>
        </row>
        <row r="676">
          <cell r="A676" t="str">
            <v>TVE2:NAC.</v>
          </cell>
          <cell r="B676" t="str">
            <v xml:space="preserve"> 23H30</v>
          </cell>
          <cell r="C676">
            <v>0.97916666666666663</v>
          </cell>
          <cell r="D676">
            <v>36304</v>
          </cell>
          <cell r="E676">
            <v>20</v>
          </cell>
          <cell r="F676">
            <v>1</v>
          </cell>
          <cell r="G676">
            <v>1000</v>
          </cell>
          <cell r="H676">
            <v>513</v>
          </cell>
          <cell r="I676">
            <v>1.9</v>
          </cell>
          <cell r="J676" t="str">
            <v xml:space="preserve"> QUE GRANDE ES EL CINE</v>
          </cell>
          <cell r="K676" t="str">
            <v xml:space="preserve"> QUE GRANDE ES EL CINE</v>
          </cell>
          <cell r="L676">
            <v>1000</v>
          </cell>
          <cell r="M676">
            <v>513</v>
          </cell>
          <cell r="N676">
            <v>1.9</v>
          </cell>
          <cell r="O676" t="str">
            <v>PT</v>
          </cell>
          <cell r="P676" t="str">
            <v>Lab</v>
          </cell>
          <cell r="Q676" t="str">
            <v>NAC.</v>
          </cell>
        </row>
        <row r="677">
          <cell r="A677" t="str">
            <v>TVE2:NAC.</v>
          </cell>
          <cell r="B677" t="str">
            <v xml:space="preserve"> 23H00</v>
          </cell>
          <cell r="C677">
            <v>0.95833333333333337</v>
          </cell>
          <cell r="D677">
            <v>36305</v>
          </cell>
          <cell r="E677">
            <v>20</v>
          </cell>
          <cell r="F677">
            <v>1</v>
          </cell>
          <cell r="G677">
            <v>1500</v>
          </cell>
          <cell r="H677">
            <v>525</v>
          </cell>
          <cell r="I677">
            <v>2.9</v>
          </cell>
          <cell r="J677" t="str">
            <v xml:space="preserve"> VERSION ESPAÑOLA</v>
          </cell>
          <cell r="K677" t="str">
            <v xml:space="preserve"> VERSION ESPAÑOLA</v>
          </cell>
          <cell r="L677">
            <v>1500</v>
          </cell>
          <cell r="M677">
            <v>525</v>
          </cell>
          <cell r="N677">
            <v>2.9</v>
          </cell>
          <cell r="O677" t="str">
            <v>PT</v>
          </cell>
          <cell r="P677" t="str">
            <v>Lab</v>
          </cell>
          <cell r="Q677" t="str">
            <v>NAC.</v>
          </cell>
        </row>
        <row r="678">
          <cell r="A678" t="str">
            <v>TVE2:NAC.</v>
          </cell>
          <cell r="B678" t="str">
            <v xml:space="preserve"> 24H45</v>
          </cell>
          <cell r="C678">
            <v>1.03125</v>
          </cell>
          <cell r="D678">
            <v>36305</v>
          </cell>
          <cell r="E678">
            <v>20</v>
          </cell>
          <cell r="F678">
            <v>1</v>
          </cell>
          <cell r="G678">
            <v>150</v>
          </cell>
          <cell r="H678">
            <v>126</v>
          </cell>
          <cell r="I678">
            <v>1.2</v>
          </cell>
          <cell r="J678" t="str">
            <v xml:space="preserve"> CINE</v>
          </cell>
          <cell r="K678" t="str">
            <v xml:space="preserve"> CINE</v>
          </cell>
          <cell r="L678">
            <v>150</v>
          </cell>
          <cell r="M678">
            <v>126</v>
          </cell>
          <cell r="N678">
            <v>1.2</v>
          </cell>
          <cell r="O678" t="str">
            <v>DT</v>
          </cell>
          <cell r="P678" t="str">
            <v>Lab</v>
          </cell>
          <cell r="Q678" t="str">
            <v>NAC.</v>
          </cell>
        </row>
        <row r="679">
          <cell r="A679" t="str">
            <v>TVE2:NAC.</v>
          </cell>
          <cell r="B679" t="str">
            <v xml:space="preserve"> 15H45</v>
          </cell>
          <cell r="C679">
            <v>0.65625</v>
          </cell>
          <cell r="D679">
            <v>36306</v>
          </cell>
          <cell r="E679">
            <v>20</v>
          </cell>
          <cell r="F679">
            <v>1</v>
          </cell>
          <cell r="G679">
            <v>1000</v>
          </cell>
          <cell r="H679">
            <v>451</v>
          </cell>
          <cell r="I679">
            <v>2.2000000000000002</v>
          </cell>
          <cell r="J679" t="str">
            <v xml:space="preserve"> GRANDES DOCUMENTALES</v>
          </cell>
          <cell r="K679" t="str">
            <v xml:space="preserve"> GRANDES DOCUMENTALES</v>
          </cell>
          <cell r="L679">
            <v>1000</v>
          </cell>
          <cell r="M679">
            <v>451</v>
          </cell>
          <cell r="N679">
            <v>2.2000000000000002</v>
          </cell>
          <cell r="O679" t="str">
            <v>DT</v>
          </cell>
          <cell r="P679" t="str">
            <v>Lab</v>
          </cell>
          <cell r="Q679" t="str">
            <v>NAC.</v>
          </cell>
        </row>
        <row r="680">
          <cell r="A680" t="str">
            <v>TVE2:NAC.</v>
          </cell>
          <cell r="B680" t="str">
            <v xml:space="preserve"> 16H15</v>
          </cell>
          <cell r="C680">
            <v>0.67708333333333337</v>
          </cell>
          <cell r="D680">
            <v>36308</v>
          </cell>
          <cell r="E680">
            <v>20</v>
          </cell>
          <cell r="F680">
            <v>1</v>
          </cell>
          <cell r="G680">
            <v>1000</v>
          </cell>
          <cell r="H680">
            <v>366</v>
          </cell>
          <cell r="I680">
            <v>2.7</v>
          </cell>
          <cell r="J680" t="str">
            <v xml:space="preserve"> GRANDES DOCUMENTALES</v>
          </cell>
          <cell r="K680" t="str">
            <v xml:space="preserve"> GRANDES DOCUMENTALES</v>
          </cell>
          <cell r="L680">
            <v>1000</v>
          </cell>
          <cell r="M680">
            <v>366</v>
          </cell>
          <cell r="N680">
            <v>2.7</v>
          </cell>
          <cell r="O680" t="str">
            <v>DT</v>
          </cell>
          <cell r="P680" t="str">
            <v>Lab</v>
          </cell>
          <cell r="Q680" t="str">
            <v>NAC.</v>
          </cell>
        </row>
        <row r="681">
          <cell r="A681" t="str">
            <v>TVE2:NAC.</v>
          </cell>
          <cell r="B681" t="str">
            <v xml:space="preserve"> 24H30</v>
          </cell>
          <cell r="C681">
            <v>1.0208333333333333</v>
          </cell>
          <cell r="D681">
            <v>36308</v>
          </cell>
          <cell r="E681">
            <v>20</v>
          </cell>
          <cell r="F681">
            <v>1</v>
          </cell>
          <cell r="G681">
            <v>300</v>
          </cell>
          <cell r="H681">
            <v>159</v>
          </cell>
          <cell r="I681">
            <v>1.9</v>
          </cell>
          <cell r="J681" t="str">
            <v xml:space="preserve"> LA NOCHE TEMATICA DE LA 2</v>
          </cell>
          <cell r="K681" t="str">
            <v xml:space="preserve"> LA NOCHE TEMATICA DE LA 2</v>
          </cell>
          <cell r="L681">
            <v>300</v>
          </cell>
          <cell r="M681">
            <v>159</v>
          </cell>
          <cell r="N681">
            <v>1.9</v>
          </cell>
          <cell r="O681" t="str">
            <v>DT</v>
          </cell>
          <cell r="P681" t="str">
            <v>Lab</v>
          </cell>
          <cell r="Q681" t="str">
            <v>NAC.</v>
          </cell>
        </row>
        <row r="682">
          <cell r="A682" t="str">
            <v>TVE2:NAC.</v>
          </cell>
          <cell r="B682" t="str">
            <v xml:space="preserve"> 25H15</v>
          </cell>
          <cell r="C682">
            <v>1.0520833333333333</v>
          </cell>
          <cell r="D682">
            <v>36308</v>
          </cell>
          <cell r="E682">
            <v>20</v>
          </cell>
          <cell r="F682">
            <v>1</v>
          </cell>
          <cell r="G682">
            <v>300</v>
          </cell>
          <cell r="H682">
            <v>220</v>
          </cell>
          <cell r="I682">
            <v>1.4</v>
          </cell>
          <cell r="J682" t="str">
            <v xml:space="preserve"> LA NOCHE TEMATICA DE LA 2</v>
          </cell>
          <cell r="K682" t="str">
            <v xml:space="preserve"> LA NOCHE TEMATICA DE LA 2</v>
          </cell>
          <cell r="L682">
            <v>300</v>
          </cell>
          <cell r="M682">
            <v>220</v>
          </cell>
          <cell r="N682">
            <v>1.4</v>
          </cell>
          <cell r="O682" t="str">
            <v>DT</v>
          </cell>
          <cell r="P682" t="str">
            <v>Lab</v>
          </cell>
          <cell r="Q682" t="str">
            <v>NAC.</v>
          </cell>
        </row>
        <row r="683">
          <cell r="A683" t="str">
            <v>TVE2:NAC.</v>
          </cell>
          <cell r="B683" t="str">
            <v xml:space="preserve"> 17H30</v>
          </cell>
          <cell r="C683">
            <v>0.72916666666666663</v>
          </cell>
          <cell r="D683">
            <v>36309</v>
          </cell>
          <cell r="E683">
            <v>20</v>
          </cell>
          <cell r="F683">
            <v>1</v>
          </cell>
          <cell r="G683">
            <v>300</v>
          </cell>
          <cell r="H683">
            <v>280</v>
          </cell>
          <cell r="I683">
            <v>1.1000000000000001</v>
          </cell>
          <cell r="J683" t="str">
            <v xml:space="preserve"> MUSICAL (R)</v>
          </cell>
          <cell r="K683" t="str">
            <v xml:space="preserve"> MUSICAL (R)</v>
          </cell>
          <cell r="L683">
            <v>300</v>
          </cell>
          <cell r="M683">
            <v>280</v>
          </cell>
          <cell r="N683">
            <v>1.1000000000000001</v>
          </cell>
          <cell r="O683" t="str">
            <v>DT</v>
          </cell>
          <cell r="P683" t="str">
            <v>FS</v>
          </cell>
          <cell r="Q683" t="str">
            <v>NAC.</v>
          </cell>
        </row>
        <row r="684">
          <cell r="A684" t="str">
            <v>TVE2:NAC.</v>
          </cell>
          <cell r="B684" t="str">
            <v xml:space="preserve"> 24H30</v>
          </cell>
          <cell r="C684">
            <v>1.0208333333333333</v>
          </cell>
          <cell r="D684">
            <v>36309</v>
          </cell>
          <cell r="E684">
            <v>20</v>
          </cell>
          <cell r="F684">
            <v>1</v>
          </cell>
          <cell r="G684">
            <v>200</v>
          </cell>
          <cell r="H684">
            <v>165</v>
          </cell>
          <cell r="I684">
            <v>1.2</v>
          </cell>
          <cell r="J684" t="str">
            <v xml:space="preserve"> GRANDE ES EL TEATRO</v>
          </cell>
          <cell r="K684" t="str">
            <v xml:space="preserve"> GRANDE ES EL TEATRO</v>
          </cell>
          <cell r="L684">
            <v>200</v>
          </cell>
          <cell r="M684">
            <v>165</v>
          </cell>
          <cell r="N684">
            <v>1.2</v>
          </cell>
          <cell r="O684" t="str">
            <v>DT</v>
          </cell>
          <cell r="P684" t="str">
            <v>FS</v>
          </cell>
          <cell r="Q684" t="str">
            <v>NAC.</v>
          </cell>
        </row>
        <row r="685">
          <cell r="A685" t="str">
            <v>TVE2:NAC.</v>
          </cell>
          <cell r="B685" t="str">
            <v xml:space="preserve"> 23H15</v>
          </cell>
          <cell r="C685">
            <v>0.96875</v>
          </cell>
          <cell r="D685">
            <v>36310</v>
          </cell>
          <cell r="E685">
            <v>20</v>
          </cell>
          <cell r="F685">
            <v>1</v>
          </cell>
          <cell r="G685">
            <v>2000</v>
          </cell>
          <cell r="H685">
            <v>830</v>
          </cell>
          <cell r="I685">
            <v>2.4</v>
          </cell>
          <cell r="J685" t="str">
            <v xml:space="preserve"> ESTUDIO ESTADIO</v>
          </cell>
          <cell r="K685" t="str">
            <v xml:space="preserve"> ESTUDIO ESTADIO</v>
          </cell>
          <cell r="L685">
            <v>2000</v>
          </cell>
          <cell r="M685">
            <v>830</v>
          </cell>
          <cell r="N685">
            <v>2.4</v>
          </cell>
          <cell r="O685" t="str">
            <v>PT</v>
          </cell>
          <cell r="P685" t="str">
            <v>FS</v>
          </cell>
          <cell r="Q685" t="str">
            <v>NAC.</v>
          </cell>
        </row>
        <row r="686">
          <cell r="A686" t="str">
            <v>TVE2:NAC.</v>
          </cell>
          <cell r="B686" t="str">
            <v xml:space="preserve"> 16H15</v>
          </cell>
          <cell r="C686">
            <v>0.67708333333333337</v>
          </cell>
          <cell r="D686">
            <v>36311</v>
          </cell>
          <cell r="E686">
            <v>20</v>
          </cell>
          <cell r="F686">
            <v>1</v>
          </cell>
          <cell r="G686">
            <v>1000</v>
          </cell>
          <cell r="H686">
            <v>391</v>
          </cell>
          <cell r="I686">
            <v>2.6</v>
          </cell>
          <cell r="J686" t="str">
            <v xml:space="preserve"> GRANDES DOCUMENTALES</v>
          </cell>
          <cell r="K686" t="str">
            <v xml:space="preserve"> GRANDES DOCUMENTALES</v>
          </cell>
          <cell r="L686">
            <v>1000</v>
          </cell>
          <cell r="M686">
            <v>391</v>
          </cell>
          <cell r="N686">
            <v>2.6</v>
          </cell>
          <cell r="O686" t="str">
            <v>DT</v>
          </cell>
          <cell r="P686" t="str">
            <v>Lab</v>
          </cell>
          <cell r="Q686" t="str">
            <v>NAC.</v>
          </cell>
        </row>
        <row r="687">
          <cell r="A687" t="str">
            <v>TVE2:NAC.</v>
          </cell>
          <cell r="B687" t="str">
            <v xml:space="preserve"> 16H45</v>
          </cell>
          <cell r="C687">
            <v>0.69791666666666663</v>
          </cell>
          <cell r="D687">
            <v>36311</v>
          </cell>
          <cell r="E687">
            <v>20</v>
          </cell>
          <cell r="F687">
            <v>1</v>
          </cell>
          <cell r="G687">
            <v>500</v>
          </cell>
          <cell r="H687">
            <v>267</v>
          </cell>
          <cell r="I687">
            <v>1.9</v>
          </cell>
          <cell r="J687" t="str">
            <v xml:space="preserve"> DOCUMENTAL</v>
          </cell>
          <cell r="K687" t="str">
            <v xml:space="preserve"> DOCUMENTAL</v>
          </cell>
          <cell r="L687">
            <v>500</v>
          </cell>
          <cell r="M687">
            <v>267</v>
          </cell>
          <cell r="N687">
            <v>1.9</v>
          </cell>
          <cell r="O687" t="str">
            <v>DT</v>
          </cell>
          <cell r="P687" t="str">
            <v>Lab</v>
          </cell>
          <cell r="Q687" t="str">
            <v>NAC.</v>
          </cell>
        </row>
        <row r="688">
          <cell r="A688" t="str">
            <v>TVE2:NAC.</v>
          </cell>
          <cell r="B688" t="str">
            <v xml:space="preserve"> 22H30</v>
          </cell>
          <cell r="C688">
            <v>0.9375</v>
          </cell>
          <cell r="D688">
            <v>36311</v>
          </cell>
          <cell r="E688">
            <v>20</v>
          </cell>
          <cell r="F688">
            <v>1</v>
          </cell>
          <cell r="G688">
            <v>1000</v>
          </cell>
          <cell r="H688">
            <v>521</v>
          </cell>
          <cell r="I688">
            <v>1.9</v>
          </cell>
          <cell r="J688" t="str">
            <v xml:space="preserve"> QUE GRANDE ES EL CINE</v>
          </cell>
          <cell r="K688" t="str">
            <v xml:space="preserve"> QUE GRANDE ES EL CINE</v>
          </cell>
          <cell r="L688">
            <v>1000</v>
          </cell>
          <cell r="M688">
            <v>521</v>
          </cell>
          <cell r="N688">
            <v>1.9</v>
          </cell>
          <cell r="O688" t="str">
            <v>PT</v>
          </cell>
          <cell r="P688" t="str">
            <v>Lab</v>
          </cell>
          <cell r="Q688" t="str">
            <v>NAC.</v>
          </cell>
        </row>
        <row r="689">
          <cell r="A689" t="str">
            <v>TVE2:NAC.</v>
          </cell>
          <cell r="B689" t="str">
            <v xml:space="preserve"> 23H30</v>
          </cell>
          <cell r="C689">
            <v>0.97916666666666663</v>
          </cell>
          <cell r="D689">
            <v>36311</v>
          </cell>
          <cell r="E689">
            <v>20</v>
          </cell>
          <cell r="F689">
            <v>1</v>
          </cell>
          <cell r="G689">
            <v>1000</v>
          </cell>
          <cell r="H689">
            <v>492</v>
          </cell>
          <cell r="I689">
            <v>2</v>
          </cell>
          <cell r="J689" t="str">
            <v xml:space="preserve"> QUE GRANDE ES EL CINE</v>
          </cell>
          <cell r="K689" t="str">
            <v xml:space="preserve"> QUE GRANDE ES EL CINE</v>
          </cell>
          <cell r="L689">
            <v>1000</v>
          </cell>
          <cell r="M689">
            <v>492</v>
          </cell>
          <cell r="N689">
            <v>2</v>
          </cell>
          <cell r="O689" t="str">
            <v>PT</v>
          </cell>
          <cell r="P689" t="str">
            <v>Lab</v>
          </cell>
          <cell r="Q689" t="str">
            <v>NAC.</v>
          </cell>
        </row>
        <row r="690">
          <cell r="A690" t="str">
            <v>TVE2:NAC.</v>
          </cell>
          <cell r="B690" t="str">
            <v xml:space="preserve"> 23H00</v>
          </cell>
          <cell r="C690">
            <v>0.95833333333333337</v>
          </cell>
          <cell r="D690">
            <v>36312</v>
          </cell>
          <cell r="E690">
            <v>20</v>
          </cell>
          <cell r="F690">
            <v>1</v>
          </cell>
          <cell r="G690">
            <v>1500</v>
          </cell>
          <cell r="H690">
            <v>536</v>
          </cell>
          <cell r="I690">
            <v>2.8</v>
          </cell>
          <cell r="J690" t="str">
            <v xml:space="preserve"> VERSION ESPAÑOLA</v>
          </cell>
          <cell r="K690" t="str">
            <v xml:space="preserve"> VERSION ESPAÑOLA</v>
          </cell>
          <cell r="L690">
            <v>1500</v>
          </cell>
          <cell r="M690">
            <v>536</v>
          </cell>
          <cell r="N690">
            <v>2.8</v>
          </cell>
          <cell r="O690" t="str">
            <v>PT</v>
          </cell>
          <cell r="P690" t="str">
            <v>Lab</v>
          </cell>
          <cell r="Q690" t="str">
            <v>NAC.</v>
          </cell>
        </row>
        <row r="691">
          <cell r="A691" t="str">
            <v>TVE2:NAC.</v>
          </cell>
          <cell r="B691" t="str">
            <v xml:space="preserve"> 24H45</v>
          </cell>
          <cell r="C691">
            <v>1.03125</v>
          </cell>
          <cell r="D691">
            <v>36312</v>
          </cell>
          <cell r="E691">
            <v>20</v>
          </cell>
          <cell r="F691">
            <v>1</v>
          </cell>
          <cell r="G691">
            <v>150</v>
          </cell>
          <cell r="H691">
            <v>127</v>
          </cell>
          <cell r="I691">
            <v>1.2</v>
          </cell>
          <cell r="J691" t="str">
            <v xml:space="preserve"> CINE</v>
          </cell>
          <cell r="K691" t="str">
            <v xml:space="preserve"> CINE</v>
          </cell>
          <cell r="L691">
            <v>150</v>
          </cell>
          <cell r="M691">
            <v>127</v>
          </cell>
          <cell r="N691">
            <v>1.2</v>
          </cell>
          <cell r="O691" t="str">
            <v>DT</v>
          </cell>
          <cell r="P691" t="str">
            <v>Lab</v>
          </cell>
          <cell r="Q691" t="str">
            <v>NAC.</v>
          </cell>
        </row>
        <row r="692">
          <cell r="A692" t="str">
            <v>TVE2:NAC.</v>
          </cell>
          <cell r="B692" t="str">
            <v xml:space="preserve"> 15H45</v>
          </cell>
          <cell r="C692">
            <v>0.65625</v>
          </cell>
          <cell r="D692">
            <v>36313</v>
          </cell>
          <cell r="E692">
            <v>20</v>
          </cell>
          <cell r="F692">
            <v>1</v>
          </cell>
          <cell r="G692">
            <v>1000</v>
          </cell>
          <cell r="H692">
            <v>441</v>
          </cell>
          <cell r="I692">
            <v>2.2999999999999998</v>
          </cell>
          <cell r="J692" t="str">
            <v xml:space="preserve"> GRANDES DOCUMENTALES</v>
          </cell>
          <cell r="K692" t="str">
            <v xml:space="preserve"> GRANDES DOCUMENTALES</v>
          </cell>
          <cell r="L692">
            <v>1000</v>
          </cell>
          <cell r="M692">
            <v>441</v>
          </cell>
          <cell r="N692">
            <v>2.2999999999999998</v>
          </cell>
          <cell r="O692" t="str">
            <v>DT</v>
          </cell>
          <cell r="P692" t="str">
            <v>Lab</v>
          </cell>
          <cell r="Q692" t="str">
            <v>NAC.</v>
          </cell>
        </row>
        <row r="693">
          <cell r="A693" t="str">
            <v>TVE2:NAC.</v>
          </cell>
          <cell r="B693" t="str">
            <v xml:space="preserve"> 16H45</v>
          </cell>
          <cell r="C693">
            <v>0.69791666666666663</v>
          </cell>
          <cell r="D693">
            <v>36315</v>
          </cell>
          <cell r="E693">
            <v>20</v>
          </cell>
          <cell r="F693">
            <v>1</v>
          </cell>
          <cell r="G693">
            <v>500</v>
          </cell>
          <cell r="H693">
            <v>230</v>
          </cell>
          <cell r="I693">
            <v>2.2000000000000002</v>
          </cell>
          <cell r="J693" t="str">
            <v xml:space="preserve"> DOCUMENTAL</v>
          </cell>
          <cell r="K693" t="str">
            <v xml:space="preserve"> DOCUMENTAL</v>
          </cell>
          <cell r="L693">
            <v>500</v>
          </cell>
          <cell r="M693">
            <v>230</v>
          </cell>
          <cell r="N693">
            <v>2.2000000000000002</v>
          </cell>
          <cell r="O693" t="str">
            <v>DT</v>
          </cell>
          <cell r="P693" t="str">
            <v>Lab</v>
          </cell>
          <cell r="Q693" t="str">
            <v>NAC.</v>
          </cell>
        </row>
        <row r="694">
          <cell r="A694" t="str">
            <v>TVE2:NAC.</v>
          </cell>
          <cell r="B694" t="str">
            <v xml:space="preserve"> 23H00</v>
          </cell>
          <cell r="C694">
            <v>0.95833333333333337</v>
          </cell>
          <cell r="D694">
            <v>36315</v>
          </cell>
          <cell r="E694">
            <v>20</v>
          </cell>
          <cell r="F694">
            <v>1</v>
          </cell>
          <cell r="G694">
            <v>800</v>
          </cell>
          <cell r="H694">
            <v>442</v>
          </cell>
          <cell r="I694">
            <v>1.8</v>
          </cell>
          <cell r="J694" t="str">
            <v xml:space="preserve"> LA NOCHE TEMATICA DE LA 2</v>
          </cell>
          <cell r="K694" t="str">
            <v xml:space="preserve"> LA NOCHE TEMATICA DE LA 2</v>
          </cell>
          <cell r="L694">
            <v>800</v>
          </cell>
          <cell r="M694">
            <v>442</v>
          </cell>
          <cell r="N694">
            <v>1.8</v>
          </cell>
          <cell r="O694" t="str">
            <v>PT</v>
          </cell>
          <cell r="P694" t="str">
            <v>Lab</v>
          </cell>
          <cell r="Q694" t="str">
            <v>NAC.</v>
          </cell>
        </row>
        <row r="695">
          <cell r="A695" t="str">
            <v>TVE2:NAC.</v>
          </cell>
          <cell r="B695" t="str">
            <v xml:space="preserve"> 25H15</v>
          </cell>
          <cell r="C695">
            <v>1.0520833333333333</v>
          </cell>
          <cell r="D695">
            <v>36315</v>
          </cell>
          <cell r="E695">
            <v>20</v>
          </cell>
          <cell r="F695">
            <v>1</v>
          </cell>
          <cell r="G695">
            <v>300</v>
          </cell>
          <cell r="H695">
            <v>222</v>
          </cell>
          <cell r="I695">
            <v>1.4</v>
          </cell>
          <cell r="J695" t="str">
            <v xml:space="preserve"> LA NOCHE TEMATICA DE LA 2</v>
          </cell>
          <cell r="K695" t="str">
            <v xml:space="preserve"> LA NOCHE TEMATICA DE LA 2</v>
          </cell>
          <cell r="L695">
            <v>300</v>
          </cell>
          <cell r="M695">
            <v>222</v>
          </cell>
          <cell r="N695">
            <v>1.4</v>
          </cell>
          <cell r="O695" t="str">
            <v>DT</v>
          </cell>
          <cell r="P695" t="str">
            <v>Lab</v>
          </cell>
          <cell r="Q695" t="str">
            <v>NAC.</v>
          </cell>
        </row>
        <row r="696">
          <cell r="A696" t="str">
            <v>TVE2:NAC.</v>
          </cell>
          <cell r="B696" t="str">
            <v xml:space="preserve"> 17H30</v>
          </cell>
          <cell r="C696">
            <v>0.72916666666666663</v>
          </cell>
          <cell r="D696">
            <v>36316</v>
          </cell>
          <cell r="E696">
            <v>20</v>
          </cell>
          <cell r="F696">
            <v>1</v>
          </cell>
          <cell r="G696">
            <v>300</v>
          </cell>
          <cell r="H696">
            <v>282</v>
          </cell>
          <cell r="I696">
            <v>1.1000000000000001</v>
          </cell>
          <cell r="J696" t="str">
            <v xml:space="preserve"> MUSICAL (R)</v>
          </cell>
          <cell r="K696" t="str">
            <v xml:space="preserve"> MUSICAL (R)</v>
          </cell>
          <cell r="L696">
            <v>300</v>
          </cell>
          <cell r="M696">
            <v>282</v>
          </cell>
          <cell r="N696">
            <v>1.1000000000000001</v>
          </cell>
          <cell r="O696" t="str">
            <v>DT</v>
          </cell>
          <cell r="P696" t="str">
            <v>FS</v>
          </cell>
          <cell r="Q696" t="str">
            <v>NAC.</v>
          </cell>
        </row>
        <row r="697">
          <cell r="A697" t="str">
            <v>TVE2:NAC.</v>
          </cell>
          <cell r="B697" t="str">
            <v xml:space="preserve"> 24H30</v>
          </cell>
          <cell r="C697">
            <v>1.0208333333333333</v>
          </cell>
          <cell r="D697">
            <v>36316</v>
          </cell>
          <cell r="E697">
            <v>20</v>
          </cell>
          <cell r="F697">
            <v>1</v>
          </cell>
          <cell r="G697">
            <v>200</v>
          </cell>
          <cell r="H697">
            <v>173</v>
          </cell>
          <cell r="I697">
            <v>1.2</v>
          </cell>
          <cell r="J697" t="str">
            <v xml:space="preserve"> GRANDE ES EL TEATRO</v>
          </cell>
          <cell r="K697" t="str">
            <v xml:space="preserve"> GRANDE ES EL TEATRO</v>
          </cell>
          <cell r="L697">
            <v>200</v>
          </cell>
          <cell r="M697">
            <v>173</v>
          </cell>
          <cell r="N697">
            <v>1.2</v>
          </cell>
          <cell r="O697" t="str">
            <v>DT</v>
          </cell>
          <cell r="P697" t="str">
            <v>FS</v>
          </cell>
          <cell r="Q697" t="str">
            <v>NAC.</v>
          </cell>
        </row>
        <row r="698">
          <cell r="A698" t="str">
            <v>TVE2:NAC.</v>
          </cell>
          <cell r="B698" t="str">
            <v xml:space="preserve"> 21H45</v>
          </cell>
          <cell r="C698">
            <v>0.90625</v>
          </cell>
          <cell r="D698">
            <v>36317</v>
          </cell>
          <cell r="E698">
            <v>20</v>
          </cell>
          <cell r="F698">
            <v>1</v>
          </cell>
          <cell r="G698">
            <v>1000</v>
          </cell>
          <cell r="H698">
            <v>675</v>
          </cell>
          <cell r="I698">
            <v>1.5</v>
          </cell>
          <cell r="J698" t="str">
            <v xml:space="preserve"> DOCUMENTAL</v>
          </cell>
          <cell r="K698" t="str">
            <v xml:space="preserve"> DOCUMENTAL</v>
          </cell>
          <cell r="L698">
            <v>1000</v>
          </cell>
          <cell r="M698">
            <v>675</v>
          </cell>
          <cell r="N698">
            <v>1.5</v>
          </cell>
          <cell r="O698" t="str">
            <v>PT</v>
          </cell>
          <cell r="P698" t="str">
            <v>FS</v>
          </cell>
          <cell r="Q698" t="str">
            <v>NAC.</v>
          </cell>
        </row>
        <row r="699">
          <cell r="A699" t="str">
            <v>TVE2:NAC.</v>
          </cell>
          <cell r="B699" t="str">
            <v xml:space="preserve"> 22H45</v>
          </cell>
          <cell r="C699">
            <v>0.94791666666666663</v>
          </cell>
          <cell r="D699">
            <v>36317</v>
          </cell>
          <cell r="E699">
            <v>20</v>
          </cell>
          <cell r="F699">
            <v>1</v>
          </cell>
          <cell r="G699">
            <v>2000</v>
          </cell>
          <cell r="H699">
            <v>984</v>
          </cell>
          <cell r="I699">
            <v>2</v>
          </cell>
          <cell r="J699" t="str">
            <v xml:space="preserve"> ESTUDIO ESTADIO</v>
          </cell>
          <cell r="K699" t="str">
            <v xml:space="preserve"> ESTUDIO ESTADIO</v>
          </cell>
          <cell r="L699">
            <v>2000</v>
          </cell>
          <cell r="M699">
            <v>984</v>
          </cell>
          <cell r="N699">
            <v>2</v>
          </cell>
          <cell r="O699" t="str">
            <v>PT</v>
          </cell>
          <cell r="P699" t="str">
            <v>FS</v>
          </cell>
          <cell r="Q699" t="str">
            <v>NAC.</v>
          </cell>
        </row>
        <row r="700">
          <cell r="A700" t="str">
            <v>TVE2:NAC.</v>
          </cell>
          <cell r="B700" t="str">
            <v xml:space="preserve"> 15H45</v>
          </cell>
          <cell r="C700">
            <v>0.65625</v>
          </cell>
          <cell r="D700">
            <v>36318</v>
          </cell>
          <cell r="E700">
            <v>20</v>
          </cell>
          <cell r="F700">
            <v>1</v>
          </cell>
          <cell r="G700">
            <v>1000</v>
          </cell>
          <cell r="H700">
            <v>420</v>
          </cell>
          <cell r="I700">
            <v>2.4</v>
          </cell>
          <cell r="J700" t="str">
            <v xml:space="preserve"> GRANDES DOCUMENTALES</v>
          </cell>
          <cell r="K700" t="str">
            <v xml:space="preserve"> GRANDES DOCUMENTALES</v>
          </cell>
          <cell r="L700">
            <v>1000</v>
          </cell>
          <cell r="M700">
            <v>420</v>
          </cell>
          <cell r="N700">
            <v>2.4</v>
          </cell>
          <cell r="O700" t="str">
            <v>DT</v>
          </cell>
          <cell r="P700" t="str">
            <v>Lab</v>
          </cell>
          <cell r="Q700" t="str">
            <v>NAC.</v>
          </cell>
        </row>
        <row r="701">
          <cell r="A701" t="str">
            <v>TVE2:NAC.</v>
          </cell>
          <cell r="B701" t="str">
            <v xml:space="preserve"> 22H30</v>
          </cell>
          <cell r="C701">
            <v>0.9375</v>
          </cell>
          <cell r="D701">
            <v>36318</v>
          </cell>
          <cell r="E701">
            <v>20</v>
          </cell>
          <cell r="F701">
            <v>1</v>
          </cell>
          <cell r="G701">
            <v>1000</v>
          </cell>
          <cell r="H701">
            <v>532</v>
          </cell>
          <cell r="I701">
            <v>1.9</v>
          </cell>
          <cell r="J701" t="str">
            <v xml:space="preserve"> QUE GRANDE ES EL CINE</v>
          </cell>
          <cell r="K701" t="str">
            <v xml:space="preserve"> QUE GRANDE ES EL CINE</v>
          </cell>
          <cell r="L701">
            <v>1000</v>
          </cell>
          <cell r="M701">
            <v>532</v>
          </cell>
          <cell r="N701">
            <v>1.9</v>
          </cell>
          <cell r="O701" t="str">
            <v>PT</v>
          </cell>
          <cell r="P701" t="str">
            <v>Lab</v>
          </cell>
          <cell r="Q701" t="str">
            <v>NAC.</v>
          </cell>
        </row>
        <row r="702">
          <cell r="A702" t="str">
            <v>TVE2:NAC.</v>
          </cell>
          <cell r="B702" t="str">
            <v xml:space="preserve"> 22H30</v>
          </cell>
          <cell r="C702">
            <v>0.9375</v>
          </cell>
          <cell r="D702">
            <v>36319</v>
          </cell>
          <cell r="E702">
            <v>20</v>
          </cell>
          <cell r="F702">
            <v>1</v>
          </cell>
          <cell r="G702">
            <v>1500</v>
          </cell>
          <cell r="H702">
            <v>682</v>
          </cell>
          <cell r="I702">
            <v>2.2000000000000002</v>
          </cell>
          <cell r="J702" t="str">
            <v xml:space="preserve"> VERSION ESPAÑOLA</v>
          </cell>
          <cell r="K702" t="str">
            <v xml:space="preserve"> VERSION ESPAÑOLA</v>
          </cell>
          <cell r="L702">
            <v>1500</v>
          </cell>
          <cell r="M702">
            <v>682</v>
          </cell>
          <cell r="N702">
            <v>2.2000000000000002</v>
          </cell>
          <cell r="O702" t="str">
            <v>PT</v>
          </cell>
          <cell r="P702" t="str">
            <v>Lab</v>
          </cell>
          <cell r="Q702" t="str">
            <v>NAC.</v>
          </cell>
        </row>
        <row r="703">
          <cell r="A703" t="str">
            <v>TVE2:NAC.</v>
          </cell>
          <cell r="B703" t="str">
            <v xml:space="preserve"> 24H45</v>
          </cell>
          <cell r="C703">
            <v>1.03125</v>
          </cell>
          <cell r="D703">
            <v>36319</v>
          </cell>
          <cell r="E703">
            <v>20</v>
          </cell>
          <cell r="F703">
            <v>1</v>
          </cell>
          <cell r="G703">
            <v>150</v>
          </cell>
          <cell r="H703">
            <v>129</v>
          </cell>
          <cell r="I703">
            <v>1.2</v>
          </cell>
          <cell r="J703" t="str">
            <v xml:space="preserve"> CINE</v>
          </cell>
          <cell r="K703" t="str">
            <v xml:space="preserve"> CINE</v>
          </cell>
          <cell r="L703">
            <v>150</v>
          </cell>
          <cell r="M703">
            <v>129</v>
          </cell>
          <cell r="N703">
            <v>1.2</v>
          </cell>
          <cell r="O703" t="str">
            <v>DT</v>
          </cell>
          <cell r="P703" t="str">
            <v>Lab</v>
          </cell>
          <cell r="Q703" t="str">
            <v>NAC.</v>
          </cell>
        </row>
        <row r="704">
          <cell r="A704" t="str">
            <v>TVE2:NAC.</v>
          </cell>
          <cell r="B704" t="str">
            <v xml:space="preserve"> 15H45</v>
          </cell>
          <cell r="C704">
            <v>0.65625</v>
          </cell>
          <cell r="D704">
            <v>36320</v>
          </cell>
          <cell r="E704">
            <v>20</v>
          </cell>
          <cell r="F704">
            <v>1</v>
          </cell>
          <cell r="G704">
            <v>1000</v>
          </cell>
          <cell r="H704">
            <v>441</v>
          </cell>
          <cell r="I704">
            <v>2.2999999999999998</v>
          </cell>
          <cell r="J704" t="str">
            <v xml:space="preserve"> GRANDES DOCUMENTALES</v>
          </cell>
          <cell r="K704" t="str">
            <v xml:space="preserve"> GRANDES DOCUMENTALES</v>
          </cell>
          <cell r="L704">
            <v>1000</v>
          </cell>
          <cell r="M704">
            <v>441</v>
          </cell>
          <cell r="N704">
            <v>2.2999999999999998</v>
          </cell>
          <cell r="O704" t="str">
            <v>DT</v>
          </cell>
          <cell r="P704" t="str">
            <v>Lab</v>
          </cell>
          <cell r="Q704" t="str">
            <v>NAC.</v>
          </cell>
        </row>
        <row r="705">
          <cell r="A705" t="str">
            <v>TVE2:NAC.</v>
          </cell>
          <cell r="B705" t="str">
            <v xml:space="preserve"> 16H45</v>
          </cell>
          <cell r="C705">
            <v>0.69791666666666663</v>
          </cell>
          <cell r="D705">
            <v>36320</v>
          </cell>
          <cell r="E705">
            <v>20</v>
          </cell>
          <cell r="F705">
            <v>1</v>
          </cell>
          <cell r="G705">
            <v>500</v>
          </cell>
          <cell r="H705">
            <v>278</v>
          </cell>
          <cell r="I705">
            <v>1.8</v>
          </cell>
          <cell r="J705" t="str">
            <v xml:space="preserve"> DOCUMENTAL</v>
          </cell>
          <cell r="K705" t="str">
            <v xml:space="preserve"> DOCUMENTAL</v>
          </cell>
          <cell r="L705">
            <v>500</v>
          </cell>
          <cell r="M705">
            <v>278</v>
          </cell>
          <cell r="N705">
            <v>1.8</v>
          </cell>
          <cell r="O705" t="str">
            <v>DT</v>
          </cell>
          <cell r="P705" t="str">
            <v>Lab</v>
          </cell>
          <cell r="Q705" t="str">
            <v>NAC.</v>
          </cell>
        </row>
        <row r="706">
          <cell r="A706" t="str">
            <v>TVE2:NAC.</v>
          </cell>
          <cell r="B706" t="str">
            <v xml:space="preserve"> 22H30</v>
          </cell>
          <cell r="C706">
            <v>0.9375</v>
          </cell>
          <cell r="D706">
            <v>36322</v>
          </cell>
          <cell r="E706">
            <v>20</v>
          </cell>
          <cell r="F706">
            <v>1</v>
          </cell>
          <cell r="G706">
            <v>1000</v>
          </cell>
          <cell r="H706">
            <v>678</v>
          </cell>
          <cell r="I706">
            <v>1.5</v>
          </cell>
          <cell r="J706" t="str">
            <v xml:space="preserve"> LA NOCHE TEMATICA DE LA 2</v>
          </cell>
          <cell r="K706" t="str">
            <v xml:space="preserve"> LA NOCHE TEMATICA DE LA 2</v>
          </cell>
          <cell r="L706">
            <v>1000</v>
          </cell>
          <cell r="M706">
            <v>678</v>
          </cell>
          <cell r="N706">
            <v>1.5</v>
          </cell>
          <cell r="O706" t="str">
            <v>PT</v>
          </cell>
          <cell r="P706" t="str">
            <v>Lab</v>
          </cell>
          <cell r="Q706" t="str">
            <v>NAC.</v>
          </cell>
        </row>
        <row r="707">
          <cell r="A707" t="str">
            <v>TVE2:NAC.</v>
          </cell>
          <cell r="B707" t="str">
            <v xml:space="preserve"> 24H30</v>
          </cell>
          <cell r="C707">
            <v>1.0208333333333333</v>
          </cell>
          <cell r="D707">
            <v>36322</v>
          </cell>
          <cell r="E707">
            <v>20</v>
          </cell>
          <cell r="F707">
            <v>1</v>
          </cell>
          <cell r="G707">
            <v>300</v>
          </cell>
          <cell r="H707">
            <v>163</v>
          </cell>
          <cell r="I707">
            <v>1.8</v>
          </cell>
          <cell r="J707" t="str">
            <v xml:space="preserve"> LA NOCHE TEMATICA DE LA 2</v>
          </cell>
          <cell r="K707" t="str">
            <v xml:space="preserve"> LA NOCHE TEMATICA DE LA 2</v>
          </cell>
          <cell r="L707">
            <v>300</v>
          </cell>
          <cell r="M707">
            <v>163</v>
          </cell>
          <cell r="N707">
            <v>1.8</v>
          </cell>
          <cell r="O707" t="str">
            <v>DT</v>
          </cell>
          <cell r="P707" t="str">
            <v>Lab</v>
          </cell>
          <cell r="Q707" t="str">
            <v>NAC.</v>
          </cell>
        </row>
        <row r="708">
          <cell r="A708" t="str">
            <v>TVE2:NAC.</v>
          </cell>
          <cell r="B708" t="str">
            <v xml:space="preserve"> 25H15</v>
          </cell>
          <cell r="C708">
            <v>1.0520833333333333</v>
          </cell>
          <cell r="D708">
            <v>36322</v>
          </cell>
          <cell r="E708">
            <v>20</v>
          </cell>
          <cell r="F708">
            <v>1</v>
          </cell>
          <cell r="G708">
            <v>300</v>
          </cell>
          <cell r="H708">
            <v>224</v>
          </cell>
          <cell r="I708">
            <v>1.3</v>
          </cell>
          <cell r="J708" t="str">
            <v xml:space="preserve"> LA NOCHE TEMATICA DE LA 2</v>
          </cell>
          <cell r="K708" t="str">
            <v xml:space="preserve"> LA NOCHE TEMATICA DE LA 2</v>
          </cell>
          <cell r="L708">
            <v>300</v>
          </cell>
          <cell r="M708">
            <v>224</v>
          </cell>
          <cell r="N708">
            <v>1.3</v>
          </cell>
          <cell r="O708" t="str">
            <v>DT</v>
          </cell>
          <cell r="P708" t="str">
            <v>Lab</v>
          </cell>
          <cell r="Q708" t="str">
            <v>NAC.</v>
          </cell>
        </row>
        <row r="709">
          <cell r="A709" t="str">
            <v>TVE2:NAC.</v>
          </cell>
          <cell r="B709" t="str">
            <v xml:space="preserve"> 15H45</v>
          </cell>
          <cell r="C709">
            <v>0.65625</v>
          </cell>
          <cell r="D709">
            <v>36323</v>
          </cell>
          <cell r="E709">
            <v>20</v>
          </cell>
          <cell r="F709">
            <v>1</v>
          </cell>
          <cell r="G709">
            <v>800</v>
          </cell>
          <cell r="H709">
            <v>765</v>
          </cell>
          <cell r="I709">
            <v>1</v>
          </cell>
          <cell r="J709" t="str">
            <v xml:space="preserve"> DEPORTES</v>
          </cell>
          <cell r="K709" t="str">
            <v xml:space="preserve"> DEPORTES</v>
          </cell>
          <cell r="L709">
            <v>800</v>
          </cell>
          <cell r="M709">
            <v>765</v>
          </cell>
          <cell r="N709">
            <v>1</v>
          </cell>
          <cell r="O709" t="str">
            <v>DT</v>
          </cell>
          <cell r="P709" t="str">
            <v>FS</v>
          </cell>
          <cell r="Q709" t="str">
            <v>NAC.</v>
          </cell>
        </row>
        <row r="710">
          <cell r="A710" t="str">
            <v>TVE2:NAC.</v>
          </cell>
          <cell r="B710" t="str">
            <v xml:space="preserve"> 17H30</v>
          </cell>
          <cell r="C710">
            <v>0.72916666666666663</v>
          </cell>
          <cell r="D710">
            <v>36323</v>
          </cell>
          <cell r="E710">
            <v>20</v>
          </cell>
          <cell r="F710">
            <v>1</v>
          </cell>
          <cell r="G710">
            <v>300</v>
          </cell>
          <cell r="H710">
            <v>287</v>
          </cell>
          <cell r="I710">
            <v>1</v>
          </cell>
          <cell r="J710" t="str">
            <v xml:space="preserve"> MUSICAL (R)</v>
          </cell>
          <cell r="K710" t="str">
            <v xml:space="preserve"> MUSICAL (R)</v>
          </cell>
          <cell r="L710">
            <v>300</v>
          </cell>
          <cell r="M710">
            <v>287</v>
          </cell>
          <cell r="N710">
            <v>1</v>
          </cell>
          <cell r="O710" t="str">
            <v>DT</v>
          </cell>
          <cell r="P710" t="str">
            <v>FS</v>
          </cell>
          <cell r="Q710" t="str">
            <v>NAC.</v>
          </cell>
        </row>
        <row r="711">
          <cell r="A711" t="str">
            <v>TVE2:NAC.</v>
          </cell>
          <cell r="B711" t="str">
            <v xml:space="preserve"> 22H45</v>
          </cell>
          <cell r="C711">
            <v>0.94791666666666663</v>
          </cell>
          <cell r="D711">
            <v>36324</v>
          </cell>
          <cell r="E711">
            <v>20</v>
          </cell>
          <cell r="F711">
            <v>1</v>
          </cell>
          <cell r="G711">
            <v>2000</v>
          </cell>
          <cell r="H711">
            <v>964</v>
          </cell>
          <cell r="I711">
            <v>2.1</v>
          </cell>
          <cell r="J711" t="str">
            <v xml:space="preserve"> ESTUDIO ESTADIO</v>
          </cell>
          <cell r="K711" t="str">
            <v xml:space="preserve"> ESTUDIO ESTADIO</v>
          </cell>
          <cell r="L711">
            <v>2000</v>
          </cell>
          <cell r="M711">
            <v>964</v>
          </cell>
          <cell r="N711">
            <v>2.1</v>
          </cell>
          <cell r="O711" t="str">
            <v>PT</v>
          </cell>
          <cell r="P711" t="str">
            <v>FS</v>
          </cell>
          <cell r="Q711" t="str">
            <v>NAC.</v>
          </cell>
        </row>
        <row r="712">
          <cell r="A712" t="str">
            <v>TVG:GAL.</v>
          </cell>
          <cell r="B712" t="str">
            <v>. 13H30</v>
          </cell>
          <cell r="C712">
            <v>0.5625</v>
          </cell>
          <cell r="D712">
            <v>36279</v>
          </cell>
          <cell r="E712">
            <v>20</v>
          </cell>
          <cell r="F712">
            <v>1</v>
          </cell>
          <cell r="G712">
            <v>150</v>
          </cell>
          <cell r="H712">
            <v>852</v>
          </cell>
          <cell r="I712">
            <v>0.2</v>
          </cell>
          <cell r="J712" t="str">
            <v xml:space="preserve"> TELEXORNAL REVISTA</v>
          </cell>
          <cell r="K712" t="str">
            <v xml:space="preserve"> TELEXORNAL REVISTA</v>
          </cell>
          <cell r="L712">
            <v>150</v>
          </cell>
          <cell r="M712">
            <v>852</v>
          </cell>
          <cell r="N712">
            <v>0.2</v>
          </cell>
          <cell r="O712" t="str">
            <v>DT</v>
          </cell>
          <cell r="P712" t="str">
            <v>Lab</v>
          </cell>
          <cell r="Q712" t="str">
            <v>GAL.</v>
          </cell>
        </row>
        <row r="713">
          <cell r="A713" t="str">
            <v>TVG:GAL.</v>
          </cell>
          <cell r="B713" t="str">
            <v>. 14H30</v>
          </cell>
          <cell r="C713">
            <v>0.60416666666666663</v>
          </cell>
          <cell r="D713">
            <v>36279</v>
          </cell>
          <cell r="E713">
            <v>20</v>
          </cell>
          <cell r="F713">
            <v>1</v>
          </cell>
          <cell r="G713">
            <v>350</v>
          </cell>
          <cell r="H713">
            <v>781</v>
          </cell>
          <cell r="I713">
            <v>0.4</v>
          </cell>
          <cell r="J713" t="str">
            <v xml:space="preserve"> TELEXORNAL</v>
          </cell>
          <cell r="K713" t="str">
            <v xml:space="preserve"> TELEXORNAL</v>
          </cell>
          <cell r="L713">
            <v>350</v>
          </cell>
          <cell r="M713">
            <v>781</v>
          </cell>
          <cell r="N713">
            <v>0.4</v>
          </cell>
          <cell r="O713" t="str">
            <v>DT</v>
          </cell>
          <cell r="P713" t="str">
            <v>Lab</v>
          </cell>
          <cell r="Q713" t="str">
            <v>GAL.</v>
          </cell>
        </row>
        <row r="714">
          <cell r="A714" t="str">
            <v>TVG:GAL.</v>
          </cell>
          <cell r="B714" t="str">
            <v>. 15H00</v>
          </cell>
          <cell r="C714">
            <v>0.625</v>
          </cell>
          <cell r="D714">
            <v>36279</v>
          </cell>
          <cell r="E714">
            <v>20</v>
          </cell>
          <cell r="F714">
            <v>1</v>
          </cell>
          <cell r="G714">
            <v>350</v>
          </cell>
          <cell r="H714">
            <v>1287</v>
          </cell>
          <cell r="I714">
            <v>0.3</v>
          </cell>
          <cell r="J714" t="str">
            <v xml:space="preserve"> TELEXORNAL</v>
          </cell>
          <cell r="K714" t="str">
            <v xml:space="preserve"> TELEXORNAL</v>
          </cell>
          <cell r="L714">
            <v>350</v>
          </cell>
          <cell r="M714">
            <v>1287</v>
          </cell>
          <cell r="N714">
            <v>0.3</v>
          </cell>
          <cell r="O714" t="str">
            <v>DT</v>
          </cell>
          <cell r="P714" t="str">
            <v>Lab</v>
          </cell>
          <cell r="Q714" t="str">
            <v>GAL.</v>
          </cell>
        </row>
        <row r="715">
          <cell r="A715" t="str">
            <v>TVG:GAL.</v>
          </cell>
          <cell r="B715" t="str">
            <v>. 17H00</v>
          </cell>
          <cell r="C715">
            <v>0.70833333333333337</v>
          </cell>
          <cell r="D715">
            <v>36279</v>
          </cell>
          <cell r="E715">
            <v>20</v>
          </cell>
          <cell r="F715">
            <v>1</v>
          </cell>
          <cell r="G715">
            <v>160</v>
          </cell>
          <cell r="H715">
            <v>952</v>
          </cell>
          <cell r="I715">
            <v>0.2</v>
          </cell>
          <cell r="J715" t="str">
            <v xml:space="preserve"> TARDES CON ANA</v>
          </cell>
          <cell r="K715" t="str">
            <v xml:space="preserve"> TARDES CON ANA</v>
          </cell>
          <cell r="L715">
            <v>160</v>
          </cell>
          <cell r="M715">
            <v>952</v>
          </cell>
          <cell r="N715">
            <v>0.2</v>
          </cell>
          <cell r="O715" t="str">
            <v>DT</v>
          </cell>
          <cell r="P715" t="str">
            <v>Lab</v>
          </cell>
          <cell r="Q715" t="str">
            <v>GAL.</v>
          </cell>
        </row>
        <row r="716">
          <cell r="A716" t="str">
            <v>TVG:GAL.</v>
          </cell>
          <cell r="B716" t="str">
            <v>. 17H30</v>
          </cell>
          <cell r="C716">
            <v>0.72916666666666663</v>
          </cell>
          <cell r="D716">
            <v>36279</v>
          </cell>
          <cell r="E716">
            <v>20</v>
          </cell>
          <cell r="F716">
            <v>1</v>
          </cell>
          <cell r="G716">
            <v>65</v>
          </cell>
          <cell r="H716">
            <v>580</v>
          </cell>
          <cell r="I716">
            <v>0.1</v>
          </cell>
          <cell r="J716" t="str">
            <v xml:space="preserve"> MAGAZINE</v>
          </cell>
          <cell r="K716" t="str">
            <v xml:space="preserve"> MAGAZINE</v>
          </cell>
          <cell r="L716">
            <v>65</v>
          </cell>
          <cell r="M716">
            <v>580</v>
          </cell>
          <cell r="N716">
            <v>0.1</v>
          </cell>
          <cell r="O716" t="str">
            <v>DT</v>
          </cell>
          <cell r="P716" t="str">
            <v>Lab</v>
          </cell>
          <cell r="Q716" t="str">
            <v>GAL.</v>
          </cell>
        </row>
        <row r="717">
          <cell r="A717" t="str">
            <v>TVG:GAL.</v>
          </cell>
          <cell r="B717" t="str">
            <v>. 20H00</v>
          </cell>
          <cell r="C717">
            <v>0.83333333333333337</v>
          </cell>
          <cell r="D717">
            <v>36279</v>
          </cell>
          <cell r="E717">
            <v>20</v>
          </cell>
          <cell r="F717">
            <v>1</v>
          </cell>
          <cell r="G717">
            <v>100</v>
          </cell>
          <cell r="H717">
            <v>1136</v>
          </cell>
          <cell r="I717">
            <v>0.1</v>
          </cell>
          <cell r="J717" t="str">
            <v xml:space="preserve"> CONCURSO</v>
          </cell>
          <cell r="K717" t="str">
            <v xml:space="preserve"> CONCURSO</v>
          </cell>
          <cell r="L717">
            <v>100</v>
          </cell>
          <cell r="M717">
            <v>1136</v>
          </cell>
          <cell r="N717">
            <v>0.1</v>
          </cell>
          <cell r="O717" t="str">
            <v>DT</v>
          </cell>
          <cell r="P717" t="str">
            <v>Lab</v>
          </cell>
          <cell r="Q717" t="str">
            <v>GAL.</v>
          </cell>
        </row>
        <row r="718">
          <cell r="A718" t="str">
            <v>TVG:GAL.</v>
          </cell>
          <cell r="B718" t="str">
            <v>. 20H30</v>
          </cell>
          <cell r="C718">
            <v>0.85416666666666663</v>
          </cell>
          <cell r="D718">
            <v>36279</v>
          </cell>
          <cell r="E718">
            <v>20</v>
          </cell>
          <cell r="F718">
            <v>1</v>
          </cell>
          <cell r="G718">
            <v>300</v>
          </cell>
          <cell r="H718">
            <v>1429</v>
          </cell>
          <cell r="I718">
            <v>0.2</v>
          </cell>
          <cell r="J718" t="str">
            <v xml:space="preserve"> TELEXORNAL</v>
          </cell>
          <cell r="K718" t="str">
            <v xml:space="preserve"> TELEXORNAL</v>
          </cell>
          <cell r="L718">
            <v>300</v>
          </cell>
          <cell r="M718">
            <v>1429</v>
          </cell>
          <cell r="N718">
            <v>0.2</v>
          </cell>
          <cell r="O718" t="str">
            <v>PT</v>
          </cell>
          <cell r="P718" t="str">
            <v>Lab</v>
          </cell>
          <cell r="Q718" t="str">
            <v>GAL.</v>
          </cell>
        </row>
        <row r="719">
          <cell r="A719" t="str">
            <v>TVG:GAL.</v>
          </cell>
          <cell r="B719" t="str">
            <v>. 21H00</v>
          </cell>
          <cell r="C719">
            <v>0.875</v>
          </cell>
          <cell r="D719">
            <v>36279</v>
          </cell>
          <cell r="E719">
            <v>20</v>
          </cell>
          <cell r="F719">
            <v>1</v>
          </cell>
          <cell r="G719">
            <v>300</v>
          </cell>
          <cell r="H719">
            <v>1053</v>
          </cell>
          <cell r="I719">
            <v>0.3</v>
          </cell>
          <cell r="J719" t="str">
            <v xml:space="preserve"> TELEXORNAL</v>
          </cell>
          <cell r="K719" t="str">
            <v xml:space="preserve"> TELEXORNAL</v>
          </cell>
          <cell r="L719">
            <v>300</v>
          </cell>
          <cell r="M719">
            <v>1053</v>
          </cell>
          <cell r="N719">
            <v>0.3</v>
          </cell>
          <cell r="O719" t="str">
            <v>PT</v>
          </cell>
          <cell r="P719" t="str">
            <v>Lab</v>
          </cell>
          <cell r="Q719" t="str">
            <v>GAL.</v>
          </cell>
        </row>
        <row r="720">
          <cell r="A720" t="str">
            <v>TVG:GAL.</v>
          </cell>
          <cell r="B720" t="str">
            <v>. 21H30</v>
          </cell>
          <cell r="C720">
            <v>0.89583333333333337</v>
          </cell>
          <cell r="D720">
            <v>36279</v>
          </cell>
          <cell r="E720">
            <v>20</v>
          </cell>
          <cell r="F720">
            <v>1</v>
          </cell>
          <cell r="G720">
            <v>200</v>
          </cell>
          <cell r="H720">
            <v>684</v>
          </cell>
          <cell r="I720">
            <v>0.3</v>
          </cell>
          <cell r="J720" t="str">
            <v xml:space="preserve"> TELEXORNAL DEPORTES</v>
          </cell>
          <cell r="K720" t="str">
            <v xml:space="preserve"> TELEXORNAL DEPORTES</v>
          </cell>
          <cell r="L720">
            <v>200</v>
          </cell>
          <cell r="M720">
            <v>684</v>
          </cell>
          <cell r="N720">
            <v>0.3</v>
          </cell>
          <cell r="O720" t="str">
            <v>PT</v>
          </cell>
          <cell r="P720" t="str">
            <v>Lab</v>
          </cell>
          <cell r="Q720" t="str">
            <v>GAL.</v>
          </cell>
        </row>
        <row r="721">
          <cell r="A721" t="str">
            <v>TVG:GAL.</v>
          </cell>
          <cell r="B721" t="str">
            <v>. 22H00</v>
          </cell>
          <cell r="C721">
            <v>0.91666666666666663</v>
          </cell>
          <cell r="D721">
            <v>36279</v>
          </cell>
          <cell r="E721">
            <v>20</v>
          </cell>
          <cell r="F721">
            <v>1</v>
          </cell>
          <cell r="G721">
            <v>360</v>
          </cell>
          <cell r="H721">
            <v>608</v>
          </cell>
          <cell r="I721">
            <v>0.6</v>
          </cell>
          <cell r="J721" t="str">
            <v xml:space="preserve"> CINE</v>
          </cell>
          <cell r="K721" t="str">
            <v xml:space="preserve"> CINE</v>
          </cell>
          <cell r="L721">
            <v>360</v>
          </cell>
          <cell r="M721">
            <v>608</v>
          </cell>
          <cell r="N721">
            <v>0.6</v>
          </cell>
          <cell r="O721" t="str">
            <v>PT</v>
          </cell>
          <cell r="P721" t="str">
            <v>Lab</v>
          </cell>
          <cell r="Q721" t="str">
            <v>GAL.</v>
          </cell>
        </row>
        <row r="722">
          <cell r="A722" t="str">
            <v>TVG:GAL.</v>
          </cell>
          <cell r="B722" t="str">
            <v>. 22H30</v>
          </cell>
          <cell r="C722">
            <v>0.9375</v>
          </cell>
          <cell r="D722">
            <v>36279</v>
          </cell>
          <cell r="E722">
            <v>20</v>
          </cell>
          <cell r="F722">
            <v>1</v>
          </cell>
          <cell r="G722">
            <v>360</v>
          </cell>
          <cell r="H722">
            <v>593</v>
          </cell>
          <cell r="I722">
            <v>0.6</v>
          </cell>
          <cell r="J722" t="str">
            <v xml:space="preserve"> CINE</v>
          </cell>
          <cell r="K722" t="str">
            <v xml:space="preserve"> CINE</v>
          </cell>
          <cell r="L722">
            <v>360</v>
          </cell>
          <cell r="M722">
            <v>593</v>
          </cell>
          <cell r="N722">
            <v>0.6</v>
          </cell>
          <cell r="O722" t="str">
            <v>PT</v>
          </cell>
          <cell r="P722" t="str">
            <v>Lab</v>
          </cell>
          <cell r="Q722" t="str">
            <v>GAL.</v>
          </cell>
        </row>
        <row r="723">
          <cell r="A723" t="str">
            <v>TVG:GAL.</v>
          </cell>
          <cell r="B723" t="str">
            <v>. 23H30</v>
          </cell>
          <cell r="C723">
            <v>0.97916666666666663</v>
          </cell>
          <cell r="D723">
            <v>36279</v>
          </cell>
          <cell r="E723">
            <v>20</v>
          </cell>
          <cell r="F723">
            <v>1</v>
          </cell>
          <cell r="G723">
            <v>360</v>
          </cell>
          <cell r="H723">
            <v>889</v>
          </cell>
          <cell r="I723">
            <v>0.4</v>
          </cell>
          <cell r="J723" t="str">
            <v xml:space="preserve"> CINE</v>
          </cell>
          <cell r="K723" t="str">
            <v xml:space="preserve"> CINE</v>
          </cell>
          <cell r="L723">
            <v>360</v>
          </cell>
          <cell r="M723">
            <v>889</v>
          </cell>
          <cell r="N723">
            <v>0.4</v>
          </cell>
          <cell r="O723" t="str">
            <v>PT</v>
          </cell>
          <cell r="P723" t="str">
            <v>Lab</v>
          </cell>
          <cell r="Q723" t="str">
            <v>GAL.</v>
          </cell>
        </row>
        <row r="724">
          <cell r="A724" t="str">
            <v>TVG:GAL.</v>
          </cell>
          <cell r="B724" t="str">
            <v>. 24H00</v>
          </cell>
          <cell r="C724">
            <v>1</v>
          </cell>
          <cell r="D724">
            <v>36279</v>
          </cell>
          <cell r="E724">
            <v>20</v>
          </cell>
          <cell r="F724">
            <v>1</v>
          </cell>
          <cell r="G724">
            <v>80</v>
          </cell>
          <cell r="H724">
            <v>508</v>
          </cell>
          <cell r="I724">
            <v>0.2</v>
          </cell>
          <cell r="J724" t="str">
            <v xml:space="preserve"> SERIE</v>
          </cell>
          <cell r="K724" t="str">
            <v xml:space="preserve"> SERIE</v>
          </cell>
          <cell r="L724">
            <v>80</v>
          </cell>
          <cell r="M724">
            <v>508</v>
          </cell>
          <cell r="N724">
            <v>0.2</v>
          </cell>
          <cell r="O724" t="str">
            <v>PT</v>
          </cell>
          <cell r="P724" t="str">
            <v>Lab</v>
          </cell>
          <cell r="Q724" t="str">
            <v>GAL.</v>
          </cell>
        </row>
        <row r="725">
          <cell r="A725" t="str">
            <v>TVG:GAL.</v>
          </cell>
          <cell r="B725" t="str">
            <v>. 14H00</v>
          </cell>
          <cell r="C725">
            <v>0.58333333333333337</v>
          </cell>
          <cell r="D725">
            <v>36280</v>
          </cell>
          <cell r="E725">
            <v>20</v>
          </cell>
          <cell r="F725">
            <v>1</v>
          </cell>
          <cell r="G725">
            <v>300</v>
          </cell>
          <cell r="H725">
            <v>833</v>
          </cell>
          <cell r="I725">
            <v>0.4</v>
          </cell>
          <cell r="J725" t="str">
            <v xml:space="preserve"> TELEXORNAL GALICIA</v>
          </cell>
          <cell r="K725" t="str">
            <v xml:space="preserve"> TELEXORNAL GALICIA</v>
          </cell>
          <cell r="L725">
            <v>300</v>
          </cell>
          <cell r="M725">
            <v>833</v>
          </cell>
          <cell r="N725">
            <v>0.4</v>
          </cell>
          <cell r="O725" t="str">
            <v>DT</v>
          </cell>
          <cell r="P725" t="str">
            <v>Lab</v>
          </cell>
          <cell r="Q725" t="str">
            <v>GAL.</v>
          </cell>
        </row>
        <row r="726">
          <cell r="A726" t="str">
            <v>TVG:GAL.</v>
          </cell>
          <cell r="B726" t="str">
            <v>. 15H00</v>
          </cell>
          <cell r="C726">
            <v>0.625</v>
          </cell>
          <cell r="D726">
            <v>36280</v>
          </cell>
          <cell r="E726">
            <v>20</v>
          </cell>
          <cell r="F726">
            <v>1</v>
          </cell>
          <cell r="G726">
            <v>350</v>
          </cell>
          <cell r="H726">
            <v>1411</v>
          </cell>
          <cell r="I726">
            <v>0.2</v>
          </cell>
          <cell r="J726" t="str">
            <v xml:space="preserve"> TELEXORNAL</v>
          </cell>
          <cell r="K726" t="str">
            <v xml:space="preserve"> TELEXORNAL</v>
          </cell>
          <cell r="L726">
            <v>350</v>
          </cell>
          <cell r="M726">
            <v>1411</v>
          </cell>
          <cell r="N726">
            <v>0.2</v>
          </cell>
          <cell r="O726" t="str">
            <v>DT</v>
          </cell>
          <cell r="P726" t="str">
            <v>Lab</v>
          </cell>
          <cell r="Q726" t="str">
            <v>GAL.</v>
          </cell>
        </row>
        <row r="727">
          <cell r="A727" t="str">
            <v>TVG:GAL.</v>
          </cell>
          <cell r="B727" t="str">
            <v>. 17H00</v>
          </cell>
          <cell r="C727">
            <v>0.70833333333333337</v>
          </cell>
          <cell r="D727">
            <v>36280</v>
          </cell>
          <cell r="E727">
            <v>20</v>
          </cell>
          <cell r="F727">
            <v>1</v>
          </cell>
          <cell r="G727">
            <v>160</v>
          </cell>
          <cell r="H727">
            <v>909</v>
          </cell>
          <cell r="I727">
            <v>0.2</v>
          </cell>
          <cell r="J727" t="str">
            <v xml:space="preserve"> TARDES CON ANA</v>
          </cell>
          <cell r="K727" t="str">
            <v xml:space="preserve"> TARDES CON ANA</v>
          </cell>
          <cell r="L727">
            <v>160</v>
          </cell>
          <cell r="M727">
            <v>909</v>
          </cell>
          <cell r="N727">
            <v>0.2</v>
          </cell>
          <cell r="O727" t="str">
            <v>DT</v>
          </cell>
          <cell r="P727" t="str">
            <v>Lab</v>
          </cell>
          <cell r="Q727" t="str">
            <v>GAL.</v>
          </cell>
        </row>
        <row r="728">
          <cell r="A728" t="str">
            <v>TVG:GAL.</v>
          </cell>
          <cell r="B728" t="str">
            <v>. 20H30</v>
          </cell>
          <cell r="C728">
            <v>0.85416666666666663</v>
          </cell>
          <cell r="D728">
            <v>36280</v>
          </cell>
          <cell r="E728">
            <v>20</v>
          </cell>
          <cell r="F728">
            <v>1</v>
          </cell>
          <cell r="G728">
            <v>300</v>
          </cell>
          <cell r="H728">
            <v>1429</v>
          </cell>
          <cell r="I728">
            <v>0.2</v>
          </cell>
          <cell r="J728" t="str">
            <v xml:space="preserve"> TELEXORNAL</v>
          </cell>
          <cell r="K728" t="str">
            <v xml:space="preserve"> TELEXORNAL</v>
          </cell>
          <cell r="L728">
            <v>300</v>
          </cell>
          <cell r="M728">
            <v>1429</v>
          </cell>
          <cell r="N728">
            <v>0.2</v>
          </cell>
          <cell r="O728" t="str">
            <v>PT</v>
          </cell>
          <cell r="P728" t="str">
            <v>Lab</v>
          </cell>
          <cell r="Q728" t="str">
            <v>GAL.</v>
          </cell>
        </row>
        <row r="729">
          <cell r="A729" t="str">
            <v>TVG:GAL.</v>
          </cell>
          <cell r="B729" t="str">
            <v>. 21H00</v>
          </cell>
          <cell r="C729">
            <v>0.875</v>
          </cell>
          <cell r="D729">
            <v>36280</v>
          </cell>
          <cell r="E729">
            <v>20</v>
          </cell>
          <cell r="F729">
            <v>1</v>
          </cell>
          <cell r="G729">
            <v>300</v>
          </cell>
          <cell r="H729">
            <v>1053</v>
          </cell>
          <cell r="I729">
            <v>0.3</v>
          </cell>
          <cell r="J729" t="str">
            <v xml:space="preserve"> TELEXORNAL</v>
          </cell>
          <cell r="K729" t="str">
            <v xml:space="preserve"> TELEXORNAL</v>
          </cell>
          <cell r="L729">
            <v>300</v>
          </cell>
          <cell r="M729">
            <v>1053</v>
          </cell>
          <cell r="N729">
            <v>0.3</v>
          </cell>
          <cell r="O729" t="str">
            <v>PT</v>
          </cell>
          <cell r="P729" t="str">
            <v>Lab</v>
          </cell>
          <cell r="Q729" t="str">
            <v>GAL.</v>
          </cell>
        </row>
        <row r="730">
          <cell r="A730" t="str">
            <v>TVG:GAL.</v>
          </cell>
          <cell r="B730" t="str">
            <v>. 21H30</v>
          </cell>
          <cell r="C730">
            <v>0.89583333333333337</v>
          </cell>
          <cell r="D730">
            <v>36280</v>
          </cell>
          <cell r="E730">
            <v>20</v>
          </cell>
          <cell r="F730">
            <v>1</v>
          </cell>
          <cell r="G730">
            <v>200</v>
          </cell>
          <cell r="H730">
            <v>635</v>
          </cell>
          <cell r="I730">
            <v>0.3</v>
          </cell>
          <cell r="J730" t="str">
            <v xml:space="preserve"> TELEXORNAL DEPORTES</v>
          </cell>
          <cell r="K730" t="str">
            <v xml:space="preserve"> TELEXORNAL DEPORTES</v>
          </cell>
          <cell r="L730">
            <v>200</v>
          </cell>
          <cell r="M730">
            <v>635</v>
          </cell>
          <cell r="N730">
            <v>0.3</v>
          </cell>
          <cell r="O730" t="str">
            <v>PT</v>
          </cell>
          <cell r="P730" t="str">
            <v>Lab</v>
          </cell>
          <cell r="Q730" t="str">
            <v>GAL.</v>
          </cell>
        </row>
        <row r="731">
          <cell r="A731" t="str">
            <v>TVG:GAL.</v>
          </cell>
          <cell r="B731" t="str">
            <v>. 22H00</v>
          </cell>
          <cell r="C731">
            <v>0.91666666666666663</v>
          </cell>
          <cell r="D731">
            <v>36280</v>
          </cell>
          <cell r="E731">
            <v>20</v>
          </cell>
          <cell r="F731">
            <v>1</v>
          </cell>
          <cell r="G731">
            <v>600</v>
          </cell>
          <cell r="H731">
            <v>889</v>
          </cell>
          <cell r="I731">
            <v>0.7</v>
          </cell>
          <cell r="J731" t="str">
            <v xml:space="preserve"> LUAR</v>
          </cell>
          <cell r="K731" t="str">
            <v xml:space="preserve"> LUAR</v>
          </cell>
          <cell r="L731">
            <v>600</v>
          </cell>
          <cell r="M731">
            <v>889</v>
          </cell>
          <cell r="N731">
            <v>0.7</v>
          </cell>
          <cell r="O731" t="str">
            <v>PT</v>
          </cell>
          <cell r="P731" t="str">
            <v>Lab</v>
          </cell>
          <cell r="Q731" t="str">
            <v>GAL.</v>
          </cell>
        </row>
        <row r="732">
          <cell r="A732" t="str">
            <v>TVG:GAL.</v>
          </cell>
          <cell r="B732" t="str">
            <v>. 23H30</v>
          </cell>
          <cell r="C732">
            <v>0.97916666666666663</v>
          </cell>
          <cell r="D732">
            <v>36280</v>
          </cell>
          <cell r="E732">
            <v>20</v>
          </cell>
          <cell r="F732">
            <v>1</v>
          </cell>
          <cell r="G732">
            <v>600</v>
          </cell>
          <cell r="H732">
            <v>842</v>
          </cell>
          <cell r="I732">
            <v>0.7</v>
          </cell>
          <cell r="J732" t="str">
            <v xml:space="preserve"> LUAR</v>
          </cell>
          <cell r="K732" t="str">
            <v xml:space="preserve"> LUAR</v>
          </cell>
          <cell r="L732">
            <v>600</v>
          </cell>
          <cell r="M732">
            <v>842</v>
          </cell>
          <cell r="N732">
            <v>0.7</v>
          </cell>
          <cell r="O732" t="str">
            <v>PT</v>
          </cell>
          <cell r="P732" t="str">
            <v>Lab</v>
          </cell>
          <cell r="Q732" t="str">
            <v>GAL.</v>
          </cell>
        </row>
        <row r="733">
          <cell r="A733" t="str">
            <v>TVG:GAL.</v>
          </cell>
          <cell r="B733" t="str">
            <v>. 14H00</v>
          </cell>
          <cell r="C733">
            <v>0.58333333333333337</v>
          </cell>
          <cell r="D733">
            <v>36281</v>
          </cell>
          <cell r="E733">
            <v>20</v>
          </cell>
          <cell r="F733">
            <v>1</v>
          </cell>
          <cell r="G733">
            <v>150</v>
          </cell>
          <cell r="H733">
            <v>551</v>
          </cell>
          <cell r="I733">
            <v>0.3</v>
          </cell>
          <cell r="J733" t="str">
            <v xml:space="preserve"> TELEXORNAL LOCAL</v>
          </cell>
          <cell r="K733" t="str">
            <v xml:space="preserve"> TELEXORNAL LOCAL</v>
          </cell>
          <cell r="L733">
            <v>150</v>
          </cell>
          <cell r="M733">
            <v>551</v>
          </cell>
          <cell r="N733">
            <v>0.3</v>
          </cell>
          <cell r="O733" t="str">
            <v>DT</v>
          </cell>
          <cell r="P733" t="str">
            <v>FS</v>
          </cell>
          <cell r="Q733" t="str">
            <v>GAL.</v>
          </cell>
        </row>
        <row r="734">
          <cell r="A734" t="str">
            <v>TVG:GAL.</v>
          </cell>
          <cell r="B734" t="str">
            <v>. 15H00</v>
          </cell>
          <cell r="C734">
            <v>0.625</v>
          </cell>
          <cell r="D734">
            <v>36281</v>
          </cell>
          <cell r="E734">
            <v>20</v>
          </cell>
          <cell r="F734">
            <v>1</v>
          </cell>
          <cell r="G734">
            <v>350</v>
          </cell>
          <cell r="H734">
            <v>1017</v>
          </cell>
          <cell r="I734">
            <v>0.3</v>
          </cell>
          <cell r="J734" t="str">
            <v xml:space="preserve"> TELEXORNAL</v>
          </cell>
          <cell r="K734" t="str">
            <v xml:space="preserve"> TELEXORNAL</v>
          </cell>
          <cell r="L734">
            <v>350</v>
          </cell>
          <cell r="M734">
            <v>1017</v>
          </cell>
          <cell r="N734">
            <v>0.3</v>
          </cell>
          <cell r="O734" t="str">
            <v>DT</v>
          </cell>
          <cell r="P734" t="str">
            <v>FS</v>
          </cell>
          <cell r="Q734" t="str">
            <v>GAL.</v>
          </cell>
        </row>
        <row r="735">
          <cell r="A735" t="str">
            <v>TVG:GAL.</v>
          </cell>
          <cell r="B735" t="str">
            <v>. 15H30</v>
          </cell>
          <cell r="C735">
            <v>0.64583333333333337</v>
          </cell>
          <cell r="D735">
            <v>36281</v>
          </cell>
          <cell r="E735">
            <v>20</v>
          </cell>
          <cell r="F735">
            <v>1</v>
          </cell>
          <cell r="G735">
            <v>150</v>
          </cell>
          <cell r="H735">
            <v>721</v>
          </cell>
          <cell r="I735">
            <v>0.2</v>
          </cell>
          <cell r="J735" t="str">
            <v xml:space="preserve"> TELEXORNAL DEPORTES</v>
          </cell>
          <cell r="K735" t="str">
            <v xml:space="preserve"> TELEXORNAL DEPORTES</v>
          </cell>
          <cell r="L735">
            <v>150</v>
          </cell>
          <cell r="M735">
            <v>721</v>
          </cell>
          <cell r="N735">
            <v>0.2</v>
          </cell>
          <cell r="O735" t="str">
            <v>DT</v>
          </cell>
          <cell r="P735" t="str">
            <v>FS</v>
          </cell>
          <cell r="Q735" t="str">
            <v>GAL.</v>
          </cell>
        </row>
        <row r="736">
          <cell r="A736" t="str">
            <v>TVG:GAL.</v>
          </cell>
          <cell r="B736" t="str">
            <v>. 17H00</v>
          </cell>
          <cell r="C736">
            <v>0.70833333333333337</v>
          </cell>
          <cell r="D736">
            <v>36281</v>
          </cell>
          <cell r="E736">
            <v>20</v>
          </cell>
          <cell r="F736">
            <v>1</v>
          </cell>
          <cell r="G736">
            <v>115</v>
          </cell>
          <cell r="H736">
            <v>1027</v>
          </cell>
          <cell r="I736">
            <v>0.1</v>
          </cell>
          <cell r="J736" t="str">
            <v xml:space="preserve"> PROG. REPETICION</v>
          </cell>
          <cell r="K736" t="str">
            <v xml:space="preserve"> PROG. REPETICION</v>
          </cell>
          <cell r="L736">
            <v>115</v>
          </cell>
          <cell r="M736">
            <v>1027</v>
          </cell>
          <cell r="N736">
            <v>0.1</v>
          </cell>
          <cell r="O736" t="str">
            <v>DT</v>
          </cell>
          <cell r="P736" t="str">
            <v>FS</v>
          </cell>
          <cell r="Q736" t="str">
            <v>GAL.</v>
          </cell>
        </row>
        <row r="737">
          <cell r="A737" t="str">
            <v>TVG:GAL.</v>
          </cell>
          <cell r="B737" t="str">
            <v>. 20H00</v>
          </cell>
          <cell r="C737">
            <v>0.83333333333333337</v>
          </cell>
          <cell r="D737">
            <v>36281</v>
          </cell>
          <cell r="E737">
            <v>20</v>
          </cell>
          <cell r="F737">
            <v>1</v>
          </cell>
          <cell r="G737">
            <v>215</v>
          </cell>
          <cell r="H737">
            <v>960</v>
          </cell>
          <cell r="I737">
            <v>0.2</v>
          </cell>
          <cell r="J737" t="str">
            <v xml:space="preserve"> TELEXORNAL</v>
          </cell>
          <cell r="K737" t="str">
            <v xml:space="preserve"> TELEXORNAL</v>
          </cell>
          <cell r="L737">
            <v>215</v>
          </cell>
          <cell r="M737">
            <v>960</v>
          </cell>
          <cell r="N737">
            <v>0.2</v>
          </cell>
          <cell r="O737" t="str">
            <v>DT</v>
          </cell>
          <cell r="P737" t="str">
            <v>FS</v>
          </cell>
          <cell r="Q737" t="str">
            <v>GAL.</v>
          </cell>
        </row>
        <row r="738">
          <cell r="A738" t="str">
            <v>TVG:GAL.</v>
          </cell>
          <cell r="B738" t="str">
            <v>. 23H00</v>
          </cell>
          <cell r="C738">
            <v>0.95833333333333337</v>
          </cell>
          <cell r="D738">
            <v>36281</v>
          </cell>
          <cell r="E738">
            <v>20</v>
          </cell>
          <cell r="F738">
            <v>1</v>
          </cell>
          <cell r="G738">
            <v>350</v>
          </cell>
          <cell r="H738">
            <v>718</v>
          </cell>
          <cell r="I738">
            <v>0.5</v>
          </cell>
          <cell r="J738" t="str">
            <v xml:space="preserve"> CINE</v>
          </cell>
          <cell r="K738" t="str">
            <v xml:space="preserve"> CINE</v>
          </cell>
          <cell r="L738">
            <v>350</v>
          </cell>
          <cell r="M738">
            <v>718</v>
          </cell>
          <cell r="N738">
            <v>0.5</v>
          </cell>
          <cell r="O738" t="str">
            <v>PT</v>
          </cell>
          <cell r="P738" t="str">
            <v>FS</v>
          </cell>
          <cell r="Q738" t="str">
            <v>GAL.</v>
          </cell>
        </row>
        <row r="739">
          <cell r="A739" t="str">
            <v>TVG:GAL.</v>
          </cell>
          <cell r="B739" t="str">
            <v>. 24H00</v>
          </cell>
          <cell r="C739">
            <v>1</v>
          </cell>
          <cell r="D739">
            <v>36281</v>
          </cell>
          <cell r="E739">
            <v>20</v>
          </cell>
          <cell r="F739">
            <v>1</v>
          </cell>
          <cell r="G739">
            <v>350</v>
          </cell>
          <cell r="H739">
            <v>1167</v>
          </cell>
          <cell r="I739">
            <v>0.3</v>
          </cell>
          <cell r="J739" t="str">
            <v xml:space="preserve"> CINE</v>
          </cell>
          <cell r="K739" t="str">
            <v xml:space="preserve"> CINE</v>
          </cell>
          <cell r="L739">
            <v>350</v>
          </cell>
          <cell r="M739">
            <v>1167</v>
          </cell>
          <cell r="N739">
            <v>0.3</v>
          </cell>
          <cell r="O739" t="str">
            <v>PT</v>
          </cell>
          <cell r="P739" t="str">
            <v>FS</v>
          </cell>
          <cell r="Q739" t="str">
            <v>GAL.</v>
          </cell>
        </row>
        <row r="740">
          <cell r="A740" t="str">
            <v>TVG:GAL.</v>
          </cell>
          <cell r="B740" t="str">
            <v>. 14H30</v>
          </cell>
          <cell r="C740">
            <v>0.60416666666666663</v>
          </cell>
          <cell r="D740">
            <v>36282</v>
          </cell>
          <cell r="E740">
            <v>20</v>
          </cell>
          <cell r="F740">
            <v>1</v>
          </cell>
          <cell r="G740">
            <v>350</v>
          </cell>
          <cell r="H740">
            <v>841</v>
          </cell>
          <cell r="I740">
            <v>0.4</v>
          </cell>
          <cell r="J740" t="str">
            <v xml:space="preserve"> TELEXORNAL</v>
          </cell>
          <cell r="K740" t="str">
            <v xml:space="preserve"> TELEXORNAL</v>
          </cell>
          <cell r="L740">
            <v>350</v>
          </cell>
          <cell r="M740">
            <v>841</v>
          </cell>
          <cell r="N740">
            <v>0.4</v>
          </cell>
          <cell r="O740" t="str">
            <v>DT</v>
          </cell>
          <cell r="P740" t="str">
            <v>FS</v>
          </cell>
          <cell r="Q740" t="str">
            <v>GAL.</v>
          </cell>
        </row>
        <row r="741">
          <cell r="A741" t="str">
            <v>TVG:GAL.</v>
          </cell>
          <cell r="B741" t="str">
            <v>. 15H00</v>
          </cell>
          <cell r="C741">
            <v>0.625</v>
          </cell>
          <cell r="D741">
            <v>36282</v>
          </cell>
          <cell r="E741">
            <v>20</v>
          </cell>
          <cell r="F741">
            <v>1</v>
          </cell>
          <cell r="G741">
            <v>350</v>
          </cell>
          <cell r="H741">
            <v>875</v>
          </cell>
          <cell r="I741">
            <v>0.4</v>
          </cell>
          <cell r="J741" t="str">
            <v xml:space="preserve"> TELEXORNAL</v>
          </cell>
          <cell r="K741" t="str">
            <v xml:space="preserve"> TELEXORNAL</v>
          </cell>
          <cell r="L741">
            <v>350</v>
          </cell>
          <cell r="M741">
            <v>875</v>
          </cell>
          <cell r="N741">
            <v>0.4</v>
          </cell>
          <cell r="O741" t="str">
            <v>DT</v>
          </cell>
          <cell r="P741" t="str">
            <v>FS</v>
          </cell>
          <cell r="Q741" t="str">
            <v>GAL.</v>
          </cell>
        </row>
        <row r="742">
          <cell r="A742" t="str">
            <v>TVG:GAL.</v>
          </cell>
          <cell r="B742" t="str">
            <v>. 15H30</v>
          </cell>
          <cell r="C742">
            <v>0.64583333333333337</v>
          </cell>
          <cell r="D742">
            <v>36282</v>
          </cell>
          <cell r="E742">
            <v>20</v>
          </cell>
          <cell r="F742">
            <v>1</v>
          </cell>
          <cell r="G742">
            <v>150</v>
          </cell>
          <cell r="H742">
            <v>521</v>
          </cell>
          <cell r="I742">
            <v>0.3</v>
          </cell>
          <cell r="J742" t="str">
            <v xml:space="preserve"> TELEXORNAL DEPORTES</v>
          </cell>
          <cell r="K742" t="str">
            <v xml:space="preserve"> TELEXORNAL DEPORTES</v>
          </cell>
          <cell r="L742">
            <v>150</v>
          </cell>
          <cell r="M742">
            <v>521</v>
          </cell>
          <cell r="N742">
            <v>0.3</v>
          </cell>
          <cell r="O742" t="str">
            <v>DT</v>
          </cell>
          <cell r="P742" t="str">
            <v>FS</v>
          </cell>
          <cell r="Q742" t="str">
            <v>GAL.</v>
          </cell>
        </row>
        <row r="743">
          <cell r="A743" t="str">
            <v>TVG:GAL.</v>
          </cell>
          <cell r="B743" t="str">
            <v>. 17H00</v>
          </cell>
          <cell r="C743">
            <v>0.70833333333333337</v>
          </cell>
          <cell r="D743">
            <v>36282</v>
          </cell>
          <cell r="E743">
            <v>20</v>
          </cell>
          <cell r="F743">
            <v>1</v>
          </cell>
          <cell r="G743">
            <v>115</v>
          </cell>
          <cell r="H743">
            <v>757</v>
          </cell>
          <cell r="I743">
            <v>0.2</v>
          </cell>
          <cell r="J743" t="str">
            <v xml:space="preserve"> LUAR (R)</v>
          </cell>
          <cell r="K743" t="str">
            <v xml:space="preserve"> LUAR (R)</v>
          </cell>
          <cell r="L743">
            <v>115</v>
          </cell>
          <cell r="M743">
            <v>757</v>
          </cell>
          <cell r="N743">
            <v>0.2</v>
          </cell>
          <cell r="O743" t="str">
            <v>DT</v>
          </cell>
          <cell r="P743" t="str">
            <v>FS</v>
          </cell>
          <cell r="Q743" t="str">
            <v>GAL.</v>
          </cell>
        </row>
        <row r="744">
          <cell r="A744" t="str">
            <v>TVG:GAL.</v>
          </cell>
          <cell r="B744" t="str">
            <v>. 17H30</v>
          </cell>
          <cell r="C744">
            <v>0.72916666666666663</v>
          </cell>
          <cell r="D744">
            <v>36282</v>
          </cell>
          <cell r="E744">
            <v>20</v>
          </cell>
          <cell r="F744">
            <v>1</v>
          </cell>
          <cell r="G744">
            <v>115</v>
          </cell>
          <cell r="H744">
            <v>757</v>
          </cell>
          <cell r="I744">
            <v>0.2</v>
          </cell>
          <cell r="J744" t="str">
            <v xml:space="preserve"> LUAR (R)</v>
          </cell>
          <cell r="K744" t="str">
            <v xml:space="preserve"> LUAR (R)</v>
          </cell>
          <cell r="L744">
            <v>115</v>
          </cell>
          <cell r="M744">
            <v>757</v>
          </cell>
          <cell r="N744">
            <v>0.2</v>
          </cell>
          <cell r="O744" t="str">
            <v>DT</v>
          </cell>
          <cell r="P744" t="str">
            <v>FS</v>
          </cell>
          <cell r="Q744" t="str">
            <v>GAL.</v>
          </cell>
        </row>
        <row r="745">
          <cell r="A745" t="str">
            <v>TVG:GAL.</v>
          </cell>
          <cell r="B745" t="str">
            <v>. 19H00</v>
          </cell>
          <cell r="C745">
            <v>0.79166666666666663</v>
          </cell>
          <cell r="D745">
            <v>36282</v>
          </cell>
          <cell r="E745">
            <v>20</v>
          </cell>
          <cell r="F745">
            <v>1</v>
          </cell>
          <cell r="G745">
            <v>165</v>
          </cell>
          <cell r="H745">
            <v>665</v>
          </cell>
          <cell r="I745">
            <v>0.2</v>
          </cell>
          <cell r="J745" t="str">
            <v xml:space="preserve"> EN XOGO</v>
          </cell>
          <cell r="K745" t="str">
            <v xml:space="preserve"> EN XOGO</v>
          </cell>
          <cell r="L745">
            <v>165</v>
          </cell>
          <cell r="M745">
            <v>665</v>
          </cell>
          <cell r="N745">
            <v>0.2</v>
          </cell>
          <cell r="O745" t="str">
            <v>DT</v>
          </cell>
          <cell r="P745" t="str">
            <v>FS</v>
          </cell>
          <cell r="Q745" t="str">
            <v>GAL.</v>
          </cell>
        </row>
        <row r="746">
          <cell r="A746" t="str">
            <v>TVG:GAL.</v>
          </cell>
          <cell r="B746" t="str">
            <v>. 20H30</v>
          </cell>
          <cell r="C746">
            <v>0.85416666666666663</v>
          </cell>
          <cell r="D746">
            <v>36282</v>
          </cell>
          <cell r="E746">
            <v>20</v>
          </cell>
          <cell r="F746">
            <v>1</v>
          </cell>
          <cell r="G746">
            <v>215</v>
          </cell>
          <cell r="H746">
            <v>637</v>
          </cell>
          <cell r="I746">
            <v>0.3</v>
          </cell>
          <cell r="J746" t="str">
            <v xml:space="preserve"> TELEXORNAL</v>
          </cell>
          <cell r="K746" t="str">
            <v xml:space="preserve"> TELEXORNAL</v>
          </cell>
          <cell r="L746">
            <v>215</v>
          </cell>
          <cell r="M746">
            <v>637</v>
          </cell>
          <cell r="N746">
            <v>0.3</v>
          </cell>
          <cell r="O746" t="str">
            <v>PT</v>
          </cell>
          <cell r="P746" t="str">
            <v>FS</v>
          </cell>
          <cell r="Q746" t="str">
            <v>GAL.</v>
          </cell>
        </row>
        <row r="747">
          <cell r="A747" t="str">
            <v>TVG:GAL.</v>
          </cell>
          <cell r="B747" t="str">
            <v>. 21H00</v>
          </cell>
          <cell r="C747">
            <v>0.875</v>
          </cell>
          <cell r="D747">
            <v>36282</v>
          </cell>
          <cell r="E747">
            <v>20</v>
          </cell>
          <cell r="F747">
            <v>1</v>
          </cell>
          <cell r="G747">
            <v>300</v>
          </cell>
          <cell r="H747">
            <v>851</v>
          </cell>
          <cell r="I747">
            <v>0.4</v>
          </cell>
          <cell r="J747" t="str">
            <v xml:space="preserve"> EN XOGO GOLES</v>
          </cell>
          <cell r="K747" t="str">
            <v xml:space="preserve"> EN XOGO GOLES</v>
          </cell>
          <cell r="L747">
            <v>300</v>
          </cell>
          <cell r="M747">
            <v>851</v>
          </cell>
          <cell r="N747">
            <v>0.4</v>
          </cell>
          <cell r="O747" t="str">
            <v>PT</v>
          </cell>
          <cell r="P747" t="str">
            <v>FS</v>
          </cell>
          <cell r="Q747" t="str">
            <v>GAL.</v>
          </cell>
        </row>
        <row r="748">
          <cell r="A748" t="str">
            <v>TVG:GAL.</v>
          </cell>
          <cell r="B748" t="str">
            <v>. 21H30</v>
          </cell>
          <cell r="C748">
            <v>0.89583333333333337</v>
          </cell>
          <cell r="D748">
            <v>36282</v>
          </cell>
          <cell r="E748">
            <v>20</v>
          </cell>
          <cell r="F748">
            <v>1</v>
          </cell>
          <cell r="G748">
            <v>300</v>
          </cell>
          <cell r="H748">
            <v>816</v>
          </cell>
          <cell r="I748">
            <v>0.4</v>
          </cell>
          <cell r="J748" t="str">
            <v xml:space="preserve"> EN XOGO GOLES</v>
          </cell>
          <cell r="K748" t="str">
            <v xml:space="preserve"> EN XOGO GOLES</v>
          </cell>
          <cell r="L748">
            <v>300</v>
          </cell>
          <cell r="M748">
            <v>816</v>
          </cell>
          <cell r="N748">
            <v>0.4</v>
          </cell>
          <cell r="O748" t="str">
            <v>PT</v>
          </cell>
          <cell r="P748" t="str">
            <v>FS</v>
          </cell>
          <cell r="Q748" t="str">
            <v>GAL.</v>
          </cell>
        </row>
        <row r="749">
          <cell r="A749" t="str">
            <v>TVG:GAL.</v>
          </cell>
          <cell r="B749" t="str">
            <v>. 22H30</v>
          </cell>
          <cell r="C749">
            <v>0.9375</v>
          </cell>
          <cell r="D749">
            <v>36282</v>
          </cell>
          <cell r="E749">
            <v>20</v>
          </cell>
          <cell r="F749">
            <v>1</v>
          </cell>
          <cell r="G749">
            <v>300</v>
          </cell>
          <cell r="H749">
            <v>784</v>
          </cell>
          <cell r="I749">
            <v>0.4</v>
          </cell>
          <cell r="J749" t="str">
            <v xml:space="preserve"> EN XOGO GOLES</v>
          </cell>
          <cell r="K749" t="str">
            <v xml:space="preserve"> EN XOGO GOLES</v>
          </cell>
          <cell r="L749">
            <v>300</v>
          </cell>
          <cell r="M749">
            <v>784</v>
          </cell>
          <cell r="N749">
            <v>0.4</v>
          </cell>
          <cell r="O749" t="str">
            <v>PT</v>
          </cell>
          <cell r="P749" t="str">
            <v>FS</v>
          </cell>
          <cell r="Q749" t="str">
            <v>GAL.</v>
          </cell>
        </row>
        <row r="750">
          <cell r="A750" t="str">
            <v>TVG:GAL.</v>
          </cell>
          <cell r="B750" t="str">
            <v>. 24H00</v>
          </cell>
          <cell r="C750">
            <v>1</v>
          </cell>
          <cell r="D750">
            <v>36282</v>
          </cell>
          <cell r="E750">
            <v>20</v>
          </cell>
          <cell r="F750">
            <v>1</v>
          </cell>
          <cell r="G750">
            <v>70</v>
          </cell>
          <cell r="H750">
            <v>292</v>
          </cell>
          <cell r="I750">
            <v>0.2</v>
          </cell>
          <cell r="J750" t="str">
            <v xml:space="preserve"> CINE</v>
          </cell>
          <cell r="K750" t="str">
            <v xml:space="preserve"> CINE</v>
          </cell>
          <cell r="L750">
            <v>70</v>
          </cell>
          <cell r="M750">
            <v>292</v>
          </cell>
          <cell r="N750">
            <v>0.2</v>
          </cell>
          <cell r="O750" t="str">
            <v>PT</v>
          </cell>
          <cell r="P750" t="str">
            <v>FS</v>
          </cell>
          <cell r="Q750" t="str">
            <v>GAL.</v>
          </cell>
        </row>
        <row r="751">
          <cell r="A751" t="str">
            <v>TVG:GAL.</v>
          </cell>
          <cell r="B751" t="str">
            <v>. 13H30</v>
          </cell>
          <cell r="C751">
            <v>0.5625</v>
          </cell>
          <cell r="D751">
            <v>36283</v>
          </cell>
          <cell r="E751">
            <v>20</v>
          </cell>
          <cell r="F751">
            <v>1</v>
          </cell>
          <cell r="G751">
            <v>150</v>
          </cell>
          <cell r="H751">
            <v>815</v>
          </cell>
          <cell r="I751">
            <v>0.2</v>
          </cell>
          <cell r="J751" t="str">
            <v xml:space="preserve"> TELEXORNAL REVISTA</v>
          </cell>
          <cell r="K751" t="str">
            <v xml:space="preserve"> TELEXORNAL REVISTA</v>
          </cell>
          <cell r="L751">
            <v>150</v>
          </cell>
          <cell r="M751">
            <v>815</v>
          </cell>
          <cell r="N751">
            <v>0.2</v>
          </cell>
          <cell r="O751" t="str">
            <v>DT</v>
          </cell>
          <cell r="P751" t="str">
            <v>Lab</v>
          </cell>
          <cell r="Q751" t="str">
            <v>GAL.</v>
          </cell>
        </row>
        <row r="752">
          <cell r="A752" t="str">
            <v>TVG:GAL.</v>
          </cell>
          <cell r="B752" t="str">
            <v>. 15H30</v>
          </cell>
          <cell r="C752">
            <v>0.64583333333333337</v>
          </cell>
          <cell r="D752">
            <v>36283</v>
          </cell>
          <cell r="E752">
            <v>20</v>
          </cell>
          <cell r="F752">
            <v>1</v>
          </cell>
          <cell r="G752">
            <v>150</v>
          </cell>
          <cell r="H752">
            <v>721</v>
          </cell>
          <cell r="I752">
            <v>0.2</v>
          </cell>
          <cell r="J752" t="str">
            <v xml:space="preserve"> TELEXORNAL DEPORTES</v>
          </cell>
          <cell r="K752" t="str">
            <v xml:space="preserve"> TELEXORNAL DEPORTES</v>
          </cell>
          <cell r="L752">
            <v>150</v>
          </cell>
          <cell r="M752">
            <v>721</v>
          </cell>
          <cell r="N752">
            <v>0.2</v>
          </cell>
          <cell r="O752" t="str">
            <v>DT</v>
          </cell>
          <cell r="P752" t="str">
            <v>Lab</v>
          </cell>
          <cell r="Q752" t="str">
            <v>GAL.</v>
          </cell>
        </row>
        <row r="753">
          <cell r="A753" t="str">
            <v>TVG:GAL.</v>
          </cell>
          <cell r="B753" t="str">
            <v>. 20H30</v>
          </cell>
          <cell r="C753">
            <v>0.85416666666666663</v>
          </cell>
          <cell r="D753">
            <v>36283</v>
          </cell>
          <cell r="E753">
            <v>20</v>
          </cell>
          <cell r="F753">
            <v>1</v>
          </cell>
          <cell r="G753">
            <v>300</v>
          </cell>
          <cell r="H753">
            <v>1739</v>
          </cell>
          <cell r="I753">
            <v>0.2</v>
          </cell>
          <cell r="J753" t="str">
            <v xml:space="preserve"> TELEXORNAL</v>
          </cell>
          <cell r="K753" t="str">
            <v xml:space="preserve"> TELEXORNAL</v>
          </cell>
          <cell r="L753">
            <v>300</v>
          </cell>
          <cell r="M753">
            <v>1739</v>
          </cell>
          <cell r="N753">
            <v>0.2</v>
          </cell>
          <cell r="O753" t="str">
            <v>PT</v>
          </cell>
          <cell r="P753" t="str">
            <v>Lab</v>
          </cell>
          <cell r="Q753" t="str">
            <v>GAL.</v>
          </cell>
        </row>
        <row r="754">
          <cell r="A754" t="str">
            <v>TVG:GAL.</v>
          </cell>
          <cell r="B754" t="str">
            <v>. 21H30</v>
          </cell>
          <cell r="C754">
            <v>0.89583333333333337</v>
          </cell>
          <cell r="D754">
            <v>36283</v>
          </cell>
          <cell r="E754">
            <v>20</v>
          </cell>
          <cell r="F754">
            <v>1</v>
          </cell>
          <cell r="G754">
            <v>200</v>
          </cell>
          <cell r="H754">
            <v>606</v>
          </cell>
          <cell r="I754">
            <v>0.3</v>
          </cell>
          <cell r="J754" t="str">
            <v xml:space="preserve"> TELEXORNAL DEPORTES</v>
          </cell>
          <cell r="K754" t="str">
            <v xml:space="preserve"> TELEXORNAL DEPORTES</v>
          </cell>
          <cell r="L754">
            <v>200</v>
          </cell>
          <cell r="M754">
            <v>606</v>
          </cell>
          <cell r="N754">
            <v>0.3</v>
          </cell>
          <cell r="O754" t="str">
            <v>PT</v>
          </cell>
          <cell r="P754" t="str">
            <v>Lab</v>
          </cell>
          <cell r="Q754" t="str">
            <v>GAL.</v>
          </cell>
        </row>
        <row r="755">
          <cell r="A755" t="str">
            <v>TVG:GAL.</v>
          </cell>
          <cell r="B755" t="str">
            <v>. 14H00</v>
          </cell>
          <cell r="C755">
            <v>0.58333333333333337</v>
          </cell>
          <cell r="D755">
            <v>36284</v>
          </cell>
          <cell r="E755">
            <v>20</v>
          </cell>
          <cell r="F755">
            <v>1</v>
          </cell>
          <cell r="G755">
            <v>300</v>
          </cell>
          <cell r="H755">
            <v>750</v>
          </cell>
          <cell r="I755">
            <v>0.4</v>
          </cell>
          <cell r="J755" t="str">
            <v xml:space="preserve"> TELEXORNAL GALICIA</v>
          </cell>
          <cell r="K755" t="str">
            <v xml:space="preserve"> TELEXORNAL GALICIA</v>
          </cell>
          <cell r="L755">
            <v>300</v>
          </cell>
          <cell r="M755">
            <v>750</v>
          </cell>
          <cell r="N755">
            <v>0.4</v>
          </cell>
          <cell r="O755" t="str">
            <v>DT</v>
          </cell>
          <cell r="P755" t="str">
            <v>Lab</v>
          </cell>
          <cell r="Q755" t="str">
            <v>GAL.</v>
          </cell>
        </row>
        <row r="756">
          <cell r="A756" t="str">
            <v>TVG:GAL.</v>
          </cell>
          <cell r="B756" t="str">
            <v>. 21H00</v>
          </cell>
          <cell r="C756">
            <v>0.875</v>
          </cell>
          <cell r="D756">
            <v>36284</v>
          </cell>
          <cell r="E756">
            <v>20</v>
          </cell>
          <cell r="F756">
            <v>1</v>
          </cell>
          <cell r="G756">
            <v>300</v>
          </cell>
          <cell r="H756">
            <v>1053</v>
          </cell>
          <cell r="I756">
            <v>0.3</v>
          </cell>
          <cell r="J756" t="str">
            <v xml:space="preserve"> TELEXORNAL</v>
          </cell>
          <cell r="K756" t="str">
            <v xml:space="preserve"> TELEXORNAL</v>
          </cell>
          <cell r="L756">
            <v>300</v>
          </cell>
          <cell r="M756">
            <v>1053</v>
          </cell>
          <cell r="N756">
            <v>0.3</v>
          </cell>
          <cell r="O756" t="str">
            <v>PT</v>
          </cell>
          <cell r="P756" t="str">
            <v>Lab</v>
          </cell>
          <cell r="Q756" t="str">
            <v>GAL.</v>
          </cell>
        </row>
        <row r="757">
          <cell r="A757" t="str">
            <v>TVG:GAL.</v>
          </cell>
          <cell r="B757" t="str">
            <v>. 21H30</v>
          </cell>
          <cell r="C757">
            <v>0.89583333333333337</v>
          </cell>
          <cell r="D757">
            <v>36284</v>
          </cell>
          <cell r="E757">
            <v>20</v>
          </cell>
          <cell r="F757">
            <v>1</v>
          </cell>
          <cell r="G757">
            <v>200</v>
          </cell>
          <cell r="H757">
            <v>721</v>
          </cell>
          <cell r="I757">
            <v>0.3</v>
          </cell>
          <cell r="J757" t="str">
            <v xml:space="preserve"> TELEXORNAL DEPORTES</v>
          </cell>
          <cell r="K757" t="str">
            <v xml:space="preserve"> TELEXORNAL DEPORTES</v>
          </cell>
          <cell r="L757">
            <v>200</v>
          </cell>
          <cell r="M757">
            <v>721</v>
          </cell>
          <cell r="N757">
            <v>0.3</v>
          </cell>
          <cell r="O757" t="str">
            <v>PT</v>
          </cell>
          <cell r="P757" t="str">
            <v>Lab</v>
          </cell>
          <cell r="Q757" t="str">
            <v>GAL.</v>
          </cell>
        </row>
        <row r="758">
          <cell r="A758" t="str">
            <v>TVG:GAL.</v>
          </cell>
          <cell r="B758" t="str">
            <v>. 15H30</v>
          </cell>
          <cell r="C758">
            <v>0.64583333333333337</v>
          </cell>
          <cell r="D758">
            <v>36285</v>
          </cell>
          <cell r="E758">
            <v>20</v>
          </cell>
          <cell r="F758">
            <v>1</v>
          </cell>
          <cell r="G758">
            <v>150</v>
          </cell>
          <cell r="H758">
            <v>721</v>
          </cell>
          <cell r="I758">
            <v>0.2</v>
          </cell>
          <cell r="J758" t="str">
            <v xml:space="preserve"> TELEXORNAL DEPORTES</v>
          </cell>
          <cell r="K758" t="str">
            <v xml:space="preserve"> TELEXORNAL DEPORTES</v>
          </cell>
          <cell r="L758">
            <v>150</v>
          </cell>
          <cell r="M758">
            <v>721</v>
          </cell>
          <cell r="N758">
            <v>0.2</v>
          </cell>
          <cell r="O758" t="str">
            <v>DT</v>
          </cell>
          <cell r="P758" t="str">
            <v>Lab</v>
          </cell>
          <cell r="Q758" t="str">
            <v>GAL.</v>
          </cell>
        </row>
        <row r="759">
          <cell r="A759" t="str">
            <v>TVG:GAL.</v>
          </cell>
          <cell r="B759" t="str">
            <v>. 20H30</v>
          </cell>
          <cell r="C759">
            <v>0.85416666666666663</v>
          </cell>
          <cell r="D759">
            <v>36285</v>
          </cell>
          <cell r="E759">
            <v>20</v>
          </cell>
          <cell r="F759">
            <v>1</v>
          </cell>
          <cell r="G759">
            <v>300</v>
          </cell>
          <cell r="H759">
            <v>1429</v>
          </cell>
          <cell r="I759">
            <v>0.2</v>
          </cell>
          <cell r="J759" t="str">
            <v xml:space="preserve"> TELEXORNAL</v>
          </cell>
          <cell r="K759" t="str">
            <v xml:space="preserve"> TELEXORNAL</v>
          </cell>
          <cell r="L759">
            <v>300</v>
          </cell>
          <cell r="M759">
            <v>1429</v>
          </cell>
          <cell r="N759">
            <v>0.2</v>
          </cell>
          <cell r="O759" t="str">
            <v>PT</v>
          </cell>
          <cell r="P759" t="str">
            <v>Lab</v>
          </cell>
          <cell r="Q759" t="str">
            <v>GAL.</v>
          </cell>
        </row>
        <row r="760">
          <cell r="A760" t="str">
            <v>TVG:GAL.</v>
          </cell>
          <cell r="B760" t="str">
            <v>. 21H00</v>
          </cell>
          <cell r="C760">
            <v>0.875</v>
          </cell>
          <cell r="D760">
            <v>36285</v>
          </cell>
          <cell r="E760">
            <v>20</v>
          </cell>
          <cell r="F760">
            <v>1</v>
          </cell>
          <cell r="G760">
            <v>300</v>
          </cell>
          <cell r="H760">
            <v>769</v>
          </cell>
          <cell r="I760">
            <v>0.4</v>
          </cell>
          <cell r="J760" t="str">
            <v xml:space="preserve"> TELEXORNAL</v>
          </cell>
          <cell r="K760" t="str">
            <v xml:space="preserve"> TELEXORNAL</v>
          </cell>
          <cell r="L760">
            <v>300</v>
          </cell>
          <cell r="M760">
            <v>769</v>
          </cell>
          <cell r="N760">
            <v>0.4</v>
          </cell>
          <cell r="O760" t="str">
            <v>PT</v>
          </cell>
          <cell r="P760" t="str">
            <v>Lab</v>
          </cell>
          <cell r="Q760" t="str">
            <v>GAL.</v>
          </cell>
        </row>
        <row r="761">
          <cell r="A761" t="str">
            <v>TVG:GAL.</v>
          </cell>
          <cell r="B761" t="str">
            <v>. 21H30</v>
          </cell>
          <cell r="C761">
            <v>0.89583333333333337</v>
          </cell>
          <cell r="D761">
            <v>36285</v>
          </cell>
          <cell r="E761">
            <v>20</v>
          </cell>
          <cell r="F761">
            <v>1</v>
          </cell>
          <cell r="G761">
            <v>200</v>
          </cell>
          <cell r="H761">
            <v>452</v>
          </cell>
          <cell r="I761">
            <v>0.4</v>
          </cell>
          <cell r="J761" t="str">
            <v xml:space="preserve"> TELEXORNAL DEPORTES</v>
          </cell>
          <cell r="K761" t="str">
            <v xml:space="preserve"> TELEXORNAL DEPORTES</v>
          </cell>
          <cell r="L761">
            <v>200</v>
          </cell>
          <cell r="M761">
            <v>452</v>
          </cell>
          <cell r="N761">
            <v>0.4</v>
          </cell>
          <cell r="O761" t="str">
            <v>PT</v>
          </cell>
          <cell r="P761" t="str">
            <v>Lab</v>
          </cell>
          <cell r="Q761" t="str">
            <v>GAL.</v>
          </cell>
        </row>
        <row r="762">
          <cell r="A762" t="str">
            <v>TVG:GAL.</v>
          </cell>
          <cell r="B762" t="str">
            <v>. 23H30</v>
          </cell>
          <cell r="C762">
            <v>0.97916666666666663</v>
          </cell>
          <cell r="D762">
            <v>36285</v>
          </cell>
          <cell r="E762">
            <v>20</v>
          </cell>
          <cell r="F762">
            <v>1</v>
          </cell>
          <cell r="G762">
            <v>330</v>
          </cell>
          <cell r="H762">
            <v>657</v>
          </cell>
          <cell r="I762">
            <v>0.5</v>
          </cell>
          <cell r="J762" t="str">
            <v xml:space="preserve"> GALEGUIDADE</v>
          </cell>
          <cell r="K762" t="str">
            <v xml:space="preserve"> GALEGUIDADE</v>
          </cell>
          <cell r="L762">
            <v>330</v>
          </cell>
          <cell r="M762">
            <v>657</v>
          </cell>
          <cell r="N762">
            <v>0.5</v>
          </cell>
          <cell r="O762" t="str">
            <v>PT</v>
          </cell>
          <cell r="P762" t="str">
            <v>Lab</v>
          </cell>
          <cell r="Q762" t="str">
            <v>GAL.</v>
          </cell>
        </row>
        <row r="763">
          <cell r="A763" t="str">
            <v>TVG:GAL.</v>
          </cell>
          <cell r="B763" t="str">
            <v>. 14H00</v>
          </cell>
          <cell r="C763">
            <v>0.58333333333333337</v>
          </cell>
          <cell r="D763">
            <v>36286</v>
          </cell>
          <cell r="E763">
            <v>20</v>
          </cell>
          <cell r="F763">
            <v>1</v>
          </cell>
          <cell r="G763">
            <v>300</v>
          </cell>
          <cell r="H763">
            <v>708</v>
          </cell>
          <cell r="I763">
            <v>0.4</v>
          </cell>
          <cell r="J763" t="str">
            <v xml:space="preserve"> TELEXORNAL GALICIA</v>
          </cell>
          <cell r="K763" t="str">
            <v xml:space="preserve"> TELEXORNAL GALICIA</v>
          </cell>
          <cell r="L763">
            <v>300</v>
          </cell>
          <cell r="M763">
            <v>708</v>
          </cell>
          <cell r="N763">
            <v>0.4</v>
          </cell>
          <cell r="O763" t="str">
            <v>DT</v>
          </cell>
          <cell r="P763" t="str">
            <v>Lab</v>
          </cell>
          <cell r="Q763" t="str">
            <v>GAL.</v>
          </cell>
        </row>
        <row r="764">
          <cell r="A764" t="str">
            <v>TVG:GAL.</v>
          </cell>
          <cell r="B764" t="str">
            <v>. 15H00</v>
          </cell>
          <cell r="C764">
            <v>0.625</v>
          </cell>
          <cell r="D764">
            <v>36286</v>
          </cell>
          <cell r="E764">
            <v>20</v>
          </cell>
          <cell r="F764">
            <v>1</v>
          </cell>
          <cell r="G764">
            <v>350</v>
          </cell>
          <cell r="H764">
            <v>1250</v>
          </cell>
          <cell r="I764">
            <v>0.3</v>
          </cell>
          <cell r="J764" t="str">
            <v xml:space="preserve"> TELEXORNAL</v>
          </cell>
          <cell r="K764" t="str">
            <v xml:space="preserve"> TELEXORNAL</v>
          </cell>
          <cell r="L764">
            <v>350</v>
          </cell>
          <cell r="M764">
            <v>1250</v>
          </cell>
          <cell r="N764">
            <v>0.3</v>
          </cell>
          <cell r="O764" t="str">
            <v>DT</v>
          </cell>
          <cell r="P764" t="str">
            <v>Lab</v>
          </cell>
          <cell r="Q764" t="str">
            <v>GAL.</v>
          </cell>
        </row>
        <row r="765">
          <cell r="A765" t="str">
            <v>TVG:GAL.</v>
          </cell>
          <cell r="B765" t="str">
            <v>. 20H30</v>
          </cell>
          <cell r="C765">
            <v>0.85416666666666663</v>
          </cell>
          <cell r="D765">
            <v>36286</v>
          </cell>
          <cell r="E765">
            <v>20</v>
          </cell>
          <cell r="F765">
            <v>1</v>
          </cell>
          <cell r="G765">
            <v>300</v>
          </cell>
          <cell r="H765">
            <v>1538</v>
          </cell>
          <cell r="I765">
            <v>0.2</v>
          </cell>
          <cell r="J765" t="str">
            <v xml:space="preserve"> TELEXORNAL</v>
          </cell>
          <cell r="K765" t="str">
            <v xml:space="preserve"> TELEXORNAL</v>
          </cell>
          <cell r="L765">
            <v>300</v>
          </cell>
          <cell r="M765">
            <v>1538</v>
          </cell>
          <cell r="N765">
            <v>0.2</v>
          </cell>
          <cell r="O765" t="str">
            <v>PT</v>
          </cell>
          <cell r="P765" t="str">
            <v>Lab</v>
          </cell>
          <cell r="Q765" t="str">
            <v>GAL.</v>
          </cell>
        </row>
        <row r="766">
          <cell r="A766" t="str">
            <v>TVG:GAL.</v>
          </cell>
          <cell r="B766" t="str">
            <v>. 21H00</v>
          </cell>
          <cell r="C766">
            <v>0.875</v>
          </cell>
          <cell r="D766">
            <v>36286</v>
          </cell>
          <cell r="E766">
            <v>20</v>
          </cell>
          <cell r="F766">
            <v>1</v>
          </cell>
          <cell r="G766">
            <v>300</v>
          </cell>
          <cell r="H766">
            <v>1111</v>
          </cell>
          <cell r="I766">
            <v>0.3</v>
          </cell>
          <cell r="J766" t="str">
            <v xml:space="preserve"> TELEXORNAL</v>
          </cell>
          <cell r="K766" t="str">
            <v xml:space="preserve"> TELEXORNAL</v>
          </cell>
          <cell r="L766">
            <v>300</v>
          </cell>
          <cell r="M766">
            <v>1111</v>
          </cell>
          <cell r="N766">
            <v>0.3</v>
          </cell>
          <cell r="O766" t="str">
            <v>PT</v>
          </cell>
          <cell r="P766" t="str">
            <v>Lab</v>
          </cell>
          <cell r="Q766" t="str">
            <v>GAL.</v>
          </cell>
        </row>
        <row r="767">
          <cell r="A767" t="str">
            <v>TVG:GAL.</v>
          </cell>
          <cell r="B767" t="str">
            <v>. 21H30</v>
          </cell>
          <cell r="C767">
            <v>0.89583333333333337</v>
          </cell>
          <cell r="D767">
            <v>36286</v>
          </cell>
          <cell r="E767">
            <v>20</v>
          </cell>
          <cell r="F767">
            <v>1</v>
          </cell>
          <cell r="G767">
            <v>200</v>
          </cell>
          <cell r="H767">
            <v>721</v>
          </cell>
          <cell r="I767">
            <v>0.3</v>
          </cell>
          <cell r="J767" t="str">
            <v xml:space="preserve"> TELEXORNAL DEPORTES</v>
          </cell>
          <cell r="K767" t="str">
            <v xml:space="preserve"> TELEXORNAL DEPORTES</v>
          </cell>
          <cell r="L767">
            <v>200</v>
          </cell>
          <cell r="M767">
            <v>721</v>
          </cell>
          <cell r="N767">
            <v>0.3</v>
          </cell>
          <cell r="O767" t="str">
            <v>PT</v>
          </cell>
          <cell r="P767" t="str">
            <v>Lab</v>
          </cell>
          <cell r="Q767" t="str">
            <v>GAL.</v>
          </cell>
        </row>
        <row r="768">
          <cell r="A768" t="str">
            <v>TVG:GAL.</v>
          </cell>
          <cell r="B768" t="str">
            <v>. 22H00</v>
          </cell>
          <cell r="C768">
            <v>0.91666666666666663</v>
          </cell>
          <cell r="D768">
            <v>36286</v>
          </cell>
          <cell r="E768">
            <v>20</v>
          </cell>
          <cell r="F768">
            <v>1</v>
          </cell>
          <cell r="G768">
            <v>360</v>
          </cell>
          <cell r="H768">
            <v>640</v>
          </cell>
          <cell r="I768">
            <v>0.6</v>
          </cell>
          <cell r="J768" t="str">
            <v xml:space="preserve"> CINE</v>
          </cell>
          <cell r="K768" t="str">
            <v xml:space="preserve"> CINE</v>
          </cell>
          <cell r="L768">
            <v>360</v>
          </cell>
          <cell r="M768">
            <v>640</v>
          </cell>
          <cell r="N768">
            <v>0.6</v>
          </cell>
          <cell r="O768" t="str">
            <v>PT</v>
          </cell>
          <cell r="P768" t="str">
            <v>Lab</v>
          </cell>
          <cell r="Q768" t="str">
            <v>GAL.</v>
          </cell>
        </row>
        <row r="769">
          <cell r="A769" t="str">
            <v>TVG:GAL.</v>
          </cell>
          <cell r="B769" t="str">
            <v>. 15H00</v>
          </cell>
          <cell r="C769">
            <v>0.625</v>
          </cell>
          <cell r="D769">
            <v>36287</v>
          </cell>
          <cell r="E769">
            <v>20</v>
          </cell>
          <cell r="F769">
            <v>1</v>
          </cell>
          <cell r="G769">
            <v>350</v>
          </cell>
          <cell r="H769">
            <v>1411</v>
          </cell>
          <cell r="I769">
            <v>0.2</v>
          </cell>
          <cell r="J769" t="str">
            <v xml:space="preserve"> TELEXORNAL</v>
          </cell>
          <cell r="K769" t="str">
            <v xml:space="preserve"> TELEXORNAL</v>
          </cell>
          <cell r="L769">
            <v>350</v>
          </cell>
          <cell r="M769">
            <v>1411</v>
          </cell>
          <cell r="N769">
            <v>0.2</v>
          </cell>
          <cell r="O769" t="str">
            <v>DT</v>
          </cell>
          <cell r="P769" t="str">
            <v>Lab</v>
          </cell>
          <cell r="Q769" t="str">
            <v>GAL.</v>
          </cell>
        </row>
        <row r="770">
          <cell r="A770" t="str">
            <v>TVG:GAL.</v>
          </cell>
          <cell r="B770" t="str">
            <v>. 15H30</v>
          </cell>
          <cell r="C770">
            <v>0.64583333333333337</v>
          </cell>
          <cell r="D770">
            <v>36287</v>
          </cell>
          <cell r="E770">
            <v>20</v>
          </cell>
          <cell r="F770">
            <v>1</v>
          </cell>
          <cell r="G770">
            <v>150</v>
          </cell>
          <cell r="H770">
            <v>1172</v>
          </cell>
          <cell r="I770">
            <v>0.1</v>
          </cell>
          <cell r="J770" t="str">
            <v xml:space="preserve"> TELEXORNAL DEPORTES</v>
          </cell>
          <cell r="K770" t="str">
            <v xml:space="preserve"> TELEXORNAL DEPORTES</v>
          </cell>
          <cell r="L770">
            <v>150</v>
          </cell>
          <cell r="M770">
            <v>1172</v>
          </cell>
          <cell r="N770">
            <v>0.1</v>
          </cell>
          <cell r="O770" t="str">
            <v>DT</v>
          </cell>
          <cell r="P770" t="str">
            <v>Lab</v>
          </cell>
          <cell r="Q770" t="str">
            <v>GAL.</v>
          </cell>
        </row>
        <row r="771">
          <cell r="A771" t="str">
            <v>TVG:GAL.</v>
          </cell>
          <cell r="B771" t="str">
            <v>. 21H00</v>
          </cell>
          <cell r="C771">
            <v>0.875</v>
          </cell>
          <cell r="D771">
            <v>36287</v>
          </cell>
          <cell r="E771">
            <v>20</v>
          </cell>
          <cell r="F771">
            <v>1</v>
          </cell>
          <cell r="G771">
            <v>300</v>
          </cell>
          <cell r="H771">
            <v>1111</v>
          </cell>
          <cell r="I771">
            <v>0.3</v>
          </cell>
          <cell r="J771" t="str">
            <v xml:space="preserve"> TELEXORNAL</v>
          </cell>
          <cell r="K771" t="str">
            <v xml:space="preserve"> TELEXORNAL</v>
          </cell>
          <cell r="L771">
            <v>300</v>
          </cell>
          <cell r="M771">
            <v>1111</v>
          </cell>
          <cell r="N771">
            <v>0.3</v>
          </cell>
          <cell r="O771" t="str">
            <v>PT</v>
          </cell>
          <cell r="P771" t="str">
            <v>Lab</v>
          </cell>
          <cell r="Q771" t="str">
            <v>GAL.</v>
          </cell>
        </row>
        <row r="772">
          <cell r="A772" t="str">
            <v>TVG:GAL.</v>
          </cell>
          <cell r="B772" t="str">
            <v>. 21H30</v>
          </cell>
          <cell r="C772">
            <v>0.89583333333333337</v>
          </cell>
          <cell r="D772">
            <v>36287</v>
          </cell>
          <cell r="E772">
            <v>20</v>
          </cell>
          <cell r="F772">
            <v>1</v>
          </cell>
          <cell r="G772">
            <v>200</v>
          </cell>
          <cell r="H772">
            <v>684</v>
          </cell>
          <cell r="I772">
            <v>0.3</v>
          </cell>
          <cell r="J772" t="str">
            <v xml:space="preserve"> TELEXORNAL DEPORTES</v>
          </cell>
          <cell r="K772" t="str">
            <v xml:space="preserve"> TELEXORNAL DEPORTES</v>
          </cell>
          <cell r="L772">
            <v>200</v>
          </cell>
          <cell r="M772">
            <v>684</v>
          </cell>
          <cell r="N772">
            <v>0.3</v>
          </cell>
          <cell r="O772" t="str">
            <v>PT</v>
          </cell>
          <cell r="P772" t="str">
            <v>Lab</v>
          </cell>
          <cell r="Q772" t="str">
            <v>GAL.</v>
          </cell>
        </row>
        <row r="773">
          <cell r="A773" t="str">
            <v>TVG:GAL.</v>
          </cell>
          <cell r="B773" t="str">
            <v>. 15H00</v>
          </cell>
          <cell r="C773">
            <v>0.625</v>
          </cell>
          <cell r="D773">
            <v>36288</v>
          </cell>
          <cell r="E773">
            <v>20</v>
          </cell>
          <cell r="F773">
            <v>1</v>
          </cell>
          <cell r="G773">
            <v>350</v>
          </cell>
          <cell r="H773">
            <v>1042</v>
          </cell>
          <cell r="I773">
            <v>0.3</v>
          </cell>
          <cell r="J773" t="str">
            <v xml:space="preserve"> TELEXORNAL</v>
          </cell>
          <cell r="K773" t="str">
            <v xml:space="preserve"> TELEXORNAL</v>
          </cell>
          <cell r="L773">
            <v>350</v>
          </cell>
          <cell r="M773">
            <v>1042</v>
          </cell>
          <cell r="N773">
            <v>0.3</v>
          </cell>
          <cell r="O773" t="str">
            <v>DT</v>
          </cell>
          <cell r="P773" t="str">
            <v>FS</v>
          </cell>
          <cell r="Q773" t="str">
            <v>GAL.</v>
          </cell>
        </row>
        <row r="774">
          <cell r="A774" t="str">
            <v>TVG:GAL.</v>
          </cell>
          <cell r="B774" t="str">
            <v>. 20H00</v>
          </cell>
          <cell r="C774">
            <v>0.83333333333333337</v>
          </cell>
          <cell r="D774">
            <v>36288</v>
          </cell>
          <cell r="E774">
            <v>20</v>
          </cell>
          <cell r="F774">
            <v>1</v>
          </cell>
          <cell r="G774">
            <v>215</v>
          </cell>
          <cell r="H774">
            <v>995</v>
          </cell>
          <cell r="I774">
            <v>0.2</v>
          </cell>
          <cell r="J774" t="str">
            <v xml:space="preserve"> TELEXORNAL</v>
          </cell>
          <cell r="K774" t="str">
            <v xml:space="preserve"> TELEXORNAL</v>
          </cell>
          <cell r="L774">
            <v>215</v>
          </cell>
          <cell r="M774">
            <v>995</v>
          </cell>
          <cell r="N774">
            <v>0.2</v>
          </cell>
          <cell r="O774" t="str">
            <v>DT</v>
          </cell>
          <cell r="P774" t="str">
            <v>FS</v>
          </cell>
          <cell r="Q774" t="str">
            <v>GAL.</v>
          </cell>
        </row>
        <row r="775">
          <cell r="A775" t="str">
            <v>TVG:GAL.</v>
          </cell>
          <cell r="B775" t="str">
            <v>. 23H00</v>
          </cell>
          <cell r="C775">
            <v>0.95833333333333337</v>
          </cell>
          <cell r="D775">
            <v>36288</v>
          </cell>
          <cell r="E775">
            <v>20</v>
          </cell>
          <cell r="F775">
            <v>1</v>
          </cell>
          <cell r="G775">
            <v>350</v>
          </cell>
          <cell r="H775">
            <v>741</v>
          </cell>
          <cell r="I775">
            <v>0.5</v>
          </cell>
          <cell r="J775" t="str">
            <v xml:space="preserve"> CINE</v>
          </cell>
          <cell r="K775" t="str">
            <v xml:space="preserve"> CINE</v>
          </cell>
          <cell r="L775">
            <v>350</v>
          </cell>
          <cell r="M775">
            <v>741</v>
          </cell>
          <cell r="N775">
            <v>0.5</v>
          </cell>
          <cell r="O775" t="str">
            <v>PT</v>
          </cell>
          <cell r="P775" t="str">
            <v>FS</v>
          </cell>
          <cell r="Q775" t="str">
            <v>GAL.</v>
          </cell>
        </row>
        <row r="776">
          <cell r="A776" t="str">
            <v>TVG:GAL.</v>
          </cell>
          <cell r="B776" t="str">
            <v>. 24H00</v>
          </cell>
          <cell r="C776">
            <v>1</v>
          </cell>
          <cell r="D776">
            <v>36288</v>
          </cell>
          <cell r="E776">
            <v>20</v>
          </cell>
          <cell r="F776">
            <v>1</v>
          </cell>
          <cell r="G776">
            <v>350</v>
          </cell>
          <cell r="H776">
            <v>1197</v>
          </cell>
          <cell r="I776">
            <v>0.3</v>
          </cell>
          <cell r="J776" t="str">
            <v xml:space="preserve"> CINE</v>
          </cell>
          <cell r="K776" t="str">
            <v xml:space="preserve"> CINE</v>
          </cell>
          <cell r="L776">
            <v>350</v>
          </cell>
          <cell r="M776">
            <v>1197</v>
          </cell>
          <cell r="N776">
            <v>0.3</v>
          </cell>
          <cell r="O776" t="str">
            <v>PT</v>
          </cell>
          <cell r="P776" t="str">
            <v>FS</v>
          </cell>
          <cell r="Q776" t="str">
            <v>GAL.</v>
          </cell>
        </row>
        <row r="777">
          <cell r="A777" t="str">
            <v>TVG:GAL.</v>
          </cell>
          <cell r="B777" t="str">
            <v>. 15H30</v>
          </cell>
          <cell r="C777">
            <v>0.64583333333333337</v>
          </cell>
          <cell r="D777">
            <v>36289</v>
          </cell>
          <cell r="E777">
            <v>20</v>
          </cell>
          <cell r="F777">
            <v>1</v>
          </cell>
          <cell r="G777">
            <v>150</v>
          </cell>
          <cell r="H777">
            <v>536</v>
          </cell>
          <cell r="I777">
            <v>0.3</v>
          </cell>
          <cell r="J777" t="str">
            <v xml:space="preserve"> TELEXORNAL DEPORTES</v>
          </cell>
          <cell r="K777" t="str">
            <v xml:space="preserve"> TELEXORNAL DEPORTES</v>
          </cell>
          <cell r="L777">
            <v>150</v>
          </cell>
          <cell r="M777">
            <v>536</v>
          </cell>
          <cell r="N777">
            <v>0.3</v>
          </cell>
          <cell r="O777" t="str">
            <v>DT</v>
          </cell>
          <cell r="P777" t="str">
            <v>FS</v>
          </cell>
          <cell r="Q777" t="str">
            <v>GAL.</v>
          </cell>
        </row>
        <row r="778">
          <cell r="A778" t="str">
            <v>TVG:GAL.</v>
          </cell>
          <cell r="B778" t="str">
            <v>. 20H30</v>
          </cell>
          <cell r="C778">
            <v>0.85416666666666663</v>
          </cell>
          <cell r="D778">
            <v>36289</v>
          </cell>
          <cell r="E778">
            <v>20</v>
          </cell>
          <cell r="F778">
            <v>1</v>
          </cell>
          <cell r="G778">
            <v>215</v>
          </cell>
          <cell r="H778">
            <v>667</v>
          </cell>
          <cell r="I778">
            <v>0.3</v>
          </cell>
          <cell r="J778" t="str">
            <v xml:space="preserve"> TELEXORNAL</v>
          </cell>
          <cell r="K778" t="str">
            <v xml:space="preserve"> TELEXORNAL</v>
          </cell>
          <cell r="L778">
            <v>215</v>
          </cell>
          <cell r="M778">
            <v>667</v>
          </cell>
          <cell r="N778">
            <v>0.3</v>
          </cell>
          <cell r="O778" t="str">
            <v>PT</v>
          </cell>
          <cell r="P778" t="str">
            <v>FS</v>
          </cell>
          <cell r="Q778" t="str">
            <v>GAL.</v>
          </cell>
        </row>
        <row r="779">
          <cell r="A779" t="str">
            <v>TVG:GAL.</v>
          </cell>
          <cell r="B779" t="str">
            <v>. 21H00</v>
          </cell>
          <cell r="C779">
            <v>0.875</v>
          </cell>
          <cell r="D779">
            <v>36289</v>
          </cell>
          <cell r="E779">
            <v>20</v>
          </cell>
          <cell r="F779">
            <v>1</v>
          </cell>
          <cell r="G779">
            <v>300</v>
          </cell>
          <cell r="H779">
            <v>889</v>
          </cell>
          <cell r="I779">
            <v>0.3</v>
          </cell>
          <cell r="J779" t="str">
            <v xml:space="preserve"> EN XOGO GOLES</v>
          </cell>
          <cell r="K779" t="str">
            <v xml:space="preserve"> EN XOGO GOLES</v>
          </cell>
          <cell r="L779">
            <v>300</v>
          </cell>
          <cell r="M779">
            <v>889</v>
          </cell>
          <cell r="N779">
            <v>0.3</v>
          </cell>
          <cell r="O779" t="str">
            <v>PT</v>
          </cell>
          <cell r="P779" t="str">
            <v>FS</v>
          </cell>
          <cell r="Q779" t="str">
            <v>GAL.</v>
          </cell>
        </row>
        <row r="780">
          <cell r="A780" t="str">
            <v>TVG:GAL.</v>
          </cell>
          <cell r="B780" t="str">
            <v>. 21H30</v>
          </cell>
          <cell r="C780">
            <v>0.89583333333333337</v>
          </cell>
          <cell r="D780">
            <v>36289</v>
          </cell>
          <cell r="E780">
            <v>20</v>
          </cell>
          <cell r="F780">
            <v>1</v>
          </cell>
          <cell r="G780">
            <v>300</v>
          </cell>
          <cell r="H780">
            <v>851</v>
          </cell>
          <cell r="I780">
            <v>0.4</v>
          </cell>
          <cell r="J780" t="str">
            <v xml:space="preserve"> EN XOGO GOLES</v>
          </cell>
          <cell r="K780" t="str">
            <v xml:space="preserve"> EN XOGO GOLES</v>
          </cell>
          <cell r="L780">
            <v>300</v>
          </cell>
          <cell r="M780">
            <v>851</v>
          </cell>
          <cell r="N780">
            <v>0.4</v>
          </cell>
          <cell r="O780" t="str">
            <v>PT</v>
          </cell>
          <cell r="P780" t="str">
            <v>FS</v>
          </cell>
          <cell r="Q780" t="str">
            <v>GAL.</v>
          </cell>
        </row>
        <row r="781">
          <cell r="A781" t="str">
            <v>TVG:GAL.</v>
          </cell>
          <cell r="B781" t="str">
            <v>. 22H30</v>
          </cell>
          <cell r="C781">
            <v>0.9375</v>
          </cell>
          <cell r="D781">
            <v>36289</v>
          </cell>
          <cell r="E781">
            <v>20</v>
          </cell>
          <cell r="F781">
            <v>1</v>
          </cell>
          <cell r="G781">
            <v>300</v>
          </cell>
          <cell r="H781">
            <v>800</v>
          </cell>
          <cell r="I781">
            <v>0.4</v>
          </cell>
          <cell r="J781" t="str">
            <v xml:space="preserve"> EN XOGO GOLES</v>
          </cell>
          <cell r="K781" t="str">
            <v xml:space="preserve"> EN XOGO GOLES</v>
          </cell>
          <cell r="L781">
            <v>300</v>
          </cell>
          <cell r="M781">
            <v>800</v>
          </cell>
          <cell r="N781">
            <v>0.4</v>
          </cell>
          <cell r="O781" t="str">
            <v>PT</v>
          </cell>
          <cell r="P781" t="str">
            <v>FS</v>
          </cell>
          <cell r="Q781" t="str">
            <v>GAL.</v>
          </cell>
        </row>
        <row r="782">
          <cell r="A782" t="str">
            <v>TVG:GAL.</v>
          </cell>
          <cell r="B782" t="str">
            <v>. 21H00</v>
          </cell>
          <cell r="C782">
            <v>0.875</v>
          </cell>
          <cell r="D782">
            <v>36290</v>
          </cell>
          <cell r="E782">
            <v>20</v>
          </cell>
          <cell r="F782">
            <v>1</v>
          </cell>
          <cell r="G782">
            <v>300</v>
          </cell>
          <cell r="H782">
            <v>1212</v>
          </cell>
          <cell r="I782">
            <v>0.2</v>
          </cell>
          <cell r="J782" t="str">
            <v xml:space="preserve"> TELEXORNAL</v>
          </cell>
          <cell r="K782" t="str">
            <v xml:space="preserve"> TELEXORNAL</v>
          </cell>
          <cell r="L782">
            <v>300</v>
          </cell>
          <cell r="M782">
            <v>1212</v>
          </cell>
          <cell r="N782">
            <v>0.2</v>
          </cell>
          <cell r="O782" t="str">
            <v>PT</v>
          </cell>
          <cell r="P782" t="str">
            <v>Lab</v>
          </cell>
          <cell r="Q782" t="str">
            <v>GAL.</v>
          </cell>
        </row>
        <row r="783">
          <cell r="A783" t="str">
            <v>TVG:GAL.</v>
          </cell>
          <cell r="B783" t="str">
            <v>. 21H30</v>
          </cell>
          <cell r="C783">
            <v>0.89583333333333337</v>
          </cell>
          <cell r="D783">
            <v>36290</v>
          </cell>
          <cell r="E783">
            <v>20</v>
          </cell>
          <cell r="F783">
            <v>1</v>
          </cell>
          <cell r="G783">
            <v>200</v>
          </cell>
          <cell r="H783">
            <v>635</v>
          </cell>
          <cell r="I783">
            <v>0.3</v>
          </cell>
          <cell r="J783" t="str">
            <v xml:space="preserve"> TELEXORNAL DEPORTES</v>
          </cell>
          <cell r="K783" t="str">
            <v xml:space="preserve"> TELEXORNAL DEPORTES</v>
          </cell>
          <cell r="L783">
            <v>200</v>
          </cell>
          <cell r="M783">
            <v>635</v>
          </cell>
          <cell r="N783">
            <v>0.3</v>
          </cell>
          <cell r="O783" t="str">
            <v>PT</v>
          </cell>
          <cell r="P783" t="str">
            <v>Lab</v>
          </cell>
          <cell r="Q783" t="str">
            <v>GAL.</v>
          </cell>
        </row>
        <row r="784">
          <cell r="A784" t="str">
            <v>TVG:GAL.</v>
          </cell>
          <cell r="B784" t="str">
            <v>. 21H00</v>
          </cell>
          <cell r="C784">
            <v>0.875</v>
          </cell>
          <cell r="D784">
            <v>36291</v>
          </cell>
          <cell r="E784">
            <v>20</v>
          </cell>
          <cell r="F784">
            <v>1</v>
          </cell>
          <cell r="G784">
            <v>300</v>
          </cell>
          <cell r="H784">
            <v>1081</v>
          </cell>
          <cell r="I784">
            <v>0.3</v>
          </cell>
          <cell r="J784" t="str">
            <v xml:space="preserve"> TELEXORNAL</v>
          </cell>
          <cell r="K784" t="str">
            <v xml:space="preserve"> TELEXORNAL</v>
          </cell>
          <cell r="L784">
            <v>300</v>
          </cell>
          <cell r="M784">
            <v>1081</v>
          </cell>
          <cell r="N784">
            <v>0.3</v>
          </cell>
          <cell r="O784" t="str">
            <v>PT</v>
          </cell>
          <cell r="P784" t="str">
            <v>Lab</v>
          </cell>
          <cell r="Q784" t="str">
            <v>GAL.</v>
          </cell>
        </row>
        <row r="785">
          <cell r="A785" t="str">
            <v>TVG:GAL.</v>
          </cell>
          <cell r="B785" t="str">
            <v>. 21H30</v>
          </cell>
          <cell r="C785">
            <v>0.89583333333333337</v>
          </cell>
          <cell r="D785">
            <v>36291</v>
          </cell>
          <cell r="E785">
            <v>20</v>
          </cell>
          <cell r="F785">
            <v>1</v>
          </cell>
          <cell r="G785">
            <v>200</v>
          </cell>
          <cell r="H785">
            <v>741</v>
          </cell>
          <cell r="I785">
            <v>0.3</v>
          </cell>
          <cell r="J785" t="str">
            <v xml:space="preserve"> TELEXORNAL DEPORTES</v>
          </cell>
          <cell r="K785" t="str">
            <v xml:space="preserve"> TELEXORNAL DEPORTES</v>
          </cell>
          <cell r="L785">
            <v>200</v>
          </cell>
          <cell r="M785">
            <v>741</v>
          </cell>
          <cell r="N785">
            <v>0.3</v>
          </cell>
          <cell r="O785" t="str">
            <v>PT</v>
          </cell>
          <cell r="P785" t="str">
            <v>Lab</v>
          </cell>
          <cell r="Q785" t="str">
            <v>GAL.</v>
          </cell>
        </row>
        <row r="786">
          <cell r="A786" t="str">
            <v>TVG:GAL.</v>
          </cell>
          <cell r="B786" t="str">
            <v>. 14H00</v>
          </cell>
          <cell r="C786">
            <v>0.58333333333333337</v>
          </cell>
          <cell r="D786">
            <v>36292</v>
          </cell>
          <cell r="E786">
            <v>20</v>
          </cell>
          <cell r="F786">
            <v>1</v>
          </cell>
          <cell r="G786">
            <v>300</v>
          </cell>
          <cell r="H786">
            <v>658</v>
          </cell>
          <cell r="I786">
            <v>0.5</v>
          </cell>
          <cell r="J786" t="str">
            <v xml:space="preserve"> TELEXORNAL GALICIA</v>
          </cell>
          <cell r="K786" t="str">
            <v xml:space="preserve"> TELEXORNAL GALICIA</v>
          </cell>
          <cell r="L786">
            <v>300</v>
          </cell>
          <cell r="M786">
            <v>658</v>
          </cell>
          <cell r="N786">
            <v>0.5</v>
          </cell>
          <cell r="O786" t="str">
            <v>DT</v>
          </cell>
          <cell r="P786" t="str">
            <v>Lab</v>
          </cell>
          <cell r="Q786" t="str">
            <v>GAL.</v>
          </cell>
        </row>
        <row r="787">
          <cell r="A787" t="str">
            <v>TVG:GAL.</v>
          </cell>
          <cell r="B787" t="str">
            <v>. 21H00</v>
          </cell>
          <cell r="C787">
            <v>0.875</v>
          </cell>
          <cell r="D787">
            <v>36292</v>
          </cell>
          <cell r="E787">
            <v>20</v>
          </cell>
          <cell r="F787">
            <v>1</v>
          </cell>
          <cell r="G787">
            <v>300</v>
          </cell>
          <cell r="H787">
            <v>800</v>
          </cell>
          <cell r="I787">
            <v>0.4</v>
          </cell>
          <cell r="J787" t="str">
            <v xml:space="preserve"> TELEXORNAL</v>
          </cell>
          <cell r="K787" t="str">
            <v xml:space="preserve"> TELEXORNAL</v>
          </cell>
          <cell r="L787">
            <v>300</v>
          </cell>
          <cell r="M787">
            <v>800</v>
          </cell>
          <cell r="N787">
            <v>0.4</v>
          </cell>
          <cell r="O787" t="str">
            <v>PT</v>
          </cell>
          <cell r="P787" t="str">
            <v>Lab</v>
          </cell>
          <cell r="Q787" t="str">
            <v>GAL.</v>
          </cell>
        </row>
        <row r="788">
          <cell r="A788" t="str">
            <v>TVG:GAL.</v>
          </cell>
          <cell r="B788" t="str">
            <v>. 21H30</v>
          </cell>
          <cell r="C788">
            <v>0.89583333333333337</v>
          </cell>
          <cell r="D788">
            <v>36292</v>
          </cell>
          <cell r="E788">
            <v>20</v>
          </cell>
          <cell r="F788">
            <v>1</v>
          </cell>
          <cell r="G788">
            <v>200</v>
          </cell>
          <cell r="H788">
            <v>468</v>
          </cell>
          <cell r="I788">
            <v>0.4</v>
          </cell>
          <cell r="J788" t="str">
            <v xml:space="preserve"> TELEXORNAL DEPORTES</v>
          </cell>
          <cell r="K788" t="str">
            <v xml:space="preserve"> TELEXORNAL DEPORTES</v>
          </cell>
          <cell r="L788">
            <v>200</v>
          </cell>
          <cell r="M788">
            <v>468</v>
          </cell>
          <cell r="N788">
            <v>0.4</v>
          </cell>
          <cell r="O788" t="str">
            <v>PT</v>
          </cell>
          <cell r="P788" t="str">
            <v>Lab</v>
          </cell>
          <cell r="Q788" t="str">
            <v>GAL.</v>
          </cell>
        </row>
        <row r="789">
          <cell r="A789" t="str">
            <v>TVG:GAL.</v>
          </cell>
          <cell r="B789" t="str">
            <v>. 23H30</v>
          </cell>
          <cell r="C789">
            <v>0.97916666666666663</v>
          </cell>
          <cell r="D789">
            <v>36292</v>
          </cell>
          <cell r="E789">
            <v>20</v>
          </cell>
          <cell r="F789">
            <v>1</v>
          </cell>
          <cell r="G789">
            <v>330</v>
          </cell>
          <cell r="H789">
            <v>677</v>
          </cell>
          <cell r="I789">
            <v>0.5</v>
          </cell>
          <cell r="J789" t="str">
            <v xml:space="preserve"> GALEGUIDADE</v>
          </cell>
          <cell r="K789" t="str">
            <v xml:space="preserve"> GALEGUIDADE</v>
          </cell>
          <cell r="L789">
            <v>330</v>
          </cell>
          <cell r="M789">
            <v>677</v>
          </cell>
          <cell r="N789">
            <v>0.5</v>
          </cell>
          <cell r="O789" t="str">
            <v>PT</v>
          </cell>
          <cell r="P789" t="str">
            <v>Lab</v>
          </cell>
          <cell r="Q789" t="str">
            <v>GAL.</v>
          </cell>
        </row>
        <row r="790">
          <cell r="A790" t="str">
            <v>TVG:GAL.</v>
          </cell>
          <cell r="B790" t="str">
            <v>. 21H00</v>
          </cell>
          <cell r="C790">
            <v>0.875</v>
          </cell>
          <cell r="D790">
            <v>36293</v>
          </cell>
          <cell r="E790">
            <v>20</v>
          </cell>
          <cell r="F790">
            <v>1</v>
          </cell>
          <cell r="G790">
            <v>300</v>
          </cell>
          <cell r="H790">
            <v>1143</v>
          </cell>
          <cell r="I790">
            <v>0.3</v>
          </cell>
          <cell r="J790" t="str">
            <v xml:space="preserve"> TELEXORNAL</v>
          </cell>
          <cell r="K790" t="str">
            <v xml:space="preserve"> TELEXORNAL</v>
          </cell>
          <cell r="L790">
            <v>300</v>
          </cell>
          <cell r="M790">
            <v>1143</v>
          </cell>
          <cell r="N790">
            <v>0.3</v>
          </cell>
          <cell r="O790" t="str">
            <v>PT</v>
          </cell>
          <cell r="P790" t="str">
            <v>Lab</v>
          </cell>
          <cell r="Q790" t="str">
            <v>GAL.</v>
          </cell>
        </row>
        <row r="791">
          <cell r="A791" t="str">
            <v>TVG:GAL.</v>
          </cell>
          <cell r="B791" t="str">
            <v>. 21H30</v>
          </cell>
          <cell r="C791">
            <v>0.89583333333333337</v>
          </cell>
          <cell r="D791">
            <v>36293</v>
          </cell>
          <cell r="E791">
            <v>20</v>
          </cell>
          <cell r="F791">
            <v>1</v>
          </cell>
          <cell r="G791">
            <v>200</v>
          </cell>
          <cell r="H791">
            <v>741</v>
          </cell>
          <cell r="I791">
            <v>0.3</v>
          </cell>
          <cell r="J791" t="str">
            <v xml:space="preserve"> TELEXORNAL DEPORTES</v>
          </cell>
          <cell r="K791" t="str">
            <v xml:space="preserve"> TELEXORNAL DEPORTES</v>
          </cell>
          <cell r="L791">
            <v>200</v>
          </cell>
          <cell r="M791">
            <v>741</v>
          </cell>
          <cell r="N791">
            <v>0.3</v>
          </cell>
          <cell r="O791" t="str">
            <v>PT</v>
          </cell>
          <cell r="P791" t="str">
            <v>Lab</v>
          </cell>
          <cell r="Q791" t="str">
            <v>GAL.</v>
          </cell>
        </row>
        <row r="792">
          <cell r="A792" t="str">
            <v>TVG:GAL.</v>
          </cell>
          <cell r="B792" t="str">
            <v>. 22H00</v>
          </cell>
          <cell r="C792">
            <v>0.91666666666666663</v>
          </cell>
          <cell r="D792">
            <v>36293</v>
          </cell>
          <cell r="E792">
            <v>20</v>
          </cell>
          <cell r="F792">
            <v>1</v>
          </cell>
          <cell r="G792">
            <v>360</v>
          </cell>
          <cell r="H792">
            <v>658</v>
          </cell>
          <cell r="I792">
            <v>0.5</v>
          </cell>
          <cell r="J792" t="str">
            <v xml:space="preserve"> CINE</v>
          </cell>
          <cell r="K792" t="str">
            <v xml:space="preserve"> CINE</v>
          </cell>
          <cell r="L792">
            <v>360</v>
          </cell>
          <cell r="M792">
            <v>658</v>
          </cell>
          <cell r="N792">
            <v>0.5</v>
          </cell>
          <cell r="O792" t="str">
            <v>PT</v>
          </cell>
          <cell r="P792" t="str">
            <v>Lab</v>
          </cell>
          <cell r="Q792" t="str">
            <v>GAL.</v>
          </cell>
        </row>
        <row r="793">
          <cell r="A793" t="str">
            <v>TVG:GAL.</v>
          </cell>
          <cell r="B793" t="str">
            <v>. 23H30</v>
          </cell>
          <cell r="C793">
            <v>0.97916666666666663</v>
          </cell>
          <cell r="D793">
            <v>36293</v>
          </cell>
          <cell r="E793">
            <v>20</v>
          </cell>
          <cell r="F793">
            <v>1</v>
          </cell>
          <cell r="G793">
            <v>360</v>
          </cell>
          <cell r="H793">
            <v>923</v>
          </cell>
          <cell r="I793">
            <v>0.4</v>
          </cell>
          <cell r="J793" t="str">
            <v xml:space="preserve"> CINE</v>
          </cell>
          <cell r="K793" t="str">
            <v xml:space="preserve"> CINE</v>
          </cell>
          <cell r="L793">
            <v>360</v>
          </cell>
          <cell r="M793">
            <v>923</v>
          </cell>
          <cell r="N793">
            <v>0.4</v>
          </cell>
          <cell r="O793" t="str">
            <v>PT</v>
          </cell>
          <cell r="P793" t="str">
            <v>Lab</v>
          </cell>
          <cell r="Q793" t="str">
            <v>GAL.</v>
          </cell>
        </row>
        <row r="794">
          <cell r="A794" t="str">
            <v>TVG:GAL.</v>
          </cell>
          <cell r="B794" t="str">
            <v>. 14H00</v>
          </cell>
          <cell r="C794">
            <v>0.58333333333333337</v>
          </cell>
          <cell r="D794">
            <v>36294</v>
          </cell>
          <cell r="E794">
            <v>20</v>
          </cell>
          <cell r="F794">
            <v>1</v>
          </cell>
          <cell r="G794">
            <v>300</v>
          </cell>
          <cell r="H794">
            <v>833</v>
          </cell>
          <cell r="I794">
            <v>0.4</v>
          </cell>
          <cell r="J794" t="str">
            <v xml:space="preserve"> TELEXORNAL GALICIA</v>
          </cell>
          <cell r="K794" t="str">
            <v xml:space="preserve"> TELEXORNAL GALICIA</v>
          </cell>
          <cell r="L794">
            <v>300</v>
          </cell>
          <cell r="M794">
            <v>833</v>
          </cell>
          <cell r="N794">
            <v>0.4</v>
          </cell>
          <cell r="O794" t="str">
            <v>DT</v>
          </cell>
          <cell r="P794" t="str">
            <v>Lab</v>
          </cell>
          <cell r="Q794" t="str">
            <v>GAL.</v>
          </cell>
        </row>
        <row r="795">
          <cell r="A795" t="str">
            <v>TVG:GAL.</v>
          </cell>
          <cell r="B795" t="str">
            <v>. 20H30</v>
          </cell>
          <cell r="C795">
            <v>0.85416666666666663</v>
          </cell>
          <cell r="D795">
            <v>36294</v>
          </cell>
          <cell r="E795">
            <v>20</v>
          </cell>
          <cell r="F795">
            <v>1</v>
          </cell>
          <cell r="G795">
            <v>300</v>
          </cell>
          <cell r="H795">
            <v>1538</v>
          </cell>
          <cell r="I795">
            <v>0.2</v>
          </cell>
          <cell r="J795" t="str">
            <v xml:space="preserve"> TELEXORNAL</v>
          </cell>
          <cell r="K795" t="str">
            <v xml:space="preserve"> TELEXORNAL</v>
          </cell>
          <cell r="L795">
            <v>300</v>
          </cell>
          <cell r="M795">
            <v>1538</v>
          </cell>
          <cell r="N795">
            <v>0.2</v>
          </cell>
          <cell r="O795" t="str">
            <v>PT</v>
          </cell>
          <cell r="P795" t="str">
            <v>Lab</v>
          </cell>
          <cell r="Q795" t="str">
            <v>GAL.</v>
          </cell>
        </row>
        <row r="796">
          <cell r="A796" t="str">
            <v>TVG:GAL.</v>
          </cell>
          <cell r="B796" t="str">
            <v>. 21H00</v>
          </cell>
          <cell r="C796">
            <v>0.875</v>
          </cell>
          <cell r="D796">
            <v>36294</v>
          </cell>
          <cell r="E796">
            <v>20</v>
          </cell>
          <cell r="F796">
            <v>1</v>
          </cell>
          <cell r="G796">
            <v>300</v>
          </cell>
          <cell r="H796">
            <v>1143</v>
          </cell>
          <cell r="I796">
            <v>0.3</v>
          </cell>
          <cell r="J796" t="str">
            <v xml:space="preserve"> TELEXORNAL</v>
          </cell>
          <cell r="K796" t="str">
            <v xml:space="preserve"> TELEXORNAL</v>
          </cell>
          <cell r="L796">
            <v>300</v>
          </cell>
          <cell r="M796">
            <v>1143</v>
          </cell>
          <cell r="N796">
            <v>0.3</v>
          </cell>
          <cell r="O796" t="str">
            <v>PT</v>
          </cell>
          <cell r="P796" t="str">
            <v>Lab</v>
          </cell>
          <cell r="Q796" t="str">
            <v>GAL.</v>
          </cell>
        </row>
        <row r="797">
          <cell r="A797" t="str">
            <v>TVG:GAL.</v>
          </cell>
          <cell r="B797" t="str">
            <v>. 21H30</v>
          </cell>
          <cell r="C797">
            <v>0.89583333333333337</v>
          </cell>
          <cell r="D797">
            <v>36294</v>
          </cell>
          <cell r="E797">
            <v>20</v>
          </cell>
          <cell r="F797">
            <v>1</v>
          </cell>
          <cell r="G797">
            <v>200</v>
          </cell>
          <cell r="H797">
            <v>702</v>
          </cell>
          <cell r="I797">
            <v>0.3</v>
          </cell>
          <cell r="J797" t="str">
            <v xml:space="preserve"> TELEXORNAL DEPORTES</v>
          </cell>
          <cell r="K797" t="str">
            <v xml:space="preserve"> TELEXORNAL DEPORTES</v>
          </cell>
          <cell r="L797">
            <v>200</v>
          </cell>
          <cell r="M797">
            <v>702</v>
          </cell>
          <cell r="N797">
            <v>0.3</v>
          </cell>
          <cell r="O797" t="str">
            <v>PT</v>
          </cell>
          <cell r="P797" t="str">
            <v>Lab</v>
          </cell>
          <cell r="Q797" t="str">
            <v>GAL.</v>
          </cell>
        </row>
        <row r="798">
          <cell r="A798" t="str">
            <v>TVG:GAL.</v>
          </cell>
          <cell r="B798" t="str">
            <v>. 14H30</v>
          </cell>
          <cell r="C798">
            <v>0.60416666666666663</v>
          </cell>
          <cell r="D798">
            <v>36295</v>
          </cell>
          <cell r="E798">
            <v>20</v>
          </cell>
          <cell r="F798">
            <v>1</v>
          </cell>
          <cell r="G798">
            <v>350</v>
          </cell>
          <cell r="H798">
            <v>1042</v>
          </cell>
          <cell r="I798">
            <v>0.3</v>
          </cell>
          <cell r="J798" t="str">
            <v xml:space="preserve"> TELEXORNAL</v>
          </cell>
          <cell r="K798" t="str">
            <v xml:space="preserve"> TELEXORNAL</v>
          </cell>
          <cell r="L798">
            <v>350</v>
          </cell>
          <cell r="M798">
            <v>1042</v>
          </cell>
          <cell r="N798">
            <v>0.3</v>
          </cell>
          <cell r="O798" t="str">
            <v>DT</v>
          </cell>
          <cell r="P798" t="str">
            <v>FS</v>
          </cell>
          <cell r="Q798" t="str">
            <v>GAL.</v>
          </cell>
        </row>
        <row r="799">
          <cell r="A799" t="str">
            <v>TVG:GAL.</v>
          </cell>
          <cell r="B799" t="str">
            <v>. 20H00</v>
          </cell>
          <cell r="C799">
            <v>0.83333333333333337</v>
          </cell>
          <cell r="D799">
            <v>36295</v>
          </cell>
          <cell r="E799">
            <v>20</v>
          </cell>
          <cell r="F799">
            <v>1</v>
          </cell>
          <cell r="G799">
            <v>215</v>
          </cell>
          <cell r="H799">
            <v>1034</v>
          </cell>
          <cell r="I799">
            <v>0.2</v>
          </cell>
          <cell r="J799" t="str">
            <v xml:space="preserve"> TELEXORNAL</v>
          </cell>
          <cell r="K799" t="str">
            <v xml:space="preserve"> TELEXORNAL</v>
          </cell>
          <cell r="L799">
            <v>215</v>
          </cell>
          <cell r="M799">
            <v>1034</v>
          </cell>
          <cell r="N799">
            <v>0.2</v>
          </cell>
          <cell r="O799" t="str">
            <v>DT</v>
          </cell>
          <cell r="P799" t="str">
            <v>FS</v>
          </cell>
          <cell r="Q799" t="str">
            <v>GAL.</v>
          </cell>
        </row>
        <row r="800">
          <cell r="A800" t="str">
            <v>TVG:GAL.</v>
          </cell>
          <cell r="B800" t="str">
            <v>. 23H00</v>
          </cell>
          <cell r="C800">
            <v>0.95833333333333337</v>
          </cell>
          <cell r="D800">
            <v>36295</v>
          </cell>
          <cell r="E800">
            <v>20</v>
          </cell>
          <cell r="F800">
            <v>1</v>
          </cell>
          <cell r="G800">
            <v>350</v>
          </cell>
          <cell r="H800">
            <v>778</v>
          </cell>
          <cell r="I800">
            <v>0.4</v>
          </cell>
          <cell r="J800" t="str">
            <v xml:space="preserve"> CINE</v>
          </cell>
          <cell r="K800" t="str">
            <v xml:space="preserve"> CINE</v>
          </cell>
          <cell r="L800">
            <v>350</v>
          </cell>
          <cell r="M800">
            <v>778</v>
          </cell>
          <cell r="N800">
            <v>0.4</v>
          </cell>
          <cell r="O800" t="str">
            <v>PT</v>
          </cell>
          <cell r="P800" t="str">
            <v>FS</v>
          </cell>
          <cell r="Q800" t="str">
            <v>GAL.</v>
          </cell>
        </row>
        <row r="801">
          <cell r="A801" t="str">
            <v>TVG:GAL.</v>
          </cell>
          <cell r="B801" t="str">
            <v>. 23H30</v>
          </cell>
          <cell r="C801">
            <v>0.97916666666666663</v>
          </cell>
          <cell r="D801">
            <v>36295</v>
          </cell>
          <cell r="E801">
            <v>20</v>
          </cell>
          <cell r="F801">
            <v>1</v>
          </cell>
          <cell r="G801">
            <v>350</v>
          </cell>
          <cell r="H801">
            <v>1373</v>
          </cell>
          <cell r="I801">
            <v>0.3</v>
          </cell>
          <cell r="J801" t="str">
            <v xml:space="preserve"> CINE</v>
          </cell>
          <cell r="K801" t="str">
            <v xml:space="preserve"> CINE</v>
          </cell>
          <cell r="L801">
            <v>350</v>
          </cell>
          <cell r="M801">
            <v>1373</v>
          </cell>
          <cell r="N801">
            <v>0.3</v>
          </cell>
          <cell r="O801" t="str">
            <v>PT</v>
          </cell>
          <cell r="P801" t="str">
            <v>FS</v>
          </cell>
          <cell r="Q801" t="str">
            <v>GAL.</v>
          </cell>
        </row>
        <row r="802">
          <cell r="A802" t="str">
            <v>TVG:GAL.</v>
          </cell>
          <cell r="B802" t="str">
            <v>. 14H00</v>
          </cell>
          <cell r="C802">
            <v>0.58333333333333337</v>
          </cell>
          <cell r="D802">
            <v>36296</v>
          </cell>
          <cell r="E802">
            <v>20</v>
          </cell>
          <cell r="F802">
            <v>1</v>
          </cell>
          <cell r="G802">
            <v>150</v>
          </cell>
          <cell r="H802">
            <v>521</v>
          </cell>
          <cell r="I802">
            <v>0.3</v>
          </cell>
          <cell r="J802" t="str">
            <v xml:space="preserve"> TELEXORNAL LOCAL</v>
          </cell>
          <cell r="K802" t="str">
            <v xml:space="preserve"> TELEXORNAL LOCAL</v>
          </cell>
          <cell r="L802">
            <v>150</v>
          </cell>
          <cell r="M802">
            <v>521</v>
          </cell>
          <cell r="N802">
            <v>0.3</v>
          </cell>
          <cell r="O802" t="str">
            <v>DT</v>
          </cell>
          <cell r="P802" t="str">
            <v>FS</v>
          </cell>
          <cell r="Q802" t="str">
            <v>GAL.</v>
          </cell>
        </row>
        <row r="803">
          <cell r="A803" t="str">
            <v>TVG:GAL.</v>
          </cell>
          <cell r="B803" t="str">
            <v>. 15H30</v>
          </cell>
          <cell r="C803">
            <v>0.64583333333333337</v>
          </cell>
          <cell r="D803">
            <v>36296</v>
          </cell>
          <cell r="E803">
            <v>20</v>
          </cell>
          <cell r="F803">
            <v>1</v>
          </cell>
          <cell r="G803">
            <v>150</v>
          </cell>
          <cell r="H803">
            <v>551</v>
          </cell>
          <cell r="I803">
            <v>0.3</v>
          </cell>
          <cell r="J803" t="str">
            <v xml:space="preserve"> TELEXORNAL DEPORTES</v>
          </cell>
          <cell r="K803" t="str">
            <v xml:space="preserve"> TELEXORNAL DEPORTES</v>
          </cell>
          <cell r="L803">
            <v>150</v>
          </cell>
          <cell r="M803">
            <v>551</v>
          </cell>
          <cell r="N803">
            <v>0.3</v>
          </cell>
          <cell r="O803" t="str">
            <v>DT</v>
          </cell>
          <cell r="P803" t="str">
            <v>FS</v>
          </cell>
          <cell r="Q803" t="str">
            <v>GAL.</v>
          </cell>
        </row>
        <row r="804">
          <cell r="A804" t="str">
            <v>TVG:GAL.</v>
          </cell>
          <cell r="B804" t="str">
            <v>. 20H30</v>
          </cell>
          <cell r="C804">
            <v>0.85416666666666663</v>
          </cell>
          <cell r="D804">
            <v>36296</v>
          </cell>
          <cell r="E804">
            <v>20</v>
          </cell>
          <cell r="F804">
            <v>1</v>
          </cell>
          <cell r="G804">
            <v>215</v>
          </cell>
          <cell r="H804">
            <v>699</v>
          </cell>
          <cell r="I804">
            <v>0.3</v>
          </cell>
          <cell r="J804" t="str">
            <v xml:space="preserve"> TELEXORNAL</v>
          </cell>
          <cell r="K804" t="str">
            <v xml:space="preserve"> TELEXORNAL</v>
          </cell>
          <cell r="L804">
            <v>215</v>
          </cell>
          <cell r="M804">
            <v>699</v>
          </cell>
          <cell r="N804">
            <v>0.3</v>
          </cell>
          <cell r="O804" t="str">
            <v>PT</v>
          </cell>
          <cell r="P804" t="str">
            <v>FS</v>
          </cell>
          <cell r="Q804" t="str">
            <v>GAL.</v>
          </cell>
        </row>
        <row r="805">
          <cell r="A805" t="str">
            <v>TVG:GAL.</v>
          </cell>
          <cell r="B805" t="str">
            <v>. 21H00</v>
          </cell>
          <cell r="C805">
            <v>0.875</v>
          </cell>
          <cell r="D805">
            <v>36296</v>
          </cell>
          <cell r="E805">
            <v>20</v>
          </cell>
          <cell r="F805">
            <v>1</v>
          </cell>
          <cell r="G805">
            <v>300</v>
          </cell>
          <cell r="H805">
            <v>930</v>
          </cell>
          <cell r="I805">
            <v>0.3</v>
          </cell>
          <cell r="J805" t="str">
            <v xml:space="preserve"> EN XOGO GOLES</v>
          </cell>
          <cell r="K805" t="str">
            <v xml:space="preserve"> EN XOGO GOLES</v>
          </cell>
          <cell r="L805">
            <v>300</v>
          </cell>
          <cell r="M805">
            <v>930</v>
          </cell>
          <cell r="N805">
            <v>0.3</v>
          </cell>
          <cell r="O805" t="str">
            <v>PT</v>
          </cell>
          <cell r="P805" t="str">
            <v>FS</v>
          </cell>
          <cell r="Q805" t="str">
            <v>GAL.</v>
          </cell>
        </row>
        <row r="806">
          <cell r="A806" t="str">
            <v>TVG:GAL.</v>
          </cell>
          <cell r="B806" t="str">
            <v>. 14H30</v>
          </cell>
          <cell r="C806">
            <v>0.60416666666666663</v>
          </cell>
          <cell r="D806">
            <v>36304</v>
          </cell>
          <cell r="E806">
            <v>20</v>
          </cell>
          <cell r="F806">
            <v>1</v>
          </cell>
          <cell r="G806">
            <v>350</v>
          </cell>
          <cell r="H806">
            <v>1017</v>
          </cell>
          <cell r="I806">
            <v>0.3</v>
          </cell>
          <cell r="J806" t="str">
            <v xml:space="preserve"> TELEXORNAL</v>
          </cell>
          <cell r="K806" t="str">
            <v xml:space="preserve"> TELEXORNAL</v>
          </cell>
          <cell r="L806">
            <v>350</v>
          </cell>
          <cell r="M806">
            <v>1017</v>
          </cell>
          <cell r="N806">
            <v>0.3</v>
          </cell>
          <cell r="O806" t="str">
            <v>DT</v>
          </cell>
          <cell r="P806" t="str">
            <v>Lab</v>
          </cell>
          <cell r="Q806" t="str">
            <v>GAL.</v>
          </cell>
        </row>
        <row r="807">
          <cell r="A807" t="str">
            <v>TVG:GAL.</v>
          </cell>
          <cell r="B807" t="str">
            <v>. 21H00</v>
          </cell>
          <cell r="C807">
            <v>0.875</v>
          </cell>
          <cell r="D807">
            <v>36304</v>
          </cell>
          <cell r="E807">
            <v>20</v>
          </cell>
          <cell r="F807">
            <v>1</v>
          </cell>
          <cell r="G807">
            <v>300</v>
          </cell>
          <cell r="H807">
            <v>1290</v>
          </cell>
          <cell r="I807">
            <v>0.2</v>
          </cell>
          <cell r="J807" t="str">
            <v xml:space="preserve"> TELEXORNAL</v>
          </cell>
          <cell r="K807" t="str">
            <v xml:space="preserve"> TELEXORNAL</v>
          </cell>
          <cell r="L807">
            <v>300</v>
          </cell>
          <cell r="M807">
            <v>1290</v>
          </cell>
          <cell r="N807">
            <v>0.2</v>
          </cell>
          <cell r="O807" t="str">
            <v>PT</v>
          </cell>
          <cell r="P807" t="str">
            <v>Lab</v>
          </cell>
          <cell r="Q807" t="str">
            <v>GAL.</v>
          </cell>
        </row>
        <row r="808">
          <cell r="A808" t="str">
            <v>TVG:GAL.</v>
          </cell>
          <cell r="B808" t="str">
            <v>. 21H30</v>
          </cell>
          <cell r="C808">
            <v>0.89583333333333337</v>
          </cell>
          <cell r="D808">
            <v>36304</v>
          </cell>
          <cell r="E808">
            <v>20</v>
          </cell>
          <cell r="F808">
            <v>1</v>
          </cell>
          <cell r="G808">
            <v>200</v>
          </cell>
          <cell r="H808">
            <v>667</v>
          </cell>
          <cell r="I808">
            <v>0.3</v>
          </cell>
          <cell r="J808" t="str">
            <v xml:space="preserve"> TELEXORNAL DEPORTES</v>
          </cell>
          <cell r="K808" t="str">
            <v xml:space="preserve"> TELEXORNAL DEPORTES</v>
          </cell>
          <cell r="L808">
            <v>200</v>
          </cell>
          <cell r="M808">
            <v>667</v>
          </cell>
          <cell r="N808">
            <v>0.3</v>
          </cell>
          <cell r="O808" t="str">
            <v>PT</v>
          </cell>
          <cell r="P808" t="str">
            <v>Lab</v>
          </cell>
          <cell r="Q808" t="str">
            <v>GAL.</v>
          </cell>
        </row>
        <row r="809">
          <cell r="A809" t="str">
            <v>TVG:GAL.</v>
          </cell>
          <cell r="B809" t="str">
            <v>. 24H00</v>
          </cell>
          <cell r="C809">
            <v>1</v>
          </cell>
          <cell r="D809">
            <v>36304</v>
          </cell>
          <cell r="E809">
            <v>20</v>
          </cell>
          <cell r="F809">
            <v>1</v>
          </cell>
          <cell r="G809">
            <v>80</v>
          </cell>
          <cell r="H809">
            <v>305</v>
          </cell>
          <cell r="I809">
            <v>0.3</v>
          </cell>
          <cell r="J809" t="str">
            <v xml:space="preserve"> SERIE</v>
          </cell>
          <cell r="K809" t="str">
            <v xml:space="preserve"> SERIE</v>
          </cell>
          <cell r="L809">
            <v>80</v>
          </cell>
          <cell r="M809">
            <v>305</v>
          </cell>
          <cell r="N809">
            <v>0.3</v>
          </cell>
          <cell r="O809" t="str">
            <v>PT</v>
          </cell>
          <cell r="P809" t="str">
            <v>Lab</v>
          </cell>
          <cell r="Q809" t="str">
            <v>GAL.</v>
          </cell>
        </row>
        <row r="810">
          <cell r="A810" t="str">
            <v>TVG:GAL.</v>
          </cell>
          <cell r="B810" t="str">
            <v>. 21H30</v>
          </cell>
          <cell r="C810">
            <v>0.89583333333333337</v>
          </cell>
          <cell r="D810">
            <v>36305</v>
          </cell>
          <cell r="E810">
            <v>20</v>
          </cell>
          <cell r="F810">
            <v>1</v>
          </cell>
          <cell r="G810">
            <v>200</v>
          </cell>
          <cell r="H810">
            <v>784</v>
          </cell>
          <cell r="I810">
            <v>0.3</v>
          </cell>
          <cell r="J810" t="str">
            <v xml:space="preserve"> TELEXORNAL DEPORTES</v>
          </cell>
          <cell r="K810" t="str">
            <v xml:space="preserve"> TELEXORNAL DEPORTES</v>
          </cell>
          <cell r="L810">
            <v>200</v>
          </cell>
          <cell r="M810">
            <v>784</v>
          </cell>
          <cell r="N810">
            <v>0.3</v>
          </cell>
          <cell r="O810" t="str">
            <v>PT</v>
          </cell>
          <cell r="P810" t="str">
            <v>Lab</v>
          </cell>
          <cell r="Q810" t="str">
            <v>GAL.</v>
          </cell>
        </row>
        <row r="811">
          <cell r="A811" t="str">
            <v>TVG:GAL.</v>
          </cell>
          <cell r="B811" t="str">
            <v>. 22H00</v>
          </cell>
          <cell r="C811">
            <v>0.91666666666666663</v>
          </cell>
          <cell r="D811">
            <v>36305</v>
          </cell>
          <cell r="E811">
            <v>20</v>
          </cell>
          <cell r="F811">
            <v>1</v>
          </cell>
          <cell r="G811">
            <v>400</v>
          </cell>
          <cell r="H811">
            <v>821</v>
          </cell>
          <cell r="I811">
            <v>0.5</v>
          </cell>
          <cell r="J811" t="str">
            <v xml:space="preserve"> SUPERMARTES</v>
          </cell>
          <cell r="K811" t="str">
            <v xml:space="preserve"> SUPERMARTES</v>
          </cell>
          <cell r="L811">
            <v>400</v>
          </cell>
          <cell r="M811">
            <v>821</v>
          </cell>
          <cell r="N811">
            <v>0.5</v>
          </cell>
          <cell r="O811" t="str">
            <v>PT</v>
          </cell>
          <cell r="P811" t="str">
            <v>Lab</v>
          </cell>
          <cell r="Q811" t="str">
            <v>GAL.</v>
          </cell>
        </row>
        <row r="812">
          <cell r="A812" t="str">
            <v>TVG:GAL.</v>
          </cell>
          <cell r="B812" t="str">
            <v>. 13H30</v>
          </cell>
          <cell r="C812">
            <v>0.5625</v>
          </cell>
          <cell r="D812">
            <v>36306</v>
          </cell>
          <cell r="E812">
            <v>20</v>
          </cell>
          <cell r="F812">
            <v>1</v>
          </cell>
          <cell r="G812">
            <v>150</v>
          </cell>
          <cell r="H812">
            <v>721</v>
          </cell>
          <cell r="I812">
            <v>0.2</v>
          </cell>
          <cell r="J812" t="str">
            <v xml:space="preserve"> TELEXORNAL REVISTA</v>
          </cell>
          <cell r="K812" t="str">
            <v xml:space="preserve"> TELEXORNAL REVISTA</v>
          </cell>
          <cell r="L812">
            <v>150</v>
          </cell>
          <cell r="M812">
            <v>721</v>
          </cell>
          <cell r="N812">
            <v>0.2</v>
          </cell>
          <cell r="O812" t="str">
            <v>DT</v>
          </cell>
          <cell r="P812" t="str">
            <v>Lab</v>
          </cell>
          <cell r="Q812" t="str">
            <v>GAL.</v>
          </cell>
        </row>
        <row r="813">
          <cell r="A813" t="str">
            <v>TVG:GAL.</v>
          </cell>
          <cell r="B813" t="str">
            <v>. 21H00</v>
          </cell>
          <cell r="C813">
            <v>0.875</v>
          </cell>
          <cell r="D813">
            <v>36306</v>
          </cell>
          <cell r="E813">
            <v>20</v>
          </cell>
          <cell r="F813">
            <v>1</v>
          </cell>
          <cell r="G813">
            <v>300</v>
          </cell>
          <cell r="H813">
            <v>851</v>
          </cell>
          <cell r="I813">
            <v>0.4</v>
          </cell>
          <cell r="J813" t="str">
            <v xml:space="preserve"> TELEXORNAL</v>
          </cell>
          <cell r="K813" t="str">
            <v xml:space="preserve"> TELEXORNAL</v>
          </cell>
          <cell r="L813">
            <v>300</v>
          </cell>
          <cell r="M813">
            <v>851</v>
          </cell>
          <cell r="N813">
            <v>0.4</v>
          </cell>
          <cell r="O813" t="str">
            <v>PT</v>
          </cell>
          <cell r="P813" t="str">
            <v>Lab</v>
          </cell>
          <cell r="Q813" t="str">
            <v>GAL.</v>
          </cell>
        </row>
        <row r="814">
          <cell r="A814" t="str">
            <v>TVG:GAL.</v>
          </cell>
          <cell r="B814" t="str">
            <v>. 22H30</v>
          </cell>
          <cell r="C814">
            <v>0.9375</v>
          </cell>
          <cell r="D814">
            <v>36306</v>
          </cell>
          <cell r="E814">
            <v>20</v>
          </cell>
          <cell r="F814">
            <v>1</v>
          </cell>
          <cell r="G814">
            <v>330</v>
          </cell>
          <cell r="H814">
            <v>400</v>
          </cell>
          <cell r="I814">
            <v>0.8</v>
          </cell>
          <cell r="J814" t="str">
            <v xml:space="preserve"> GALEGUIDADE</v>
          </cell>
          <cell r="K814" t="str">
            <v xml:space="preserve"> GALEGUIDADE</v>
          </cell>
          <cell r="L814">
            <v>330</v>
          </cell>
          <cell r="M814">
            <v>400</v>
          </cell>
          <cell r="N814">
            <v>0.8</v>
          </cell>
          <cell r="O814" t="str">
            <v>PT</v>
          </cell>
          <cell r="P814" t="str">
            <v>Lab</v>
          </cell>
          <cell r="Q814" t="str">
            <v>GAL.</v>
          </cell>
        </row>
        <row r="815">
          <cell r="A815" t="str">
            <v>TVG:GAL.</v>
          </cell>
          <cell r="B815" t="str">
            <v>. 14H00</v>
          </cell>
          <cell r="C815">
            <v>0.58333333333333337</v>
          </cell>
          <cell r="D815">
            <v>36307</v>
          </cell>
          <cell r="E815">
            <v>20</v>
          </cell>
          <cell r="F815">
            <v>1</v>
          </cell>
          <cell r="G815">
            <v>300</v>
          </cell>
          <cell r="H815">
            <v>708</v>
          </cell>
          <cell r="I815">
            <v>0.4</v>
          </cell>
          <cell r="J815" t="str">
            <v xml:space="preserve"> TELEXORNAL GALICIA</v>
          </cell>
          <cell r="K815" t="str">
            <v xml:space="preserve"> TELEXORNAL GALICIA</v>
          </cell>
          <cell r="L815">
            <v>300</v>
          </cell>
          <cell r="M815">
            <v>708</v>
          </cell>
          <cell r="N815">
            <v>0.4</v>
          </cell>
          <cell r="O815" t="str">
            <v>DT</v>
          </cell>
          <cell r="P815" t="str">
            <v>Lab</v>
          </cell>
          <cell r="Q815" t="str">
            <v>GAL.</v>
          </cell>
        </row>
        <row r="816">
          <cell r="A816" t="str">
            <v>TVG:GAL.</v>
          </cell>
          <cell r="B816" t="str">
            <v>. 20H30</v>
          </cell>
          <cell r="C816">
            <v>0.85416666666666663</v>
          </cell>
          <cell r="D816">
            <v>36307</v>
          </cell>
          <cell r="E816">
            <v>20</v>
          </cell>
          <cell r="F816">
            <v>1</v>
          </cell>
          <cell r="G816">
            <v>300</v>
          </cell>
          <cell r="H816">
            <v>1667</v>
          </cell>
          <cell r="I816">
            <v>0.2</v>
          </cell>
          <cell r="J816" t="str">
            <v xml:space="preserve"> TELEXORNAL</v>
          </cell>
          <cell r="K816" t="str">
            <v xml:space="preserve"> TELEXORNAL</v>
          </cell>
          <cell r="L816">
            <v>300</v>
          </cell>
          <cell r="M816">
            <v>1667</v>
          </cell>
          <cell r="N816">
            <v>0.2</v>
          </cell>
          <cell r="O816" t="str">
            <v>PT</v>
          </cell>
          <cell r="P816" t="str">
            <v>Lab</v>
          </cell>
          <cell r="Q816" t="str">
            <v>GAL.</v>
          </cell>
        </row>
        <row r="817">
          <cell r="A817" t="str">
            <v>TVG:GAL.</v>
          </cell>
          <cell r="B817" t="str">
            <v>. 21H30</v>
          </cell>
          <cell r="C817">
            <v>0.89583333333333337</v>
          </cell>
          <cell r="D817">
            <v>36307</v>
          </cell>
          <cell r="E817">
            <v>20</v>
          </cell>
          <cell r="F817">
            <v>1</v>
          </cell>
          <cell r="G817">
            <v>200</v>
          </cell>
          <cell r="H817">
            <v>784</v>
          </cell>
          <cell r="I817">
            <v>0.3</v>
          </cell>
          <cell r="J817" t="str">
            <v xml:space="preserve"> TELEXORNAL DEPORTES</v>
          </cell>
          <cell r="K817" t="str">
            <v xml:space="preserve"> TELEXORNAL DEPORTES</v>
          </cell>
          <cell r="L817">
            <v>200</v>
          </cell>
          <cell r="M817">
            <v>784</v>
          </cell>
          <cell r="N817">
            <v>0.3</v>
          </cell>
          <cell r="O817" t="str">
            <v>PT</v>
          </cell>
          <cell r="P817" t="str">
            <v>Lab</v>
          </cell>
          <cell r="Q817" t="str">
            <v>GAL.</v>
          </cell>
        </row>
        <row r="818">
          <cell r="A818" t="str">
            <v>TVG:GAL.</v>
          </cell>
          <cell r="B818" t="str">
            <v>. 22H30</v>
          </cell>
          <cell r="C818">
            <v>0.9375</v>
          </cell>
          <cell r="D818">
            <v>36307</v>
          </cell>
          <cell r="E818">
            <v>20</v>
          </cell>
          <cell r="F818">
            <v>1</v>
          </cell>
          <cell r="G818">
            <v>360</v>
          </cell>
          <cell r="H818">
            <v>623</v>
          </cell>
          <cell r="I818">
            <v>0.6</v>
          </cell>
          <cell r="J818" t="str">
            <v xml:space="preserve"> CINE</v>
          </cell>
          <cell r="K818" t="str">
            <v xml:space="preserve"> CINE</v>
          </cell>
          <cell r="L818">
            <v>360</v>
          </cell>
          <cell r="M818">
            <v>623</v>
          </cell>
          <cell r="N818">
            <v>0.6</v>
          </cell>
          <cell r="O818" t="str">
            <v>PT</v>
          </cell>
          <cell r="P818" t="str">
            <v>Lab</v>
          </cell>
          <cell r="Q818" t="str">
            <v>GAL.</v>
          </cell>
        </row>
        <row r="819">
          <cell r="A819" t="str">
            <v>TVG:GAL.</v>
          </cell>
          <cell r="B819" t="str">
            <v>. 20H30</v>
          </cell>
          <cell r="C819">
            <v>0.85416666666666663</v>
          </cell>
          <cell r="D819">
            <v>36308</v>
          </cell>
          <cell r="E819">
            <v>20</v>
          </cell>
          <cell r="F819">
            <v>1</v>
          </cell>
          <cell r="G819">
            <v>300</v>
          </cell>
          <cell r="H819">
            <v>1600</v>
          </cell>
          <cell r="I819">
            <v>0.2</v>
          </cell>
          <cell r="J819" t="str">
            <v xml:space="preserve"> TELEXORNAL</v>
          </cell>
          <cell r="K819" t="str">
            <v xml:space="preserve"> TELEXORNAL</v>
          </cell>
          <cell r="L819">
            <v>300</v>
          </cell>
          <cell r="M819">
            <v>1600</v>
          </cell>
          <cell r="N819">
            <v>0.2</v>
          </cell>
          <cell r="O819" t="str">
            <v>PT</v>
          </cell>
          <cell r="P819" t="str">
            <v>Lab</v>
          </cell>
          <cell r="Q819" t="str">
            <v>GAL.</v>
          </cell>
        </row>
        <row r="820">
          <cell r="A820" t="str">
            <v>TVG:GAL.</v>
          </cell>
          <cell r="B820" t="str">
            <v>. 21H00</v>
          </cell>
          <cell r="C820">
            <v>0.875</v>
          </cell>
          <cell r="D820">
            <v>36308</v>
          </cell>
          <cell r="E820">
            <v>20</v>
          </cell>
          <cell r="F820">
            <v>1</v>
          </cell>
          <cell r="G820">
            <v>300</v>
          </cell>
          <cell r="H820">
            <v>1212</v>
          </cell>
          <cell r="I820">
            <v>0.2</v>
          </cell>
          <cell r="J820" t="str">
            <v xml:space="preserve"> TELEXORNAL</v>
          </cell>
          <cell r="K820" t="str">
            <v xml:space="preserve"> TELEXORNAL</v>
          </cell>
          <cell r="L820">
            <v>300</v>
          </cell>
          <cell r="M820">
            <v>1212</v>
          </cell>
          <cell r="N820">
            <v>0.2</v>
          </cell>
          <cell r="O820" t="str">
            <v>PT</v>
          </cell>
          <cell r="P820" t="str">
            <v>Lab</v>
          </cell>
          <cell r="Q820" t="str">
            <v>GAL.</v>
          </cell>
        </row>
        <row r="821">
          <cell r="A821" t="str">
            <v>TVG:GAL.</v>
          </cell>
          <cell r="B821" t="str">
            <v>. 14H00</v>
          </cell>
          <cell r="C821">
            <v>0.58333333333333337</v>
          </cell>
          <cell r="D821">
            <v>36309</v>
          </cell>
          <cell r="E821">
            <v>20</v>
          </cell>
          <cell r="F821">
            <v>1</v>
          </cell>
          <cell r="G821">
            <v>150</v>
          </cell>
          <cell r="H821">
            <v>605</v>
          </cell>
          <cell r="I821">
            <v>0.2</v>
          </cell>
          <cell r="J821" t="str">
            <v xml:space="preserve"> TELEXORNAL LOCAL</v>
          </cell>
          <cell r="K821" t="str">
            <v xml:space="preserve"> TELEXORNAL LOCAL</v>
          </cell>
          <cell r="L821">
            <v>150</v>
          </cell>
          <cell r="M821">
            <v>605</v>
          </cell>
          <cell r="N821">
            <v>0.2</v>
          </cell>
          <cell r="O821" t="str">
            <v>DT</v>
          </cell>
          <cell r="P821" t="str">
            <v>FS</v>
          </cell>
          <cell r="Q821" t="str">
            <v>GAL.</v>
          </cell>
        </row>
        <row r="822">
          <cell r="A822" t="str">
            <v>TVG:GAL.</v>
          </cell>
          <cell r="B822" t="str">
            <v>. 20H00</v>
          </cell>
          <cell r="C822">
            <v>0.83333333333333337</v>
          </cell>
          <cell r="D822">
            <v>36309</v>
          </cell>
          <cell r="E822">
            <v>20</v>
          </cell>
          <cell r="F822">
            <v>1</v>
          </cell>
          <cell r="G822">
            <v>215</v>
          </cell>
          <cell r="H822">
            <v>1034</v>
          </cell>
          <cell r="I822">
            <v>0.2</v>
          </cell>
          <cell r="J822" t="str">
            <v xml:space="preserve"> TELEXORNAL</v>
          </cell>
          <cell r="K822" t="str">
            <v xml:space="preserve"> TELEXORNAL</v>
          </cell>
          <cell r="L822">
            <v>215</v>
          </cell>
          <cell r="M822">
            <v>1034</v>
          </cell>
          <cell r="N822">
            <v>0.2</v>
          </cell>
          <cell r="O822" t="str">
            <v>DT</v>
          </cell>
          <cell r="P822" t="str">
            <v>FS</v>
          </cell>
          <cell r="Q822" t="str">
            <v>GAL.</v>
          </cell>
        </row>
        <row r="823">
          <cell r="A823" t="str">
            <v>TVG:GAL.</v>
          </cell>
          <cell r="B823" t="str">
            <v>. 24H00</v>
          </cell>
          <cell r="C823">
            <v>1</v>
          </cell>
          <cell r="D823">
            <v>36309</v>
          </cell>
          <cell r="E823">
            <v>20</v>
          </cell>
          <cell r="F823">
            <v>1</v>
          </cell>
          <cell r="G823">
            <v>350</v>
          </cell>
          <cell r="H823">
            <v>1197</v>
          </cell>
          <cell r="I823">
            <v>0.3</v>
          </cell>
          <cell r="J823" t="str">
            <v xml:space="preserve"> CINE</v>
          </cell>
          <cell r="K823" t="str">
            <v xml:space="preserve"> CINE</v>
          </cell>
          <cell r="L823">
            <v>350</v>
          </cell>
          <cell r="M823">
            <v>1197</v>
          </cell>
          <cell r="N823">
            <v>0.3</v>
          </cell>
          <cell r="O823" t="str">
            <v>PT</v>
          </cell>
          <cell r="P823" t="str">
            <v>FS</v>
          </cell>
          <cell r="Q823" t="str">
            <v>GAL.</v>
          </cell>
        </row>
        <row r="824">
          <cell r="A824" t="str">
            <v>TVG:GAL.</v>
          </cell>
          <cell r="B824" t="str">
            <v>. 13H30</v>
          </cell>
          <cell r="C824">
            <v>0.5625</v>
          </cell>
          <cell r="D824">
            <v>36310</v>
          </cell>
          <cell r="E824">
            <v>20</v>
          </cell>
          <cell r="F824">
            <v>1</v>
          </cell>
          <cell r="G824">
            <v>150</v>
          </cell>
          <cell r="H824">
            <v>893</v>
          </cell>
          <cell r="I824">
            <v>0.2</v>
          </cell>
          <cell r="J824" t="str">
            <v xml:space="preserve"> TELEXORNAL LOCAL</v>
          </cell>
          <cell r="K824" t="str">
            <v xml:space="preserve"> TELEXORNAL LOCAL</v>
          </cell>
          <cell r="L824">
            <v>150</v>
          </cell>
          <cell r="M824">
            <v>893</v>
          </cell>
          <cell r="N824">
            <v>0.2</v>
          </cell>
          <cell r="O824" t="str">
            <v>DT</v>
          </cell>
          <cell r="P824" t="str">
            <v>FS</v>
          </cell>
          <cell r="Q824" t="str">
            <v>GAL.</v>
          </cell>
        </row>
        <row r="825">
          <cell r="A825" t="str">
            <v>TVG:GAL.</v>
          </cell>
          <cell r="B825" t="str">
            <v>. 21H30</v>
          </cell>
          <cell r="C825">
            <v>0.89583333333333337</v>
          </cell>
          <cell r="D825">
            <v>36310</v>
          </cell>
          <cell r="E825">
            <v>20</v>
          </cell>
          <cell r="F825">
            <v>1</v>
          </cell>
          <cell r="G825">
            <v>300</v>
          </cell>
          <cell r="H825">
            <v>952</v>
          </cell>
          <cell r="I825">
            <v>0.3</v>
          </cell>
          <cell r="J825" t="str">
            <v xml:space="preserve"> EN XOGO GOLES</v>
          </cell>
          <cell r="K825" t="str">
            <v xml:space="preserve"> EN XOGO GOLES</v>
          </cell>
          <cell r="L825">
            <v>300</v>
          </cell>
          <cell r="M825">
            <v>952</v>
          </cell>
          <cell r="N825">
            <v>0.3</v>
          </cell>
          <cell r="O825" t="str">
            <v>PT</v>
          </cell>
          <cell r="P825" t="str">
            <v>FS</v>
          </cell>
          <cell r="Q825" t="str">
            <v>GAL.</v>
          </cell>
        </row>
        <row r="826">
          <cell r="A826" t="str">
            <v>TVG:GAL.</v>
          </cell>
          <cell r="B826" t="str">
            <v>. 22H00</v>
          </cell>
          <cell r="C826">
            <v>0.91666666666666663</v>
          </cell>
          <cell r="D826">
            <v>36310</v>
          </cell>
          <cell r="E826">
            <v>20</v>
          </cell>
          <cell r="F826">
            <v>1</v>
          </cell>
          <cell r="G826">
            <v>300</v>
          </cell>
          <cell r="H826">
            <v>1081</v>
          </cell>
          <cell r="I826">
            <v>0.3</v>
          </cell>
          <cell r="J826" t="str">
            <v xml:space="preserve"> EN XOGO GOLES</v>
          </cell>
          <cell r="K826" t="str">
            <v xml:space="preserve"> EN XOGO GOLES</v>
          </cell>
          <cell r="L826">
            <v>300</v>
          </cell>
          <cell r="M826">
            <v>1081</v>
          </cell>
          <cell r="N826">
            <v>0.3</v>
          </cell>
          <cell r="O826" t="str">
            <v>PT</v>
          </cell>
          <cell r="P826" t="str">
            <v>FS</v>
          </cell>
          <cell r="Q826" t="str">
            <v>GAL.</v>
          </cell>
        </row>
        <row r="827">
          <cell r="A827" t="str">
            <v>TVG:GAL.</v>
          </cell>
          <cell r="B827" t="str">
            <v>. 15H30</v>
          </cell>
          <cell r="C827">
            <v>0.64583333333333337</v>
          </cell>
          <cell r="D827">
            <v>36311</v>
          </cell>
          <cell r="E827">
            <v>20</v>
          </cell>
          <cell r="F827">
            <v>1</v>
          </cell>
          <cell r="G827">
            <v>150</v>
          </cell>
          <cell r="H827">
            <v>721</v>
          </cell>
          <cell r="I827">
            <v>0.2</v>
          </cell>
          <cell r="J827" t="str">
            <v xml:space="preserve"> TELEXORNAL DEPORTES</v>
          </cell>
          <cell r="K827" t="str">
            <v xml:space="preserve"> TELEXORNAL DEPORTES</v>
          </cell>
          <cell r="L827">
            <v>150</v>
          </cell>
          <cell r="M827">
            <v>721</v>
          </cell>
          <cell r="N827">
            <v>0.2</v>
          </cell>
          <cell r="O827" t="str">
            <v>DT</v>
          </cell>
          <cell r="P827" t="str">
            <v>Lab</v>
          </cell>
          <cell r="Q827" t="str">
            <v>GAL.</v>
          </cell>
        </row>
        <row r="828">
          <cell r="A828" t="str">
            <v>TVG:GAL.</v>
          </cell>
          <cell r="B828" t="str">
            <v>. 17H00</v>
          </cell>
          <cell r="C828">
            <v>0.70833333333333337</v>
          </cell>
          <cell r="D828">
            <v>36311</v>
          </cell>
          <cell r="E828">
            <v>20</v>
          </cell>
          <cell r="F828">
            <v>1</v>
          </cell>
          <cell r="G828">
            <v>160</v>
          </cell>
          <cell r="H828">
            <v>855</v>
          </cell>
          <cell r="I828">
            <v>0.2</v>
          </cell>
          <cell r="J828" t="str">
            <v xml:space="preserve"> TARDES CON ANA</v>
          </cell>
          <cell r="K828" t="str">
            <v xml:space="preserve"> TARDES CON ANA</v>
          </cell>
          <cell r="L828">
            <v>160</v>
          </cell>
          <cell r="M828">
            <v>855</v>
          </cell>
          <cell r="N828">
            <v>0.2</v>
          </cell>
          <cell r="O828" t="str">
            <v>DT</v>
          </cell>
          <cell r="P828" t="str">
            <v>Lab</v>
          </cell>
          <cell r="Q828" t="str">
            <v>GAL.</v>
          </cell>
        </row>
        <row r="829">
          <cell r="A829" t="str">
            <v>TVG:GAL.</v>
          </cell>
          <cell r="B829" t="str">
            <v>. 20H30</v>
          </cell>
          <cell r="C829">
            <v>0.85416666666666663</v>
          </cell>
          <cell r="D829">
            <v>36311</v>
          </cell>
          <cell r="E829">
            <v>20</v>
          </cell>
          <cell r="F829">
            <v>1</v>
          </cell>
          <cell r="G829">
            <v>300</v>
          </cell>
          <cell r="H829">
            <v>1905</v>
          </cell>
          <cell r="I829">
            <v>0.2</v>
          </cell>
          <cell r="J829" t="str">
            <v xml:space="preserve"> TELEXORNAL</v>
          </cell>
          <cell r="K829" t="str">
            <v xml:space="preserve"> TELEXORNAL</v>
          </cell>
          <cell r="L829">
            <v>300</v>
          </cell>
          <cell r="M829">
            <v>1905</v>
          </cell>
          <cell r="N829">
            <v>0.2</v>
          </cell>
          <cell r="O829" t="str">
            <v>PT</v>
          </cell>
          <cell r="P829" t="str">
            <v>Lab</v>
          </cell>
          <cell r="Q829" t="str">
            <v>GAL.</v>
          </cell>
        </row>
        <row r="830">
          <cell r="A830" t="str">
            <v>TVG:GAL.</v>
          </cell>
          <cell r="B830" t="str">
            <v>. 21H00</v>
          </cell>
          <cell r="C830">
            <v>0.875</v>
          </cell>
          <cell r="D830">
            <v>36311</v>
          </cell>
          <cell r="E830">
            <v>20</v>
          </cell>
          <cell r="F830">
            <v>1</v>
          </cell>
          <cell r="G830">
            <v>300</v>
          </cell>
          <cell r="H830">
            <v>1290</v>
          </cell>
          <cell r="I830">
            <v>0.2</v>
          </cell>
          <cell r="J830" t="str">
            <v xml:space="preserve"> TELEXORNAL</v>
          </cell>
          <cell r="K830" t="str">
            <v xml:space="preserve"> TELEXORNAL</v>
          </cell>
          <cell r="L830">
            <v>300</v>
          </cell>
          <cell r="M830">
            <v>1290</v>
          </cell>
          <cell r="N830">
            <v>0.2</v>
          </cell>
          <cell r="O830" t="str">
            <v>PT</v>
          </cell>
          <cell r="P830" t="str">
            <v>Lab</v>
          </cell>
          <cell r="Q830" t="str">
            <v>GAL.</v>
          </cell>
        </row>
        <row r="831">
          <cell r="A831" t="str">
            <v>TVG:GAL.</v>
          </cell>
          <cell r="B831" t="str">
            <v>. 24H00</v>
          </cell>
          <cell r="C831">
            <v>1</v>
          </cell>
          <cell r="D831">
            <v>36311</v>
          </cell>
          <cell r="E831">
            <v>20</v>
          </cell>
          <cell r="F831">
            <v>1</v>
          </cell>
          <cell r="G831">
            <v>80</v>
          </cell>
          <cell r="H831">
            <v>305</v>
          </cell>
          <cell r="I831">
            <v>0.3</v>
          </cell>
          <cell r="J831" t="str">
            <v xml:space="preserve"> SERIE</v>
          </cell>
          <cell r="K831" t="str">
            <v xml:space="preserve"> SERIE</v>
          </cell>
          <cell r="L831">
            <v>80</v>
          </cell>
          <cell r="M831">
            <v>305</v>
          </cell>
          <cell r="N831">
            <v>0.3</v>
          </cell>
          <cell r="O831" t="str">
            <v>PT</v>
          </cell>
          <cell r="P831" t="str">
            <v>Lab</v>
          </cell>
          <cell r="Q831" t="str">
            <v>GAL.</v>
          </cell>
        </row>
        <row r="832">
          <cell r="A832" t="str">
            <v>TVG:GAL.</v>
          </cell>
          <cell r="B832" t="str">
            <v>. 13H30</v>
          </cell>
          <cell r="C832">
            <v>0.5625</v>
          </cell>
          <cell r="D832">
            <v>36312</v>
          </cell>
          <cell r="E832">
            <v>20</v>
          </cell>
          <cell r="F832">
            <v>1</v>
          </cell>
          <cell r="G832">
            <v>150</v>
          </cell>
          <cell r="H832">
            <v>750</v>
          </cell>
          <cell r="I832">
            <v>0.2</v>
          </cell>
          <cell r="J832" t="str">
            <v xml:space="preserve"> TELEXORNAL REVISTA</v>
          </cell>
          <cell r="K832" t="str">
            <v xml:space="preserve"> TELEXORNAL REVISTA</v>
          </cell>
          <cell r="L832">
            <v>150</v>
          </cell>
          <cell r="M832">
            <v>750</v>
          </cell>
          <cell r="N832">
            <v>0.2</v>
          </cell>
          <cell r="O832" t="str">
            <v>DT</v>
          </cell>
          <cell r="P832" t="str">
            <v>Lab</v>
          </cell>
          <cell r="Q832" t="str">
            <v>GAL.</v>
          </cell>
        </row>
        <row r="833">
          <cell r="A833" t="str">
            <v>TVG:GAL.</v>
          </cell>
          <cell r="B833" t="str">
            <v>. 15H30</v>
          </cell>
          <cell r="C833">
            <v>0.64583333333333337</v>
          </cell>
          <cell r="D833">
            <v>36312</v>
          </cell>
          <cell r="E833">
            <v>20</v>
          </cell>
          <cell r="F833">
            <v>1</v>
          </cell>
          <cell r="G833">
            <v>150</v>
          </cell>
          <cell r="H833">
            <v>750</v>
          </cell>
          <cell r="I833">
            <v>0.2</v>
          </cell>
          <cell r="J833" t="str">
            <v xml:space="preserve"> TELEXORNAL DEPORTES</v>
          </cell>
          <cell r="K833" t="str">
            <v xml:space="preserve"> TELEXORNAL DEPORTES</v>
          </cell>
          <cell r="L833">
            <v>150</v>
          </cell>
          <cell r="M833">
            <v>750</v>
          </cell>
          <cell r="N833">
            <v>0.2</v>
          </cell>
          <cell r="O833" t="str">
            <v>DT</v>
          </cell>
          <cell r="P833" t="str">
            <v>Lab</v>
          </cell>
          <cell r="Q833" t="str">
            <v>GAL.</v>
          </cell>
        </row>
        <row r="834">
          <cell r="A834" t="str">
            <v>TVG:GAL.</v>
          </cell>
          <cell r="B834" t="str">
            <v>. 20H30</v>
          </cell>
          <cell r="C834">
            <v>0.85416666666666663</v>
          </cell>
          <cell r="D834">
            <v>36312</v>
          </cell>
          <cell r="E834">
            <v>20</v>
          </cell>
          <cell r="F834">
            <v>1</v>
          </cell>
          <cell r="G834">
            <v>300</v>
          </cell>
          <cell r="H834">
            <v>1538</v>
          </cell>
          <cell r="I834">
            <v>0.2</v>
          </cell>
          <cell r="J834" t="str">
            <v xml:space="preserve"> TELEXORNAL</v>
          </cell>
          <cell r="K834" t="str">
            <v xml:space="preserve"> TELEXORNAL</v>
          </cell>
          <cell r="L834">
            <v>300</v>
          </cell>
          <cell r="M834">
            <v>1538</v>
          </cell>
          <cell r="N834">
            <v>0.2</v>
          </cell>
          <cell r="O834" t="str">
            <v>PT</v>
          </cell>
          <cell r="P834" t="str">
            <v>Lab</v>
          </cell>
          <cell r="Q834" t="str">
            <v>GAL.</v>
          </cell>
        </row>
        <row r="835">
          <cell r="A835" t="str">
            <v>TVG:GAL.</v>
          </cell>
          <cell r="B835" t="str">
            <v>. 13H30</v>
          </cell>
          <cell r="C835">
            <v>0.5625</v>
          </cell>
          <cell r="D835">
            <v>36313</v>
          </cell>
          <cell r="E835">
            <v>20</v>
          </cell>
          <cell r="F835">
            <v>1</v>
          </cell>
          <cell r="G835">
            <v>150</v>
          </cell>
          <cell r="H835">
            <v>721</v>
          </cell>
          <cell r="I835">
            <v>0.2</v>
          </cell>
          <cell r="J835" t="str">
            <v xml:space="preserve"> TELEXORNAL REVISTA</v>
          </cell>
          <cell r="K835" t="str">
            <v xml:space="preserve"> TELEXORNAL REVISTA</v>
          </cell>
          <cell r="L835">
            <v>150</v>
          </cell>
          <cell r="M835">
            <v>721</v>
          </cell>
          <cell r="N835">
            <v>0.2</v>
          </cell>
          <cell r="O835" t="str">
            <v>DT</v>
          </cell>
          <cell r="P835" t="str">
            <v>Lab</v>
          </cell>
          <cell r="Q835" t="str">
            <v>GAL.</v>
          </cell>
        </row>
        <row r="836">
          <cell r="A836" t="str">
            <v>TVG:GAL.</v>
          </cell>
          <cell r="B836" t="str">
            <v>. 15H30</v>
          </cell>
          <cell r="C836">
            <v>0.64583333333333337</v>
          </cell>
          <cell r="D836">
            <v>36313</v>
          </cell>
          <cell r="E836">
            <v>20</v>
          </cell>
          <cell r="F836">
            <v>1</v>
          </cell>
          <cell r="G836">
            <v>150</v>
          </cell>
          <cell r="H836">
            <v>721</v>
          </cell>
          <cell r="I836">
            <v>0.2</v>
          </cell>
          <cell r="J836" t="str">
            <v xml:space="preserve"> TELEXORNAL DEPORTES</v>
          </cell>
          <cell r="K836" t="str">
            <v xml:space="preserve"> TELEXORNAL DEPORTES</v>
          </cell>
          <cell r="L836">
            <v>150</v>
          </cell>
          <cell r="M836">
            <v>721</v>
          </cell>
          <cell r="N836">
            <v>0.2</v>
          </cell>
          <cell r="O836" t="str">
            <v>DT</v>
          </cell>
          <cell r="P836" t="str">
            <v>Lab</v>
          </cell>
          <cell r="Q836" t="str">
            <v>GAL.</v>
          </cell>
        </row>
        <row r="837">
          <cell r="A837" t="str">
            <v>TVG:GAL.</v>
          </cell>
          <cell r="B837" t="str">
            <v>. 20H30</v>
          </cell>
          <cell r="C837">
            <v>0.85416666666666663</v>
          </cell>
          <cell r="D837">
            <v>36313</v>
          </cell>
          <cell r="E837">
            <v>20</v>
          </cell>
          <cell r="F837">
            <v>1</v>
          </cell>
          <cell r="G837">
            <v>300</v>
          </cell>
          <cell r="H837">
            <v>1538</v>
          </cell>
          <cell r="I837">
            <v>0.2</v>
          </cell>
          <cell r="J837" t="str">
            <v xml:space="preserve"> TELEXORNAL</v>
          </cell>
          <cell r="K837" t="str">
            <v xml:space="preserve"> TELEXORNAL</v>
          </cell>
          <cell r="L837">
            <v>300</v>
          </cell>
          <cell r="M837">
            <v>1538</v>
          </cell>
          <cell r="N837">
            <v>0.2</v>
          </cell>
          <cell r="O837" t="str">
            <v>PT</v>
          </cell>
          <cell r="P837" t="str">
            <v>Lab</v>
          </cell>
          <cell r="Q837" t="str">
            <v>GAL.</v>
          </cell>
        </row>
        <row r="838">
          <cell r="A838" t="str">
            <v>TVG:GAL.</v>
          </cell>
          <cell r="B838" t="str">
            <v>. 21H30</v>
          </cell>
          <cell r="C838">
            <v>0.89583333333333337</v>
          </cell>
          <cell r="D838">
            <v>36313</v>
          </cell>
          <cell r="E838">
            <v>20</v>
          </cell>
          <cell r="F838">
            <v>1</v>
          </cell>
          <cell r="G838">
            <v>200</v>
          </cell>
          <cell r="H838">
            <v>503</v>
          </cell>
          <cell r="I838">
            <v>0.4</v>
          </cell>
          <cell r="J838" t="str">
            <v xml:space="preserve"> TELEXORNAL DEPORTES</v>
          </cell>
          <cell r="K838" t="str">
            <v xml:space="preserve"> TELEXORNAL DEPORTES</v>
          </cell>
          <cell r="L838">
            <v>200</v>
          </cell>
          <cell r="M838">
            <v>503</v>
          </cell>
          <cell r="N838">
            <v>0.4</v>
          </cell>
          <cell r="O838" t="str">
            <v>PT</v>
          </cell>
          <cell r="P838" t="str">
            <v>Lab</v>
          </cell>
          <cell r="Q838" t="str">
            <v>GAL.</v>
          </cell>
        </row>
        <row r="839">
          <cell r="A839" t="str">
            <v>TVG:GAL.</v>
          </cell>
          <cell r="B839" t="str">
            <v>. 20H30</v>
          </cell>
          <cell r="C839">
            <v>0.85416666666666663</v>
          </cell>
          <cell r="D839">
            <v>36314</v>
          </cell>
          <cell r="E839">
            <v>20</v>
          </cell>
          <cell r="F839">
            <v>1</v>
          </cell>
          <cell r="G839">
            <v>300</v>
          </cell>
          <cell r="H839">
            <v>1667</v>
          </cell>
          <cell r="I839">
            <v>0.2</v>
          </cell>
          <cell r="J839" t="str">
            <v xml:space="preserve"> TELEXORNAL</v>
          </cell>
          <cell r="K839" t="str">
            <v xml:space="preserve"> TELEXORNAL</v>
          </cell>
          <cell r="L839">
            <v>300</v>
          </cell>
          <cell r="M839">
            <v>1667</v>
          </cell>
          <cell r="N839">
            <v>0.2</v>
          </cell>
          <cell r="O839" t="str">
            <v>PT</v>
          </cell>
          <cell r="P839" t="str">
            <v>Lab</v>
          </cell>
          <cell r="Q839" t="str">
            <v>GAL.</v>
          </cell>
        </row>
        <row r="840">
          <cell r="A840" t="str">
            <v>TVG:GAL.</v>
          </cell>
          <cell r="B840" t="str">
            <v>. 21H00</v>
          </cell>
          <cell r="C840">
            <v>0.875</v>
          </cell>
          <cell r="D840">
            <v>36314</v>
          </cell>
          <cell r="E840">
            <v>20</v>
          </cell>
          <cell r="F840">
            <v>1</v>
          </cell>
          <cell r="G840">
            <v>300</v>
          </cell>
          <cell r="H840">
            <v>1250</v>
          </cell>
          <cell r="I840">
            <v>0.2</v>
          </cell>
          <cell r="J840" t="str">
            <v xml:space="preserve"> TELEXORNAL</v>
          </cell>
          <cell r="K840" t="str">
            <v xml:space="preserve"> TELEXORNAL</v>
          </cell>
          <cell r="L840">
            <v>300</v>
          </cell>
          <cell r="M840">
            <v>1250</v>
          </cell>
          <cell r="N840">
            <v>0.2</v>
          </cell>
          <cell r="O840" t="str">
            <v>PT</v>
          </cell>
          <cell r="P840" t="str">
            <v>Lab</v>
          </cell>
          <cell r="Q840" t="str">
            <v>GAL.</v>
          </cell>
        </row>
        <row r="841">
          <cell r="A841" t="str">
            <v>TVG:GAL.</v>
          </cell>
          <cell r="B841" t="str">
            <v>. 22H00</v>
          </cell>
          <cell r="C841">
            <v>0.91666666666666663</v>
          </cell>
          <cell r="D841">
            <v>36314</v>
          </cell>
          <cell r="E841">
            <v>20</v>
          </cell>
          <cell r="F841">
            <v>1</v>
          </cell>
          <cell r="G841">
            <v>360</v>
          </cell>
          <cell r="H841">
            <v>706</v>
          </cell>
          <cell r="I841">
            <v>0.5</v>
          </cell>
          <cell r="J841" t="str">
            <v xml:space="preserve"> CINE</v>
          </cell>
          <cell r="K841" t="str">
            <v xml:space="preserve"> CINE</v>
          </cell>
          <cell r="L841">
            <v>360</v>
          </cell>
          <cell r="M841">
            <v>706</v>
          </cell>
          <cell r="N841">
            <v>0.5</v>
          </cell>
          <cell r="O841" t="str">
            <v>PT</v>
          </cell>
          <cell r="P841" t="str">
            <v>Lab</v>
          </cell>
          <cell r="Q841" t="str">
            <v>GAL.</v>
          </cell>
        </row>
        <row r="842">
          <cell r="A842" t="str">
            <v>TVG:GAL.</v>
          </cell>
          <cell r="B842" t="str">
            <v>. 13H30</v>
          </cell>
          <cell r="C842">
            <v>0.5625</v>
          </cell>
          <cell r="D842">
            <v>36315</v>
          </cell>
          <cell r="E842">
            <v>20</v>
          </cell>
          <cell r="F842">
            <v>1</v>
          </cell>
          <cell r="G842">
            <v>150</v>
          </cell>
          <cell r="H842">
            <v>893</v>
          </cell>
          <cell r="I842">
            <v>0.2</v>
          </cell>
          <cell r="J842" t="str">
            <v xml:space="preserve"> TELEXORNAL REVISTA</v>
          </cell>
          <cell r="K842" t="str">
            <v xml:space="preserve"> TELEXORNAL REVISTA</v>
          </cell>
          <cell r="L842">
            <v>150</v>
          </cell>
          <cell r="M842">
            <v>893</v>
          </cell>
          <cell r="N842">
            <v>0.2</v>
          </cell>
          <cell r="O842" t="str">
            <v>DT</v>
          </cell>
          <cell r="P842" t="str">
            <v>Lab</v>
          </cell>
          <cell r="Q842" t="str">
            <v>GAL.</v>
          </cell>
        </row>
        <row r="843">
          <cell r="A843" t="str">
            <v>TVG:GAL.</v>
          </cell>
          <cell r="B843" t="str">
            <v>. 21H00</v>
          </cell>
          <cell r="C843">
            <v>0.875</v>
          </cell>
          <cell r="D843">
            <v>36315</v>
          </cell>
          <cell r="E843">
            <v>20</v>
          </cell>
          <cell r="F843">
            <v>1</v>
          </cell>
          <cell r="G843">
            <v>300</v>
          </cell>
          <cell r="H843">
            <v>1212</v>
          </cell>
          <cell r="I843">
            <v>0.2</v>
          </cell>
          <cell r="J843" t="str">
            <v xml:space="preserve"> TELEXORNAL</v>
          </cell>
          <cell r="K843" t="str">
            <v xml:space="preserve"> TELEXORNAL</v>
          </cell>
          <cell r="L843">
            <v>300</v>
          </cell>
          <cell r="M843">
            <v>1212</v>
          </cell>
          <cell r="N843">
            <v>0.2</v>
          </cell>
          <cell r="O843" t="str">
            <v>PT</v>
          </cell>
          <cell r="P843" t="str">
            <v>Lab</v>
          </cell>
          <cell r="Q843" t="str">
            <v>GAL.</v>
          </cell>
        </row>
        <row r="844">
          <cell r="A844" t="str">
            <v>TVG:GAL.</v>
          </cell>
          <cell r="B844" t="str">
            <v>. 21H30</v>
          </cell>
          <cell r="C844">
            <v>0.89583333333333337</v>
          </cell>
          <cell r="D844">
            <v>36315</v>
          </cell>
          <cell r="E844">
            <v>20</v>
          </cell>
          <cell r="F844">
            <v>1</v>
          </cell>
          <cell r="G844">
            <v>200</v>
          </cell>
          <cell r="H844">
            <v>741</v>
          </cell>
          <cell r="I844">
            <v>0.3</v>
          </cell>
          <cell r="J844" t="str">
            <v xml:space="preserve"> TELEXORNAL DEPORTES</v>
          </cell>
          <cell r="K844" t="str">
            <v xml:space="preserve"> TELEXORNAL DEPORTES</v>
          </cell>
          <cell r="L844">
            <v>200</v>
          </cell>
          <cell r="M844">
            <v>741</v>
          </cell>
          <cell r="N844">
            <v>0.3</v>
          </cell>
          <cell r="O844" t="str">
            <v>PT</v>
          </cell>
          <cell r="P844" t="str">
            <v>Lab</v>
          </cell>
          <cell r="Q844" t="str">
            <v>GAL.</v>
          </cell>
        </row>
        <row r="845">
          <cell r="A845" t="str">
            <v>TVG:GAL.</v>
          </cell>
          <cell r="B845" t="str">
            <v>. 14H00</v>
          </cell>
          <cell r="C845">
            <v>0.58333333333333337</v>
          </cell>
          <cell r="D845">
            <v>36316</v>
          </cell>
          <cell r="E845">
            <v>20</v>
          </cell>
          <cell r="F845">
            <v>1</v>
          </cell>
          <cell r="G845">
            <v>150</v>
          </cell>
          <cell r="H845">
            <v>605</v>
          </cell>
          <cell r="I845">
            <v>0.2</v>
          </cell>
          <cell r="J845" t="str">
            <v xml:space="preserve"> TELEXORNAL LOCAL</v>
          </cell>
          <cell r="K845" t="str">
            <v xml:space="preserve"> TELEXORNAL LOCAL</v>
          </cell>
          <cell r="L845">
            <v>150</v>
          </cell>
          <cell r="M845">
            <v>605</v>
          </cell>
          <cell r="N845">
            <v>0.2</v>
          </cell>
          <cell r="O845" t="str">
            <v>DT</v>
          </cell>
          <cell r="P845" t="str">
            <v>FS</v>
          </cell>
          <cell r="Q845" t="str">
            <v>GAL.</v>
          </cell>
        </row>
        <row r="846">
          <cell r="A846" t="str">
            <v>TVG:GAL.</v>
          </cell>
          <cell r="B846" t="str">
            <v>. 15H30</v>
          </cell>
          <cell r="C846">
            <v>0.64583333333333337</v>
          </cell>
          <cell r="D846">
            <v>36316</v>
          </cell>
          <cell r="E846">
            <v>20</v>
          </cell>
          <cell r="F846">
            <v>1</v>
          </cell>
          <cell r="G846">
            <v>150</v>
          </cell>
          <cell r="H846">
            <v>781</v>
          </cell>
          <cell r="I846">
            <v>0.2</v>
          </cell>
          <cell r="J846" t="str">
            <v xml:space="preserve"> TELEXORNAL DEPORTES</v>
          </cell>
          <cell r="K846" t="str">
            <v xml:space="preserve"> TELEXORNAL DEPORTES</v>
          </cell>
          <cell r="L846">
            <v>150</v>
          </cell>
          <cell r="M846">
            <v>781</v>
          </cell>
          <cell r="N846">
            <v>0.2</v>
          </cell>
          <cell r="O846" t="str">
            <v>DT</v>
          </cell>
          <cell r="P846" t="str">
            <v>FS</v>
          </cell>
          <cell r="Q846" t="str">
            <v>GAL.</v>
          </cell>
        </row>
        <row r="847">
          <cell r="A847" t="str">
            <v>TVG:GAL.</v>
          </cell>
          <cell r="B847" t="str">
            <v>. 20H00</v>
          </cell>
          <cell r="C847">
            <v>0.83333333333333337</v>
          </cell>
          <cell r="D847">
            <v>36316</v>
          </cell>
          <cell r="E847">
            <v>20</v>
          </cell>
          <cell r="F847">
            <v>1</v>
          </cell>
          <cell r="G847">
            <v>215</v>
          </cell>
          <cell r="H847">
            <v>1034</v>
          </cell>
          <cell r="I847">
            <v>0.2</v>
          </cell>
          <cell r="J847" t="str">
            <v xml:space="preserve"> TELEXORNAL</v>
          </cell>
          <cell r="K847" t="str">
            <v xml:space="preserve"> TELEXORNAL</v>
          </cell>
          <cell r="L847">
            <v>215</v>
          </cell>
          <cell r="M847">
            <v>1034</v>
          </cell>
          <cell r="N847">
            <v>0.2</v>
          </cell>
          <cell r="O847" t="str">
            <v>DT</v>
          </cell>
          <cell r="P847" t="str">
            <v>FS</v>
          </cell>
          <cell r="Q847" t="str">
            <v>GAL.</v>
          </cell>
        </row>
        <row r="848">
          <cell r="A848" t="str">
            <v>TVG:GAL.</v>
          </cell>
          <cell r="B848" t="str">
            <v>. 23H00</v>
          </cell>
          <cell r="C848">
            <v>0.95833333333333337</v>
          </cell>
          <cell r="D848">
            <v>36316</v>
          </cell>
          <cell r="E848">
            <v>20</v>
          </cell>
          <cell r="F848">
            <v>1</v>
          </cell>
          <cell r="G848">
            <v>350</v>
          </cell>
          <cell r="H848">
            <v>805</v>
          </cell>
          <cell r="I848">
            <v>0.4</v>
          </cell>
          <cell r="J848" t="str">
            <v xml:space="preserve"> CINE</v>
          </cell>
          <cell r="K848" t="str">
            <v xml:space="preserve"> CINE</v>
          </cell>
          <cell r="L848">
            <v>350</v>
          </cell>
          <cell r="M848">
            <v>805</v>
          </cell>
          <cell r="N848">
            <v>0.4</v>
          </cell>
          <cell r="O848" t="str">
            <v>PT</v>
          </cell>
          <cell r="P848" t="str">
            <v>FS</v>
          </cell>
          <cell r="Q848" t="str">
            <v>GAL.</v>
          </cell>
        </row>
        <row r="849">
          <cell r="A849" t="str">
            <v>TVG:GAL.</v>
          </cell>
          <cell r="B849" t="str">
            <v>. 24H00</v>
          </cell>
          <cell r="C849">
            <v>1</v>
          </cell>
          <cell r="D849">
            <v>36316</v>
          </cell>
          <cell r="E849">
            <v>20</v>
          </cell>
          <cell r="F849">
            <v>1</v>
          </cell>
          <cell r="G849">
            <v>350</v>
          </cell>
          <cell r="H849">
            <v>1261</v>
          </cell>
          <cell r="I849">
            <v>0.3</v>
          </cell>
          <cell r="J849" t="str">
            <v xml:space="preserve"> CINE</v>
          </cell>
          <cell r="K849" t="str">
            <v xml:space="preserve"> CINE</v>
          </cell>
          <cell r="L849">
            <v>350</v>
          </cell>
          <cell r="M849">
            <v>1261</v>
          </cell>
          <cell r="N849">
            <v>0.3</v>
          </cell>
          <cell r="O849" t="str">
            <v>PT</v>
          </cell>
          <cell r="P849" t="str">
            <v>FS</v>
          </cell>
          <cell r="Q849" t="str">
            <v>GAL.</v>
          </cell>
        </row>
        <row r="850">
          <cell r="A850" t="str">
            <v>TVG:GAL.</v>
          </cell>
          <cell r="B850" t="str">
            <v>. 13H30</v>
          </cell>
          <cell r="C850">
            <v>0.5625</v>
          </cell>
          <cell r="D850">
            <v>36317</v>
          </cell>
          <cell r="E850">
            <v>20</v>
          </cell>
          <cell r="F850">
            <v>1</v>
          </cell>
          <cell r="G850">
            <v>150</v>
          </cell>
          <cell r="H850">
            <v>893</v>
          </cell>
          <cell r="I850">
            <v>0.2</v>
          </cell>
          <cell r="J850" t="str">
            <v xml:space="preserve"> TELEXORNAL LOCAL</v>
          </cell>
          <cell r="K850" t="str">
            <v xml:space="preserve"> TELEXORNAL LOCAL</v>
          </cell>
          <cell r="L850">
            <v>150</v>
          </cell>
          <cell r="M850">
            <v>893</v>
          </cell>
          <cell r="N850">
            <v>0.2</v>
          </cell>
          <cell r="O850" t="str">
            <v>DT</v>
          </cell>
          <cell r="P850" t="str">
            <v>FS</v>
          </cell>
          <cell r="Q850" t="str">
            <v>GAL.</v>
          </cell>
        </row>
        <row r="851">
          <cell r="A851" t="str">
            <v>TVG:GAL.</v>
          </cell>
          <cell r="B851" t="str">
            <v>. 20H30</v>
          </cell>
          <cell r="C851">
            <v>0.85416666666666663</v>
          </cell>
          <cell r="D851">
            <v>36317</v>
          </cell>
          <cell r="E851">
            <v>20</v>
          </cell>
          <cell r="F851">
            <v>1</v>
          </cell>
          <cell r="G851">
            <v>215</v>
          </cell>
          <cell r="H851">
            <v>735</v>
          </cell>
          <cell r="I851">
            <v>0.3</v>
          </cell>
          <cell r="J851" t="str">
            <v xml:space="preserve"> TELEXORNAL</v>
          </cell>
          <cell r="K851" t="str">
            <v xml:space="preserve"> TELEXORNAL</v>
          </cell>
          <cell r="L851">
            <v>215</v>
          </cell>
          <cell r="M851">
            <v>735</v>
          </cell>
          <cell r="N851">
            <v>0.3</v>
          </cell>
          <cell r="O851" t="str">
            <v>PT</v>
          </cell>
          <cell r="P851" t="str">
            <v>FS</v>
          </cell>
          <cell r="Q851" t="str">
            <v>GAL.</v>
          </cell>
        </row>
        <row r="852">
          <cell r="A852" t="str">
            <v>TVG:GAL.</v>
          </cell>
          <cell r="B852" t="str">
            <v>. 21H30</v>
          </cell>
          <cell r="C852">
            <v>0.89583333333333337</v>
          </cell>
          <cell r="D852">
            <v>36317</v>
          </cell>
          <cell r="E852">
            <v>20</v>
          </cell>
          <cell r="F852">
            <v>1</v>
          </cell>
          <cell r="G852">
            <v>300</v>
          </cell>
          <cell r="H852">
            <v>930</v>
          </cell>
          <cell r="I852">
            <v>0.3</v>
          </cell>
          <cell r="J852" t="str">
            <v xml:space="preserve"> EN XOGO GOLES</v>
          </cell>
          <cell r="K852" t="str">
            <v xml:space="preserve"> EN XOGO GOLES</v>
          </cell>
          <cell r="L852">
            <v>300</v>
          </cell>
          <cell r="M852">
            <v>930</v>
          </cell>
          <cell r="N852">
            <v>0.3</v>
          </cell>
          <cell r="O852" t="str">
            <v>PT</v>
          </cell>
          <cell r="P852" t="str">
            <v>FS</v>
          </cell>
          <cell r="Q852" t="str">
            <v>GAL.</v>
          </cell>
        </row>
        <row r="853">
          <cell r="A853" t="str">
            <v>TVG:GAL.</v>
          </cell>
          <cell r="B853" t="str">
            <v>. 14H00</v>
          </cell>
          <cell r="C853">
            <v>0.58333333333333337</v>
          </cell>
          <cell r="D853">
            <v>36318</v>
          </cell>
          <cell r="E853">
            <v>20</v>
          </cell>
          <cell r="F853">
            <v>1</v>
          </cell>
          <cell r="G853">
            <v>300</v>
          </cell>
          <cell r="H853">
            <v>872</v>
          </cell>
          <cell r="I853">
            <v>0.3</v>
          </cell>
          <cell r="J853" t="str">
            <v xml:space="preserve"> TELEXORNAL GALICIA</v>
          </cell>
          <cell r="K853" t="str">
            <v xml:space="preserve"> TELEXORNAL GALICIA</v>
          </cell>
          <cell r="L853">
            <v>300</v>
          </cell>
          <cell r="M853">
            <v>872</v>
          </cell>
          <cell r="N853">
            <v>0.3</v>
          </cell>
          <cell r="O853" t="str">
            <v>DT</v>
          </cell>
          <cell r="P853" t="str">
            <v>Lab</v>
          </cell>
          <cell r="Q853" t="str">
            <v>GAL.</v>
          </cell>
        </row>
        <row r="854">
          <cell r="A854" t="str">
            <v>TVG:GAL.</v>
          </cell>
          <cell r="B854" t="str">
            <v>. 21H30</v>
          </cell>
          <cell r="C854">
            <v>0.89583333333333337</v>
          </cell>
          <cell r="D854">
            <v>36318</v>
          </cell>
          <cell r="E854">
            <v>20</v>
          </cell>
          <cell r="F854">
            <v>1</v>
          </cell>
          <cell r="G854">
            <v>200</v>
          </cell>
          <cell r="H854">
            <v>684</v>
          </cell>
          <cell r="I854">
            <v>0.3</v>
          </cell>
          <cell r="J854" t="str">
            <v xml:space="preserve"> TELEXORNAL DEPORTES</v>
          </cell>
          <cell r="K854" t="str">
            <v xml:space="preserve"> TELEXORNAL DEPORTES</v>
          </cell>
          <cell r="L854">
            <v>200</v>
          </cell>
          <cell r="M854">
            <v>684</v>
          </cell>
          <cell r="N854">
            <v>0.3</v>
          </cell>
          <cell r="O854" t="str">
            <v>PT</v>
          </cell>
          <cell r="P854" t="str">
            <v>Lab</v>
          </cell>
          <cell r="Q854" t="str">
            <v>GAL.</v>
          </cell>
        </row>
        <row r="855">
          <cell r="A855" t="str">
            <v>TVG:GAL.</v>
          </cell>
          <cell r="B855" t="str">
            <v>. 24H00</v>
          </cell>
          <cell r="C855">
            <v>1</v>
          </cell>
          <cell r="D855">
            <v>36318</v>
          </cell>
          <cell r="E855">
            <v>20</v>
          </cell>
          <cell r="F855">
            <v>1</v>
          </cell>
          <cell r="G855">
            <v>80</v>
          </cell>
          <cell r="H855">
            <v>314</v>
          </cell>
          <cell r="I855">
            <v>0.3</v>
          </cell>
          <cell r="J855" t="str">
            <v xml:space="preserve"> SERIE</v>
          </cell>
          <cell r="K855" t="str">
            <v xml:space="preserve"> SERIE</v>
          </cell>
          <cell r="L855">
            <v>80</v>
          </cell>
          <cell r="M855">
            <v>314</v>
          </cell>
          <cell r="N855">
            <v>0.3</v>
          </cell>
          <cell r="O855" t="str">
            <v>PT</v>
          </cell>
          <cell r="P855" t="str">
            <v>Lab</v>
          </cell>
          <cell r="Q855" t="str">
            <v>GAL.</v>
          </cell>
        </row>
        <row r="856">
          <cell r="A856" t="str">
            <v>TVG:GAL.</v>
          </cell>
          <cell r="B856" t="str">
            <v>. 20H30</v>
          </cell>
          <cell r="C856">
            <v>0.85416666666666663</v>
          </cell>
          <cell r="D856">
            <v>36319</v>
          </cell>
          <cell r="E856">
            <v>20</v>
          </cell>
          <cell r="F856">
            <v>1</v>
          </cell>
          <cell r="G856">
            <v>300</v>
          </cell>
          <cell r="H856">
            <v>1600</v>
          </cell>
          <cell r="I856">
            <v>0.2</v>
          </cell>
          <cell r="J856" t="str">
            <v xml:space="preserve"> TELEXORNAL</v>
          </cell>
          <cell r="K856" t="str">
            <v xml:space="preserve"> TELEXORNAL</v>
          </cell>
          <cell r="L856">
            <v>300</v>
          </cell>
          <cell r="M856">
            <v>1600</v>
          </cell>
          <cell r="N856">
            <v>0.2</v>
          </cell>
          <cell r="O856" t="str">
            <v>PT</v>
          </cell>
          <cell r="P856" t="str">
            <v>Lab</v>
          </cell>
          <cell r="Q856" t="str">
            <v>GAL.</v>
          </cell>
        </row>
        <row r="857">
          <cell r="A857" t="str">
            <v>TVG:GAL.</v>
          </cell>
          <cell r="B857" t="str">
            <v>. 21H00</v>
          </cell>
          <cell r="C857">
            <v>0.875</v>
          </cell>
          <cell r="D857">
            <v>36319</v>
          </cell>
          <cell r="E857">
            <v>20</v>
          </cell>
          <cell r="F857">
            <v>1</v>
          </cell>
          <cell r="G857">
            <v>300</v>
          </cell>
          <cell r="H857">
            <v>1176</v>
          </cell>
          <cell r="I857">
            <v>0.3</v>
          </cell>
          <cell r="J857" t="str">
            <v xml:space="preserve"> TELEXORNAL</v>
          </cell>
          <cell r="K857" t="str">
            <v xml:space="preserve"> TELEXORNAL</v>
          </cell>
          <cell r="L857">
            <v>300</v>
          </cell>
          <cell r="M857">
            <v>1176</v>
          </cell>
          <cell r="N857">
            <v>0.3</v>
          </cell>
          <cell r="O857" t="str">
            <v>PT</v>
          </cell>
          <cell r="P857" t="str">
            <v>Lab</v>
          </cell>
          <cell r="Q857" t="str">
            <v>GAL.</v>
          </cell>
        </row>
        <row r="858">
          <cell r="A858" t="str">
            <v>TVG:GAL.</v>
          </cell>
          <cell r="B858" t="str">
            <v>. 21H30</v>
          </cell>
          <cell r="C858">
            <v>0.89583333333333337</v>
          </cell>
          <cell r="D858">
            <v>36320</v>
          </cell>
          <cell r="E858">
            <v>20</v>
          </cell>
          <cell r="F858">
            <v>1</v>
          </cell>
          <cell r="G858">
            <v>200</v>
          </cell>
          <cell r="H858">
            <v>513</v>
          </cell>
          <cell r="I858">
            <v>0.4</v>
          </cell>
          <cell r="J858" t="str">
            <v xml:space="preserve"> TELEXORNAL DEPORTES</v>
          </cell>
          <cell r="K858" t="str">
            <v xml:space="preserve"> TELEXORNAL DEPORTES</v>
          </cell>
          <cell r="L858">
            <v>200</v>
          </cell>
          <cell r="M858">
            <v>513</v>
          </cell>
          <cell r="N858">
            <v>0.4</v>
          </cell>
          <cell r="O858" t="str">
            <v>PT</v>
          </cell>
          <cell r="P858" t="str">
            <v>Lab</v>
          </cell>
          <cell r="Q858" t="str">
            <v>GAL.</v>
          </cell>
        </row>
        <row r="859">
          <cell r="A859" t="str">
            <v>TVG:GAL.</v>
          </cell>
          <cell r="B859" t="str">
            <v>. 13H30</v>
          </cell>
          <cell r="C859">
            <v>0.5625</v>
          </cell>
          <cell r="D859">
            <v>36321</v>
          </cell>
          <cell r="E859">
            <v>20</v>
          </cell>
          <cell r="F859">
            <v>1</v>
          </cell>
          <cell r="G859">
            <v>150</v>
          </cell>
          <cell r="H859">
            <v>987</v>
          </cell>
          <cell r="I859">
            <v>0.2</v>
          </cell>
          <cell r="J859" t="str">
            <v xml:space="preserve"> TELEXORNAL REVISTA</v>
          </cell>
          <cell r="K859" t="str">
            <v xml:space="preserve"> TELEXORNAL REVISTA</v>
          </cell>
          <cell r="L859">
            <v>150</v>
          </cell>
          <cell r="M859">
            <v>987</v>
          </cell>
          <cell r="N859">
            <v>0.2</v>
          </cell>
          <cell r="O859" t="str">
            <v>DT</v>
          </cell>
          <cell r="P859" t="str">
            <v>Lab</v>
          </cell>
          <cell r="Q859" t="str">
            <v>GAL.</v>
          </cell>
        </row>
        <row r="860">
          <cell r="A860" t="str">
            <v>TVG:GAL.</v>
          </cell>
          <cell r="B860" t="str">
            <v>. 21H00</v>
          </cell>
          <cell r="C860">
            <v>0.875</v>
          </cell>
          <cell r="D860">
            <v>36321</v>
          </cell>
          <cell r="E860">
            <v>20</v>
          </cell>
          <cell r="F860">
            <v>1</v>
          </cell>
          <cell r="G860">
            <v>300</v>
          </cell>
          <cell r="H860">
            <v>1250</v>
          </cell>
          <cell r="I860">
            <v>0.2</v>
          </cell>
          <cell r="J860" t="str">
            <v xml:space="preserve"> TELEXORNAL</v>
          </cell>
          <cell r="K860" t="str">
            <v xml:space="preserve"> TELEXORNAL</v>
          </cell>
          <cell r="L860">
            <v>300</v>
          </cell>
          <cell r="M860">
            <v>1250</v>
          </cell>
          <cell r="N860">
            <v>0.2</v>
          </cell>
          <cell r="O860" t="str">
            <v>PT</v>
          </cell>
          <cell r="P860" t="str">
            <v>Lab</v>
          </cell>
          <cell r="Q860" t="str">
            <v>GAL.</v>
          </cell>
        </row>
        <row r="861">
          <cell r="A861" t="str">
            <v>TVG:GAL.</v>
          </cell>
          <cell r="B861" t="str">
            <v>. 14H00</v>
          </cell>
          <cell r="C861">
            <v>0.58333333333333337</v>
          </cell>
          <cell r="D861">
            <v>36322</v>
          </cell>
          <cell r="E861">
            <v>20</v>
          </cell>
          <cell r="F861">
            <v>1</v>
          </cell>
          <cell r="G861">
            <v>300</v>
          </cell>
          <cell r="H861">
            <v>815</v>
          </cell>
          <cell r="I861">
            <v>0.4</v>
          </cell>
          <cell r="J861" t="str">
            <v xml:space="preserve"> TELEXORNAL GALICIA</v>
          </cell>
          <cell r="K861" t="str">
            <v xml:space="preserve"> TELEXORNAL GALICIA</v>
          </cell>
          <cell r="L861">
            <v>300</v>
          </cell>
          <cell r="M861">
            <v>815</v>
          </cell>
          <cell r="N861">
            <v>0.4</v>
          </cell>
          <cell r="O861" t="str">
            <v>DT</v>
          </cell>
          <cell r="P861" t="str">
            <v>Lab</v>
          </cell>
          <cell r="Q861" t="str">
            <v>GAL.</v>
          </cell>
        </row>
        <row r="862">
          <cell r="A862" t="str">
            <v>TVG:GAL.</v>
          </cell>
          <cell r="B862" t="str">
            <v>. 20H30</v>
          </cell>
          <cell r="C862">
            <v>0.85416666666666663</v>
          </cell>
          <cell r="D862">
            <v>36322</v>
          </cell>
          <cell r="E862">
            <v>20</v>
          </cell>
          <cell r="F862">
            <v>1</v>
          </cell>
          <cell r="G862">
            <v>300</v>
          </cell>
          <cell r="H862">
            <v>1667</v>
          </cell>
          <cell r="I862">
            <v>0.2</v>
          </cell>
          <cell r="J862" t="str">
            <v xml:space="preserve"> TELEXORNAL</v>
          </cell>
          <cell r="K862" t="str">
            <v xml:space="preserve"> TELEXORNAL</v>
          </cell>
          <cell r="L862">
            <v>300</v>
          </cell>
          <cell r="M862">
            <v>1667</v>
          </cell>
          <cell r="N862">
            <v>0.2</v>
          </cell>
          <cell r="O862" t="str">
            <v>PT</v>
          </cell>
          <cell r="P862" t="str">
            <v>Lab</v>
          </cell>
          <cell r="Q862" t="str">
            <v>GAL.</v>
          </cell>
        </row>
        <row r="863">
          <cell r="A863" t="str">
            <v>TVG:GAL.</v>
          </cell>
          <cell r="B863" t="str">
            <v>. 15H00</v>
          </cell>
          <cell r="C863">
            <v>0.625</v>
          </cell>
          <cell r="D863">
            <v>36323</v>
          </cell>
          <cell r="E863">
            <v>20</v>
          </cell>
          <cell r="F863">
            <v>1</v>
          </cell>
          <cell r="G863">
            <v>350</v>
          </cell>
          <cell r="H863">
            <v>1122</v>
          </cell>
          <cell r="I863">
            <v>0.3</v>
          </cell>
          <cell r="J863" t="str">
            <v xml:space="preserve"> TELEXORNAL</v>
          </cell>
          <cell r="K863" t="str">
            <v xml:space="preserve"> TELEXORNAL</v>
          </cell>
          <cell r="L863">
            <v>350</v>
          </cell>
          <cell r="M863">
            <v>1122</v>
          </cell>
          <cell r="N863">
            <v>0.3</v>
          </cell>
          <cell r="O863" t="str">
            <v>DT</v>
          </cell>
          <cell r="P863" t="str">
            <v>FS</v>
          </cell>
          <cell r="Q863" t="str">
            <v>GAL.</v>
          </cell>
        </row>
        <row r="864">
          <cell r="A864" t="str">
            <v>TVG:GAL.</v>
          </cell>
          <cell r="B864" t="str">
            <v>. 20H00</v>
          </cell>
          <cell r="C864">
            <v>0.83333333333333337</v>
          </cell>
          <cell r="D864">
            <v>36323</v>
          </cell>
          <cell r="E864">
            <v>20</v>
          </cell>
          <cell r="F864">
            <v>1</v>
          </cell>
          <cell r="G864">
            <v>215</v>
          </cell>
          <cell r="H864">
            <v>1034</v>
          </cell>
          <cell r="I864">
            <v>0.2</v>
          </cell>
          <cell r="J864" t="str">
            <v xml:space="preserve"> TELEXORNAL</v>
          </cell>
          <cell r="K864" t="str">
            <v xml:space="preserve"> TELEXORNAL</v>
          </cell>
          <cell r="L864">
            <v>215</v>
          </cell>
          <cell r="M864">
            <v>1034</v>
          </cell>
          <cell r="N864">
            <v>0.2</v>
          </cell>
          <cell r="O864" t="str">
            <v>DT</v>
          </cell>
          <cell r="P864" t="str">
            <v>FS</v>
          </cell>
          <cell r="Q864" t="str">
            <v>GAL.</v>
          </cell>
        </row>
        <row r="865">
          <cell r="A865" t="str">
            <v>TVG:GAL.</v>
          </cell>
          <cell r="B865" t="str">
            <v>. 23H30</v>
          </cell>
          <cell r="C865">
            <v>0.97916666666666663</v>
          </cell>
          <cell r="D865">
            <v>36323</v>
          </cell>
          <cell r="E865">
            <v>20</v>
          </cell>
          <cell r="F865">
            <v>1</v>
          </cell>
          <cell r="G865">
            <v>350</v>
          </cell>
          <cell r="H865">
            <v>1505</v>
          </cell>
          <cell r="I865">
            <v>0.2</v>
          </cell>
          <cell r="J865" t="str">
            <v xml:space="preserve"> CINE</v>
          </cell>
          <cell r="K865" t="str">
            <v xml:space="preserve"> CINE</v>
          </cell>
          <cell r="L865">
            <v>350</v>
          </cell>
          <cell r="M865">
            <v>1505</v>
          </cell>
          <cell r="N865">
            <v>0.2</v>
          </cell>
          <cell r="O865" t="str">
            <v>PT</v>
          </cell>
          <cell r="P865" t="str">
            <v>FS</v>
          </cell>
          <cell r="Q865" t="str">
            <v>GAL.</v>
          </cell>
        </row>
        <row r="866">
          <cell r="A866" t="str">
            <v>TVG:GAL.</v>
          </cell>
          <cell r="B866" t="str">
            <v>. 14H00</v>
          </cell>
          <cell r="C866">
            <v>0.58333333333333337</v>
          </cell>
          <cell r="D866">
            <v>36324</v>
          </cell>
          <cell r="E866">
            <v>20</v>
          </cell>
          <cell r="F866">
            <v>1</v>
          </cell>
          <cell r="G866">
            <v>150</v>
          </cell>
          <cell r="H866">
            <v>536</v>
          </cell>
          <cell r="I866">
            <v>0.3</v>
          </cell>
          <cell r="J866" t="str">
            <v xml:space="preserve"> TELEXORNAL LOCAL</v>
          </cell>
          <cell r="K866" t="str">
            <v xml:space="preserve"> TELEXORNAL LOCAL</v>
          </cell>
          <cell r="L866">
            <v>150</v>
          </cell>
          <cell r="M866">
            <v>536</v>
          </cell>
          <cell r="N866">
            <v>0.3</v>
          </cell>
          <cell r="O866" t="str">
            <v>DT</v>
          </cell>
          <cell r="P866" t="str">
            <v>FS</v>
          </cell>
          <cell r="Q866" t="str">
            <v>GAL.</v>
          </cell>
        </row>
        <row r="867">
          <cell r="A867" t="str">
            <v>TVG:GAL.</v>
          </cell>
          <cell r="B867" t="str">
            <v>. 20H30</v>
          </cell>
          <cell r="C867">
            <v>0.85416666666666663</v>
          </cell>
          <cell r="D867">
            <v>36324</v>
          </cell>
          <cell r="E867">
            <v>20</v>
          </cell>
          <cell r="F867">
            <v>1</v>
          </cell>
          <cell r="G867">
            <v>215</v>
          </cell>
          <cell r="H867">
            <v>754</v>
          </cell>
          <cell r="I867">
            <v>0.3</v>
          </cell>
          <cell r="J867" t="str">
            <v xml:space="preserve"> TELEXORNAL</v>
          </cell>
          <cell r="K867" t="str">
            <v xml:space="preserve"> TELEXORNAL</v>
          </cell>
          <cell r="L867">
            <v>215</v>
          </cell>
          <cell r="M867">
            <v>754</v>
          </cell>
          <cell r="N867">
            <v>0.3</v>
          </cell>
          <cell r="O867" t="str">
            <v>PT</v>
          </cell>
          <cell r="P867" t="str">
            <v>FS</v>
          </cell>
          <cell r="Q867" t="str">
            <v>GAL.</v>
          </cell>
        </row>
        <row r="868">
          <cell r="A868" t="str">
            <v>TVG:GAL.</v>
          </cell>
          <cell r="B868" t="str">
            <v>. 22H00</v>
          </cell>
          <cell r="C868">
            <v>0.91666666666666663</v>
          </cell>
          <cell r="D868">
            <v>36324</v>
          </cell>
          <cell r="E868">
            <v>20</v>
          </cell>
          <cell r="F868">
            <v>1</v>
          </cell>
          <cell r="G868">
            <v>300</v>
          </cell>
          <cell r="H868">
            <v>1111</v>
          </cell>
          <cell r="I868">
            <v>0.3</v>
          </cell>
          <cell r="J868" t="str">
            <v xml:space="preserve"> EN XOGO GOLES</v>
          </cell>
          <cell r="K868" t="str">
            <v xml:space="preserve"> EN XOGO GOLES</v>
          </cell>
          <cell r="L868">
            <v>300</v>
          </cell>
          <cell r="M868">
            <v>1111</v>
          </cell>
          <cell r="N868">
            <v>0.3</v>
          </cell>
          <cell r="O868" t="str">
            <v>PT</v>
          </cell>
          <cell r="P868" t="str">
            <v>FS</v>
          </cell>
          <cell r="Q868" t="str">
            <v>GAL.</v>
          </cell>
        </row>
        <row r="869">
          <cell r="A869" t="str">
            <v>TVM:MAD.</v>
          </cell>
          <cell r="B869" t="str">
            <v xml:space="preserve"> 15H00</v>
          </cell>
          <cell r="C869">
            <v>0.625</v>
          </cell>
          <cell r="D869">
            <v>36279</v>
          </cell>
          <cell r="E869">
            <v>20</v>
          </cell>
          <cell r="F869">
            <v>1</v>
          </cell>
          <cell r="G869">
            <v>550</v>
          </cell>
          <cell r="H869">
            <v>647</v>
          </cell>
          <cell r="I869">
            <v>0.9</v>
          </cell>
          <cell r="J869" t="str">
            <v xml:space="preserve"> TELENOTICIAS</v>
          </cell>
          <cell r="K869" t="str">
            <v xml:space="preserve"> TELENOTICIAS</v>
          </cell>
          <cell r="L869">
            <v>550</v>
          </cell>
          <cell r="M869">
            <v>647</v>
          </cell>
          <cell r="N869">
            <v>0.9</v>
          </cell>
          <cell r="O869" t="str">
            <v>DT</v>
          </cell>
          <cell r="P869" t="str">
            <v>Lab</v>
          </cell>
          <cell r="Q869" t="str">
            <v>MAD.</v>
          </cell>
        </row>
        <row r="870">
          <cell r="A870" t="str">
            <v>TVM:MAD.</v>
          </cell>
          <cell r="B870" t="str">
            <v xml:space="preserve"> 20H30</v>
          </cell>
          <cell r="C870">
            <v>0.85416666666666663</v>
          </cell>
          <cell r="D870">
            <v>36279</v>
          </cell>
          <cell r="E870">
            <v>20</v>
          </cell>
          <cell r="F870">
            <v>1</v>
          </cell>
          <cell r="G870">
            <v>550</v>
          </cell>
          <cell r="H870">
            <v>871</v>
          </cell>
          <cell r="I870">
            <v>0.6</v>
          </cell>
          <cell r="J870" t="str">
            <v xml:space="preserve"> TELENOTICIAS</v>
          </cell>
          <cell r="K870" t="str">
            <v xml:space="preserve"> TELENOTICIAS</v>
          </cell>
          <cell r="L870">
            <v>550</v>
          </cell>
          <cell r="M870">
            <v>871</v>
          </cell>
          <cell r="N870">
            <v>0.6</v>
          </cell>
          <cell r="O870" t="str">
            <v>PT</v>
          </cell>
          <cell r="P870" t="str">
            <v>Lab</v>
          </cell>
          <cell r="Q870" t="str">
            <v>MAD.</v>
          </cell>
        </row>
        <row r="871">
          <cell r="A871" t="str">
            <v>TVM:MAD.</v>
          </cell>
          <cell r="B871" t="str">
            <v xml:space="preserve"> 22H00</v>
          </cell>
          <cell r="C871">
            <v>0.91666666666666663</v>
          </cell>
          <cell r="D871">
            <v>36279</v>
          </cell>
          <cell r="E871">
            <v>20</v>
          </cell>
          <cell r="F871">
            <v>1</v>
          </cell>
          <cell r="G871">
            <v>825</v>
          </cell>
          <cell r="H871">
            <v>667</v>
          </cell>
          <cell r="I871">
            <v>1.2</v>
          </cell>
          <cell r="J871" t="str">
            <v xml:space="preserve"> TOMBOLA</v>
          </cell>
          <cell r="K871" t="str">
            <v xml:space="preserve"> TOMBOLA</v>
          </cell>
          <cell r="L871">
            <v>825</v>
          </cell>
          <cell r="M871">
            <v>667</v>
          </cell>
          <cell r="N871">
            <v>1.2</v>
          </cell>
          <cell r="O871" t="str">
            <v>PT</v>
          </cell>
          <cell r="P871" t="str">
            <v>Lab</v>
          </cell>
          <cell r="Q871" t="str">
            <v>MAD.</v>
          </cell>
        </row>
        <row r="872">
          <cell r="A872" t="str">
            <v>TVM:MAD.</v>
          </cell>
          <cell r="B872" t="str">
            <v xml:space="preserve"> 23H30</v>
          </cell>
          <cell r="C872">
            <v>0.97916666666666663</v>
          </cell>
          <cell r="D872">
            <v>36279</v>
          </cell>
          <cell r="E872">
            <v>20</v>
          </cell>
          <cell r="F872">
            <v>1</v>
          </cell>
          <cell r="G872">
            <v>825</v>
          </cell>
          <cell r="H872">
            <v>696</v>
          </cell>
          <cell r="I872">
            <v>1.2</v>
          </cell>
          <cell r="J872" t="str">
            <v xml:space="preserve"> TOMBOLA</v>
          </cell>
          <cell r="K872" t="str">
            <v xml:space="preserve"> TOMBOLA</v>
          </cell>
          <cell r="L872">
            <v>825</v>
          </cell>
          <cell r="M872">
            <v>696</v>
          </cell>
          <cell r="N872">
            <v>1.2</v>
          </cell>
          <cell r="O872" t="str">
            <v>PT</v>
          </cell>
          <cell r="P872" t="str">
            <v>Lab</v>
          </cell>
          <cell r="Q872" t="str">
            <v>MAD.</v>
          </cell>
        </row>
        <row r="873">
          <cell r="A873" t="str">
            <v>TVM:MAD.</v>
          </cell>
          <cell r="B873" t="str">
            <v xml:space="preserve"> 24H30</v>
          </cell>
          <cell r="C873">
            <v>1.0208333333333333</v>
          </cell>
          <cell r="D873">
            <v>36279</v>
          </cell>
          <cell r="E873">
            <v>20</v>
          </cell>
          <cell r="F873">
            <v>1</v>
          </cell>
          <cell r="G873">
            <v>825</v>
          </cell>
          <cell r="H873">
            <v>1376</v>
          </cell>
          <cell r="I873">
            <v>0.6</v>
          </cell>
          <cell r="J873" t="str">
            <v xml:space="preserve"> TOMBOLA</v>
          </cell>
          <cell r="K873" t="str">
            <v xml:space="preserve"> TOMBOLA</v>
          </cell>
          <cell r="L873">
            <v>825</v>
          </cell>
          <cell r="M873">
            <v>1376</v>
          </cell>
          <cell r="N873">
            <v>0.6</v>
          </cell>
          <cell r="O873" t="str">
            <v>DT</v>
          </cell>
          <cell r="P873" t="str">
            <v>Lab</v>
          </cell>
          <cell r="Q873" t="str">
            <v>MAD.</v>
          </cell>
        </row>
        <row r="874">
          <cell r="A874" t="str">
            <v>TVM:MAD.</v>
          </cell>
          <cell r="B874" t="str">
            <v xml:space="preserve"> 15H00</v>
          </cell>
          <cell r="C874">
            <v>0.625</v>
          </cell>
          <cell r="D874">
            <v>36280</v>
          </cell>
          <cell r="E874">
            <v>20</v>
          </cell>
          <cell r="F874">
            <v>1</v>
          </cell>
          <cell r="G874">
            <v>550</v>
          </cell>
          <cell r="H874">
            <v>653</v>
          </cell>
          <cell r="I874">
            <v>0.8</v>
          </cell>
          <cell r="J874" t="str">
            <v xml:space="preserve"> TELENOTICIAS</v>
          </cell>
          <cell r="K874" t="str">
            <v xml:space="preserve"> TELENOTICIAS</v>
          </cell>
          <cell r="L874">
            <v>550</v>
          </cell>
          <cell r="M874">
            <v>653</v>
          </cell>
          <cell r="N874">
            <v>0.8</v>
          </cell>
          <cell r="O874" t="str">
            <v>DT</v>
          </cell>
          <cell r="P874" t="str">
            <v>Lab</v>
          </cell>
          <cell r="Q874" t="str">
            <v>MAD.</v>
          </cell>
        </row>
        <row r="875">
          <cell r="A875" t="str">
            <v>TVM:MAD.</v>
          </cell>
          <cell r="B875" t="str">
            <v xml:space="preserve"> 16H00</v>
          </cell>
          <cell r="C875">
            <v>0.66666666666666663</v>
          </cell>
          <cell r="D875">
            <v>36280</v>
          </cell>
          <cell r="E875">
            <v>20</v>
          </cell>
          <cell r="F875">
            <v>1</v>
          </cell>
          <cell r="G875">
            <v>450</v>
          </cell>
          <cell r="H875">
            <v>469</v>
          </cell>
          <cell r="I875">
            <v>1</v>
          </cell>
          <cell r="J875" t="str">
            <v xml:space="preserve"> CON T DE TARDE</v>
          </cell>
          <cell r="K875" t="str">
            <v xml:space="preserve"> CON T DE TARDE</v>
          </cell>
          <cell r="L875">
            <v>450</v>
          </cell>
          <cell r="M875">
            <v>469</v>
          </cell>
          <cell r="N875">
            <v>1</v>
          </cell>
          <cell r="O875" t="str">
            <v>DT</v>
          </cell>
          <cell r="P875" t="str">
            <v>Lab</v>
          </cell>
          <cell r="Q875" t="str">
            <v>MAD.</v>
          </cell>
        </row>
        <row r="876">
          <cell r="A876" t="str">
            <v>TVM:MAD.</v>
          </cell>
          <cell r="B876" t="str">
            <v xml:space="preserve"> 17H00</v>
          </cell>
          <cell r="C876">
            <v>0.70833333333333337</v>
          </cell>
          <cell r="D876">
            <v>36280</v>
          </cell>
          <cell r="E876">
            <v>20</v>
          </cell>
          <cell r="F876">
            <v>1</v>
          </cell>
          <cell r="G876">
            <v>450</v>
          </cell>
          <cell r="H876">
            <v>620</v>
          </cell>
          <cell r="I876">
            <v>0.7</v>
          </cell>
          <cell r="J876" t="str">
            <v xml:space="preserve"> CON T DE TARDE</v>
          </cell>
          <cell r="K876" t="str">
            <v xml:space="preserve"> CON T DE TARDE</v>
          </cell>
          <cell r="L876">
            <v>450</v>
          </cell>
          <cell r="M876">
            <v>620</v>
          </cell>
          <cell r="N876">
            <v>0.7</v>
          </cell>
          <cell r="O876" t="str">
            <v>DT</v>
          </cell>
          <cell r="P876" t="str">
            <v>Lab</v>
          </cell>
          <cell r="Q876" t="str">
            <v>MAD.</v>
          </cell>
        </row>
        <row r="877">
          <cell r="A877" t="str">
            <v>TVM:MAD.</v>
          </cell>
          <cell r="B877" t="str">
            <v xml:space="preserve"> 21H31 BQ.EXC.</v>
          </cell>
          <cell r="C877">
            <v>0.8965277777777777</v>
          </cell>
          <cell r="D877">
            <v>36280</v>
          </cell>
          <cell r="E877">
            <v>20</v>
          </cell>
          <cell r="F877">
            <v>1</v>
          </cell>
          <cell r="G877">
            <v>800</v>
          </cell>
          <cell r="H877">
            <v>1738</v>
          </cell>
          <cell r="I877">
            <v>0.5</v>
          </cell>
          <cell r="J877" t="str">
            <v xml:space="preserve"> TELENOTICIAS</v>
          </cell>
          <cell r="K877" t="str">
            <v xml:space="preserve"> TELENOTICIAS</v>
          </cell>
          <cell r="L877">
            <v>800</v>
          </cell>
          <cell r="M877">
            <v>1738</v>
          </cell>
          <cell r="N877">
            <v>0.5</v>
          </cell>
          <cell r="O877" t="str">
            <v>PT</v>
          </cell>
          <cell r="P877" t="str">
            <v>Lab</v>
          </cell>
          <cell r="Q877" t="str">
            <v>MAD.</v>
          </cell>
        </row>
        <row r="878">
          <cell r="A878" t="str">
            <v>TVM:MAD.</v>
          </cell>
          <cell r="B878" t="str">
            <v xml:space="preserve"> 22H00</v>
          </cell>
          <cell r="C878">
            <v>0.91666666666666663</v>
          </cell>
          <cell r="D878">
            <v>36280</v>
          </cell>
          <cell r="E878">
            <v>20</v>
          </cell>
          <cell r="F878">
            <v>1</v>
          </cell>
          <cell r="G878">
            <v>750</v>
          </cell>
          <cell r="H878">
            <v>1031</v>
          </cell>
          <cell r="I878">
            <v>0.7</v>
          </cell>
          <cell r="J878" t="str">
            <v xml:space="preserve"> TODO DEPENDE</v>
          </cell>
          <cell r="K878" t="str">
            <v xml:space="preserve"> TODO DEPENDE</v>
          </cell>
          <cell r="L878">
            <v>750</v>
          </cell>
          <cell r="M878">
            <v>1031</v>
          </cell>
          <cell r="N878">
            <v>0.7</v>
          </cell>
          <cell r="O878" t="str">
            <v>PT</v>
          </cell>
          <cell r="P878" t="str">
            <v>Lab</v>
          </cell>
          <cell r="Q878" t="str">
            <v>MAD.</v>
          </cell>
        </row>
        <row r="879">
          <cell r="A879" t="str">
            <v>TVM:MAD.</v>
          </cell>
          <cell r="B879" t="str">
            <v xml:space="preserve"> 16H00</v>
          </cell>
          <cell r="C879">
            <v>0.66666666666666663</v>
          </cell>
          <cell r="D879">
            <v>36281</v>
          </cell>
          <cell r="E879">
            <v>20</v>
          </cell>
          <cell r="F879">
            <v>1</v>
          </cell>
          <cell r="G879">
            <v>550</v>
          </cell>
          <cell r="H879">
            <v>665</v>
          </cell>
          <cell r="I879">
            <v>0.8</v>
          </cell>
          <cell r="J879" t="str">
            <v xml:space="preserve"> CINE</v>
          </cell>
          <cell r="K879" t="str">
            <v xml:space="preserve"> CINE</v>
          </cell>
          <cell r="L879">
            <v>550</v>
          </cell>
          <cell r="M879">
            <v>665</v>
          </cell>
          <cell r="N879">
            <v>0.8</v>
          </cell>
          <cell r="O879" t="str">
            <v>DT</v>
          </cell>
          <cell r="P879" t="str">
            <v>FS</v>
          </cell>
          <cell r="Q879" t="str">
            <v>MAD.</v>
          </cell>
        </row>
        <row r="880">
          <cell r="A880" t="str">
            <v>TVM:MAD.</v>
          </cell>
          <cell r="B880" t="str">
            <v xml:space="preserve"> 16H30</v>
          </cell>
          <cell r="C880">
            <v>0.6875</v>
          </cell>
          <cell r="D880">
            <v>36281</v>
          </cell>
          <cell r="E880">
            <v>20</v>
          </cell>
          <cell r="F880">
            <v>1</v>
          </cell>
          <cell r="G880">
            <v>550</v>
          </cell>
          <cell r="H880">
            <v>705</v>
          </cell>
          <cell r="I880">
            <v>0.8</v>
          </cell>
          <cell r="J880" t="str">
            <v xml:space="preserve"> CINE</v>
          </cell>
          <cell r="K880" t="str">
            <v xml:space="preserve"> CINE</v>
          </cell>
          <cell r="L880">
            <v>550</v>
          </cell>
          <cell r="M880">
            <v>705</v>
          </cell>
          <cell r="N880">
            <v>0.8</v>
          </cell>
          <cell r="O880" t="str">
            <v>DT</v>
          </cell>
          <cell r="P880" t="str">
            <v>FS</v>
          </cell>
          <cell r="Q880" t="str">
            <v>MAD.</v>
          </cell>
        </row>
        <row r="881">
          <cell r="A881" t="str">
            <v>TVM:MAD.</v>
          </cell>
          <cell r="B881" t="str">
            <v xml:space="preserve"> 24H30</v>
          </cell>
          <cell r="C881">
            <v>1.0208333333333333</v>
          </cell>
          <cell r="D881">
            <v>36281</v>
          </cell>
          <cell r="E881">
            <v>20</v>
          </cell>
          <cell r="F881">
            <v>1</v>
          </cell>
          <cell r="G881">
            <v>750</v>
          </cell>
          <cell r="H881">
            <v>1324</v>
          </cell>
          <cell r="I881">
            <v>0.6</v>
          </cell>
          <cell r="J881" t="str">
            <v xml:space="preserve"> CINE</v>
          </cell>
          <cell r="K881" t="str">
            <v xml:space="preserve"> CINE</v>
          </cell>
          <cell r="L881">
            <v>750</v>
          </cell>
          <cell r="M881">
            <v>1324</v>
          </cell>
          <cell r="N881">
            <v>0.6</v>
          </cell>
          <cell r="O881" t="str">
            <v>DT</v>
          </cell>
          <cell r="P881" t="str">
            <v>FS</v>
          </cell>
          <cell r="Q881" t="str">
            <v>MAD.</v>
          </cell>
        </row>
        <row r="882">
          <cell r="A882" t="str">
            <v>TVM:MAD.</v>
          </cell>
          <cell r="B882" t="str">
            <v xml:space="preserve"> 15H00</v>
          </cell>
          <cell r="C882">
            <v>0.625</v>
          </cell>
          <cell r="D882">
            <v>36282</v>
          </cell>
          <cell r="E882">
            <v>20</v>
          </cell>
          <cell r="F882">
            <v>1</v>
          </cell>
          <cell r="G882">
            <v>550</v>
          </cell>
          <cell r="H882">
            <v>830</v>
          </cell>
          <cell r="I882">
            <v>0.7</v>
          </cell>
          <cell r="J882" t="str">
            <v xml:space="preserve"> TELENOTICIAS</v>
          </cell>
          <cell r="K882" t="str">
            <v xml:space="preserve"> TELENOTICIAS</v>
          </cell>
          <cell r="L882">
            <v>550</v>
          </cell>
          <cell r="M882">
            <v>830</v>
          </cell>
          <cell r="N882">
            <v>0.7</v>
          </cell>
          <cell r="O882" t="str">
            <v>DT</v>
          </cell>
          <cell r="P882" t="str">
            <v>FS</v>
          </cell>
          <cell r="Q882" t="str">
            <v>MAD.</v>
          </cell>
        </row>
        <row r="883">
          <cell r="A883" t="str">
            <v>TVM:MAD.</v>
          </cell>
          <cell r="B883" t="str">
            <v xml:space="preserve"> 16H30</v>
          </cell>
          <cell r="C883">
            <v>0.6875</v>
          </cell>
          <cell r="D883">
            <v>36282</v>
          </cell>
          <cell r="E883">
            <v>20</v>
          </cell>
          <cell r="F883">
            <v>1</v>
          </cell>
          <cell r="G883">
            <v>550</v>
          </cell>
          <cell r="H883">
            <v>742</v>
          </cell>
          <cell r="I883">
            <v>0.7</v>
          </cell>
          <cell r="J883" t="str">
            <v xml:space="preserve"> CINE</v>
          </cell>
          <cell r="K883" t="str">
            <v xml:space="preserve"> CINE</v>
          </cell>
          <cell r="L883">
            <v>550</v>
          </cell>
          <cell r="M883">
            <v>742</v>
          </cell>
          <cell r="N883">
            <v>0.7</v>
          </cell>
          <cell r="O883" t="str">
            <v>DT</v>
          </cell>
          <cell r="P883" t="str">
            <v>FS</v>
          </cell>
          <cell r="Q883" t="str">
            <v>MAD.</v>
          </cell>
        </row>
        <row r="884">
          <cell r="A884" t="str">
            <v>TVM:MAD.</v>
          </cell>
          <cell r="B884" t="str">
            <v xml:space="preserve"> 21H00</v>
          </cell>
          <cell r="C884">
            <v>0.875</v>
          </cell>
          <cell r="D884">
            <v>36282</v>
          </cell>
          <cell r="E884">
            <v>20</v>
          </cell>
          <cell r="F884">
            <v>1</v>
          </cell>
          <cell r="G884">
            <v>750</v>
          </cell>
          <cell r="H884">
            <v>1250</v>
          </cell>
          <cell r="I884">
            <v>0.6</v>
          </cell>
          <cell r="J884" t="str">
            <v xml:space="preserve"> FUTBOL ES FUTBOL</v>
          </cell>
          <cell r="K884" t="str">
            <v xml:space="preserve"> FUTBOL ES FUTBOL</v>
          </cell>
          <cell r="L884">
            <v>750</v>
          </cell>
          <cell r="M884">
            <v>1250</v>
          </cell>
          <cell r="N884">
            <v>0.6</v>
          </cell>
          <cell r="O884" t="str">
            <v>PT</v>
          </cell>
          <cell r="P884" t="str">
            <v>FS</v>
          </cell>
          <cell r="Q884" t="str">
            <v>MAD.</v>
          </cell>
        </row>
        <row r="885">
          <cell r="A885" t="str">
            <v>TVM:MAD.</v>
          </cell>
          <cell r="B885" t="str">
            <v xml:space="preserve"> 22H30</v>
          </cell>
          <cell r="C885">
            <v>0.9375</v>
          </cell>
          <cell r="D885">
            <v>36282</v>
          </cell>
          <cell r="E885">
            <v>20</v>
          </cell>
          <cell r="F885">
            <v>1</v>
          </cell>
          <cell r="G885">
            <v>825</v>
          </cell>
          <cell r="H885">
            <v>575</v>
          </cell>
          <cell r="I885">
            <v>1.4</v>
          </cell>
          <cell r="J885" t="str">
            <v xml:space="preserve"> EL MEGAHIT</v>
          </cell>
          <cell r="K885" t="str">
            <v xml:space="preserve"> EL MEGAHIT</v>
          </cell>
          <cell r="L885">
            <v>825</v>
          </cell>
          <cell r="M885">
            <v>575</v>
          </cell>
          <cell r="N885">
            <v>1.4</v>
          </cell>
          <cell r="O885" t="str">
            <v>PT</v>
          </cell>
          <cell r="P885" t="str">
            <v>FS</v>
          </cell>
          <cell r="Q885" t="str">
            <v>MAD.</v>
          </cell>
        </row>
        <row r="886">
          <cell r="A886" t="str">
            <v>TVM:MAD.</v>
          </cell>
          <cell r="B886" t="str">
            <v xml:space="preserve"> 23H30</v>
          </cell>
          <cell r="C886">
            <v>0.97916666666666663</v>
          </cell>
          <cell r="D886">
            <v>36282</v>
          </cell>
          <cell r="E886">
            <v>20</v>
          </cell>
          <cell r="F886">
            <v>1</v>
          </cell>
          <cell r="G886">
            <v>825</v>
          </cell>
          <cell r="H886">
            <v>647</v>
          </cell>
          <cell r="I886">
            <v>1.3</v>
          </cell>
          <cell r="J886" t="str">
            <v xml:space="preserve"> EL MEGAHIT</v>
          </cell>
          <cell r="K886" t="str">
            <v xml:space="preserve"> EL MEGAHIT</v>
          </cell>
          <cell r="L886">
            <v>825</v>
          </cell>
          <cell r="M886">
            <v>647</v>
          </cell>
          <cell r="N886">
            <v>1.3</v>
          </cell>
          <cell r="O886" t="str">
            <v>PT</v>
          </cell>
          <cell r="P886" t="str">
            <v>FS</v>
          </cell>
          <cell r="Q886" t="str">
            <v>MAD.</v>
          </cell>
        </row>
        <row r="887">
          <cell r="A887" t="str">
            <v>TVM:MAD.</v>
          </cell>
          <cell r="B887" t="str">
            <v xml:space="preserve"> 24H30</v>
          </cell>
          <cell r="C887">
            <v>1.0208333333333333</v>
          </cell>
          <cell r="D887">
            <v>36282</v>
          </cell>
          <cell r="E887">
            <v>20</v>
          </cell>
          <cell r="F887">
            <v>1</v>
          </cell>
          <cell r="G887">
            <v>825</v>
          </cell>
          <cell r="H887">
            <v>1563</v>
          </cell>
          <cell r="I887">
            <v>0.5</v>
          </cell>
          <cell r="J887" t="str">
            <v xml:space="preserve"> EL MEGAHIT</v>
          </cell>
          <cell r="K887" t="str">
            <v xml:space="preserve"> EL MEGAHIT</v>
          </cell>
          <cell r="L887">
            <v>825</v>
          </cell>
          <cell r="M887">
            <v>1563</v>
          </cell>
          <cell r="N887">
            <v>0.5</v>
          </cell>
          <cell r="O887" t="str">
            <v>DT</v>
          </cell>
          <cell r="P887" t="str">
            <v>FS</v>
          </cell>
          <cell r="Q887" t="str">
            <v>MAD.</v>
          </cell>
        </row>
        <row r="888">
          <cell r="A888" t="str">
            <v>TVM:MAD.</v>
          </cell>
          <cell r="B888" t="str">
            <v xml:space="preserve"> 15H00</v>
          </cell>
          <cell r="C888">
            <v>0.625</v>
          </cell>
          <cell r="D888">
            <v>36283</v>
          </cell>
          <cell r="E888">
            <v>20</v>
          </cell>
          <cell r="F888">
            <v>1</v>
          </cell>
          <cell r="G888">
            <v>550</v>
          </cell>
          <cell r="H888">
            <v>630</v>
          </cell>
          <cell r="I888">
            <v>0.9</v>
          </cell>
          <cell r="J888" t="str">
            <v xml:space="preserve"> TELENOTICIAS</v>
          </cell>
          <cell r="K888" t="str">
            <v xml:space="preserve"> TELENOTICIAS</v>
          </cell>
          <cell r="L888">
            <v>550</v>
          </cell>
          <cell r="M888">
            <v>630</v>
          </cell>
          <cell r="N888">
            <v>0.9</v>
          </cell>
          <cell r="O888" t="str">
            <v>DT</v>
          </cell>
          <cell r="P888" t="str">
            <v>Lab</v>
          </cell>
          <cell r="Q888" t="str">
            <v>MAD.</v>
          </cell>
        </row>
        <row r="889">
          <cell r="A889" t="str">
            <v>TVM:MAD.</v>
          </cell>
          <cell r="B889" t="str">
            <v xml:space="preserve"> 22H00</v>
          </cell>
          <cell r="C889">
            <v>0.91666666666666663</v>
          </cell>
          <cell r="D889">
            <v>36284</v>
          </cell>
          <cell r="E889">
            <v>20</v>
          </cell>
          <cell r="F889">
            <v>1</v>
          </cell>
          <cell r="G889">
            <v>750</v>
          </cell>
          <cell r="H889">
            <v>840</v>
          </cell>
          <cell r="I889">
            <v>0.9</v>
          </cell>
          <cell r="J889" t="str">
            <v xml:space="preserve"> CINE</v>
          </cell>
          <cell r="K889" t="str">
            <v xml:space="preserve"> CINE</v>
          </cell>
          <cell r="L889">
            <v>750</v>
          </cell>
          <cell r="M889">
            <v>840</v>
          </cell>
          <cell r="N889">
            <v>0.9</v>
          </cell>
          <cell r="O889" t="str">
            <v>PT</v>
          </cell>
          <cell r="P889" t="str">
            <v>Lab</v>
          </cell>
          <cell r="Q889" t="str">
            <v>MAD.</v>
          </cell>
        </row>
        <row r="890">
          <cell r="A890" t="str">
            <v>TVM:MAD.</v>
          </cell>
          <cell r="B890" t="str">
            <v xml:space="preserve"> 23H00</v>
          </cell>
          <cell r="C890">
            <v>0.95833333333333337</v>
          </cell>
          <cell r="D890">
            <v>36284</v>
          </cell>
          <cell r="E890">
            <v>20</v>
          </cell>
          <cell r="F890">
            <v>1</v>
          </cell>
          <cell r="G890">
            <v>750</v>
          </cell>
          <cell r="H890">
            <v>658</v>
          </cell>
          <cell r="I890">
            <v>1.1000000000000001</v>
          </cell>
          <cell r="J890" t="str">
            <v xml:space="preserve"> CINE</v>
          </cell>
          <cell r="K890" t="str">
            <v xml:space="preserve"> CINE</v>
          </cell>
          <cell r="L890">
            <v>750</v>
          </cell>
          <cell r="M890">
            <v>658</v>
          </cell>
          <cell r="N890">
            <v>1.1000000000000001</v>
          </cell>
          <cell r="O890" t="str">
            <v>PT</v>
          </cell>
          <cell r="P890" t="str">
            <v>Lab</v>
          </cell>
          <cell r="Q890" t="str">
            <v>MAD.</v>
          </cell>
        </row>
        <row r="891">
          <cell r="A891" t="str">
            <v>TVM:MAD.</v>
          </cell>
          <cell r="B891" t="str">
            <v xml:space="preserve"> 15H00</v>
          </cell>
          <cell r="C891">
            <v>0.625</v>
          </cell>
          <cell r="D891">
            <v>36285</v>
          </cell>
          <cell r="E891">
            <v>20</v>
          </cell>
          <cell r="F891">
            <v>1</v>
          </cell>
          <cell r="G891">
            <v>550</v>
          </cell>
          <cell r="H891">
            <v>641</v>
          </cell>
          <cell r="I891">
            <v>0.9</v>
          </cell>
          <cell r="J891" t="str">
            <v xml:space="preserve"> TELENOTICIAS</v>
          </cell>
          <cell r="K891" t="str">
            <v xml:space="preserve"> TELENOTICIAS</v>
          </cell>
          <cell r="L891">
            <v>550</v>
          </cell>
          <cell r="M891">
            <v>641</v>
          </cell>
          <cell r="N891">
            <v>0.9</v>
          </cell>
          <cell r="O891" t="str">
            <v>DT</v>
          </cell>
          <cell r="P891" t="str">
            <v>Lab</v>
          </cell>
          <cell r="Q891" t="str">
            <v>MAD.</v>
          </cell>
        </row>
        <row r="892">
          <cell r="A892" t="str">
            <v>TVM:MAD.</v>
          </cell>
          <cell r="B892" t="str">
            <v xml:space="preserve"> 15H30</v>
          </cell>
          <cell r="C892">
            <v>0.64583333333333337</v>
          </cell>
          <cell r="D892">
            <v>36286</v>
          </cell>
          <cell r="E892">
            <v>20</v>
          </cell>
          <cell r="F892">
            <v>1</v>
          </cell>
          <cell r="G892">
            <v>550</v>
          </cell>
          <cell r="H892">
            <v>783</v>
          </cell>
          <cell r="I892">
            <v>0.7</v>
          </cell>
          <cell r="J892" t="str">
            <v xml:space="preserve"> TELENOTICIAS</v>
          </cell>
          <cell r="K892" t="str">
            <v xml:space="preserve"> TELENOTICIAS</v>
          </cell>
          <cell r="L892">
            <v>550</v>
          </cell>
          <cell r="M892">
            <v>783</v>
          </cell>
          <cell r="N892">
            <v>0.7</v>
          </cell>
          <cell r="O892" t="str">
            <v>DT</v>
          </cell>
          <cell r="P892" t="str">
            <v>Lab</v>
          </cell>
          <cell r="Q892" t="str">
            <v>MAD.</v>
          </cell>
        </row>
        <row r="893">
          <cell r="A893" t="str">
            <v>TVM:MAD.</v>
          </cell>
          <cell r="B893" t="str">
            <v xml:space="preserve"> 15H00</v>
          </cell>
          <cell r="C893">
            <v>0.625</v>
          </cell>
          <cell r="D893">
            <v>36287</v>
          </cell>
          <cell r="E893">
            <v>20</v>
          </cell>
          <cell r="F893">
            <v>1</v>
          </cell>
          <cell r="G893">
            <v>550</v>
          </cell>
          <cell r="H893">
            <v>647</v>
          </cell>
          <cell r="I893">
            <v>0.9</v>
          </cell>
          <cell r="J893" t="str">
            <v xml:space="preserve"> TELENOTICIAS</v>
          </cell>
          <cell r="K893" t="str">
            <v xml:space="preserve"> TELENOTICIAS</v>
          </cell>
          <cell r="L893">
            <v>550</v>
          </cell>
          <cell r="M893">
            <v>647</v>
          </cell>
          <cell r="N893">
            <v>0.9</v>
          </cell>
          <cell r="O893" t="str">
            <v>DT</v>
          </cell>
          <cell r="P893" t="str">
            <v>Lab</v>
          </cell>
          <cell r="Q893" t="str">
            <v>MAD.</v>
          </cell>
        </row>
        <row r="894">
          <cell r="A894" t="str">
            <v>TVM:MAD.</v>
          </cell>
          <cell r="B894" t="str">
            <v xml:space="preserve"> 21H31 BQ.EXC.</v>
          </cell>
          <cell r="C894">
            <v>0.8965277777777777</v>
          </cell>
          <cell r="D894">
            <v>36287</v>
          </cell>
          <cell r="E894">
            <v>20</v>
          </cell>
          <cell r="F894">
            <v>1</v>
          </cell>
          <cell r="G894">
            <v>800</v>
          </cell>
          <cell r="H894">
            <v>1905</v>
          </cell>
          <cell r="I894">
            <v>0.4</v>
          </cell>
          <cell r="J894" t="str">
            <v xml:space="preserve"> TELENOTICIAS</v>
          </cell>
          <cell r="K894" t="str">
            <v xml:space="preserve"> TELENOTICIAS</v>
          </cell>
          <cell r="L894">
            <v>800</v>
          </cell>
          <cell r="M894">
            <v>1905</v>
          </cell>
          <cell r="N894">
            <v>0.4</v>
          </cell>
          <cell r="O894" t="str">
            <v>PT</v>
          </cell>
          <cell r="P894" t="str">
            <v>Lab</v>
          </cell>
          <cell r="Q894" t="str">
            <v>MAD.</v>
          </cell>
        </row>
        <row r="895">
          <cell r="A895" t="str">
            <v>TVM:MAD.</v>
          </cell>
          <cell r="B895" t="str">
            <v xml:space="preserve"> 23H00</v>
          </cell>
          <cell r="C895">
            <v>0.95833333333333337</v>
          </cell>
          <cell r="D895">
            <v>36287</v>
          </cell>
          <cell r="E895">
            <v>20</v>
          </cell>
          <cell r="F895">
            <v>1</v>
          </cell>
          <cell r="G895">
            <v>750</v>
          </cell>
          <cell r="H895">
            <v>1493</v>
          </cell>
          <cell r="I895">
            <v>0.5</v>
          </cell>
          <cell r="J895" t="str">
            <v xml:space="preserve"> TODO DEPENDE</v>
          </cell>
          <cell r="K895" t="str">
            <v xml:space="preserve"> TODO DEPENDE</v>
          </cell>
          <cell r="L895">
            <v>750</v>
          </cell>
          <cell r="M895">
            <v>1493</v>
          </cell>
          <cell r="N895">
            <v>0.5</v>
          </cell>
          <cell r="O895" t="str">
            <v>PT</v>
          </cell>
          <cell r="P895" t="str">
            <v>Lab</v>
          </cell>
          <cell r="Q895" t="str">
            <v>MAD.</v>
          </cell>
        </row>
        <row r="896">
          <cell r="A896" t="str">
            <v>TVM:MAD.</v>
          </cell>
          <cell r="B896" t="str">
            <v xml:space="preserve"> 16H00</v>
          </cell>
          <cell r="C896">
            <v>0.66666666666666663</v>
          </cell>
          <cell r="D896">
            <v>36288</v>
          </cell>
          <cell r="E896">
            <v>20</v>
          </cell>
          <cell r="F896">
            <v>1</v>
          </cell>
          <cell r="G896">
            <v>550</v>
          </cell>
          <cell r="H896">
            <v>685</v>
          </cell>
          <cell r="I896">
            <v>0.8</v>
          </cell>
          <cell r="J896" t="str">
            <v xml:space="preserve"> CINE</v>
          </cell>
          <cell r="K896" t="str">
            <v xml:space="preserve"> CINE</v>
          </cell>
          <cell r="L896">
            <v>550</v>
          </cell>
          <cell r="M896">
            <v>685</v>
          </cell>
          <cell r="N896">
            <v>0.8</v>
          </cell>
          <cell r="O896" t="str">
            <v>DT</v>
          </cell>
          <cell r="P896" t="str">
            <v>FS</v>
          </cell>
          <cell r="Q896" t="str">
            <v>MAD.</v>
          </cell>
        </row>
        <row r="897">
          <cell r="A897" t="str">
            <v>TVM:MAD.</v>
          </cell>
          <cell r="B897" t="str">
            <v xml:space="preserve"> 15H00</v>
          </cell>
          <cell r="C897">
            <v>0.625</v>
          </cell>
          <cell r="D897">
            <v>36289</v>
          </cell>
          <cell r="E897">
            <v>20</v>
          </cell>
          <cell r="F897">
            <v>1</v>
          </cell>
          <cell r="G897">
            <v>550</v>
          </cell>
          <cell r="H897">
            <v>839</v>
          </cell>
          <cell r="I897">
            <v>0.7</v>
          </cell>
          <cell r="J897" t="str">
            <v xml:space="preserve"> TELENOTICIAS</v>
          </cell>
          <cell r="K897" t="str">
            <v xml:space="preserve"> TELENOTICIAS</v>
          </cell>
          <cell r="L897">
            <v>550</v>
          </cell>
          <cell r="M897">
            <v>839</v>
          </cell>
          <cell r="N897">
            <v>0.7</v>
          </cell>
          <cell r="O897" t="str">
            <v>DT</v>
          </cell>
          <cell r="P897" t="str">
            <v>FS</v>
          </cell>
          <cell r="Q897" t="str">
            <v>MAD.</v>
          </cell>
        </row>
        <row r="898">
          <cell r="A898" t="str">
            <v>TVM:MAD.</v>
          </cell>
          <cell r="B898" t="str">
            <v xml:space="preserve"> 22H30</v>
          </cell>
          <cell r="C898">
            <v>0.9375</v>
          </cell>
          <cell r="D898">
            <v>36289</v>
          </cell>
          <cell r="E898">
            <v>20</v>
          </cell>
          <cell r="F898">
            <v>1</v>
          </cell>
          <cell r="G898">
            <v>825</v>
          </cell>
          <cell r="H898">
            <v>611</v>
          </cell>
          <cell r="I898">
            <v>1.3</v>
          </cell>
          <cell r="J898" t="str">
            <v xml:space="preserve"> EL MEGAHIT</v>
          </cell>
          <cell r="K898" t="str">
            <v xml:space="preserve"> EL MEGAHIT</v>
          </cell>
          <cell r="L898">
            <v>825</v>
          </cell>
          <cell r="M898">
            <v>611</v>
          </cell>
          <cell r="N898">
            <v>1.3</v>
          </cell>
          <cell r="O898" t="str">
            <v>PT</v>
          </cell>
          <cell r="P898" t="str">
            <v>FS</v>
          </cell>
          <cell r="Q898" t="str">
            <v>MAD.</v>
          </cell>
        </row>
        <row r="899">
          <cell r="A899" t="str">
            <v>TVM:MAD.</v>
          </cell>
          <cell r="B899" t="str">
            <v xml:space="preserve"> 21H31 BQ.EXC.</v>
          </cell>
          <cell r="C899">
            <v>0.8965277777777777</v>
          </cell>
          <cell r="D899">
            <v>36290</v>
          </cell>
          <cell r="E899">
            <v>20</v>
          </cell>
          <cell r="F899">
            <v>1</v>
          </cell>
          <cell r="G899">
            <v>800</v>
          </cell>
          <cell r="H899">
            <v>1592</v>
          </cell>
          <cell r="I899">
            <v>0.5</v>
          </cell>
          <cell r="J899" t="str">
            <v xml:space="preserve"> TELENOTICIAS</v>
          </cell>
          <cell r="K899" t="str">
            <v xml:space="preserve"> TELENOTICIAS</v>
          </cell>
          <cell r="L899">
            <v>800</v>
          </cell>
          <cell r="M899">
            <v>1592</v>
          </cell>
          <cell r="N899">
            <v>0.5</v>
          </cell>
          <cell r="O899" t="str">
            <v>PT</v>
          </cell>
          <cell r="P899" t="str">
            <v>Lab</v>
          </cell>
          <cell r="Q899" t="str">
            <v>MAD.</v>
          </cell>
        </row>
        <row r="900">
          <cell r="A900" t="str">
            <v>TVM:MAD.</v>
          </cell>
          <cell r="B900" t="str">
            <v xml:space="preserve"> 23H00</v>
          </cell>
          <cell r="C900">
            <v>0.95833333333333337</v>
          </cell>
          <cell r="D900">
            <v>36290</v>
          </cell>
          <cell r="E900">
            <v>20</v>
          </cell>
          <cell r="F900">
            <v>1</v>
          </cell>
          <cell r="G900">
            <v>750</v>
          </cell>
          <cell r="H900">
            <v>1010</v>
          </cell>
          <cell r="I900">
            <v>0.7</v>
          </cell>
          <cell r="J900" t="str">
            <v xml:space="preserve">     GENTE CON CHISPA</v>
          </cell>
          <cell r="K900" t="str">
            <v xml:space="preserve">     GENTE CON CHISPA</v>
          </cell>
          <cell r="L900">
            <v>750</v>
          </cell>
          <cell r="M900">
            <v>1010</v>
          </cell>
          <cell r="N900">
            <v>0.7</v>
          </cell>
          <cell r="O900" t="str">
            <v>PT</v>
          </cell>
          <cell r="P900" t="str">
            <v>Lab</v>
          </cell>
          <cell r="Q900" t="str">
            <v>MAD.</v>
          </cell>
        </row>
        <row r="901">
          <cell r="A901" t="str">
            <v>TVM:MAD.</v>
          </cell>
          <cell r="B901" t="str">
            <v xml:space="preserve"> 15H00</v>
          </cell>
          <cell r="C901">
            <v>0.625</v>
          </cell>
          <cell r="D901">
            <v>36291</v>
          </cell>
          <cell r="E901">
            <v>20</v>
          </cell>
          <cell r="F901">
            <v>1</v>
          </cell>
          <cell r="G901">
            <v>550</v>
          </cell>
          <cell r="H901">
            <v>665</v>
          </cell>
          <cell r="I901">
            <v>0.8</v>
          </cell>
          <cell r="J901" t="str">
            <v xml:space="preserve"> TELENOTICIAS</v>
          </cell>
          <cell r="K901" t="str">
            <v xml:space="preserve"> TELENOTICIAS</v>
          </cell>
          <cell r="L901">
            <v>550</v>
          </cell>
          <cell r="M901">
            <v>665</v>
          </cell>
          <cell r="N901">
            <v>0.8</v>
          </cell>
          <cell r="O901" t="str">
            <v>DT</v>
          </cell>
          <cell r="P901" t="str">
            <v>Lab</v>
          </cell>
          <cell r="Q901" t="str">
            <v>MAD.</v>
          </cell>
        </row>
        <row r="902">
          <cell r="A902" t="str">
            <v>TVM:MAD.</v>
          </cell>
          <cell r="B902" t="str">
            <v xml:space="preserve"> 21H31 BQ.EXC.</v>
          </cell>
          <cell r="C902">
            <v>0.8965277777777777</v>
          </cell>
          <cell r="D902">
            <v>36291</v>
          </cell>
          <cell r="E902">
            <v>20</v>
          </cell>
          <cell r="F902">
            <v>1</v>
          </cell>
          <cell r="G902">
            <v>800</v>
          </cell>
          <cell r="H902">
            <v>1240</v>
          </cell>
          <cell r="I902">
            <v>0.6</v>
          </cell>
          <cell r="J902" t="str">
            <v xml:space="preserve"> TELENOTICIAS</v>
          </cell>
          <cell r="K902" t="str">
            <v xml:space="preserve"> TELENOTICIAS</v>
          </cell>
          <cell r="L902">
            <v>800</v>
          </cell>
          <cell r="M902">
            <v>1240</v>
          </cell>
          <cell r="N902">
            <v>0.6</v>
          </cell>
          <cell r="O902" t="str">
            <v>PT</v>
          </cell>
          <cell r="P902" t="str">
            <v>Lab</v>
          </cell>
          <cell r="Q902" t="str">
            <v>MAD.</v>
          </cell>
        </row>
        <row r="903">
          <cell r="A903" t="str">
            <v>TVM:MAD.</v>
          </cell>
          <cell r="B903" t="str">
            <v xml:space="preserve"> 21H31 BQ.EXC.</v>
          </cell>
          <cell r="C903">
            <v>0.8965277777777777</v>
          </cell>
          <cell r="D903">
            <v>36292</v>
          </cell>
          <cell r="E903">
            <v>20</v>
          </cell>
          <cell r="F903">
            <v>1</v>
          </cell>
          <cell r="G903">
            <v>800</v>
          </cell>
          <cell r="H903">
            <v>1422</v>
          </cell>
          <cell r="I903">
            <v>0.6</v>
          </cell>
          <cell r="J903" t="str">
            <v xml:space="preserve"> TELENOTICIAS</v>
          </cell>
          <cell r="K903" t="str">
            <v xml:space="preserve"> TELENOTICIAS</v>
          </cell>
          <cell r="L903">
            <v>800</v>
          </cell>
          <cell r="M903">
            <v>1422</v>
          </cell>
          <cell r="N903">
            <v>0.6</v>
          </cell>
          <cell r="O903" t="str">
            <v>PT</v>
          </cell>
          <cell r="P903" t="str">
            <v>Lab</v>
          </cell>
          <cell r="Q903" t="str">
            <v>MAD.</v>
          </cell>
        </row>
        <row r="904">
          <cell r="A904" t="str">
            <v>TVM:MAD.</v>
          </cell>
          <cell r="B904" t="str">
            <v xml:space="preserve"> 21H00</v>
          </cell>
          <cell r="C904">
            <v>0.875</v>
          </cell>
          <cell r="D904">
            <v>36293</v>
          </cell>
          <cell r="E904">
            <v>20</v>
          </cell>
          <cell r="F904">
            <v>1</v>
          </cell>
          <cell r="G904">
            <v>550</v>
          </cell>
          <cell r="H904">
            <v>673</v>
          </cell>
          <cell r="I904">
            <v>0.8</v>
          </cell>
          <cell r="J904" t="str">
            <v xml:space="preserve"> TELENOTICIAS</v>
          </cell>
          <cell r="K904" t="str">
            <v xml:space="preserve"> TELENOTICIAS</v>
          </cell>
          <cell r="L904">
            <v>550</v>
          </cell>
          <cell r="M904">
            <v>673</v>
          </cell>
          <cell r="N904">
            <v>0.8</v>
          </cell>
          <cell r="O904" t="str">
            <v>PT</v>
          </cell>
          <cell r="P904" t="str">
            <v>Lab</v>
          </cell>
          <cell r="Q904" t="str">
            <v>MAD.</v>
          </cell>
        </row>
        <row r="905">
          <cell r="A905" t="str">
            <v>TVM:MAD.</v>
          </cell>
          <cell r="B905" t="str">
            <v xml:space="preserve"> 22H00</v>
          </cell>
          <cell r="C905">
            <v>0.91666666666666663</v>
          </cell>
          <cell r="D905">
            <v>36293</v>
          </cell>
          <cell r="E905">
            <v>20</v>
          </cell>
          <cell r="F905">
            <v>1</v>
          </cell>
          <cell r="G905">
            <v>825</v>
          </cell>
          <cell r="H905">
            <v>724</v>
          </cell>
          <cell r="I905">
            <v>1.1000000000000001</v>
          </cell>
          <cell r="J905" t="str">
            <v xml:space="preserve"> TOMBOLA</v>
          </cell>
          <cell r="K905" t="str">
            <v xml:space="preserve"> TOMBOLA</v>
          </cell>
          <cell r="L905">
            <v>825</v>
          </cell>
          <cell r="M905">
            <v>724</v>
          </cell>
          <cell r="N905">
            <v>1.1000000000000001</v>
          </cell>
          <cell r="O905" t="str">
            <v>PT</v>
          </cell>
          <cell r="P905" t="str">
            <v>Lab</v>
          </cell>
          <cell r="Q905" t="str">
            <v>MAD.</v>
          </cell>
        </row>
        <row r="906">
          <cell r="A906" t="str">
            <v>TVM:MAD.</v>
          </cell>
          <cell r="B906" t="str">
            <v xml:space="preserve"> 15H30</v>
          </cell>
          <cell r="C906">
            <v>0.64583333333333337</v>
          </cell>
          <cell r="D906">
            <v>36294</v>
          </cell>
          <cell r="E906">
            <v>20</v>
          </cell>
          <cell r="F906">
            <v>1</v>
          </cell>
          <cell r="G906">
            <v>550</v>
          </cell>
          <cell r="H906">
            <v>860</v>
          </cell>
          <cell r="I906">
            <v>0.6</v>
          </cell>
          <cell r="J906" t="str">
            <v xml:space="preserve"> TELENOTICIAS</v>
          </cell>
          <cell r="K906" t="str">
            <v xml:space="preserve"> TELENOTICIAS</v>
          </cell>
          <cell r="L906">
            <v>550</v>
          </cell>
          <cell r="M906">
            <v>860</v>
          </cell>
          <cell r="N906">
            <v>0.6</v>
          </cell>
          <cell r="O906" t="str">
            <v>DT</v>
          </cell>
          <cell r="P906" t="str">
            <v>Lab</v>
          </cell>
          <cell r="Q906" t="str">
            <v>MAD.</v>
          </cell>
        </row>
        <row r="907">
          <cell r="A907" t="str">
            <v>TVM:MAD.</v>
          </cell>
          <cell r="B907" t="str">
            <v xml:space="preserve"> 20H30</v>
          </cell>
          <cell r="C907">
            <v>0.85416666666666663</v>
          </cell>
          <cell r="D907">
            <v>36294</v>
          </cell>
          <cell r="E907">
            <v>20</v>
          </cell>
          <cell r="F907">
            <v>1</v>
          </cell>
          <cell r="G907">
            <v>550</v>
          </cell>
          <cell r="H907">
            <v>1033</v>
          </cell>
          <cell r="I907">
            <v>0.5</v>
          </cell>
          <cell r="J907" t="str">
            <v xml:space="preserve"> TELENOTICIAS</v>
          </cell>
          <cell r="K907" t="str">
            <v xml:space="preserve"> TELENOTICIAS</v>
          </cell>
          <cell r="L907">
            <v>550</v>
          </cell>
          <cell r="M907">
            <v>1033</v>
          </cell>
          <cell r="N907">
            <v>0.5</v>
          </cell>
          <cell r="O907" t="str">
            <v>PT</v>
          </cell>
          <cell r="P907" t="str">
            <v>Lab</v>
          </cell>
          <cell r="Q907" t="str">
            <v>MAD.</v>
          </cell>
        </row>
        <row r="908">
          <cell r="A908" t="str">
            <v>TVM:MAD.</v>
          </cell>
          <cell r="B908" t="str">
            <v xml:space="preserve"> 16H00</v>
          </cell>
          <cell r="C908">
            <v>0.66666666666666663</v>
          </cell>
          <cell r="D908">
            <v>36295</v>
          </cell>
          <cell r="E908">
            <v>20</v>
          </cell>
          <cell r="F908">
            <v>1</v>
          </cell>
          <cell r="G908">
            <v>550</v>
          </cell>
          <cell r="H908">
            <v>698</v>
          </cell>
          <cell r="I908">
            <v>0.8</v>
          </cell>
          <cell r="J908" t="str">
            <v xml:space="preserve"> CINE</v>
          </cell>
          <cell r="K908" t="str">
            <v xml:space="preserve"> CINE</v>
          </cell>
          <cell r="L908">
            <v>550</v>
          </cell>
          <cell r="M908">
            <v>698</v>
          </cell>
          <cell r="N908">
            <v>0.8</v>
          </cell>
          <cell r="O908" t="str">
            <v>DT</v>
          </cell>
          <cell r="P908" t="str">
            <v>FS</v>
          </cell>
          <cell r="Q908" t="str">
            <v>MAD.</v>
          </cell>
        </row>
        <row r="909">
          <cell r="A909" t="str">
            <v>TVM:MAD.</v>
          </cell>
          <cell r="B909" t="str">
            <v xml:space="preserve"> 15H00</v>
          </cell>
          <cell r="C909">
            <v>0.625</v>
          </cell>
          <cell r="D909">
            <v>36296</v>
          </cell>
          <cell r="E909">
            <v>20</v>
          </cell>
          <cell r="F909">
            <v>1</v>
          </cell>
          <cell r="G909">
            <v>550</v>
          </cell>
          <cell r="H909">
            <v>860</v>
          </cell>
          <cell r="I909">
            <v>0.6</v>
          </cell>
          <cell r="J909" t="str">
            <v xml:space="preserve"> TELENOTICIAS</v>
          </cell>
          <cell r="K909" t="str">
            <v xml:space="preserve"> TELENOTICIAS</v>
          </cell>
          <cell r="L909">
            <v>550</v>
          </cell>
          <cell r="M909">
            <v>860</v>
          </cell>
          <cell r="N909">
            <v>0.6</v>
          </cell>
          <cell r="O909" t="str">
            <v>DT</v>
          </cell>
          <cell r="P909" t="str">
            <v>FS</v>
          </cell>
          <cell r="Q909" t="str">
            <v>MAD.</v>
          </cell>
        </row>
        <row r="910">
          <cell r="A910" t="str">
            <v>TVM:MAD.</v>
          </cell>
          <cell r="B910" t="str">
            <v xml:space="preserve"> 23H00</v>
          </cell>
          <cell r="C910">
            <v>0.95833333333333337</v>
          </cell>
          <cell r="D910">
            <v>36296</v>
          </cell>
          <cell r="E910">
            <v>20</v>
          </cell>
          <cell r="F910">
            <v>1</v>
          </cell>
          <cell r="G910">
            <v>825</v>
          </cell>
          <cell r="H910">
            <v>636</v>
          </cell>
          <cell r="I910">
            <v>1.3</v>
          </cell>
          <cell r="J910" t="str">
            <v xml:space="preserve"> EL MEGAHIT</v>
          </cell>
          <cell r="K910" t="str">
            <v xml:space="preserve"> EL MEGAHIT</v>
          </cell>
          <cell r="L910">
            <v>825</v>
          </cell>
          <cell r="M910">
            <v>636</v>
          </cell>
          <cell r="N910">
            <v>1.3</v>
          </cell>
          <cell r="O910" t="str">
            <v>PT</v>
          </cell>
          <cell r="P910" t="str">
            <v>FS</v>
          </cell>
          <cell r="Q910" t="str">
            <v>MAD.</v>
          </cell>
        </row>
        <row r="911">
          <cell r="A911" t="str">
            <v>TVM:MAD.</v>
          </cell>
          <cell r="B911" t="str">
            <v xml:space="preserve"> 21H00</v>
          </cell>
          <cell r="C911">
            <v>0.875</v>
          </cell>
          <cell r="D911">
            <v>36304</v>
          </cell>
          <cell r="E911">
            <v>20</v>
          </cell>
          <cell r="F911">
            <v>1</v>
          </cell>
          <cell r="G911">
            <v>550</v>
          </cell>
          <cell r="H911">
            <v>894</v>
          </cell>
          <cell r="I911">
            <v>0.6</v>
          </cell>
          <cell r="J911" t="str">
            <v xml:space="preserve"> TELENOTICIAS</v>
          </cell>
          <cell r="K911" t="str">
            <v xml:space="preserve"> TELENOTICIAS</v>
          </cell>
          <cell r="L911">
            <v>550</v>
          </cell>
          <cell r="M911">
            <v>894</v>
          </cell>
          <cell r="N911">
            <v>0.6</v>
          </cell>
          <cell r="O911" t="str">
            <v>PT</v>
          </cell>
          <cell r="P911" t="str">
            <v>Lab</v>
          </cell>
          <cell r="Q911" t="str">
            <v>MAD.</v>
          </cell>
        </row>
        <row r="912">
          <cell r="A912" t="str">
            <v>TVM:MAD.</v>
          </cell>
          <cell r="B912" t="str">
            <v xml:space="preserve"> 21H31 BQ.EXC.</v>
          </cell>
          <cell r="C912">
            <v>0.8965277777777777</v>
          </cell>
          <cell r="D912">
            <v>36304</v>
          </cell>
          <cell r="E912">
            <v>20</v>
          </cell>
          <cell r="F912">
            <v>1</v>
          </cell>
          <cell r="G912">
            <v>800</v>
          </cell>
          <cell r="H912">
            <v>1693</v>
          </cell>
          <cell r="I912">
            <v>0.5</v>
          </cell>
          <cell r="J912" t="str">
            <v xml:space="preserve"> TELENOTICIAS</v>
          </cell>
          <cell r="K912" t="str">
            <v xml:space="preserve"> TELENOTICIAS</v>
          </cell>
          <cell r="L912">
            <v>800</v>
          </cell>
          <cell r="M912">
            <v>1693</v>
          </cell>
          <cell r="N912">
            <v>0.5</v>
          </cell>
          <cell r="O912" t="str">
            <v>PT</v>
          </cell>
          <cell r="P912" t="str">
            <v>Lab</v>
          </cell>
          <cell r="Q912" t="str">
            <v>MAD.</v>
          </cell>
        </row>
        <row r="913">
          <cell r="A913" t="str">
            <v>TVM:MAD.</v>
          </cell>
          <cell r="B913" t="str">
            <v xml:space="preserve"> 22H00</v>
          </cell>
          <cell r="C913">
            <v>0.91666666666666663</v>
          </cell>
          <cell r="D913">
            <v>36304</v>
          </cell>
          <cell r="E913">
            <v>20</v>
          </cell>
          <cell r="F913">
            <v>1</v>
          </cell>
          <cell r="G913">
            <v>750</v>
          </cell>
          <cell r="H913">
            <v>1111</v>
          </cell>
          <cell r="I913">
            <v>0.7</v>
          </cell>
          <cell r="J913" t="str">
            <v xml:space="preserve">     GENTE CON CHISPA</v>
          </cell>
          <cell r="K913" t="str">
            <v xml:space="preserve">     GENTE CON CHISPA</v>
          </cell>
          <cell r="L913">
            <v>750</v>
          </cell>
          <cell r="M913">
            <v>1111</v>
          </cell>
          <cell r="N913">
            <v>0.7</v>
          </cell>
          <cell r="O913" t="str">
            <v>PT</v>
          </cell>
          <cell r="P913" t="str">
            <v>Lab</v>
          </cell>
          <cell r="Q913" t="str">
            <v>MAD.</v>
          </cell>
        </row>
        <row r="914">
          <cell r="A914" t="str">
            <v>TVM:MAD.</v>
          </cell>
          <cell r="B914" t="str">
            <v xml:space="preserve"> 15H00</v>
          </cell>
          <cell r="C914">
            <v>0.625</v>
          </cell>
          <cell r="D914">
            <v>36305</v>
          </cell>
          <cell r="E914">
            <v>20</v>
          </cell>
          <cell r="F914">
            <v>1</v>
          </cell>
          <cell r="G914">
            <v>550</v>
          </cell>
          <cell r="H914">
            <v>665</v>
          </cell>
          <cell r="I914">
            <v>0.8</v>
          </cell>
          <cell r="J914" t="str">
            <v xml:space="preserve"> TELENOTICIAS</v>
          </cell>
          <cell r="K914" t="str">
            <v xml:space="preserve"> TELENOTICIAS</v>
          </cell>
          <cell r="L914">
            <v>550</v>
          </cell>
          <cell r="M914">
            <v>665</v>
          </cell>
          <cell r="N914">
            <v>0.8</v>
          </cell>
          <cell r="O914" t="str">
            <v>DT</v>
          </cell>
          <cell r="P914" t="str">
            <v>Lab</v>
          </cell>
          <cell r="Q914" t="str">
            <v>MAD.</v>
          </cell>
        </row>
        <row r="915">
          <cell r="A915" t="str">
            <v>TVM:MAD.</v>
          </cell>
          <cell r="B915" t="str">
            <v xml:space="preserve"> 21H00</v>
          </cell>
          <cell r="C915">
            <v>0.875</v>
          </cell>
          <cell r="D915">
            <v>36305</v>
          </cell>
          <cell r="E915">
            <v>20</v>
          </cell>
          <cell r="F915">
            <v>1</v>
          </cell>
          <cell r="G915">
            <v>550</v>
          </cell>
          <cell r="H915">
            <v>824</v>
          </cell>
          <cell r="I915">
            <v>0.7</v>
          </cell>
          <cell r="J915" t="str">
            <v xml:space="preserve"> TELENOTICIAS</v>
          </cell>
          <cell r="K915" t="str">
            <v xml:space="preserve"> TELENOTICIAS</v>
          </cell>
          <cell r="L915">
            <v>550</v>
          </cell>
          <cell r="M915">
            <v>824</v>
          </cell>
          <cell r="N915">
            <v>0.7</v>
          </cell>
          <cell r="O915" t="str">
            <v>PT</v>
          </cell>
          <cell r="P915" t="str">
            <v>Lab</v>
          </cell>
          <cell r="Q915" t="str">
            <v>MAD.</v>
          </cell>
        </row>
        <row r="916">
          <cell r="A916" t="str">
            <v>TVM:MAD.</v>
          </cell>
          <cell r="B916" t="str">
            <v xml:space="preserve"> 21H31 BQ.EXC.</v>
          </cell>
          <cell r="C916">
            <v>0.8965277777777777</v>
          </cell>
          <cell r="D916">
            <v>36306</v>
          </cell>
          <cell r="E916">
            <v>20</v>
          </cell>
          <cell r="F916">
            <v>1</v>
          </cell>
          <cell r="G916">
            <v>800</v>
          </cell>
          <cell r="H916">
            <v>1502</v>
          </cell>
          <cell r="I916">
            <v>0.5</v>
          </cell>
          <cell r="J916" t="str">
            <v xml:space="preserve"> TELENOTICIAS</v>
          </cell>
          <cell r="K916" t="str">
            <v xml:space="preserve"> TELENOTICIAS</v>
          </cell>
          <cell r="L916">
            <v>800</v>
          </cell>
          <cell r="M916">
            <v>1502</v>
          </cell>
          <cell r="N916">
            <v>0.5</v>
          </cell>
          <cell r="O916" t="str">
            <v>PT</v>
          </cell>
          <cell r="P916" t="str">
            <v>Lab</v>
          </cell>
          <cell r="Q916" t="str">
            <v>MAD.</v>
          </cell>
        </row>
        <row r="917">
          <cell r="A917" t="str">
            <v>TVM:MAD.</v>
          </cell>
          <cell r="B917" t="str">
            <v xml:space="preserve"> 15H00</v>
          </cell>
          <cell r="C917">
            <v>0.625</v>
          </cell>
          <cell r="D917">
            <v>36307</v>
          </cell>
          <cell r="E917">
            <v>20</v>
          </cell>
          <cell r="F917">
            <v>1</v>
          </cell>
          <cell r="G917">
            <v>550</v>
          </cell>
          <cell r="H917">
            <v>647</v>
          </cell>
          <cell r="I917">
            <v>0.9</v>
          </cell>
          <cell r="J917" t="str">
            <v xml:space="preserve"> TELENOTICIAS</v>
          </cell>
          <cell r="K917" t="str">
            <v xml:space="preserve"> TELENOTICIAS</v>
          </cell>
          <cell r="L917">
            <v>550</v>
          </cell>
          <cell r="M917">
            <v>647</v>
          </cell>
          <cell r="N917">
            <v>0.9</v>
          </cell>
          <cell r="O917" t="str">
            <v>DT</v>
          </cell>
          <cell r="P917" t="str">
            <v>Lab</v>
          </cell>
          <cell r="Q917" t="str">
            <v>MAD.</v>
          </cell>
        </row>
        <row r="918">
          <cell r="A918" t="str">
            <v>TVM:MAD.</v>
          </cell>
          <cell r="B918" t="str">
            <v xml:space="preserve"> 21H31 BQ.EXC.</v>
          </cell>
          <cell r="C918">
            <v>0.8965277777777777</v>
          </cell>
          <cell r="D918">
            <v>36307</v>
          </cell>
          <cell r="E918">
            <v>20</v>
          </cell>
          <cell r="F918">
            <v>1</v>
          </cell>
          <cell r="G918">
            <v>800</v>
          </cell>
          <cell r="H918">
            <v>1026</v>
          </cell>
          <cell r="I918">
            <v>0.8</v>
          </cell>
          <cell r="J918" t="str">
            <v xml:space="preserve"> TELENOTICIAS</v>
          </cell>
          <cell r="K918" t="str">
            <v xml:space="preserve"> TELENOTICIAS</v>
          </cell>
          <cell r="L918">
            <v>800</v>
          </cell>
          <cell r="M918">
            <v>1026</v>
          </cell>
          <cell r="N918">
            <v>0.8</v>
          </cell>
          <cell r="O918" t="str">
            <v>PT</v>
          </cell>
          <cell r="P918" t="str">
            <v>Lab</v>
          </cell>
          <cell r="Q918" t="str">
            <v>MAD.</v>
          </cell>
        </row>
        <row r="919">
          <cell r="A919" t="str">
            <v>TVM:MAD.</v>
          </cell>
          <cell r="B919" t="str">
            <v xml:space="preserve"> 23H00</v>
          </cell>
          <cell r="C919">
            <v>0.95833333333333337</v>
          </cell>
          <cell r="D919">
            <v>36307</v>
          </cell>
          <cell r="E919">
            <v>20</v>
          </cell>
          <cell r="F919">
            <v>1</v>
          </cell>
          <cell r="G919">
            <v>825</v>
          </cell>
          <cell r="H919">
            <v>529</v>
          </cell>
          <cell r="I919">
            <v>1.6</v>
          </cell>
          <cell r="J919" t="str">
            <v xml:space="preserve"> TOMBOLA</v>
          </cell>
          <cell r="K919" t="str">
            <v xml:space="preserve"> TOMBOLA</v>
          </cell>
          <cell r="L919">
            <v>825</v>
          </cell>
          <cell r="M919">
            <v>529</v>
          </cell>
          <cell r="N919">
            <v>1.6</v>
          </cell>
          <cell r="O919" t="str">
            <v>PT</v>
          </cell>
          <cell r="P919" t="str">
            <v>Lab</v>
          </cell>
          <cell r="Q919" t="str">
            <v>MAD.</v>
          </cell>
        </row>
        <row r="920">
          <cell r="A920" t="str">
            <v>TVM:MAD.</v>
          </cell>
          <cell r="B920" t="str">
            <v xml:space="preserve"> 21H00</v>
          </cell>
          <cell r="C920">
            <v>0.875</v>
          </cell>
          <cell r="D920">
            <v>36308</v>
          </cell>
          <cell r="E920">
            <v>20</v>
          </cell>
          <cell r="F920">
            <v>1</v>
          </cell>
          <cell r="G920">
            <v>550</v>
          </cell>
          <cell r="H920">
            <v>843</v>
          </cell>
          <cell r="I920">
            <v>0.7</v>
          </cell>
          <cell r="J920" t="str">
            <v xml:space="preserve"> TELENOTICIAS</v>
          </cell>
          <cell r="K920" t="str">
            <v xml:space="preserve"> TELENOTICIAS</v>
          </cell>
          <cell r="L920">
            <v>550</v>
          </cell>
          <cell r="M920">
            <v>843</v>
          </cell>
          <cell r="N920">
            <v>0.7</v>
          </cell>
          <cell r="O920" t="str">
            <v>PT</v>
          </cell>
          <cell r="P920" t="str">
            <v>Lab</v>
          </cell>
          <cell r="Q920" t="str">
            <v>MAD.</v>
          </cell>
        </row>
        <row r="921">
          <cell r="A921" t="str">
            <v>TVM:MAD.</v>
          </cell>
          <cell r="B921" t="str">
            <v xml:space="preserve"> 16H00</v>
          </cell>
          <cell r="C921">
            <v>0.66666666666666663</v>
          </cell>
          <cell r="D921">
            <v>36309</v>
          </cell>
          <cell r="E921">
            <v>20</v>
          </cell>
          <cell r="F921">
            <v>1</v>
          </cell>
          <cell r="G921">
            <v>550</v>
          </cell>
          <cell r="H921">
            <v>712</v>
          </cell>
          <cell r="I921">
            <v>0.8</v>
          </cell>
          <cell r="J921" t="str">
            <v xml:space="preserve"> CINE</v>
          </cell>
          <cell r="K921" t="str">
            <v xml:space="preserve"> CINE</v>
          </cell>
          <cell r="L921">
            <v>550</v>
          </cell>
          <cell r="M921">
            <v>712</v>
          </cell>
          <cell r="N921">
            <v>0.8</v>
          </cell>
          <cell r="O921" t="str">
            <v>DT</v>
          </cell>
          <cell r="P921" t="str">
            <v>FS</v>
          </cell>
          <cell r="Q921" t="str">
            <v>MAD.</v>
          </cell>
        </row>
        <row r="922">
          <cell r="A922" t="str">
            <v>TVM:MAD.</v>
          </cell>
          <cell r="B922" t="str">
            <v xml:space="preserve"> 15H00</v>
          </cell>
          <cell r="C922">
            <v>0.625</v>
          </cell>
          <cell r="D922">
            <v>36310</v>
          </cell>
          <cell r="E922">
            <v>20</v>
          </cell>
          <cell r="F922">
            <v>1</v>
          </cell>
          <cell r="G922">
            <v>550</v>
          </cell>
          <cell r="H922">
            <v>881</v>
          </cell>
          <cell r="I922">
            <v>0.6</v>
          </cell>
          <cell r="J922" t="str">
            <v xml:space="preserve"> TELENOTICIAS</v>
          </cell>
          <cell r="K922" t="str">
            <v xml:space="preserve"> TELENOTICIAS</v>
          </cell>
          <cell r="L922">
            <v>550</v>
          </cell>
          <cell r="M922">
            <v>881</v>
          </cell>
          <cell r="N922">
            <v>0.6</v>
          </cell>
          <cell r="O922" t="str">
            <v>DT</v>
          </cell>
          <cell r="P922" t="str">
            <v>FS</v>
          </cell>
          <cell r="Q922" t="str">
            <v>MAD.</v>
          </cell>
        </row>
        <row r="923">
          <cell r="A923" t="str">
            <v>TVM:MAD.</v>
          </cell>
          <cell r="B923" t="str">
            <v xml:space="preserve"> 16H00</v>
          </cell>
          <cell r="C923">
            <v>0.66666666666666663</v>
          </cell>
          <cell r="D923">
            <v>36311</v>
          </cell>
          <cell r="E923">
            <v>20</v>
          </cell>
          <cell r="F923">
            <v>1</v>
          </cell>
          <cell r="G923">
            <v>450</v>
          </cell>
          <cell r="H923">
            <v>437</v>
          </cell>
          <cell r="I923">
            <v>1</v>
          </cell>
          <cell r="J923" t="str">
            <v xml:space="preserve"> CON T DE TARDE</v>
          </cell>
          <cell r="K923" t="str">
            <v xml:space="preserve"> CON T DE TARDE</v>
          </cell>
          <cell r="L923">
            <v>450</v>
          </cell>
          <cell r="M923">
            <v>437</v>
          </cell>
          <cell r="N923">
            <v>1</v>
          </cell>
          <cell r="O923" t="str">
            <v>DT</v>
          </cell>
          <cell r="P923" t="str">
            <v>Lab</v>
          </cell>
          <cell r="Q923" t="str">
            <v>MAD.</v>
          </cell>
        </row>
        <row r="924">
          <cell r="A924" t="str">
            <v>TVM:MAD.</v>
          </cell>
          <cell r="B924" t="str">
            <v xml:space="preserve"> 22H00</v>
          </cell>
          <cell r="C924">
            <v>0.91666666666666663</v>
          </cell>
          <cell r="D924">
            <v>36311</v>
          </cell>
          <cell r="E924">
            <v>20</v>
          </cell>
          <cell r="F924">
            <v>1</v>
          </cell>
          <cell r="G924">
            <v>750</v>
          </cell>
          <cell r="H924">
            <v>1124</v>
          </cell>
          <cell r="I924">
            <v>0.7</v>
          </cell>
          <cell r="J924" t="str">
            <v xml:space="preserve">     GENTE CON CHISPA</v>
          </cell>
          <cell r="K924" t="str">
            <v xml:space="preserve">     GENTE CON CHISPA</v>
          </cell>
          <cell r="L924">
            <v>750</v>
          </cell>
          <cell r="M924">
            <v>1124</v>
          </cell>
          <cell r="N924">
            <v>0.7</v>
          </cell>
          <cell r="O924" t="str">
            <v>PT</v>
          </cell>
          <cell r="P924" t="str">
            <v>Lab</v>
          </cell>
          <cell r="Q924" t="str">
            <v>MAD.</v>
          </cell>
        </row>
        <row r="925">
          <cell r="A925" t="str">
            <v>TVM:MAD.</v>
          </cell>
          <cell r="B925" t="str">
            <v xml:space="preserve"> 15H00</v>
          </cell>
          <cell r="C925">
            <v>0.625</v>
          </cell>
          <cell r="D925">
            <v>36312</v>
          </cell>
          <cell r="E925">
            <v>20</v>
          </cell>
          <cell r="F925">
            <v>1</v>
          </cell>
          <cell r="G925">
            <v>550</v>
          </cell>
          <cell r="H925">
            <v>653</v>
          </cell>
          <cell r="I925">
            <v>0.8</v>
          </cell>
          <cell r="J925" t="str">
            <v xml:space="preserve"> TELENOTICIAS</v>
          </cell>
          <cell r="K925" t="str">
            <v xml:space="preserve"> TELENOTICIAS</v>
          </cell>
          <cell r="L925">
            <v>550</v>
          </cell>
          <cell r="M925">
            <v>653</v>
          </cell>
          <cell r="N925">
            <v>0.8</v>
          </cell>
          <cell r="O925" t="str">
            <v>DT</v>
          </cell>
          <cell r="P925" t="str">
            <v>Lab</v>
          </cell>
          <cell r="Q925" t="str">
            <v>MAD.</v>
          </cell>
        </row>
        <row r="926">
          <cell r="A926" t="str">
            <v>TVM:MAD.</v>
          </cell>
          <cell r="B926" t="str">
            <v xml:space="preserve"> 21H00</v>
          </cell>
          <cell r="C926">
            <v>0.875</v>
          </cell>
          <cell r="D926">
            <v>36312</v>
          </cell>
          <cell r="E926">
            <v>20</v>
          </cell>
          <cell r="F926">
            <v>1</v>
          </cell>
          <cell r="G926">
            <v>550</v>
          </cell>
          <cell r="H926">
            <v>833</v>
          </cell>
          <cell r="I926">
            <v>0.7</v>
          </cell>
          <cell r="J926" t="str">
            <v xml:space="preserve"> TELENOTICIAS</v>
          </cell>
          <cell r="K926" t="str">
            <v xml:space="preserve"> TELENOTICIAS</v>
          </cell>
          <cell r="L926">
            <v>550</v>
          </cell>
          <cell r="M926">
            <v>833</v>
          </cell>
          <cell r="N926">
            <v>0.7</v>
          </cell>
          <cell r="O926" t="str">
            <v>PT</v>
          </cell>
          <cell r="P926" t="str">
            <v>Lab</v>
          </cell>
          <cell r="Q926" t="str">
            <v>MAD.</v>
          </cell>
        </row>
        <row r="927">
          <cell r="A927" t="str">
            <v>TVM:MAD.</v>
          </cell>
          <cell r="B927" t="str">
            <v xml:space="preserve"> 15H00</v>
          </cell>
          <cell r="C927">
            <v>0.625</v>
          </cell>
          <cell r="D927">
            <v>36314</v>
          </cell>
          <cell r="E927">
            <v>20</v>
          </cell>
          <cell r="F927">
            <v>1</v>
          </cell>
          <cell r="G927">
            <v>550</v>
          </cell>
          <cell r="H927">
            <v>635</v>
          </cell>
          <cell r="I927">
            <v>0.9</v>
          </cell>
          <cell r="J927" t="str">
            <v xml:space="preserve"> TELENOTICIAS</v>
          </cell>
          <cell r="K927" t="str">
            <v xml:space="preserve"> TELENOTICIAS</v>
          </cell>
          <cell r="L927">
            <v>550</v>
          </cell>
          <cell r="M927">
            <v>635</v>
          </cell>
          <cell r="N927">
            <v>0.9</v>
          </cell>
          <cell r="O927" t="str">
            <v>DT</v>
          </cell>
          <cell r="P927" t="str">
            <v>Lab</v>
          </cell>
          <cell r="Q927" t="str">
            <v>MAD.</v>
          </cell>
        </row>
        <row r="928">
          <cell r="A928" t="str">
            <v>TVM:MAD.</v>
          </cell>
          <cell r="B928" t="str">
            <v xml:space="preserve"> 22H00</v>
          </cell>
          <cell r="C928">
            <v>0.91666666666666663</v>
          </cell>
          <cell r="D928">
            <v>36314</v>
          </cell>
          <cell r="E928">
            <v>20</v>
          </cell>
          <cell r="F928">
            <v>1</v>
          </cell>
          <cell r="G928">
            <v>825</v>
          </cell>
          <cell r="H928">
            <v>775</v>
          </cell>
          <cell r="I928">
            <v>1.1000000000000001</v>
          </cell>
          <cell r="J928" t="str">
            <v xml:space="preserve"> TOMBOLA</v>
          </cell>
          <cell r="K928" t="str">
            <v xml:space="preserve"> TOMBOLA</v>
          </cell>
          <cell r="L928">
            <v>825</v>
          </cell>
          <cell r="M928">
            <v>775</v>
          </cell>
          <cell r="N928">
            <v>1.1000000000000001</v>
          </cell>
          <cell r="O928" t="str">
            <v>PT</v>
          </cell>
          <cell r="P928" t="str">
            <v>Lab</v>
          </cell>
          <cell r="Q928" t="str">
            <v>MAD.</v>
          </cell>
        </row>
        <row r="929">
          <cell r="A929" t="str">
            <v>TVM:MAD.</v>
          </cell>
          <cell r="B929" t="str">
            <v xml:space="preserve"> 23H00</v>
          </cell>
          <cell r="C929">
            <v>0.95833333333333337</v>
          </cell>
          <cell r="D929">
            <v>36314</v>
          </cell>
          <cell r="E929">
            <v>20</v>
          </cell>
          <cell r="F929">
            <v>1</v>
          </cell>
          <cell r="G929">
            <v>825</v>
          </cell>
          <cell r="H929">
            <v>539</v>
          </cell>
          <cell r="I929">
            <v>1.5</v>
          </cell>
          <cell r="J929" t="str">
            <v xml:space="preserve"> TOMBOLA</v>
          </cell>
          <cell r="K929" t="str">
            <v xml:space="preserve"> TOMBOLA</v>
          </cell>
          <cell r="L929">
            <v>825</v>
          </cell>
          <cell r="M929">
            <v>539</v>
          </cell>
          <cell r="N929">
            <v>1.5</v>
          </cell>
          <cell r="O929" t="str">
            <v>PT</v>
          </cell>
          <cell r="P929" t="str">
            <v>Lab</v>
          </cell>
          <cell r="Q929" t="str">
            <v>MAD.</v>
          </cell>
        </row>
        <row r="930">
          <cell r="A930" t="str">
            <v>TVM:MAD.</v>
          </cell>
          <cell r="B930" t="str">
            <v xml:space="preserve"> 16H00</v>
          </cell>
          <cell r="C930">
            <v>0.66666666666666663</v>
          </cell>
          <cell r="D930">
            <v>36316</v>
          </cell>
          <cell r="E930">
            <v>20</v>
          </cell>
          <cell r="F930">
            <v>1</v>
          </cell>
          <cell r="G930">
            <v>550</v>
          </cell>
          <cell r="H930">
            <v>712</v>
          </cell>
          <cell r="I930">
            <v>0.8</v>
          </cell>
          <cell r="J930" t="str">
            <v xml:space="preserve"> CINE</v>
          </cell>
          <cell r="K930" t="str">
            <v xml:space="preserve"> CINE</v>
          </cell>
          <cell r="L930">
            <v>550</v>
          </cell>
          <cell r="M930">
            <v>712</v>
          </cell>
          <cell r="N930">
            <v>0.8</v>
          </cell>
          <cell r="O930" t="str">
            <v>DT</v>
          </cell>
          <cell r="P930" t="str">
            <v>FS</v>
          </cell>
          <cell r="Q930" t="str">
            <v>MAD.</v>
          </cell>
        </row>
        <row r="931">
          <cell r="A931" t="str">
            <v>TVM:MAD.</v>
          </cell>
          <cell r="B931" t="str">
            <v xml:space="preserve"> 15H00</v>
          </cell>
          <cell r="C931">
            <v>0.625</v>
          </cell>
          <cell r="D931">
            <v>36317</v>
          </cell>
          <cell r="E931">
            <v>20</v>
          </cell>
          <cell r="F931">
            <v>1</v>
          </cell>
          <cell r="G931">
            <v>550</v>
          </cell>
          <cell r="H931">
            <v>881</v>
          </cell>
          <cell r="I931">
            <v>0.6</v>
          </cell>
          <cell r="J931" t="str">
            <v xml:space="preserve"> TELENOTICIAS</v>
          </cell>
          <cell r="K931" t="str">
            <v xml:space="preserve"> TELENOTICIAS</v>
          </cell>
          <cell r="L931">
            <v>550</v>
          </cell>
          <cell r="M931">
            <v>881</v>
          </cell>
          <cell r="N931">
            <v>0.6</v>
          </cell>
          <cell r="O931" t="str">
            <v>DT</v>
          </cell>
          <cell r="P931" t="str">
            <v>FS</v>
          </cell>
          <cell r="Q931" t="str">
            <v>MAD.</v>
          </cell>
        </row>
        <row r="932">
          <cell r="A932" t="str">
            <v>TVM:MAD.</v>
          </cell>
          <cell r="B932" t="str">
            <v xml:space="preserve"> 16H00</v>
          </cell>
          <cell r="C932">
            <v>0.66666666666666663</v>
          </cell>
          <cell r="D932">
            <v>36318</v>
          </cell>
          <cell r="E932">
            <v>20</v>
          </cell>
          <cell r="F932">
            <v>1</v>
          </cell>
          <cell r="G932">
            <v>450</v>
          </cell>
          <cell r="H932">
            <v>437</v>
          </cell>
          <cell r="I932">
            <v>1</v>
          </cell>
          <cell r="J932" t="str">
            <v xml:space="preserve"> CON T DE TARDE</v>
          </cell>
          <cell r="K932" t="str">
            <v xml:space="preserve"> CON T DE TARDE</v>
          </cell>
          <cell r="L932">
            <v>450</v>
          </cell>
          <cell r="M932">
            <v>437</v>
          </cell>
          <cell r="N932">
            <v>1</v>
          </cell>
          <cell r="O932" t="str">
            <v>DT</v>
          </cell>
          <cell r="P932" t="str">
            <v>Lab</v>
          </cell>
          <cell r="Q932" t="str">
            <v>MAD.</v>
          </cell>
        </row>
        <row r="933">
          <cell r="A933" t="str">
            <v>TVM:MAD.</v>
          </cell>
          <cell r="B933" t="str">
            <v xml:space="preserve"> 15H00</v>
          </cell>
          <cell r="C933">
            <v>0.625</v>
          </cell>
          <cell r="D933">
            <v>36319</v>
          </cell>
          <cell r="E933">
            <v>20</v>
          </cell>
          <cell r="F933">
            <v>1</v>
          </cell>
          <cell r="G933">
            <v>550</v>
          </cell>
          <cell r="H933">
            <v>653</v>
          </cell>
          <cell r="I933">
            <v>0.8</v>
          </cell>
          <cell r="J933" t="str">
            <v xml:space="preserve"> TELENOTICIAS</v>
          </cell>
          <cell r="K933" t="str">
            <v xml:space="preserve"> TELENOTICIAS</v>
          </cell>
          <cell r="L933">
            <v>550</v>
          </cell>
          <cell r="M933">
            <v>653</v>
          </cell>
          <cell r="N933">
            <v>0.8</v>
          </cell>
          <cell r="O933" t="str">
            <v>DT</v>
          </cell>
          <cell r="P933" t="str">
            <v>Lab</v>
          </cell>
          <cell r="Q933" t="str">
            <v>MAD.</v>
          </cell>
        </row>
        <row r="934">
          <cell r="A934" t="str">
            <v>TVM:MAD.</v>
          </cell>
          <cell r="B934" t="str">
            <v xml:space="preserve"> 22H30</v>
          </cell>
          <cell r="C934">
            <v>0.9375</v>
          </cell>
          <cell r="D934">
            <v>36321</v>
          </cell>
          <cell r="E934">
            <v>20</v>
          </cell>
          <cell r="F934">
            <v>1</v>
          </cell>
          <cell r="G934">
            <v>825</v>
          </cell>
          <cell r="H934">
            <v>675</v>
          </cell>
          <cell r="I934">
            <v>1.2</v>
          </cell>
          <cell r="J934" t="str">
            <v xml:space="preserve"> TOMBOLA</v>
          </cell>
          <cell r="K934" t="str">
            <v xml:space="preserve"> TOMBOLA</v>
          </cell>
          <cell r="L934">
            <v>825</v>
          </cell>
          <cell r="M934">
            <v>675</v>
          </cell>
          <cell r="N934">
            <v>1.2</v>
          </cell>
          <cell r="O934" t="str">
            <v>PT</v>
          </cell>
          <cell r="P934" t="str">
            <v>Lab</v>
          </cell>
          <cell r="Q934" t="str">
            <v>MAD.</v>
          </cell>
        </row>
        <row r="935">
          <cell r="A935" t="str">
            <v>TVM:MAD.</v>
          </cell>
          <cell r="B935" t="str">
            <v xml:space="preserve"> 16H00</v>
          </cell>
          <cell r="C935">
            <v>0.66666666666666663</v>
          </cell>
          <cell r="D935">
            <v>36322</v>
          </cell>
          <cell r="E935">
            <v>20</v>
          </cell>
          <cell r="F935">
            <v>1</v>
          </cell>
          <cell r="G935">
            <v>450</v>
          </cell>
          <cell r="H935">
            <v>458</v>
          </cell>
          <cell r="I935">
            <v>1</v>
          </cell>
          <cell r="J935" t="str">
            <v xml:space="preserve"> CON T DE TARDE</v>
          </cell>
          <cell r="K935" t="str">
            <v xml:space="preserve"> CON T DE TARDE</v>
          </cell>
          <cell r="L935">
            <v>450</v>
          </cell>
          <cell r="M935">
            <v>458</v>
          </cell>
          <cell r="N935">
            <v>1</v>
          </cell>
          <cell r="O935" t="str">
            <v>DT</v>
          </cell>
          <cell r="P935" t="str">
            <v>Lab</v>
          </cell>
          <cell r="Q935" t="str">
            <v>MAD.</v>
          </cell>
        </row>
      </sheetData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CMASK1"/>
    </sheetNames>
    <sheetDataSet>
      <sheetData sheetId="0" refreshError="1">
        <row r="1">
          <cell r="A1" t="str">
            <v>Cadena</v>
          </cell>
          <cell r="B1" t="str">
            <v>Bloque</v>
          </cell>
          <cell r="C1" t="str">
            <v>Hora</v>
          </cell>
          <cell r="D1" t="str">
            <v>FechaInicio</v>
          </cell>
          <cell r="E1" t="str">
            <v>Duración</v>
          </cell>
          <cell r="F1" t="str">
            <v>NúmeroDeSpots</v>
          </cell>
          <cell r="G1" t="str">
            <v>TarifaOficial</v>
          </cell>
          <cell r="H1" t="str">
            <v>CostePorSpot</v>
          </cell>
          <cell r="I1" t="str">
            <v>AudienciaMedia</v>
          </cell>
          <cell r="J1" t="str">
            <v>Prog.Anterior</v>
          </cell>
          <cell r="K1" t="str">
            <v>Prog.Posterior</v>
          </cell>
          <cell r="L1" t="str">
            <v>TarifaNeta</v>
          </cell>
          <cell r="M1" t="str">
            <v>CosteGlobal</v>
          </cell>
          <cell r="N1" t="str">
            <v>AudienciaGlobal</v>
          </cell>
          <cell r="O1" t="str">
            <v>DayPart</v>
          </cell>
          <cell r="P1" t="str">
            <v>LabFs</v>
          </cell>
          <cell r="Q1" t="str">
            <v>Región</v>
          </cell>
        </row>
        <row r="2">
          <cell r="A2" t="str">
            <v>ANT3:NAC.</v>
          </cell>
          <cell r="B2" t="str">
            <v>. 15H50</v>
          </cell>
          <cell r="C2">
            <v>0.65972222222222221</v>
          </cell>
          <cell r="D2">
            <v>36279</v>
          </cell>
          <cell r="E2">
            <v>20</v>
          </cell>
          <cell r="F2">
            <v>1</v>
          </cell>
          <cell r="G2">
            <v>900</v>
          </cell>
          <cell r="H2">
            <v>186</v>
          </cell>
          <cell r="I2">
            <v>4.8</v>
          </cell>
          <cell r="J2" t="str">
            <v xml:space="preserve"> SABOR A TI</v>
          </cell>
          <cell r="K2" t="str">
            <v xml:space="preserve"> SABOR A TI</v>
          </cell>
          <cell r="L2">
            <v>900</v>
          </cell>
          <cell r="M2">
            <v>186</v>
          </cell>
          <cell r="N2">
            <v>4.8</v>
          </cell>
          <cell r="O2" t="str">
            <v>DT</v>
          </cell>
          <cell r="P2" t="str">
            <v>Lab</v>
          </cell>
          <cell r="Q2" t="str">
            <v>NAC.</v>
          </cell>
        </row>
        <row r="3">
          <cell r="A3" t="str">
            <v>ANT3:NAC.</v>
          </cell>
          <cell r="B3" t="str">
            <v>. 22H20</v>
          </cell>
          <cell r="C3">
            <v>0.93055555555555547</v>
          </cell>
          <cell r="D3">
            <v>36279</v>
          </cell>
          <cell r="E3">
            <v>20</v>
          </cell>
          <cell r="F3">
            <v>1</v>
          </cell>
          <cell r="G3">
            <v>3100</v>
          </cell>
          <cell r="H3">
            <v>404</v>
          </cell>
          <cell r="I3">
            <v>7.7</v>
          </cell>
          <cell r="J3" t="str">
            <v xml:space="preserve"> MANOS A LA OBRA</v>
          </cell>
          <cell r="K3" t="str">
            <v xml:space="preserve"> MANOS A LA OBRA</v>
          </cell>
          <cell r="L3">
            <v>3100</v>
          </cell>
          <cell r="M3">
            <v>404</v>
          </cell>
          <cell r="N3">
            <v>7.7</v>
          </cell>
          <cell r="O3" t="str">
            <v>PT</v>
          </cell>
          <cell r="P3" t="str">
            <v>Lab</v>
          </cell>
          <cell r="Q3" t="str">
            <v>NAC.</v>
          </cell>
        </row>
        <row r="4">
          <cell r="A4" t="str">
            <v>ANT3:NAC.</v>
          </cell>
          <cell r="B4" t="str">
            <v>. 22H50</v>
          </cell>
          <cell r="C4">
            <v>0.95138888888888884</v>
          </cell>
          <cell r="D4">
            <v>36279</v>
          </cell>
          <cell r="E4">
            <v>20</v>
          </cell>
          <cell r="F4">
            <v>1</v>
          </cell>
          <cell r="G4">
            <v>3100</v>
          </cell>
          <cell r="H4">
            <v>324</v>
          </cell>
          <cell r="I4">
            <v>9.6</v>
          </cell>
          <cell r="J4" t="str">
            <v xml:space="preserve"> MANOS A LA OBRA</v>
          </cell>
          <cell r="K4" t="str">
            <v xml:space="preserve"> MANOS A LA OBRA</v>
          </cell>
          <cell r="L4">
            <v>3100</v>
          </cell>
          <cell r="M4">
            <v>324</v>
          </cell>
          <cell r="N4">
            <v>9.6</v>
          </cell>
          <cell r="O4" t="str">
            <v>PT</v>
          </cell>
          <cell r="P4" t="str">
            <v>Lab</v>
          </cell>
          <cell r="Q4" t="str">
            <v>NAC.</v>
          </cell>
        </row>
        <row r="5">
          <cell r="A5" t="str">
            <v>ANT3:NAC.</v>
          </cell>
          <cell r="B5" t="str">
            <v>. 24H20</v>
          </cell>
          <cell r="C5">
            <v>1.0138888888888888</v>
          </cell>
          <cell r="D5">
            <v>36279</v>
          </cell>
          <cell r="E5">
            <v>20</v>
          </cell>
          <cell r="F5">
            <v>1</v>
          </cell>
          <cell r="G5">
            <v>2000</v>
          </cell>
          <cell r="H5">
            <v>952</v>
          </cell>
          <cell r="I5">
            <v>2.1</v>
          </cell>
          <cell r="J5" t="str">
            <v xml:space="preserve"> MANOS A LA OBRA</v>
          </cell>
          <cell r="K5" t="str">
            <v xml:space="preserve"> MANOS A LA OBRA</v>
          </cell>
          <cell r="L5">
            <v>2000</v>
          </cell>
          <cell r="M5">
            <v>952</v>
          </cell>
          <cell r="N5">
            <v>2.1</v>
          </cell>
          <cell r="O5" t="str">
            <v>PT</v>
          </cell>
          <cell r="P5" t="str">
            <v>Lab</v>
          </cell>
          <cell r="Q5" t="str">
            <v>NAC.</v>
          </cell>
        </row>
        <row r="6">
          <cell r="A6" t="str">
            <v>ANT3:NAC.</v>
          </cell>
          <cell r="B6" t="str">
            <v>. 19H20</v>
          </cell>
          <cell r="C6">
            <v>0.80555555555555547</v>
          </cell>
          <cell r="D6">
            <v>36280</v>
          </cell>
          <cell r="E6">
            <v>20</v>
          </cell>
          <cell r="F6">
            <v>1</v>
          </cell>
          <cell r="G6">
            <v>800</v>
          </cell>
          <cell r="H6">
            <v>239</v>
          </cell>
          <cell r="I6">
            <v>3.4</v>
          </cell>
          <cell r="J6" t="str">
            <v xml:space="preserve"> ALTA TENSION</v>
          </cell>
          <cell r="K6" t="str">
            <v xml:space="preserve"> ALTA TENSION</v>
          </cell>
          <cell r="L6">
            <v>800</v>
          </cell>
          <cell r="M6">
            <v>239</v>
          </cell>
          <cell r="N6">
            <v>3.4</v>
          </cell>
          <cell r="O6" t="str">
            <v>DT</v>
          </cell>
          <cell r="P6" t="str">
            <v>Lab</v>
          </cell>
          <cell r="Q6" t="str">
            <v>NAC.</v>
          </cell>
        </row>
        <row r="7">
          <cell r="A7" t="str">
            <v>ANT3:NAC.</v>
          </cell>
          <cell r="B7" t="str">
            <v>. 21H20</v>
          </cell>
          <cell r="C7">
            <v>0.88888888888888884</v>
          </cell>
          <cell r="D7">
            <v>36280</v>
          </cell>
          <cell r="E7">
            <v>20</v>
          </cell>
          <cell r="F7">
            <v>1</v>
          </cell>
          <cell r="G7">
            <v>2000</v>
          </cell>
          <cell r="H7">
            <v>435</v>
          </cell>
          <cell r="I7">
            <v>4.5999999999999996</v>
          </cell>
          <cell r="J7" t="str">
            <v xml:space="preserve"> NOTICIAS 2</v>
          </cell>
          <cell r="K7" t="str">
            <v xml:space="preserve"> NOTICIAS 2</v>
          </cell>
          <cell r="L7">
            <v>2000</v>
          </cell>
          <cell r="M7">
            <v>435</v>
          </cell>
          <cell r="N7">
            <v>4.5999999999999996</v>
          </cell>
          <cell r="O7" t="str">
            <v>PT</v>
          </cell>
          <cell r="P7" t="str">
            <v>Lab</v>
          </cell>
          <cell r="Q7" t="str">
            <v>NAC.</v>
          </cell>
        </row>
        <row r="8">
          <cell r="A8" t="str">
            <v>ANT3:NAC.</v>
          </cell>
          <cell r="B8" t="str">
            <v>. 22H50</v>
          </cell>
          <cell r="C8">
            <v>0.95138888888888884</v>
          </cell>
          <cell r="D8">
            <v>36280</v>
          </cell>
          <cell r="E8">
            <v>20</v>
          </cell>
          <cell r="F8">
            <v>1</v>
          </cell>
          <cell r="G8">
            <v>2000</v>
          </cell>
          <cell r="H8">
            <v>351</v>
          </cell>
          <cell r="I8">
            <v>5.7</v>
          </cell>
          <cell r="J8" t="str">
            <v xml:space="preserve"> SORPRESA, SORPRESA</v>
          </cell>
          <cell r="K8" t="str">
            <v xml:space="preserve"> SORPRESA, SORPRESA</v>
          </cell>
          <cell r="L8">
            <v>2000</v>
          </cell>
          <cell r="M8">
            <v>351</v>
          </cell>
          <cell r="N8">
            <v>5.7</v>
          </cell>
          <cell r="O8" t="str">
            <v>PT</v>
          </cell>
          <cell r="P8" t="str">
            <v>Lab</v>
          </cell>
          <cell r="Q8" t="str">
            <v>NAC.</v>
          </cell>
        </row>
        <row r="9">
          <cell r="A9" t="str">
            <v>ANT3:NAC.</v>
          </cell>
          <cell r="B9" t="str">
            <v>. 16H50</v>
          </cell>
          <cell r="C9">
            <v>0.70138888888888884</v>
          </cell>
          <cell r="D9">
            <v>36281</v>
          </cell>
          <cell r="E9">
            <v>20</v>
          </cell>
          <cell r="F9">
            <v>1</v>
          </cell>
          <cell r="G9">
            <v>1500</v>
          </cell>
          <cell r="H9">
            <v>271</v>
          </cell>
          <cell r="I9">
            <v>5.5</v>
          </cell>
          <cell r="J9" t="str">
            <v xml:space="preserve"> CINE</v>
          </cell>
          <cell r="K9" t="str">
            <v xml:space="preserve"> CINE</v>
          </cell>
          <cell r="L9">
            <v>1500</v>
          </cell>
          <cell r="M9">
            <v>271</v>
          </cell>
          <cell r="N9">
            <v>5.5</v>
          </cell>
          <cell r="O9" t="str">
            <v>DT</v>
          </cell>
          <cell r="P9" t="str">
            <v>FS</v>
          </cell>
          <cell r="Q9" t="str">
            <v>NAC.</v>
          </cell>
        </row>
        <row r="10">
          <cell r="A10" t="str">
            <v>ANT3:NAC.</v>
          </cell>
          <cell r="B10" t="str">
            <v>. 17H50</v>
          </cell>
          <cell r="C10">
            <v>0.74305555555555547</v>
          </cell>
          <cell r="D10">
            <v>36281</v>
          </cell>
          <cell r="E10">
            <v>20</v>
          </cell>
          <cell r="F10">
            <v>1</v>
          </cell>
          <cell r="G10">
            <v>1200</v>
          </cell>
          <cell r="H10">
            <v>366</v>
          </cell>
          <cell r="I10">
            <v>3.3</v>
          </cell>
          <cell r="J10" t="str">
            <v xml:space="preserve"> CINE</v>
          </cell>
          <cell r="K10" t="str">
            <v xml:space="preserve"> CINE</v>
          </cell>
          <cell r="L10">
            <v>1200</v>
          </cell>
          <cell r="M10">
            <v>366</v>
          </cell>
          <cell r="N10">
            <v>3.3</v>
          </cell>
          <cell r="O10" t="str">
            <v>DT</v>
          </cell>
          <cell r="P10" t="str">
            <v>FS</v>
          </cell>
          <cell r="Q10" t="str">
            <v>NAC.</v>
          </cell>
        </row>
        <row r="11">
          <cell r="A11" t="str">
            <v>ANT3:NAC.</v>
          </cell>
          <cell r="B11" t="str">
            <v>. 18H50</v>
          </cell>
          <cell r="C11">
            <v>0.78472222222222221</v>
          </cell>
          <cell r="D11">
            <v>36281</v>
          </cell>
          <cell r="E11">
            <v>20</v>
          </cell>
          <cell r="F11">
            <v>1</v>
          </cell>
          <cell r="G11">
            <v>1200</v>
          </cell>
          <cell r="H11">
            <v>394</v>
          </cell>
          <cell r="I11">
            <v>3</v>
          </cell>
          <cell r="J11" t="str">
            <v xml:space="preserve"> CINE</v>
          </cell>
          <cell r="K11" t="str">
            <v xml:space="preserve"> CINE</v>
          </cell>
          <cell r="L11">
            <v>1200</v>
          </cell>
          <cell r="M11">
            <v>394</v>
          </cell>
          <cell r="N11">
            <v>3</v>
          </cell>
          <cell r="O11" t="str">
            <v>DT</v>
          </cell>
          <cell r="P11" t="str">
            <v>FS</v>
          </cell>
          <cell r="Q11" t="str">
            <v>NAC.</v>
          </cell>
        </row>
        <row r="12">
          <cell r="A12" t="str">
            <v>ANT3:NAC.</v>
          </cell>
          <cell r="B12" t="str">
            <v>. 19H50</v>
          </cell>
          <cell r="C12">
            <v>0.82638888888888884</v>
          </cell>
          <cell r="D12">
            <v>36281</v>
          </cell>
          <cell r="E12">
            <v>20</v>
          </cell>
          <cell r="F12">
            <v>1</v>
          </cell>
          <cell r="G12">
            <v>1000</v>
          </cell>
          <cell r="H12">
            <v>389</v>
          </cell>
          <cell r="I12">
            <v>2.6</v>
          </cell>
          <cell r="J12" t="str">
            <v xml:space="preserve"> LA CARA DIVERTIDA (R)</v>
          </cell>
          <cell r="K12" t="str">
            <v xml:space="preserve"> LA CARA DIVERTIDA (R)</v>
          </cell>
          <cell r="L12">
            <v>1000</v>
          </cell>
          <cell r="M12">
            <v>389</v>
          </cell>
          <cell r="N12">
            <v>2.6</v>
          </cell>
          <cell r="O12" t="str">
            <v>DT</v>
          </cell>
          <cell r="P12" t="str">
            <v>FS</v>
          </cell>
          <cell r="Q12" t="str">
            <v>NAC.</v>
          </cell>
        </row>
        <row r="13">
          <cell r="A13" t="str">
            <v>ANT3:NAC.</v>
          </cell>
          <cell r="B13" t="str">
            <v>. 22H50</v>
          </cell>
          <cell r="C13">
            <v>0.95138888888888884</v>
          </cell>
          <cell r="D13">
            <v>36281</v>
          </cell>
          <cell r="E13">
            <v>20</v>
          </cell>
          <cell r="F13">
            <v>1</v>
          </cell>
          <cell r="G13">
            <v>1800</v>
          </cell>
          <cell r="H13">
            <v>274</v>
          </cell>
          <cell r="I13">
            <v>6.6</v>
          </cell>
          <cell r="J13" t="str">
            <v xml:space="preserve"> TRATO HECHO</v>
          </cell>
          <cell r="K13" t="str">
            <v xml:space="preserve"> TRATO HECHO</v>
          </cell>
          <cell r="L13">
            <v>1800</v>
          </cell>
          <cell r="M13">
            <v>274</v>
          </cell>
          <cell r="N13">
            <v>6.6</v>
          </cell>
          <cell r="O13" t="str">
            <v>PT</v>
          </cell>
          <cell r="P13" t="str">
            <v>FS</v>
          </cell>
          <cell r="Q13" t="str">
            <v>NAC.</v>
          </cell>
        </row>
        <row r="14">
          <cell r="A14" t="str">
            <v>ANT3:NAC.</v>
          </cell>
          <cell r="B14" t="str">
            <v>. 23H20</v>
          </cell>
          <cell r="C14">
            <v>0.97222222222222221</v>
          </cell>
          <cell r="D14">
            <v>36281</v>
          </cell>
          <cell r="E14">
            <v>20</v>
          </cell>
          <cell r="F14">
            <v>1</v>
          </cell>
          <cell r="G14">
            <v>1800</v>
          </cell>
          <cell r="H14">
            <v>190</v>
          </cell>
          <cell r="I14">
            <v>9.5</v>
          </cell>
          <cell r="J14" t="str">
            <v xml:space="preserve"> TRATO HECHO</v>
          </cell>
          <cell r="K14" t="str">
            <v xml:space="preserve"> TRATO HECHO</v>
          </cell>
          <cell r="L14">
            <v>1800</v>
          </cell>
          <cell r="M14">
            <v>190</v>
          </cell>
          <cell r="N14">
            <v>9.5</v>
          </cell>
          <cell r="O14" t="str">
            <v>PT</v>
          </cell>
          <cell r="P14" t="str">
            <v>FS</v>
          </cell>
          <cell r="Q14" t="str">
            <v>NAC.</v>
          </cell>
        </row>
        <row r="15">
          <cell r="A15" t="str">
            <v>ANT3:NAC.</v>
          </cell>
          <cell r="B15" t="str">
            <v>. 17H15</v>
          </cell>
          <cell r="C15">
            <v>0.71875</v>
          </cell>
          <cell r="D15">
            <v>36282</v>
          </cell>
          <cell r="E15">
            <v>20</v>
          </cell>
          <cell r="F15">
            <v>1</v>
          </cell>
          <cell r="G15">
            <v>1500</v>
          </cell>
          <cell r="H15">
            <v>291</v>
          </cell>
          <cell r="I15">
            <v>5.0999999999999996</v>
          </cell>
          <cell r="J15" t="str">
            <v xml:space="preserve"> CINE</v>
          </cell>
          <cell r="K15" t="str">
            <v xml:space="preserve"> CINE</v>
          </cell>
          <cell r="L15">
            <v>1500</v>
          </cell>
          <cell r="M15">
            <v>291</v>
          </cell>
          <cell r="N15">
            <v>5.0999999999999996</v>
          </cell>
          <cell r="O15" t="str">
            <v>DT</v>
          </cell>
          <cell r="P15" t="str">
            <v>FS</v>
          </cell>
          <cell r="Q15" t="str">
            <v>NAC.</v>
          </cell>
        </row>
        <row r="16">
          <cell r="A16" t="str">
            <v>ANT3:NAC.</v>
          </cell>
          <cell r="B16" t="str">
            <v>. 18H20</v>
          </cell>
          <cell r="C16">
            <v>0.76388888888888884</v>
          </cell>
          <cell r="D16">
            <v>36282</v>
          </cell>
          <cell r="E16">
            <v>20</v>
          </cell>
          <cell r="F16">
            <v>1</v>
          </cell>
          <cell r="G16">
            <v>1200</v>
          </cell>
          <cell r="H16">
            <v>334</v>
          </cell>
          <cell r="I16">
            <v>3.6</v>
          </cell>
          <cell r="J16" t="str">
            <v xml:space="preserve"> REX</v>
          </cell>
          <cell r="K16" t="str">
            <v xml:space="preserve"> REX</v>
          </cell>
          <cell r="L16">
            <v>1200</v>
          </cell>
          <cell r="M16">
            <v>334</v>
          </cell>
          <cell r="N16">
            <v>3.6</v>
          </cell>
          <cell r="O16" t="str">
            <v>DT</v>
          </cell>
          <cell r="P16" t="str">
            <v>FS</v>
          </cell>
          <cell r="Q16" t="str">
            <v>NAC.</v>
          </cell>
        </row>
        <row r="17">
          <cell r="A17" t="str">
            <v>ANT3:NAC.</v>
          </cell>
          <cell r="B17" t="str">
            <v>. 19H20</v>
          </cell>
          <cell r="C17">
            <v>0.80555555555555547</v>
          </cell>
          <cell r="D17">
            <v>36282</v>
          </cell>
          <cell r="E17">
            <v>20</v>
          </cell>
          <cell r="F17">
            <v>1</v>
          </cell>
          <cell r="G17">
            <v>1200</v>
          </cell>
          <cell r="H17">
            <v>308</v>
          </cell>
          <cell r="I17">
            <v>3.9</v>
          </cell>
          <cell r="J17" t="str">
            <v xml:space="preserve"> REX</v>
          </cell>
          <cell r="K17" t="str">
            <v xml:space="preserve"> REX</v>
          </cell>
          <cell r="L17">
            <v>1200</v>
          </cell>
          <cell r="M17">
            <v>308</v>
          </cell>
          <cell r="N17">
            <v>3.9</v>
          </cell>
          <cell r="O17" t="str">
            <v>DT</v>
          </cell>
          <cell r="P17" t="str">
            <v>FS</v>
          </cell>
          <cell r="Q17" t="str">
            <v>NAC.</v>
          </cell>
        </row>
        <row r="18">
          <cell r="A18" t="str">
            <v>ANT3:NAC.</v>
          </cell>
          <cell r="B18" t="str">
            <v>. 22H35</v>
          </cell>
          <cell r="C18">
            <v>0.94097222222222221</v>
          </cell>
          <cell r="D18">
            <v>36282</v>
          </cell>
          <cell r="E18">
            <v>20</v>
          </cell>
          <cell r="F18">
            <v>1</v>
          </cell>
          <cell r="G18">
            <v>3300</v>
          </cell>
          <cell r="H18">
            <v>486</v>
          </cell>
          <cell r="I18">
            <v>6.8</v>
          </cell>
          <cell r="J18" t="str">
            <v xml:space="preserve"> LA CASA DE LOS LIOS</v>
          </cell>
          <cell r="K18" t="str">
            <v xml:space="preserve"> LA CASA DE LOS LIOS</v>
          </cell>
          <cell r="L18">
            <v>3300</v>
          </cell>
          <cell r="M18">
            <v>486</v>
          </cell>
          <cell r="N18">
            <v>6.8</v>
          </cell>
          <cell r="O18" t="str">
            <v>PT</v>
          </cell>
          <cell r="P18" t="str">
            <v>FS</v>
          </cell>
          <cell r="Q18" t="str">
            <v>NAC.</v>
          </cell>
        </row>
        <row r="19">
          <cell r="A19" t="str">
            <v>ANT3:NAC.</v>
          </cell>
          <cell r="B19" t="str">
            <v>. 22H50</v>
          </cell>
          <cell r="C19">
            <v>0.95138888888888884</v>
          </cell>
          <cell r="D19">
            <v>36283</v>
          </cell>
          <cell r="E19">
            <v>20</v>
          </cell>
          <cell r="F19">
            <v>1</v>
          </cell>
          <cell r="G19">
            <v>2800</v>
          </cell>
          <cell r="H19">
            <v>369</v>
          </cell>
          <cell r="I19">
            <v>7.6</v>
          </cell>
          <cell r="J19" t="str">
            <v xml:space="preserve"> GRAN CINE</v>
          </cell>
          <cell r="K19" t="str">
            <v xml:space="preserve"> GRAN CINE</v>
          </cell>
          <cell r="L19">
            <v>2800</v>
          </cell>
          <cell r="M19">
            <v>369</v>
          </cell>
          <cell r="N19">
            <v>7.6</v>
          </cell>
          <cell r="O19" t="str">
            <v>PT</v>
          </cell>
          <cell r="P19" t="str">
            <v>Lab</v>
          </cell>
          <cell r="Q19" t="str">
            <v>NAC.</v>
          </cell>
        </row>
        <row r="20">
          <cell r="A20" t="str">
            <v>ANT3:NAC.</v>
          </cell>
          <cell r="B20" t="str">
            <v>. 20H20</v>
          </cell>
          <cell r="C20">
            <v>0.84722222222222221</v>
          </cell>
          <cell r="D20">
            <v>36284</v>
          </cell>
          <cell r="E20">
            <v>20</v>
          </cell>
          <cell r="F20">
            <v>1</v>
          </cell>
          <cell r="G20">
            <v>800</v>
          </cell>
          <cell r="H20">
            <v>177</v>
          </cell>
          <cell r="I20">
            <v>4.5</v>
          </cell>
          <cell r="J20" t="str">
            <v xml:space="preserve"> LOS SIMPSON</v>
          </cell>
          <cell r="K20" t="str">
            <v xml:space="preserve"> LOS SIMPSON</v>
          </cell>
          <cell r="L20">
            <v>800</v>
          </cell>
          <cell r="M20">
            <v>177</v>
          </cell>
          <cell r="N20">
            <v>4.5</v>
          </cell>
          <cell r="O20" t="str">
            <v>DT</v>
          </cell>
          <cell r="P20" t="str">
            <v>Lab</v>
          </cell>
          <cell r="Q20" t="str">
            <v>NAC.</v>
          </cell>
        </row>
        <row r="21">
          <cell r="A21" t="str">
            <v>ANT3:NAC.</v>
          </cell>
          <cell r="B21" t="str">
            <v>. 14H20</v>
          </cell>
          <cell r="C21">
            <v>0.59722222222222221</v>
          </cell>
          <cell r="D21">
            <v>36285</v>
          </cell>
          <cell r="E21">
            <v>20</v>
          </cell>
          <cell r="F21">
            <v>1</v>
          </cell>
          <cell r="G21">
            <v>1700</v>
          </cell>
          <cell r="H21">
            <v>389</v>
          </cell>
          <cell r="I21">
            <v>4.4000000000000004</v>
          </cell>
          <cell r="J21" t="str">
            <v xml:space="preserve"> SERIE</v>
          </cell>
          <cell r="K21" t="str">
            <v xml:space="preserve"> SERIE</v>
          </cell>
          <cell r="L21">
            <v>1700</v>
          </cell>
          <cell r="M21">
            <v>389</v>
          </cell>
          <cell r="N21">
            <v>4.4000000000000004</v>
          </cell>
          <cell r="O21" t="str">
            <v>DT</v>
          </cell>
          <cell r="P21" t="str">
            <v>Lab</v>
          </cell>
          <cell r="Q21" t="str">
            <v>NAC.</v>
          </cell>
        </row>
        <row r="22">
          <cell r="A22" t="str">
            <v>ANT3:NAC.</v>
          </cell>
          <cell r="B22" t="str">
            <v>. 19H20</v>
          </cell>
          <cell r="C22">
            <v>0.80555555555555547</v>
          </cell>
          <cell r="D22">
            <v>36285</v>
          </cell>
          <cell r="E22">
            <v>20</v>
          </cell>
          <cell r="F22">
            <v>1</v>
          </cell>
          <cell r="G22">
            <v>800</v>
          </cell>
          <cell r="H22">
            <v>239</v>
          </cell>
          <cell r="I22">
            <v>3.4</v>
          </cell>
          <cell r="J22" t="str">
            <v xml:space="preserve"> ALTA TENSION</v>
          </cell>
          <cell r="K22" t="str">
            <v xml:space="preserve"> ALTA TENSION</v>
          </cell>
          <cell r="L22">
            <v>800</v>
          </cell>
          <cell r="M22">
            <v>239</v>
          </cell>
          <cell r="N22">
            <v>3.4</v>
          </cell>
          <cell r="O22" t="str">
            <v>DT</v>
          </cell>
          <cell r="P22" t="str">
            <v>Lab</v>
          </cell>
          <cell r="Q22" t="str">
            <v>NAC.</v>
          </cell>
        </row>
        <row r="23">
          <cell r="A23" t="str">
            <v>ANT3:NAC.</v>
          </cell>
          <cell r="B23" t="str">
            <v>. 20H50</v>
          </cell>
          <cell r="C23">
            <v>0.86805555555555547</v>
          </cell>
          <cell r="D23">
            <v>36286</v>
          </cell>
          <cell r="E23">
            <v>20</v>
          </cell>
          <cell r="F23">
            <v>1</v>
          </cell>
          <cell r="G23">
            <v>1400</v>
          </cell>
          <cell r="H23">
            <v>282</v>
          </cell>
          <cell r="I23">
            <v>5</v>
          </cell>
          <cell r="J23" t="str">
            <v xml:space="preserve"> IMPACTO TV</v>
          </cell>
          <cell r="K23" t="str">
            <v xml:space="preserve"> IMPACTO TV</v>
          </cell>
          <cell r="L23">
            <v>1400</v>
          </cell>
          <cell r="M23">
            <v>282</v>
          </cell>
          <cell r="N23">
            <v>5</v>
          </cell>
          <cell r="O23" t="str">
            <v>PT</v>
          </cell>
          <cell r="P23" t="str">
            <v>Lab</v>
          </cell>
          <cell r="Q23" t="str">
            <v>NAC.</v>
          </cell>
        </row>
        <row r="24">
          <cell r="A24" t="str">
            <v>ANT3:NAC.</v>
          </cell>
          <cell r="B24" t="str">
            <v>. 14H20</v>
          </cell>
          <cell r="C24">
            <v>0.59722222222222221</v>
          </cell>
          <cell r="D24">
            <v>36287</v>
          </cell>
          <cell r="E24">
            <v>20</v>
          </cell>
          <cell r="F24">
            <v>1</v>
          </cell>
          <cell r="G24">
            <v>1700</v>
          </cell>
          <cell r="H24">
            <v>419</v>
          </cell>
          <cell r="I24">
            <v>4.0999999999999996</v>
          </cell>
          <cell r="J24" t="str">
            <v xml:space="preserve"> SERIE</v>
          </cell>
          <cell r="K24" t="str">
            <v xml:space="preserve"> SERIE</v>
          </cell>
          <cell r="L24">
            <v>1700</v>
          </cell>
          <cell r="M24">
            <v>419</v>
          </cell>
          <cell r="N24">
            <v>4.0999999999999996</v>
          </cell>
          <cell r="O24" t="str">
            <v>DT</v>
          </cell>
          <cell r="P24" t="str">
            <v>Lab</v>
          </cell>
          <cell r="Q24" t="str">
            <v>NAC.</v>
          </cell>
        </row>
        <row r="25">
          <cell r="A25" t="str">
            <v>ANT3:NAC.</v>
          </cell>
          <cell r="B25" t="str">
            <v>. 20H20</v>
          </cell>
          <cell r="C25">
            <v>0.84722222222222221</v>
          </cell>
          <cell r="D25">
            <v>36287</v>
          </cell>
          <cell r="E25">
            <v>20</v>
          </cell>
          <cell r="F25">
            <v>1</v>
          </cell>
          <cell r="G25">
            <v>800</v>
          </cell>
          <cell r="H25">
            <v>209</v>
          </cell>
          <cell r="I25">
            <v>3.8</v>
          </cell>
          <cell r="J25" t="str">
            <v xml:space="preserve"> LOS SIMPSON</v>
          </cell>
          <cell r="K25" t="str">
            <v xml:space="preserve"> LOS SIMPSON</v>
          </cell>
          <cell r="L25">
            <v>800</v>
          </cell>
          <cell r="M25">
            <v>209</v>
          </cell>
          <cell r="N25">
            <v>3.8</v>
          </cell>
          <cell r="O25" t="str">
            <v>DT</v>
          </cell>
          <cell r="P25" t="str">
            <v>Lab</v>
          </cell>
          <cell r="Q25" t="str">
            <v>NAC.</v>
          </cell>
        </row>
        <row r="26">
          <cell r="A26" t="str">
            <v>ANT3:NAC.</v>
          </cell>
          <cell r="B26" t="str">
            <v>. 13H50</v>
          </cell>
          <cell r="C26">
            <v>0.57638888888888895</v>
          </cell>
          <cell r="D26">
            <v>36288</v>
          </cell>
          <cell r="E26">
            <v>20</v>
          </cell>
          <cell r="F26">
            <v>1</v>
          </cell>
          <cell r="G26">
            <v>500</v>
          </cell>
          <cell r="H26">
            <v>356</v>
          </cell>
          <cell r="I26">
            <v>1.4</v>
          </cell>
          <cell r="J26" t="str">
            <v xml:space="preserve"> SERIE</v>
          </cell>
          <cell r="K26" t="str">
            <v xml:space="preserve"> SERIE</v>
          </cell>
          <cell r="L26">
            <v>500</v>
          </cell>
          <cell r="M26">
            <v>356</v>
          </cell>
          <cell r="N26">
            <v>1.4</v>
          </cell>
          <cell r="O26" t="str">
            <v>DT</v>
          </cell>
          <cell r="P26" t="str">
            <v>FS</v>
          </cell>
          <cell r="Q26" t="str">
            <v>NAC.</v>
          </cell>
        </row>
        <row r="27">
          <cell r="A27" t="str">
            <v>ANT3:NAC.</v>
          </cell>
          <cell r="B27" t="str">
            <v>. 14H20</v>
          </cell>
          <cell r="C27">
            <v>0.59722222222222221</v>
          </cell>
          <cell r="D27">
            <v>36288</v>
          </cell>
          <cell r="E27">
            <v>20</v>
          </cell>
          <cell r="F27">
            <v>1</v>
          </cell>
          <cell r="G27">
            <v>1700</v>
          </cell>
          <cell r="H27">
            <v>778</v>
          </cell>
          <cell r="I27">
            <v>2.2000000000000002</v>
          </cell>
          <cell r="J27" t="str">
            <v xml:space="preserve"> SERIE</v>
          </cell>
          <cell r="K27" t="str">
            <v xml:space="preserve"> SERIE</v>
          </cell>
          <cell r="L27">
            <v>1700</v>
          </cell>
          <cell r="M27">
            <v>778</v>
          </cell>
          <cell r="N27">
            <v>2.2000000000000002</v>
          </cell>
          <cell r="O27" t="str">
            <v>DT</v>
          </cell>
          <cell r="P27" t="str">
            <v>FS</v>
          </cell>
          <cell r="Q27" t="str">
            <v>NAC.</v>
          </cell>
        </row>
        <row r="28">
          <cell r="A28" t="str">
            <v>ANT3:NAC.</v>
          </cell>
          <cell r="B28" t="str">
            <v>. 18H20</v>
          </cell>
          <cell r="C28">
            <v>0.76388888888888884</v>
          </cell>
          <cell r="D28">
            <v>36288</v>
          </cell>
          <cell r="E28">
            <v>20</v>
          </cell>
          <cell r="F28">
            <v>1</v>
          </cell>
          <cell r="G28">
            <v>1200</v>
          </cell>
          <cell r="H28">
            <v>394</v>
          </cell>
          <cell r="I28">
            <v>3</v>
          </cell>
          <cell r="J28" t="str">
            <v xml:space="preserve"> CINE</v>
          </cell>
          <cell r="K28" t="str">
            <v xml:space="preserve"> CINE</v>
          </cell>
          <cell r="L28">
            <v>1200</v>
          </cell>
          <cell r="M28">
            <v>394</v>
          </cell>
          <cell r="N28">
            <v>3</v>
          </cell>
          <cell r="O28" t="str">
            <v>DT</v>
          </cell>
          <cell r="P28" t="str">
            <v>FS</v>
          </cell>
          <cell r="Q28" t="str">
            <v>NAC.</v>
          </cell>
        </row>
        <row r="29">
          <cell r="A29" t="str">
            <v>ANT3:NAC.</v>
          </cell>
          <cell r="B29" t="str">
            <v>. 21H20</v>
          </cell>
          <cell r="C29">
            <v>0.88888888888888884</v>
          </cell>
          <cell r="D29">
            <v>36288</v>
          </cell>
          <cell r="E29">
            <v>20</v>
          </cell>
          <cell r="F29">
            <v>1</v>
          </cell>
          <cell r="G29">
            <v>2000</v>
          </cell>
          <cell r="H29">
            <v>685</v>
          </cell>
          <cell r="I29">
            <v>2.9</v>
          </cell>
          <cell r="J29" t="str">
            <v xml:space="preserve"> NOTICIAS 2</v>
          </cell>
          <cell r="K29" t="str">
            <v xml:space="preserve"> NOTICIAS 2</v>
          </cell>
          <cell r="L29">
            <v>2000</v>
          </cell>
          <cell r="M29">
            <v>685</v>
          </cell>
          <cell r="N29">
            <v>2.9</v>
          </cell>
          <cell r="O29" t="str">
            <v>PT</v>
          </cell>
          <cell r="P29" t="str">
            <v>FS</v>
          </cell>
          <cell r="Q29" t="str">
            <v>NAC.</v>
          </cell>
        </row>
        <row r="30">
          <cell r="A30" t="str">
            <v>ANT3:NAC.</v>
          </cell>
          <cell r="B30" t="str">
            <v>. 23H50</v>
          </cell>
          <cell r="C30">
            <v>0.99305555555555547</v>
          </cell>
          <cell r="D30">
            <v>36288</v>
          </cell>
          <cell r="E30">
            <v>20</v>
          </cell>
          <cell r="F30">
            <v>1</v>
          </cell>
          <cell r="G30">
            <v>1800</v>
          </cell>
          <cell r="H30">
            <v>265</v>
          </cell>
          <cell r="I30">
            <v>6.8</v>
          </cell>
          <cell r="J30" t="str">
            <v xml:space="preserve"> TRATO HECHO</v>
          </cell>
          <cell r="K30" t="str">
            <v xml:space="preserve"> TRATO HECHO</v>
          </cell>
          <cell r="L30">
            <v>1800</v>
          </cell>
          <cell r="M30">
            <v>265</v>
          </cell>
          <cell r="N30">
            <v>6.8</v>
          </cell>
          <cell r="O30" t="str">
            <v>PT</v>
          </cell>
          <cell r="P30" t="str">
            <v>FS</v>
          </cell>
          <cell r="Q30" t="str">
            <v>NAC.</v>
          </cell>
        </row>
        <row r="31">
          <cell r="A31" t="str">
            <v>ANT3:NAC.</v>
          </cell>
          <cell r="B31" t="str">
            <v>. 13H50</v>
          </cell>
          <cell r="C31">
            <v>0.57638888888888895</v>
          </cell>
          <cell r="D31">
            <v>36289</v>
          </cell>
          <cell r="E31">
            <v>20</v>
          </cell>
          <cell r="F31">
            <v>1</v>
          </cell>
          <cell r="G31">
            <v>600</v>
          </cell>
          <cell r="H31">
            <v>285</v>
          </cell>
          <cell r="I31">
            <v>2.1</v>
          </cell>
          <cell r="J31" t="str">
            <v xml:space="preserve"> SORPRESA, SORPRESA (R)</v>
          </cell>
          <cell r="K31" t="str">
            <v xml:space="preserve"> SORPRESA, SORPRESA (R)</v>
          </cell>
          <cell r="L31">
            <v>600</v>
          </cell>
          <cell r="M31">
            <v>285</v>
          </cell>
          <cell r="N31">
            <v>2.1</v>
          </cell>
          <cell r="O31" t="str">
            <v>DT</v>
          </cell>
          <cell r="P31" t="str">
            <v>FS</v>
          </cell>
          <cell r="Q31" t="str">
            <v>NAC.</v>
          </cell>
        </row>
        <row r="32">
          <cell r="A32" t="str">
            <v>ANT3:NAC.</v>
          </cell>
          <cell r="B32" t="str">
            <v>. 16H20</v>
          </cell>
          <cell r="C32">
            <v>0.68055555555555547</v>
          </cell>
          <cell r="D32">
            <v>36289</v>
          </cell>
          <cell r="E32">
            <v>20</v>
          </cell>
          <cell r="F32">
            <v>1</v>
          </cell>
          <cell r="G32">
            <v>1500</v>
          </cell>
          <cell r="H32">
            <v>291</v>
          </cell>
          <cell r="I32">
            <v>5.0999999999999996</v>
          </cell>
          <cell r="J32" t="str">
            <v xml:space="preserve"> CINE</v>
          </cell>
          <cell r="K32" t="str">
            <v xml:space="preserve"> CINE</v>
          </cell>
          <cell r="L32">
            <v>1500</v>
          </cell>
          <cell r="M32">
            <v>291</v>
          </cell>
          <cell r="N32">
            <v>5.0999999999999996</v>
          </cell>
          <cell r="O32" t="str">
            <v>DT</v>
          </cell>
          <cell r="P32" t="str">
            <v>FS</v>
          </cell>
          <cell r="Q32" t="str">
            <v>NAC.</v>
          </cell>
        </row>
        <row r="33">
          <cell r="A33" t="str">
            <v>ANT3:NAC.</v>
          </cell>
          <cell r="B33" t="str">
            <v>. 17H15</v>
          </cell>
          <cell r="C33">
            <v>0.71875</v>
          </cell>
          <cell r="D33">
            <v>36289</v>
          </cell>
          <cell r="E33">
            <v>20</v>
          </cell>
          <cell r="F33">
            <v>1</v>
          </cell>
          <cell r="G33">
            <v>1500</v>
          </cell>
          <cell r="H33">
            <v>300</v>
          </cell>
          <cell r="I33">
            <v>5</v>
          </cell>
          <cell r="J33" t="str">
            <v xml:space="preserve"> CINE</v>
          </cell>
          <cell r="K33" t="str">
            <v xml:space="preserve"> CINE</v>
          </cell>
          <cell r="L33">
            <v>1500</v>
          </cell>
          <cell r="M33">
            <v>300</v>
          </cell>
          <cell r="N33">
            <v>5</v>
          </cell>
          <cell r="O33" t="str">
            <v>DT</v>
          </cell>
          <cell r="P33" t="str">
            <v>FS</v>
          </cell>
          <cell r="Q33" t="str">
            <v>NAC.</v>
          </cell>
        </row>
        <row r="34">
          <cell r="A34" t="str">
            <v>ANT3:NAC.</v>
          </cell>
          <cell r="B34" t="str">
            <v>. 18H50</v>
          </cell>
          <cell r="C34">
            <v>0.78472222222222221</v>
          </cell>
          <cell r="D34">
            <v>36289</v>
          </cell>
          <cell r="E34">
            <v>20</v>
          </cell>
          <cell r="F34">
            <v>1</v>
          </cell>
          <cell r="G34">
            <v>1200</v>
          </cell>
          <cell r="H34">
            <v>321</v>
          </cell>
          <cell r="I34">
            <v>3.7</v>
          </cell>
          <cell r="J34" t="str">
            <v xml:space="preserve"> REX</v>
          </cell>
          <cell r="K34" t="str">
            <v xml:space="preserve"> REX</v>
          </cell>
          <cell r="L34">
            <v>1200</v>
          </cell>
          <cell r="M34">
            <v>321</v>
          </cell>
          <cell r="N34">
            <v>3.7</v>
          </cell>
          <cell r="O34" t="str">
            <v>DT</v>
          </cell>
          <cell r="P34" t="str">
            <v>FS</v>
          </cell>
          <cell r="Q34" t="str">
            <v>NAC.</v>
          </cell>
        </row>
        <row r="35">
          <cell r="A35" t="str">
            <v>ANT3:NAC.</v>
          </cell>
          <cell r="B35" t="str">
            <v>. 15H25</v>
          </cell>
          <cell r="C35">
            <v>0.64236111111111105</v>
          </cell>
          <cell r="D35">
            <v>36290</v>
          </cell>
          <cell r="E35">
            <v>20</v>
          </cell>
          <cell r="F35">
            <v>1</v>
          </cell>
          <cell r="G35">
            <v>1700</v>
          </cell>
          <cell r="H35">
            <v>352</v>
          </cell>
          <cell r="I35">
            <v>4.8</v>
          </cell>
          <cell r="J35" t="str">
            <v xml:space="preserve"> NOTICIAS 1</v>
          </cell>
          <cell r="K35" t="str">
            <v xml:space="preserve"> NOTICIAS 1</v>
          </cell>
          <cell r="L35">
            <v>1700</v>
          </cell>
          <cell r="M35">
            <v>352</v>
          </cell>
          <cell r="N35">
            <v>4.8</v>
          </cell>
          <cell r="O35" t="str">
            <v>DT</v>
          </cell>
          <cell r="P35" t="str">
            <v>Lab</v>
          </cell>
          <cell r="Q35" t="str">
            <v>NAC.</v>
          </cell>
        </row>
        <row r="36">
          <cell r="A36" t="str">
            <v>ANT3:NAC.</v>
          </cell>
          <cell r="B36" t="str">
            <v>. 22H50</v>
          </cell>
          <cell r="C36">
            <v>0.95138888888888884</v>
          </cell>
          <cell r="D36">
            <v>36290</v>
          </cell>
          <cell r="E36">
            <v>20</v>
          </cell>
          <cell r="F36">
            <v>1</v>
          </cell>
          <cell r="G36">
            <v>2800</v>
          </cell>
          <cell r="H36">
            <v>376</v>
          </cell>
          <cell r="I36">
            <v>7.4</v>
          </cell>
          <cell r="J36" t="str">
            <v xml:space="preserve"> GRAN CINE</v>
          </cell>
          <cell r="K36" t="str">
            <v xml:space="preserve"> GRAN CINE</v>
          </cell>
          <cell r="L36">
            <v>2800</v>
          </cell>
          <cell r="M36">
            <v>376</v>
          </cell>
          <cell r="N36">
            <v>7.4</v>
          </cell>
          <cell r="O36" t="str">
            <v>PT</v>
          </cell>
          <cell r="P36" t="str">
            <v>Lab</v>
          </cell>
          <cell r="Q36" t="str">
            <v>NAC.</v>
          </cell>
        </row>
        <row r="37">
          <cell r="A37" t="str">
            <v>ANT3:NAC.</v>
          </cell>
          <cell r="B37" t="str">
            <v>. 15H50</v>
          </cell>
          <cell r="C37">
            <v>0.65972222222222221</v>
          </cell>
          <cell r="D37">
            <v>36291</v>
          </cell>
          <cell r="E37">
            <v>20</v>
          </cell>
          <cell r="F37">
            <v>1</v>
          </cell>
          <cell r="G37">
            <v>900</v>
          </cell>
          <cell r="H37">
            <v>180</v>
          </cell>
          <cell r="I37">
            <v>5</v>
          </cell>
          <cell r="J37" t="str">
            <v xml:space="preserve"> SABOR A TI</v>
          </cell>
          <cell r="K37" t="str">
            <v xml:space="preserve"> SABOR A TI</v>
          </cell>
          <cell r="L37">
            <v>900</v>
          </cell>
          <cell r="M37">
            <v>180</v>
          </cell>
          <cell r="N37">
            <v>5</v>
          </cell>
          <cell r="O37" t="str">
            <v>DT</v>
          </cell>
          <cell r="P37" t="str">
            <v>Lab</v>
          </cell>
          <cell r="Q37" t="str">
            <v>NAC.</v>
          </cell>
        </row>
        <row r="38">
          <cell r="A38" t="str">
            <v>ANT3:NAC.</v>
          </cell>
          <cell r="B38" t="str">
            <v>. 14H20</v>
          </cell>
          <cell r="C38">
            <v>0.59722222222222221</v>
          </cell>
          <cell r="D38">
            <v>36292</v>
          </cell>
          <cell r="E38">
            <v>20</v>
          </cell>
          <cell r="F38">
            <v>1</v>
          </cell>
          <cell r="G38">
            <v>1700</v>
          </cell>
          <cell r="H38">
            <v>396</v>
          </cell>
          <cell r="I38">
            <v>4.3</v>
          </cell>
          <cell r="J38" t="str">
            <v xml:space="preserve"> SERIE</v>
          </cell>
          <cell r="K38" t="str">
            <v xml:space="preserve"> SERIE</v>
          </cell>
          <cell r="L38">
            <v>1700</v>
          </cell>
          <cell r="M38">
            <v>396</v>
          </cell>
          <cell r="N38">
            <v>4.3</v>
          </cell>
          <cell r="O38" t="str">
            <v>DT</v>
          </cell>
          <cell r="P38" t="str">
            <v>Lab</v>
          </cell>
          <cell r="Q38" t="str">
            <v>NAC.</v>
          </cell>
        </row>
        <row r="39">
          <cell r="A39" t="str">
            <v>ANT3:NAC.</v>
          </cell>
          <cell r="B39" t="str">
            <v>. 15H25</v>
          </cell>
          <cell r="C39">
            <v>0.64236111111111105</v>
          </cell>
          <cell r="D39">
            <v>36295</v>
          </cell>
          <cell r="E39">
            <v>20</v>
          </cell>
          <cell r="F39">
            <v>1</v>
          </cell>
          <cell r="G39">
            <v>1700</v>
          </cell>
          <cell r="H39">
            <v>311</v>
          </cell>
          <cell r="I39">
            <v>5.5</v>
          </cell>
          <cell r="J39" t="str">
            <v xml:space="preserve"> NOTICIAS 1</v>
          </cell>
          <cell r="K39" t="str">
            <v xml:space="preserve"> NOTICIAS 1</v>
          </cell>
          <cell r="L39">
            <v>1700</v>
          </cell>
          <cell r="M39">
            <v>311</v>
          </cell>
          <cell r="N39">
            <v>5.5</v>
          </cell>
          <cell r="O39" t="str">
            <v>DT</v>
          </cell>
          <cell r="P39" t="str">
            <v>FS</v>
          </cell>
          <cell r="Q39" t="str">
            <v>NAC.</v>
          </cell>
        </row>
        <row r="40">
          <cell r="A40" t="str">
            <v>ANT3:NAC.</v>
          </cell>
          <cell r="B40" t="str">
            <v>. 16H50</v>
          </cell>
          <cell r="C40">
            <v>0.70138888888888884</v>
          </cell>
          <cell r="D40">
            <v>36295</v>
          </cell>
          <cell r="E40">
            <v>20</v>
          </cell>
          <cell r="F40">
            <v>1</v>
          </cell>
          <cell r="G40">
            <v>1500</v>
          </cell>
          <cell r="H40">
            <v>287</v>
          </cell>
          <cell r="I40">
            <v>5.2</v>
          </cell>
          <cell r="J40" t="str">
            <v xml:space="preserve"> CINE</v>
          </cell>
          <cell r="K40" t="str">
            <v xml:space="preserve"> CINE</v>
          </cell>
          <cell r="L40">
            <v>1500</v>
          </cell>
          <cell r="M40">
            <v>287</v>
          </cell>
          <cell r="N40">
            <v>5.2</v>
          </cell>
          <cell r="O40" t="str">
            <v>DT</v>
          </cell>
          <cell r="P40" t="str">
            <v>FS</v>
          </cell>
          <cell r="Q40" t="str">
            <v>NAC.</v>
          </cell>
        </row>
        <row r="41">
          <cell r="A41" t="str">
            <v>ANT3:NAC.</v>
          </cell>
          <cell r="B41" t="str">
            <v>. 19H20</v>
          </cell>
          <cell r="C41">
            <v>0.80555555555555547</v>
          </cell>
          <cell r="D41">
            <v>36295</v>
          </cell>
          <cell r="E41">
            <v>20</v>
          </cell>
          <cell r="F41">
            <v>1</v>
          </cell>
          <cell r="G41">
            <v>1200</v>
          </cell>
          <cell r="H41">
            <v>427</v>
          </cell>
          <cell r="I41">
            <v>2.8</v>
          </cell>
          <cell r="J41" t="str">
            <v xml:space="preserve"> CINE</v>
          </cell>
          <cell r="K41" t="str">
            <v xml:space="preserve"> CINE</v>
          </cell>
          <cell r="L41">
            <v>1200</v>
          </cell>
          <cell r="M41">
            <v>427</v>
          </cell>
          <cell r="N41">
            <v>2.8</v>
          </cell>
          <cell r="O41" t="str">
            <v>DT</v>
          </cell>
          <cell r="P41" t="str">
            <v>FS</v>
          </cell>
          <cell r="Q41" t="str">
            <v>NAC.</v>
          </cell>
        </row>
        <row r="42">
          <cell r="A42" t="str">
            <v>ANT3:NAC.</v>
          </cell>
          <cell r="B42" t="str">
            <v>. 23H20</v>
          </cell>
          <cell r="C42">
            <v>0.97222222222222221</v>
          </cell>
          <cell r="D42">
            <v>36295</v>
          </cell>
          <cell r="E42">
            <v>20</v>
          </cell>
          <cell r="F42">
            <v>1</v>
          </cell>
          <cell r="G42">
            <v>1800</v>
          </cell>
          <cell r="H42">
            <v>204</v>
          </cell>
          <cell r="I42">
            <v>8.8000000000000007</v>
          </cell>
          <cell r="J42" t="str">
            <v xml:space="preserve"> TRATO HECHO</v>
          </cell>
          <cell r="K42" t="str">
            <v xml:space="preserve"> TRATO HECHO</v>
          </cell>
          <cell r="L42">
            <v>1800</v>
          </cell>
          <cell r="M42">
            <v>204</v>
          </cell>
          <cell r="N42">
            <v>8.8000000000000007</v>
          </cell>
          <cell r="O42" t="str">
            <v>PT</v>
          </cell>
          <cell r="P42" t="str">
            <v>FS</v>
          </cell>
          <cell r="Q42" t="str">
            <v>NAC.</v>
          </cell>
        </row>
        <row r="43">
          <cell r="A43" t="str">
            <v>ANT3:NAC.</v>
          </cell>
          <cell r="B43" t="str">
            <v>. 17H15</v>
          </cell>
          <cell r="C43">
            <v>0.71875</v>
          </cell>
          <cell r="D43">
            <v>36296</v>
          </cell>
          <cell r="E43">
            <v>20</v>
          </cell>
          <cell r="F43">
            <v>1</v>
          </cell>
          <cell r="G43">
            <v>1500</v>
          </cell>
          <cell r="H43">
            <v>310</v>
          </cell>
          <cell r="I43">
            <v>4.8</v>
          </cell>
          <cell r="J43" t="str">
            <v xml:space="preserve"> CINE</v>
          </cell>
          <cell r="K43" t="str">
            <v xml:space="preserve"> CINE</v>
          </cell>
          <cell r="L43">
            <v>1500</v>
          </cell>
          <cell r="M43">
            <v>310</v>
          </cell>
          <cell r="N43">
            <v>4.8</v>
          </cell>
          <cell r="O43" t="str">
            <v>DT</v>
          </cell>
          <cell r="P43" t="str">
            <v>FS</v>
          </cell>
          <cell r="Q43" t="str">
            <v>NAC.</v>
          </cell>
        </row>
        <row r="44">
          <cell r="A44" t="str">
            <v>ANT3:NAC.</v>
          </cell>
          <cell r="B44" t="str">
            <v>. 23H10</v>
          </cell>
          <cell r="C44">
            <v>0.96527777777777779</v>
          </cell>
          <cell r="D44">
            <v>36304</v>
          </cell>
          <cell r="E44">
            <v>20</v>
          </cell>
          <cell r="F44">
            <v>1</v>
          </cell>
          <cell r="G44">
            <v>2800</v>
          </cell>
          <cell r="H44">
            <v>346</v>
          </cell>
          <cell r="I44">
            <v>8.1</v>
          </cell>
          <cell r="J44" t="str">
            <v xml:space="preserve"> GRAN CINE</v>
          </cell>
          <cell r="K44" t="str">
            <v xml:space="preserve"> GRAN CINE</v>
          </cell>
          <cell r="L44">
            <v>2800</v>
          </cell>
          <cell r="M44">
            <v>346</v>
          </cell>
          <cell r="N44">
            <v>8.1</v>
          </cell>
          <cell r="O44" t="str">
            <v>PT</v>
          </cell>
          <cell r="P44" t="str">
            <v>Lab</v>
          </cell>
          <cell r="Q44" t="str">
            <v>NAC.</v>
          </cell>
        </row>
        <row r="45">
          <cell r="A45" t="str">
            <v>ANT3:NAC.</v>
          </cell>
          <cell r="B45" t="str">
            <v>. 14H20</v>
          </cell>
          <cell r="C45">
            <v>0.59722222222222221</v>
          </cell>
          <cell r="D45">
            <v>36305</v>
          </cell>
          <cell r="E45">
            <v>20</v>
          </cell>
          <cell r="F45">
            <v>1</v>
          </cell>
          <cell r="G45">
            <v>1700</v>
          </cell>
          <cell r="H45">
            <v>427</v>
          </cell>
          <cell r="I45">
            <v>4</v>
          </cell>
          <cell r="J45" t="str">
            <v xml:space="preserve"> SERIE</v>
          </cell>
          <cell r="K45" t="str">
            <v xml:space="preserve"> SERIE</v>
          </cell>
          <cell r="L45">
            <v>1700</v>
          </cell>
          <cell r="M45">
            <v>427</v>
          </cell>
          <cell r="N45">
            <v>4</v>
          </cell>
          <cell r="O45" t="str">
            <v>DT</v>
          </cell>
          <cell r="P45" t="str">
            <v>Lab</v>
          </cell>
          <cell r="Q45" t="str">
            <v>NAC.</v>
          </cell>
        </row>
        <row r="46">
          <cell r="A46" t="str">
            <v>ANT3:NAC.</v>
          </cell>
          <cell r="B46" t="str">
            <v>. 13H50</v>
          </cell>
          <cell r="C46">
            <v>0.57638888888888895</v>
          </cell>
          <cell r="D46">
            <v>36306</v>
          </cell>
          <cell r="E46">
            <v>20</v>
          </cell>
          <cell r="F46">
            <v>1</v>
          </cell>
          <cell r="G46">
            <v>500</v>
          </cell>
          <cell r="H46">
            <v>207</v>
          </cell>
          <cell r="I46">
            <v>2.4</v>
          </cell>
          <cell r="J46" t="str">
            <v xml:space="preserve"> SERIE</v>
          </cell>
          <cell r="K46" t="str">
            <v xml:space="preserve"> SERIE</v>
          </cell>
          <cell r="L46">
            <v>500</v>
          </cell>
          <cell r="M46">
            <v>207</v>
          </cell>
          <cell r="N46">
            <v>2.4</v>
          </cell>
          <cell r="O46" t="str">
            <v>DT</v>
          </cell>
          <cell r="P46" t="str">
            <v>Lab</v>
          </cell>
          <cell r="Q46" t="str">
            <v>NAC.</v>
          </cell>
        </row>
        <row r="47">
          <cell r="A47" t="str">
            <v>ANT3:NAC.</v>
          </cell>
          <cell r="B47" t="str">
            <v>. 15H50</v>
          </cell>
          <cell r="C47">
            <v>0.65972222222222221</v>
          </cell>
          <cell r="D47">
            <v>36308</v>
          </cell>
          <cell r="E47">
            <v>20</v>
          </cell>
          <cell r="F47">
            <v>1</v>
          </cell>
          <cell r="G47">
            <v>900</v>
          </cell>
          <cell r="H47">
            <v>189</v>
          </cell>
          <cell r="I47">
            <v>4.8</v>
          </cell>
          <cell r="J47" t="str">
            <v xml:space="preserve"> SABOR A TI</v>
          </cell>
          <cell r="K47" t="str">
            <v xml:space="preserve"> SABOR A TI</v>
          </cell>
          <cell r="L47">
            <v>900</v>
          </cell>
          <cell r="M47">
            <v>189</v>
          </cell>
          <cell r="N47">
            <v>4.8</v>
          </cell>
          <cell r="O47" t="str">
            <v>DT</v>
          </cell>
          <cell r="P47" t="str">
            <v>Lab</v>
          </cell>
          <cell r="Q47" t="str">
            <v>NAC.</v>
          </cell>
        </row>
        <row r="48">
          <cell r="A48" t="str">
            <v>ANT3:NAC.</v>
          </cell>
          <cell r="B48" t="str">
            <v>. 16H50</v>
          </cell>
          <cell r="C48">
            <v>0.70138888888888884</v>
          </cell>
          <cell r="D48">
            <v>36309</v>
          </cell>
          <cell r="E48">
            <v>20</v>
          </cell>
          <cell r="F48">
            <v>1</v>
          </cell>
          <cell r="G48">
            <v>1500</v>
          </cell>
          <cell r="H48">
            <v>291</v>
          </cell>
          <cell r="I48">
            <v>5.0999999999999996</v>
          </cell>
          <cell r="J48" t="str">
            <v xml:space="preserve"> CINE</v>
          </cell>
          <cell r="K48" t="str">
            <v xml:space="preserve"> CINE</v>
          </cell>
          <cell r="L48">
            <v>1500</v>
          </cell>
          <cell r="M48">
            <v>291</v>
          </cell>
          <cell r="N48">
            <v>5.0999999999999996</v>
          </cell>
          <cell r="O48" t="str">
            <v>DT</v>
          </cell>
          <cell r="P48" t="str">
            <v>FS</v>
          </cell>
          <cell r="Q48" t="str">
            <v>NAC.</v>
          </cell>
        </row>
        <row r="49">
          <cell r="A49" t="str">
            <v>ANT3:NAC.</v>
          </cell>
          <cell r="B49" t="str">
            <v>. 18H20</v>
          </cell>
          <cell r="C49">
            <v>0.76388888888888884</v>
          </cell>
          <cell r="D49">
            <v>36309</v>
          </cell>
          <cell r="E49">
            <v>20</v>
          </cell>
          <cell r="F49">
            <v>1</v>
          </cell>
          <cell r="G49">
            <v>1200</v>
          </cell>
          <cell r="H49">
            <v>433</v>
          </cell>
          <cell r="I49">
            <v>2.8</v>
          </cell>
          <cell r="J49" t="str">
            <v xml:space="preserve"> CINE</v>
          </cell>
          <cell r="K49" t="str">
            <v xml:space="preserve"> CINE</v>
          </cell>
          <cell r="L49">
            <v>1200</v>
          </cell>
          <cell r="M49">
            <v>433</v>
          </cell>
          <cell r="N49">
            <v>2.8</v>
          </cell>
          <cell r="O49" t="str">
            <v>DT</v>
          </cell>
          <cell r="P49" t="str">
            <v>FS</v>
          </cell>
          <cell r="Q49" t="str">
            <v>NAC.</v>
          </cell>
        </row>
        <row r="50">
          <cell r="A50" t="str">
            <v>ANT3:NAC.</v>
          </cell>
          <cell r="B50" t="str">
            <v>. 22H50</v>
          </cell>
          <cell r="C50">
            <v>0.95138888888888884</v>
          </cell>
          <cell r="D50">
            <v>36309</v>
          </cell>
          <cell r="E50">
            <v>20</v>
          </cell>
          <cell r="F50">
            <v>1</v>
          </cell>
          <cell r="G50">
            <v>1800</v>
          </cell>
          <cell r="H50">
            <v>294</v>
          </cell>
          <cell r="I50">
            <v>6.1</v>
          </cell>
          <cell r="J50" t="str">
            <v xml:space="preserve"> TRATO HECHO</v>
          </cell>
          <cell r="K50" t="str">
            <v xml:space="preserve"> TRATO HECHO</v>
          </cell>
          <cell r="L50">
            <v>1800</v>
          </cell>
          <cell r="M50">
            <v>294</v>
          </cell>
          <cell r="N50">
            <v>6.1</v>
          </cell>
          <cell r="O50" t="str">
            <v>PT</v>
          </cell>
          <cell r="P50" t="str">
            <v>FS</v>
          </cell>
          <cell r="Q50" t="str">
            <v>NAC.</v>
          </cell>
        </row>
        <row r="51">
          <cell r="A51" t="str">
            <v>ANT3:NAC.</v>
          </cell>
          <cell r="B51" t="str">
            <v>. 16H20</v>
          </cell>
          <cell r="C51">
            <v>0.68055555555555547</v>
          </cell>
          <cell r="D51">
            <v>36310</v>
          </cell>
          <cell r="E51">
            <v>20</v>
          </cell>
          <cell r="F51">
            <v>1</v>
          </cell>
          <cell r="G51">
            <v>1500</v>
          </cell>
          <cell r="H51">
            <v>305</v>
          </cell>
          <cell r="I51">
            <v>4.9000000000000004</v>
          </cell>
          <cell r="J51" t="str">
            <v xml:space="preserve"> CINE</v>
          </cell>
          <cell r="K51" t="str">
            <v xml:space="preserve"> CINE</v>
          </cell>
          <cell r="L51">
            <v>1500</v>
          </cell>
          <cell r="M51">
            <v>305</v>
          </cell>
          <cell r="N51">
            <v>4.9000000000000004</v>
          </cell>
          <cell r="O51" t="str">
            <v>DT</v>
          </cell>
          <cell r="P51" t="str">
            <v>FS</v>
          </cell>
          <cell r="Q51" t="str">
            <v>NAC.</v>
          </cell>
        </row>
        <row r="52">
          <cell r="A52" t="str">
            <v>ANT3:NAC.</v>
          </cell>
          <cell r="B52" t="str">
            <v>. 16H50</v>
          </cell>
          <cell r="C52">
            <v>0.70138888888888884</v>
          </cell>
          <cell r="D52">
            <v>36310</v>
          </cell>
          <cell r="E52">
            <v>20</v>
          </cell>
          <cell r="F52">
            <v>1</v>
          </cell>
          <cell r="G52">
            <v>1500</v>
          </cell>
          <cell r="H52">
            <v>275</v>
          </cell>
          <cell r="I52">
            <v>5.5</v>
          </cell>
          <cell r="J52" t="str">
            <v xml:space="preserve"> CINE</v>
          </cell>
          <cell r="K52" t="str">
            <v xml:space="preserve"> CINE</v>
          </cell>
          <cell r="L52">
            <v>1500</v>
          </cell>
          <cell r="M52">
            <v>275</v>
          </cell>
          <cell r="N52">
            <v>5.5</v>
          </cell>
          <cell r="O52" t="str">
            <v>DT</v>
          </cell>
          <cell r="P52" t="str">
            <v>FS</v>
          </cell>
          <cell r="Q52" t="str">
            <v>NAC.</v>
          </cell>
        </row>
        <row r="53">
          <cell r="A53" t="str">
            <v>ANT3:NAC.</v>
          </cell>
          <cell r="B53" t="str">
            <v>. 19H20</v>
          </cell>
          <cell r="C53">
            <v>0.80555555555555547</v>
          </cell>
          <cell r="D53">
            <v>36310</v>
          </cell>
          <cell r="E53">
            <v>20</v>
          </cell>
          <cell r="F53">
            <v>1</v>
          </cell>
          <cell r="G53">
            <v>1200</v>
          </cell>
          <cell r="H53">
            <v>342</v>
          </cell>
          <cell r="I53">
            <v>3.5</v>
          </cell>
          <cell r="J53" t="str">
            <v xml:space="preserve"> REX</v>
          </cell>
          <cell r="K53" t="str">
            <v xml:space="preserve"> REX</v>
          </cell>
          <cell r="L53">
            <v>1200</v>
          </cell>
          <cell r="M53">
            <v>342</v>
          </cell>
          <cell r="N53">
            <v>3.5</v>
          </cell>
          <cell r="O53" t="str">
            <v>DT</v>
          </cell>
          <cell r="P53" t="str">
            <v>FS</v>
          </cell>
          <cell r="Q53" t="str">
            <v>NAC.</v>
          </cell>
        </row>
        <row r="54">
          <cell r="A54" t="str">
            <v>ANT3:NAC.</v>
          </cell>
          <cell r="B54" t="str">
            <v>. 15H50</v>
          </cell>
          <cell r="C54">
            <v>0.65972222222222221</v>
          </cell>
          <cell r="D54">
            <v>36313</v>
          </cell>
          <cell r="E54">
            <v>20</v>
          </cell>
          <cell r="F54">
            <v>1</v>
          </cell>
          <cell r="G54">
            <v>900</v>
          </cell>
          <cell r="H54">
            <v>186</v>
          </cell>
          <cell r="I54">
            <v>4.8</v>
          </cell>
          <cell r="J54" t="str">
            <v xml:space="preserve"> SABOR A TI</v>
          </cell>
          <cell r="K54" t="str">
            <v xml:space="preserve"> SABOR A TI</v>
          </cell>
          <cell r="L54">
            <v>900</v>
          </cell>
          <cell r="M54">
            <v>186</v>
          </cell>
          <cell r="N54">
            <v>4.8</v>
          </cell>
          <cell r="O54" t="str">
            <v>DT</v>
          </cell>
          <cell r="P54" t="str">
            <v>Lab</v>
          </cell>
          <cell r="Q54" t="str">
            <v>NAC.</v>
          </cell>
        </row>
        <row r="55">
          <cell r="A55" t="str">
            <v>ANT3:NAC.</v>
          </cell>
          <cell r="B55" t="str">
            <v>. 15H25</v>
          </cell>
          <cell r="C55">
            <v>0.64236111111111105</v>
          </cell>
          <cell r="D55">
            <v>36314</v>
          </cell>
          <cell r="E55">
            <v>20</v>
          </cell>
          <cell r="F55">
            <v>1</v>
          </cell>
          <cell r="G55">
            <v>1700</v>
          </cell>
          <cell r="H55">
            <v>341</v>
          </cell>
          <cell r="I55">
            <v>5</v>
          </cell>
          <cell r="J55" t="str">
            <v xml:space="preserve"> NOTICIAS 1</v>
          </cell>
          <cell r="K55" t="str">
            <v xml:space="preserve"> NOTICIAS 1</v>
          </cell>
          <cell r="L55">
            <v>1700</v>
          </cell>
          <cell r="M55">
            <v>341</v>
          </cell>
          <cell r="N55">
            <v>5</v>
          </cell>
          <cell r="O55" t="str">
            <v>DT</v>
          </cell>
          <cell r="P55" t="str">
            <v>Lab</v>
          </cell>
          <cell r="Q55" t="str">
            <v>NAC.</v>
          </cell>
        </row>
        <row r="56">
          <cell r="A56" t="str">
            <v>ANT3:NAC.</v>
          </cell>
          <cell r="B56" t="str">
            <v>. 22H20</v>
          </cell>
          <cell r="C56">
            <v>0.93055555555555547</v>
          </cell>
          <cell r="D56">
            <v>36314</v>
          </cell>
          <cell r="E56">
            <v>20</v>
          </cell>
          <cell r="F56">
            <v>1</v>
          </cell>
          <cell r="G56">
            <v>3100</v>
          </cell>
          <cell r="H56">
            <v>437</v>
          </cell>
          <cell r="I56">
            <v>7.1</v>
          </cell>
          <cell r="J56" t="str">
            <v xml:space="preserve"> MANOS A LA OBRA</v>
          </cell>
          <cell r="K56" t="str">
            <v xml:space="preserve"> MANOS A LA OBRA</v>
          </cell>
          <cell r="L56">
            <v>3100</v>
          </cell>
          <cell r="M56">
            <v>437</v>
          </cell>
          <cell r="N56">
            <v>7.1</v>
          </cell>
          <cell r="O56" t="str">
            <v>PT</v>
          </cell>
          <cell r="P56" t="str">
            <v>Lab</v>
          </cell>
          <cell r="Q56" t="str">
            <v>NAC.</v>
          </cell>
        </row>
        <row r="57">
          <cell r="A57" t="str">
            <v>ANT3:NAC.</v>
          </cell>
          <cell r="B57" t="str">
            <v>. 14H20</v>
          </cell>
          <cell r="C57">
            <v>0.59722222222222221</v>
          </cell>
          <cell r="D57">
            <v>36315</v>
          </cell>
          <cell r="E57">
            <v>20</v>
          </cell>
          <cell r="F57">
            <v>1</v>
          </cell>
          <cell r="G57">
            <v>1700</v>
          </cell>
          <cell r="H57">
            <v>419</v>
          </cell>
          <cell r="I57">
            <v>4.0999999999999996</v>
          </cell>
          <cell r="J57" t="str">
            <v xml:space="preserve"> SERIE</v>
          </cell>
          <cell r="K57" t="str">
            <v xml:space="preserve"> SERIE</v>
          </cell>
          <cell r="L57">
            <v>1700</v>
          </cell>
          <cell r="M57">
            <v>419</v>
          </cell>
          <cell r="N57">
            <v>4.0999999999999996</v>
          </cell>
          <cell r="O57" t="str">
            <v>DT</v>
          </cell>
          <cell r="P57" t="str">
            <v>Lab</v>
          </cell>
          <cell r="Q57" t="str">
            <v>NAC.</v>
          </cell>
        </row>
        <row r="58">
          <cell r="A58" t="str">
            <v>ANT3:NAC.</v>
          </cell>
          <cell r="B58" t="str">
            <v>. 15H50</v>
          </cell>
          <cell r="C58">
            <v>0.65972222222222221</v>
          </cell>
          <cell r="D58">
            <v>36316</v>
          </cell>
          <cell r="E58">
            <v>20</v>
          </cell>
          <cell r="F58">
            <v>1</v>
          </cell>
          <cell r="G58">
            <v>1500</v>
          </cell>
          <cell r="H58">
            <v>332</v>
          </cell>
          <cell r="I58">
            <v>4.5</v>
          </cell>
          <cell r="J58" t="str">
            <v xml:space="preserve"> CINE</v>
          </cell>
          <cell r="K58" t="str">
            <v xml:space="preserve"> CINE</v>
          </cell>
          <cell r="L58">
            <v>1500</v>
          </cell>
          <cell r="M58">
            <v>332</v>
          </cell>
          <cell r="N58">
            <v>4.5</v>
          </cell>
          <cell r="O58" t="str">
            <v>DT</v>
          </cell>
          <cell r="P58" t="str">
            <v>FS</v>
          </cell>
          <cell r="Q58" t="str">
            <v>NAC.</v>
          </cell>
        </row>
        <row r="59">
          <cell r="A59" t="str">
            <v>ANT3:NAC.</v>
          </cell>
          <cell r="B59" t="str">
            <v>. 17H50</v>
          </cell>
          <cell r="C59">
            <v>0.74305555555555547</v>
          </cell>
          <cell r="D59">
            <v>36316</v>
          </cell>
          <cell r="E59">
            <v>20</v>
          </cell>
          <cell r="F59">
            <v>1</v>
          </cell>
          <cell r="G59">
            <v>1200</v>
          </cell>
          <cell r="H59">
            <v>385</v>
          </cell>
          <cell r="I59">
            <v>3.1</v>
          </cell>
          <cell r="J59" t="str">
            <v xml:space="preserve"> CINE</v>
          </cell>
          <cell r="K59" t="str">
            <v xml:space="preserve"> CINE</v>
          </cell>
          <cell r="L59">
            <v>1200</v>
          </cell>
          <cell r="M59">
            <v>385</v>
          </cell>
          <cell r="N59">
            <v>3.1</v>
          </cell>
          <cell r="O59" t="str">
            <v>DT</v>
          </cell>
          <cell r="P59" t="str">
            <v>FS</v>
          </cell>
          <cell r="Q59" t="str">
            <v>NAC.</v>
          </cell>
        </row>
        <row r="60">
          <cell r="A60" t="str">
            <v>ANT3:NAC.</v>
          </cell>
          <cell r="B60" t="str">
            <v>. 22H50</v>
          </cell>
          <cell r="C60">
            <v>0.95138888888888884</v>
          </cell>
          <cell r="D60">
            <v>36316</v>
          </cell>
          <cell r="E60">
            <v>20</v>
          </cell>
          <cell r="F60">
            <v>1</v>
          </cell>
          <cell r="G60">
            <v>1800</v>
          </cell>
          <cell r="H60">
            <v>308</v>
          </cell>
          <cell r="I60">
            <v>5.8</v>
          </cell>
          <cell r="J60" t="str">
            <v xml:space="preserve"> TRATO HECHO</v>
          </cell>
          <cell r="K60" t="str">
            <v xml:space="preserve"> TRATO HECHO</v>
          </cell>
          <cell r="L60">
            <v>1800</v>
          </cell>
          <cell r="M60">
            <v>308</v>
          </cell>
          <cell r="N60">
            <v>5.8</v>
          </cell>
          <cell r="O60" t="str">
            <v>PT</v>
          </cell>
          <cell r="P60" t="str">
            <v>FS</v>
          </cell>
          <cell r="Q60" t="str">
            <v>NAC.</v>
          </cell>
        </row>
        <row r="61">
          <cell r="A61" t="str">
            <v>ANT3:NAC.</v>
          </cell>
          <cell r="B61" t="str">
            <v>. 13H50</v>
          </cell>
          <cell r="C61">
            <v>0.57638888888888895</v>
          </cell>
          <cell r="D61">
            <v>36317</v>
          </cell>
          <cell r="E61">
            <v>20</v>
          </cell>
          <cell r="F61">
            <v>1</v>
          </cell>
          <cell r="G61">
            <v>600</v>
          </cell>
          <cell r="H61">
            <v>296</v>
          </cell>
          <cell r="I61">
            <v>2</v>
          </cell>
          <cell r="J61" t="str">
            <v xml:space="preserve"> SORPRESA, SORPRESA (R)</v>
          </cell>
          <cell r="K61" t="str">
            <v xml:space="preserve"> SORPRESA, SORPRESA (R)</v>
          </cell>
          <cell r="L61">
            <v>600</v>
          </cell>
          <cell r="M61">
            <v>296</v>
          </cell>
          <cell r="N61">
            <v>2</v>
          </cell>
          <cell r="O61" t="str">
            <v>DT</v>
          </cell>
          <cell r="P61" t="str">
            <v>FS</v>
          </cell>
          <cell r="Q61" t="str">
            <v>NAC.</v>
          </cell>
        </row>
        <row r="62">
          <cell r="A62" t="str">
            <v>ANT3:NAC.</v>
          </cell>
          <cell r="B62" t="str">
            <v>. 15H25</v>
          </cell>
          <cell r="C62">
            <v>0.64236111111111105</v>
          </cell>
          <cell r="D62">
            <v>36320</v>
          </cell>
          <cell r="E62">
            <v>20</v>
          </cell>
          <cell r="F62">
            <v>1</v>
          </cell>
          <cell r="G62">
            <v>1700</v>
          </cell>
          <cell r="H62">
            <v>330</v>
          </cell>
          <cell r="I62">
            <v>5.0999999999999996</v>
          </cell>
          <cell r="J62" t="str">
            <v xml:space="preserve"> NOTICIAS 1</v>
          </cell>
          <cell r="K62" t="str">
            <v xml:space="preserve"> NOTICIAS 1</v>
          </cell>
          <cell r="L62">
            <v>1700</v>
          </cell>
          <cell r="M62">
            <v>330</v>
          </cell>
          <cell r="N62">
            <v>5.0999999999999996</v>
          </cell>
          <cell r="O62" t="str">
            <v>DT</v>
          </cell>
          <cell r="P62" t="str">
            <v>Lab</v>
          </cell>
          <cell r="Q62" t="str">
            <v>NAC.</v>
          </cell>
        </row>
        <row r="63">
          <cell r="A63" t="str">
            <v>ANT3:NAC.</v>
          </cell>
          <cell r="B63" t="str">
            <v>. 21H20</v>
          </cell>
          <cell r="C63">
            <v>0.88888888888888884</v>
          </cell>
          <cell r="D63">
            <v>36320</v>
          </cell>
          <cell r="E63">
            <v>20</v>
          </cell>
          <cell r="F63">
            <v>1</v>
          </cell>
          <cell r="G63">
            <v>2000</v>
          </cell>
          <cell r="H63">
            <v>420</v>
          </cell>
          <cell r="I63">
            <v>4.8</v>
          </cell>
          <cell r="J63" t="str">
            <v xml:space="preserve"> NOTICIAS 2</v>
          </cell>
          <cell r="K63" t="str">
            <v xml:space="preserve"> NOTICIAS 2</v>
          </cell>
          <cell r="L63">
            <v>2000</v>
          </cell>
          <cell r="M63">
            <v>420</v>
          </cell>
          <cell r="N63">
            <v>4.8</v>
          </cell>
          <cell r="O63" t="str">
            <v>PT</v>
          </cell>
          <cell r="P63" t="str">
            <v>Lab</v>
          </cell>
          <cell r="Q63" t="str">
            <v>NAC.</v>
          </cell>
        </row>
        <row r="64">
          <cell r="A64" t="str">
            <v>ANT3:NAC.</v>
          </cell>
          <cell r="B64" t="str">
            <v>. 23H20</v>
          </cell>
          <cell r="C64">
            <v>0.97222222222222221</v>
          </cell>
          <cell r="D64">
            <v>36321</v>
          </cell>
          <cell r="E64">
            <v>20</v>
          </cell>
          <cell r="F64">
            <v>1</v>
          </cell>
          <cell r="G64">
            <v>2000</v>
          </cell>
          <cell r="H64">
            <v>304</v>
          </cell>
          <cell r="I64">
            <v>6.6</v>
          </cell>
          <cell r="J64" t="str">
            <v xml:space="preserve"> MANOS A LA OBRA (R)</v>
          </cell>
          <cell r="K64" t="str">
            <v xml:space="preserve"> MANOS A LA OBRA (R)</v>
          </cell>
          <cell r="L64">
            <v>2000</v>
          </cell>
          <cell r="M64">
            <v>304</v>
          </cell>
          <cell r="N64">
            <v>6.6</v>
          </cell>
          <cell r="O64" t="str">
            <v>PT</v>
          </cell>
          <cell r="P64" t="str">
            <v>Lab</v>
          </cell>
          <cell r="Q64" t="str">
            <v>NAC.</v>
          </cell>
        </row>
        <row r="65">
          <cell r="A65" t="str">
            <v>ANT3:NAC.</v>
          </cell>
          <cell r="B65" t="str">
            <v>. 19H20</v>
          </cell>
          <cell r="C65">
            <v>0.80555555555555547</v>
          </cell>
          <cell r="D65">
            <v>36322</v>
          </cell>
          <cell r="E65">
            <v>20</v>
          </cell>
          <cell r="F65">
            <v>1</v>
          </cell>
          <cell r="G65">
            <v>800</v>
          </cell>
          <cell r="H65">
            <v>250</v>
          </cell>
          <cell r="I65">
            <v>3.2</v>
          </cell>
          <cell r="J65" t="str">
            <v xml:space="preserve"> ALTA TENSION</v>
          </cell>
          <cell r="K65" t="str">
            <v xml:space="preserve"> ALTA TENSION</v>
          </cell>
          <cell r="L65">
            <v>800</v>
          </cell>
          <cell r="M65">
            <v>250</v>
          </cell>
          <cell r="N65">
            <v>3.2</v>
          </cell>
          <cell r="O65" t="str">
            <v>DT</v>
          </cell>
          <cell r="P65" t="str">
            <v>Lab</v>
          </cell>
          <cell r="Q65" t="str">
            <v>NAC.</v>
          </cell>
        </row>
        <row r="66">
          <cell r="A66" t="str">
            <v>ANT3:NAC.</v>
          </cell>
          <cell r="B66" t="str">
            <v>. 17H50</v>
          </cell>
          <cell r="C66">
            <v>0.74305555555555547</v>
          </cell>
          <cell r="D66">
            <v>36323</v>
          </cell>
          <cell r="E66">
            <v>20</v>
          </cell>
          <cell r="F66">
            <v>1</v>
          </cell>
          <cell r="G66">
            <v>1200</v>
          </cell>
          <cell r="H66">
            <v>394</v>
          </cell>
          <cell r="I66">
            <v>3</v>
          </cell>
          <cell r="J66" t="str">
            <v xml:space="preserve"> CINE</v>
          </cell>
          <cell r="K66" t="str">
            <v xml:space="preserve"> CINE</v>
          </cell>
          <cell r="L66">
            <v>1200</v>
          </cell>
          <cell r="M66">
            <v>394</v>
          </cell>
          <cell r="N66">
            <v>3</v>
          </cell>
          <cell r="O66" t="str">
            <v>DT</v>
          </cell>
          <cell r="P66" t="str">
            <v>FS</v>
          </cell>
          <cell r="Q66" t="str">
            <v>NAC.</v>
          </cell>
        </row>
        <row r="67">
          <cell r="A67" t="str">
            <v>ANT3:NAC.</v>
          </cell>
          <cell r="B67" t="str">
            <v>. 17H15</v>
          </cell>
          <cell r="C67">
            <v>0.71875</v>
          </cell>
          <cell r="D67">
            <v>36324</v>
          </cell>
          <cell r="E67">
            <v>20</v>
          </cell>
          <cell r="F67">
            <v>1</v>
          </cell>
          <cell r="G67">
            <v>1500</v>
          </cell>
          <cell r="H67">
            <v>350</v>
          </cell>
          <cell r="I67">
            <v>4.3</v>
          </cell>
          <cell r="J67" t="str">
            <v xml:space="preserve"> CINE</v>
          </cell>
          <cell r="K67" t="str">
            <v xml:space="preserve"> CINE</v>
          </cell>
          <cell r="L67">
            <v>1500</v>
          </cell>
          <cell r="M67">
            <v>350</v>
          </cell>
          <cell r="N67">
            <v>4.3</v>
          </cell>
          <cell r="O67" t="str">
            <v>DT</v>
          </cell>
          <cell r="P67" t="str">
            <v>FS</v>
          </cell>
          <cell r="Q67" t="str">
            <v>NAC.</v>
          </cell>
        </row>
        <row r="68">
          <cell r="A68" t="str">
            <v>ANT3:NAC.</v>
          </cell>
          <cell r="B68" t="str">
            <v>. 20H20</v>
          </cell>
          <cell r="C68">
            <v>0.84722222222222221</v>
          </cell>
          <cell r="D68">
            <v>36324</v>
          </cell>
          <cell r="E68">
            <v>20</v>
          </cell>
          <cell r="F68">
            <v>1</v>
          </cell>
          <cell r="G68">
            <v>1000</v>
          </cell>
          <cell r="H68">
            <v>185</v>
          </cell>
          <cell r="I68">
            <v>5.4</v>
          </cell>
          <cell r="J68" t="str">
            <v xml:space="preserve"> ESPEJO PUBLICO</v>
          </cell>
          <cell r="K68" t="str">
            <v xml:space="preserve"> ESPEJO PUBLICO</v>
          </cell>
          <cell r="L68">
            <v>1000</v>
          </cell>
          <cell r="M68">
            <v>185</v>
          </cell>
          <cell r="N68">
            <v>5.4</v>
          </cell>
          <cell r="O68" t="str">
            <v>DT</v>
          </cell>
          <cell r="P68" t="str">
            <v>FS</v>
          </cell>
          <cell r="Q68" t="str">
            <v>NAC.</v>
          </cell>
        </row>
        <row r="69">
          <cell r="A69" t="str">
            <v>C33:CAT.</v>
          </cell>
          <cell r="B69" t="str">
            <v xml:space="preserve"> 22H00</v>
          </cell>
          <cell r="C69">
            <v>0.91666666666666663</v>
          </cell>
          <cell r="D69">
            <v>36279</v>
          </cell>
          <cell r="E69">
            <v>20</v>
          </cell>
          <cell r="F69">
            <v>1</v>
          </cell>
          <cell r="G69">
            <v>75</v>
          </cell>
          <cell r="H69">
            <v>507</v>
          </cell>
          <cell r="I69">
            <v>0.1</v>
          </cell>
          <cell r="J69" t="str">
            <v xml:space="preserve"> NOTICIAS 33</v>
          </cell>
          <cell r="K69" t="str">
            <v xml:space="preserve"> NOTICIAS 33</v>
          </cell>
          <cell r="L69">
            <v>75</v>
          </cell>
          <cell r="M69">
            <v>507</v>
          </cell>
          <cell r="N69">
            <v>0.1</v>
          </cell>
          <cell r="O69" t="str">
            <v>PT</v>
          </cell>
          <cell r="P69" t="str">
            <v>Lab</v>
          </cell>
          <cell r="Q69" t="str">
            <v>CAT.</v>
          </cell>
        </row>
        <row r="70">
          <cell r="A70" t="str">
            <v>C33:CAT.</v>
          </cell>
          <cell r="B70" t="str">
            <v xml:space="preserve"> 22H00</v>
          </cell>
          <cell r="C70">
            <v>0.91666666666666663</v>
          </cell>
          <cell r="D70">
            <v>36280</v>
          </cell>
          <cell r="E70">
            <v>20</v>
          </cell>
          <cell r="F70">
            <v>1</v>
          </cell>
          <cell r="G70">
            <v>75</v>
          </cell>
          <cell r="H70">
            <v>536</v>
          </cell>
          <cell r="I70">
            <v>0.1</v>
          </cell>
          <cell r="J70" t="str">
            <v xml:space="preserve"> NOTICIAS 33</v>
          </cell>
          <cell r="K70" t="str">
            <v xml:space="preserve"> NOTICIAS 33</v>
          </cell>
          <cell r="L70">
            <v>75</v>
          </cell>
          <cell r="M70">
            <v>536</v>
          </cell>
          <cell r="N70">
            <v>0.1</v>
          </cell>
          <cell r="O70" t="str">
            <v>PT</v>
          </cell>
          <cell r="P70" t="str">
            <v>Lab</v>
          </cell>
          <cell r="Q70" t="str">
            <v>CAT.</v>
          </cell>
        </row>
        <row r="71">
          <cell r="A71" t="str">
            <v>C33:CAT.</v>
          </cell>
          <cell r="B71" t="str">
            <v xml:space="preserve"> 22H30</v>
          </cell>
          <cell r="C71">
            <v>0.9375</v>
          </cell>
          <cell r="D71">
            <v>36280</v>
          </cell>
          <cell r="E71">
            <v>20</v>
          </cell>
          <cell r="F71">
            <v>1</v>
          </cell>
          <cell r="G71">
            <v>50</v>
          </cell>
          <cell r="H71">
            <v>676</v>
          </cell>
          <cell r="I71">
            <v>0.1</v>
          </cell>
          <cell r="J71" t="str">
            <v xml:space="preserve"> NOCHE CLASICA</v>
          </cell>
          <cell r="K71" t="str">
            <v xml:space="preserve"> NOCHE CLASICA</v>
          </cell>
          <cell r="L71">
            <v>50</v>
          </cell>
          <cell r="M71">
            <v>676</v>
          </cell>
          <cell r="N71">
            <v>0.1</v>
          </cell>
          <cell r="O71" t="str">
            <v>PT</v>
          </cell>
          <cell r="P71" t="str">
            <v>Lab</v>
          </cell>
          <cell r="Q71" t="str">
            <v>CAT.</v>
          </cell>
        </row>
        <row r="72">
          <cell r="A72" t="str">
            <v>C33:CAT.</v>
          </cell>
          <cell r="B72" t="str">
            <v xml:space="preserve"> 23H00</v>
          </cell>
          <cell r="C72">
            <v>0.95833333333333337</v>
          </cell>
          <cell r="D72">
            <v>36280</v>
          </cell>
          <cell r="E72">
            <v>20</v>
          </cell>
          <cell r="F72">
            <v>1</v>
          </cell>
          <cell r="G72">
            <v>50</v>
          </cell>
          <cell r="H72">
            <v>676</v>
          </cell>
          <cell r="I72">
            <v>0.1</v>
          </cell>
          <cell r="J72" t="str">
            <v xml:space="preserve"> NOCHE CLASICA</v>
          </cell>
          <cell r="K72" t="str">
            <v xml:space="preserve"> NOCHE CLASICA</v>
          </cell>
          <cell r="L72">
            <v>50</v>
          </cell>
          <cell r="M72">
            <v>676</v>
          </cell>
          <cell r="N72">
            <v>0.1</v>
          </cell>
          <cell r="O72" t="str">
            <v>PT</v>
          </cell>
          <cell r="P72" t="str">
            <v>Lab</v>
          </cell>
          <cell r="Q72" t="str">
            <v>CAT.</v>
          </cell>
        </row>
        <row r="73">
          <cell r="A73" t="str">
            <v>C33:CAT.</v>
          </cell>
          <cell r="B73" t="str">
            <v xml:space="preserve"> 21H30</v>
          </cell>
          <cell r="C73">
            <v>0.89583333333333337</v>
          </cell>
          <cell r="D73">
            <v>36281</v>
          </cell>
          <cell r="E73">
            <v>20</v>
          </cell>
          <cell r="F73">
            <v>1</v>
          </cell>
          <cell r="G73">
            <v>100</v>
          </cell>
          <cell r="H73">
            <v>676</v>
          </cell>
          <cell r="I73">
            <v>0.1</v>
          </cell>
          <cell r="J73" t="str">
            <v xml:space="preserve"> 60 MINUTS</v>
          </cell>
          <cell r="K73" t="str">
            <v xml:space="preserve"> 60 MINUTS</v>
          </cell>
          <cell r="L73">
            <v>100</v>
          </cell>
          <cell r="M73">
            <v>676</v>
          </cell>
          <cell r="N73">
            <v>0.1</v>
          </cell>
          <cell r="O73" t="str">
            <v>PT</v>
          </cell>
          <cell r="P73" t="str">
            <v>FS</v>
          </cell>
          <cell r="Q73" t="str">
            <v>CAT.</v>
          </cell>
        </row>
        <row r="74">
          <cell r="A74" t="str">
            <v>C33:CAT.</v>
          </cell>
          <cell r="B74" t="str">
            <v xml:space="preserve"> 23H00</v>
          </cell>
          <cell r="C74">
            <v>0.95833333333333337</v>
          </cell>
          <cell r="D74">
            <v>36281</v>
          </cell>
          <cell r="E74">
            <v>20</v>
          </cell>
          <cell r="F74">
            <v>1</v>
          </cell>
          <cell r="G74">
            <v>125</v>
          </cell>
          <cell r="H74">
            <v>298</v>
          </cell>
          <cell r="I74">
            <v>0.4</v>
          </cell>
          <cell r="J74" t="str">
            <v xml:space="preserve"> MILENIUM</v>
          </cell>
          <cell r="K74" t="str">
            <v xml:space="preserve"> MILENIUM</v>
          </cell>
          <cell r="L74">
            <v>125</v>
          </cell>
          <cell r="M74">
            <v>298</v>
          </cell>
          <cell r="N74">
            <v>0.4</v>
          </cell>
          <cell r="O74" t="str">
            <v>PT</v>
          </cell>
          <cell r="P74" t="str">
            <v>FS</v>
          </cell>
          <cell r="Q74" t="str">
            <v>CAT.</v>
          </cell>
        </row>
        <row r="75">
          <cell r="A75" t="str">
            <v>C33:CAT.</v>
          </cell>
          <cell r="B75" t="str">
            <v xml:space="preserve"> 24H00</v>
          </cell>
          <cell r="C75">
            <v>1</v>
          </cell>
          <cell r="D75">
            <v>36281</v>
          </cell>
          <cell r="E75">
            <v>20</v>
          </cell>
          <cell r="F75">
            <v>1</v>
          </cell>
          <cell r="G75">
            <v>125</v>
          </cell>
          <cell r="H75">
            <v>321</v>
          </cell>
          <cell r="I75">
            <v>0.4</v>
          </cell>
          <cell r="J75" t="str">
            <v xml:space="preserve"> MILENIUM</v>
          </cell>
          <cell r="K75" t="str">
            <v xml:space="preserve"> MILENIUM</v>
          </cell>
          <cell r="L75">
            <v>125</v>
          </cell>
          <cell r="M75">
            <v>321</v>
          </cell>
          <cell r="N75">
            <v>0.4</v>
          </cell>
          <cell r="O75" t="str">
            <v>PT</v>
          </cell>
          <cell r="P75" t="str">
            <v>FS</v>
          </cell>
          <cell r="Q75" t="str">
            <v>CAT.</v>
          </cell>
        </row>
        <row r="76">
          <cell r="A76" t="str">
            <v>C33:CAT.</v>
          </cell>
          <cell r="B76" t="str">
            <v xml:space="preserve"> 19H00</v>
          </cell>
          <cell r="C76">
            <v>0.79166666666666663</v>
          </cell>
          <cell r="D76">
            <v>36282</v>
          </cell>
          <cell r="E76">
            <v>20</v>
          </cell>
          <cell r="F76">
            <v>1</v>
          </cell>
          <cell r="G76">
            <v>100</v>
          </cell>
          <cell r="H76">
            <v>270</v>
          </cell>
          <cell r="I76">
            <v>0.4</v>
          </cell>
          <cell r="J76" t="str">
            <v xml:space="preserve"> SEGLE XX</v>
          </cell>
          <cell r="K76" t="str">
            <v xml:space="preserve"> SEGLE XX</v>
          </cell>
          <cell r="L76">
            <v>100</v>
          </cell>
          <cell r="M76">
            <v>270</v>
          </cell>
          <cell r="N76">
            <v>0.4</v>
          </cell>
          <cell r="O76" t="str">
            <v>DT</v>
          </cell>
          <cell r="P76" t="str">
            <v>FS</v>
          </cell>
          <cell r="Q76" t="str">
            <v>CAT.</v>
          </cell>
        </row>
        <row r="77">
          <cell r="A77" t="str">
            <v>C33:CAT.</v>
          </cell>
          <cell r="B77" t="str">
            <v xml:space="preserve"> 20H30</v>
          </cell>
          <cell r="C77">
            <v>0.85416666666666663</v>
          </cell>
          <cell r="D77">
            <v>36282</v>
          </cell>
          <cell r="E77">
            <v>20</v>
          </cell>
          <cell r="F77">
            <v>1</v>
          </cell>
          <cell r="G77">
            <v>125</v>
          </cell>
          <cell r="H77">
            <v>338</v>
          </cell>
          <cell r="I77">
            <v>0.4</v>
          </cell>
          <cell r="J77" t="str">
            <v xml:space="preserve"> LABERINTO DE SOMBRAS (R)</v>
          </cell>
          <cell r="K77" t="str">
            <v xml:space="preserve"> LABERINTO DE SOMBRAS (R)</v>
          </cell>
          <cell r="L77">
            <v>125</v>
          </cell>
          <cell r="M77">
            <v>338</v>
          </cell>
          <cell r="N77">
            <v>0.4</v>
          </cell>
          <cell r="O77" t="str">
            <v>PT</v>
          </cell>
          <cell r="P77" t="str">
            <v>FS</v>
          </cell>
          <cell r="Q77" t="str">
            <v>CAT.</v>
          </cell>
        </row>
        <row r="78">
          <cell r="A78" t="str">
            <v>C33:CAT.</v>
          </cell>
          <cell r="B78" t="str">
            <v xml:space="preserve"> 21H00</v>
          </cell>
          <cell r="C78">
            <v>0.875</v>
          </cell>
          <cell r="D78">
            <v>36282</v>
          </cell>
          <cell r="E78">
            <v>20</v>
          </cell>
          <cell r="F78">
            <v>1</v>
          </cell>
          <cell r="G78">
            <v>125</v>
          </cell>
          <cell r="H78">
            <v>211</v>
          </cell>
          <cell r="I78">
            <v>0.6</v>
          </cell>
          <cell r="J78" t="str">
            <v xml:space="preserve"> LABERINTO DE SOMBRAS (R)</v>
          </cell>
          <cell r="K78" t="str">
            <v xml:space="preserve"> LABERINTO DE SOMBRAS (R)</v>
          </cell>
          <cell r="L78">
            <v>125</v>
          </cell>
          <cell r="M78">
            <v>211</v>
          </cell>
          <cell r="N78">
            <v>0.6</v>
          </cell>
          <cell r="O78" t="str">
            <v>PT</v>
          </cell>
          <cell r="P78" t="str">
            <v>FS</v>
          </cell>
          <cell r="Q78" t="str">
            <v>CAT.</v>
          </cell>
        </row>
        <row r="79">
          <cell r="A79" t="str">
            <v>C33:CAT.</v>
          </cell>
          <cell r="B79" t="str">
            <v xml:space="preserve"> 22H00</v>
          </cell>
          <cell r="C79">
            <v>0.91666666666666663</v>
          </cell>
          <cell r="D79">
            <v>36282</v>
          </cell>
          <cell r="E79">
            <v>20</v>
          </cell>
          <cell r="F79">
            <v>1</v>
          </cell>
          <cell r="G79">
            <v>175</v>
          </cell>
          <cell r="H79">
            <v>208</v>
          </cell>
          <cell r="I79">
            <v>0.8</v>
          </cell>
          <cell r="J79" t="str">
            <v xml:space="preserve"> GOL A GOL</v>
          </cell>
          <cell r="K79" t="str">
            <v xml:space="preserve"> GOL A GOL</v>
          </cell>
          <cell r="L79">
            <v>175</v>
          </cell>
          <cell r="M79">
            <v>208</v>
          </cell>
          <cell r="N79">
            <v>0.8</v>
          </cell>
          <cell r="O79" t="str">
            <v>PT</v>
          </cell>
          <cell r="P79" t="str">
            <v>FS</v>
          </cell>
          <cell r="Q79" t="str">
            <v>CAT.</v>
          </cell>
        </row>
        <row r="80">
          <cell r="A80" t="str">
            <v>C33:CAT.</v>
          </cell>
          <cell r="B80" t="str">
            <v xml:space="preserve"> 22H30</v>
          </cell>
          <cell r="C80">
            <v>0.9375</v>
          </cell>
          <cell r="D80">
            <v>36282</v>
          </cell>
          <cell r="E80">
            <v>20</v>
          </cell>
          <cell r="F80">
            <v>1</v>
          </cell>
          <cell r="G80">
            <v>175</v>
          </cell>
          <cell r="H80">
            <v>215</v>
          </cell>
          <cell r="I80">
            <v>0.8</v>
          </cell>
          <cell r="J80" t="str">
            <v xml:space="preserve"> GOL A GOL</v>
          </cell>
          <cell r="K80" t="str">
            <v xml:space="preserve"> GOL A GOL</v>
          </cell>
          <cell r="L80">
            <v>175</v>
          </cell>
          <cell r="M80">
            <v>215</v>
          </cell>
          <cell r="N80">
            <v>0.8</v>
          </cell>
          <cell r="O80" t="str">
            <v>PT</v>
          </cell>
          <cell r="P80" t="str">
            <v>FS</v>
          </cell>
          <cell r="Q80" t="str">
            <v>CAT.</v>
          </cell>
        </row>
        <row r="81">
          <cell r="A81" t="str">
            <v>C33:CAT.</v>
          </cell>
          <cell r="B81" t="str">
            <v xml:space="preserve"> 23H00</v>
          </cell>
          <cell r="C81">
            <v>0.95833333333333337</v>
          </cell>
          <cell r="D81">
            <v>36282</v>
          </cell>
          <cell r="E81">
            <v>20</v>
          </cell>
          <cell r="F81">
            <v>1</v>
          </cell>
          <cell r="G81">
            <v>175</v>
          </cell>
          <cell r="H81">
            <v>296</v>
          </cell>
          <cell r="I81">
            <v>0.6</v>
          </cell>
          <cell r="J81" t="str">
            <v xml:space="preserve"> GOL A GOL</v>
          </cell>
          <cell r="K81" t="str">
            <v xml:space="preserve"> GOL A GOL</v>
          </cell>
          <cell r="L81">
            <v>175</v>
          </cell>
          <cell r="M81">
            <v>296</v>
          </cell>
          <cell r="N81">
            <v>0.6</v>
          </cell>
          <cell r="O81" t="str">
            <v>PT</v>
          </cell>
          <cell r="P81" t="str">
            <v>FS</v>
          </cell>
          <cell r="Q81" t="str">
            <v>CAT.</v>
          </cell>
        </row>
        <row r="82">
          <cell r="A82" t="str">
            <v>C33:CAT.</v>
          </cell>
          <cell r="B82" t="str">
            <v xml:space="preserve"> 22H00</v>
          </cell>
          <cell r="C82">
            <v>0.91666666666666663</v>
          </cell>
          <cell r="D82">
            <v>36284</v>
          </cell>
          <cell r="E82">
            <v>20</v>
          </cell>
          <cell r="F82">
            <v>1</v>
          </cell>
          <cell r="G82">
            <v>75</v>
          </cell>
          <cell r="H82">
            <v>357</v>
          </cell>
          <cell r="I82">
            <v>0.2</v>
          </cell>
          <cell r="J82" t="str">
            <v xml:space="preserve"> NOTICIAS 33</v>
          </cell>
          <cell r="K82" t="str">
            <v xml:space="preserve"> NOTICIAS 33</v>
          </cell>
          <cell r="L82">
            <v>75</v>
          </cell>
          <cell r="M82">
            <v>357</v>
          </cell>
          <cell r="N82">
            <v>0.2</v>
          </cell>
          <cell r="O82" t="str">
            <v>PT</v>
          </cell>
          <cell r="P82" t="str">
            <v>Lab</v>
          </cell>
          <cell r="Q82" t="str">
            <v>CAT.</v>
          </cell>
        </row>
        <row r="83">
          <cell r="A83" t="str">
            <v>C33:CAT.</v>
          </cell>
          <cell r="B83" t="str">
            <v xml:space="preserve"> 22H00</v>
          </cell>
          <cell r="C83">
            <v>0.91666666666666663</v>
          </cell>
          <cell r="D83">
            <v>36287</v>
          </cell>
          <cell r="E83">
            <v>20</v>
          </cell>
          <cell r="F83">
            <v>1</v>
          </cell>
          <cell r="G83">
            <v>75</v>
          </cell>
          <cell r="H83">
            <v>536</v>
          </cell>
          <cell r="I83">
            <v>0.1</v>
          </cell>
          <cell r="J83" t="str">
            <v xml:space="preserve"> NOTICIAS 33</v>
          </cell>
          <cell r="K83" t="str">
            <v xml:space="preserve"> NOTICIAS 33</v>
          </cell>
          <cell r="L83">
            <v>75</v>
          </cell>
          <cell r="M83">
            <v>536</v>
          </cell>
          <cell r="N83">
            <v>0.1</v>
          </cell>
          <cell r="O83" t="str">
            <v>PT</v>
          </cell>
          <cell r="P83" t="str">
            <v>Lab</v>
          </cell>
          <cell r="Q83" t="str">
            <v>CAT.</v>
          </cell>
        </row>
        <row r="84">
          <cell r="A84" t="str">
            <v>C33:CAT.</v>
          </cell>
          <cell r="B84" t="str">
            <v xml:space="preserve"> 23H30</v>
          </cell>
          <cell r="C84">
            <v>0.97916666666666663</v>
          </cell>
          <cell r="D84">
            <v>36288</v>
          </cell>
          <cell r="E84">
            <v>20</v>
          </cell>
          <cell r="F84">
            <v>1</v>
          </cell>
          <cell r="G84">
            <v>125</v>
          </cell>
          <cell r="H84">
            <v>298</v>
          </cell>
          <cell r="I84">
            <v>0.4</v>
          </cell>
          <cell r="J84" t="str">
            <v xml:space="preserve"> MILENIUM</v>
          </cell>
          <cell r="K84" t="str">
            <v xml:space="preserve"> MILENIUM</v>
          </cell>
          <cell r="L84">
            <v>125</v>
          </cell>
          <cell r="M84">
            <v>298</v>
          </cell>
          <cell r="N84">
            <v>0.4</v>
          </cell>
          <cell r="O84" t="str">
            <v>PT</v>
          </cell>
          <cell r="P84" t="str">
            <v>FS</v>
          </cell>
          <cell r="Q84" t="str">
            <v>CAT.</v>
          </cell>
        </row>
        <row r="85">
          <cell r="A85" t="str">
            <v>C33:CAT.</v>
          </cell>
          <cell r="B85" t="str">
            <v xml:space="preserve"> 22H30</v>
          </cell>
          <cell r="C85">
            <v>0.9375</v>
          </cell>
          <cell r="D85">
            <v>36289</v>
          </cell>
          <cell r="E85">
            <v>20</v>
          </cell>
          <cell r="F85">
            <v>1</v>
          </cell>
          <cell r="G85">
            <v>175</v>
          </cell>
          <cell r="H85">
            <v>227</v>
          </cell>
          <cell r="I85">
            <v>0.8</v>
          </cell>
          <cell r="J85" t="str">
            <v xml:space="preserve"> GOL A GOL</v>
          </cell>
          <cell r="K85" t="str">
            <v xml:space="preserve"> GOL A GOL</v>
          </cell>
          <cell r="L85">
            <v>175</v>
          </cell>
          <cell r="M85">
            <v>227</v>
          </cell>
          <cell r="N85">
            <v>0.8</v>
          </cell>
          <cell r="O85" t="str">
            <v>PT</v>
          </cell>
          <cell r="P85" t="str">
            <v>FS</v>
          </cell>
          <cell r="Q85" t="str">
            <v>CAT.</v>
          </cell>
        </row>
        <row r="86">
          <cell r="A86" t="str">
            <v>C33:CAT.</v>
          </cell>
          <cell r="B86" t="str">
            <v xml:space="preserve"> 22H00</v>
          </cell>
          <cell r="C86">
            <v>0.91666666666666663</v>
          </cell>
          <cell r="D86">
            <v>36292</v>
          </cell>
          <cell r="E86">
            <v>20</v>
          </cell>
          <cell r="F86">
            <v>1</v>
          </cell>
          <cell r="G86">
            <v>75</v>
          </cell>
          <cell r="H86">
            <v>214</v>
          </cell>
          <cell r="I86">
            <v>0.3</v>
          </cell>
          <cell r="J86" t="str">
            <v xml:space="preserve"> NOTICIAS 33</v>
          </cell>
          <cell r="K86" t="str">
            <v xml:space="preserve"> NOTICIAS 33</v>
          </cell>
          <cell r="L86">
            <v>75</v>
          </cell>
          <cell r="M86">
            <v>214</v>
          </cell>
          <cell r="N86">
            <v>0.3</v>
          </cell>
          <cell r="O86" t="str">
            <v>PT</v>
          </cell>
          <cell r="P86" t="str">
            <v>Lab</v>
          </cell>
          <cell r="Q86" t="str">
            <v>CAT.</v>
          </cell>
        </row>
        <row r="87">
          <cell r="A87" t="str">
            <v>C33:CAT.</v>
          </cell>
          <cell r="B87" t="str">
            <v xml:space="preserve"> 22H00</v>
          </cell>
          <cell r="C87">
            <v>0.91666666666666663</v>
          </cell>
          <cell r="D87">
            <v>36294</v>
          </cell>
          <cell r="E87">
            <v>20</v>
          </cell>
          <cell r="F87">
            <v>1</v>
          </cell>
          <cell r="G87">
            <v>75</v>
          </cell>
          <cell r="H87">
            <v>1072</v>
          </cell>
          <cell r="I87">
            <v>0.1</v>
          </cell>
          <cell r="J87" t="str">
            <v xml:space="preserve"> NOTICIAS 33</v>
          </cell>
          <cell r="K87" t="str">
            <v xml:space="preserve"> NOTICIAS 33</v>
          </cell>
          <cell r="L87">
            <v>75</v>
          </cell>
          <cell r="M87">
            <v>1072</v>
          </cell>
          <cell r="N87">
            <v>0.1</v>
          </cell>
          <cell r="O87" t="str">
            <v>PT</v>
          </cell>
          <cell r="P87" t="str">
            <v>Lab</v>
          </cell>
          <cell r="Q87" t="str">
            <v>CAT.</v>
          </cell>
        </row>
        <row r="88">
          <cell r="A88" t="str">
            <v>C33:CAT.</v>
          </cell>
          <cell r="B88" t="str">
            <v xml:space="preserve"> 23H00</v>
          </cell>
          <cell r="C88">
            <v>0.95833333333333337</v>
          </cell>
          <cell r="D88">
            <v>36295</v>
          </cell>
          <cell r="E88">
            <v>20</v>
          </cell>
          <cell r="F88">
            <v>1</v>
          </cell>
          <cell r="G88">
            <v>125</v>
          </cell>
          <cell r="H88">
            <v>298</v>
          </cell>
          <cell r="I88">
            <v>0.4</v>
          </cell>
          <cell r="J88" t="str">
            <v xml:space="preserve"> MILENIUM</v>
          </cell>
          <cell r="K88" t="str">
            <v xml:space="preserve"> MILENIUM</v>
          </cell>
          <cell r="L88">
            <v>125</v>
          </cell>
          <cell r="M88">
            <v>298</v>
          </cell>
          <cell r="N88">
            <v>0.4</v>
          </cell>
          <cell r="O88" t="str">
            <v>PT</v>
          </cell>
          <cell r="P88" t="str">
            <v>FS</v>
          </cell>
          <cell r="Q88" t="str">
            <v>CAT.</v>
          </cell>
        </row>
        <row r="89">
          <cell r="A89" t="str">
            <v>C33:CAT.</v>
          </cell>
          <cell r="B89" t="str">
            <v xml:space="preserve"> 22H00</v>
          </cell>
          <cell r="C89">
            <v>0.91666666666666663</v>
          </cell>
          <cell r="D89">
            <v>36296</v>
          </cell>
          <cell r="E89">
            <v>20</v>
          </cell>
          <cell r="F89">
            <v>1</v>
          </cell>
          <cell r="G89">
            <v>175</v>
          </cell>
          <cell r="H89">
            <v>227</v>
          </cell>
          <cell r="I89">
            <v>0.8</v>
          </cell>
          <cell r="J89" t="str">
            <v xml:space="preserve"> GOL A GOL</v>
          </cell>
          <cell r="K89" t="str">
            <v xml:space="preserve"> GOL A GOL</v>
          </cell>
          <cell r="L89">
            <v>175</v>
          </cell>
          <cell r="M89">
            <v>227</v>
          </cell>
          <cell r="N89">
            <v>0.8</v>
          </cell>
          <cell r="O89" t="str">
            <v>PT</v>
          </cell>
          <cell r="P89" t="str">
            <v>FS</v>
          </cell>
          <cell r="Q89" t="str">
            <v>CAT.</v>
          </cell>
        </row>
        <row r="90">
          <cell r="A90" t="str">
            <v>C33:CAT.</v>
          </cell>
          <cell r="B90" t="str">
            <v xml:space="preserve"> 22H00</v>
          </cell>
          <cell r="C90">
            <v>0.91666666666666663</v>
          </cell>
          <cell r="D90">
            <v>36304</v>
          </cell>
          <cell r="E90">
            <v>20</v>
          </cell>
          <cell r="F90">
            <v>1</v>
          </cell>
          <cell r="G90">
            <v>75</v>
          </cell>
          <cell r="H90">
            <v>536</v>
          </cell>
          <cell r="I90">
            <v>0.1</v>
          </cell>
          <cell r="J90" t="str">
            <v xml:space="preserve"> NOTICIAS 33</v>
          </cell>
          <cell r="K90" t="str">
            <v xml:space="preserve"> NOTICIAS 33</v>
          </cell>
          <cell r="L90">
            <v>75</v>
          </cell>
          <cell r="M90">
            <v>536</v>
          </cell>
          <cell r="N90">
            <v>0.1</v>
          </cell>
          <cell r="O90" t="str">
            <v>PT</v>
          </cell>
          <cell r="P90" t="str">
            <v>Lab</v>
          </cell>
          <cell r="Q90" t="str">
            <v>CAT.</v>
          </cell>
        </row>
        <row r="91">
          <cell r="A91" t="str">
            <v>C33:CAT.</v>
          </cell>
          <cell r="B91" t="str">
            <v xml:space="preserve"> 22H00</v>
          </cell>
          <cell r="C91">
            <v>0.91666666666666663</v>
          </cell>
          <cell r="D91">
            <v>36306</v>
          </cell>
          <cell r="E91">
            <v>20</v>
          </cell>
          <cell r="F91">
            <v>1</v>
          </cell>
          <cell r="G91">
            <v>75</v>
          </cell>
          <cell r="H91">
            <v>214</v>
          </cell>
          <cell r="I91">
            <v>0.3</v>
          </cell>
          <cell r="J91" t="str">
            <v xml:space="preserve"> NOTICIAS 33</v>
          </cell>
          <cell r="K91" t="str">
            <v xml:space="preserve"> NOTICIAS 33</v>
          </cell>
          <cell r="L91">
            <v>75</v>
          </cell>
          <cell r="M91">
            <v>214</v>
          </cell>
          <cell r="N91">
            <v>0.3</v>
          </cell>
          <cell r="O91" t="str">
            <v>PT</v>
          </cell>
          <cell r="P91" t="str">
            <v>Lab</v>
          </cell>
          <cell r="Q91" t="str">
            <v>CAT.</v>
          </cell>
        </row>
        <row r="92">
          <cell r="A92" t="str">
            <v>C33:CAT.</v>
          </cell>
          <cell r="B92" t="str">
            <v xml:space="preserve"> 22H00</v>
          </cell>
          <cell r="C92">
            <v>0.91666666666666663</v>
          </cell>
          <cell r="D92">
            <v>36307</v>
          </cell>
          <cell r="E92">
            <v>20</v>
          </cell>
          <cell r="F92">
            <v>1</v>
          </cell>
          <cell r="G92">
            <v>75</v>
          </cell>
          <cell r="H92">
            <v>536</v>
          </cell>
          <cell r="I92">
            <v>0.1</v>
          </cell>
          <cell r="J92" t="str">
            <v xml:space="preserve"> NOTICIAS 33</v>
          </cell>
          <cell r="K92" t="str">
            <v xml:space="preserve"> NOTICIAS 33</v>
          </cell>
          <cell r="L92">
            <v>75</v>
          </cell>
          <cell r="M92">
            <v>536</v>
          </cell>
          <cell r="N92">
            <v>0.1</v>
          </cell>
          <cell r="O92" t="str">
            <v>PT</v>
          </cell>
          <cell r="P92" t="str">
            <v>Lab</v>
          </cell>
          <cell r="Q92" t="str">
            <v>CAT.</v>
          </cell>
        </row>
        <row r="93">
          <cell r="A93" t="str">
            <v>C33:CAT.</v>
          </cell>
          <cell r="B93" t="str">
            <v xml:space="preserve"> 22H00</v>
          </cell>
          <cell r="C93">
            <v>0.91666666666666663</v>
          </cell>
          <cell r="D93">
            <v>36308</v>
          </cell>
          <cell r="E93">
            <v>20</v>
          </cell>
          <cell r="F93">
            <v>1</v>
          </cell>
          <cell r="G93">
            <v>75</v>
          </cell>
          <cell r="H93">
            <v>1072</v>
          </cell>
          <cell r="I93">
            <v>0.1</v>
          </cell>
          <cell r="J93" t="str">
            <v xml:space="preserve"> NOTICIAS 33</v>
          </cell>
          <cell r="K93" t="str">
            <v xml:space="preserve"> NOTICIAS 33</v>
          </cell>
          <cell r="L93">
            <v>75</v>
          </cell>
          <cell r="M93">
            <v>1072</v>
          </cell>
          <cell r="N93">
            <v>0.1</v>
          </cell>
          <cell r="O93" t="str">
            <v>PT</v>
          </cell>
          <cell r="P93" t="str">
            <v>Lab</v>
          </cell>
          <cell r="Q93" t="str">
            <v>CAT.</v>
          </cell>
        </row>
        <row r="94">
          <cell r="A94" t="str">
            <v>C33:CAT.</v>
          </cell>
          <cell r="B94" t="str">
            <v xml:space="preserve"> 24H00</v>
          </cell>
          <cell r="C94">
            <v>1</v>
          </cell>
          <cell r="D94">
            <v>36309</v>
          </cell>
          <cell r="E94">
            <v>20</v>
          </cell>
          <cell r="F94">
            <v>1</v>
          </cell>
          <cell r="G94">
            <v>125</v>
          </cell>
          <cell r="H94">
            <v>298</v>
          </cell>
          <cell r="I94">
            <v>0.4</v>
          </cell>
          <cell r="J94" t="str">
            <v xml:space="preserve"> MILENIUM</v>
          </cell>
          <cell r="K94" t="str">
            <v xml:space="preserve"> MILENIUM</v>
          </cell>
          <cell r="L94">
            <v>125</v>
          </cell>
          <cell r="M94">
            <v>298</v>
          </cell>
          <cell r="N94">
            <v>0.4</v>
          </cell>
          <cell r="O94" t="str">
            <v>PT</v>
          </cell>
          <cell r="P94" t="str">
            <v>FS</v>
          </cell>
          <cell r="Q94" t="str">
            <v>CAT.</v>
          </cell>
        </row>
        <row r="95">
          <cell r="A95" t="str">
            <v>C33:CAT.</v>
          </cell>
          <cell r="B95" t="str">
            <v xml:space="preserve"> 16H00</v>
          </cell>
          <cell r="C95">
            <v>0.66666666666666663</v>
          </cell>
          <cell r="D95">
            <v>36311</v>
          </cell>
          <cell r="E95">
            <v>20</v>
          </cell>
          <cell r="F95">
            <v>1</v>
          </cell>
          <cell r="G95">
            <v>75</v>
          </cell>
          <cell r="H95">
            <v>500</v>
          </cell>
          <cell r="I95">
            <v>0.1</v>
          </cell>
          <cell r="J95" t="str">
            <v xml:space="preserve"> PLANETA TERRA</v>
          </cell>
          <cell r="K95" t="str">
            <v xml:space="preserve"> PLANETA TERRA</v>
          </cell>
          <cell r="L95">
            <v>75</v>
          </cell>
          <cell r="M95">
            <v>500</v>
          </cell>
          <cell r="N95">
            <v>0.1</v>
          </cell>
          <cell r="O95" t="str">
            <v>DT</v>
          </cell>
          <cell r="P95" t="str">
            <v>Lab</v>
          </cell>
          <cell r="Q95" t="str">
            <v>CAT.</v>
          </cell>
        </row>
        <row r="96">
          <cell r="A96" t="str">
            <v>C33:CAT.</v>
          </cell>
          <cell r="B96" t="str">
            <v xml:space="preserve"> 22H00</v>
          </cell>
          <cell r="C96">
            <v>0.91666666666666663</v>
          </cell>
          <cell r="D96">
            <v>36312</v>
          </cell>
          <cell r="E96">
            <v>20</v>
          </cell>
          <cell r="F96">
            <v>1</v>
          </cell>
          <cell r="G96">
            <v>75</v>
          </cell>
          <cell r="H96">
            <v>500</v>
          </cell>
          <cell r="I96">
            <v>0.1</v>
          </cell>
          <cell r="J96" t="str">
            <v xml:space="preserve"> NOTICIAS 33</v>
          </cell>
          <cell r="K96" t="str">
            <v xml:space="preserve"> NOTICIAS 33</v>
          </cell>
          <cell r="L96">
            <v>75</v>
          </cell>
          <cell r="M96">
            <v>500</v>
          </cell>
          <cell r="N96">
            <v>0.1</v>
          </cell>
          <cell r="O96" t="str">
            <v>PT</v>
          </cell>
          <cell r="P96" t="str">
            <v>Lab</v>
          </cell>
          <cell r="Q96" t="str">
            <v>CAT.</v>
          </cell>
        </row>
        <row r="97">
          <cell r="A97" t="str">
            <v>C33:CAT.</v>
          </cell>
          <cell r="B97" t="str">
            <v xml:space="preserve"> 22H00</v>
          </cell>
          <cell r="C97">
            <v>0.91666666666666663</v>
          </cell>
          <cell r="D97">
            <v>36313</v>
          </cell>
          <cell r="E97">
            <v>20</v>
          </cell>
          <cell r="F97">
            <v>1</v>
          </cell>
          <cell r="G97">
            <v>75</v>
          </cell>
          <cell r="H97">
            <v>214</v>
          </cell>
          <cell r="I97">
            <v>0.3</v>
          </cell>
          <cell r="J97" t="str">
            <v xml:space="preserve"> NOTICIAS 33</v>
          </cell>
          <cell r="K97" t="str">
            <v xml:space="preserve"> NOTICIAS 33</v>
          </cell>
          <cell r="L97">
            <v>75</v>
          </cell>
          <cell r="M97">
            <v>214</v>
          </cell>
          <cell r="N97">
            <v>0.3</v>
          </cell>
          <cell r="O97" t="str">
            <v>PT</v>
          </cell>
          <cell r="P97" t="str">
            <v>Lab</v>
          </cell>
          <cell r="Q97" t="str">
            <v>CAT.</v>
          </cell>
        </row>
        <row r="98">
          <cell r="A98" t="str">
            <v>C33:CAT.</v>
          </cell>
          <cell r="B98" t="str">
            <v xml:space="preserve"> 16H00</v>
          </cell>
          <cell r="C98">
            <v>0.66666666666666663</v>
          </cell>
          <cell r="D98">
            <v>36315</v>
          </cell>
          <cell r="E98">
            <v>20</v>
          </cell>
          <cell r="F98">
            <v>1</v>
          </cell>
          <cell r="G98">
            <v>75</v>
          </cell>
          <cell r="H98">
            <v>250</v>
          </cell>
          <cell r="I98">
            <v>0.3</v>
          </cell>
          <cell r="J98" t="str">
            <v xml:space="preserve"> PLANETA TERRA</v>
          </cell>
          <cell r="K98" t="str">
            <v xml:space="preserve"> PLANETA TERRA</v>
          </cell>
          <cell r="L98">
            <v>75</v>
          </cell>
          <cell r="M98">
            <v>250</v>
          </cell>
          <cell r="N98">
            <v>0.3</v>
          </cell>
          <cell r="O98" t="str">
            <v>DT</v>
          </cell>
          <cell r="P98" t="str">
            <v>Lab</v>
          </cell>
          <cell r="Q98" t="str">
            <v>CAT.</v>
          </cell>
        </row>
        <row r="99">
          <cell r="A99" t="str">
            <v>C33:CAT.</v>
          </cell>
          <cell r="B99" t="str">
            <v xml:space="preserve"> 22H00</v>
          </cell>
          <cell r="C99">
            <v>0.91666666666666663</v>
          </cell>
          <cell r="D99">
            <v>36315</v>
          </cell>
          <cell r="E99">
            <v>20</v>
          </cell>
          <cell r="F99">
            <v>1</v>
          </cell>
          <cell r="G99">
            <v>75</v>
          </cell>
          <cell r="H99">
            <v>1000</v>
          </cell>
          <cell r="I99">
            <v>0.1</v>
          </cell>
          <cell r="J99" t="str">
            <v xml:space="preserve"> NOTICIAS 33</v>
          </cell>
          <cell r="K99" t="str">
            <v xml:space="preserve"> NOTICIAS 33</v>
          </cell>
          <cell r="L99">
            <v>75</v>
          </cell>
          <cell r="M99">
            <v>1000</v>
          </cell>
          <cell r="N99">
            <v>0.1</v>
          </cell>
          <cell r="O99" t="str">
            <v>PT</v>
          </cell>
          <cell r="P99" t="str">
            <v>Lab</v>
          </cell>
          <cell r="Q99" t="str">
            <v>CAT.</v>
          </cell>
        </row>
        <row r="100">
          <cell r="A100" t="str">
            <v>C33:CAT.</v>
          </cell>
          <cell r="B100" t="str">
            <v xml:space="preserve"> 22H00</v>
          </cell>
          <cell r="C100">
            <v>0.91666666666666663</v>
          </cell>
          <cell r="D100">
            <v>36316</v>
          </cell>
          <cell r="E100">
            <v>20</v>
          </cell>
          <cell r="F100">
            <v>1</v>
          </cell>
          <cell r="G100">
            <v>125</v>
          </cell>
          <cell r="H100">
            <v>893</v>
          </cell>
          <cell r="I100">
            <v>0.1</v>
          </cell>
          <cell r="J100" t="str">
            <v xml:space="preserve"> MILENIUM</v>
          </cell>
          <cell r="K100" t="str">
            <v xml:space="preserve"> MILENIUM</v>
          </cell>
          <cell r="L100">
            <v>125</v>
          </cell>
          <cell r="M100">
            <v>893</v>
          </cell>
          <cell r="N100">
            <v>0.1</v>
          </cell>
          <cell r="O100" t="str">
            <v>PT</v>
          </cell>
          <cell r="P100" t="str">
            <v>FS</v>
          </cell>
          <cell r="Q100" t="str">
            <v>CAT.</v>
          </cell>
        </row>
        <row r="101">
          <cell r="A101" t="str">
            <v>C33:CAT.</v>
          </cell>
          <cell r="B101" t="str">
            <v xml:space="preserve"> 23H00</v>
          </cell>
          <cell r="C101">
            <v>0.95833333333333337</v>
          </cell>
          <cell r="D101">
            <v>36316</v>
          </cell>
          <cell r="E101">
            <v>20</v>
          </cell>
          <cell r="F101">
            <v>1</v>
          </cell>
          <cell r="G101">
            <v>125</v>
          </cell>
          <cell r="H101">
            <v>298</v>
          </cell>
          <cell r="I101">
            <v>0.4</v>
          </cell>
          <cell r="J101" t="str">
            <v xml:space="preserve"> MILENIUM</v>
          </cell>
          <cell r="K101" t="str">
            <v xml:space="preserve"> MILENIUM</v>
          </cell>
          <cell r="L101">
            <v>125</v>
          </cell>
          <cell r="M101">
            <v>298</v>
          </cell>
          <cell r="N101">
            <v>0.4</v>
          </cell>
          <cell r="O101" t="str">
            <v>PT</v>
          </cell>
          <cell r="P101" t="str">
            <v>FS</v>
          </cell>
          <cell r="Q101" t="str">
            <v>CAT.</v>
          </cell>
        </row>
        <row r="102">
          <cell r="A102" t="str">
            <v>C33:CAT.</v>
          </cell>
          <cell r="B102" t="str">
            <v xml:space="preserve"> 21H00</v>
          </cell>
          <cell r="C102">
            <v>0.875</v>
          </cell>
          <cell r="D102">
            <v>36317</v>
          </cell>
          <cell r="E102">
            <v>20</v>
          </cell>
          <cell r="F102">
            <v>1</v>
          </cell>
          <cell r="G102">
            <v>125</v>
          </cell>
          <cell r="H102">
            <v>255</v>
          </cell>
          <cell r="I102">
            <v>0.5</v>
          </cell>
          <cell r="J102" t="str">
            <v xml:space="preserve"> LABERINTO DE SOMBRAS (R)</v>
          </cell>
          <cell r="K102" t="str">
            <v xml:space="preserve"> LABERINTO DE SOMBRAS (R)</v>
          </cell>
          <cell r="L102">
            <v>125</v>
          </cell>
          <cell r="M102">
            <v>255</v>
          </cell>
          <cell r="N102">
            <v>0.5</v>
          </cell>
          <cell r="O102" t="str">
            <v>PT</v>
          </cell>
          <cell r="P102" t="str">
            <v>FS</v>
          </cell>
          <cell r="Q102" t="str">
            <v>CAT.</v>
          </cell>
        </row>
        <row r="103">
          <cell r="A103" t="str">
            <v>C33:CAT.</v>
          </cell>
          <cell r="B103" t="str">
            <v xml:space="preserve"> 22H00</v>
          </cell>
          <cell r="C103">
            <v>0.91666666666666663</v>
          </cell>
          <cell r="D103">
            <v>36318</v>
          </cell>
          <cell r="E103">
            <v>20</v>
          </cell>
          <cell r="F103">
            <v>1</v>
          </cell>
          <cell r="G103">
            <v>75</v>
          </cell>
          <cell r="H103">
            <v>500</v>
          </cell>
          <cell r="I103">
            <v>0.1</v>
          </cell>
          <cell r="J103" t="str">
            <v xml:space="preserve"> NOTICIAS 33</v>
          </cell>
          <cell r="K103" t="str">
            <v xml:space="preserve"> NOTICIAS 33</v>
          </cell>
          <cell r="L103">
            <v>75</v>
          </cell>
          <cell r="M103">
            <v>500</v>
          </cell>
          <cell r="N103">
            <v>0.1</v>
          </cell>
          <cell r="O103" t="str">
            <v>PT</v>
          </cell>
          <cell r="P103" t="str">
            <v>Lab</v>
          </cell>
          <cell r="Q103" t="str">
            <v>CAT.</v>
          </cell>
        </row>
        <row r="104">
          <cell r="A104" t="str">
            <v>C33:CAT.</v>
          </cell>
          <cell r="B104" t="str">
            <v xml:space="preserve"> 22H00</v>
          </cell>
          <cell r="C104">
            <v>0.91666666666666663</v>
          </cell>
          <cell r="D104">
            <v>36320</v>
          </cell>
          <cell r="E104">
            <v>20</v>
          </cell>
          <cell r="F104">
            <v>1</v>
          </cell>
          <cell r="G104">
            <v>75</v>
          </cell>
          <cell r="H104">
            <v>214</v>
          </cell>
          <cell r="I104">
            <v>0.3</v>
          </cell>
          <cell r="J104" t="str">
            <v xml:space="preserve"> NOTICIAS 33</v>
          </cell>
          <cell r="K104" t="str">
            <v xml:space="preserve"> NOTICIAS 33</v>
          </cell>
          <cell r="L104">
            <v>75</v>
          </cell>
          <cell r="M104">
            <v>214</v>
          </cell>
          <cell r="N104">
            <v>0.3</v>
          </cell>
          <cell r="O104" t="str">
            <v>PT</v>
          </cell>
          <cell r="P104" t="str">
            <v>Lab</v>
          </cell>
          <cell r="Q104" t="str">
            <v>CAT.</v>
          </cell>
        </row>
        <row r="105">
          <cell r="A105" t="str">
            <v>C33:CAT.</v>
          </cell>
          <cell r="B105" t="str">
            <v xml:space="preserve"> 22H00</v>
          </cell>
          <cell r="C105">
            <v>0.91666666666666663</v>
          </cell>
          <cell r="D105">
            <v>36322</v>
          </cell>
          <cell r="E105">
            <v>20</v>
          </cell>
          <cell r="F105">
            <v>1</v>
          </cell>
          <cell r="G105">
            <v>75</v>
          </cell>
          <cell r="H105">
            <v>1000</v>
          </cell>
          <cell r="I105">
            <v>0.1</v>
          </cell>
          <cell r="J105" t="str">
            <v xml:space="preserve"> NOTICIAS 33</v>
          </cell>
          <cell r="K105" t="str">
            <v xml:space="preserve"> NOTICIAS 33</v>
          </cell>
          <cell r="L105">
            <v>75</v>
          </cell>
          <cell r="M105">
            <v>1000</v>
          </cell>
          <cell r="N105">
            <v>0.1</v>
          </cell>
          <cell r="O105" t="str">
            <v>PT</v>
          </cell>
          <cell r="P105" t="str">
            <v>Lab</v>
          </cell>
          <cell r="Q105" t="str">
            <v>CAT.</v>
          </cell>
        </row>
        <row r="106">
          <cell r="A106" t="str">
            <v>C33:CAT.</v>
          </cell>
          <cell r="B106" t="str">
            <v xml:space="preserve"> 21H00</v>
          </cell>
          <cell r="C106">
            <v>0.875</v>
          </cell>
          <cell r="D106">
            <v>36324</v>
          </cell>
          <cell r="E106">
            <v>20</v>
          </cell>
          <cell r="F106">
            <v>1</v>
          </cell>
          <cell r="G106">
            <v>125</v>
          </cell>
          <cell r="H106">
            <v>255</v>
          </cell>
          <cell r="I106">
            <v>0.5</v>
          </cell>
          <cell r="J106" t="str">
            <v xml:space="preserve"> LABERINTO DE SOMBRAS (R)</v>
          </cell>
          <cell r="K106" t="str">
            <v xml:space="preserve"> LABERINTO DE SOMBRAS (R)</v>
          </cell>
          <cell r="L106">
            <v>125</v>
          </cell>
          <cell r="M106">
            <v>255</v>
          </cell>
          <cell r="N106">
            <v>0.5</v>
          </cell>
          <cell r="O106" t="str">
            <v>PT</v>
          </cell>
          <cell r="P106" t="str">
            <v>FS</v>
          </cell>
          <cell r="Q106" t="str">
            <v>CAT.</v>
          </cell>
        </row>
        <row r="107">
          <cell r="A107" t="str">
            <v>C33:CAT.</v>
          </cell>
          <cell r="B107" t="str">
            <v xml:space="preserve"> 22H00</v>
          </cell>
          <cell r="C107">
            <v>0.91666666666666663</v>
          </cell>
          <cell r="D107">
            <v>36324</v>
          </cell>
          <cell r="E107">
            <v>20</v>
          </cell>
          <cell r="F107">
            <v>1</v>
          </cell>
          <cell r="G107">
            <v>175</v>
          </cell>
          <cell r="H107">
            <v>250</v>
          </cell>
          <cell r="I107">
            <v>0.7</v>
          </cell>
          <cell r="J107" t="str">
            <v xml:space="preserve"> GOL A GOL</v>
          </cell>
          <cell r="K107" t="str">
            <v xml:space="preserve"> GOL A GOL</v>
          </cell>
          <cell r="L107">
            <v>175</v>
          </cell>
          <cell r="M107">
            <v>250</v>
          </cell>
          <cell r="N107">
            <v>0.7</v>
          </cell>
          <cell r="O107" t="str">
            <v>PT</v>
          </cell>
          <cell r="P107" t="str">
            <v>FS</v>
          </cell>
          <cell r="Q107" t="str">
            <v>CAT.</v>
          </cell>
        </row>
        <row r="108">
          <cell r="A108" t="str">
            <v>C9:VAL.</v>
          </cell>
          <cell r="B108" t="str">
            <v xml:space="preserve"> 14H30</v>
          </cell>
          <cell r="C108">
            <v>0.60416666666666663</v>
          </cell>
          <cell r="D108">
            <v>36279</v>
          </cell>
          <cell r="E108">
            <v>20</v>
          </cell>
          <cell r="F108">
            <v>1</v>
          </cell>
          <cell r="G108">
            <v>400</v>
          </cell>
          <cell r="H108">
            <v>1067</v>
          </cell>
          <cell r="I108">
            <v>0.4</v>
          </cell>
          <cell r="J108" t="str">
            <v xml:space="preserve">     NOTICIAS  9</v>
          </cell>
          <cell r="K108" t="str">
            <v xml:space="preserve">     NOTICIAS  9</v>
          </cell>
          <cell r="L108">
            <v>400</v>
          </cell>
          <cell r="M108">
            <v>1067</v>
          </cell>
          <cell r="N108">
            <v>0.4</v>
          </cell>
          <cell r="O108" t="str">
            <v>DT</v>
          </cell>
          <cell r="P108" t="str">
            <v>Lab</v>
          </cell>
          <cell r="Q108" t="str">
            <v>VAL.</v>
          </cell>
        </row>
        <row r="109">
          <cell r="A109" t="str">
            <v>C9:VAL.</v>
          </cell>
          <cell r="B109" t="str">
            <v xml:space="preserve"> 15H00</v>
          </cell>
          <cell r="C109">
            <v>0.625</v>
          </cell>
          <cell r="D109">
            <v>36279</v>
          </cell>
          <cell r="E109">
            <v>20</v>
          </cell>
          <cell r="F109">
            <v>1</v>
          </cell>
          <cell r="G109">
            <v>400</v>
          </cell>
          <cell r="H109">
            <v>1067</v>
          </cell>
          <cell r="I109">
            <v>0.4</v>
          </cell>
          <cell r="J109" t="str">
            <v xml:space="preserve">     NOTICIAS  9</v>
          </cell>
          <cell r="K109" t="str">
            <v xml:space="preserve">     NOTICIAS  9</v>
          </cell>
          <cell r="L109">
            <v>400</v>
          </cell>
          <cell r="M109">
            <v>1067</v>
          </cell>
          <cell r="N109">
            <v>0.4</v>
          </cell>
          <cell r="O109" t="str">
            <v>DT</v>
          </cell>
          <cell r="P109" t="str">
            <v>Lab</v>
          </cell>
          <cell r="Q109" t="str">
            <v>VAL.</v>
          </cell>
        </row>
        <row r="110">
          <cell r="A110" t="str">
            <v>C9:VAL.</v>
          </cell>
          <cell r="B110" t="str">
            <v xml:space="preserve"> 18H30</v>
          </cell>
          <cell r="C110">
            <v>0.77083333333333337</v>
          </cell>
          <cell r="D110">
            <v>36279</v>
          </cell>
          <cell r="E110">
            <v>20</v>
          </cell>
          <cell r="F110">
            <v>1</v>
          </cell>
          <cell r="G110">
            <v>150</v>
          </cell>
          <cell r="H110">
            <v>2000</v>
          </cell>
          <cell r="I110">
            <v>0.1</v>
          </cell>
          <cell r="J110" t="str">
            <v xml:space="preserve"> SERIE</v>
          </cell>
          <cell r="K110" t="str">
            <v xml:space="preserve"> SERIE</v>
          </cell>
          <cell r="L110">
            <v>150</v>
          </cell>
          <cell r="M110">
            <v>2000</v>
          </cell>
          <cell r="N110">
            <v>0.1</v>
          </cell>
          <cell r="O110" t="str">
            <v>DT</v>
          </cell>
          <cell r="P110" t="str">
            <v>Lab</v>
          </cell>
          <cell r="Q110" t="str">
            <v>VAL.</v>
          </cell>
        </row>
        <row r="111">
          <cell r="A111" t="str">
            <v>C9:VAL.</v>
          </cell>
          <cell r="B111" t="str">
            <v xml:space="preserve"> 21H00</v>
          </cell>
          <cell r="C111">
            <v>0.875</v>
          </cell>
          <cell r="D111">
            <v>36279</v>
          </cell>
          <cell r="E111">
            <v>20</v>
          </cell>
          <cell r="F111">
            <v>1</v>
          </cell>
          <cell r="G111">
            <v>250</v>
          </cell>
          <cell r="H111">
            <v>714</v>
          </cell>
          <cell r="I111">
            <v>0.3</v>
          </cell>
          <cell r="J111" t="str">
            <v xml:space="preserve">     NOTICIAS  9</v>
          </cell>
          <cell r="K111" t="str">
            <v xml:space="preserve">     NOTICIAS  9</v>
          </cell>
          <cell r="L111">
            <v>250</v>
          </cell>
          <cell r="M111">
            <v>714</v>
          </cell>
          <cell r="N111">
            <v>0.3</v>
          </cell>
          <cell r="O111" t="str">
            <v>PT</v>
          </cell>
          <cell r="P111" t="str">
            <v>Lab</v>
          </cell>
          <cell r="Q111" t="str">
            <v>VAL.</v>
          </cell>
        </row>
        <row r="112">
          <cell r="A112" t="str">
            <v>C9:VAL.</v>
          </cell>
          <cell r="B112" t="str">
            <v xml:space="preserve"> 22H00</v>
          </cell>
          <cell r="C112">
            <v>0.91666666666666663</v>
          </cell>
          <cell r="D112">
            <v>36279</v>
          </cell>
          <cell r="E112">
            <v>20</v>
          </cell>
          <cell r="F112">
            <v>1</v>
          </cell>
          <cell r="G112">
            <v>600</v>
          </cell>
          <cell r="H112">
            <v>714</v>
          </cell>
          <cell r="I112">
            <v>0.8</v>
          </cell>
          <cell r="J112" t="str">
            <v xml:space="preserve"> TOMBOLA</v>
          </cell>
          <cell r="K112" t="str">
            <v xml:space="preserve"> TOMBOLA</v>
          </cell>
          <cell r="L112">
            <v>600</v>
          </cell>
          <cell r="M112">
            <v>714</v>
          </cell>
          <cell r="N112">
            <v>0.8</v>
          </cell>
          <cell r="O112" t="str">
            <v>PT</v>
          </cell>
          <cell r="P112" t="str">
            <v>Lab</v>
          </cell>
          <cell r="Q112" t="str">
            <v>VAL.</v>
          </cell>
        </row>
        <row r="113">
          <cell r="A113" t="str">
            <v>C9:VAL.</v>
          </cell>
          <cell r="B113" t="str">
            <v xml:space="preserve"> 23H30</v>
          </cell>
          <cell r="C113">
            <v>0.97916666666666663</v>
          </cell>
          <cell r="D113">
            <v>36279</v>
          </cell>
          <cell r="E113">
            <v>20</v>
          </cell>
          <cell r="F113">
            <v>1</v>
          </cell>
          <cell r="G113">
            <v>600</v>
          </cell>
          <cell r="H113">
            <v>714</v>
          </cell>
          <cell r="I113">
            <v>0.8</v>
          </cell>
          <cell r="J113" t="str">
            <v xml:space="preserve"> TOMBOLA</v>
          </cell>
          <cell r="K113" t="str">
            <v xml:space="preserve"> TOMBOLA</v>
          </cell>
          <cell r="L113">
            <v>600</v>
          </cell>
          <cell r="M113">
            <v>714</v>
          </cell>
          <cell r="N113">
            <v>0.8</v>
          </cell>
          <cell r="O113" t="str">
            <v>PT</v>
          </cell>
          <cell r="P113" t="str">
            <v>Lab</v>
          </cell>
          <cell r="Q113" t="str">
            <v>VAL.</v>
          </cell>
        </row>
        <row r="114">
          <cell r="A114" t="str">
            <v>C9:VAL.</v>
          </cell>
          <cell r="B114" t="str">
            <v xml:space="preserve"> 14H00</v>
          </cell>
          <cell r="C114">
            <v>0.58333333333333337</v>
          </cell>
          <cell r="D114">
            <v>36280</v>
          </cell>
          <cell r="E114">
            <v>20</v>
          </cell>
          <cell r="F114">
            <v>1</v>
          </cell>
          <cell r="G114">
            <v>400</v>
          </cell>
          <cell r="H114">
            <v>1067</v>
          </cell>
          <cell r="I114">
            <v>0.4</v>
          </cell>
          <cell r="J114" t="str">
            <v xml:space="preserve">     NOTICIAS  9</v>
          </cell>
          <cell r="K114" t="str">
            <v xml:space="preserve">     NOTICIAS  9</v>
          </cell>
          <cell r="L114">
            <v>400</v>
          </cell>
          <cell r="M114">
            <v>1067</v>
          </cell>
          <cell r="N114">
            <v>0.4</v>
          </cell>
          <cell r="O114" t="str">
            <v>DT</v>
          </cell>
          <cell r="P114" t="str">
            <v>Lab</v>
          </cell>
          <cell r="Q114" t="str">
            <v>VAL.</v>
          </cell>
        </row>
        <row r="115">
          <cell r="A115" t="str">
            <v>C9:VAL.</v>
          </cell>
          <cell r="B115" t="str">
            <v xml:space="preserve"> 15H00</v>
          </cell>
          <cell r="C115">
            <v>0.625</v>
          </cell>
          <cell r="D115">
            <v>36280</v>
          </cell>
          <cell r="E115">
            <v>20</v>
          </cell>
          <cell r="F115">
            <v>1</v>
          </cell>
          <cell r="G115">
            <v>400</v>
          </cell>
          <cell r="H115">
            <v>762</v>
          </cell>
          <cell r="I115">
            <v>0.5</v>
          </cell>
          <cell r="J115" t="str">
            <v xml:space="preserve">     NOTICIAS  9</v>
          </cell>
          <cell r="K115" t="str">
            <v xml:space="preserve">     NOTICIAS  9</v>
          </cell>
          <cell r="L115">
            <v>400</v>
          </cell>
          <cell r="M115">
            <v>762</v>
          </cell>
          <cell r="N115">
            <v>0.5</v>
          </cell>
          <cell r="O115" t="str">
            <v>DT</v>
          </cell>
          <cell r="P115" t="str">
            <v>Lab</v>
          </cell>
          <cell r="Q115" t="str">
            <v>VAL.</v>
          </cell>
        </row>
        <row r="116">
          <cell r="A116" t="str">
            <v>C9:VAL.</v>
          </cell>
          <cell r="B116" t="str">
            <v xml:space="preserve"> 16H00</v>
          </cell>
          <cell r="C116">
            <v>0.66666666666666663</v>
          </cell>
          <cell r="D116">
            <v>36280</v>
          </cell>
          <cell r="E116">
            <v>20</v>
          </cell>
          <cell r="F116">
            <v>1</v>
          </cell>
          <cell r="G116">
            <v>150</v>
          </cell>
          <cell r="H116">
            <v>400</v>
          </cell>
          <cell r="I116">
            <v>0.4</v>
          </cell>
          <cell r="J116" t="str">
            <v xml:space="preserve">     LA MUSICA ES LA PISTA</v>
          </cell>
          <cell r="K116" t="str">
            <v xml:space="preserve">     LA MUSICA ES LA PISTA</v>
          </cell>
          <cell r="L116">
            <v>150</v>
          </cell>
          <cell r="M116">
            <v>400</v>
          </cell>
          <cell r="N116">
            <v>0.4</v>
          </cell>
          <cell r="O116" t="str">
            <v>DT</v>
          </cell>
          <cell r="P116" t="str">
            <v>Lab</v>
          </cell>
          <cell r="Q116" t="str">
            <v>VAL.</v>
          </cell>
        </row>
        <row r="117">
          <cell r="A117" t="str">
            <v>C9:VAL.</v>
          </cell>
          <cell r="B117" t="str">
            <v xml:space="preserve"> 21H00</v>
          </cell>
          <cell r="C117">
            <v>0.875</v>
          </cell>
          <cell r="D117">
            <v>36280</v>
          </cell>
          <cell r="E117">
            <v>20</v>
          </cell>
          <cell r="F117">
            <v>1</v>
          </cell>
          <cell r="G117">
            <v>250</v>
          </cell>
          <cell r="H117">
            <v>893</v>
          </cell>
          <cell r="I117">
            <v>0.3</v>
          </cell>
          <cell r="J117" t="str">
            <v xml:space="preserve">     NOTICIAS  9</v>
          </cell>
          <cell r="K117" t="str">
            <v xml:space="preserve">     NOTICIAS  9</v>
          </cell>
          <cell r="L117">
            <v>250</v>
          </cell>
          <cell r="M117">
            <v>893</v>
          </cell>
          <cell r="N117">
            <v>0.3</v>
          </cell>
          <cell r="O117" t="str">
            <v>PT</v>
          </cell>
          <cell r="P117" t="str">
            <v>Lab</v>
          </cell>
          <cell r="Q117" t="str">
            <v>VAL.</v>
          </cell>
        </row>
        <row r="118">
          <cell r="A118" t="str">
            <v>C9:VAL.</v>
          </cell>
          <cell r="B118" t="str">
            <v xml:space="preserve"> 21H30</v>
          </cell>
          <cell r="C118">
            <v>0.89583333333333337</v>
          </cell>
          <cell r="D118">
            <v>36280</v>
          </cell>
          <cell r="E118">
            <v>20</v>
          </cell>
          <cell r="F118">
            <v>1</v>
          </cell>
          <cell r="G118">
            <v>500</v>
          </cell>
          <cell r="H118">
            <v>1429</v>
          </cell>
          <cell r="I118">
            <v>0.3</v>
          </cell>
          <cell r="J118" t="str">
            <v xml:space="preserve"> UN SIGLO DE CANCIONES</v>
          </cell>
          <cell r="K118" t="str">
            <v xml:space="preserve"> UN SIGLO DE CANCIONES</v>
          </cell>
          <cell r="L118">
            <v>500</v>
          </cell>
          <cell r="M118">
            <v>1429</v>
          </cell>
          <cell r="N118">
            <v>0.3</v>
          </cell>
          <cell r="O118" t="str">
            <v>PT</v>
          </cell>
          <cell r="P118" t="str">
            <v>Lab</v>
          </cell>
          <cell r="Q118" t="str">
            <v>VAL.</v>
          </cell>
        </row>
        <row r="119">
          <cell r="A119" t="str">
            <v>C9:VAL.</v>
          </cell>
          <cell r="B119" t="str">
            <v xml:space="preserve"> 22H00</v>
          </cell>
          <cell r="C119">
            <v>0.91666666666666663</v>
          </cell>
          <cell r="D119">
            <v>36280</v>
          </cell>
          <cell r="E119">
            <v>20</v>
          </cell>
          <cell r="F119">
            <v>1</v>
          </cell>
          <cell r="G119">
            <v>500</v>
          </cell>
          <cell r="H119">
            <v>794</v>
          </cell>
          <cell r="I119">
            <v>0.6</v>
          </cell>
          <cell r="J119" t="str">
            <v xml:space="preserve"> UN SIGLO DE CANCIONES</v>
          </cell>
          <cell r="K119" t="str">
            <v xml:space="preserve"> UN SIGLO DE CANCIONES</v>
          </cell>
          <cell r="L119">
            <v>500</v>
          </cell>
          <cell r="M119">
            <v>794</v>
          </cell>
          <cell r="N119">
            <v>0.6</v>
          </cell>
          <cell r="O119" t="str">
            <v>PT</v>
          </cell>
          <cell r="P119" t="str">
            <v>Lab</v>
          </cell>
          <cell r="Q119" t="str">
            <v>VAL.</v>
          </cell>
        </row>
        <row r="120">
          <cell r="A120" t="str">
            <v>C9:VAL.</v>
          </cell>
          <cell r="B120" t="str">
            <v xml:space="preserve"> 14H00</v>
          </cell>
          <cell r="C120">
            <v>0.58333333333333337</v>
          </cell>
          <cell r="D120">
            <v>36281</v>
          </cell>
          <cell r="E120">
            <v>20</v>
          </cell>
          <cell r="F120">
            <v>1</v>
          </cell>
          <cell r="G120">
            <v>350</v>
          </cell>
          <cell r="H120">
            <v>1556</v>
          </cell>
          <cell r="I120">
            <v>0.2</v>
          </cell>
          <cell r="J120" t="str">
            <v xml:space="preserve">     NOTICIAS  9</v>
          </cell>
          <cell r="K120" t="str">
            <v xml:space="preserve">     NOTICIAS  9</v>
          </cell>
          <cell r="L120">
            <v>350</v>
          </cell>
          <cell r="M120">
            <v>1556</v>
          </cell>
          <cell r="N120">
            <v>0.2</v>
          </cell>
          <cell r="O120" t="str">
            <v>DT</v>
          </cell>
          <cell r="P120" t="str">
            <v>FS</v>
          </cell>
          <cell r="Q120" t="str">
            <v>VAL.</v>
          </cell>
        </row>
        <row r="121">
          <cell r="A121" t="str">
            <v>C9:VAL.</v>
          </cell>
          <cell r="B121" t="str">
            <v xml:space="preserve"> 14H30</v>
          </cell>
          <cell r="C121">
            <v>0.60416666666666663</v>
          </cell>
          <cell r="D121">
            <v>36281</v>
          </cell>
          <cell r="E121">
            <v>20</v>
          </cell>
          <cell r="F121">
            <v>1</v>
          </cell>
          <cell r="G121">
            <v>350</v>
          </cell>
          <cell r="H121">
            <v>933</v>
          </cell>
          <cell r="I121">
            <v>0.4</v>
          </cell>
          <cell r="J121" t="str">
            <v xml:space="preserve">     NOTICIAS  9</v>
          </cell>
          <cell r="K121" t="str">
            <v xml:space="preserve">     NOTICIAS  9</v>
          </cell>
          <cell r="L121">
            <v>350</v>
          </cell>
          <cell r="M121">
            <v>933</v>
          </cell>
          <cell r="N121">
            <v>0.4</v>
          </cell>
          <cell r="O121" t="str">
            <v>DT</v>
          </cell>
          <cell r="P121" t="str">
            <v>FS</v>
          </cell>
          <cell r="Q121" t="str">
            <v>VAL.</v>
          </cell>
        </row>
        <row r="122">
          <cell r="A122" t="str">
            <v>C9:VAL.</v>
          </cell>
          <cell r="B122" t="str">
            <v xml:space="preserve"> 15H00</v>
          </cell>
          <cell r="C122">
            <v>0.625</v>
          </cell>
          <cell r="D122">
            <v>36281</v>
          </cell>
          <cell r="E122">
            <v>20</v>
          </cell>
          <cell r="F122">
            <v>1</v>
          </cell>
          <cell r="G122">
            <v>350</v>
          </cell>
          <cell r="H122">
            <v>933</v>
          </cell>
          <cell r="I122">
            <v>0.4</v>
          </cell>
          <cell r="J122" t="str">
            <v xml:space="preserve">     NOTICIAS  9</v>
          </cell>
          <cell r="K122" t="str">
            <v xml:space="preserve">     NOTICIAS  9</v>
          </cell>
          <cell r="L122">
            <v>350</v>
          </cell>
          <cell r="M122">
            <v>933</v>
          </cell>
          <cell r="N122">
            <v>0.4</v>
          </cell>
          <cell r="O122" t="str">
            <v>DT</v>
          </cell>
          <cell r="P122" t="str">
            <v>FS</v>
          </cell>
          <cell r="Q122" t="str">
            <v>VAL.</v>
          </cell>
        </row>
        <row r="123">
          <cell r="A123" t="str">
            <v>C9:VAL.</v>
          </cell>
          <cell r="B123" t="str">
            <v xml:space="preserve"> 16H00</v>
          </cell>
          <cell r="C123">
            <v>0.66666666666666663</v>
          </cell>
          <cell r="D123">
            <v>36281</v>
          </cell>
          <cell r="E123">
            <v>20</v>
          </cell>
          <cell r="F123">
            <v>1</v>
          </cell>
          <cell r="G123">
            <v>250</v>
          </cell>
          <cell r="H123">
            <v>556</v>
          </cell>
          <cell r="I123">
            <v>0.4</v>
          </cell>
          <cell r="J123" t="str">
            <v xml:space="preserve"> CINE DE AVENTURAS</v>
          </cell>
          <cell r="K123" t="str">
            <v xml:space="preserve"> CINE DE AVENTURAS</v>
          </cell>
          <cell r="L123">
            <v>250</v>
          </cell>
          <cell r="M123">
            <v>556</v>
          </cell>
          <cell r="N123">
            <v>0.4</v>
          </cell>
          <cell r="O123" t="str">
            <v>DT</v>
          </cell>
          <cell r="P123" t="str">
            <v>FS</v>
          </cell>
          <cell r="Q123" t="str">
            <v>VAL.</v>
          </cell>
        </row>
        <row r="124">
          <cell r="A124" t="str">
            <v>C9:VAL.</v>
          </cell>
          <cell r="B124" t="str">
            <v xml:space="preserve"> 16H30</v>
          </cell>
          <cell r="C124">
            <v>0.6875</v>
          </cell>
          <cell r="D124">
            <v>36281</v>
          </cell>
          <cell r="E124">
            <v>20</v>
          </cell>
          <cell r="F124">
            <v>1</v>
          </cell>
          <cell r="G124">
            <v>250</v>
          </cell>
          <cell r="H124">
            <v>556</v>
          </cell>
          <cell r="I124">
            <v>0.4</v>
          </cell>
          <cell r="J124" t="str">
            <v xml:space="preserve"> CINE DE AVENTURAS</v>
          </cell>
          <cell r="K124" t="str">
            <v xml:space="preserve"> CINE DE AVENTURAS</v>
          </cell>
          <cell r="L124">
            <v>250</v>
          </cell>
          <cell r="M124">
            <v>556</v>
          </cell>
          <cell r="N124">
            <v>0.4</v>
          </cell>
          <cell r="O124" t="str">
            <v>DT</v>
          </cell>
          <cell r="P124" t="str">
            <v>FS</v>
          </cell>
          <cell r="Q124" t="str">
            <v>VAL.</v>
          </cell>
        </row>
        <row r="125">
          <cell r="A125" t="str">
            <v>C9:VAL.</v>
          </cell>
          <cell r="B125" t="str">
            <v xml:space="preserve"> 18H00</v>
          </cell>
          <cell r="C125">
            <v>0.75</v>
          </cell>
          <cell r="D125">
            <v>36281</v>
          </cell>
          <cell r="E125">
            <v>20</v>
          </cell>
          <cell r="F125">
            <v>1</v>
          </cell>
          <cell r="G125">
            <v>250</v>
          </cell>
          <cell r="H125">
            <v>1111</v>
          </cell>
          <cell r="I125">
            <v>0.2</v>
          </cell>
          <cell r="J125" t="str">
            <v xml:space="preserve"> CINE FAMILIAR</v>
          </cell>
          <cell r="K125" t="str">
            <v xml:space="preserve"> CINE FAMILIAR</v>
          </cell>
          <cell r="L125">
            <v>250</v>
          </cell>
          <cell r="M125">
            <v>1111</v>
          </cell>
          <cell r="N125">
            <v>0.2</v>
          </cell>
          <cell r="O125" t="str">
            <v>DT</v>
          </cell>
          <cell r="P125" t="str">
            <v>FS</v>
          </cell>
          <cell r="Q125" t="str">
            <v>VAL.</v>
          </cell>
        </row>
        <row r="126">
          <cell r="A126" t="str">
            <v>C9:VAL.</v>
          </cell>
          <cell r="B126" t="str">
            <v xml:space="preserve"> 23H30</v>
          </cell>
          <cell r="C126">
            <v>0.97916666666666663</v>
          </cell>
          <cell r="D126">
            <v>36281</v>
          </cell>
          <cell r="E126">
            <v>20</v>
          </cell>
          <cell r="F126">
            <v>1</v>
          </cell>
          <cell r="G126">
            <v>500</v>
          </cell>
          <cell r="H126">
            <v>794</v>
          </cell>
          <cell r="I126">
            <v>0.6</v>
          </cell>
          <cell r="J126" t="str">
            <v xml:space="preserve"> CINE</v>
          </cell>
          <cell r="K126" t="str">
            <v xml:space="preserve"> CINE</v>
          </cell>
          <cell r="L126">
            <v>500</v>
          </cell>
          <cell r="M126">
            <v>794</v>
          </cell>
          <cell r="N126">
            <v>0.6</v>
          </cell>
          <cell r="O126" t="str">
            <v>PT</v>
          </cell>
          <cell r="P126" t="str">
            <v>FS</v>
          </cell>
          <cell r="Q126" t="str">
            <v>VAL.</v>
          </cell>
        </row>
        <row r="127">
          <cell r="A127" t="str">
            <v>C9:VAL.</v>
          </cell>
          <cell r="B127" t="str">
            <v xml:space="preserve"> 24H00</v>
          </cell>
          <cell r="C127">
            <v>1</v>
          </cell>
          <cell r="D127">
            <v>36281</v>
          </cell>
          <cell r="E127">
            <v>20</v>
          </cell>
          <cell r="F127">
            <v>1</v>
          </cell>
          <cell r="G127">
            <v>150</v>
          </cell>
          <cell r="H127">
            <v>313</v>
          </cell>
          <cell r="I127">
            <v>0.5</v>
          </cell>
          <cell r="J127" t="str">
            <v xml:space="preserve"> CINE</v>
          </cell>
          <cell r="K127" t="str">
            <v xml:space="preserve"> CINE</v>
          </cell>
          <cell r="L127">
            <v>150</v>
          </cell>
          <cell r="M127">
            <v>313</v>
          </cell>
          <cell r="N127">
            <v>0.5</v>
          </cell>
          <cell r="O127" t="str">
            <v>PT</v>
          </cell>
          <cell r="P127" t="str">
            <v>FS</v>
          </cell>
          <cell r="Q127" t="str">
            <v>VAL.</v>
          </cell>
        </row>
        <row r="128">
          <cell r="A128" t="str">
            <v>C9:VAL.</v>
          </cell>
          <cell r="B128" t="str">
            <v xml:space="preserve"> 14H00</v>
          </cell>
          <cell r="C128">
            <v>0.58333333333333337</v>
          </cell>
          <cell r="D128">
            <v>36282</v>
          </cell>
          <cell r="E128">
            <v>20</v>
          </cell>
          <cell r="F128">
            <v>1</v>
          </cell>
          <cell r="G128">
            <v>350</v>
          </cell>
          <cell r="H128">
            <v>2333</v>
          </cell>
          <cell r="I128">
            <v>0.1</v>
          </cell>
          <cell r="J128" t="str">
            <v xml:space="preserve">     NOTICIAS  9</v>
          </cell>
          <cell r="K128" t="str">
            <v xml:space="preserve">     NOTICIAS  9</v>
          </cell>
          <cell r="L128">
            <v>350</v>
          </cell>
          <cell r="M128">
            <v>2333</v>
          </cell>
          <cell r="N128">
            <v>0.1</v>
          </cell>
          <cell r="O128" t="str">
            <v>DT</v>
          </cell>
          <cell r="P128" t="str">
            <v>FS</v>
          </cell>
          <cell r="Q128" t="str">
            <v>VAL.</v>
          </cell>
        </row>
        <row r="129">
          <cell r="A129" t="str">
            <v>C9:VAL.</v>
          </cell>
          <cell r="B129" t="str">
            <v xml:space="preserve"> 15H30</v>
          </cell>
          <cell r="C129">
            <v>0.64583333333333337</v>
          </cell>
          <cell r="D129">
            <v>36282</v>
          </cell>
          <cell r="E129">
            <v>20</v>
          </cell>
          <cell r="F129">
            <v>1</v>
          </cell>
          <cell r="G129">
            <v>350</v>
          </cell>
          <cell r="H129">
            <v>667</v>
          </cell>
          <cell r="I129">
            <v>0.5</v>
          </cell>
          <cell r="J129" t="str">
            <v xml:space="preserve">     NOTICIAS  9</v>
          </cell>
          <cell r="K129" t="str">
            <v xml:space="preserve">     NOTICIAS  9</v>
          </cell>
          <cell r="L129">
            <v>350</v>
          </cell>
          <cell r="M129">
            <v>667</v>
          </cell>
          <cell r="N129">
            <v>0.5</v>
          </cell>
          <cell r="O129" t="str">
            <v>DT</v>
          </cell>
          <cell r="P129" t="str">
            <v>FS</v>
          </cell>
          <cell r="Q129" t="str">
            <v>VAL.</v>
          </cell>
        </row>
        <row r="130">
          <cell r="A130" t="str">
            <v>C9:VAL.</v>
          </cell>
          <cell r="B130" t="str">
            <v xml:space="preserve"> 16H00</v>
          </cell>
          <cell r="C130">
            <v>0.66666666666666663</v>
          </cell>
          <cell r="D130">
            <v>36282</v>
          </cell>
          <cell r="E130">
            <v>20</v>
          </cell>
          <cell r="F130">
            <v>1</v>
          </cell>
          <cell r="G130">
            <v>250</v>
          </cell>
          <cell r="H130">
            <v>667</v>
          </cell>
          <cell r="I130">
            <v>0.4</v>
          </cell>
          <cell r="J130" t="str">
            <v xml:space="preserve"> CINE DE AVENTURAS</v>
          </cell>
          <cell r="K130" t="str">
            <v xml:space="preserve"> CINE DE AVENTURAS</v>
          </cell>
          <cell r="L130">
            <v>250</v>
          </cell>
          <cell r="M130">
            <v>667</v>
          </cell>
          <cell r="N130">
            <v>0.4</v>
          </cell>
          <cell r="O130" t="str">
            <v>DT</v>
          </cell>
          <cell r="P130" t="str">
            <v>FS</v>
          </cell>
          <cell r="Q130" t="str">
            <v>VAL.</v>
          </cell>
        </row>
        <row r="131">
          <cell r="A131" t="str">
            <v>C9:VAL.</v>
          </cell>
          <cell r="B131" t="str">
            <v xml:space="preserve"> 16H30</v>
          </cell>
          <cell r="C131">
            <v>0.6875</v>
          </cell>
          <cell r="D131">
            <v>36282</v>
          </cell>
          <cell r="E131">
            <v>20</v>
          </cell>
          <cell r="F131">
            <v>1</v>
          </cell>
          <cell r="G131">
            <v>250</v>
          </cell>
          <cell r="H131">
            <v>667</v>
          </cell>
          <cell r="I131">
            <v>0.4</v>
          </cell>
          <cell r="J131" t="str">
            <v xml:space="preserve"> CINE DE AVENTURAS</v>
          </cell>
          <cell r="K131" t="str">
            <v xml:space="preserve"> CINE DE AVENTURAS</v>
          </cell>
          <cell r="L131">
            <v>250</v>
          </cell>
          <cell r="M131">
            <v>667</v>
          </cell>
          <cell r="N131">
            <v>0.4</v>
          </cell>
          <cell r="O131" t="str">
            <v>DT</v>
          </cell>
          <cell r="P131" t="str">
            <v>FS</v>
          </cell>
          <cell r="Q131" t="str">
            <v>VAL.</v>
          </cell>
        </row>
        <row r="132">
          <cell r="A132" t="str">
            <v>C9:VAL.</v>
          </cell>
          <cell r="B132" t="str">
            <v xml:space="preserve"> 18H00</v>
          </cell>
          <cell r="C132">
            <v>0.75</v>
          </cell>
          <cell r="D132">
            <v>36282</v>
          </cell>
          <cell r="E132">
            <v>20</v>
          </cell>
          <cell r="F132">
            <v>1</v>
          </cell>
          <cell r="G132">
            <v>250</v>
          </cell>
          <cell r="H132">
            <v>1111</v>
          </cell>
          <cell r="I132">
            <v>0.2</v>
          </cell>
          <cell r="J132" t="str">
            <v xml:space="preserve"> CINE</v>
          </cell>
          <cell r="K132" t="str">
            <v xml:space="preserve"> CINE</v>
          </cell>
          <cell r="L132">
            <v>250</v>
          </cell>
          <cell r="M132">
            <v>1111</v>
          </cell>
          <cell r="N132">
            <v>0.2</v>
          </cell>
          <cell r="O132" t="str">
            <v>DT</v>
          </cell>
          <cell r="P132" t="str">
            <v>FS</v>
          </cell>
          <cell r="Q132" t="str">
            <v>VAL.</v>
          </cell>
        </row>
        <row r="133">
          <cell r="A133" t="str">
            <v>C9:VAL.</v>
          </cell>
          <cell r="B133" t="str">
            <v xml:space="preserve"> 21H00</v>
          </cell>
          <cell r="C133">
            <v>0.875</v>
          </cell>
          <cell r="D133">
            <v>36282</v>
          </cell>
          <cell r="E133">
            <v>20</v>
          </cell>
          <cell r="F133">
            <v>1</v>
          </cell>
          <cell r="G133">
            <v>300</v>
          </cell>
          <cell r="H133">
            <v>857</v>
          </cell>
          <cell r="I133">
            <v>0.3</v>
          </cell>
          <cell r="J133" t="str">
            <v xml:space="preserve"> MINUT A MINUT</v>
          </cell>
          <cell r="K133" t="str">
            <v xml:space="preserve"> MINUT A MINUT</v>
          </cell>
          <cell r="L133">
            <v>300</v>
          </cell>
          <cell r="M133">
            <v>857</v>
          </cell>
          <cell r="N133">
            <v>0.3</v>
          </cell>
          <cell r="O133" t="str">
            <v>PT</v>
          </cell>
          <cell r="P133" t="str">
            <v>FS</v>
          </cell>
          <cell r="Q133" t="str">
            <v>VAL.</v>
          </cell>
        </row>
        <row r="134">
          <cell r="A134" t="str">
            <v>C9:VAL.</v>
          </cell>
          <cell r="B134" t="str">
            <v xml:space="preserve"> 21H30</v>
          </cell>
          <cell r="C134">
            <v>0.89583333333333337</v>
          </cell>
          <cell r="D134">
            <v>36282</v>
          </cell>
          <cell r="E134">
            <v>20</v>
          </cell>
          <cell r="F134">
            <v>1</v>
          </cell>
          <cell r="G134">
            <v>300</v>
          </cell>
          <cell r="H134">
            <v>536</v>
          </cell>
          <cell r="I134">
            <v>0.6</v>
          </cell>
          <cell r="J134" t="str">
            <v xml:space="preserve"> MINUT A MINUT</v>
          </cell>
          <cell r="K134" t="str">
            <v xml:space="preserve"> MINUT A MINUT</v>
          </cell>
          <cell r="L134">
            <v>300</v>
          </cell>
          <cell r="M134">
            <v>536</v>
          </cell>
          <cell r="N134">
            <v>0.6</v>
          </cell>
          <cell r="O134" t="str">
            <v>PT</v>
          </cell>
          <cell r="P134" t="str">
            <v>FS</v>
          </cell>
          <cell r="Q134" t="str">
            <v>VAL.</v>
          </cell>
        </row>
        <row r="135">
          <cell r="A135" t="str">
            <v>C9:VAL.</v>
          </cell>
          <cell r="B135" t="str">
            <v xml:space="preserve"> 23H30</v>
          </cell>
          <cell r="C135">
            <v>0.97916666666666663</v>
          </cell>
          <cell r="D135">
            <v>36282</v>
          </cell>
          <cell r="E135">
            <v>20</v>
          </cell>
          <cell r="F135">
            <v>1</v>
          </cell>
          <cell r="G135">
            <v>600</v>
          </cell>
          <cell r="H135">
            <v>536</v>
          </cell>
          <cell r="I135">
            <v>1.1000000000000001</v>
          </cell>
          <cell r="J135" t="str">
            <v xml:space="preserve"> CINE TOTAL</v>
          </cell>
          <cell r="K135" t="str">
            <v xml:space="preserve"> CINE TOTAL</v>
          </cell>
          <cell r="L135">
            <v>600</v>
          </cell>
          <cell r="M135">
            <v>536</v>
          </cell>
          <cell r="N135">
            <v>1.1000000000000001</v>
          </cell>
          <cell r="O135" t="str">
            <v>PT</v>
          </cell>
          <cell r="P135" t="str">
            <v>FS</v>
          </cell>
          <cell r="Q135" t="str">
            <v>VAL.</v>
          </cell>
        </row>
        <row r="136">
          <cell r="A136" t="str">
            <v>C9:VAL.</v>
          </cell>
          <cell r="B136" t="str">
            <v xml:space="preserve"> 14H00</v>
          </cell>
          <cell r="C136">
            <v>0.58333333333333337</v>
          </cell>
          <cell r="D136">
            <v>36283</v>
          </cell>
          <cell r="E136">
            <v>20</v>
          </cell>
          <cell r="F136">
            <v>1</v>
          </cell>
          <cell r="G136">
            <v>350</v>
          </cell>
          <cell r="H136">
            <v>933</v>
          </cell>
          <cell r="I136">
            <v>0.4</v>
          </cell>
          <cell r="J136" t="str">
            <v xml:space="preserve">     NOTICIAS  9</v>
          </cell>
          <cell r="K136" t="str">
            <v xml:space="preserve">     NOTICIAS  9</v>
          </cell>
          <cell r="L136">
            <v>350</v>
          </cell>
          <cell r="M136">
            <v>933</v>
          </cell>
          <cell r="N136">
            <v>0.4</v>
          </cell>
          <cell r="O136" t="str">
            <v>DT</v>
          </cell>
          <cell r="P136" t="str">
            <v>Lab</v>
          </cell>
          <cell r="Q136" t="str">
            <v>VAL.</v>
          </cell>
        </row>
        <row r="137">
          <cell r="A137" t="str">
            <v>C9:VAL.</v>
          </cell>
          <cell r="B137" t="str">
            <v xml:space="preserve"> 15H00</v>
          </cell>
          <cell r="C137">
            <v>0.625</v>
          </cell>
          <cell r="D137">
            <v>36283</v>
          </cell>
          <cell r="E137">
            <v>20</v>
          </cell>
          <cell r="F137">
            <v>1</v>
          </cell>
          <cell r="G137">
            <v>350</v>
          </cell>
          <cell r="H137">
            <v>778</v>
          </cell>
          <cell r="I137">
            <v>0.4</v>
          </cell>
          <cell r="J137" t="str">
            <v xml:space="preserve">     NOTICIAS  9</v>
          </cell>
          <cell r="K137" t="str">
            <v xml:space="preserve">     NOTICIAS  9</v>
          </cell>
          <cell r="L137">
            <v>350</v>
          </cell>
          <cell r="M137">
            <v>778</v>
          </cell>
          <cell r="N137">
            <v>0.4</v>
          </cell>
          <cell r="O137" t="str">
            <v>DT</v>
          </cell>
          <cell r="P137" t="str">
            <v>Lab</v>
          </cell>
          <cell r="Q137" t="str">
            <v>VAL.</v>
          </cell>
        </row>
        <row r="138">
          <cell r="A138" t="str">
            <v>C9:VAL.</v>
          </cell>
          <cell r="B138" t="str">
            <v xml:space="preserve"> 21H00</v>
          </cell>
          <cell r="C138">
            <v>0.875</v>
          </cell>
          <cell r="D138">
            <v>36283</v>
          </cell>
          <cell r="E138">
            <v>20</v>
          </cell>
          <cell r="F138">
            <v>1</v>
          </cell>
          <cell r="G138">
            <v>250</v>
          </cell>
          <cell r="H138">
            <v>1190</v>
          </cell>
          <cell r="I138">
            <v>0.2</v>
          </cell>
          <cell r="J138" t="str">
            <v xml:space="preserve">     NOTICIAS  9</v>
          </cell>
          <cell r="K138" t="str">
            <v xml:space="preserve">     NOTICIAS  9</v>
          </cell>
          <cell r="L138">
            <v>250</v>
          </cell>
          <cell r="M138">
            <v>1190</v>
          </cell>
          <cell r="N138">
            <v>0.2</v>
          </cell>
          <cell r="O138" t="str">
            <v>PT</v>
          </cell>
          <cell r="P138" t="str">
            <v>Lab</v>
          </cell>
          <cell r="Q138" t="str">
            <v>VAL.</v>
          </cell>
        </row>
        <row r="139">
          <cell r="A139" t="str">
            <v>C9:VAL.</v>
          </cell>
          <cell r="B139" t="str">
            <v xml:space="preserve"> 23H00</v>
          </cell>
          <cell r="C139">
            <v>0.95833333333333337</v>
          </cell>
          <cell r="D139">
            <v>36283</v>
          </cell>
          <cell r="E139">
            <v>20</v>
          </cell>
          <cell r="F139">
            <v>1</v>
          </cell>
          <cell r="G139">
            <v>500</v>
          </cell>
          <cell r="H139">
            <v>649</v>
          </cell>
          <cell r="I139">
            <v>0.8</v>
          </cell>
          <cell r="J139" t="str">
            <v xml:space="preserve"> CINE</v>
          </cell>
          <cell r="K139" t="str">
            <v xml:space="preserve"> CINE</v>
          </cell>
          <cell r="L139">
            <v>500</v>
          </cell>
          <cell r="M139">
            <v>649</v>
          </cell>
          <cell r="N139">
            <v>0.8</v>
          </cell>
          <cell r="O139" t="str">
            <v>PT</v>
          </cell>
          <cell r="P139" t="str">
            <v>Lab</v>
          </cell>
          <cell r="Q139" t="str">
            <v>VAL.</v>
          </cell>
        </row>
        <row r="140">
          <cell r="A140" t="str">
            <v>C9:VAL.</v>
          </cell>
          <cell r="B140" t="str">
            <v xml:space="preserve"> 14H00</v>
          </cell>
          <cell r="C140">
            <v>0.58333333333333337</v>
          </cell>
          <cell r="D140">
            <v>36285</v>
          </cell>
          <cell r="E140">
            <v>20</v>
          </cell>
          <cell r="F140">
            <v>1</v>
          </cell>
          <cell r="G140">
            <v>350</v>
          </cell>
          <cell r="H140">
            <v>667</v>
          </cell>
          <cell r="I140">
            <v>0.5</v>
          </cell>
          <cell r="J140" t="str">
            <v xml:space="preserve">     NOTICIAS  9</v>
          </cell>
          <cell r="K140" t="str">
            <v xml:space="preserve">     NOTICIAS  9</v>
          </cell>
          <cell r="L140">
            <v>350</v>
          </cell>
          <cell r="M140">
            <v>667</v>
          </cell>
          <cell r="N140">
            <v>0.5</v>
          </cell>
          <cell r="O140" t="str">
            <v>DT</v>
          </cell>
          <cell r="P140" t="str">
            <v>Lab</v>
          </cell>
          <cell r="Q140" t="str">
            <v>VAL.</v>
          </cell>
        </row>
        <row r="141">
          <cell r="A141" t="str">
            <v>C9:VAL.</v>
          </cell>
          <cell r="B141" t="str">
            <v xml:space="preserve"> 21H00</v>
          </cell>
          <cell r="C141">
            <v>0.875</v>
          </cell>
          <cell r="D141">
            <v>36286</v>
          </cell>
          <cell r="E141">
            <v>20</v>
          </cell>
          <cell r="F141">
            <v>1</v>
          </cell>
          <cell r="G141">
            <v>250</v>
          </cell>
          <cell r="H141">
            <v>714</v>
          </cell>
          <cell r="I141">
            <v>0.3</v>
          </cell>
          <cell r="J141" t="str">
            <v xml:space="preserve">     NOTICIAS  9</v>
          </cell>
          <cell r="K141" t="str">
            <v xml:space="preserve">     NOTICIAS  9</v>
          </cell>
          <cell r="L141">
            <v>250</v>
          </cell>
          <cell r="M141">
            <v>714</v>
          </cell>
          <cell r="N141">
            <v>0.3</v>
          </cell>
          <cell r="O141" t="str">
            <v>PT</v>
          </cell>
          <cell r="P141" t="str">
            <v>Lab</v>
          </cell>
          <cell r="Q141" t="str">
            <v>VAL.</v>
          </cell>
        </row>
        <row r="142">
          <cell r="A142" t="str">
            <v>C9:VAL.</v>
          </cell>
          <cell r="B142" t="str">
            <v xml:space="preserve"> 14H00</v>
          </cell>
          <cell r="C142">
            <v>0.58333333333333337</v>
          </cell>
          <cell r="D142">
            <v>36287</v>
          </cell>
          <cell r="E142">
            <v>20</v>
          </cell>
          <cell r="F142">
            <v>1</v>
          </cell>
          <cell r="G142">
            <v>350</v>
          </cell>
          <cell r="H142">
            <v>933</v>
          </cell>
          <cell r="I142">
            <v>0.4</v>
          </cell>
          <cell r="J142" t="str">
            <v xml:space="preserve">     NOTICIAS  9</v>
          </cell>
          <cell r="K142" t="str">
            <v xml:space="preserve">     NOTICIAS  9</v>
          </cell>
          <cell r="L142">
            <v>350</v>
          </cell>
          <cell r="M142">
            <v>933</v>
          </cell>
          <cell r="N142">
            <v>0.4</v>
          </cell>
          <cell r="O142" t="str">
            <v>DT</v>
          </cell>
          <cell r="P142" t="str">
            <v>Lab</v>
          </cell>
          <cell r="Q142" t="str">
            <v>VAL.</v>
          </cell>
        </row>
        <row r="143">
          <cell r="A143" t="str">
            <v>C9:VAL.</v>
          </cell>
          <cell r="B143" t="str">
            <v xml:space="preserve"> 21H00</v>
          </cell>
          <cell r="C143">
            <v>0.875</v>
          </cell>
          <cell r="D143">
            <v>36287</v>
          </cell>
          <cell r="E143">
            <v>20</v>
          </cell>
          <cell r="F143">
            <v>1</v>
          </cell>
          <cell r="G143">
            <v>250</v>
          </cell>
          <cell r="H143">
            <v>1190</v>
          </cell>
          <cell r="I143">
            <v>0.2</v>
          </cell>
          <cell r="J143" t="str">
            <v xml:space="preserve">     NOTICIAS  9</v>
          </cell>
          <cell r="K143" t="str">
            <v xml:space="preserve">     NOTICIAS  9</v>
          </cell>
          <cell r="L143">
            <v>250</v>
          </cell>
          <cell r="M143">
            <v>1190</v>
          </cell>
          <cell r="N143">
            <v>0.2</v>
          </cell>
          <cell r="O143" t="str">
            <v>PT</v>
          </cell>
          <cell r="P143" t="str">
            <v>Lab</v>
          </cell>
          <cell r="Q143" t="str">
            <v>VAL.</v>
          </cell>
        </row>
        <row r="144">
          <cell r="A144" t="str">
            <v>C9:VAL.</v>
          </cell>
          <cell r="B144" t="str">
            <v xml:space="preserve"> 16H00</v>
          </cell>
          <cell r="C144">
            <v>0.66666666666666663</v>
          </cell>
          <cell r="D144">
            <v>36288</v>
          </cell>
          <cell r="E144">
            <v>20</v>
          </cell>
          <cell r="F144">
            <v>1</v>
          </cell>
          <cell r="G144">
            <v>250</v>
          </cell>
          <cell r="H144">
            <v>556</v>
          </cell>
          <cell r="I144">
            <v>0.4</v>
          </cell>
          <cell r="J144" t="str">
            <v xml:space="preserve"> CINE DE AVENTURAS</v>
          </cell>
          <cell r="K144" t="str">
            <v xml:space="preserve"> CINE DE AVENTURAS</v>
          </cell>
          <cell r="L144">
            <v>250</v>
          </cell>
          <cell r="M144">
            <v>556</v>
          </cell>
          <cell r="N144">
            <v>0.4</v>
          </cell>
          <cell r="O144" t="str">
            <v>DT</v>
          </cell>
          <cell r="P144" t="str">
            <v>FS</v>
          </cell>
          <cell r="Q144" t="str">
            <v>VAL.</v>
          </cell>
        </row>
        <row r="145">
          <cell r="A145" t="str">
            <v>C9:VAL.</v>
          </cell>
          <cell r="B145" t="str">
            <v xml:space="preserve"> 21H00</v>
          </cell>
          <cell r="C145">
            <v>0.875</v>
          </cell>
          <cell r="D145">
            <v>36288</v>
          </cell>
          <cell r="E145">
            <v>20</v>
          </cell>
          <cell r="F145">
            <v>1</v>
          </cell>
          <cell r="G145">
            <v>700</v>
          </cell>
          <cell r="H145">
            <v>1111</v>
          </cell>
          <cell r="I145">
            <v>0.6</v>
          </cell>
          <cell r="J145" t="str">
            <v xml:space="preserve"> FUTBOL (Entrada)</v>
          </cell>
          <cell r="K145" t="str">
            <v xml:space="preserve"> FUTBOL (Entrada)</v>
          </cell>
          <cell r="L145">
            <v>700</v>
          </cell>
          <cell r="M145">
            <v>1111</v>
          </cell>
          <cell r="N145">
            <v>0.6</v>
          </cell>
          <cell r="O145" t="str">
            <v>PT</v>
          </cell>
          <cell r="P145" t="str">
            <v>FS</v>
          </cell>
          <cell r="Q145" t="str">
            <v>VAL.</v>
          </cell>
        </row>
        <row r="146">
          <cell r="A146" t="str">
            <v>C9:VAL.</v>
          </cell>
          <cell r="B146" t="str">
            <v xml:space="preserve"> 23H30</v>
          </cell>
          <cell r="C146">
            <v>0.97916666666666663</v>
          </cell>
          <cell r="D146">
            <v>36288</v>
          </cell>
          <cell r="E146">
            <v>20</v>
          </cell>
          <cell r="F146">
            <v>1</v>
          </cell>
          <cell r="G146">
            <v>500</v>
          </cell>
          <cell r="H146">
            <v>794</v>
          </cell>
          <cell r="I146">
            <v>0.6</v>
          </cell>
          <cell r="J146" t="str">
            <v xml:space="preserve"> CINE</v>
          </cell>
          <cell r="K146" t="str">
            <v xml:space="preserve"> CINE</v>
          </cell>
          <cell r="L146">
            <v>500</v>
          </cell>
          <cell r="M146">
            <v>794</v>
          </cell>
          <cell r="N146">
            <v>0.6</v>
          </cell>
          <cell r="O146" t="str">
            <v>PT</v>
          </cell>
          <cell r="P146" t="str">
            <v>FS</v>
          </cell>
          <cell r="Q146" t="str">
            <v>VAL.</v>
          </cell>
        </row>
        <row r="147">
          <cell r="A147" t="str">
            <v>C9:VAL.</v>
          </cell>
          <cell r="B147" t="str">
            <v xml:space="preserve"> 15H00</v>
          </cell>
          <cell r="C147">
            <v>0.625</v>
          </cell>
          <cell r="D147">
            <v>36289</v>
          </cell>
          <cell r="E147">
            <v>20</v>
          </cell>
          <cell r="F147">
            <v>1</v>
          </cell>
          <cell r="G147">
            <v>350</v>
          </cell>
          <cell r="H147">
            <v>933</v>
          </cell>
          <cell r="I147">
            <v>0.4</v>
          </cell>
          <cell r="J147" t="str">
            <v xml:space="preserve">     NOTICIAS  9</v>
          </cell>
          <cell r="K147" t="str">
            <v xml:space="preserve">     NOTICIAS  9</v>
          </cell>
          <cell r="L147">
            <v>350</v>
          </cell>
          <cell r="M147">
            <v>933</v>
          </cell>
          <cell r="N147">
            <v>0.4</v>
          </cell>
          <cell r="O147" t="str">
            <v>DT</v>
          </cell>
          <cell r="P147" t="str">
            <v>FS</v>
          </cell>
          <cell r="Q147" t="str">
            <v>VAL.</v>
          </cell>
        </row>
        <row r="148">
          <cell r="A148" t="str">
            <v>C9:VAL.</v>
          </cell>
          <cell r="B148" t="str">
            <v xml:space="preserve"> 23H30</v>
          </cell>
          <cell r="C148">
            <v>0.97916666666666663</v>
          </cell>
          <cell r="D148">
            <v>36289</v>
          </cell>
          <cell r="E148">
            <v>20</v>
          </cell>
          <cell r="F148">
            <v>1</v>
          </cell>
          <cell r="G148">
            <v>600</v>
          </cell>
          <cell r="H148">
            <v>571</v>
          </cell>
          <cell r="I148">
            <v>1</v>
          </cell>
          <cell r="J148" t="str">
            <v xml:space="preserve"> CINE TOTAL</v>
          </cell>
          <cell r="K148" t="str">
            <v xml:space="preserve"> CINE TOTAL</v>
          </cell>
          <cell r="L148">
            <v>600</v>
          </cell>
          <cell r="M148">
            <v>571</v>
          </cell>
          <cell r="N148">
            <v>1</v>
          </cell>
          <cell r="O148" t="str">
            <v>PT</v>
          </cell>
          <cell r="P148" t="str">
            <v>FS</v>
          </cell>
          <cell r="Q148" t="str">
            <v>VAL.</v>
          </cell>
        </row>
        <row r="149">
          <cell r="A149" t="str">
            <v>C9:VAL.</v>
          </cell>
          <cell r="B149" t="str">
            <v xml:space="preserve"> 14H00</v>
          </cell>
          <cell r="C149">
            <v>0.58333333333333337</v>
          </cell>
          <cell r="D149">
            <v>36290</v>
          </cell>
          <cell r="E149">
            <v>20</v>
          </cell>
          <cell r="F149">
            <v>1</v>
          </cell>
          <cell r="G149">
            <v>350</v>
          </cell>
          <cell r="H149">
            <v>933</v>
          </cell>
          <cell r="I149">
            <v>0.4</v>
          </cell>
          <cell r="J149" t="str">
            <v xml:space="preserve">     NOTICIAS  9</v>
          </cell>
          <cell r="K149" t="str">
            <v xml:space="preserve">     NOTICIAS  9</v>
          </cell>
          <cell r="L149">
            <v>350</v>
          </cell>
          <cell r="M149">
            <v>933</v>
          </cell>
          <cell r="N149">
            <v>0.4</v>
          </cell>
          <cell r="O149" t="str">
            <v>DT</v>
          </cell>
          <cell r="P149" t="str">
            <v>Lab</v>
          </cell>
          <cell r="Q149" t="str">
            <v>VAL.</v>
          </cell>
        </row>
        <row r="150">
          <cell r="A150" t="str">
            <v>C9:VAL.</v>
          </cell>
          <cell r="B150" t="str">
            <v xml:space="preserve"> 21H00</v>
          </cell>
          <cell r="C150">
            <v>0.875</v>
          </cell>
          <cell r="D150">
            <v>36290</v>
          </cell>
          <cell r="E150">
            <v>20</v>
          </cell>
          <cell r="F150">
            <v>1</v>
          </cell>
          <cell r="G150">
            <v>250</v>
          </cell>
          <cell r="H150">
            <v>1190</v>
          </cell>
          <cell r="I150">
            <v>0.2</v>
          </cell>
          <cell r="J150" t="str">
            <v xml:space="preserve">     NOTICIAS  9</v>
          </cell>
          <cell r="K150" t="str">
            <v xml:space="preserve">     NOTICIAS  9</v>
          </cell>
          <cell r="L150">
            <v>250</v>
          </cell>
          <cell r="M150">
            <v>1190</v>
          </cell>
          <cell r="N150">
            <v>0.2</v>
          </cell>
          <cell r="O150" t="str">
            <v>PT</v>
          </cell>
          <cell r="P150" t="str">
            <v>Lab</v>
          </cell>
          <cell r="Q150" t="str">
            <v>VAL.</v>
          </cell>
        </row>
        <row r="151">
          <cell r="A151" t="str">
            <v>C9:VAL.</v>
          </cell>
          <cell r="B151" t="str">
            <v xml:space="preserve"> 22H00</v>
          </cell>
          <cell r="C151">
            <v>0.91666666666666663</v>
          </cell>
          <cell r="D151">
            <v>36290</v>
          </cell>
          <cell r="E151">
            <v>20</v>
          </cell>
          <cell r="F151">
            <v>1</v>
          </cell>
          <cell r="G151">
            <v>500</v>
          </cell>
          <cell r="H151">
            <v>893</v>
          </cell>
          <cell r="I151">
            <v>0.6</v>
          </cell>
          <cell r="J151" t="str">
            <v xml:space="preserve"> CINE</v>
          </cell>
          <cell r="K151" t="str">
            <v xml:space="preserve"> CINE</v>
          </cell>
          <cell r="L151">
            <v>500</v>
          </cell>
          <cell r="M151">
            <v>893</v>
          </cell>
          <cell r="N151">
            <v>0.6</v>
          </cell>
          <cell r="O151" t="str">
            <v>PT</v>
          </cell>
          <cell r="P151" t="str">
            <v>Lab</v>
          </cell>
          <cell r="Q151" t="str">
            <v>VAL.</v>
          </cell>
        </row>
        <row r="152">
          <cell r="A152" t="str">
            <v>C9:VAL.</v>
          </cell>
          <cell r="B152" t="str">
            <v xml:space="preserve"> 21H00</v>
          </cell>
          <cell r="C152">
            <v>0.875</v>
          </cell>
          <cell r="D152">
            <v>36291</v>
          </cell>
          <cell r="E152">
            <v>20</v>
          </cell>
          <cell r="F152">
            <v>1</v>
          </cell>
          <cell r="G152">
            <v>250</v>
          </cell>
          <cell r="H152">
            <v>893</v>
          </cell>
          <cell r="I152">
            <v>0.3</v>
          </cell>
          <cell r="J152" t="str">
            <v xml:space="preserve">     NOTICIAS  9</v>
          </cell>
          <cell r="K152" t="str">
            <v xml:space="preserve">     NOTICIAS  9</v>
          </cell>
          <cell r="L152">
            <v>250</v>
          </cell>
          <cell r="M152">
            <v>893</v>
          </cell>
          <cell r="N152">
            <v>0.3</v>
          </cell>
          <cell r="O152" t="str">
            <v>PT</v>
          </cell>
          <cell r="P152" t="str">
            <v>Lab</v>
          </cell>
          <cell r="Q152" t="str">
            <v>VAL.</v>
          </cell>
        </row>
        <row r="153">
          <cell r="A153" t="str">
            <v>C9:VAL.</v>
          </cell>
          <cell r="B153" t="str">
            <v xml:space="preserve"> 21H00</v>
          </cell>
          <cell r="C153">
            <v>0.875</v>
          </cell>
          <cell r="D153">
            <v>36292</v>
          </cell>
          <cell r="E153">
            <v>20</v>
          </cell>
          <cell r="F153">
            <v>1</v>
          </cell>
          <cell r="G153">
            <v>250</v>
          </cell>
          <cell r="H153">
            <v>1190</v>
          </cell>
          <cell r="I153">
            <v>0.2</v>
          </cell>
          <cell r="J153" t="str">
            <v xml:space="preserve">     NOTICIAS  9</v>
          </cell>
          <cell r="K153" t="str">
            <v xml:space="preserve">     NOTICIAS  9</v>
          </cell>
          <cell r="L153">
            <v>250</v>
          </cell>
          <cell r="M153">
            <v>1190</v>
          </cell>
          <cell r="N153">
            <v>0.2</v>
          </cell>
          <cell r="O153" t="str">
            <v>PT</v>
          </cell>
          <cell r="P153" t="str">
            <v>Lab</v>
          </cell>
          <cell r="Q153" t="str">
            <v>VAL.</v>
          </cell>
        </row>
        <row r="154">
          <cell r="A154" t="str">
            <v>C9:VAL.</v>
          </cell>
          <cell r="B154" t="str">
            <v xml:space="preserve"> 21H00</v>
          </cell>
          <cell r="C154">
            <v>0.875</v>
          </cell>
          <cell r="D154">
            <v>36293</v>
          </cell>
          <cell r="E154">
            <v>20</v>
          </cell>
          <cell r="F154">
            <v>1</v>
          </cell>
          <cell r="G154">
            <v>250</v>
          </cell>
          <cell r="H154">
            <v>893</v>
          </cell>
          <cell r="I154">
            <v>0.3</v>
          </cell>
          <cell r="J154" t="str">
            <v xml:space="preserve">     NOTICIAS  9</v>
          </cell>
          <cell r="K154" t="str">
            <v xml:space="preserve">     NOTICIAS  9</v>
          </cell>
          <cell r="L154">
            <v>250</v>
          </cell>
          <cell r="M154">
            <v>893</v>
          </cell>
          <cell r="N154">
            <v>0.3</v>
          </cell>
          <cell r="O154" t="str">
            <v>PT</v>
          </cell>
          <cell r="P154" t="str">
            <v>Lab</v>
          </cell>
          <cell r="Q154" t="str">
            <v>VAL.</v>
          </cell>
        </row>
        <row r="155">
          <cell r="A155" t="str">
            <v>C9:VAL.</v>
          </cell>
          <cell r="B155" t="str">
            <v xml:space="preserve"> 22H30</v>
          </cell>
          <cell r="C155">
            <v>0.9375</v>
          </cell>
          <cell r="D155">
            <v>36293</v>
          </cell>
          <cell r="E155">
            <v>20</v>
          </cell>
          <cell r="F155">
            <v>1</v>
          </cell>
          <cell r="G155">
            <v>600</v>
          </cell>
          <cell r="H155">
            <v>659</v>
          </cell>
          <cell r="I155">
            <v>0.9</v>
          </cell>
          <cell r="J155" t="str">
            <v xml:space="preserve"> TOMBOLA</v>
          </cell>
          <cell r="K155" t="str">
            <v xml:space="preserve"> TOMBOLA</v>
          </cell>
          <cell r="L155">
            <v>600</v>
          </cell>
          <cell r="M155">
            <v>659</v>
          </cell>
          <cell r="N155">
            <v>0.9</v>
          </cell>
          <cell r="O155" t="str">
            <v>PT</v>
          </cell>
          <cell r="P155" t="str">
            <v>Lab</v>
          </cell>
          <cell r="Q155" t="str">
            <v>VAL.</v>
          </cell>
        </row>
        <row r="156">
          <cell r="A156" t="str">
            <v>C9:VAL.</v>
          </cell>
          <cell r="B156" t="str">
            <v xml:space="preserve"> 14H00</v>
          </cell>
          <cell r="C156">
            <v>0.58333333333333337</v>
          </cell>
          <cell r="D156">
            <v>36294</v>
          </cell>
          <cell r="E156">
            <v>20</v>
          </cell>
          <cell r="F156">
            <v>1</v>
          </cell>
          <cell r="G156">
            <v>350</v>
          </cell>
          <cell r="H156">
            <v>933</v>
          </cell>
          <cell r="I156">
            <v>0.4</v>
          </cell>
          <cell r="J156" t="str">
            <v xml:space="preserve">     NOTICIAS  9</v>
          </cell>
          <cell r="K156" t="str">
            <v xml:space="preserve">     NOTICIAS  9</v>
          </cell>
          <cell r="L156">
            <v>350</v>
          </cell>
          <cell r="M156">
            <v>933</v>
          </cell>
          <cell r="N156">
            <v>0.4</v>
          </cell>
          <cell r="O156" t="str">
            <v>DT</v>
          </cell>
          <cell r="P156" t="str">
            <v>Lab</v>
          </cell>
          <cell r="Q156" t="str">
            <v>VAL.</v>
          </cell>
        </row>
        <row r="157">
          <cell r="A157" t="str">
            <v>C9:VAL.</v>
          </cell>
          <cell r="B157" t="str">
            <v xml:space="preserve"> 16H30</v>
          </cell>
          <cell r="C157">
            <v>0.6875</v>
          </cell>
          <cell r="D157">
            <v>36295</v>
          </cell>
          <cell r="E157">
            <v>20</v>
          </cell>
          <cell r="F157">
            <v>1</v>
          </cell>
          <cell r="G157">
            <v>250</v>
          </cell>
          <cell r="H157">
            <v>667</v>
          </cell>
          <cell r="I157">
            <v>0.4</v>
          </cell>
          <cell r="J157" t="str">
            <v xml:space="preserve"> CINE DE AVENTURAS</v>
          </cell>
          <cell r="K157" t="str">
            <v xml:space="preserve"> CINE DE AVENTURAS</v>
          </cell>
          <cell r="L157">
            <v>250</v>
          </cell>
          <cell r="M157">
            <v>667</v>
          </cell>
          <cell r="N157">
            <v>0.4</v>
          </cell>
          <cell r="O157" t="str">
            <v>DT</v>
          </cell>
          <cell r="P157" t="str">
            <v>FS</v>
          </cell>
          <cell r="Q157" t="str">
            <v>VAL.</v>
          </cell>
        </row>
        <row r="158">
          <cell r="A158" t="str">
            <v>C9:VAL.</v>
          </cell>
          <cell r="B158" t="str">
            <v xml:space="preserve"> 23H30</v>
          </cell>
          <cell r="C158">
            <v>0.97916666666666663</v>
          </cell>
          <cell r="D158">
            <v>36295</v>
          </cell>
          <cell r="E158">
            <v>20</v>
          </cell>
          <cell r="F158">
            <v>1</v>
          </cell>
          <cell r="G158">
            <v>500</v>
          </cell>
          <cell r="H158">
            <v>794</v>
          </cell>
          <cell r="I158">
            <v>0.6</v>
          </cell>
          <cell r="J158" t="str">
            <v xml:space="preserve"> CINE</v>
          </cell>
          <cell r="K158" t="str">
            <v xml:space="preserve"> CINE</v>
          </cell>
          <cell r="L158">
            <v>500</v>
          </cell>
          <cell r="M158">
            <v>794</v>
          </cell>
          <cell r="N158">
            <v>0.6</v>
          </cell>
          <cell r="O158" t="str">
            <v>PT</v>
          </cell>
          <cell r="P158" t="str">
            <v>FS</v>
          </cell>
          <cell r="Q158" t="str">
            <v>VAL.</v>
          </cell>
        </row>
        <row r="159">
          <cell r="A159" t="str">
            <v>C9:VAL.</v>
          </cell>
          <cell r="B159" t="str">
            <v xml:space="preserve"> 21H00</v>
          </cell>
          <cell r="C159">
            <v>0.875</v>
          </cell>
          <cell r="D159">
            <v>36296</v>
          </cell>
          <cell r="E159">
            <v>20</v>
          </cell>
          <cell r="F159">
            <v>1</v>
          </cell>
          <cell r="G159">
            <v>300</v>
          </cell>
          <cell r="H159">
            <v>857</v>
          </cell>
          <cell r="I159">
            <v>0.3</v>
          </cell>
          <cell r="J159" t="str">
            <v xml:space="preserve"> MINUT A MINUT</v>
          </cell>
          <cell r="K159" t="str">
            <v xml:space="preserve"> MINUT A MINUT</v>
          </cell>
          <cell r="L159">
            <v>300</v>
          </cell>
          <cell r="M159">
            <v>857</v>
          </cell>
          <cell r="N159">
            <v>0.3</v>
          </cell>
          <cell r="O159" t="str">
            <v>PT</v>
          </cell>
          <cell r="P159" t="str">
            <v>FS</v>
          </cell>
          <cell r="Q159" t="str">
            <v>VAL.</v>
          </cell>
        </row>
        <row r="160">
          <cell r="A160" t="str">
            <v>C9:VAL.</v>
          </cell>
          <cell r="B160" t="str">
            <v xml:space="preserve"> 22H30</v>
          </cell>
          <cell r="C160">
            <v>0.9375</v>
          </cell>
          <cell r="D160">
            <v>36296</v>
          </cell>
          <cell r="E160">
            <v>20</v>
          </cell>
          <cell r="F160">
            <v>1</v>
          </cell>
          <cell r="G160">
            <v>600</v>
          </cell>
          <cell r="H160">
            <v>504</v>
          </cell>
          <cell r="I160">
            <v>1.2</v>
          </cell>
          <cell r="J160" t="str">
            <v xml:space="preserve"> CINE TOTAL</v>
          </cell>
          <cell r="K160" t="str">
            <v xml:space="preserve"> CINE TOTAL</v>
          </cell>
          <cell r="L160">
            <v>600</v>
          </cell>
          <cell r="M160">
            <v>504</v>
          </cell>
          <cell r="N160">
            <v>1.2</v>
          </cell>
          <cell r="O160" t="str">
            <v>PT</v>
          </cell>
          <cell r="P160" t="str">
            <v>FS</v>
          </cell>
          <cell r="Q160" t="str">
            <v>VAL.</v>
          </cell>
        </row>
        <row r="161">
          <cell r="A161" t="str">
            <v>C9:VAL.</v>
          </cell>
          <cell r="B161" t="str">
            <v xml:space="preserve"> 21H30</v>
          </cell>
          <cell r="C161">
            <v>0.89583333333333337</v>
          </cell>
          <cell r="D161">
            <v>36304</v>
          </cell>
          <cell r="E161">
            <v>20</v>
          </cell>
          <cell r="F161">
            <v>1</v>
          </cell>
          <cell r="G161">
            <v>500</v>
          </cell>
          <cell r="H161">
            <v>1020</v>
          </cell>
          <cell r="I161">
            <v>0.5</v>
          </cell>
          <cell r="J161" t="str">
            <v xml:space="preserve"> CINE</v>
          </cell>
          <cell r="K161" t="str">
            <v xml:space="preserve"> CINE</v>
          </cell>
          <cell r="L161">
            <v>500</v>
          </cell>
          <cell r="M161">
            <v>1020</v>
          </cell>
          <cell r="N161">
            <v>0.5</v>
          </cell>
          <cell r="O161" t="str">
            <v>PT</v>
          </cell>
          <cell r="P161" t="str">
            <v>Lab</v>
          </cell>
          <cell r="Q161" t="str">
            <v>VAL.</v>
          </cell>
        </row>
        <row r="162">
          <cell r="A162" t="str">
            <v>C9:VAL.</v>
          </cell>
          <cell r="B162" t="str">
            <v xml:space="preserve"> 23H00</v>
          </cell>
          <cell r="C162">
            <v>0.95833333333333337</v>
          </cell>
          <cell r="D162">
            <v>36304</v>
          </cell>
          <cell r="E162">
            <v>20</v>
          </cell>
          <cell r="F162">
            <v>1</v>
          </cell>
          <cell r="G162">
            <v>500</v>
          </cell>
          <cell r="H162">
            <v>649</v>
          </cell>
          <cell r="I162">
            <v>0.8</v>
          </cell>
          <cell r="J162" t="str">
            <v xml:space="preserve"> CINE</v>
          </cell>
          <cell r="K162" t="str">
            <v xml:space="preserve"> CINE</v>
          </cell>
          <cell r="L162">
            <v>500</v>
          </cell>
          <cell r="M162">
            <v>649</v>
          </cell>
          <cell r="N162">
            <v>0.8</v>
          </cell>
          <cell r="O162" t="str">
            <v>PT</v>
          </cell>
          <cell r="P162" t="str">
            <v>Lab</v>
          </cell>
          <cell r="Q162" t="str">
            <v>VAL.</v>
          </cell>
        </row>
        <row r="163">
          <cell r="A163" t="str">
            <v>C9:VAL.</v>
          </cell>
          <cell r="B163" t="str">
            <v xml:space="preserve"> 14H00</v>
          </cell>
          <cell r="C163">
            <v>0.58333333333333337</v>
          </cell>
          <cell r="D163">
            <v>36305</v>
          </cell>
          <cell r="E163">
            <v>20</v>
          </cell>
          <cell r="F163">
            <v>1</v>
          </cell>
          <cell r="G163">
            <v>350</v>
          </cell>
          <cell r="H163">
            <v>778</v>
          </cell>
          <cell r="I163">
            <v>0.4</v>
          </cell>
          <cell r="J163" t="str">
            <v xml:space="preserve">     NOTICIAS  9</v>
          </cell>
          <cell r="K163" t="str">
            <v xml:space="preserve">     NOTICIAS  9</v>
          </cell>
          <cell r="L163">
            <v>350</v>
          </cell>
          <cell r="M163">
            <v>778</v>
          </cell>
          <cell r="N163">
            <v>0.4</v>
          </cell>
          <cell r="O163" t="str">
            <v>DT</v>
          </cell>
          <cell r="P163" t="str">
            <v>Lab</v>
          </cell>
          <cell r="Q163" t="str">
            <v>VAL.</v>
          </cell>
        </row>
        <row r="164">
          <cell r="A164" t="str">
            <v>C9:VAL.</v>
          </cell>
          <cell r="B164" t="str">
            <v xml:space="preserve"> 14H00</v>
          </cell>
          <cell r="C164">
            <v>0.58333333333333337</v>
          </cell>
          <cell r="D164">
            <v>36307</v>
          </cell>
          <cell r="E164">
            <v>20</v>
          </cell>
          <cell r="F164">
            <v>1</v>
          </cell>
          <cell r="G164">
            <v>350</v>
          </cell>
          <cell r="H164">
            <v>933</v>
          </cell>
          <cell r="I164">
            <v>0.4</v>
          </cell>
          <cell r="J164" t="str">
            <v xml:space="preserve">     NOTICIAS  9</v>
          </cell>
          <cell r="K164" t="str">
            <v xml:space="preserve">     NOTICIAS  9</v>
          </cell>
          <cell r="L164">
            <v>350</v>
          </cell>
          <cell r="M164">
            <v>933</v>
          </cell>
          <cell r="N164">
            <v>0.4</v>
          </cell>
          <cell r="O164" t="str">
            <v>DT</v>
          </cell>
          <cell r="P164" t="str">
            <v>Lab</v>
          </cell>
          <cell r="Q164" t="str">
            <v>VAL.</v>
          </cell>
        </row>
        <row r="165">
          <cell r="A165" t="str">
            <v>C9:VAL.</v>
          </cell>
          <cell r="B165" t="str">
            <v xml:space="preserve"> 21H00</v>
          </cell>
          <cell r="C165">
            <v>0.875</v>
          </cell>
          <cell r="D165">
            <v>36307</v>
          </cell>
          <cell r="E165">
            <v>20</v>
          </cell>
          <cell r="F165">
            <v>1</v>
          </cell>
          <cell r="G165">
            <v>250</v>
          </cell>
          <cell r="H165">
            <v>893</v>
          </cell>
          <cell r="I165">
            <v>0.3</v>
          </cell>
          <cell r="J165" t="str">
            <v xml:space="preserve">     NOTICIAS  9</v>
          </cell>
          <cell r="K165" t="str">
            <v xml:space="preserve">     NOTICIAS  9</v>
          </cell>
          <cell r="L165">
            <v>250</v>
          </cell>
          <cell r="M165">
            <v>893</v>
          </cell>
          <cell r="N165">
            <v>0.3</v>
          </cell>
          <cell r="O165" t="str">
            <v>PT</v>
          </cell>
          <cell r="P165" t="str">
            <v>Lab</v>
          </cell>
          <cell r="Q165" t="str">
            <v>VAL.</v>
          </cell>
        </row>
        <row r="166">
          <cell r="A166" t="str">
            <v>C9:VAL.</v>
          </cell>
          <cell r="B166" t="str">
            <v xml:space="preserve"> 22H00</v>
          </cell>
          <cell r="C166">
            <v>0.91666666666666663</v>
          </cell>
          <cell r="D166">
            <v>36307</v>
          </cell>
          <cell r="E166">
            <v>20</v>
          </cell>
          <cell r="F166">
            <v>1</v>
          </cell>
          <cell r="G166">
            <v>600</v>
          </cell>
          <cell r="H166">
            <v>779</v>
          </cell>
          <cell r="I166">
            <v>0.8</v>
          </cell>
          <cell r="J166" t="str">
            <v xml:space="preserve"> TOMBOLA</v>
          </cell>
          <cell r="K166" t="str">
            <v xml:space="preserve"> TOMBOLA</v>
          </cell>
          <cell r="L166">
            <v>600</v>
          </cell>
          <cell r="M166">
            <v>779</v>
          </cell>
          <cell r="N166">
            <v>0.8</v>
          </cell>
          <cell r="O166" t="str">
            <v>PT</v>
          </cell>
          <cell r="P166" t="str">
            <v>Lab</v>
          </cell>
          <cell r="Q166" t="str">
            <v>VAL.</v>
          </cell>
        </row>
        <row r="167">
          <cell r="A167" t="str">
            <v>C9:VAL.</v>
          </cell>
          <cell r="B167" t="str">
            <v xml:space="preserve"> 21H00</v>
          </cell>
          <cell r="C167">
            <v>0.875</v>
          </cell>
          <cell r="D167">
            <v>36308</v>
          </cell>
          <cell r="E167">
            <v>20</v>
          </cell>
          <cell r="F167">
            <v>1</v>
          </cell>
          <cell r="G167">
            <v>250</v>
          </cell>
          <cell r="H167">
            <v>1190</v>
          </cell>
          <cell r="I167">
            <v>0.2</v>
          </cell>
          <cell r="J167" t="str">
            <v xml:space="preserve">     NOTICIAS  9</v>
          </cell>
          <cell r="K167" t="str">
            <v xml:space="preserve">     NOTICIAS  9</v>
          </cell>
          <cell r="L167">
            <v>250</v>
          </cell>
          <cell r="M167">
            <v>1190</v>
          </cell>
          <cell r="N167">
            <v>0.2</v>
          </cell>
          <cell r="O167" t="str">
            <v>PT</v>
          </cell>
          <cell r="P167" t="str">
            <v>Lab</v>
          </cell>
          <cell r="Q167" t="str">
            <v>VAL.</v>
          </cell>
        </row>
        <row r="168">
          <cell r="A168" t="str">
            <v>C9:VAL.</v>
          </cell>
          <cell r="B168" t="str">
            <v xml:space="preserve"> 14H00</v>
          </cell>
          <cell r="C168">
            <v>0.58333333333333337</v>
          </cell>
          <cell r="D168">
            <v>36309</v>
          </cell>
          <cell r="E168">
            <v>20</v>
          </cell>
          <cell r="F168">
            <v>1</v>
          </cell>
          <cell r="G168">
            <v>350</v>
          </cell>
          <cell r="H168">
            <v>1556</v>
          </cell>
          <cell r="I168">
            <v>0.2</v>
          </cell>
          <cell r="J168" t="str">
            <v xml:space="preserve">     NOTICIAS  9</v>
          </cell>
          <cell r="K168" t="str">
            <v xml:space="preserve">     NOTICIAS  9</v>
          </cell>
          <cell r="L168">
            <v>350</v>
          </cell>
          <cell r="M168">
            <v>1556</v>
          </cell>
          <cell r="N168">
            <v>0.2</v>
          </cell>
          <cell r="O168" t="str">
            <v>DT</v>
          </cell>
          <cell r="P168" t="str">
            <v>FS</v>
          </cell>
          <cell r="Q168" t="str">
            <v>VAL.</v>
          </cell>
        </row>
        <row r="169">
          <cell r="A169" t="str">
            <v>C9:VAL.</v>
          </cell>
          <cell r="B169" t="str">
            <v xml:space="preserve"> 16H30</v>
          </cell>
          <cell r="C169">
            <v>0.6875</v>
          </cell>
          <cell r="D169">
            <v>36309</v>
          </cell>
          <cell r="E169">
            <v>20</v>
          </cell>
          <cell r="F169">
            <v>1</v>
          </cell>
          <cell r="G169">
            <v>250</v>
          </cell>
          <cell r="H169">
            <v>667</v>
          </cell>
          <cell r="I169">
            <v>0.4</v>
          </cell>
          <cell r="J169" t="str">
            <v xml:space="preserve"> CINE DE AVENTURAS</v>
          </cell>
          <cell r="K169" t="str">
            <v xml:space="preserve"> CINE DE AVENTURAS</v>
          </cell>
          <cell r="L169">
            <v>250</v>
          </cell>
          <cell r="M169">
            <v>667</v>
          </cell>
          <cell r="N169">
            <v>0.4</v>
          </cell>
          <cell r="O169" t="str">
            <v>DT</v>
          </cell>
          <cell r="P169" t="str">
            <v>FS</v>
          </cell>
          <cell r="Q169" t="str">
            <v>VAL.</v>
          </cell>
        </row>
        <row r="170">
          <cell r="A170" t="str">
            <v>C9:VAL.</v>
          </cell>
          <cell r="B170" t="str">
            <v xml:space="preserve"> 23H30</v>
          </cell>
          <cell r="C170">
            <v>0.97916666666666663</v>
          </cell>
          <cell r="D170">
            <v>36309</v>
          </cell>
          <cell r="E170">
            <v>20</v>
          </cell>
          <cell r="F170">
            <v>1</v>
          </cell>
          <cell r="G170">
            <v>500</v>
          </cell>
          <cell r="H170">
            <v>794</v>
          </cell>
          <cell r="I170">
            <v>0.6</v>
          </cell>
          <cell r="J170" t="str">
            <v xml:space="preserve"> CINE</v>
          </cell>
          <cell r="K170" t="str">
            <v xml:space="preserve"> CINE</v>
          </cell>
          <cell r="L170">
            <v>500</v>
          </cell>
          <cell r="M170">
            <v>794</v>
          </cell>
          <cell r="N170">
            <v>0.6</v>
          </cell>
          <cell r="O170" t="str">
            <v>PT</v>
          </cell>
          <cell r="P170" t="str">
            <v>FS</v>
          </cell>
          <cell r="Q170" t="str">
            <v>VAL.</v>
          </cell>
        </row>
        <row r="171">
          <cell r="A171" t="str">
            <v>C9:VAL.</v>
          </cell>
          <cell r="B171" t="str">
            <v xml:space="preserve"> 15H00</v>
          </cell>
          <cell r="C171">
            <v>0.625</v>
          </cell>
          <cell r="D171">
            <v>36310</v>
          </cell>
          <cell r="E171">
            <v>20</v>
          </cell>
          <cell r="F171">
            <v>1</v>
          </cell>
          <cell r="G171">
            <v>350</v>
          </cell>
          <cell r="H171">
            <v>933</v>
          </cell>
          <cell r="I171">
            <v>0.4</v>
          </cell>
          <cell r="J171" t="str">
            <v xml:space="preserve">     NOTICIAS  9</v>
          </cell>
          <cell r="K171" t="str">
            <v xml:space="preserve">     NOTICIAS  9</v>
          </cell>
          <cell r="L171">
            <v>350</v>
          </cell>
          <cell r="M171">
            <v>933</v>
          </cell>
          <cell r="N171">
            <v>0.4</v>
          </cell>
          <cell r="O171" t="str">
            <v>DT</v>
          </cell>
          <cell r="P171" t="str">
            <v>FS</v>
          </cell>
          <cell r="Q171" t="str">
            <v>VAL.</v>
          </cell>
        </row>
        <row r="172">
          <cell r="A172" t="str">
            <v>C9:VAL.</v>
          </cell>
          <cell r="B172" t="str">
            <v xml:space="preserve"> 21H00</v>
          </cell>
          <cell r="C172">
            <v>0.875</v>
          </cell>
          <cell r="D172">
            <v>36310</v>
          </cell>
          <cell r="E172">
            <v>20</v>
          </cell>
          <cell r="F172">
            <v>1</v>
          </cell>
          <cell r="G172">
            <v>300</v>
          </cell>
          <cell r="H172">
            <v>1071</v>
          </cell>
          <cell r="I172">
            <v>0.3</v>
          </cell>
          <cell r="J172" t="str">
            <v xml:space="preserve"> MINUT A MINUT</v>
          </cell>
          <cell r="K172" t="str">
            <v xml:space="preserve"> MINUT A MINUT</v>
          </cell>
          <cell r="L172">
            <v>300</v>
          </cell>
          <cell r="M172">
            <v>1071</v>
          </cell>
          <cell r="N172">
            <v>0.3</v>
          </cell>
          <cell r="O172" t="str">
            <v>PT</v>
          </cell>
          <cell r="P172" t="str">
            <v>FS</v>
          </cell>
          <cell r="Q172" t="str">
            <v>VAL.</v>
          </cell>
        </row>
        <row r="173">
          <cell r="A173" t="str">
            <v>C9:VAL.</v>
          </cell>
          <cell r="B173" t="str">
            <v xml:space="preserve"> 22H00</v>
          </cell>
          <cell r="C173">
            <v>0.91666666666666663</v>
          </cell>
          <cell r="D173">
            <v>36310</v>
          </cell>
          <cell r="E173">
            <v>20</v>
          </cell>
          <cell r="F173">
            <v>1</v>
          </cell>
          <cell r="G173">
            <v>600</v>
          </cell>
          <cell r="H173">
            <v>952</v>
          </cell>
          <cell r="I173">
            <v>0.6</v>
          </cell>
          <cell r="J173" t="str">
            <v xml:space="preserve"> CINE TOTAL</v>
          </cell>
          <cell r="K173" t="str">
            <v xml:space="preserve"> CINE TOTAL</v>
          </cell>
          <cell r="L173">
            <v>600</v>
          </cell>
          <cell r="M173">
            <v>952</v>
          </cell>
          <cell r="N173">
            <v>0.6</v>
          </cell>
          <cell r="O173" t="str">
            <v>PT</v>
          </cell>
          <cell r="P173" t="str">
            <v>FS</v>
          </cell>
          <cell r="Q173" t="str">
            <v>VAL.</v>
          </cell>
        </row>
        <row r="174">
          <cell r="A174" t="str">
            <v>C9:VAL.</v>
          </cell>
          <cell r="B174" t="str">
            <v xml:space="preserve"> 14H00</v>
          </cell>
          <cell r="C174">
            <v>0.58333333333333337</v>
          </cell>
          <cell r="D174">
            <v>36311</v>
          </cell>
          <cell r="E174">
            <v>20</v>
          </cell>
          <cell r="F174">
            <v>1</v>
          </cell>
          <cell r="G174">
            <v>350</v>
          </cell>
          <cell r="H174">
            <v>933</v>
          </cell>
          <cell r="I174">
            <v>0.4</v>
          </cell>
          <cell r="J174" t="str">
            <v xml:space="preserve">     NOTICIAS  9</v>
          </cell>
          <cell r="K174" t="str">
            <v xml:space="preserve">     NOTICIAS  9</v>
          </cell>
          <cell r="L174">
            <v>350</v>
          </cell>
          <cell r="M174">
            <v>933</v>
          </cell>
          <cell r="N174">
            <v>0.4</v>
          </cell>
          <cell r="O174" t="str">
            <v>DT</v>
          </cell>
          <cell r="P174" t="str">
            <v>Lab</v>
          </cell>
          <cell r="Q174" t="str">
            <v>VAL.</v>
          </cell>
        </row>
        <row r="175">
          <cell r="A175" t="str">
            <v>C9:VAL.</v>
          </cell>
          <cell r="B175" t="str">
            <v xml:space="preserve"> 23H00</v>
          </cell>
          <cell r="C175">
            <v>0.95833333333333337</v>
          </cell>
          <cell r="D175">
            <v>36311</v>
          </cell>
          <cell r="E175">
            <v>20</v>
          </cell>
          <cell r="F175">
            <v>1</v>
          </cell>
          <cell r="G175">
            <v>500</v>
          </cell>
          <cell r="H175">
            <v>714</v>
          </cell>
          <cell r="I175">
            <v>0.7</v>
          </cell>
          <cell r="J175" t="str">
            <v xml:space="preserve"> CINE</v>
          </cell>
          <cell r="K175" t="str">
            <v xml:space="preserve"> CINE</v>
          </cell>
          <cell r="L175">
            <v>500</v>
          </cell>
          <cell r="M175">
            <v>714</v>
          </cell>
          <cell r="N175">
            <v>0.7</v>
          </cell>
          <cell r="O175" t="str">
            <v>PT</v>
          </cell>
          <cell r="P175" t="str">
            <v>Lab</v>
          </cell>
          <cell r="Q175" t="str">
            <v>VAL.</v>
          </cell>
        </row>
        <row r="176">
          <cell r="A176" t="str">
            <v>C9:VAL.</v>
          </cell>
          <cell r="B176" t="str">
            <v xml:space="preserve"> 14H30</v>
          </cell>
          <cell r="C176">
            <v>0.60416666666666663</v>
          </cell>
          <cell r="D176">
            <v>36312</v>
          </cell>
          <cell r="E176">
            <v>20</v>
          </cell>
          <cell r="F176">
            <v>1</v>
          </cell>
          <cell r="G176">
            <v>350</v>
          </cell>
          <cell r="H176">
            <v>667</v>
          </cell>
          <cell r="I176">
            <v>0.5</v>
          </cell>
          <cell r="J176" t="str">
            <v xml:space="preserve">     NOTICIAS  9</v>
          </cell>
          <cell r="K176" t="str">
            <v xml:space="preserve">     NOTICIAS  9</v>
          </cell>
          <cell r="L176">
            <v>350</v>
          </cell>
          <cell r="M176">
            <v>667</v>
          </cell>
          <cell r="N176">
            <v>0.5</v>
          </cell>
          <cell r="O176" t="str">
            <v>DT</v>
          </cell>
          <cell r="P176" t="str">
            <v>Lab</v>
          </cell>
          <cell r="Q176" t="str">
            <v>VAL.</v>
          </cell>
        </row>
        <row r="177">
          <cell r="A177" t="str">
            <v>C9:VAL.</v>
          </cell>
          <cell r="B177" t="str">
            <v xml:space="preserve"> 21H00</v>
          </cell>
          <cell r="C177">
            <v>0.875</v>
          </cell>
          <cell r="D177">
            <v>36313</v>
          </cell>
          <cell r="E177">
            <v>20</v>
          </cell>
          <cell r="F177">
            <v>1</v>
          </cell>
          <cell r="G177">
            <v>250</v>
          </cell>
          <cell r="H177">
            <v>1190</v>
          </cell>
          <cell r="I177">
            <v>0.2</v>
          </cell>
          <cell r="J177" t="str">
            <v xml:space="preserve">     NOTICIAS  9</v>
          </cell>
          <cell r="K177" t="str">
            <v xml:space="preserve">     NOTICIAS  9</v>
          </cell>
          <cell r="L177">
            <v>250</v>
          </cell>
          <cell r="M177">
            <v>1190</v>
          </cell>
          <cell r="N177">
            <v>0.2</v>
          </cell>
          <cell r="O177" t="str">
            <v>PT</v>
          </cell>
          <cell r="P177" t="str">
            <v>Lab</v>
          </cell>
          <cell r="Q177" t="str">
            <v>VAL.</v>
          </cell>
        </row>
        <row r="178">
          <cell r="A178" t="str">
            <v>C9:VAL.</v>
          </cell>
          <cell r="B178" t="str">
            <v xml:space="preserve"> 22H00</v>
          </cell>
          <cell r="C178">
            <v>0.91666666666666663</v>
          </cell>
          <cell r="D178">
            <v>36314</v>
          </cell>
          <cell r="E178">
            <v>20</v>
          </cell>
          <cell r="F178">
            <v>1</v>
          </cell>
          <cell r="G178">
            <v>600</v>
          </cell>
          <cell r="H178">
            <v>857</v>
          </cell>
          <cell r="I178">
            <v>0.7</v>
          </cell>
          <cell r="J178" t="str">
            <v xml:space="preserve"> TOMBOLA</v>
          </cell>
          <cell r="K178" t="str">
            <v xml:space="preserve"> TOMBOLA</v>
          </cell>
          <cell r="L178">
            <v>600</v>
          </cell>
          <cell r="M178">
            <v>857</v>
          </cell>
          <cell r="N178">
            <v>0.7</v>
          </cell>
          <cell r="O178" t="str">
            <v>PT</v>
          </cell>
          <cell r="P178" t="str">
            <v>Lab</v>
          </cell>
          <cell r="Q178" t="str">
            <v>VAL.</v>
          </cell>
        </row>
        <row r="179">
          <cell r="A179" t="str">
            <v>C9:VAL.</v>
          </cell>
          <cell r="B179" t="str">
            <v xml:space="preserve"> 14H30</v>
          </cell>
          <cell r="C179">
            <v>0.60416666666666663</v>
          </cell>
          <cell r="D179">
            <v>36316</v>
          </cell>
          <cell r="E179">
            <v>20</v>
          </cell>
          <cell r="F179">
            <v>1</v>
          </cell>
          <cell r="G179">
            <v>350</v>
          </cell>
          <cell r="H179">
            <v>1167</v>
          </cell>
          <cell r="I179">
            <v>0.3</v>
          </cell>
          <cell r="J179" t="str">
            <v xml:space="preserve">     NOTICIAS  9</v>
          </cell>
          <cell r="K179" t="str">
            <v xml:space="preserve">     NOTICIAS  9</v>
          </cell>
          <cell r="L179">
            <v>350</v>
          </cell>
          <cell r="M179">
            <v>1167</v>
          </cell>
          <cell r="N179">
            <v>0.3</v>
          </cell>
          <cell r="O179" t="str">
            <v>DT</v>
          </cell>
          <cell r="P179" t="str">
            <v>FS</v>
          </cell>
          <cell r="Q179" t="str">
            <v>VAL.</v>
          </cell>
        </row>
        <row r="180">
          <cell r="A180" t="str">
            <v>C9:VAL.</v>
          </cell>
          <cell r="B180" t="str">
            <v xml:space="preserve"> 16H00</v>
          </cell>
          <cell r="C180">
            <v>0.66666666666666663</v>
          </cell>
          <cell r="D180">
            <v>36316</v>
          </cell>
          <cell r="E180">
            <v>20</v>
          </cell>
          <cell r="F180">
            <v>1</v>
          </cell>
          <cell r="G180">
            <v>250</v>
          </cell>
          <cell r="H180">
            <v>667</v>
          </cell>
          <cell r="I180">
            <v>0.4</v>
          </cell>
          <cell r="J180" t="str">
            <v xml:space="preserve"> CINE DE AVENTURAS</v>
          </cell>
          <cell r="K180" t="str">
            <v xml:space="preserve"> CINE DE AVENTURAS</v>
          </cell>
          <cell r="L180">
            <v>250</v>
          </cell>
          <cell r="M180">
            <v>667</v>
          </cell>
          <cell r="N180">
            <v>0.4</v>
          </cell>
          <cell r="O180" t="str">
            <v>DT</v>
          </cell>
          <cell r="P180" t="str">
            <v>FS</v>
          </cell>
          <cell r="Q180" t="str">
            <v>VAL.</v>
          </cell>
        </row>
        <row r="181">
          <cell r="A181" t="str">
            <v>C9:VAL.</v>
          </cell>
          <cell r="B181" t="str">
            <v xml:space="preserve"> 14H00</v>
          </cell>
          <cell r="C181">
            <v>0.58333333333333337</v>
          </cell>
          <cell r="D181">
            <v>36317</v>
          </cell>
          <cell r="E181">
            <v>20</v>
          </cell>
          <cell r="F181">
            <v>1</v>
          </cell>
          <cell r="G181">
            <v>350</v>
          </cell>
          <cell r="H181">
            <v>2333</v>
          </cell>
          <cell r="I181">
            <v>0.1</v>
          </cell>
          <cell r="J181" t="str">
            <v xml:space="preserve">     NOTICIAS  9</v>
          </cell>
          <cell r="K181" t="str">
            <v xml:space="preserve">     NOTICIAS  9</v>
          </cell>
          <cell r="L181">
            <v>350</v>
          </cell>
          <cell r="M181">
            <v>2333</v>
          </cell>
          <cell r="N181">
            <v>0.1</v>
          </cell>
          <cell r="O181" t="str">
            <v>DT</v>
          </cell>
          <cell r="P181" t="str">
            <v>FS</v>
          </cell>
          <cell r="Q181" t="str">
            <v>VAL.</v>
          </cell>
        </row>
        <row r="182">
          <cell r="A182" t="str">
            <v>C9:VAL.</v>
          </cell>
          <cell r="B182" t="str">
            <v xml:space="preserve"> 22H30</v>
          </cell>
          <cell r="C182">
            <v>0.9375</v>
          </cell>
          <cell r="D182">
            <v>36317</v>
          </cell>
          <cell r="E182">
            <v>20</v>
          </cell>
          <cell r="F182">
            <v>1</v>
          </cell>
          <cell r="G182">
            <v>600</v>
          </cell>
          <cell r="H182">
            <v>536</v>
          </cell>
          <cell r="I182">
            <v>1.1000000000000001</v>
          </cell>
          <cell r="J182" t="str">
            <v xml:space="preserve"> CINE TOTAL</v>
          </cell>
          <cell r="K182" t="str">
            <v xml:space="preserve"> CINE TOTAL</v>
          </cell>
          <cell r="L182">
            <v>600</v>
          </cell>
          <cell r="M182">
            <v>536</v>
          </cell>
          <cell r="N182">
            <v>1.1000000000000001</v>
          </cell>
          <cell r="O182" t="str">
            <v>PT</v>
          </cell>
          <cell r="P182" t="str">
            <v>FS</v>
          </cell>
          <cell r="Q182" t="str">
            <v>VAL.</v>
          </cell>
        </row>
        <row r="183">
          <cell r="A183" t="str">
            <v>C9:VAL.</v>
          </cell>
          <cell r="B183" t="str">
            <v xml:space="preserve"> 23H30</v>
          </cell>
          <cell r="C183">
            <v>0.97916666666666663</v>
          </cell>
          <cell r="D183">
            <v>36317</v>
          </cell>
          <cell r="E183">
            <v>20</v>
          </cell>
          <cell r="F183">
            <v>1</v>
          </cell>
          <cell r="G183">
            <v>600</v>
          </cell>
          <cell r="H183">
            <v>612</v>
          </cell>
          <cell r="I183">
            <v>1</v>
          </cell>
          <cell r="J183" t="str">
            <v xml:space="preserve"> CINE TOTAL</v>
          </cell>
          <cell r="K183" t="str">
            <v xml:space="preserve"> CINE TOTAL</v>
          </cell>
          <cell r="L183">
            <v>600</v>
          </cell>
          <cell r="M183">
            <v>612</v>
          </cell>
          <cell r="N183">
            <v>1</v>
          </cell>
          <cell r="O183" t="str">
            <v>PT</v>
          </cell>
          <cell r="P183" t="str">
            <v>FS</v>
          </cell>
          <cell r="Q183" t="str">
            <v>VAL.</v>
          </cell>
        </row>
        <row r="184">
          <cell r="A184" t="str">
            <v>C9:VAL.</v>
          </cell>
          <cell r="B184" t="str">
            <v xml:space="preserve"> 15H00</v>
          </cell>
          <cell r="C184">
            <v>0.625</v>
          </cell>
          <cell r="D184">
            <v>36318</v>
          </cell>
          <cell r="E184">
            <v>20</v>
          </cell>
          <cell r="F184">
            <v>1</v>
          </cell>
          <cell r="G184">
            <v>350</v>
          </cell>
          <cell r="H184">
            <v>778</v>
          </cell>
          <cell r="I184">
            <v>0.4</v>
          </cell>
          <cell r="J184" t="str">
            <v xml:space="preserve">     NOTICIAS  9</v>
          </cell>
          <cell r="K184" t="str">
            <v xml:space="preserve">     NOTICIAS  9</v>
          </cell>
          <cell r="L184">
            <v>350</v>
          </cell>
          <cell r="M184">
            <v>778</v>
          </cell>
          <cell r="N184">
            <v>0.4</v>
          </cell>
          <cell r="O184" t="str">
            <v>DT</v>
          </cell>
          <cell r="P184" t="str">
            <v>Lab</v>
          </cell>
          <cell r="Q184" t="str">
            <v>VAL.</v>
          </cell>
        </row>
        <row r="185">
          <cell r="A185" t="str">
            <v>C9:VAL.</v>
          </cell>
          <cell r="B185" t="str">
            <v xml:space="preserve"> 21H00</v>
          </cell>
          <cell r="C185">
            <v>0.875</v>
          </cell>
          <cell r="D185">
            <v>36320</v>
          </cell>
          <cell r="E185">
            <v>20</v>
          </cell>
          <cell r="F185">
            <v>1</v>
          </cell>
          <cell r="G185">
            <v>250</v>
          </cell>
          <cell r="H185">
            <v>1190</v>
          </cell>
          <cell r="I185">
            <v>0.2</v>
          </cell>
          <cell r="J185" t="str">
            <v xml:space="preserve">     NOTICIAS  9</v>
          </cell>
          <cell r="K185" t="str">
            <v xml:space="preserve">     NOTICIAS  9</v>
          </cell>
          <cell r="L185">
            <v>250</v>
          </cell>
          <cell r="M185">
            <v>1190</v>
          </cell>
          <cell r="N185">
            <v>0.2</v>
          </cell>
          <cell r="O185" t="str">
            <v>PT</v>
          </cell>
          <cell r="P185" t="str">
            <v>Lab</v>
          </cell>
          <cell r="Q185" t="str">
            <v>VAL.</v>
          </cell>
        </row>
        <row r="186">
          <cell r="A186" t="str">
            <v>C9:VAL.</v>
          </cell>
          <cell r="B186" t="str">
            <v xml:space="preserve"> 15H00</v>
          </cell>
          <cell r="C186">
            <v>0.625</v>
          </cell>
          <cell r="D186">
            <v>36323</v>
          </cell>
          <cell r="E186">
            <v>20</v>
          </cell>
          <cell r="F186">
            <v>1</v>
          </cell>
          <cell r="G186">
            <v>350</v>
          </cell>
          <cell r="H186">
            <v>933</v>
          </cell>
          <cell r="I186">
            <v>0.4</v>
          </cell>
          <cell r="J186" t="str">
            <v xml:space="preserve">     NOTICIAS  9</v>
          </cell>
          <cell r="K186" t="str">
            <v xml:space="preserve">     NOTICIAS  9</v>
          </cell>
          <cell r="L186">
            <v>350</v>
          </cell>
          <cell r="M186">
            <v>933</v>
          </cell>
          <cell r="N186">
            <v>0.4</v>
          </cell>
          <cell r="O186" t="str">
            <v>DT</v>
          </cell>
          <cell r="P186" t="str">
            <v>FS</v>
          </cell>
          <cell r="Q186" t="str">
            <v>VAL.</v>
          </cell>
        </row>
        <row r="187">
          <cell r="A187" t="str">
            <v>C9:VAL.</v>
          </cell>
          <cell r="B187" t="str">
            <v xml:space="preserve"> 23H30</v>
          </cell>
          <cell r="C187">
            <v>0.97916666666666663</v>
          </cell>
          <cell r="D187">
            <v>36323</v>
          </cell>
          <cell r="E187">
            <v>20</v>
          </cell>
          <cell r="F187">
            <v>1</v>
          </cell>
          <cell r="G187">
            <v>500</v>
          </cell>
          <cell r="H187">
            <v>893</v>
          </cell>
          <cell r="I187">
            <v>0.6</v>
          </cell>
          <cell r="J187" t="str">
            <v xml:space="preserve"> CINE</v>
          </cell>
          <cell r="K187" t="str">
            <v xml:space="preserve"> CINE</v>
          </cell>
          <cell r="L187">
            <v>500</v>
          </cell>
          <cell r="M187">
            <v>893</v>
          </cell>
          <cell r="N187">
            <v>0.6</v>
          </cell>
          <cell r="O187" t="str">
            <v>PT</v>
          </cell>
          <cell r="P187" t="str">
            <v>FS</v>
          </cell>
          <cell r="Q187" t="str">
            <v>VAL.</v>
          </cell>
        </row>
        <row r="188">
          <cell r="A188" t="str">
            <v>C9:VAL.</v>
          </cell>
          <cell r="B188" t="str">
            <v xml:space="preserve"> 16H30</v>
          </cell>
          <cell r="C188">
            <v>0.6875</v>
          </cell>
          <cell r="D188">
            <v>36324</v>
          </cell>
          <cell r="E188">
            <v>20</v>
          </cell>
          <cell r="F188">
            <v>1</v>
          </cell>
          <cell r="G188">
            <v>250</v>
          </cell>
          <cell r="H188">
            <v>667</v>
          </cell>
          <cell r="I188">
            <v>0.4</v>
          </cell>
          <cell r="J188" t="str">
            <v xml:space="preserve"> CINE DE AVENTURAS</v>
          </cell>
          <cell r="K188" t="str">
            <v xml:space="preserve"> CINE DE AVENTURAS</v>
          </cell>
          <cell r="L188">
            <v>250</v>
          </cell>
          <cell r="M188">
            <v>667</v>
          </cell>
          <cell r="N188">
            <v>0.4</v>
          </cell>
          <cell r="O188" t="str">
            <v>DT</v>
          </cell>
          <cell r="P188" t="str">
            <v>FS</v>
          </cell>
          <cell r="Q188" t="str">
            <v>VAL.</v>
          </cell>
        </row>
        <row r="189">
          <cell r="A189" t="str">
            <v>C9:VAL.</v>
          </cell>
          <cell r="B189" t="str">
            <v xml:space="preserve"> 23H00</v>
          </cell>
          <cell r="C189">
            <v>0.95833333333333337</v>
          </cell>
          <cell r="D189">
            <v>36324</v>
          </cell>
          <cell r="E189">
            <v>20</v>
          </cell>
          <cell r="F189">
            <v>1</v>
          </cell>
          <cell r="G189">
            <v>600</v>
          </cell>
          <cell r="H189">
            <v>536</v>
          </cell>
          <cell r="I189">
            <v>1.1000000000000001</v>
          </cell>
          <cell r="J189" t="str">
            <v xml:space="preserve"> CINE TOTAL</v>
          </cell>
          <cell r="K189" t="str">
            <v xml:space="preserve"> CINE TOTAL</v>
          </cell>
          <cell r="L189">
            <v>600</v>
          </cell>
          <cell r="M189">
            <v>536</v>
          </cell>
          <cell r="N189">
            <v>1.1000000000000001</v>
          </cell>
          <cell r="O189" t="str">
            <v>PT</v>
          </cell>
          <cell r="P189" t="str">
            <v>FS</v>
          </cell>
          <cell r="Q189" t="str">
            <v>VAL.</v>
          </cell>
        </row>
        <row r="190">
          <cell r="A190" t="str">
            <v>CST:AND.</v>
          </cell>
          <cell r="B190" t="str">
            <v xml:space="preserve"> 14H30</v>
          </cell>
          <cell r="C190">
            <v>0.60416666666666663</v>
          </cell>
          <cell r="D190">
            <v>36279</v>
          </cell>
          <cell r="E190">
            <v>20</v>
          </cell>
          <cell r="F190">
            <v>1</v>
          </cell>
          <cell r="G190">
            <v>500</v>
          </cell>
          <cell r="H190">
            <v>769</v>
          </cell>
          <cell r="I190">
            <v>0.6</v>
          </cell>
          <cell r="J190" t="str">
            <v xml:space="preserve"> CANAL SUR NOTICIAS</v>
          </cell>
          <cell r="K190" t="str">
            <v xml:space="preserve"> CANAL SUR NOTICIAS</v>
          </cell>
          <cell r="L190">
            <v>500</v>
          </cell>
          <cell r="M190">
            <v>769</v>
          </cell>
          <cell r="N190">
            <v>0.6</v>
          </cell>
          <cell r="O190" t="str">
            <v>DT</v>
          </cell>
          <cell r="P190" t="str">
            <v>Lab</v>
          </cell>
          <cell r="Q190" t="str">
            <v>AND.</v>
          </cell>
        </row>
        <row r="191">
          <cell r="A191" t="str">
            <v>CST:AND.</v>
          </cell>
          <cell r="B191" t="str">
            <v xml:space="preserve"> 15H00</v>
          </cell>
          <cell r="C191">
            <v>0.625</v>
          </cell>
          <cell r="D191">
            <v>36279</v>
          </cell>
          <cell r="E191">
            <v>20</v>
          </cell>
          <cell r="F191">
            <v>1</v>
          </cell>
          <cell r="G191">
            <v>500</v>
          </cell>
          <cell r="H191">
            <v>769</v>
          </cell>
          <cell r="I191">
            <v>0.6</v>
          </cell>
          <cell r="J191" t="str">
            <v xml:space="preserve"> CANAL SUR NOTICIAS</v>
          </cell>
          <cell r="K191" t="str">
            <v xml:space="preserve"> CANAL SUR NOTICIAS</v>
          </cell>
          <cell r="L191">
            <v>500</v>
          </cell>
          <cell r="M191">
            <v>769</v>
          </cell>
          <cell r="N191">
            <v>0.6</v>
          </cell>
          <cell r="O191" t="str">
            <v>DT</v>
          </cell>
          <cell r="P191" t="str">
            <v>Lab</v>
          </cell>
          <cell r="Q191" t="str">
            <v>AND.</v>
          </cell>
        </row>
        <row r="192">
          <cell r="A192" t="str">
            <v>CST:AND.</v>
          </cell>
          <cell r="B192" t="str">
            <v xml:space="preserve"> 20H30</v>
          </cell>
          <cell r="C192">
            <v>0.85416666666666663</v>
          </cell>
          <cell r="D192">
            <v>36279</v>
          </cell>
          <cell r="E192">
            <v>20</v>
          </cell>
          <cell r="F192">
            <v>1</v>
          </cell>
          <cell r="G192">
            <v>500</v>
          </cell>
          <cell r="H192">
            <v>1538</v>
          </cell>
          <cell r="I192">
            <v>0.3</v>
          </cell>
          <cell r="J192" t="str">
            <v xml:space="preserve"> ANDALUCIA DIRECTO</v>
          </cell>
          <cell r="K192" t="str">
            <v xml:space="preserve"> ANDALUCIA DIRECTO</v>
          </cell>
          <cell r="L192">
            <v>500</v>
          </cell>
          <cell r="M192">
            <v>1538</v>
          </cell>
          <cell r="N192">
            <v>0.3</v>
          </cell>
          <cell r="O192" t="str">
            <v>PT</v>
          </cell>
          <cell r="P192" t="str">
            <v>Lab</v>
          </cell>
          <cell r="Q192" t="str">
            <v>AND.</v>
          </cell>
        </row>
        <row r="193">
          <cell r="A193" t="str">
            <v>CST:AND.</v>
          </cell>
          <cell r="B193" t="str">
            <v xml:space="preserve"> 21H00</v>
          </cell>
          <cell r="C193">
            <v>0.875</v>
          </cell>
          <cell r="D193">
            <v>36279</v>
          </cell>
          <cell r="E193">
            <v>20</v>
          </cell>
          <cell r="F193">
            <v>1</v>
          </cell>
          <cell r="G193">
            <v>500</v>
          </cell>
          <cell r="H193">
            <v>1282</v>
          </cell>
          <cell r="I193">
            <v>0.4</v>
          </cell>
          <cell r="J193" t="str">
            <v xml:space="preserve"> CANAL SUR NOTICIAS</v>
          </cell>
          <cell r="K193" t="str">
            <v xml:space="preserve"> CANAL SUR NOTICIAS</v>
          </cell>
          <cell r="L193">
            <v>500</v>
          </cell>
          <cell r="M193">
            <v>1282</v>
          </cell>
          <cell r="N193">
            <v>0.4</v>
          </cell>
          <cell r="O193" t="str">
            <v>PT</v>
          </cell>
          <cell r="P193" t="str">
            <v>Lab</v>
          </cell>
          <cell r="Q193" t="str">
            <v>AND.</v>
          </cell>
        </row>
        <row r="194">
          <cell r="A194" t="str">
            <v>CST:AND.</v>
          </cell>
          <cell r="B194" t="str">
            <v xml:space="preserve"> 21H30</v>
          </cell>
          <cell r="C194">
            <v>0.89583333333333337</v>
          </cell>
          <cell r="D194">
            <v>36279</v>
          </cell>
          <cell r="E194">
            <v>20</v>
          </cell>
          <cell r="F194">
            <v>1</v>
          </cell>
          <cell r="G194">
            <v>750</v>
          </cell>
          <cell r="H194">
            <v>1154</v>
          </cell>
          <cell r="I194">
            <v>0.6</v>
          </cell>
          <cell r="J194" t="str">
            <v xml:space="preserve"> NUMEROS ROJOS</v>
          </cell>
          <cell r="K194" t="str">
            <v xml:space="preserve"> NUMEROS ROJOS</v>
          </cell>
          <cell r="L194">
            <v>750</v>
          </cell>
          <cell r="M194">
            <v>1154</v>
          </cell>
          <cell r="N194">
            <v>0.6</v>
          </cell>
          <cell r="O194" t="str">
            <v>PT</v>
          </cell>
          <cell r="P194" t="str">
            <v>Lab</v>
          </cell>
          <cell r="Q194" t="str">
            <v>AND.</v>
          </cell>
        </row>
        <row r="195">
          <cell r="A195" t="str">
            <v>CST:AND.</v>
          </cell>
          <cell r="B195" t="str">
            <v xml:space="preserve"> 22H00</v>
          </cell>
          <cell r="C195">
            <v>0.91666666666666663</v>
          </cell>
          <cell r="D195">
            <v>36279</v>
          </cell>
          <cell r="E195">
            <v>20</v>
          </cell>
          <cell r="F195">
            <v>1</v>
          </cell>
          <cell r="G195">
            <v>750</v>
          </cell>
          <cell r="H195">
            <v>641</v>
          </cell>
          <cell r="I195">
            <v>1.2</v>
          </cell>
          <cell r="J195" t="str">
            <v xml:space="preserve"> NUMEROS ROJOS</v>
          </cell>
          <cell r="K195" t="str">
            <v xml:space="preserve"> NUMEROS ROJOS</v>
          </cell>
          <cell r="L195">
            <v>750</v>
          </cell>
          <cell r="M195">
            <v>641</v>
          </cell>
          <cell r="N195">
            <v>1.2</v>
          </cell>
          <cell r="O195" t="str">
            <v>PT</v>
          </cell>
          <cell r="P195" t="str">
            <v>Lab</v>
          </cell>
          <cell r="Q195" t="str">
            <v>AND.</v>
          </cell>
        </row>
        <row r="196">
          <cell r="A196" t="str">
            <v>CST:AND.</v>
          </cell>
          <cell r="B196" t="str">
            <v xml:space="preserve"> 23H00</v>
          </cell>
          <cell r="C196">
            <v>0.95833333333333337</v>
          </cell>
          <cell r="D196">
            <v>36279</v>
          </cell>
          <cell r="E196">
            <v>20</v>
          </cell>
          <cell r="F196">
            <v>1</v>
          </cell>
          <cell r="G196">
            <v>750</v>
          </cell>
          <cell r="H196">
            <v>481</v>
          </cell>
          <cell r="I196">
            <v>1.6</v>
          </cell>
          <cell r="J196" t="str">
            <v xml:space="preserve"> NUMEROS ROJOS</v>
          </cell>
          <cell r="K196" t="str">
            <v xml:space="preserve"> NUMEROS ROJOS</v>
          </cell>
          <cell r="L196">
            <v>750</v>
          </cell>
          <cell r="M196">
            <v>481</v>
          </cell>
          <cell r="N196">
            <v>1.6</v>
          </cell>
          <cell r="O196" t="str">
            <v>PT</v>
          </cell>
          <cell r="P196" t="str">
            <v>Lab</v>
          </cell>
          <cell r="Q196" t="str">
            <v>AND.</v>
          </cell>
        </row>
        <row r="197">
          <cell r="A197" t="str">
            <v>CST:AND.</v>
          </cell>
          <cell r="B197" t="str">
            <v xml:space="preserve"> 23H30</v>
          </cell>
          <cell r="C197">
            <v>0.97916666666666663</v>
          </cell>
          <cell r="D197">
            <v>36279</v>
          </cell>
          <cell r="E197">
            <v>20</v>
          </cell>
          <cell r="F197">
            <v>1</v>
          </cell>
          <cell r="G197">
            <v>750</v>
          </cell>
          <cell r="H197">
            <v>549</v>
          </cell>
          <cell r="I197">
            <v>1.4</v>
          </cell>
          <cell r="J197" t="str">
            <v xml:space="preserve"> NUMEROS ROJOS</v>
          </cell>
          <cell r="K197" t="str">
            <v xml:space="preserve"> NUMEROS ROJOS</v>
          </cell>
          <cell r="L197">
            <v>750</v>
          </cell>
          <cell r="M197">
            <v>549</v>
          </cell>
          <cell r="N197">
            <v>1.4</v>
          </cell>
          <cell r="O197" t="str">
            <v>PT</v>
          </cell>
          <cell r="P197" t="str">
            <v>Lab</v>
          </cell>
          <cell r="Q197" t="str">
            <v>AND.</v>
          </cell>
        </row>
        <row r="198">
          <cell r="A198" t="str">
            <v>CST:AND.</v>
          </cell>
          <cell r="B198" t="str">
            <v xml:space="preserve"> 24H00</v>
          </cell>
          <cell r="C198">
            <v>1</v>
          </cell>
          <cell r="D198">
            <v>36279</v>
          </cell>
          <cell r="E198">
            <v>20</v>
          </cell>
          <cell r="F198">
            <v>1</v>
          </cell>
          <cell r="G198">
            <v>400</v>
          </cell>
          <cell r="H198">
            <v>385</v>
          </cell>
          <cell r="I198">
            <v>1</v>
          </cell>
          <cell r="J198" t="str">
            <v xml:space="preserve"> NUMEROS ROJOS</v>
          </cell>
          <cell r="K198" t="str">
            <v xml:space="preserve"> NUMEROS ROJOS</v>
          </cell>
          <cell r="L198">
            <v>400</v>
          </cell>
          <cell r="M198">
            <v>385</v>
          </cell>
          <cell r="N198">
            <v>1</v>
          </cell>
          <cell r="O198" t="str">
            <v>PT</v>
          </cell>
          <cell r="P198" t="str">
            <v>Lab</v>
          </cell>
          <cell r="Q198" t="str">
            <v>AND.</v>
          </cell>
        </row>
        <row r="199">
          <cell r="A199" t="str">
            <v>CST:AND.</v>
          </cell>
          <cell r="B199" t="str">
            <v xml:space="preserve"> 12H30</v>
          </cell>
          <cell r="C199">
            <v>0.52083333333333337</v>
          </cell>
          <cell r="D199">
            <v>36280</v>
          </cell>
          <cell r="E199">
            <v>20</v>
          </cell>
          <cell r="F199">
            <v>1</v>
          </cell>
          <cell r="G199">
            <v>65</v>
          </cell>
          <cell r="H199">
            <v>500</v>
          </cell>
          <cell r="I199">
            <v>0.1</v>
          </cell>
          <cell r="J199" t="str">
            <v xml:space="preserve"> TELESERIE</v>
          </cell>
          <cell r="K199" t="str">
            <v xml:space="preserve"> TELESERIE</v>
          </cell>
          <cell r="L199">
            <v>65</v>
          </cell>
          <cell r="M199">
            <v>500</v>
          </cell>
          <cell r="N199">
            <v>0.1</v>
          </cell>
          <cell r="O199" t="str">
            <v>DT</v>
          </cell>
          <cell r="P199" t="str">
            <v>Lab</v>
          </cell>
          <cell r="Q199" t="str">
            <v>AND.</v>
          </cell>
        </row>
        <row r="200">
          <cell r="A200" t="str">
            <v>CST:AND.</v>
          </cell>
          <cell r="B200" t="str">
            <v xml:space="preserve"> 14H30</v>
          </cell>
          <cell r="C200">
            <v>0.60416666666666663</v>
          </cell>
          <cell r="D200">
            <v>36280</v>
          </cell>
          <cell r="E200">
            <v>20</v>
          </cell>
          <cell r="F200">
            <v>1</v>
          </cell>
          <cell r="G200">
            <v>500</v>
          </cell>
          <cell r="H200">
            <v>855</v>
          </cell>
          <cell r="I200">
            <v>0.6</v>
          </cell>
          <cell r="J200" t="str">
            <v xml:space="preserve"> CANAL SUR NOTICIAS</v>
          </cell>
          <cell r="K200" t="str">
            <v xml:space="preserve"> CANAL SUR NOTICIAS</v>
          </cell>
          <cell r="L200">
            <v>500</v>
          </cell>
          <cell r="M200">
            <v>855</v>
          </cell>
          <cell r="N200">
            <v>0.6</v>
          </cell>
          <cell r="O200" t="str">
            <v>DT</v>
          </cell>
          <cell r="P200" t="str">
            <v>Lab</v>
          </cell>
          <cell r="Q200" t="str">
            <v>AND.</v>
          </cell>
        </row>
        <row r="201">
          <cell r="A201" t="str">
            <v>CST:AND.</v>
          </cell>
          <cell r="B201" t="str">
            <v xml:space="preserve"> 15H00</v>
          </cell>
          <cell r="C201">
            <v>0.625</v>
          </cell>
          <cell r="D201">
            <v>36280</v>
          </cell>
          <cell r="E201">
            <v>20</v>
          </cell>
          <cell r="F201">
            <v>1</v>
          </cell>
          <cell r="G201">
            <v>500</v>
          </cell>
          <cell r="H201">
            <v>855</v>
          </cell>
          <cell r="I201">
            <v>0.6</v>
          </cell>
          <cell r="J201" t="str">
            <v xml:space="preserve"> CANAL SUR NOTICIAS</v>
          </cell>
          <cell r="K201" t="str">
            <v xml:space="preserve"> CANAL SUR NOTICIAS</v>
          </cell>
          <cell r="L201">
            <v>500</v>
          </cell>
          <cell r="M201">
            <v>855</v>
          </cell>
          <cell r="N201">
            <v>0.6</v>
          </cell>
          <cell r="O201" t="str">
            <v>DT</v>
          </cell>
          <cell r="P201" t="str">
            <v>Lab</v>
          </cell>
          <cell r="Q201" t="str">
            <v>AND.</v>
          </cell>
        </row>
        <row r="202">
          <cell r="A202" t="str">
            <v>CST:AND.</v>
          </cell>
          <cell r="B202" t="str">
            <v xml:space="preserve"> 15H30</v>
          </cell>
          <cell r="C202">
            <v>0.64583333333333337</v>
          </cell>
          <cell r="D202">
            <v>36280</v>
          </cell>
          <cell r="E202">
            <v>20</v>
          </cell>
          <cell r="F202">
            <v>1</v>
          </cell>
          <cell r="G202">
            <v>575</v>
          </cell>
          <cell r="H202">
            <v>548</v>
          </cell>
          <cell r="I202">
            <v>1</v>
          </cell>
          <cell r="J202" t="str">
            <v xml:space="preserve"> CONTRAPORTADA</v>
          </cell>
          <cell r="K202" t="str">
            <v xml:space="preserve"> CONTRAPORTADA</v>
          </cell>
          <cell r="L202">
            <v>575</v>
          </cell>
          <cell r="M202">
            <v>548</v>
          </cell>
          <cell r="N202">
            <v>1</v>
          </cell>
          <cell r="O202" t="str">
            <v>DT</v>
          </cell>
          <cell r="P202" t="str">
            <v>Lab</v>
          </cell>
          <cell r="Q202" t="str">
            <v>AND.</v>
          </cell>
        </row>
        <row r="203">
          <cell r="A203" t="str">
            <v>CST:AND.</v>
          </cell>
          <cell r="B203" t="str">
            <v xml:space="preserve"> 16H30</v>
          </cell>
          <cell r="C203">
            <v>0.6875</v>
          </cell>
          <cell r="D203">
            <v>36280</v>
          </cell>
          <cell r="E203">
            <v>20</v>
          </cell>
          <cell r="F203">
            <v>1</v>
          </cell>
          <cell r="G203">
            <v>500</v>
          </cell>
          <cell r="H203">
            <v>714</v>
          </cell>
          <cell r="I203">
            <v>0.7</v>
          </cell>
          <cell r="J203" t="str">
            <v xml:space="preserve"> CON T DE TARDE</v>
          </cell>
          <cell r="K203" t="str">
            <v xml:space="preserve"> CON T DE TARDE</v>
          </cell>
          <cell r="L203">
            <v>500</v>
          </cell>
          <cell r="M203">
            <v>714</v>
          </cell>
          <cell r="N203">
            <v>0.7</v>
          </cell>
          <cell r="O203" t="str">
            <v>DT</v>
          </cell>
          <cell r="P203" t="str">
            <v>Lab</v>
          </cell>
          <cell r="Q203" t="str">
            <v>AND.</v>
          </cell>
        </row>
        <row r="204">
          <cell r="A204" t="str">
            <v>CST:AND.</v>
          </cell>
          <cell r="B204" t="str">
            <v xml:space="preserve"> 17H30</v>
          </cell>
          <cell r="C204">
            <v>0.72916666666666663</v>
          </cell>
          <cell r="D204">
            <v>36280</v>
          </cell>
          <cell r="E204">
            <v>20</v>
          </cell>
          <cell r="F204">
            <v>1</v>
          </cell>
          <cell r="G204">
            <v>500</v>
          </cell>
          <cell r="H204">
            <v>1020</v>
          </cell>
          <cell r="I204">
            <v>0.5</v>
          </cell>
          <cell r="J204" t="str">
            <v xml:space="preserve"> CON T DE TARDE</v>
          </cell>
          <cell r="K204" t="str">
            <v xml:space="preserve"> CON T DE TARDE</v>
          </cell>
          <cell r="L204">
            <v>500</v>
          </cell>
          <cell r="M204">
            <v>1020</v>
          </cell>
          <cell r="N204">
            <v>0.5</v>
          </cell>
          <cell r="O204" t="str">
            <v>DT</v>
          </cell>
          <cell r="P204" t="str">
            <v>Lab</v>
          </cell>
          <cell r="Q204" t="str">
            <v>AND.</v>
          </cell>
        </row>
        <row r="205">
          <cell r="A205" t="str">
            <v>CST:AND.</v>
          </cell>
          <cell r="B205" t="str">
            <v xml:space="preserve"> 19H00</v>
          </cell>
          <cell r="C205">
            <v>0.79166666666666663</v>
          </cell>
          <cell r="D205">
            <v>36280</v>
          </cell>
          <cell r="E205">
            <v>20</v>
          </cell>
          <cell r="F205">
            <v>1</v>
          </cell>
          <cell r="G205">
            <v>500</v>
          </cell>
          <cell r="H205">
            <v>1190</v>
          </cell>
          <cell r="I205">
            <v>0.4</v>
          </cell>
          <cell r="J205" t="str">
            <v xml:space="preserve"> ANDALUCIA DIRECTO</v>
          </cell>
          <cell r="K205" t="str">
            <v xml:space="preserve"> ANDALUCIA DIRECTO</v>
          </cell>
          <cell r="L205">
            <v>500</v>
          </cell>
          <cell r="M205">
            <v>1190</v>
          </cell>
          <cell r="N205">
            <v>0.4</v>
          </cell>
          <cell r="O205" t="str">
            <v>DT</v>
          </cell>
          <cell r="P205" t="str">
            <v>Lab</v>
          </cell>
          <cell r="Q205" t="str">
            <v>AND.</v>
          </cell>
        </row>
        <row r="206">
          <cell r="A206" t="str">
            <v>CST:AND.</v>
          </cell>
          <cell r="B206" t="str">
            <v xml:space="preserve"> 21H00</v>
          </cell>
          <cell r="C206">
            <v>0.875</v>
          </cell>
          <cell r="D206">
            <v>36280</v>
          </cell>
          <cell r="E206">
            <v>20</v>
          </cell>
          <cell r="F206">
            <v>1</v>
          </cell>
          <cell r="G206">
            <v>500</v>
          </cell>
          <cell r="H206">
            <v>1538</v>
          </cell>
          <cell r="I206">
            <v>0.3</v>
          </cell>
          <cell r="J206" t="str">
            <v xml:space="preserve"> CANAL SUR NOTICIAS</v>
          </cell>
          <cell r="K206" t="str">
            <v xml:space="preserve"> CANAL SUR NOTICIAS</v>
          </cell>
          <cell r="L206">
            <v>500</v>
          </cell>
          <cell r="M206">
            <v>1538</v>
          </cell>
          <cell r="N206">
            <v>0.3</v>
          </cell>
          <cell r="O206" t="str">
            <v>PT</v>
          </cell>
          <cell r="P206" t="str">
            <v>Lab</v>
          </cell>
          <cell r="Q206" t="str">
            <v>AND.</v>
          </cell>
        </row>
        <row r="207">
          <cell r="A207" t="str">
            <v>CST:AND.</v>
          </cell>
          <cell r="B207" t="str">
            <v xml:space="preserve"> 22H00</v>
          </cell>
          <cell r="C207">
            <v>0.91666666666666663</v>
          </cell>
          <cell r="D207">
            <v>36280</v>
          </cell>
          <cell r="E207">
            <v>20</v>
          </cell>
          <cell r="F207">
            <v>1</v>
          </cell>
          <cell r="G207">
            <v>750</v>
          </cell>
          <cell r="H207">
            <v>1154</v>
          </cell>
          <cell r="I207">
            <v>0.6</v>
          </cell>
          <cell r="J207" t="str">
            <v xml:space="preserve"> TODA UNA DECADA</v>
          </cell>
          <cell r="K207" t="str">
            <v xml:space="preserve"> TODA UNA DECADA</v>
          </cell>
          <cell r="L207">
            <v>750</v>
          </cell>
          <cell r="M207">
            <v>1154</v>
          </cell>
          <cell r="N207">
            <v>0.6</v>
          </cell>
          <cell r="O207" t="str">
            <v>PT</v>
          </cell>
          <cell r="P207" t="str">
            <v>Lab</v>
          </cell>
          <cell r="Q207" t="str">
            <v>AND.</v>
          </cell>
        </row>
        <row r="208">
          <cell r="A208" t="str">
            <v>CST:AND.</v>
          </cell>
          <cell r="B208" t="str">
            <v xml:space="preserve"> 16H30</v>
          </cell>
          <cell r="C208">
            <v>0.6875</v>
          </cell>
          <cell r="D208">
            <v>36281</v>
          </cell>
          <cell r="E208">
            <v>20</v>
          </cell>
          <cell r="F208">
            <v>1</v>
          </cell>
          <cell r="G208">
            <v>400</v>
          </cell>
          <cell r="H208">
            <v>816</v>
          </cell>
          <cell r="I208">
            <v>0.5</v>
          </cell>
          <cell r="J208" t="str">
            <v xml:space="preserve"> CINE</v>
          </cell>
          <cell r="K208" t="str">
            <v xml:space="preserve"> CINE</v>
          </cell>
          <cell r="L208">
            <v>400</v>
          </cell>
          <cell r="M208">
            <v>816</v>
          </cell>
          <cell r="N208">
            <v>0.5</v>
          </cell>
          <cell r="O208" t="str">
            <v>DT</v>
          </cell>
          <cell r="P208" t="str">
            <v>FS</v>
          </cell>
          <cell r="Q208" t="str">
            <v>AND.</v>
          </cell>
        </row>
        <row r="209">
          <cell r="A209" t="str">
            <v>CST:AND.</v>
          </cell>
          <cell r="B209" t="str">
            <v xml:space="preserve"> 17H30</v>
          </cell>
          <cell r="C209">
            <v>0.72916666666666663</v>
          </cell>
          <cell r="D209">
            <v>36281</v>
          </cell>
          <cell r="E209">
            <v>20</v>
          </cell>
          <cell r="F209">
            <v>1</v>
          </cell>
          <cell r="G209">
            <v>400</v>
          </cell>
          <cell r="H209">
            <v>1905</v>
          </cell>
          <cell r="I209">
            <v>0.2</v>
          </cell>
          <cell r="J209" t="str">
            <v xml:space="preserve"> CINE</v>
          </cell>
          <cell r="K209" t="str">
            <v xml:space="preserve"> CINE</v>
          </cell>
          <cell r="L209">
            <v>400</v>
          </cell>
          <cell r="M209">
            <v>1905</v>
          </cell>
          <cell r="N209">
            <v>0.2</v>
          </cell>
          <cell r="O209" t="str">
            <v>DT</v>
          </cell>
          <cell r="P209" t="str">
            <v>FS</v>
          </cell>
          <cell r="Q209" t="str">
            <v>AND.</v>
          </cell>
        </row>
        <row r="210">
          <cell r="A210" t="str">
            <v>CST:AND.</v>
          </cell>
          <cell r="B210" t="str">
            <v xml:space="preserve"> 21H45</v>
          </cell>
          <cell r="C210">
            <v>0.90625</v>
          </cell>
          <cell r="D210">
            <v>36281</v>
          </cell>
          <cell r="E210">
            <v>20</v>
          </cell>
          <cell r="F210">
            <v>1</v>
          </cell>
          <cell r="G210">
            <v>900</v>
          </cell>
          <cell r="H210">
            <v>923</v>
          </cell>
          <cell r="I210">
            <v>1</v>
          </cell>
          <cell r="J210" t="str">
            <v xml:space="preserve"> FUTBOL (Intermedio)</v>
          </cell>
          <cell r="K210" t="str">
            <v xml:space="preserve"> FUTBOL (Intermedio)</v>
          </cell>
          <cell r="L210">
            <v>900</v>
          </cell>
          <cell r="M210">
            <v>923</v>
          </cell>
          <cell r="N210">
            <v>1</v>
          </cell>
          <cell r="O210" t="str">
            <v>PT</v>
          </cell>
          <cell r="P210" t="str">
            <v>FS</v>
          </cell>
          <cell r="Q210" t="str">
            <v>AND.</v>
          </cell>
        </row>
        <row r="211">
          <cell r="A211" t="str">
            <v>CST:AND.</v>
          </cell>
          <cell r="B211" t="str">
            <v xml:space="preserve"> 24H00</v>
          </cell>
          <cell r="C211">
            <v>1</v>
          </cell>
          <cell r="D211">
            <v>36281</v>
          </cell>
          <cell r="E211">
            <v>20</v>
          </cell>
          <cell r="F211">
            <v>1</v>
          </cell>
          <cell r="G211">
            <v>400</v>
          </cell>
          <cell r="H211">
            <v>440</v>
          </cell>
          <cell r="I211">
            <v>0.9</v>
          </cell>
          <cell r="J211" t="str">
            <v xml:space="preserve"> CINE DE ACCION</v>
          </cell>
          <cell r="K211" t="str">
            <v xml:space="preserve"> CINE DE ACCION</v>
          </cell>
          <cell r="L211">
            <v>400</v>
          </cell>
          <cell r="M211">
            <v>440</v>
          </cell>
          <cell r="N211">
            <v>0.9</v>
          </cell>
          <cell r="O211" t="str">
            <v>PT</v>
          </cell>
          <cell r="P211" t="str">
            <v>FS</v>
          </cell>
          <cell r="Q211" t="str">
            <v>AND.</v>
          </cell>
        </row>
        <row r="212">
          <cell r="A212" t="str">
            <v>CST:AND.</v>
          </cell>
          <cell r="B212" t="str">
            <v xml:space="preserve"> 12H30</v>
          </cell>
          <cell r="C212">
            <v>0.52083333333333337</v>
          </cell>
          <cell r="D212">
            <v>36282</v>
          </cell>
          <cell r="E212">
            <v>20</v>
          </cell>
          <cell r="F212">
            <v>1</v>
          </cell>
          <cell r="G212">
            <v>65</v>
          </cell>
          <cell r="H212">
            <v>500</v>
          </cell>
          <cell r="I212">
            <v>0.1</v>
          </cell>
          <cell r="J212" t="str">
            <v xml:space="preserve"> REDIFUSION</v>
          </cell>
          <cell r="K212" t="str">
            <v xml:space="preserve"> REDIFUSION</v>
          </cell>
          <cell r="L212">
            <v>65</v>
          </cell>
          <cell r="M212">
            <v>500</v>
          </cell>
          <cell r="N212">
            <v>0.1</v>
          </cell>
          <cell r="O212" t="str">
            <v>DT</v>
          </cell>
          <cell r="P212" t="str">
            <v>FS</v>
          </cell>
          <cell r="Q212" t="str">
            <v>AND.</v>
          </cell>
        </row>
        <row r="213">
          <cell r="A213" t="str">
            <v>CST:AND.</v>
          </cell>
          <cell r="B213" t="str">
            <v xml:space="preserve"> 15H00</v>
          </cell>
          <cell r="C213">
            <v>0.625</v>
          </cell>
          <cell r="D213">
            <v>36282</v>
          </cell>
          <cell r="E213">
            <v>20</v>
          </cell>
          <cell r="F213">
            <v>1</v>
          </cell>
          <cell r="G213">
            <v>450</v>
          </cell>
          <cell r="H213">
            <v>1154</v>
          </cell>
          <cell r="I213">
            <v>0.4</v>
          </cell>
          <cell r="J213" t="str">
            <v xml:space="preserve"> CANAL SUR NOTICIAS</v>
          </cell>
          <cell r="K213" t="str">
            <v xml:space="preserve"> CANAL SUR NOTICIAS</v>
          </cell>
          <cell r="L213">
            <v>450</v>
          </cell>
          <cell r="M213">
            <v>1154</v>
          </cell>
          <cell r="N213">
            <v>0.4</v>
          </cell>
          <cell r="O213" t="str">
            <v>DT</v>
          </cell>
          <cell r="P213" t="str">
            <v>FS</v>
          </cell>
          <cell r="Q213" t="str">
            <v>AND.</v>
          </cell>
        </row>
        <row r="214">
          <cell r="A214" t="str">
            <v>CST:AND.</v>
          </cell>
          <cell r="B214" t="str">
            <v xml:space="preserve"> 16H30</v>
          </cell>
          <cell r="C214">
            <v>0.6875</v>
          </cell>
          <cell r="D214">
            <v>36282</v>
          </cell>
          <cell r="E214">
            <v>20</v>
          </cell>
          <cell r="F214">
            <v>1</v>
          </cell>
          <cell r="G214">
            <v>400</v>
          </cell>
          <cell r="H214">
            <v>816</v>
          </cell>
          <cell r="I214">
            <v>0.5</v>
          </cell>
          <cell r="J214" t="str">
            <v xml:space="preserve"> CINE</v>
          </cell>
          <cell r="K214" t="str">
            <v xml:space="preserve"> CINE</v>
          </cell>
          <cell r="L214">
            <v>400</v>
          </cell>
          <cell r="M214">
            <v>816</v>
          </cell>
          <cell r="N214">
            <v>0.5</v>
          </cell>
          <cell r="O214" t="str">
            <v>DT</v>
          </cell>
          <cell r="P214" t="str">
            <v>FS</v>
          </cell>
          <cell r="Q214" t="str">
            <v>AND.</v>
          </cell>
        </row>
        <row r="215">
          <cell r="A215" t="str">
            <v>CST:AND.</v>
          </cell>
          <cell r="B215" t="str">
            <v xml:space="preserve"> 20H30</v>
          </cell>
          <cell r="C215">
            <v>0.85416666666666663</v>
          </cell>
          <cell r="D215">
            <v>36282</v>
          </cell>
          <cell r="E215">
            <v>20</v>
          </cell>
          <cell r="F215">
            <v>1</v>
          </cell>
          <cell r="G215">
            <v>650</v>
          </cell>
          <cell r="H215">
            <v>1667</v>
          </cell>
          <cell r="I215">
            <v>0.4</v>
          </cell>
          <cell r="J215" t="str">
            <v xml:space="preserve"> CANAL SUR NOTICIAS</v>
          </cell>
          <cell r="K215" t="str">
            <v xml:space="preserve"> CANAL SUR NOTICIAS</v>
          </cell>
          <cell r="L215">
            <v>650</v>
          </cell>
          <cell r="M215">
            <v>1667</v>
          </cell>
          <cell r="N215">
            <v>0.4</v>
          </cell>
          <cell r="O215" t="str">
            <v>PT</v>
          </cell>
          <cell r="P215" t="str">
            <v>FS</v>
          </cell>
          <cell r="Q215" t="str">
            <v>AND.</v>
          </cell>
        </row>
        <row r="216">
          <cell r="A216" t="str">
            <v>CST:AND.</v>
          </cell>
          <cell r="B216" t="str">
            <v xml:space="preserve"> 21H30</v>
          </cell>
          <cell r="C216">
            <v>0.89583333333333337</v>
          </cell>
          <cell r="D216">
            <v>36282</v>
          </cell>
          <cell r="E216">
            <v>20</v>
          </cell>
          <cell r="F216">
            <v>1</v>
          </cell>
          <cell r="G216">
            <v>650</v>
          </cell>
          <cell r="H216">
            <v>1000</v>
          </cell>
          <cell r="I216">
            <v>0.6</v>
          </cell>
          <cell r="J216" t="str">
            <v xml:space="preserve"> CLUB DEPORTIVO</v>
          </cell>
          <cell r="K216" t="str">
            <v xml:space="preserve"> CLUB DEPORTIVO</v>
          </cell>
          <cell r="L216">
            <v>650</v>
          </cell>
          <cell r="M216">
            <v>1000</v>
          </cell>
          <cell r="N216">
            <v>0.6</v>
          </cell>
          <cell r="O216" t="str">
            <v>PT</v>
          </cell>
          <cell r="P216" t="str">
            <v>FS</v>
          </cell>
          <cell r="Q216" t="str">
            <v>AND.</v>
          </cell>
        </row>
        <row r="217">
          <cell r="A217" t="str">
            <v>CST:AND.</v>
          </cell>
          <cell r="B217" t="str">
            <v xml:space="preserve"> 22H30</v>
          </cell>
          <cell r="C217">
            <v>0.9375</v>
          </cell>
          <cell r="D217">
            <v>36282</v>
          </cell>
          <cell r="E217">
            <v>20</v>
          </cell>
          <cell r="F217">
            <v>1</v>
          </cell>
          <cell r="G217">
            <v>650</v>
          </cell>
          <cell r="H217">
            <v>556</v>
          </cell>
          <cell r="I217">
            <v>1.2</v>
          </cell>
          <cell r="J217" t="str">
            <v xml:space="preserve"> SUPER CINE</v>
          </cell>
          <cell r="K217" t="str">
            <v xml:space="preserve"> SUPER CINE</v>
          </cell>
          <cell r="L217">
            <v>650</v>
          </cell>
          <cell r="M217">
            <v>556</v>
          </cell>
          <cell r="N217">
            <v>1.2</v>
          </cell>
          <cell r="O217" t="str">
            <v>PT</v>
          </cell>
          <cell r="P217" t="str">
            <v>FS</v>
          </cell>
          <cell r="Q217" t="str">
            <v>AND.</v>
          </cell>
        </row>
        <row r="218">
          <cell r="A218" t="str">
            <v>CST:AND.</v>
          </cell>
          <cell r="B218" t="str">
            <v xml:space="preserve"> 23H30</v>
          </cell>
          <cell r="C218">
            <v>0.97916666666666663</v>
          </cell>
          <cell r="D218">
            <v>36282</v>
          </cell>
          <cell r="E218">
            <v>20</v>
          </cell>
          <cell r="F218">
            <v>1</v>
          </cell>
          <cell r="G218">
            <v>650</v>
          </cell>
          <cell r="H218">
            <v>769</v>
          </cell>
          <cell r="I218">
            <v>0.8</v>
          </cell>
          <cell r="J218" t="str">
            <v xml:space="preserve"> SUPER CINE</v>
          </cell>
          <cell r="K218" t="str">
            <v xml:space="preserve"> SUPER CINE</v>
          </cell>
          <cell r="L218">
            <v>650</v>
          </cell>
          <cell r="M218">
            <v>769</v>
          </cell>
          <cell r="N218">
            <v>0.8</v>
          </cell>
          <cell r="O218" t="str">
            <v>PT</v>
          </cell>
          <cell r="P218" t="str">
            <v>FS</v>
          </cell>
          <cell r="Q218" t="str">
            <v>AND.</v>
          </cell>
        </row>
        <row r="219">
          <cell r="A219" t="str">
            <v>CST:AND.</v>
          </cell>
          <cell r="B219" t="str">
            <v xml:space="preserve"> 17H00</v>
          </cell>
          <cell r="C219">
            <v>0.70833333333333337</v>
          </cell>
          <cell r="D219">
            <v>36283</v>
          </cell>
          <cell r="E219">
            <v>20</v>
          </cell>
          <cell r="F219">
            <v>1</v>
          </cell>
          <cell r="G219">
            <v>500</v>
          </cell>
          <cell r="H219">
            <v>893</v>
          </cell>
          <cell r="I219">
            <v>0.6</v>
          </cell>
          <cell r="J219" t="str">
            <v xml:space="preserve"> CON T DE TARDE</v>
          </cell>
          <cell r="K219" t="str">
            <v xml:space="preserve"> CON T DE TARDE</v>
          </cell>
          <cell r="L219">
            <v>500</v>
          </cell>
          <cell r="M219">
            <v>893</v>
          </cell>
          <cell r="N219">
            <v>0.6</v>
          </cell>
          <cell r="O219" t="str">
            <v>DT</v>
          </cell>
          <cell r="P219" t="str">
            <v>Lab</v>
          </cell>
          <cell r="Q219" t="str">
            <v>AND.</v>
          </cell>
        </row>
        <row r="220">
          <cell r="A220" t="str">
            <v>CST:AND.</v>
          </cell>
          <cell r="B220" t="str">
            <v xml:space="preserve"> 21H00</v>
          </cell>
          <cell r="C220">
            <v>0.875</v>
          </cell>
          <cell r="D220">
            <v>36284</v>
          </cell>
          <cell r="E220">
            <v>20</v>
          </cell>
          <cell r="F220">
            <v>1</v>
          </cell>
          <cell r="G220">
            <v>500</v>
          </cell>
          <cell r="H220">
            <v>1282</v>
          </cell>
          <cell r="I220">
            <v>0.4</v>
          </cell>
          <cell r="J220" t="str">
            <v xml:space="preserve"> CANAL SUR NOTICIAS</v>
          </cell>
          <cell r="K220" t="str">
            <v xml:space="preserve"> CANAL SUR NOTICIAS</v>
          </cell>
          <cell r="L220">
            <v>500</v>
          </cell>
          <cell r="M220">
            <v>1282</v>
          </cell>
          <cell r="N220">
            <v>0.4</v>
          </cell>
          <cell r="O220" t="str">
            <v>PT</v>
          </cell>
          <cell r="P220" t="str">
            <v>Lab</v>
          </cell>
          <cell r="Q220" t="str">
            <v>AND.</v>
          </cell>
        </row>
        <row r="221">
          <cell r="A221" t="str">
            <v>CST:AND.</v>
          </cell>
          <cell r="B221" t="str">
            <v xml:space="preserve"> 24H00</v>
          </cell>
          <cell r="C221">
            <v>1</v>
          </cell>
          <cell r="D221">
            <v>36284</v>
          </cell>
          <cell r="E221">
            <v>20</v>
          </cell>
          <cell r="F221">
            <v>1</v>
          </cell>
          <cell r="G221">
            <v>400</v>
          </cell>
          <cell r="H221">
            <v>879</v>
          </cell>
          <cell r="I221">
            <v>0.5</v>
          </cell>
          <cell r="J221" t="str">
            <v xml:space="preserve"> CINE GRAN PANTALLA</v>
          </cell>
          <cell r="K221" t="str">
            <v xml:space="preserve"> CINE GRAN PANTALLA</v>
          </cell>
          <cell r="L221">
            <v>400</v>
          </cell>
          <cell r="M221">
            <v>879</v>
          </cell>
          <cell r="N221">
            <v>0.5</v>
          </cell>
          <cell r="O221" t="str">
            <v>PT</v>
          </cell>
          <cell r="P221" t="str">
            <v>Lab</v>
          </cell>
          <cell r="Q221" t="str">
            <v>AND.</v>
          </cell>
        </row>
        <row r="222">
          <cell r="A222" t="str">
            <v>CST:AND.</v>
          </cell>
          <cell r="B222" t="str">
            <v xml:space="preserve"> 15H00</v>
          </cell>
          <cell r="C222">
            <v>0.625</v>
          </cell>
          <cell r="D222">
            <v>36285</v>
          </cell>
          <cell r="E222">
            <v>20</v>
          </cell>
          <cell r="F222">
            <v>1</v>
          </cell>
          <cell r="G222">
            <v>500</v>
          </cell>
          <cell r="H222">
            <v>699</v>
          </cell>
          <cell r="I222">
            <v>0.7</v>
          </cell>
          <cell r="J222" t="str">
            <v xml:space="preserve"> CANAL SUR NOTICIAS</v>
          </cell>
          <cell r="K222" t="str">
            <v xml:space="preserve"> CANAL SUR NOTICIAS</v>
          </cell>
          <cell r="L222">
            <v>500</v>
          </cell>
          <cell r="M222">
            <v>699</v>
          </cell>
          <cell r="N222">
            <v>0.7</v>
          </cell>
          <cell r="O222" t="str">
            <v>DT</v>
          </cell>
          <cell r="P222" t="str">
            <v>Lab</v>
          </cell>
          <cell r="Q222" t="str">
            <v>AND.</v>
          </cell>
        </row>
        <row r="223">
          <cell r="A223" t="str">
            <v>CST:AND.</v>
          </cell>
          <cell r="B223" t="str">
            <v xml:space="preserve"> 20H30</v>
          </cell>
          <cell r="C223">
            <v>0.85416666666666663</v>
          </cell>
          <cell r="D223">
            <v>36285</v>
          </cell>
          <cell r="E223">
            <v>20</v>
          </cell>
          <cell r="F223">
            <v>1</v>
          </cell>
          <cell r="G223">
            <v>500</v>
          </cell>
          <cell r="H223">
            <v>1923</v>
          </cell>
          <cell r="I223">
            <v>0.3</v>
          </cell>
          <cell r="J223" t="str">
            <v xml:space="preserve"> ANDALUCIA DIRECTO</v>
          </cell>
          <cell r="K223" t="str">
            <v xml:space="preserve"> ANDALUCIA DIRECTO</v>
          </cell>
          <cell r="L223">
            <v>500</v>
          </cell>
          <cell r="M223">
            <v>1923</v>
          </cell>
          <cell r="N223">
            <v>0.3</v>
          </cell>
          <cell r="O223" t="str">
            <v>PT</v>
          </cell>
          <cell r="P223" t="str">
            <v>Lab</v>
          </cell>
          <cell r="Q223" t="str">
            <v>AND.</v>
          </cell>
        </row>
        <row r="224">
          <cell r="A224" t="str">
            <v>CST:AND.</v>
          </cell>
          <cell r="B224" t="str">
            <v xml:space="preserve"> 16H00</v>
          </cell>
          <cell r="C224">
            <v>0.66666666666666663</v>
          </cell>
          <cell r="D224">
            <v>36286</v>
          </cell>
          <cell r="E224">
            <v>20</v>
          </cell>
          <cell r="F224">
            <v>1</v>
          </cell>
          <cell r="G224">
            <v>575</v>
          </cell>
          <cell r="H224">
            <v>632</v>
          </cell>
          <cell r="I224">
            <v>0.9</v>
          </cell>
          <cell r="J224" t="str">
            <v xml:space="preserve"> PLAZA ALTA</v>
          </cell>
          <cell r="K224" t="str">
            <v xml:space="preserve"> PLAZA ALTA</v>
          </cell>
          <cell r="L224">
            <v>575</v>
          </cell>
          <cell r="M224">
            <v>632</v>
          </cell>
          <cell r="N224">
            <v>0.9</v>
          </cell>
          <cell r="O224" t="str">
            <v>DT</v>
          </cell>
          <cell r="P224" t="str">
            <v>Lab</v>
          </cell>
          <cell r="Q224" t="str">
            <v>AND.</v>
          </cell>
        </row>
        <row r="225">
          <cell r="A225" t="str">
            <v>CST:AND.</v>
          </cell>
          <cell r="B225" t="str">
            <v xml:space="preserve"> 21H00</v>
          </cell>
          <cell r="C225">
            <v>0.875</v>
          </cell>
          <cell r="D225">
            <v>36286</v>
          </cell>
          <cell r="E225">
            <v>20</v>
          </cell>
          <cell r="F225">
            <v>1</v>
          </cell>
          <cell r="G225">
            <v>500</v>
          </cell>
          <cell r="H225">
            <v>1282</v>
          </cell>
          <cell r="I225">
            <v>0.4</v>
          </cell>
          <cell r="J225" t="str">
            <v xml:space="preserve"> CANAL SUR NOTICIAS</v>
          </cell>
          <cell r="K225" t="str">
            <v xml:space="preserve"> CANAL SUR NOTICIAS</v>
          </cell>
          <cell r="L225">
            <v>500</v>
          </cell>
          <cell r="M225">
            <v>1282</v>
          </cell>
          <cell r="N225">
            <v>0.4</v>
          </cell>
          <cell r="O225" t="str">
            <v>PT</v>
          </cell>
          <cell r="P225" t="str">
            <v>Lab</v>
          </cell>
          <cell r="Q225" t="str">
            <v>AND.</v>
          </cell>
        </row>
        <row r="226">
          <cell r="A226" t="str">
            <v>CST:AND.</v>
          </cell>
          <cell r="B226" t="str">
            <v xml:space="preserve"> 22H00</v>
          </cell>
          <cell r="C226">
            <v>0.91666666666666663</v>
          </cell>
          <cell r="D226">
            <v>36286</v>
          </cell>
          <cell r="E226">
            <v>20</v>
          </cell>
          <cell r="F226">
            <v>1</v>
          </cell>
          <cell r="G226">
            <v>750</v>
          </cell>
          <cell r="H226">
            <v>679</v>
          </cell>
          <cell r="I226">
            <v>1.1000000000000001</v>
          </cell>
          <cell r="J226" t="str">
            <v xml:space="preserve"> NUMEROS ROJOS</v>
          </cell>
          <cell r="K226" t="str">
            <v xml:space="preserve"> NUMEROS ROJOS</v>
          </cell>
          <cell r="L226">
            <v>750</v>
          </cell>
          <cell r="M226">
            <v>679</v>
          </cell>
          <cell r="N226">
            <v>1.1000000000000001</v>
          </cell>
          <cell r="O226" t="str">
            <v>PT</v>
          </cell>
          <cell r="P226" t="str">
            <v>Lab</v>
          </cell>
          <cell r="Q226" t="str">
            <v>AND.</v>
          </cell>
        </row>
        <row r="227">
          <cell r="A227" t="str">
            <v>CST:AND.</v>
          </cell>
          <cell r="B227" t="str">
            <v xml:space="preserve"> 15H00</v>
          </cell>
          <cell r="C227">
            <v>0.625</v>
          </cell>
          <cell r="D227">
            <v>36287</v>
          </cell>
          <cell r="E227">
            <v>20</v>
          </cell>
          <cell r="F227">
            <v>1</v>
          </cell>
          <cell r="G227">
            <v>500</v>
          </cell>
          <cell r="H227">
            <v>855</v>
          </cell>
          <cell r="I227">
            <v>0.6</v>
          </cell>
          <cell r="J227" t="str">
            <v xml:space="preserve"> CANAL SUR NOTICIAS</v>
          </cell>
          <cell r="K227" t="str">
            <v xml:space="preserve"> CANAL SUR NOTICIAS</v>
          </cell>
          <cell r="L227">
            <v>500</v>
          </cell>
          <cell r="M227">
            <v>855</v>
          </cell>
          <cell r="N227">
            <v>0.6</v>
          </cell>
          <cell r="O227" t="str">
            <v>DT</v>
          </cell>
          <cell r="P227" t="str">
            <v>Lab</v>
          </cell>
          <cell r="Q227" t="str">
            <v>AND.</v>
          </cell>
        </row>
        <row r="228">
          <cell r="A228" t="str">
            <v>CST:AND.</v>
          </cell>
          <cell r="B228" t="str">
            <v xml:space="preserve"> 20H30</v>
          </cell>
          <cell r="C228">
            <v>0.85416666666666663</v>
          </cell>
          <cell r="D228">
            <v>36287</v>
          </cell>
          <cell r="E228">
            <v>20</v>
          </cell>
          <cell r="F228">
            <v>1</v>
          </cell>
          <cell r="G228">
            <v>500</v>
          </cell>
          <cell r="H228">
            <v>1923</v>
          </cell>
          <cell r="I228">
            <v>0.3</v>
          </cell>
          <cell r="J228" t="str">
            <v xml:space="preserve"> ANDALUCIA DIRECTO</v>
          </cell>
          <cell r="K228" t="str">
            <v xml:space="preserve"> ANDALUCIA DIRECTO</v>
          </cell>
          <cell r="L228">
            <v>500</v>
          </cell>
          <cell r="M228">
            <v>1923</v>
          </cell>
          <cell r="N228">
            <v>0.3</v>
          </cell>
          <cell r="O228" t="str">
            <v>PT</v>
          </cell>
          <cell r="P228" t="str">
            <v>Lab</v>
          </cell>
          <cell r="Q228" t="str">
            <v>AND.</v>
          </cell>
        </row>
        <row r="229">
          <cell r="A229" t="str">
            <v>CST:AND.</v>
          </cell>
          <cell r="B229" t="str">
            <v xml:space="preserve"> 17H00</v>
          </cell>
          <cell r="C229">
            <v>0.70833333333333337</v>
          </cell>
          <cell r="D229">
            <v>36288</v>
          </cell>
          <cell r="E229">
            <v>20</v>
          </cell>
          <cell r="F229">
            <v>1</v>
          </cell>
          <cell r="G229">
            <v>400</v>
          </cell>
          <cell r="H229">
            <v>1143</v>
          </cell>
          <cell r="I229">
            <v>0.3</v>
          </cell>
          <cell r="J229" t="str">
            <v xml:space="preserve"> CINE</v>
          </cell>
          <cell r="K229" t="str">
            <v xml:space="preserve"> CINE</v>
          </cell>
          <cell r="L229">
            <v>400</v>
          </cell>
          <cell r="M229">
            <v>1143</v>
          </cell>
          <cell r="N229">
            <v>0.3</v>
          </cell>
          <cell r="O229" t="str">
            <v>DT</v>
          </cell>
          <cell r="P229" t="str">
            <v>FS</v>
          </cell>
          <cell r="Q229" t="str">
            <v>AND.</v>
          </cell>
        </row>
        <row r="230">
          <cell r="A230" t="str">
            <v>CST:AND.</v>
          </cell>
          <cell r="B230" t="str">
            <v xml:space="preserve"> 23H30</v>
          </cell>
          <cell r="C230">
            <v>0.97916666666666663</v>
          </cell>
          <cell r="D230">
            <v>36288</v>
          </cell>
          <cell r="E230">
            <v>20</v>
          </cell>
          <cell r="F230">
            <v>1</v>
          </cell>
          <cell r="G230">
            <v>650</v>
          </cell>
          <cell r="H230">
            <v>714</v>
          </cell>
          <cell r="I230">
            <v>0.9</v>
          </cell>
          <cell r="J230" t="str">
            <v xml:space="preserve"> CINE DE ACCION</v>
          </cell>
          <cell r="K230" t="str">
            <v xml:space="preserve"> CINE DE ACCION</v>
          </cell>
          <cell r="L230">
            <v>650</v>
          </cell>
          <cell r="M230">
            <v>714</v>
          </cell>
          <cell r="N230">
            <v>0.9</v>
          </cell>
          <cell r="O230" t="str">
            <v>PT</v>
          </cell>
          <cell r="P230" t="str">
            <v>FS</v>
          </cell>
          <cell r="Q230" t="str">
            <v>AND.</v>
          </cell>
        </row>
        <row r="231">
          <cell r="A231" t="str">
            <v>CST:AND.</v>
          </cell>
          <cell r="B231" t="str">
            <v xml:space="preserve"> 24H00</v>
          </cell>
          <cell r="C231">
            <v>1</v>
          </cell>
          <cell r="D231">
            <v>36288</v>
          </cell>
          <cell r="E231">
            <v>20</v>
          </cell>
          <cell r="F231">
            <v>1</v>
          </cell>
          <cell r="G231">
            <v>400</v>
          </cell>
          <cell r="H231">
            <v>473</v>
          </cell>
          <cell r="I231">
            <v>0.8</v>
          </cell>
          <cell r="J231" t="str">
            <v xml:space="preserve"> CINE DE ACCION</v>
          </cell>
          <cell r="K231" t="str">
            <v xml:space="preserve"> CINE DE ACCION</v>
          </cell>
          <cell r="L231">
            <v>400</v>
          </cell>
          <cell r="M231">
            <v>473</v>
          </cell>
          <cell r="N231">
            <v>0.8</v>
          </cell>
          <cell r="O231" t="str">
            <v>PT</v>
          </cell>
          <cell r="P231" t="str">
            <v>FS</v>
          </cell>
          <cell r="Q231" t="str">
            <v>AND.</v>
          </cell>
        </row>
        <row r="232">
          <cell r="A232" t="str">
            <v>CST:AND.</v>
          </cell>
          <cell r="B232" t="str">
            <v xml:space="preserve"> 15H00</v>
          </cell>
          <cell r="C232">
            <v>0.625</v>
          </cell>
          <cell r="D232">
            <v>36289</v>
          </cell>
          <cell r="E232">
            <v>20</v>
          </cell>
          <cell r="F232">
            <v>1</v>
          </cell>
          <cell r="G232">
            <v>450</v>
          </cell>
          <cell r="H232">
            <v>1154</v>
          </cell>
          <cell r="I232">
            <v>0.4</v>
          </cell>
          <cell r="J232" t="str">
            <v xml:space="preserve"> CANAL SUR NOTICIAS</v>
          </cell>
          <cell r="K232" t="str">
            <v xml:space="preserve"> CANAL SUR NOTICIAS</v>
          </cell>
          <cell r="L232">
            <v>450</v>
          </cell>
          <cell r="M232">
            <v>1154</v>
          </cell>
          <cell r="N232">
            <v>0.4</v>
          </cell>
          <cell r="O232" t="str">
            <v>DT</v>
          </cell>
          <cell r="P232" t="str">
            <v>FS</v>
          </cell>
          <cell r="Q232" t="str">
            <v>AND.</v>
          </cell>
        </row>
        <row r="233">
          <cell r="A233" t="str">
            <v>CST:AND.</v>
          </cell>
          <cell r="B233" t="str">
            <v xml:space="preserve"> 18H00</v>
          </cell>
          <cell r="C233">
            <v>0.75</v>
          </cell>
          <cell r="D233">
            <v>36289</v>
          </cell>
          <cell r="E233">
            <v>20</v>
          </cell>
          <cell r="F233">
            <v>1</v>
          </cell>
          <cell r="G233">
            <v>400</v>
          </cell>
          <cell r="H233">
            <v>1143</v>
          </cell>
          <cell r="I233">
            <v>0.3</v>
          </cell>
          <cell r="J233" t="str">
            <v xml:space="preserve"> REPORTEROS</v>
          </cell>
          <cell r="K233" t="str">
            <v xml:space="preserve"> REPORTEROS</v>
          </cell>
          <cell r="L233">
            <v>400</v>
          </cell>
          <cell r="M233">
            <v>1143</v>
          </cell>
          <cell r="N233">
            <v>0.3</v>
          </cell>
          <cell r="O233" t="str">
            <v>DT</v>
          </cell>
          <cell r="P233" t="str">
            <v>FS</v>
          </cell>
          <cell r="Q233" t="str">
            <v>AND.</v>
          </cell>
        </row>
        <row r="234">
          <cell r="A234" t="str">
            <v>CST:AND.</v>
          </cell>
          <cell r="B234" t="str">
            <v xml:space="preserve"> 20H00</v>
          </cell>
          <cell r="C234">
            <v>0.83333333333333337</v>
          </cell>
          <cell r="D234">
            <v>36289</v>
          </cell>
          <cell r="E234">
            <v>20</v>
          </cell>
          <cell r="F234">
            <v>1</v>
          </cell>
          <cell r="G234">
            <v>400</v>
          </cell>
          <cell r="H234">
            <v>635</v>
          </cell>
          <cell r="I234">
            <v>0.6</v>
          </cell>
          <cell r="J234" t="str">
            <v xml:space="preserve"> CLUB DEPORTIVO</v>
          </cell>
          <cell r="K234" t="str">
            <v xml:space="preserve"> CLUB DEPORTIVO</v>
          </cell>
          <cell r="L234">
            <v>400</v>
          </cell>
          <cell r="M234">
            <v>635</v>
          </cell>
          <cell r="N234">
            <v>0.6</v>
          </cell>
          <cell r="O234" t="str">
            <v>DT</v>
          </cell>
          <cell r="P234" t="str">
            <v>FS</v>
          </cell>
          <cell r="Q234" t="str">
            <v>AND.</v>
          </cell>
        </row>
        <row r="235">
          <cell r="A235" t="str">
            <v>CST:AND.</v>
          </cell>
          <cell r="B235" t="str">
            <v xml:space="preserve"> 23H30</v>
          </cell>
          <cell r="C235">
            <v>0.97916666666666663</v>
          </cell>
          <cell r="D235">
            <v>36289</v>
          </cell>
          <cell r="E235">
            <v>20</v>
          </cell>
          <cell r="F235">
            <v>1</v>
          </cell>
          <cell r="G235">
            <v>650</v>
          </cell>
          <cell r="H235">
            <v>769</v>
          </cell>
          <cell r="I235">
            <v>0.8</v>
          </cell>
          <cell r="J235" t="str">
            <v xml:space="preserve"> SUPER CINE</v>
          </cell>
          <cell r="K235" t="str">
            <v xml:space="preserve"> SUPER CINE</v>
          </cell>
          <cell r="L235">
            <v>650</v>
          </cell>
          <cell r="M235">
            <v>769</v>
          </cell>
          <cell r="N235">
            <v>0.8</v>
          </cell>
          <cell r="O235" t="str">
            <v>PT</v>
          </cell>
          <cell r="P235" t="str">
            <v>FS</v>
          </cell>
          <cell r="Q235" t="str">
            <v>AND.</v>
          </cell>
        </row>
        <row r="236">
          <cell r="A236" t="str">
            <v>CST:AND.</v>
          </cell>
          <cell r="B236" t="str">
            <v xml:space="preserve"> 18H30</v>
          </cell>
          <cell r="C236">
            <v>0.77083333333333337</v>
          </cell>
          <cell r="D236">
            <v>36290</v>
          </cell>
          <cell r="E236">
            <v>20</v>
          </cell>
          <cell r="F236">
            <v>1</v>
          </cell>
          <cell r="G236">
            <v>500</v>
          </cell>
          <cell r="H236">
            <v>1429</v>
          </cell>
          <cell r="I236">
            <v>0.3</v>
          </cell>
          <cell r="J236" t="str">
            <v xml:space="preserve"> CON T DE TARDE</v>
          </cell>
          <cell r="K236" t="str">
            <v xml:space="preserve"> CON T DE TARDE</v>
          </cell>
          <cell r="L236">
            <v>500</v>
          </cell>
          <cell r="M236">
            <v>1429</v>
          </cell>
          <cell r="N236">
            <v>0.3</v>
          </cell>
          <cell r="O236" t="str">
            <v>DT</v>
          </cell>
          <cell r="P236" t="str">
            <v>Lab</v>
          </cell>
          <cell r="Q236" t="str">
            <v>AND.</v>
          </cell>
        </row>
        <row r="237">
          <cell r="A237" t="str">
            <v>CST:AND.</v>
          </cell>
          <cell r="B237" t="str">
            <v xml:space="preserve"> 15H00</v>
          </cell>
          <cell r="C237">
            <v>0.625</v>
          </cell>
          <cell r="D237">
            <v>36291</v>
          </cell>
          <cell r="E237">
            <v>20</v>
          </cell>
          <cell r="F237">
            <v>1</v>
          </cell>
          <cell r="G237">
            <v>500</v>
          </cell>
          <cell r="H237">
            <v>699</v>
          </cell>
          <cell r="I237">
            <v>0.7</v>
          </cell>
          <cell r="J237" t="str">
            <v xml:space="preserve"> CANAL SUR NOTICIAS</v>
          </cell>
          <cell r="K237" t="str">
            <v xml:space="preserve"> CANAL SUR NOTICIAS</v>
          </cell>
          <cell r="L237">
            <v>500</v>
          </cell>
          <cell r="M237">
            <v>699</v>
          </cell>
          <cell r="N237">
            <v>0.7</v>
          </cell>
          <cell r="O237" t="str">
            <v>DT</v>
          </cell>
          <cell r="P237" t="str">
            <v>Lab</v>
          </cell>
          <cell r="Q237" t="str">
            <v>AND.</v>
          </cell>
        </row>
        <row r="238">
          <cell r="A238" t="str">
            <v>CST:AND.</v>
          </cell>
          <cell r="B238" t="str">
            <v xml:space="preserve"> 21H00</v>
          </cell>
          <cell r="C238">
            <v>0.875</v>
          </cell>
          <cell r="D238">
            <v>36291</v>
          </cell>
          <cell r="E238">
            <v>20</v>
          </cell>
          <cell r="F238">
            <v>1</v>
          </cell>
          <cell r="G238">
            <v>500</v>
          </cell>
          <cell r="H238">
            <v>1538</v>
          </cell>
          <cell r="I238">
            <v>0.3</v>
          </cell>
          <cell r="J238" t="str">
            <v xml:space="preserve"> CANAL SUR NOTICIAS</v>
          </cell>
          <cell r="K238" t="str">
            <v xml:space="preserve"> CANAL SUR NOTICIAS</v>
          </cell>
          <cell r="L238">
            <v>500</v>
          </cell>
          <cell r="M238">
            <v>1538</v>
          </cell>
          <cell r="N238">
            <v>0.3</v>
          </cell>
          <cell r="O238" t="str">
            <v>PT</v>
          </cell>
          <cell r="P238" t="str">
            <v>Lab</v>
          </cell>
          <cell r="Q238" t="str">
            <v>AND.</v>
          </cell>
        </row>
        <row r="239">
          <cell r="A239" t="str">
            <v>CST:AND.</v>
          </cell>
          <cell r="B239" t="str">
            <v xml:space="preserve"> 16H00</v>
          </cell>
          <cell r="C239">
            <v>0.66666666666666663</v>
          </cell>
          <cell r="D239">
            <v>36292</v>
          </cell>
          <cell r="E239">
            <v>20</v>
          </cell>
          <cell r="F239">
            <v>1</v>
          </cell>
          <cell r="G239">
            <v>575</v>
          </cell>
          <cell r="H239">
            <v>632</v>
          </cell>
          <cell r="I239">
            <v>0.9</v>
          </cell>
          <cell r="J239" t="str">
            <v xml:space="preserve"> PLAZA ALTA</v>
          </cell>
          <cell r="K239" t="str">
            <v xml:space="preserve"> PLAZA ALTA</v>
          </cell>
          <cell r="L239">
            <v>575</v>
          </cell>
          <cell r="M239">
            <v>632</v>
          </cell>
          <cell r="N239">
            <v>0.9</v>
          </cell>
          <cell r="O239" t="str">
            <v>DT</v>
          </cell>
          <cell r="P239" t="str">
            <v>Lab</v>
          </cell>
          <cell r="Q239" t="str">
            <v>AND.</v>
          </cell>
        </row>
        <row r="240">
          <cell r="A240" t="str">
            <v>CST:AND.</v>
          </cell>
          <cell r="B240" t="str">
            <v xml:space="preserve"> 22H00</v>
          </cell>
          <cell r="C240">
            <v>0.91666666666666663</v>
          </cell>
          <cell r="D240">
            <v>36292</v>
          </cell>
          <cell r="E240">
            <v>20</v>
          </cell>
          <cell r="F240">
            <v>1</v>
          </cell>
          <cell r="G240">
            <v>750</v>
          </cell>
          <cell r="H240">
            <v>1282</v>
          </cell>
          <cell r="I240">
            <v>0.6</v>
          </cell>
          <cell r="J240" t="str">
            <v xml:space="preserve"> SENDEROS DE GLORIA</v>
          </cell>
          <cell r="K240" t="str">
            <v xml:space="preserve"> SENDEROS DE GLORIA</v>
          </cell>
          <cell r="L240">
            <v>750</v>
          </cell>
          <cell r="M240">
            <v>1282</v>
          </cell>
          <cell r="N240">
            <v>0.6</v>
          </cell>
          <cell r="O240" t="str">
            <v>PT</v>
          </cell>
          <cell r="P240" t="str">
            <v>Lab</v>
          </cell>
          <cell r="Q240" t="str">
            <v>AND.</v>
          </cell>
        </row>
        <row r="241">
          <cell r="A241" t="str">
            <v>CST:AND.</v>
          </cell>
          <cell r="B241" t="str">
            <v xml:space="preserve"> 15H00</v>
          </cell>
          <cell r="C241">
            <v>0.625</v>
          </cell>
          <cell r="D241">
            <v>36293</v>
          </cell>
          <cell r="E241">
            <v>20</v>
          </cell>
          <cell r="F241">
            <v>1</v>
          </cell>
          <cell r="G241">
            <v>500</v>
          </cell>
          <cell r="H241">
            <v>769</v>
          </cell>
          <cell r="I241">
            <v>0.6</v>
          </cell>
          <cell r="J241" t="str">
            <v xml:space="preserve"> CANAL SUR NOTICIAS</v>
          </cell>
          <cell r="K241" t="str">
            <v xml:space="preserve"> CANAL SUR NOTICIAS</v>
          </cell>
          <cell r="L241">
            <v>500</v>
          </cell>
          <cell r="M241">
            <v>769</v>
          </cell>
          <cell r="N241">
            <v>0.6</v>
          </cell>
          <cell r="O241" t="str">
            <v>DT</v>
          </cell>
          <cell r="P241" t="str">
            <v>Lab</v>
          </cell>
          <cell r="Q241" t="str">
            <v>AND.</v>
          </cell>
        </row>
        <row r="242">
          <cell r="A242" t="str">
            <v>CST:AND.</v>
          </cell>
          <cell r="B242" t="str">
            <v xml:space="preserve"> 21H00</v>
          </cell>
          <cell r="C242">
            <v>0.875</v>
          </cell>
          <cell r="D242">
            <v>36293</v>
          </cell>
          <cell r="E242">
            <v>20</v>
          </cell>
          <cell r="F242">
            <v>1</v>
          </cell>
          <cell r="G242">
            <v>500</v>
          </cell>
          <cell r="H242">
            <v>1282</v>
          </cell>
          <cell r="I242">
            <v>0.4</v>
          </cell>
          <cell r="J242" t="str">
            <v xml:space="preserve"> CANAL SUR NOTICIAS</v>
          </cell>
          <cell r="K242" t="str">
            <v xml:space="preserve"> CANAL SUR NOTICIAS</v>
          </cell>
          <cell r="L242">
            <v>500</v>
          </cell>
          <cell r="M242">
            <v>1282</v>
          </cell>
          <cell r="N242">
            <v>0.4</v>
          </cell>
          <cell r="O242" t="str">
            <v>PT</v>
          </cell>
          <cell r="P242" t="str">
            <v>Lab</v>
          </cell>
          <cell r="Q242" t="str">
            <v>AND.</v>
          </cell>
        </row>
        <row r="243">
          <cell r="A243" t="str">
            <v>CST:AND.</v>
          </cell>
          <cell r="B243" t="str">
            <v xml:space="preserve"> 21H00</v>
          </cell>
          <cell r="C243">
            <v>0.875</v>
          </cell>
          <cell r="D243">
            <v>36294</v>
          </cell>
          <cell r="E243">
            <v>20</v>
          </cell>
          <cell r="F243">
            <v>1</v>
          </cell>
          <cell r="G243">
            <v>500</v>
          </cell>
          <cell r="H243">
            <v>1923</v>
          </cell>
          <cell r="I243">
            <v>0.3</v>
          </cell>
          <cell r="J243" t="str">
            <v xml:space="preserve"> CANAL SUR NOTICIAS</v>
          </cell>
          <cell r="K243" t="str">
            <v xml:space="preserve"> CANAL SUR NOTICIAS</v>
          </cell>
          <cell r="L243">
            <v>500</v>
          </cell>
          <cell r="M243">
            <v>1923</v>
          </cell>
          <cell r="N243">
            <v>0.3</v>
          </cell>
          <cell r="O243" t="str">
            <v>PT</v>
          </cell>
          <cell r="P243" t="str">
            <v>Lab</v>
          </cell>
          <cell r="Q243" t="str">
            <v>AND.</v>
          </cell>
        </row>
        <row r="244">
          <cell r="A244" t="str">
            <v>CST:AND.</v>
          </cell>
          <cell r="B244" t="str">
            <v xml:space="preserve"> 22H00</v>
          </cell>
          <cell r="C244">
            <v>0.91666666666666663</v>
          </cell>
          <cell r="D244">
            <v>36294</v>
          </cell>
          <cell r="E244">
            <v>20</v>
          </cell>
          <cell r="F244">
            <v>1</v>
          </cell>
          <cell r="G244">
            <v>750</v>
          </cell>
          <cell r="H244">
            <v>1154</v>
          </cell>
          <cell r="I244">
            <v>0.6</v>
          </cell>
          <cell r="J244" t="str">
            <v xml:space="preserve"> TODA UNA DECADA</v>
          </cell>
          <cell r="K244" t="str">
            <v xml:space="preserve"> TODA UNA DECADA</v>
          </cell>
          <cell r="L244">
            <v>750</v>
          </cell>
          <cell r="M244">
            <v>1154</v>
          </cell>
          <cell r="N244">
            <v>0.6</v>
          </cell>
          <cell r="O244" t="str">
            <v>PT</v>
          </cell>
          <cell r="P244" t="str">
            <v>Lab</v>
          </cell>
          <cell r="Q244" t="str">
            <v>AND.</v>
          </cell>
        </row>
        <row r="245">
          <cell r="A245" t="str">
            <v>CST:AND.</v>
          </cell>
          <cell r="B245" t="str">
            <v xml:space="preserve"> 15H00</v>
          </cell>
          <cell r="C245">
            <v>0.625</v>
          </cell>
          <cell r="D245">
            <v>36295</v>
          </cell>
          <cell r="E245">
            <v>20</v>
          </cell>
          <cell r="F245">
            <v>1</v>
          </cell>
          <cell r="G245">
            <v>450</v>
          </cell>
          <cell r="H245">
            <v>1154</v>
          </cell>
          <cell r="I245">
            <v>0.4</v>
          </cell>
          <cell r="J245" t="str">
            <v xml:space="preserve"> CANAL SUR NOTICIAS</v>
          </cell>
          <cell r="K245" t="str">
            <v xml:space="preserve"> CANAL SUR NOTICIAS</v>
          </cell>
          <cell r="L245">
            <v>450</v>
          </cell>
          <cell r="M245">
            <v>1154</v>
          </cell>
          <cell r="N245">
            <v>0.4</v>
          </cell>
          <cell r="O245" t="str">
            <v>DT</v>
          </cell>
          <cell r="P245" t="str">
            <v>FS</v>
          </cell>
          <cell r="Q245" t="str">
            <v>AND.</v>
          </cell>
        </row>
        <row r="246">
          <cell r="A246" t="str">
            <v>CST:AND.</v>
          </cell>
          <cell r="B246" t="str">
            <v xml:space="preserve"> 20H30</v>
          </cell>
          <cell r="C246">
            <v>0.85416666666666663</v>
          </cell>
          <cell r="D246">
            <v>36295</v>
          </cell>
          <cell r="E246">
            <v>20</v>
          </cell>
          <cell r="F246">
            <v>1</v>
          </cell>
          <cell r="G246">
            <v>800</v>
          </cell>
          <cell r="H246">
            <v>2051</v>
          </cell>
          <cell r="I246">
            <v>0.4</v>
          </cell>
          <cell r="J246" t="str">
            <v xml:space="preserve"> CANAL SUR NOTICIAS</v>
          </cell>
          <cell r="K246" t="str">
            <v xml:space="preserve"> CANAL SUR NOTICIAS</v>
          </cell>
          <cell r="L246">
            <v>800</v>
          </cell>
          <cell r="M246">
            <v>2051</v>
          </cell>
          <cell r="N246">
            <v>0.4</v>
          </cell>
          <cell r="O246" t="str">
            <v>PT</v>
          </cell>
          <cell r="P246" t="str">
            <v>FS</v>
          </cell>
          <cell r="Q246" t="str">
            <v>AND.</v>
          </cell>
        </row>
        <row r="247">
          <cell r="A247" t="str">
            <v>CST:AND.</v>
          </cell>
          <cell r="B247" t="str">
            <v xml:space="preserve"> 23H30</v>
          </cell>
          <cell r="C247">
            <v>0.97916666666666663</v>
          </cell>
          <cell r="D247">
            <v>36295</v>
          </cell>
          <cell r="E247">
            <v>20</v>
          </cell>
          <cell r="F247">
            <v>1</v>
          </cell>
          <cell r="G247">
            <v>650</v>
          </cell>
          <cell r="H247">
            <v>769</v>
          </cell>
          <cell r="I247">
            <v>0.8</v>
          </cell>
          <cell r="J247" t="str">
            <v xml:space="preserve"> CINE DE ACCION</v>
          </cell>
          <cell r="K247" t="str">
            <v xml:space="preserve"> CINE DE ACCION</v>
          </cell>
          <cell r="L247">
            <v>650</v>
          </cell>
          <cell r="M247">
            <v>769</v>
          </cell>
          <cell r="N247">
            <v>0.8</v>
          </cell>
          <cell r="O247" t="str">
            <v>PT</v>
          </cell>
          <cell r="P247" t="str">
            <v>FS</v>
          </cell>
          <cell r="Q247" t="str">
            <v>AND.</v>
          </cell>
        </row>
        <row r="248">
          <cell r="A248" t="str">
            <v>CST:AND.</v>
          </cell>
          <cell r="B248" t="str">
            <v xml:space="preserve"> 17H30</v>
          </cell>
          <cell r="C248">
            <v>0.72916666666666663</v>
          </cell>
          <cell r="D248">
            <v>36296</v>
          </cell>
          <cell r="E248">
            <v>20</v>
          </cell>
          <cell r="F248">
            <v>1</v>
          </cell>
          <cell r="G248">
            <v>400</v>
          </cell>
          <cell r="H248">
            <v>1143</v>
          </cell>
          <cell r="I248">
            <v>0.3</v>
          </cell>
          <cell r="J248" t="str">
            <v xml:space="preserve"> CINE</v>
          </cell>
          <cell r="K248" t="str">
            <v xml:space="preserve"> CINE</v>
          </cell>
          <cell r="L248">
            <v>400</v>
          </cell>
          <cell r="M248">
            <v>1143</v>
          </cell>
          <cell r="N248">
            <v>0.3</v>
          </cell>
          <cell r="O248" t="str">
            <v>DT</v>
          </cell>
          <cell r="P248" t="str">
            <v>FS</v>
          </cell>
          <cell r="Q248" t="str">
            <v>AND.</v>
          </cell>
        </row>
        <row r="249">
          <cell r="A249" t="str">
            <v>CST:AND.</v>
          </cell>
          <cell r="B249" t="str">
            <v xml:space="preserve"> 21H00</v>
          </cell>
          <cell r="C249">
            <v>0.875</v>
          </cell>
          <cell r="D249">
            <v>36296</v>
          </cell>
          <cell r="E249">
            <v>20</v>
          </cell>
          <cell r="F249">
            <v>1</v>
          </cell>
          <cell r="G249">
            <v>650</v>
          </cell>
          <cell r="H249">
            <v>1250</v>
          </cell>
          <cell r="I249">
            <v>0.5</v>
          </cell>
          <cell r="J249" t="str">
            <v xml:space="preserve"> CLUB DEPORTIVO</v>
          </cell>
          <cell r="K249" t="str">
            <v xml:space="preserve"> CLUB DEPORTIVO</v>
          </cell>
          <cell r="L249">
            <v>650</v>
          </cell>
          <cell r="M249">
            <v>1250</v>
          </cell>
          <cell r="N249">
            <v>0.5</v>
          </cell>
          <cell r="O249" t="str">
            <v>PT</v>
          </cell>
          <cell r="P249" t="str">
            <v>FS</v>
          </cell>
          <cell r="Q249" t="str">
            <v>AND.</v>
          </cell>
        </row>
        <row r="250">
          <cell r="A250" t="str">
            <v>CST:AND.</v>
          </cell>
          <cell r="B250" t="str">
            <v xml:space="preserve"> 22H30</v>
          </cell>
          <cell r="C250">
            <v>0.9375</v>
          </cell>
          <cell r="D250">
            <v>36296</v>
          </cell>
          <cell r="E250">
            <v>20</v>
          </cell>
          <cell r="F250">
            <v>1</v>
          </cell>
          <cell r="G250">
            <v>650</v>
          </cell>
          <cell r="H250">
            <v>588</v>
          </cell>
          <cell r="I250">
            <v>1.1000000000000001</v>
          </cell>
          <cell r="J250" t="str">
            <v xml:space="preserve"> SUPER CINE</v>
          </cell>
          <cell r="K250" t="str">
            <v xml:space="preserve"> SUPER CINE</v>
          </cell>
          <cell r="L250">
            <v>650</v>
          </cell>
          <cell r="M250">
            <v>588</v>
          </cell>
          <cell r="N250">
            <v>1.1000000000000001</v>
          </cell>
          <cell r="O250" t="str">
            <v>PT</v>
          </cell>
          <cell r="P250" t="str">
            <v>FS</v>
          </cell>
          <cell r="Q250" t="str">
            <v>AND.</v>
          </cell>
        </row>
        <row r="251">
          <cell r="A251" t="str">
            <v>CST:AND.</v>
          </cell>
          <cell r="B251" t="str">
            <v xml:space="preserve"> 23H30</v>
          </cell>
          <cell r="C251">
            <v>0.97916666666666663</v>
          </cell>
          <cell r="D251">
            <v>36296</v>
          </cell>
          <cell r="E251">
            <v>20</v>
          </cell>
          <cell r="F251">
            <v>1</v>
          </cell>
          <cell r="G251">
            <v>650</v>
          </cell>
          <cell r="H251">
            <v>833</v>
          </cell>
          <cell r="I251">
            <v>0.8</v>
          </cell>
          <cell r="J251" t="str">
            <v xml:space="preserve"> SUPER CINE</v>
          </cell>
          <cell r="K251" t="str">
            <v xml:space="preserve"> SUPER CINE</v>
          </cell>
          <cell r="L251">
            <v>650</v>
          </cell>
          <cell r="M251">
            <v>833</v>
          </cell>
          <cell r="N251">
            <v>0.8</v>
          </cell>
          <cell r="O251" t="str">
            <v>PT</v>
          </cell>
          <cell r="P251" t="str">
            <v>FS</v>
          </cell>
          <cell r="Q251" t="str">
            <v>AND.</v>
          </cell>
        </row>
        <row r="252">
          <cell r="A252" t="str">
            <v>CST:AND.</v>
          </cell>
          <cell r="B252" t="str">
            <v xml:space="preserve"> 18H30</v>
          </cell>
          <cell r="C252">
            <v>0.77083333333333337</v>
          </cell>
          <cell r="D252">
            <v>36304</v>
          </cell>
          <cell r="E252">
            <v>20</v>
          </cell>
          <cell r="F252">
            <v>1</v>
          </cell>
          <cell r="G252">
            <v>500</v>
          </cell>
          <cell r="H252">
            <v>1429</v>
          </cell>
          <cell r="I252">
            <v>0.3</v>
          </cell>
          <cell r="J252" t="str">
            <v xml:space="preserve"> CON T DE TARDE</v>
          </cell>
          <cell r="K252" t="str">
            <v xml:space="preserve"> CON T DE TARDE</v>
          </cell>
          <cell r="L252">
            <v>500</v>
          </cell>
          <cell r="M252">
            <v>1429</v>
          </cell>
          <cell r="N252">
            <v>0.3</v>
          </cell>
          <cell r="O252" t="str">
            <v>DT</v>
          </cell>
          <cell r="P252" t="str">
            <v>Lab</v>
          </cell>
          <cell r="Q252" t="str">
            <v>AND.</v>
          </cell>
        </row>
        <row r="253">
          <cell r="A253" t="str">
            <v>CST:AND.</v>
          </cell>
          <cell r="B253" t="str">
            <v xml:space="preserve"> 23H30</v>
          </cell>
          <cell r="C253">
            <v>0.97916666666666663</v>
          </cell>
          <cell r="D253">
            <v>36305</v>
          </cell>
          <cell r="E253">
            <v>20</v>
          </cell>
          <cell r="F253">
            <v>1</v>
          </cell>
          <cell r="G253">
            <v>750</v>
          </cell>
          <cell r="H253">
            <v>962</v>
          </cell>
          <cell r="I253">
            <v>0.8</v>
          </cell>
          <cell r="J253" t="str">
            <v xml:space="preserve"> CINE GRAN PANTALLA</v>
          </cell>
          <cell r="K253" t="str">
            <v xml:space="preserve"> CINE GRAN PANTALLA</v>
          </cell>
          <cell r="L253">
            <v>750</v>
          </cell>
          <cell r="M253">
            <v>962</v>
          </cell>
          <cell r="N253">
            <v>0.8</v>
          </cell>
          <cell r="O253" t="str">
            <v>PT</v>
          </cell>
          <cell r="P253" t="str">
            <v>Lab</v>
          </cell>
          <cell r="Q253" t="str">
            <v>AND.</v>
          </cell>
        </row>
        <row r="254">
          <cell r="A254" t="str">
            <v>CST:AND.</v>
          </cell>
          <cell r="B254" t="str">
            <v xml:space="preserve"> 22H00</v>
          </cell>
          <cell r="C254">
            <v>0.91666666666666663</v>
          </cell>
          <cell r="D254">
            <v>36306</v>
          </cell>
          <cell r="E254">
            <v>20</v>
          </cell>
          <cell r="F254">
            <v>1</v>
          </cell>
          <cell r="G254">
            <v>750</v>
          </cell>
          <cell r="H254">
            <v>1282</v>
          </cell>
          <cell r="I254">
            <v>0.6</v>
          </cell>
          <cell r="J254" t="str">
            <v xml:space="preserve"> SENDEROS DE GLORIA</v>
          </cell>
          <cell r="K254" t="str">
            <v xml:space="preserve"> SENDEROS DE GLORIA</v>
          </cell>
          <cell r="L254">
            <v>750</v>
          </cell>
          <cell r="M254">
            <v>1282</v>
          </cell>
          <cell r="N254">
            <v>0.6</v>
          </cell>
          <cell r="O254" t="str">
            <v>PT</v>
          </cell>
          <cell r="P254" t="str">
            <v>Lab</v>
          </cell>
          <cell r="Q254" t="str">
            <v>AND.</v>
          </cell>
        </row>
        <row r="255">
          <cell r="A255" t="str">
            <v>CST:AND.</v>
          </cell>
          <cell r="B255" t="str">
            <v xml:space="preserve"> 15H00</v>
          </cell>
          <cell r="C255">
            <v>0.625</v>
          </cell>
          <cell r="D255">
            <v>36307</v>
          </cell>
          <cell r="E255">
            <v>20</v>
          </cell>
          <cell r="F255">
            <v>1</v>
          </cell>
          <cell r="G255">
            <v>500</v>
          </cell>
          <cell r="H255">
            <v>769</v>
          </cell>
          <cell r="I255">
            <v>0.6</v>
          </cell>
          <cell r="J255" t="str">
            <v xml:space="preserve"> CANAL SUR NOTICIAS</v>
          </cell>
          <cell r="K255" t="str">
            <v xml:space="preserve"> CANAL SUR NOTICIAS</v>
          </cell>
          <cell r="L255">
            <v>500</v>
          </cell>
          <cell r="M255">
            <v>769</v>
          </cell>
          <cell r="N255">
            <v>0.6</v>
          </cell>
          <cell r="O255" t="str">
            <v>DT</v>
          </cell>
          <cell r="P255" t="str">
            <v>Lab</v>
          </cell>
          <cell r="Q255" t="str">
            <v>AND.</v>
          </cell>
        </row>
        <row r="256">
          <cell r="A256" t="str">
            <v>CST:AND.</v>
          </cell>
          <cell r="B256" t="str">
            <v xml:space="preserve"> 22H00</v>
          </cell>
          <cell r="C256">
            <v>0.91666666666666663</v>
          </cell>
          <cell r="D256">
            <v>36308</v>
          </cell>
          <cell r="E256">
            <v>20</v>
          </cell>
          <cell r="F256">
            <v>1</v>
          </cell>
          <cell r="G256">
            <v>750</v>
          </cell>
          <cell r="H256">
            <v>1282</v>
          </cell>
          <cell r="I256">
            <v>0.6</v>
          </cell>
          <cell r="J256" t="str">
            <v xml:space="preserve"> TODA UNA DECADA</v>
          </cell>
          <cell r="K256" t="str">
            <v xml:space="preserve"> TODA UNA DECADA</v>
          </cell>
          <cell r="L256">
            <v>750</v>
          </cell>
          <cell r="M256">
            <v>1282</v>
          </cell>
          <cell r="N256">
            <v>0.6</v>
          </cell>
          <cell r="O256" t="str">
            <v>PT</v>
          </cell>
          <cell r="P256" t="str">
            <v>Lab</v>
          </cell>
          <cell r="Q256" t="str">
            <v>AND.</v>
          </cell>
        </row>
        <row r="257">
          <cell r="A257" t="str">
            <v>CST:AND.</v>
          </cell>
          <cell r="B257" t="str">
            <v xml:space="preserve"> 23H30</v>
          </cell>
          <cell r="C257">
            <v>0.97916666666666663</v>
          </cell>
          <cell r="D257">
            <v>36309</v>
          </cell>
          <cell r="E257">
            <v>20</v>
          </cell>
          <cell r="F257">
            <v>1</v>
          </cell>
          <cell r="G257">
            <v>650</v>
          </cell>
          <cell r="H257">
            <v>769</v>
          </cell>
          <cell r="I257">
            <v>0.8</v>
          </cell>
          <cell r="J257" t="str">
            <v xml:space="preserve"> CINE DE ACCION</v>
          </cell>
          <cell r="K257" t="str">
            <v xml:space="preserve"> CINE DE ACCION</v>
          </cell>
          <cell r="L257">
            <v>650</v>
          </cell>
          <cell r="M257">
            <v>769</v>
          </cell>
          <cell r="N257">
            <v>0.8</v>
          </cell>
          <cell r="O257" t="str">
            <v>PT</v>
          </cell>
          <cell r="P257" t="str">
            <v>FS</v>
          </cell>
          <cell r="Q257" t="str">
            <v>AND.</v>
          </cell>
        </row>
        <row r="258">
          <cell r="A258" t="str">
            <v>CST:AND.</v>
          </cell>
          <cell r="B258" t="str">
            <v xml:space="preserve"> 24H00</v>
          </cell>
          <cell r="C258">
            <v>1</v>
          </cell>
          <cell r="D258">
            <v>36309</v>
          </cell>
          <cell r="E258">
            <v>20</v>
          </cell>
          <cell r="F258">
            <v>1</v>
          </cell>
          <cell r="G258">
            <v>400</v>
          </cell>
          <cell r="H258">
            <v>473</v>
          </cell>
          <cell r="I258">
            <v>0.8</v>
          </cell>
          <cell r="J258" t="str">
            <v xml:space="preserve"> CINE DE ACCION</v>
          </cell>
          <cell r="K258" t="str">
            <v xml:space="preserve"> CINE DE ACCION</v>
          </cell>
          <cell r="L258">
            <v>400</v>
          </cell>
          <cell r="M258">
            <v>473</v>
          </cell>
          <cell r="N258">
            <v>0.8</v>
          </cell>
          <cell r="O258" t="str">
            <v>PT</v>
          </cell>
          <cell r="P258" t="str">
            <v>FS</v>
          </cell>
          <cell r="Q258" t="str">
            <v>AND.</v>
          </cell>
        </row>
        <row r="259">
          <cell r="A259" t="str">
            <v>CST:AND.</v>
          </cell>
          <cell r="B259" t="str">
            <v xml:space="preserve"> 16H00</v>
          </cell>
          <cell r="C259">
            <v>0.66666666666666663</v>
          </cell>
          <cell r="D259">
            <v>36310</v>
          </cell>
          <cell r="E259">
            <v>20</v>
          </cell>
          <cell r="F259">
            <v>1</v>
          </cell>
          <cell r="G259">
            <v>400</v>
          </cell>
          <cell r="H259">
            <v>714</v>
          </cell>
          <cell r="I259">
            <v>0.6</v>
          </cell>
          <cell r="J259" t="str">
            <v xml:space="preserve"> CINE</v>
          </cell>
          <cell r="K259" t="str">
            <v xml:space="preserve"> CINE</v>
          </cell>
          <cell r="L259">
            <v>400</v>
          </cell>
          <cell r="M259">
            <v>714</v>
          </cell>
          <cell r="N259">
            <v>0.6</v>
          </cell>
          <cell r="O259" t="str">
            <v>DT</v>
          </cell>
          <cell r="P259" t="str">
            <v>FS</v>
          </cell>
          <cell r="Q259" t="str">
            <v>AND.</v>
          </cell>
        </row>
        <row r="260">
          <cell r="A260" t="str">
            <v>CST:AND.</v>
          </cell>
          <cell r="B260" t="str">
            <v xml:space="preserve"> 18H30</v>
          </cell>
          <cell r="C260">
            <v>0.77083333333333337</v>
          </cell>
          <cell r="D260">
            <v>36310</v>
          </cell>
          <cell r="E260">
            <v>20</v>
          </cell>
          <cell r="F260">
            <v>1</v>
          </cell>
          <cell r="G260">
            <v>400</v>
          </cell>
          <cell r="H260">
            <v>1143</v>
          </cell>
          <cell r="I260">
            <v>0.3</v>
          </cell>
          <cell r="J260" t="str">
            <v xml:space="preserve"> REPORTEROS</v>
          </cell>
          <cell r="K260" t="str">
            <v xml:space="preserve"> REPORTEROS</v>
          </cell>
          <cell r="L260">
            <v>400</v>
          </cell>
          <cell r="M260">
            <v>1143</v>
          </cell>
          <cell r="N260">
            <v>0.3</v>
          </cell>
          <cell r="O260" t="str">
            <v>DT</v>
          </cell>
          <cell r="P260" t="str">
            <v>FS</v>
          </cell>
          <cell r="Q260" t="str">
            <v>AND.</v>
          </cell>
        </row>
        <row r="261">
          <cell r="A261" t="str">
            <v>CST:AND.</v>
          </cell>
          <cell r="B261" t="str">
            <v xml:space="preserve"> 22H30</v>
          </cell>
          <cell r="C261">
            <v>0.9375</v>
          </cell>
          <cell r="D261">
            <v>36310</v>
          </cell>
          <cell r="E261">
            <v>20</v>
          </cell>
          <cell r="F261">
            <v>1</v>
          </cell>
          <cell r="G261">
            <v>650</v>
          </cell>
          <cell r="H261">
            <v>588</v>
          </cell>
          <cell r="I261">
            <v>1.1000000000000001</v>
          </cell>
          <cell r="J261" t="str">
            <v xml:space="preserve"> SUPER CINE</v>
          </cell>
          <cell r="K261" t="str">
            <v xml:space="preserve"> SUPER CINE</v>
          </cell>
          <cell r="L261">
            <v>650</v>
          </cell>
          <cell r="M261">
            <v>588</v>
          </cell>
          <cell r="N261">
            <v>1.1000000000000001</v>
          </cell>
          <cell r="O261" t="str">
            <v>PT</v>
          </cell>
          <cell r="P261" t="str">
            <v>FS</v>
          </cell>
          <cell r="Q261" t="str">
            <v>AND.</v>
          </cell>
        </row>
        <row r="262">
          <cell r="A262" t="str">
            <v>CST:AND.</v>
          </cell>
          <cell r="B262" t="str">
            <v xml:space="preserve"> 15H00</v>
          </cell>
          <cell r="C262">
            <v>0.625</v>
          </cell>
          <cell r="D262">
            <v>36311</v>
          </cell>
          <cell r="E262">
            <v>20</v>
          </cell>
          <cell r="F262">
            <v>1</v>
          </cell>
          <cell r="G262">
            <v>500</v>
          </cell>
          <cell r="H262">
            <v>855</v>
          </cell>
          <cell r="I262">
            <v>0.6</v>
          </cell>
          <cell r="J262" t="str">
            <v xml:space="preserve"> CANAL SUR NOTICIAS</v>
          </cell>
          <cell r="K262" t="str">
            <v xml:space="preserve"> CANAL SUR NOTICIAS</v>
          </cell>
          <cell r="L262">
            <v>500</v>
          </cell>
          <cell r="M262">
            <v>855</v>
          </cell>
          <cell r="N262">
            <v>0.6</v>
          </cell>
          <cell r="O262" t="str">
            <v>DT</v>
          </cell>
          <cell r="P262" t="str">
            <v>Lab</v>
          </cell>
          <cell r="Q262" t="str">
            <v>AND.</v>
          </cell>
        </row>
        <row r="263">
          <cell r="A263" t="str">
            <v>CST:AND.</v>
          </cell>
          <cell r="B263" t="str">
            <v xml:space="preserve"> 15H30</v>
          </cell>
          <cell r="C263">
            <v>0.64583333333333337</v>
          </cell>
          <cell r="D263">
            <v>36312</v>
          </cell>
          <cell r="E263">
            <v>20</v>
          </cell>
          <cell r="F263">
            <v>1</v>
          </cell>
          <cell r="G263">
            <v>575</v>
          </cell>
          <cell r="H263">
            <v>483</v>
          </cell>
          <cell r="I263">
            <v>1.2</v>
          </cell>
          <cell r="J263" t="str">
            <v xml:space="preserve"> CONTRAPORTADA</v>
          </cell>
          <cell r="K263" t="str">
            <v xml:space="preserve"> CONTRAPORTADA</v>
          </cell>
          <cell r="L263">
            <v>575</v>
          </cell>
          <cell r="M263">
            <v>483</v>
          </cell>
          <cell r="N263">
            <v>1.2</v>
          </cell>
          <cell r="O263" t="str">
            <v>DT</v>
          </cell>
          <cell r="P263" t="str">
            <v>Lab</v>
          </cell>
          <cell r="Q263" t="str">
            <v>AND.</v>
          </cell>
        </row>
        <row r="264">
          <cell r="A264" t="str">
            <v>CST:AND.</v>
          </cell>
          <cell r="B264" t="str">
            <v xml:space="preserve"> 21H00</v>
          </cell>
          <cell r="C264">
            <v>0.875</v>
          </cell>
          <cell r="D264">
            <v>36312</v>
          </cell>
          <cell r="E264">
            <v>20</v>
          </cell>
          <cell r="F264">
            <v>1</v>
          </cell>
          <cell r="G264">
            <v>500</v>
          </cell>
          <cell r="H264">
            <v>1538</v>
          </cell>
          <cell r="I264">
            <v>0.3</v>
          </cell>
          <cell r="J264" t="str">
            <v xml:space="preserve"> CANAL SUR NOTICIAS</v>
          </cell>
          <cell r="K264" t="str">
            <v xml:space="preserve"> CANAL SUR NOTICIAS</v>
          </cell>
          <cell r="L264">
            <v>500</v>
          </cell>
          <cell r="M264">
            <v>1538</v>
          </cell>
          <cell r="N264">
            <v>0.3</v>
          </cell>
          <cell r="O264" t="str">
            <v>PT</v>
          </cell>
          <cell r="P264" t="str">
            <v>Lab</v>
          </cell>
          <cell r="Q264" t="str">
            <v>AND.</v>
          </cell>
        </row>
        <row r="265">
          <cell r="A265" t="str">
            <v>CST:AND.</v>
          </cell>
          <cell r="B265" t="str">
            <v xml:space="preserve"> 22H30</v>
          </cell>
          <cell r="C265">
            <v>0.9375</v>
          </cell>
          <cell r="D265">
            <v>36313</v>
          </cell>
          <cell r="E265">
            <v>20</v>
          </cell>
          <cell r="F265">
            <v>1</v>
          </cell>
          <cell r="G265">
            <v>750</v>
          </cell>
          <cell r="H265">
            <v>888</v>
          </cell>
          <cell r="I265">
            <v>0.8</v>
          </cell>
          <cell r="J265" t="str">
            <v xml:space="preserve"> SENDEROS DE GLORIA</v>
          </cell>
          <cell r="K265" t="str">
            <v xml:space="preserve"> SENDEROS DE GLORIA</v>
          </cell>
          <cell r="L265">
            <v>750</v>
          </cell>
          <cell r="M265">
            <v>888</v>
          </cell>
          <cell r="N265">
            <v>0.8</v>
          </cell>
          <cell r="O265" t="str">
            <v>PT</v>
          </cell>
          <cell r="P265" t="str">
            <v>Lab</v>
          </cell>
          <cell r="Q265" t="str">
            <v>AND.</v>
          </cell>
        </row>
        <row r="266">
          <cell r="A266" t="str">
            <v>CST:AND.</v>
          </cell>
          <cell r="B266" t="str">
            <v xml:space="preserve"> 24H00</v>
          </cell>
          <cell r="C266">
            <v>1</v>
          </cell>
          <cell r="D266">
            <v>36314</v>
          </cell>
          <cell r="E266">
            <v>20</v>
          </cell>
          <cell r="F266">
            <v>1</v>
          </cell>
          <cell r="G266">
            <v>400</v>
          </cell>
          <cell r="H266">
            <v>385</v>
          </cell>
          <cell r="I266">
            <v>1</v>
          </cell>
          <cell r="J266" t="str">
            <v xml:space="preserve"> NUMEROS ROJOS</v>
          </cell>
          <cell r="K266" t="str">
            <v xml:space="preserve"> NUMEROS ROJOS</v>
          </cell>
          <cell r="L266">
            <v>400</v>
          </cell>
          <cell r="M266">
            <v>385</v>
          </cell>
          <cell r="N266">
            <v>1</v>
          </cell>
          <cell r="O266" t="str">
            <v>PT</v>
          </cell>
          <cell r="P266" t="str">
            <v>Lab</v>
          </cell>
          <cell r="Q266" t="str">
            <v>AND.</v>
          </cell>
        </row>
        <row r="267">
          <cell r="A267" t="str">
            <v>CST:AND.</v>
          </cell>
          <cell r="B267" t="str">
            <v xml:space="preserve"> 22H00</v>
          </cell>
          <cell r="C267">
            <v>0.91666666666666663</v>
          </cell>
          <cell r="D267">
            <v>36315</v>
          </cell>
          <cell r="E267">
            <v>20</v>
          </cell>
          <cell r="F267">
            <v>1</v>
          </cell>
          <cell r="G267">
            <v>750</v>
          </cell>
          <cell r="H267">
            <v>1282</v>
          </cell>
          <cell r="I267">
            <v>0.6</v>
          </cell>
          <cell r="J267" t="str">
            <v xml:space="preserve"> TODA UNA DECADA</v>
          </cell>
          <cell r="K267" t="str">
            <v xml:space="preserve"> TODA UNA DECADA</v>
          </cell>
          <cell r="L267">
            <v>750</v>
          </cell>
          <cell r="M267">
            <v>1282</v>
          </cell>
          <cell r="N267">
            <v>0.6</v>
          </cell>
          <cell r="O267" t="str">
            <v>PT</v>
          </cell>
          <cell r="P267" t="str">
            <v>Lab</v>
          </cell>
          <cell r="Q267" t="str">
            <v>AND.</v>
          </cell>
        </row>
        <row r="268">
          <cell r="A268" t="str">
            <v>CST:AND.</v>
          </cell>
          <cell r="B268" t="str">
            <v xml:space="preserve"> 16H30</v>
          </cell>
          <cell r="C268">
            <v>0.6875</v>
          </cell>
          <cell r="D268">
            <v>36316</v>
          </cell>
          <cell r="E268">
            <v>20</v>
          </cell>
          <cell r="F268">
            <v>1</v>
          </cell>
          <cell r="G268">
            <v>400</v>
          </cell>
          <cell r="H268">
            <v>816</v>
          </cell>
          <cell r="I268">
            <v>0.5</v>
          </cell>
          <cell r="J268" t="str">
            <v xml:space="preserve"> CINE</v>
          </cell>
          <cell r="K268" t="str">
            <v xml:space="preserve"> CINE</v>
          </cell>
          <cell r="L268">
            <v>400</v>
          </cell>
          <cell r="M268">
            <v>816</v>
          </cell>
          <cell r="N268">
            <v>0.5</v>
          </cell>
          <cell r="O268" t="str">
            <v>DT</v>
          </cell>
          <cell r="P268" t="str">
            <v>FS</v>
          </cell>
          <cell r="Q268" t="str">
            <v>AND.</v>
          </cell>
        </row>
        <row r="269">
          <cell r="A269" t="str">
            <v>CST:AND.</v>
          </cell>
          <cell r="B269" t="str">
            <v xml:space="preserve"> 24H00</v>
          </cell>
          <cell r="C269">
            <v>1</v>
          </cell>
          <cell r="D269">
            <v>36316</v>
          </cell>
          <cell r="E269">
            <v>20</v>
          </cell>
          <cell r="F269">
            <v>1</v>
          </cell>
          <cell r="G269">
            <v>400</v>
          </cell>
          <cell r="H269">
            <v>473</v>
          </cell>
          <cell r="I269">
            <v>0.8</v>
          </cell>
          <cell r="J269" t="str">
            <v xml:space="preserve"> CINE DE ACCION</v>
          </cell>
          <cell r="K269" t="str">
            <v xml:space="preserve"> CINE DE ACCION</v>
          </cell>
          <cell r="L269">
            <v>400</v>
          </cell>
          <cell r="M269">
            <v>473</v>
          </cell>
          <cell r="N269">
            <v>0.8</v>
          </cell>
          <cell r="O269" t="str">
            <v>PT</v>
          </cell>
          <cell r="P269" t="str">
            <v>FS</v>
          </cell>
          <cell r="Q269" t="str">
            <v>AND.</v>
          </cell>
        </row>
        <row r="270">
          <cell r="A270" t="str">
            <v>CST:AND.</v>
          </cell>
          <cell r="B270" t="str">
            <v xml:space="preserve"> 22H30</v>
          </cell>
          <cell r="C270">
            <v>0.9375</v>
          </cell>
          <cell r="D270">
            <v>36317</v>
          </cell>
          <cell r="E270">
            <v>20</v>
          </cell>
          <cell r="F270">
            <v>1</v>
          </cell>
          <cell r="G270">
            <v>650</v>
          </cell>
          <cell r="H270">
            <v>625</v>
          </cell>
          <cell r="I270">
            <v>1</v>
          </cell>
          <cell r="J270" t="str">
            <v xml:space="preserve"> SUPER CINE</v>
          </cell>
          <cell r="K270" t="str">
            <v xml:space="preserve"> SUPER CINE</v>
          </cell>
          <cell r="L270">
            <v>650</v>
          </cell>
          <cell r="M270">
            <v>625</v>
          </cell>
          <cell r="N270">
            <v>1</v>
          </cell>
          <cell r="O270" t="str">
            <v>PT</v>
          </cell>
          <cell r="P270" t="str">
            <v>FS</v>
          </cell>
          <cell r="Q270" t="str">
            <v>AND.</v>
          </cell>
        </row>
        <row r="271">
          <cell r="A271" t="str">
            <v>CST:AND.</v>
          </cell>
          <cell r="B271" t="str">
            <v xml:space="preserve"> 23H30</v>
          </cell>
          <cell r="C271">
            <v>0.97916666666666663</v>
          </cell>
          <cell r="D271">
            <v>36317</v>
          </cell>
          <cell r="E271">
            <v>20</v>
          </cell>
          <cell r="F271">
            <v>1</v>
          </cell>
          <cell r="G271">
            <v>650</v>
          </cell>
          <cell r="H271">
            <v>909</v>
          </cell>
          <cell r="I271">
            <v>0.7</v>
          </cell>
          <cell r="J271" t="str">
            <v xml:space="preserve"> SUPER CINE</v>
          </cell>
          <cell r="K271" t="str">
            <v xml:space="preserve"> SUPER CINE</v>
          </cell>
          <cell r="L271">
            <v>650</v>
          </cell>
          <cell r="M271">
            <v>909</v>
          </cell>
          <cell r="N271">
            <v>0.7</v>
          </cell>
          <cell r="O271" t="str">
            <v>PT</v>
          </cell>
          <cell r="P271" t="str">
            <v>FS</v>
          </cell>
          <cell r="Q271" t="str">
            <v>AND.</v>
          </cell>
        </row>
        <row r="272">
          <cell r="A272" t="str">
            <v>CST:AND.</v>
          </cell>
          <cell r="B272" t="str">
            <v xml:space="preserve"> 22H00</v>
          </cell>
          <cell r="C272">
            <v>0.91666666666666663</v>
          </cell>
          <cell r="D272">
            <v>36319</v>
          </cell>
          <cell r="E272">
            <v>20</v>
          </cell>
          <cell r="F272">
            <v>1</v>
          </cell>
          <cell r="G272">
            <v>750</v>
          </cell>
          <cell r="H272">
            <v>1049</v>
          </cell>
          <cell r="I272">
            <v>0.7</v>
          </cell>
          <cell r="J272" t="str">
            <v xml:space="preserve"> CINE GRAN PANTALLA</v>
          </cell>
          <cell r="K272" t="str">
            <v xml:space="preserve"> CINE GRAN PANTALLA</v>
          </cell>
          <cell r="L272">
            <v>750</v>
          </cell>
          <cell r="M272">
            <v>1049</v>
          </cell>
          <cell r="N272">
            <v>0.7</v>
          </cell>
          <cell r="O272" t="str">
            <v>PT</v>
          </cell>
          <cell r="P272" t="str">
            <v>Lab</v>
          </cell>
          <cell r="Q272" t="str">
            <v>AND.</v>
          </cell>
        </row>
        <row r="273">
          <cell r="A273" t="str">
            <v>CST:AND.</v>
          </cell>
          <cell r="B273" t="str">
            <v xml:space="preserve"> 23H00</v>
          </cell>
          <cell r="C273">
            <v>0.95833333333333337</v>
          </cell>
          <cell r="D273">
            <v>36319</v>
          </cell>
          <cell r="E273">
            <v>20</v>
          </cell>
          <cell r="F273">
            <v>1</v>
          </cell>
          <cell r="G273">
            <v>750</v>
          </cell>
          <cell r="H273">
            <v>641</v>
          </cell>
          <cell r="I273">
            <v>1.2</v>
          </cell>
          <cell r="J273" t="str">
            <v xml:space="preserve"> CINE GRAN PANTALLA</v>
          </cell>
          <cell r="K273" t="str">
            <v xml:space="preserve"> CINE GRAN PANTALLA</v>
          </cell>
          <cell r="L273">
            <v>750</v>
          </cell>
          <cell r="M273">
            <v>641</v>
          </cell>
          <cell r="N273">
            <v>1.2</v>
          </cell>
          <cell r="O273" t="str">
            <v>PT</v>
          </cell>
          <cell r="P273" t="str">
            <v>Lab</v>
          </cell>
          <cell r="Q273" t="str">
            <v>AND.</v>
          </cell>
        </row>
        <row r="274">
          <cell r="A274" t="str">
            <v>CST:AND.</v>
          </cell>
          <cell r="B274" t="str">
            <v xml:space="preserve"> 22H00</v>
          </cell>
          <cell r="C274">
            <v>0.91666666666666663</v>
          </cell>
          <cell r="D274">
            <v>36321</v>
          </cell>
          <cell r="E274">
            <v>20</v>
          </cell>
          <cell r="F274">
            <v>1</v>
          </cell>
          <cell r="G274">
            <v>750</v>
          </cell>
          <cell r="H274">
            <v>769</v>
          </cell>
          <cell r="I274">
            <v>1</v>
          </cell>
          <cell r="J274" t="str">
            <v xml:space="preserve"> NUMEROS ROJOS</v>
          </cell>
          <cell r="K274" t="str">
            <v xml:space="preserve"> NUMEROS ROJOS</v>
          </cell>
          <cell r="L274">
            <v>750</v>
          </cell>
          <cell r="M274">
            <v>769</v>
          </cell>
          <cell r="N274">
            <v>1</v>
          </cell>
          <cell r="O274" t="str">
            <v>PT</v>
          </cell>
          <cell r="P274" t="str">
            <v>Lab</v>
          </cell>
          <cell r="Q274" t="str">
            <v>AND.</v>
          </cell>
        </row>
        <row r="275">
          <cell r="A275" t="str">
            <v>CST:AND.</v>
          </cell>
          <cell r="B275" t="str">
            <v xml:space="preserve"> 23H00</v>
          </cell>
          <cell r="C275">
            <v>0.95833333333333337</v>
          </cell>
          <cell r="D275">
            <v>36321</v>
          </cell>
          <cell r="E275">
            <v>20</v>
          </cell>
          <cell r="F275">
            <v>1</v>
          </cell>
          <cell r="G275">
            <v>750</v>
          </cell>
          <cell r="H275">
            <v>524</v>
          </cell>
          <cell r="I275">
            <v>1.4</v>
          </cell>
          <cell r="J275" t="str">
            <v xml:space="preserve"> NUMEROS ROJOS</v>
          </cell>
          <cell r="K275" t="str">
            <v xml:space="preserve"> NUMEROS ROJOS</v>
          </cell>
          <cell r="L275">
            <v>750</v>
          </cell>
          <cell r="M275">
            <v>524</v>
          </cell>
          <cell r="N275">
            <v>1.4</v>
          </cell>
          <cell r="O275" t="str">
            <v>PT</v>
          </cell>
          <cell r="P275" t="str">
            <v>Lab</v>
          </cell>
          <cell r="Q275" t="str">
            <v>AND.</v>
          </cell>
        </row>
        <row r="276">
          <cell r="A276" t="str">
            <v>CST:AND.</v>
          </cell>
          <cell r="B276" t="str">
            <v xml:space="preserve"> 17H00</v>
          </cell>
          <cell r="C276">
            <v>0.70833333333333337</v>
          </cell>
          <cell r="D276">
            <v>36324</v>
          </cell>
          <cell r="E276">
            <v>20</v>
          </cell>
          <cell r="F276">
            <v>1</v>
          </cell>
          <cell r="G276">
            <v>400</v>
          </cell>
          <cell r="H276">
            <v>1143</v>
          </cell>
          <cell r="I276">
            <v>0.3</v>
          </cell>
          <cell r="J276" t="str">
            <v xml:space="preserve"> CINE</v>
          </cell>
          <cell r="K276" t="str">
            <v xml:space="preserve"> CINE</v>
          </cell>
          <cell r="L276">
            <v>400</v>
          </cell>
          <cell r="M276">
            <v>1143</v>
          </cell>
          <cell r="N276">
            <v>0.3</v>
          </cell>
          <cell r="O276" t="str">
            <v>DT</v>
          </cell>
          <cell r="P276" t="str">
            <v>FS</v>
          </cell>
          <cell r="Q276" t="str">
            <v>AND.</v>
          </cell>
        </row>
        <row r="277">
          <cell r="A277" t="str">
            <v>CST:AND.</v>
          </cell>
          <cell r="B277" t="str">
            <v xml:space="preserve"> 22H30</v>
          </cell>
          <cell r="C277">
            <v>0.9375</v>
          </cell>
          <cell r="D277">
            <v>36324</v>
          </cell>
          <cell r="E277">
            <v>20</v>
          </cell>
          <cell r="F277">
            <v>1</v>
          </cell>
          <cell r="G277">
            <v>650</v>
          </cell>
          <cell r="H277">
            <v>625</v>
          </cell>
          <cell r="I277">
            <v>1</v>
          </cell>
          <cell r="J277" t="str">
            <v xml:space="preserve"> SUPER CINE</v>
          </cell>
          <cell r="K277" t="str">
            <v xml:space="preserve"> SUPER CINE</v>
          </cell>
          <cell r="L277">
            <v>650</v>
          </cell>
          <cell r="M277">
            <v>625</v>
          </cell>
          <cell r="N277">
            <v>1</v>
          </cell>
          <cell r="O277" t="str">
            <v>PT</v>
          </cell>
          <cell r="P277" t="str">
            <v>FS</v>
          </cell>
          <cell r="Q277" t="str">
            <v>AND.</v>
          </cell>
        </row>
        <row r="278">
          <cell r="A278" t="str">
            <v>ETB2:EUS.</v>
          </cell>
          <cell r="B278" t="str">
            <v>. 16H00</v>
          </cell>
          <cell r="C278">
            <v>0.66666666666666663</v>
          </cell>
          <cell r="D278">
            <v>36279</v>
          </cell>
          <cell r="E278">
            <v>20</v>
          </cell>
          <cell r="F278">
            <v>1</v>
          </cell>
          <cell r="G278">
            <v>180</v>
          </cell>
          <cell r="H278">
            <v>800</v>
          </cell>
          <cell r="I278">
            <v>0.2</v>
          </cell>
          <cell r="J278" t="str">
            <v xml:space="preserve"> LO QUE FALTABA</v>
          </cell>
          <cell r="K278" t="str">
            <v xml:space="preserve"> LO QUE FALTABA</v>
          </cell>
          <cell r="L278">
            <v>180</v>
          </cell>
          <cell r="M278">
            <v>800</v>
          </cell>
          <cell r="N278">
            <v>0.2</v>
          </cell>
          <cell r="O278" t="str">
            <v>DT</v>
          </cell>
          <cell r="P278" t="str">
            <v>Lab</v>
          </cell>
          <cell r="Q278" t="str">
            <v>EUS.</v>
          </cell>
        </row>
        <row r="279">
          <cell r="A279" t="str">
            <v>ETB2:EUS.</v>
          </cell>
          <cell r="B279" t="str">
            <v>. 18H30</v>
          </cell>
          <cell r="C279">
            <v>0.77083333333333337</v>
          </cell>
          <cell r="D279">
            <v>36279</v>
          </cell>
          <cell r="E279">
            <v>20</v>
          </cell>
          <cell r="F279">
            <v>1</v>
          </cell>
          <cell r="G279">
            <v>80</v>
          </cell>
          <cell r="H279">
            <v>1067</v>
          </cell>
          <cell r="I279">
            <v>0.1</v>
          </cell>
          <cell r="J279" t="str">
            <v xml:space="preserve"> DE PAR EN PAR</v>
          </cell>
          <cell r="K279" t="str">
            <v xml:space="preserve"> DE PAR EN PAR</v>
          </cell>
          <cell r="L279">
            <v>80</v>
          </cell>
          <cell r="M279">
            <v>1067</v>
          </cell>
          <cell r="N279">
            <v>0.1</v>
          </cell>
          <cell r="O279" t="str">
            <v>DT</v>
          </cell>
          <cell r="P279" t="str">
            <v>Lab</v>
          </cell>
          <cell r="Q279" t="str">
            <v>EUS.</v>
          </cell>
        </row>
        <row r="280">
          <cell r="A280" t="str">
            <v>ETB2:EUS.</v>
          </cell>
          <cell r="B280" t="str">
            <v>. 19H00</v>
          </cell>
          <cell r="C280">
            <v>0.79166666666666663</v>
          </cell>
          <cell r="D280">
            <v>36279</v>
          </cell>
          <cell r="E280">
            <v>20</v>
          </cell>
          <cell r="F280">
            <v>1</v>
          </cell>
          <cell r="G280">
            <v>80</v>
          </cell>
          <cell r="H280">
            <v>1067</v>
          </cell>
          <cell r="I280">
            <v>0.1</v>
          </cell>
          <cell r="J280" t="str">
            <v xml:space="preserve"> TELESERIE</v>
          </cell>
          <cell r="K280" t="str">
            <v xml:space="preserve"> TELESERIE</v>
          </cell>
          <cell r="L280">
            <v>80</v>
          </cell>
          <cell r="M280">
            <v>1067</v>
          </cell>
          <cell r="N280">
            <v>0.1</v>
          </cell>
          <cell r="O280" t="str">
            <v>DT</v>
          </cell>
          <cell r="P280" t="str">
            <v>Lab</v>
          </cell>
          <cell r="Q280" t="str">
            <v>EUS.</v>
          </cell>
        </row>
        <row r="281">
          <cell r="A281" t="str">
            <v>ETB2:EUS.</v>
          </cell>
          <cell r="B281" t="str">
            <v>. 19H30</v>
          </cell>
          <cell r="C281">
            <v>0.8125</v>
          </cell>
          <cell r="D281">
            <v>36279</v>
          </cell>
          <cell r="E281">
            <v>20</v>
          </cell>
          <cell r="F281">
            <v>1</v>
          </cell>
          <cell r="G281">
            <v>80</v>
          </cell>
          <cell r="H281">
            <v>526</v>
          </cell>
          <cell r="I281">
            <v>0.2</v>
          </cell>
          <cell r="J281" t="str">
            <v xml:space="preserve"> COSA DE DOS</v>
          </cell>
          <cell r="K281" t="str">
            <v xml:space="preserve"> COSA DE DOS</v>
          </cell>
          <cell r="L281">
            <v>80</v>
          </cell>
          <cell r="M281">
            <v>526</v>
          </cell>
          <cell r="N281">
            <v>0.2</v>
          </cell>
          <cell r="O281" t="str">
            <v>DT</v>
          </cell>
          <cell r="P281" t="str">
            <v>Lab</v>
          </cell>
          <cell r="Q281" t="str">
            <v>EUS.</v>
          </cell>
        </row>
        <row r="282">
          <cell r="A282" t="str">
            <v>ETB2:EUS.</v>
          </cell>
          <cell r="B282" t="str">
            <v>. 20H00</v>
          </cell>
          <cell r="C282">
            <v>0.83333333333333337</v>
          </cell>
          <cell r="D282">
            <v>36279</v>
          </cell>
          <cell r="E282">
            <v>20</v>
          </cell>
          <cell r="F282">
            <v>1</v>
          </cell>
          <cell r="G282">
            <v>80</v>
          </cell>
          <cell r="H282">
            <v>533</v>
          </cell>
          <cell r="I282">
            <v>0.1</v>
          </cell>
          <cell r="J282" t="str">
            <v xml:space="preserve"> COSA DE DOS</v>
          </cell>
          <cell r="K282" t="str">
            <v xml:space="preserve"> COSA DE DOS</v>
          </cell>
          <cell r="L282">
            <v>80</v>
          </cell>
          <cell r="M282">
            <v>533</v>
          </cell>
          <cell r="N282">
            <v>0.1</v>
          </cell>
          <cell r="O282" t="str">
            <v>DT</v>
          </cell>
          <cell r="P282" t="str">
            <v>Lab</v>
          </cell>
          <cell r="Q282" t="str">
            <v>EUS.</v>
          </cell>
        </row>
        <row r="283">
          <cell r="A283" t="str">
            <v>ETB2:EUS.</v>
          </cell>
          <cell r="B283" t="str">
            <v>. 20H30</v>
          </cell>
          <cell r="C283">
            <v>0.85416666666666663</v>
          </cell>
          <cell r="D283">
            <v>36279</v>
          </cell>
          <cell r="E283">
            <v>20</v>
          </cell>
          <cell r="F283">
            <v>1</v>
          </cell>
          <cell r="G283">
            <v>150</v>
          </cell>
          <cell r="H283">
            <v>658</v>
          </cell>
          <cell r="I283">
            <v>0.2</v>
          </cell>
          <cell r="J283" t="str">
            <v xml:space="preserve"> TODO O NADA</v>
          </cell>
          <cell r="K283" t="str">
            <v xml:space="preserve"> TODO O NADA</v>
          </cell>
          <cell r="L283">
            <v>150</v>
          </cell>
          <cell r="M283">
            <v>658</v>
          </cell>
          <cell r="N283">
            <v>0.2</v>
          </cell>
          <cell r="O283" t="str">
            <v>PT</v>
          </cell>
          <cell r="P283" t="str">
            <v>Lab</v>
          </cell>
          <cell r="Q283" t="str">
            <v>EUS.</v>
          </cell>
        </row>
        <row r="284">
          <cell r="A284" t="str">
            <v>ETB2:EUS.</v>
          </cell>
          <cell r="B284" t="str">
            <v>. 21H20</v>
          </cell>
          <cell r="C284">
            <v>0.88888888888888884</v>
          </cell>
          <cell r="D284">
            <v>36279</v>
          </cell>
          <cell r="E284">
            <v>20</v>
          </cell>
          <cell r="F284">
            <v>1</v>
          </cell>
          <cell r="G284">
            <v>400</v>
          </cell>
          <cell r="H284">
            <v>1429</v>
          </cell>
          <cell r="I284">
            <v>0.3</v>
          </cell>
          <cell r="J284" t="str">
            <v xml:space="preserve"> TELEBERRI 2</v>
          </cell>
          <cell r="K284" t="str">
            <v xml:space="preserve"> TELEBERRI 2</v>
          </cell>
          <cell r="L284">
            <v>400</v>
          </cell>
          <cell r="M284">
            <v>1429</v>
          </cell>
          <cell r="N284">
            <v>0.3</v>
          </cell>
          <cell r="O284" t="str">
            <v>PT</v>
          </cell>
          <cell r="P284" t="str">
            <v>Lab</v>
          </cell>
          <cell r="Q284" t="str">
            <v>EUS.</v>
          </cell>
        </row>
        <row r="285">
          <cell r="A285" t="str">
            <v>ETB2:EUS.</v>
          </cell>
          <cell r="B285" t="str">
            <v>. 21H50</v>
          </cell>
          <cell r="C285">
            <v>0.90972222222222221</v>
          </cell>
          <cell r="D285">
            <v>36279</v>
          </cell>
          <cell r="E285">
            <v>20</v>
          </cell>
          <cell r="F285">
            <v>1</v>
          </cell>
          <cell r="G285">
            <v>250</v>
          </cell>
          <cell r="H285">
            <v>893</v>
          </cell>
          <cell r="I285">
            <v>0.3</v>
          </cell>
          <cell r="J285" t="str">
            <v xml:space="preserve"> TELEBERRI 2</v>
          </cell>
          <cell r="K285" t="str">
            <v xml:space="preserve"> TELEBERRI 2</v>
          </cell>
          <cell r="L285">
            <v>250</v>
          </cell>
          <cell r="M285">
            <v>893</v>
          </cell>
          <cell r="N285">
            <v>0.3</v>
          </cell>
          <cell r="O285" t="str">
            <v>PT</v>
          </cell>
          <cell r="P285" t="str">
            <v>Lab</v>
          </cell>
          <cell r="Q285" t="str">
            <v>EUS.</v>
          </cell>
        </row>
        <row r="286">
          <cell r="A286" t="str">
            <v>ETB2:EUS.</v>
          </cell>
          <cell r="B286" t="str">
            <v>. 22H00</v>
          </cell>
          <cell r="C286">
            <v>0.91666666666666663</v>
          </cell>
          <cell r="D286">
            <v>36279</v>
          </cell>
          <cell r="E286">
            <v>20</v>
          </cell>
          <cell r="F286">
            <v>1</v>
          </cell>
          <cell r="G286">
            <v>350</v>
          </cell>
          <cell r="H286">
            <v>1250</v>
          </cell>
          <cell r="I286">
            <v>0.3</v>
          </cell>
          <cell r="J286" t="str">
            <v xml:space="preserve"> CINE 2</v>
          </cell>
          <cell r="K286" t="str">
            <v xml:space="preserve"> CINE 2</v>
          </cell>
          <cell r="L286">
            <v>350</v>
          </cell>
          <cell r="M286">
            <v>1250</v>
          </cell>
          <cell r="N286">
            <v>0.3</v>
          </cell>
          <cell r="O286" t="str">
            <v>PT</v>
          </cell>
          <cell r="P286" t="str">
            <v>Lab</v>
          </cell>
          <cell r="Q286" t="str">
            <v>EUS.</v>
          </cell>
        </row>
        <row r="287">
          <cell r="A287" t="str">
            <v>ETB2:EUS.</v>
          </cell>
          <cell r="B287" t="str">
            <v>. 23H00</v>
          </cell>
          <cell r="C287">
            <v>0.95833333333333337</v>
          </cell>
          <cell r="D287">
            <v>36279</v>
          </cell>
          <cell r="E287">
            <v>20</v>
          </cell>
          <cell r="F287">
            <v>1</v>
          </cell>
          <cell r="G287">
            <v>350</v>
          </cell>
          <cell r="H287">
            <v>714</v>
          </cell>
          <cell r="I287">
            <v>0.5</v>
          </cell>
          <cell r="J287" t="str">
            <v xml:space="preserve"> CINE 2</v>
          </cell>
          <cell r="K287" t="str">
            <v xml:space="preserve"> CINE 2</v>
          </cell>
          <cell r="L287">
            <v>350</v>
          </cell>
          <cell r="M287">
            <v>714</v>
          </cell>
          <cell r="N287">
            <v>0.5</v>
          </cell>
          <cell r="O287" t="str">
            <v>PT</v>
          </cell>
          <cell r="P287" t="str">
            <v>Lab</v>
          </cell>
          <cell r="Q287" t="str">
            <v>EUS.</v>
          </cell>
        </row>
        <row r="288">
          <cell r="A288" t="str">
            <v>ETB2:EUS.</v>
          </cell>
          <cell r="B288" t="str">
            <v>. 24H00</v>
          </cell>
          <cell r="C288">
            <v>1</v>
          </cell>
          <cell r="D288">
            <v>36279</v>
          </cell>
          <cell r="E288">
            <v>20</v>
          </cell>
          <cell r="F288">
            <v>1</v>
          </cell>
          <cell r="G288">
            <v>100</v>
          </cell>
          <cell r="H288">
            <v>357</v>
          </cell>
          <cell r="I288">
            <v>0.3</v>
          </cell>
          <cell r="J288" t="str">
            <v xml:space="preserve"> CINE 2</v>
          </cell>
          <cell r="K288" t="str">
            <v xml:space="preserve"> CINE 2</v>
          </cell>
          <cell r="L288">
            <v>100</v>
          </cell>
          <cell r="M288">
            <v>357</v>
          </cell>
          <cell r="N288">
            <v>0.3</v>
          </cell>
          <cell r="O288" t="str">
            <v>PT</v>
          </cell>
          <cell r="P288" t="str">
            <v>Lab</v>
          </cell>
          <cell r="Q288" t="str">
            <v>EUS.</v>
          </cell>
        </row>
        <row r="289">
          <cell r="A289" t="str">
            <v>ETB2:EUS.</v>
          </cell>
          <cell r="B289" t="str">
            <v>. 16H00</v>
          </cell>
          <cell r="C289">
            <v>0.66666666666666663</v>
          </cell>
          <cell r="D289">
            <v>36280</v>
          </cell>
          <cell r="E289">
            <v>20</v>
          </cell>
          <cell r="F289">
            <v>1</v>
          </cell>
          <cell r="G289">
            <v>180</v>
          </cell>
          <cell r="H289">
            <v>800</v>
          </cell>
          <cell r="I289">
            <v>0.2</v>
          </cell>
          <cell r="J289" t="str">
            <v xml:space="preserve"> LO QUE FALTABA</v>
          </cell>
          <cell r="K289" t="str">
            <v xml:space="preserve"> LO QUE FALTABA</v>
          </cell>
          <cell r="L289">
            <v>180</v>
          </cell>
          <cell r="M289">
            <v>800</v>
          </cell>
          <cell r="N289">
            <v>0.2</v>
          </cell>
          <cell r="O289" t="str">
            <v>DT</v>
          </cell>
          <cell r="P289" t="str">
            <v>Lab</v>
          </cell>
          <cell r="Q289" t="str">
            <v>EUS.</v>
          </cell>
        </row>
        <row r="290">
          <cell r="A290" t="str">
            <v>ETB2:EUS.</v>
          </cell>
          <cell r="B290" t="str">
            <v>. 16H30</v>
          </cell>
          <cell r="C290">
            <v>0.6875</v>
          </cell>
          <cell r="D290">
            <v>36280</v>
          </cell>
          <cell r="E290">
            <v>20</v>
          </cell>
          <cell r="F290">
            <v>1</v>
          </cell>
          <cell r="G290">
            <v>180</v>
          </cell>
          <cell r="H290">
            <v>800</v>
          </cell>
          <cell r="I290">
            <v>0.2</v>
          </cell>
          <cell r="J290" t="str">
            <v xml:space="preserve"> LO QUE FALTABA</v>
          </cell>
          <cell r="K290" t="str">
            <v xml:space="preserve"> LO QUE FALTABA</v>
          </cell>
          <cell r="L290">
            <v>180</v>
          </cell>
          <cell r="M290">
            <v>800</v>
          </cell>
          <cell r="N290">
            <v>0.2</v>
          </cell>
          <cell r="O290" t="str">
            <v>DT</v>
          </cell>
          <cell r="P290" t="str">
            <v>Lab</v>
          </cell>
          <cell r="Q290" t="str">
            <v>EUS.</v>
          </cell>
        </row>
        <row r="291">
          <cell r="A291" t="str">
            <v>ETB2:EUS.</v>
          </cell>
          <cell r="B291" t="str">
            <v>. 18H30</v>
          </cell>
          <cell r="C291">
            <v>0.77083333333333337</v>
          </cell>
          <cell r="D291">
            <v>36280</v>
          </cell>
          <cell r="E291">
            <v>20</v>
          </cell>
          <cell r="F291">
            <v>1</v>
          </cell>
          <cell r="G291">
            <v>80</v>
          </cell>
          <cell r="H291">
            <v>1067</v>
          </cell>
          <cell r="I291">
            <v>0.1</v>
          </cell>
          <cell r="J291" t="str">
            <v xml:space="preserve"> DE PAR EN PAR</v>
          </cell>
          <cell r="K291" t="str">
            <v xml:space="preserve"> DE PAR EN PAR</v>
          </cell>
          <cell r="L291">
            <v>80</v>
          </cell>
          <cell r="M291">
            <v>1067</v>
          </cell>
          <cell r="N291">
            <v>0.1</v>
          </cell>
          <cell r="O291" t="str">
            <v>DT</v>
          </cell>
          <cell r="P291" t="str">
            <v>Lab</v>
          </cell>
          <cell r="Q291" t="str">
            <v>EUS.</v>
          </cell>
        </row>
        <row r="292">
          <cell r="A292" t="str">
            <v>ETB2:EUS.</v>
          </cell>
          <cell r="B292" t="str">
            <v>. 19H00</v>
          </cell>
          <cell r="C292">
            <v>0.79166666666666663</v>
          </cell>
          <cell r="D292">
            <v>36280</v>
          </cell>
          <cell r="E292">
            <v>20</v>
          </cell>
          <cell r="F292">
            <v>1</v>
          </cell>
          <cell r="G292">
            <v>80</v>
          </cell>
          <cell r="H292">
            <v>533</v>
          </cell>
          <cell r="I292">
            <v>0.1</v>
          </cell>
          <cell r="J292" t="str">
            <v xml:space="preserve"> TELESERIE</v>
          </cell>
          <cell r="K292" t="str">
            <v xml:space="preserve"> TELESERIE</v>
          </cell>
          <cell r="L292">
            <v>80</v>
          </cell>
          <cell r="M292">
            <v>533</v>
          </cell>
          <cell r="N292">
            <v>0.1</v>
          </cell>
          <cell r="O292" t="str">
            <v>DT</v>
          </cell>
          <cell r="P292" t="str">
            <v>Lab</v>
          </cell>
          <cell r="Q292" t="str">
            <v>EUS.</v>
          </cell>
        </row>
        <row r="293">
          <cell r="A293" t="str">
            <v>ETB2:EUS.</v>
          </cell>
          <cell r="B293" t="str">
            <v>. 19H30</v>
          </cell>
          <cell r="C293">
            <v>0.8125</v>
          </cell>
          <cell r="D293">
            <v>36280</v>
          </cell>
          <cell r="E293">
            <v>20</v>
          </cell>
          <cell r="F293">
            <v>1</v>
          </cell>
          <cell r="G293">
            <v>80</v>
          </cell>
          <cell r="H293">
            <v>533</v>
          </cell>
          <cell r="I293">
            <v>0.1</v>
          </cell>
          <cell r="J293" t="str">
            <v xml:space="preserve"> COSA DE DOS</v>
          </cell>
          <cell r="K293" t="str">
            <v xml:space="preserve"> COSA DE DOS</v>
          </cell>
          <cell r="L293">
            <v>80</v>
          </cell>
          <cell r="M293">
            <v>533</v>
          </cell>
          <cell r="N293">
            <v>0.1</v>
          </cell>
          <cell r="O293" t="str">
            <v>DT</v>
          </cell>
          <cell r="P293" t="str">
            <v>Lab</v>
          </cell>
          <cell r="Q293" t="str">
            <v>EUS.</v>
          </cell>
        </row>
        <row r="294">
          <cell r="A294" t="str">
            <v>ETB2:EUS.</v>
          </cell>
          <cell r="B294" t="str">
            <v>. 20H00</v>
          </cell>
          <cell r="C294">
            <v>0.83333333333333337</v>
          </cell>
          <cell r="D294">
            <v>36280</v>
          </cell>
          <cell r="E294">
            <v>20</v>
          </cell>
          <cell r="F294">
            <v>1</v>
          </cell>
          <cell r="G294">
            <v>80</v>
          </cell>
          <cell r="H294">
            <v>533</v>
          </cell>
          <cell r="I294">
            <v>0.1</v>
          </cell>
          <cell r="J294" t="str">
            <v xml:space="preserve"> COSA DE DOS</v>
          </cell>
          <cell r="K294" t="str">
            <v xml:space="preserve"> COSA DE DOS</v>
          </cell>
          <cell r="L294">
            <v>80</v>
          </cell>
          <cell r="M294">
            <v>533</v>
          </cell>
          <cell r="N294">
            <v>0.1</v>
          </cell>
          <cell r="O294" t="str">
            <v>DT</v>
          </cell>
          <cell r="P294" t="str">
            <v>Lab</v>
          </cell>
          <cell r="Q294" t="str">
            <v>EUS.</v>
          </cell>
        </row>
        <row r="295">
          <cell r="A295" t="str">
            <v>ETB2:EUS.</v>
          </cell>
          <cell r="B295" t="str">
            <v>. 20H30</v>
          </cell>
          <cell r="C295">
            <v>0.85416666666666663</v>
          </cell>
          <cell r="D295">
            <v>36280</v>
          </cell>
          <cell r="E295">
            <v>20</v>
          </cell>
          <cell r="F295">
            <v>1</v>
          </cell>
          <cell r="G295">
            <v>150</v>
          </cell>
          <cell r="H295">
            <v>1000</v>
          </cell>
          <cell r="I295">
            <v>0.1</v>
          </cell>
          <cell r="J295" t="str">
            <v xml:space="preserve"> TODO O NADA</v>
          </cell>
          <cell r="K295" t="str">
            <v xml:space="preserve"> TODO O NADA</v>
          </cell>
          <cell r="L295">
            <v>150</v>
          </cell>
          <cell r="M295">
            <v>1000</v>
          </cell>
          <cell r="N295">
            <v>0.1</v>
          </cell>
          <cell r="O295" t="str">
            <v>PT</v>
          </cell>
          <cell r="P295" t="str">
            <v>Lab</v>
          </cell>
          <cell r="Q295" t="str">
            <v>EUS.</v>
          </cell>
        </row>
        <row r="296">
          <cell r="A296" t="str">
            <v>ETB2:EUS.</v>
          </cell>
          <cell r="B296" t="str">
            <v>. 21H20</v>
          </cell>
          <cell r="C296">
            <v>0.88888888888888884</v>
          </cell>
          <cell r="D296">
            <v>36280</v>
          </cell>
          <cell r="E296">
            <v>20</v>
          </cell>
          <cell r="F296">
            <v>1</v>
          </cell>
          <cell r="G296">
            <v>400</v>
          </cell>
          <cell r="H296">
            <v>1905</v>
          </cell>
          <cell r="I296">
            <v>0.2</v>
          </cell>
          <cell r="J296" t="str">
            <v xml:space="preserve"> TELEBERRI 2</v>
          </cell>
          <cell r="K296" t="str">
            <v xml:space="preserve"> TELEBERRI 2</v>
          </cell>
          <cell r="L296">
            <v>400</v>
          </cell>
          <cell r="M296">
            <v>1905</v>
          </cell>
          <cell r="N296">
            <v>0.2</v>
          </cell>
          <cell r="O296" t="str">
            <v>PT</v>
          </cell>
          <cell r="P296" t="str">
            <v>Lab</v>
          </cell>
          <cell r="Q296" t="str">
            <v>EUS.</v>
          </cell>
        </row>
        <row r="297">
          <cell r="A297" t="str">
            <v>ETB2:EUS.</v>
          </cell>
          <cell r="B297" t="str">
            <v>. 21H20</v>
          </cell>
          <cell r="C297">
            <v>0.88888888888888884</v>
          </cell>
          <cell r="D297">
            <v>36281</v>
          </cell>
          <cell r="E297">
            <v>20</v>
          </cell>
          <cell r="F297">
            <v>1</v>
          </cell>
          <cell r="G297">
            <v>400</v>
          </cell>
          <cell r="H297">
            <v>2857</v>
          </cell>
          <cell r="I297">
            <v>0.1</v>
          </cell>
          <cell r="J297" t="str">
            <v xml:space="preserve"> TELEBERRI 2</v>
          </cell>
          <cell r="K297" t="str">
            <v xml:space="preserve"> TELEBERRI 2</v>
          </cell>
          <cell r="L297">
            <v>400</v>
          </cell>
          <cell r="M297">
            <v>2857</v>
          </cell>
          <cell r="N297">
            <v>0.1</v>
          </cell>
          <cell r="O297" t="str">
            <v>PT</v>
          </cell>
          <cell r="P297" t="str">
            <v>FS</v>
          </cell>
          <cell r="Q297" t="str">
            <v>EUS.</v>
          </cell>
        </row>
        <row r="298">
          <cell r="A298" t="str">
            <v>ETB2:EUS.</v>
          </cell>
          <cell r="B298" t="str">
            <v>. 21H50</v>
          </cell>
          <cell r="C298">
            <v>0.90972222222222221</v>
          </cell>
          <cell r="D298">
            <v>36281</v>
          </cell>
          <cell r="E298">
            <v>20</v>
          </cell>
          <cell r="F298">
            <v>1</v>
          </cell>
          <cell r="G298">
            <v>250</v>
          </cell>
          <cell r="H298">
            <v>3572</v>
          </cell>
          <cell r="I298">
            <v>0.1</v>
          </cell>
          <cell r="J298" t="str">
            <v xml:space="preserve"> TELEBERRI 2</v>
          </cell>
          <cell r="K298" t="str">
            <v xml:space="preserve"> TELEBERRI 2</v>
          </cell>
          <cell r="L298">
            <v>250</v>
          </cell>
          <cell r="M298">
            <v>3572</v>
          </cell>
          <cell r="N298">
            <v>0.1</v>
          </cell>
          <cell r="O298" t="str">
            <v>PT</v>
          </cell>
          <cell r="P298" t="str">
            <v>FS</v>
          </cell>
          <cell r="Q298" t="str">
            <v>EUS.</v>
          </cell>
        </row>
        <row r="299">
          <cell r="A299" t="str">
            <v>ETB2:EUS.</v>
          </cell>
          <cell r="B299" t="str">
            <v>. 21H50</v>
          </cell>
          <cell r="C299">
            <v>0.90972222222222221</v>
          </cell>
          <cell r="D299">
            <v>36282</v>
          </cell>
          <cell r="E299">
            <v>20</v>
          </cell>
          <cell r="F299">
            <v>1</v>
          </cell>
          <cell r="G299">
            <v>250</v>
          </cell>
          <cell r="H299">
            <v>1190</v>
          </cell>
          <cell r="I299">
            <v>0.2</v>
          </cell>
          <cell r="J299" t="str">
            <v xml:space="preserve"> TELEBERRI 2</v>
          </cell>
          <cell r="K299" t="str">
            <v xml:space="preserve"> TELEBERRI 2</v>
          </cell>
          <cell r="L299">
            <v>250</v>
          </cell>
          <cell r="M299">
            <v>1190</v>
          </cell>
          <cell r="N299">
            <v>0.2</v>
          </cell>
          <cell r="O299" t="str">
            <v>PT</v>
          </cell>
          <cell r="P299" t="str">
            <v>FS</v>
          </cell>
          <cell r="Q299" t="str">
            <v>EUS.</v>
          </cell>
        </row>
        <row r="300">
          <cell r="A300" t="str">
            <v>ETB2:EUS.</v>
          </cell>
          <cell r="B300" t="str">
            <v>. 15H30</v>
          </cell>
          <cell r="C300">
            <v>0.64583333333333337</v>
          </cell>
          <cell r="D300">
            <v>36283</v>
          </cell>
          <cell r="E300">
            <v>20</v>
          </cell>
          <cell r="F300">
            <v>1</v>
          </cell>
          <cell r="G300">
            <v>180</v>
          </cell>
          <cell r="H300">
            <v>1200</v>
          </cell>
          <cell r="I300">
            <v>0.1</v>
          </cell>
          <cell r="J300" t="str">
            <v xml:space="preserve"> LO QUE FALTABA</v>
          </cell>
          <cell r="K300" t="str">
            <v xml:space="preserve"> LO QUE FALTABA</v>
          </cell>
          <cell r="L300">
            <v>180</v>
          </cell>
          <cell r="M300">
            <v>1200</v>
          </cell>
          <cell r="N300">
            <v>0.1</v>
          </cell>
          <cell r="O300" t="str">
            <v>DT</v>
          </cell>
          <cell r="P300" t="str">
            <v>Lab</v>
          </cell>
          <cell r="Q300" t="str">
            <v>EUS.</v>
          </cell>
        </row>
        <row r="301">
          <cell r="A301" t="str">
            <v>ETB2:EUS.</v>
          </cell>
          <cell r="B301" t="str">
            <v>. 21H00</v>
          </cell>
          <cell r="C301">
            <v>0.875</v>
          </cell>
          <cell r="D301">
            <v>36283</v>
          </cell>
          <cell r="E301">
            <v>20</v>
          </cell>
          <cell r="F301">
            <v>1</v>
          </cell>
          <cell r="G301">
            <v>300</v>
          </cell>
          <cell r="H301">
            <v>1429</v>
          </cell>
          <cell r="I301">
            <v>0.2</v>
          </cell>
          <cell r="J301" t="str">
            <v xml:space="preserve"> TELEBERRI 2</v>
          </cell>
          <cell r="K301" t="str">
            <v xml:space="preserve"> TELEBERRI 2</v>
          </cell>
          <cell r="L301">
            <v>300</v>
          </cell>
          <cell r="M301">
            <v>1429</v>
          </cell>
          <cell r="N301">
            <v>0.2</v>
          </cell>
          <cell r="O301" t="str">
            <v>PT</v>
          </cell>
          <cell r="P301" t="str">
            <v>Lab</v>
          </cell>
          <cell r="Q301" t="str">
            <v>EUS.</v>
          </cell>
        </row>
        <row r="302">
          <cell r="A302" t="str">
            <v>ETB2:EUS.</v>
          </cell>
          <cell r="B302" t="str">
            <v>. 21H20</v>
          </cell>
          <cell r="C302">
            <v>0.88888888888888884</v>
          </cell>
          <cell r="D302">
            <v>36284</v>
          </cell>
          <cell r="E302">
            <v>20</v>
          </cell>
          <cell r="F302">
            <v>1</v>
          </cell>
          <cell r="G302">
            <v>400</v>
          </cell>
          <cell r="H302">
            <v>1429</v>
          </cell>
          <cell r="I302">
            <v>0.3</v>
          </cell>
          <cell r="J302" t="str">
            <v xml:space="preserve"> TELEBERRI 2</v>
          </cell>
          <cell r="K302" t="str">
            <v xml:space="preserve"> TELEBERRI 2</v>
          </cell>
          <cell r="L302">
            <v>400</v>
          </cell>
          <cell r="M302">
            <v>1429</v>
          </cell>
          <cell r="N302">
            <v>0.3</v>
          </cell>
          <cell r="O302" t="str">
            <v>PT</v>
          </cell>
          <cell r="P302" t="str">
            <v>Lab</v>
          </cell>
          <cell r="Q302" t="str">
            <v>EUS.</v>
          </cell>
        </row>
        <row r="303">
          <cell r="A303" t="str">
            <v>ETB2:EUS.</v>
          </cell>
          <cell r="B303" t="str">
            <v>. 15H30</v>
          </cell>
          <cell r="C303">
            <v>0.64583333333333337</v>
          </cell>
          <cell r="D303">
            <v>36285</v>
          </cell>
          <cell r="E303">
            <v>20</v>
          </cell>
          <cell r="F303">
            <v>1</v>
          </cell>
          <cell r="G303">
            <v>180</v>
          </cell>
          <cell r="H303">
            <v>1200</v>
          </cell>
          <cell r="I303">
            <v>0.1</v>
          </cell>
          <cell r="J303" t="str">
            <v xml:space="preserve"> LO QUE FALTABA</v>
          </cell>
          <cell r="K303" t="str">
            <v xml:space="preserve"> LO QUE FALTABA</v>
          </cell>
          <cell r="L303">
            <v>180</v>
          </cell>
          <cell r="M303">
            <v>1200</v>
          </cell>
          <cell r="N303">
            <v>0.1</v>
          </cell>
          <cell r="O303" t="str">
            <v>DT</v>
          </cell>
          <cell r="P303" t="str">
            <v>Lab</v>
          </cell>
          <cell r="Q303" t="str">
            <v>EUS.</v>
          </cell>
        </row>
        <row r="304">
          <cell r="A304" t="str">
            <v>ETB2:EUS.</v>
          </cell>
          <cell r="B304" t="str">
            <v>. 21H00</v>
          </cell>
          <cell r="C304">
            <v>0.875</v>
          </cell>
          <cell r="D304">
            <v>36285</v>
          </cell>
          <cell r="E304">
            <v>20</v>
          </cell>
          <cell r="F304">
            <v>1</v>
          </cell>
          <cell r="G304">
            <v>300</v>
          </cell>
          <cell r="H304">
            <v>1429</v>
          </cell>
          <cell r="I304">
            <v>0.2</v>
          </cell>
          <cell r="J304" t="str">
            <v xml:space="preserve"> TELEBERRI 2</v>
          </cell>
          <cell r="K304" t="str">
            <v xml:space="preserve"> TELEBERRI 2</v>
          </cell>
          <cell r="L304">
            <v>300</v>
          </cell>
          <cell r="M304">
            <v>1429</v>
          </cell>
          <cell r="N304">
            <v>0.2</v>
          </cell>
          <cell r="O304" t="str">
            <v>PT</v>
          </cell>
          <cell r="P304" t="str">
            <v>Lab</v>
          </cell>
          <cell r="Q304" t="str">
            <v>EUS.</v>
          </cell>
        </row>
        <row r="305">
          <cell r="A305" t="str">
            <v>ETB2:EUS.</v>
          </cell>
          <cell r="B305" t="str">
            <v>. 21H20</v>
          </cell>
          <cell r="C305">
            <v>0.88888888888888884</v>
          </cell>
          <cell r="D305">
            <v>36286</v>
          </cell>
          <cell r="E305">
            <v>20</v>
          </cell>
          <cell r="F305">
            <v>1</v>
          </cell>
          <cell r="G305">
            <v>400</v>
          </cell>
          <cell r="H305">
            <v>1429</v>
          </cell>
          <cell r="I305">
            <v>0.3</v>
          </cell>
          <cell r="J305" t="str">
            <v xml:space="preserve"> TELEBERRI 2</v>
          </cell>
          <cell r="K305" t="str">
            <v xml:space="preserve"> TELEBERRI 2</v>
          </cell>
          <cell r="L305">
            <v>400</v>
          </cell>
          <cell r="M305">
            <v>1429</v>
          </cell>
          <cell r="N305">
            <v>0.3</v>
          </cell>
          <cell r="O305" t="str">
            <v>PT</v>
          </cell>
          <cell r="P305" t="str">
            <v>Lab</v>
          </cell>
          <cell r="Q305" t="str">
            <v>EUS.</v>
          </cell>
        </row>
        <row r="306">
          <cell r="A306" t="str">
            <v>ETB2:EUS.</v>
          </cell>
          <cell r="B306" t="str">
            <v>. 21H00</v>
          </cell>
          <cell r="C306">
            <v>0.875</v>
          </cell>
          <cell r="D306">
            <v>36287</v>
          </cell>
          <cell r="E306">
            <v>20</v>
          </cell>
          <cell r="F306">
            <v>1</v>
          </cell>
          <cell r="G306">
            <v>300</v>
          </cell>
          <cell r="H306">
            <v>2143</v>
          </cell>
          <cell r="I306">
            <v>0.1</v>
          </cell>
          <cell r="J306" t="str">
            <v xml:space="preserve"> TELEBERRI 2</v>
          </cell>
          <cell r="K306" t="str">
            <v xml:space="preserve"> TELEBERRI 2</v>
          </cell>
          <cell r="L306">
            <v>300</v>
          </cell>
          <cell r="M306">
            <v>2143</v>
          </cell>
          <cell r="N306">
            <v>0.1</v>
          </cell>
          <cell r="O306" t="str">
            <v>PT</v>
          </cell>
          <cell r="P306" t="str">
            <v>Lab</v>
          </cell>
          <cell r="Q306" t="str">
            <v>EUS.</v>
          </cell>
        </row>
        <row r="307">
          <cell r="A307" t="str">
            <v>ETB2:EUS.</v>
          </cell>
          <cell r="B307" t="str">
            <v>. 16H00</v>
          </cell>
          <cell r="C307">
            <v>0.66666666666666663</v>
          </cell>
          <cell r="D307">
            <v>36288</v>
          </cell>
          <cell r="E307">
            <v>20</v>
          </cell>
          <cell r="F307">
            <v>1</v>
          </cell>
          <cell r="G307">
            <v>180</v>
          </cell>
          <cell r="H307">
            <v>800</v>
          </cell>
          <cell r="I307">
            <v>0.2</v>
          </cell>
          <cell r="J307" t="str">
            <v xml:space="preserve"> CINE 2</v>
          </cell>
          <cell r="K307" t="str">
            <v xml:space="preserve"> CINE 2</v>
          </cell>
          <cell r="L307">
            <v>180</v>
          </cell>
          <cell r="M307">
            <v>800</v>
          </cell>
          <cell r="N307">
            <v>0.2</v>
          </cell>
          <cell r="O307" t="str">
            <v>DT</v>
          </cell>
          <cell r="P307" t="str">
            <v>FS</v>
          </cell>
          <cell r="Q307" t="str">
            <v>EUS.</v>
          </cell>
        </row>
        <row r="308">
          <cell r="A308" t="str">
            <v>ETB2:EUS.</v>
          </cell>
          <cell r="B308" t="str">
            <v>. 21H20</v>
          </cell>
          <cell r="C308">
            <v>0.88888888888888884</v>
          </cell>
          <cell r="D308">
            <v>36288</v>
          </cell>
          <cell r="E308">
            <v>20</v>
          </cell>
          <cell r="F308">
            <v>1</v>
          </cell>
          <cell r="G308">
            <v>400</v>
          </cell>
          <cell r="H308">
            <v>2857</v>
          </cell>
          <cell r="I308">
            <v>0.1</v>
          </cell>
          <cell r="J308" t="str">
            <v xml:space="preserve"> TELEBERRI 2</v>
          </cell>
          <cell r="K308" t="str">
            <v xml:space="preserve"> TELEBERRI 2</v>
          </cell>
          <cell r="L308">
            <v>400</v>
          </cell>
          <cell r="M308">
            <v>2857</v>
          </cell>
          <cell r="N308">
            <v>0.1</v>
          </cell>
          <cell r="O308" t="str">
            <v>PT</v>
          </cell>
          <cell r="P308" t="str">
            <v>FS</v>
          </cell>
          <cell r="Q308" t="str">
            <v>EUS.</v>
          </cell>
        </row>
        <row r="309">
          <cell r="A309" t="str">
            <v>ETB2:EUS.</v>
          </cell>
          <cell r="B309" t="str">
            <v>. 21H00</v>
          </cell>
          <cell r="C309">
            <v>0.875</v>
          </cell>
          <cell r="D309">
            <v>36289</v>
          </cell>
          <cell r="E309">
            <v>20</v>
          </cell>
          <cell r="F309">
            <v>1</v>
          </cell>
          <cell r="G309">
            <v>300</v>
          </cell>
          <cell r="H309">
            <v>1429</v>
          </cell>
          <cell r="I309">
            <v>0.2</v>
          </cell>
          <cell r="J309" t="str">
            <v xml:space="preserve"> TELEBERRI 2</v>
          </cell>
          <cell r="K309" t="str">
            <v xml:space="preserve"> TELEBERRI 2</v>
          </cell>
          <cell r="L309">
            <v>300</v>
          </cell>
          <cell r="M309">
            <v>1429</v>
          </cell>
          <cell r="N309">
            <v>0.2</v>
          </cell>
          <cell r="O309" t="str">
            <v>PT</v>
          </cell>
          <cell r="P309" t="str">
            <v>FS</v>
          </cell>
          <cell r="Q309" t="str">
            <v>EUS.</v>
          </cell>
        </row>
        <row r="310">
          <cell r="A310" t="str">
            <v>ETB2:EUS.</v>
          </cell>
          <cell r="B310" t="str">
            <v>. 16H30</v>
          </cell>
          <cell r="C310">
            <v>0.6875</v>
          </cell>
          <cell r="D310">
            <v>36290</v>
          </cell>
          <cell r="E310">
            <v>20</v>
          </cell>
          <cell r="F310">
            <v>1</v>
          </cell>
          <cell r="G310">
            <v>180</v>
          </cell>
          <cell r="H310">
            <v>1200</v>
          </cell>
          <cell r="I310">
            <v>0.1</v>
          </cell>
          <cell r="J310" t="str">
            <v xml:space="preserve"> LO QUE FALTABA</v>
          </cell>
          <cell r="K310" t="str">
            <v xml:space="preserve"> LO QUE FALTABA</v>
          </cell>
          <cell r="L310">
            <v>180</v>
          </cell>
          <cell r="M310">
            <v>1200</v>
          </cell>
          <cell r="N310">
            <v>0.1</v>
          </cell>
          <cell r="O310" t="str">
            <v>DT</v>
          </cell>
          <cell r="P310" t="str">
            <v>Lab</v>
          </cell>
          <cell r="Q310" t="str">
            <v>EUS.</v>
          </cell>
        </row>
        <row r="311">
          <cell r="A311" t="str">
            <v>ETB2:EUS.</v>
          </cell>
          <cell r="B311" t="str">
            <v>. 21H20</v>
          </cell>
          <cell r="C311">
            <v>0.88888888888888884</v>
          </cell>
          <cell r="D311">
            <v>36290</v>
          </cell>
          <cell r="E311">
            <v>20</v>
          </cell>
          <cell r="F311">
            <v>1</v>
          </cell>
          <cell r="G311">
            <v>400</v>
          </cell>
          <cell r="H311">
            <v>1429</v>
          </cell>
          <cell r="I311">
            <v>0.3</v>
          </cell>
          <cell r="J311" t="str">
            <v xml:space="preserve"> TELEBERRI 2</v>
          </cell>
          <cell r="K311" t="str">
            <v xml:space="preserve"> TELEBERRI 2</v>
          </cell>
          <cell r="L311">
            <v>400</v>
          </cell>
          <cell r="M311">
            <v>1429</v>
          </cell>
          <cell r="N311">
            <v>0.3</v>
          </cell>
          <cell r="O311" t="str">
            <v>PT</v>
          </cell>
          <cell r="P311" t="str">
            <v>Lab</v>
          </cell>
          <cell r="Q311" t="str">
            <v>EUS.</v>
          </cell>
        </row>
        <row r="312">
          <cell r="A312" t="str">
            <v>ETB2:EUS.</v>
          </cell>
          <cell r="B312" t="str">
            <v>. 21H00</v>
          </cell>
          <cell r="C312">
            <v>0.875</v>
          </cell>
          <cell r="D312">
            <v>36291</v>
          </cell>
          <cell r="E312">
            <v>20</v>
          </cell>
          <cell r="F312">
            <v>1</v>
          </cell>
          <cell r="G312">
            <v>300</v>
          </cell>
          <cell r="H312">
            <v>1429</v>
          </cell>
          <cell r="I312">
            <v>0.2</v>
          </cell>
          <cell r="J312" t="str">
            <v xml:space="preserve"> TELEBERRI 2</v>
          </cell>
          <cell r="K312" t="str">
            <v xml:space="preserve"> TELEBERRI 2</v>
          </cell>
          <cell r="L312">
            <v>300</v>
          </cell>
          <cell r="M312">
            <v>1429</v>
          </cell>
          <cell r="N312">
            <v>0.2</v>
          </cell>
          <cell r="O312" t="str">
            <v>PT</v>
          </cell>
          <cell r="P312" t="str">
            <v>Lab</v>
          </cell>
          <cell r="Q312" t="str">
            <v>EUS.</v>
          </cell>
        </row>
        <row r="313">
          <cell r="A313" t="str">
            <v>ETB2:EUS.</v>
          </cell>
          <cell r="B313" t="str">
            <v>. 21H20</v>
          </cell>
          <cell r="C313">
            <v>0.88888888888888884</v>
          </cell>
          <cell r="D313">
            <v>36292</v>
          </cell>
          <cell r="E313">
            <v>20</v>
          </cell>
          <cell r="F313">
            <v>1</v>
          </cell>
          <cell r="G313">
            <v>400</v>
          </cell>
          <cell r="H313">
            <v>1429</v>
          </cell>
          <cell r="I313">
            <v>0.3</v>
          </cell>
          <cell r="J313" t="str">
            <v xml:space="preserve"> TELEBERRI 2</v>
          </cell>
          <cell r="K313" t="str">
            <v xml:space="preserve"> TELEBERRI 2</v>
          </cell>
          <cell r="L313">
            <v>400</v>
          </cell>
          <cell r="M313">
            <v>1429</v>
          </cell>
          <cell r="N313">
            <v>0.3</v>
          </cell>
          <cell r="O313" t="str">
            <v>PT</v>
          </cell>
          <cell r="P313" t="str">
            <v>Lab</v>
          </cell>
          <cell r="Q313" t="str">
            <v>EUS.</v>
          </cell>
        </row>
        <row r="314">
          <cell r="A314" t="str">
            <v>ETB2:EUS.</v>
          </cell>
          <cell r="B314" t="str">
            <v>. 16H30</v>
          </cell>
          <cell r="C314">
            <v>0.6875</v>
          </cell>
          <cell r="D314">
            <v>36293</v>
          </cell>
          <cell r="E314">
            <v>20</v>
          </cell>
          <cell r="F314">
            <v>1</v>
          </cell>
          <cell r="G314">
            <v>180</v>
          </cell>
          <cell r="H314">
            <v>800</v>
          </cell>
          <cell r="I314">
            <v>0.2</v>
          </cell>
          <cell r="J314" t="str">
            <v xml:space="preserve"> LO QUE FALTABA</v>
          </cell>
          <cell r="K314" t="str">
            <v xml:space="preserve"> LO QUE FALTABA</v>
          </cell>
          <cell r="L314">
            <v>180</v>
          </cell>
          <cell r="M314">
            <v>800</v>
          </cell>
          <cell r="N314">
            <v>0.2</v>
          </cell>
          <cell r="O314" t="str">
            <v>DT</v>
          </cell>
          <cell r="P314" t="str">
            <v>Lab</v>
          </cell>
          <cell r="Q314" t="str">
            <v>EUS.</v>
          </cell>
        </row>
        <row r="315">
          <cell r="A315" t="str">
            <v>ETB2:EUS.</v>
          </cell>
          <cell r="B315" t="str">
            <v>. 21H20</v>
          </cell>
          <cell r="C315">
            <v>0.88888888888888884</v>
          </cell>
          <cell r="D315">
            <v>36293</v>
          </cell>
          <cell r="E315">
            <v>20</v>
          </cell>
          <cell r="F315">
            <v>1</v>
          </cell>
          <cell r="G315">
            <v>400</v>
          </cell>
          <cell r="H315">
            <v>1429</v>
          </cell>
          <cell r="I315">
            <v>0.3</v>
          </cell>
          <cell r="J315" t="str">
            <v xml:space="preserve"> TELEBERRI 2</v>
          </cell>
          <cell r="K315" t="str">
            <v xml:space="preserve"> TELEBERRI 2</v>
          </cell>
          <cell r="L315">
            <v>400</v>
          </cell>
          <cell r="M315">
            <v>1429</v>
          </cell>
          <cell r="N315">
            <v>0.3</v>
          </cell>
          <cell r="O315" t="str">
            <v>PT</v>
          </cell>
          <cell r="P315" t="str">
            <v>Lab</v>
          </cell>
          <cell r="Q315" t="str">
            <v>EUS.</v>
          </cell>
        </row>
        <row r="316">
          <cell r="A316" t="str">
            <v>ETB2:EUS.</v>
          </cell>
          <cell r="B316" t="str">
            <v>. 21H00</v>
          </cell>
          <cell r="C316">
            <v>0.875</v>
          </cell>
          <cell r="D316">
            <v>36294</v>
          </cell>
          <cell r="E316">
            <v>20</v>
          </cell>
          <cell r="F316">
            <v>1</v>
          </cell>
          <cell r="G316">
            <v>300</v>
          </cell>
          <cell r="H316">
            <v>2143</v>
          </cell>
          <cell r="I316">
            <v>0.1</v>
          </cell>
          <cell r="J316" t="str">
            <v xml:space="preserve"> TELEBERRI 2</v>
          </cell>
          <cell r="K316" t="str">
            <v xml:space="preserve"> TELEBERRI 2</v>
          </cell>
          <cell r="L316">
            <v>300</v>
          </cell>
          <cell r="M316">
            <v>2143</v>
          </cell>
          <cell r="N316">
            <v>0.1</v>
          </cell>
          <cell r="O316" t="str">
            <v>PT</v>
          </cell>
          <cell r="P316" t="str">
            <v>Lab</v>
          </cell>
          <cell r="Q316" t="str">
            <v>EUS.</v>
          </cell>
        </row>
        <row r="317">
          <cell r="A317" t="str">
            <v>ETB2:EUS.</v>
          </cell>
          <cell r="B317" t="str">
            <v>. 17H00</v>
          </cell>
          <cell r="C317">
            <v>0.70833333333333337</v>
          </cell>
          <cell r="D317">
            <v>36295</v>
          </cell>
          <cell r="E317">
            <v>20</v>
          </cell>
          <cell r="F317">
            <v>1</v>
          </cell>
          <cell r="G317">
            <v>180</v>
          </cell>
          <cell r="H317">
            <v>2400</v>
          </cell>
          <cell r="I317">
            <v>0.1</v>
          </cell>
          <cell r="J317" t="str">
            <v xml:space="preserve"> CINE 2</v>
          </cell>
          <cell r="K317" t="str">
            <v xml:space="preserve"> CINE 2</v>
          </cell>
          <cell r="L317">
            <v>180</v>
          </cell>
          <cell r="M317">
            <v>2400</v>
          </cell>
          <cell r="N317">
            <v>0.1</v>
          </cell>
          <cell r="O317" t="str">
            <v>DT</v>
          </cell>
          <cell r="P317" t="str">
            <v>FS</v>
          </cell>
          <cell r="Q317" t="str">
            <v>EUS.</v>
          </cell>
        </row>
        <row r="318">
          <cell r="A318" t="str">
            <v>ETB2:EUS.</v>
          </cell>
          <cell r="B318" t="str">
            <v>. 16H30</v>
          </cell>
          <cell r="C318">
            <v>0.6875</v>
          </cell>
          <cell r="D318">
            <v>36296</v>
          </cell>
          <cell r="E318">
            <v>20</v>
          </cell>
          <cell r="F318">
            <v>1</v>
          </cell>
          <cell r="G318">
            <v>180</v>
          </cell>
          <cell r="H318">
            <v>800</v>
          </cell>
          <cell r="I318">
            <v>0.2</v>
          </cell>
          <cell r="J318" t="str">
            <v xml:space="preserve"> CINE 2</v>
          </cell>
          <cell r="K318" t="str">
            <v xml:space="preserve"> CINE 2</v>
          </cell>
          <cell r="L318">
            <v>180</v>
          </cell>
          <cell r="M318">
            <v>800</v>
          </cell>
          <cell r="N318">
            <v>0.2</v>
          </cell>
          <cell r="O318" t="str">
            <v>DT</v>
          </cell>
          <cell r="P318" t="str">
            <v>FS</v>
          </cell>
          <cell r="Q318" t="str">
            <v>EUS.</v>
          </cell>
        </row>
        <row r="319">
          <cell r="A319" t="str">
            <v>ETB2:EUS.</v>
          </cell>
          <cell r="B319" t="str">
            <v>. 21H20</v>
          </cell>
          <cell r="C319">
            <v>0.88888888888888884</v>
          </cell>
          <cell r="D319">
            <v>36296</v>
          </cell>
          <cell r="E319">
            <v>20</v>
          </cell>
          <cell r="F319">
            <v>1</v>
          </cell>
          <cell r="G319">
            <v>400</v>
          </cell>
          <cell r="H319">
            <v>1905</v>
          </cell>
          <cell r="I319">
            <v>0.2</v>
          </cell>
          <cell r="J319" t="str">
            <v xml:space="preserve"> TELEBERRI 2</v>
          </cell>
          <cell r="K319" t="str">
            <v xml:space="preserve"> TELEBERRI 2</v>
          </cell>
          <cell r="L319">
            <v>400</v>
          </cell>
          <cell r="M319">
            <v>1905</v>
          </cell>
          <cell r="N319">
            <v>0.2</v>
          </cell>
          <cell r="O319" t="str">
            <v>PT</v>
          </cell>
          <cell r="P319" t="str">
            <v>FS</v>
          </cell>
          <cell r="Q319" t="str">
            <v>EUS.</v>
          </cell>
        </row>
        <row r="320">
          <cell r="A320" t="str">
            <v>ETB2:EUS.</v>
          </cell>
          <cell r="B320" t="str">
            <v>. 22H00</v>
          </cell>
          <cell r="C320">
            <v>0.91666666666666663</v>
          </cell>
          <cell r="D320">
            <v>36304</v>
          </cell>
          <cell r="E320">
            <v>20</v>
          </cell>
          <cell r="F320">
            <v>1</v>
          </cell>
          <cell r="G320">
            <v>250</v>
          </cell>
          <cell r="H320">
            <v>1190</v>
          </cell>
          <cell r="I320">
            <v>0.2</v>
          </cell>
          <cell r="J320" t="str">
            <v xml:space="preserve"> CINE 2</v>
          </cell>
          <cell r="K320" t="str">
            <v xml:space="preserve"> CINE 2</v>
          </cell>
          <cell r="L320">
            <v>250</v>
          </cell>
          <cell r="M320">
            <v>1190</v>
          </cell>
          <cell r="N320">
            <v>0.2</v>
          </cell>
          <cell r="O320" t="str">
            <v>PT</v>
          </cell>
          <cell r="P320" t="str">
            <v>Lab</v>
          </cell>
          <cell r="Q320" t="str">
            <v>EUS.</v>
          </cell>
        </row>
        <row r="321">
          <cell r="A321" t="str">
            <v>ETB2:EUS.</v>
          </cell>
          <cell r="B321" t="str">
            <v>. 21H50</v>
          </cell>
          <cell r="C321">
            <v>0.90972222222222221</v>
          </cell>
          <cell r="D321">
            <v>36305</v>
          </cell>
          <cell r="E321">
            <v>20</v>
          </cell>
          <cell r="F321">
            <v>1</v>
          </cell>
          <cell r="G321">
            <v>250</v>
          </cell>
          <cell r="H321">
            <v>893</v>
          </cell>
          <cell r="I321">
            <v>0.3</v>
          </cell>
          <cell r="J321" t="str">
            <v xml:space="preserve"> TELEBERRI 2</v>
          </cell>
          <cell r="K321" t="str">
            <v xml:space="preserve"> TELEBERRI 2</v>
          </cell>
          <cell r="L321">
            <v>250</v>
          </cell>
          <cell r="M321">
            <v>893</v>
          </cell>
          <cell r="N321">
            <v>0.3</v>
          </cell>
          <cell r="O321" t="str">
            <v>PT</v>
          </cell>
          <cell r="P321" t="str">
            <v>Lab</v>
          </cell>
          <cell r="Q321" t="str">
            <v>EUS.</v>
          </cell>
        </row>
        <row r="322">
          <cell r="A322" t="str">
            <v>ETB2:EUS.</v>
          </cell>
          <cell r="B322" t="str">
            <v>. 21H50</v>
          </cell>
          <cell r="C322">
            <v>0.90972222222222221</v>
          </cell>
          <cell r="D322">
            <v>36307</v>
          </cell>
          <cell r="E322">
            <v>20</v>
          </cell>
          <cell r="F322">
            <v>1</v>
          </cell>
          <cell r="G322">
            <v>250</v>
          </cell>
          <cell r="H322">
            <v>893</v>
          </cell>
          <cell r="I322">
            <v>0.3</v>
          </cell>
          <cell r="J322" t="str">
            <v xml:space="preserve"> TELEBERRI 2</v>
          </cell>
          <cell r="K322" t="str">
            <v xml:space="preserve"> TELEBERRI 2</v>
          </cell>
          <cell r="L322">
            <v>250</v>
          </cell>
          <cell r="M322">
            <v>893</v>
          </cell>
          <cell r="N322">
            <v>0.3</v>
          </cell>
          <cell r="O322" t="str">
            <v>PT</v>
          </cell>
          <cell r="P322" t="str">
            <v>Lab</v>
          </cell>
          <cell r="Q322" t="str">
            <v>EUS.</v>
          </cell>
        </row>
        <row r="323">
          <cell r="A323" t="str">
            <v>ETB2:EUS.</v>
          </cell>
          <cell r="B323" t="str">
            <v>. 16H30</v>
          </cell>
          <cell r="C323">
            <v>0.6875</v>
          </cell>
          <cell r="D323">
            <v>36309</v>
          </cell>
          <cell r="E323">
            <v>20</v>
          </cell>
          <cell r="F323">
            <v>1</v>
          </cell>
          <cell r="G323">
            <v>180</v>
          </cell>
          <cell r="H323">
            <v>800</v>
          </cell>
          <cell r="I323">
            <v>0.2</v>
          </cell>
          <cell r="J323" t="str">
            <v xml:space="preserve"> CINE 2</v>
          </cell>
          <cell r="K323" t="str">
            <v xml:space="preserve"> CINE 2</v>
          </cell>
          <cell r="L323">
            <v>180</v>
          </cell>
          <cell r="M323">
            <v>800</v>
          </cell>
          <cell r="N323">
            <v>0.2</v>
          </cell>
          <cell r="O323" t="str">
            <v>DT</v>
          </cell>
          <cell r="P323" t="str">
            <v>FS</v>
          </cell>
          <cell r="Q323" t="str">
            <v>EUS.</v>
          </cell>
        </row>
        <row r="324">
          <cell r="A324" t="str">
            <v>ETB2:EUS.</v>
          </cell>
          <cell r="B324" t="str">
            <v>. 17H30</v>
          </cell>
          <cell r="C324">
            <v>0.72916666666666663</v>
          </cell>
          <cell r="D324">
            <v>36309</v>
          </cell>
          <cell r="E324">
            <v>20</v>
          </cell>
          <cell r="F324">
            <v>1</v>
          </cell>
          <cell r="G324">
            <v>180</v>
          </cell>
          <cell r="H324">
            <v>1200</v>
          </cell>
          <cell r="I324">
            <v>0.1</v>
          </cell>
          <cell r="J324" t="str">
            <v xml:space="preserve"> CINE 2</v>
          </cell>
          <cell r="K324" t="str">
            <v xml:space="preserve"> CINE 2</v>
          </cell>
          <cell r="L324">
            <v>180</v>
          </cell>
          <cell r="M324">
            <v>1200</v>
          </cell>
          <cell r="N324">
            <v>0.1</v>
          </cell>
          <cell r="O324" t="str">
            <v>DT</v>
          </cell>
          <cell r="P324" t="str">
            <v>FS</v>
          </cell>
          <cell r="Q324" t="str">
            <v>EUS.</v>
          </cell>
        </row>
        <row r="325">
          <cell r="A325" t="str">
            <v>ETB2:EUS.</v>
          </cell>
          <cell r="B325" t="str">
            <v>. 16H00</v>
          </cell>
          <cell r="C325">
            <v>0.66666666666666663</v>
          </cell>
          <cell r="D325">
            <v>36310</v>
          </cell>
          <cell r="E325">
            <v>20</v>
          </cell>
          <cell r="F325">
            <v>1</v>
          </cell>
          <cell r="G325">
            <v>180</v>
          </cell>
          <cell r="H325">
            <v>800</v>
          </cell>
          <cell r="I325">
            <v>0.2</v>
          </cell>
          <cell r="J325" t="str">
            <v xml:space="preserve"> CINE 2</v>
          </cell>
          <cell r="K325" t="str">
            <v xml:space="preserve"> CINE 2</v>
          </cell>
          <cell r="L325">
            <v>180</v>
          </cell>
          <cell r="M325">
            <v>800</v>
          </cell>
          <cell r="N325">
            <v>0.2</v>
          </cell>
          <cell r="O325" t="str">
            <v>DT</v>
          </cell>
          <cell r="P325" t="str">
            <v>FS</v>
          </cell>
          <cell r="Q325" t="str">
            <v>EUS.</v>
          </cell>
        </row>
        <row r="326">
          <cell r="A326" t="str">
            <v>ETB2:EUS.</v>
          </cell>
          <cell r="B326" t="str">
            <v>. 19H00</v>
          </cell>
          <cell r="C326">
            <v>0.79166666666666663</v>
          </cell>
          <cell r="D326">
            <v>36310</v>
          </cell>
          <cell r="E326">
            <v>20</v>
          </cell>
          <cell r="F326">
            <v>1</v>
          </cell>
          <cell r="G326">
            <v>150</v>
          </cell>
          <cell r="H326">
            <v>1000</v>
          </cell>
          <cell r="I326">
            <v>0.1</v>
          </cell>
          <cell r="J326" t="str">
            <v xml:space="preserve"> CINE 2</v>
          </cell>
          <cell r="K326" t="str">
            <v xml:space="preserve"> CINE 2</v>
          </cell>
          <cell r="L326">
            <v>150</v>
          </cell>
          <cell r="M326">
            <v>1000</v>
          </cell>
          <cell r="N326">
            <v>0.1</v>
          </cell>
          <cell r="O326" t="str">
            <v>DT</v>
          </cell>
          <cell r="P326" t="str">
            <v>FS</v>
          </cell>
          <cell r="Q326" t="str">
            <v>EUS.</v>
          </cell>
        </row>
        <row r="327">
          <cell r="A327" t="str">
            <v>ETB2:EUS.</v>
          </cell>
          <cell r="B327" t="str">
            <v>. 21H50</v>
          </cell>
          <cell r="C327">
            <v>0.90972222222222221</v>
          </cell>
          <cell r="D327">
            <v>36310</v>
          </cell>
          <cell r="E327">
            <v>20</v>
          </cell>
          <cell r="F327">
            <v>1</v>
          </cell>
          <cell r="G327">
            <v>250</v>
          </cell>
          <cell r="H327">
            <v>1190</v>
          </cell>
          <cell r="I327">
            <v>0.2</v>
          </cell>
          <cell r="J327" t="str">
            <v xml:space="preserve"> TELEBERRI 2</v>
          </cell>
          <cell r="K327" t="str">
            <v xml:space="preserve"> TELEBERRI 2</v>
          </cell>
          <cell r="L327">
            <v>250</v>
          </cell>
          <cell r="M327">
            <v>1190</v>
          </cell>
          <cell r="N327">
            <v>0.2</v>
          </cell>
          <cell r="O327" t="str">
            <v>PT</v>
          </cell>
          <cell r="P327" t="str">
            <v>FS</v>
          </cell>
          <cell r="Q327" t="str">
            <v>EUS.</v>
          </cell>
        </row>
        <row r="328">
          <cell r="A328" t="str">
            <v>ETB2:EUS.</v>
          </cell>
          <cell r="B328" t="str">
            <v>. 23H00</v>
          </cell>
          <cell r="C328">
            <v>0.95833333333333337</v>
          </cell>
          <cell r="D328">
            <v>36310</v>
          </cell>
          <cell r="E328">
            <v>20</v>
          </cell>
          <cell r="F328">
            <v>1</v>
          </cell>
          <cell r="G328">
            <v>325</v>
          </cell>
          <cell r="H328">
            <v>929</v>
          </cell>
          <cell r="I328">
            <v>0.3</v>
          </cell>
          <cell r="J328" t="str">
            <v xml:space="preserve"> MAITÉ</v>
          </cell>
          <cell r="K328" t="str">
            <v xml:space="preserve"> MAITÉ</v>
          </cell>
          <cell r="L328">
            <v>325</v>
          </cell>
          <cell r="M328">
            <v>929</v>
          </cell>
          <cell r="N328">
            <v>0.3</v>
          </cell>
          <cell r="O328" t="str">
            <v>PT</v>
          </cell>
          <cell r="P328" t="str">
            <v>FS</v>
          </cell>
          <cell r="Q328" t="str">
            <v>EUS.</v>
          </cell>
        </row>
        <row r="329">
          <cell r="A329" t="str">
            <v>ETB2:EUS.</v>
          </cell>
          <cell r="B329" t="str">
            <v>. 21H20</v>
          </cell>
          <cell r="C329">
            <v>0.88888888888888884</v>
          </cell>
          <cell r="D329">
            <v>36311</v>
          </cell>
          <cell r="E329">
            <v>20</v>
          </cell>
          <cell r="F329">
            <v>1</v>
          </cell>
          <cell r="G329">
            <v>400</v>
          </cell>
          <cell r="H329">
            <v>1905</v>
          </cell>
          <cell r="I329">
            <v>0.2</v>
          </cell>
          <cell r="J329" t="str">
            <v xml:space="preserve"> TELEBERRI 2</v>
          </cell>
          <cell r="K329" t="str">
            <v xml:space="preserve"> TELEBERRI 2</v>
          </cell>
          <cell r="L329">
            <v>400</v>
          </cell>
          <cell r="M329">
            <v>1905</v>
          </cell>
          <cell r="N329">
            <v>0.2</v>
          </cell>
          <cell r="O329" t="str">
            <v>PT</v>
          </cell>
          <cell r="P329" t="str">
            <v>Lab</v>
          </cell>
          <cell r="Q329" t="str">
            <v>EUS.</v>
          </cell>
        </row>
        <row r="330">
          <cell r="A330" t="str">
            <v>ETB2:EUS.</v>
          </cell>
          <cell r="B330" t="str">
            <v>. 21H50</v>
          </cell>
          <cell r="C330">
            <v>0.90972222222222221</v>
          </cell>
          <cell r="D330">
            <v>36312</v>
          </cell>
          <cell r="E330">
            <v>20</v>
          </cell>
          <cell r="F330">
            <v>1</v>
          </cell>
          <cell r="G330">
            <v>250</v>
          </cell>
          <cell r="H330">
            <v>893</v>
          </cell>
          <cell r="I330">
            <v>0.3</v>
          </cell>
          <cell r="J330" t="str">
            <v xml:space="preserve"> TELEBERRI 2</v>
          </cell>
          <cell r="K330" t="str">
            <v xml:space="preserve"> TELEBERRI 2</v>
          </cell>
          <cell r="L330">
            <v>250</v>
          </cell>
          <cell r="M330">
            <v>893</v>
          </cell>
          <cell r="N330">
            <v>0.3</v>
          </cell>
          <cell r="O330" t="str">
            <v>PT</v>
          </cell>
          <cell r="P330" t="str">
            <v>Lab</v>
          </cell>
          <cell r="Q330" t="str">
            <v>EUS.</v>
          </cell>
        </row>
        <row r="331">
          <cell r="A331" t="str">
            <v>ETB2:EUS.</v>
          </cell>
          <cell r="B331" t="str">
            <v>. 21H20</v>
          </cell>
          <cell r="C331">
            <v>0.88888888888888884</v>
          </cell>
          <cell r="D331">
            <v>36313</v>
          </cell>
          <cell r="E331">
            <v>20</v>
          </cell>
          <cell r="F331">
            <v>1</v>
          </cell>
          <cell r="G331">
            <v>400</v>
          </cell>
          <cell r="H331">
            <v>1905</v>
          </cell>
          <cell r="I331">
            <v>0.2</v>
          </cell>
          <cell r="J331" t="str">
            <v xml:space="preserve"> TELEBERRI 2</v>
          </cell>
          <cell r="K331" t="str">
            <v xml:space="preserve"> TELEBERRI 2</v>
          </cell>
          <cell r="L331">
            <v>400</v>
          </cell>
          <cell r="M331">
            <v>1905</v>
          </cell>
          <cell r="N331">
            <v>0.2</v>
          </cell>
          <cell r="O331" t="str">
            <v>PT</v>
          </cell>
          <cell r="P331" t="str">
            <v>Lab</v>
          </cell>
          <cell r="Q331" t="str">
            <v>EUS.</v>
          </cell>
        </row>
        <row r="332">
          <cell r="A332" t="str">
            <v>ETB2:EUS.</v>
          </cell>
          <cell r="B332" t="str">
            <v>. 21H50</v>
          </cell>
          <cell r="C332">
            <v>0.90972222222222221</v>
          </cell>
          <cell r="D332">
            <v>36314</v>
          </cell>
          <cell r="E332">
            <v>20</v>
          </cell>
          <cell r="F332">
            <v>1</v>
          </cell>
          <cell r="G332">
            <v>250</v>
          </cell>
          <cell r="H332">
            <v>893</v>
          </cell>
          <cell r="I332">
            <v>0.3</v>
          </cell>
          <cell r="J332" t="str">
            <v xml:space="preserve"> TELEBERRI 2</v>
          </cell>
          <cell r="K332" t="str">
            <v xml:space="preserve"> TELEBERRI 2</v>
          </cell>
          <cell r="L332">
            <v>250</v>
          </cell>
          <cell r="M332">
            <v>893</v>
          </cell>
          <cell r="N332">
            <v>0.3</v>
          </cell>
          <cell r="O332" t="str">
            <v>PT</v>
          </cell>
          <cell r="P332" t="str">
            <v>Lab</v>
          </cell>
          <cell r="Q332" t="str">
            <v>EUS.</v>
          </cell>
        </row>
        <row r="333">
          <cell r="A333" t="str">
            <v>ETB2:EUS.</v>
          </cell>
          <cell r="B333" t="str">
            <v>. 18H30</v>
          </cell>
          <cell r="C333">
            <v>0.77083333333333337</v>
          </cell>
          <cell r="D333">
            <v>36315</v>
          </cell>
          <cell r="E333">
            <v>20</v>
          </cell>
          <cell r="F333">
            <v>1</v>
          </cell>
          <cell r="G333">
            <v>80</v>
          </cell>
          <cell r="H333">
            <v>1067</v>
          </cell>
          <cell r="I333">
            <v>0.1</v>
          </cell>
          <cell r="J333" t="str">
            <v xml:space="preserve"> DE PAR EN PAR</v>
          </cell>
          <cell r="K333" t="str">
            <v xml:space="preserve"> DE PAR EN PAR</v>
          </cell>
          <cell r="L333">
            <v>80</v>
          </cell>
          <cell r="M333">
            <v>1067</v>
          </cell>
          <cell r="N333">
            <v>0.1</v>
          </cell>
          <cell r="O333" t="str">
            <v>DT</v>
          </cell>
          <cell r="P333" t="str">
            <v>Lab</v>
          </cell>
          <cell r="Q333" t="str">
            <v>EUS.</v>
          </cell>
        </row>
        <row r="334">
          <cell r="A334" t="str">
            <v>ETB2:EUS.</v>
          </cell>
          <cell r="B334" t="str">
            <v>. 18H30</v>
          </cell>
          <cell r="C334">
            <v>0.77083333333333337</v>
          </cell>
          <cell r="D334">
            <v>36316</v>
          </cell>
          <cell r="E334">
            <v>20</v>
          </cell>
          <cell r="F334">
            <v>1</v>
          </cell>
          <cell r="G334">
            <v>150</v>
          </cell>
          <cell r="H334">
            <v>667</v>
          </cell>
          <cell r="I334">
            <v>0.2</v>
          </cell>
          <cell r="J334" t="str">
            <v xml:space="preserve"> CINE 2</v>
          </cell>
          <cell r="K334" t="str">
            <v xml:space="preserve"> CINE 2</v>
          </cell>
          <cell r="L334">
            <v>150</v>
          </cell>
          <cell r="M334">
            <v>667</v>
          </cell>
          <cell r="N334">
            <v>0.2</v>
          </cell>
          <cell r="O334" t="str">
            <v>DT</v>
          </cell>
          <cell r="P334" t="str">
            <v>FS</v>
          </cell>
          <cell r="Q334" t="str">
            <v>EUS.</v>
          </cell>
        </row>
        <row r="335">
          <cell r="A335" t="str">
            <v>ETB2:EUS.</v>
          </cell>
          <cell r="B335" t="str">
            <v>. 21H20</v>
          </cell>
          <cell r="C335">
            <v>0.88888888888888884</v>
          </cell>
          <cell r="D335">
            <v>36316</v>
          </cell>
          <cell r="E335">
            <v>20</v>
          </cell>
          <cell r="F335">
            <v>1</v>
          </cell>
          <cell r="G335">
            <v>400</v>
          </cell>
          <cell r="H335">
            <v>2857</v>
          </cell>
          <cell r="I335">
            <v>0.1</v>
          </cell>
          <cell r="J335" t="str">
            <v xml:space="preserve"> TELEBERRI 2</v>
          </cell>
          <cell r="K335" t="str">
            <v xml:space="preserve"> TELEBERRI 2</v>
          </cell>
          <cell r="L335">
            <v>400</v>
          </cell>
          <cell r="M335">
            <v>2857</v>
          </cell>
          <cell r="N335">
            <v>0.1</v>
          </cell>
          <cell r="O335" t="str">
            <v>PT</v>
          </cell>
          <cell r="P335" t="str">
            <v>FS</v>
          </cell>
          <cell r="Q335" t="str">
            <v>EUS.</v>
          </cell>
        </row>
        <row r="336">
          <cell r="A336" t="str">
            <v>ETB2:EUS.</v>
          </cell>
          <cell r="B336" t="str">
            <v>. 16H00</v>
          </cell>
          <cell r="C336">
            <v>0.66666666666666663</v>
          </cell>
          <cell r="D336">
            <v>36317</v>
          </cell>
          <cell r="E336">
            <v>20</v>
          </cell>
          <cell r="F336">
            <v>1</v>
          </cell>
          <cell r="G336">
            <v>180</v>
          </cell>
          <cell r="H336">
            <v>800</v>
          </cell>
          <cell r="I336">
            <v>0.2</v>
          </cell>
          <cell r="J336" t="str">
            <v xml:space="preserve"> CINE 2</v>
          </cell>
          <cell r="K336" t="str">
            <v xml:space="preserve"> CINE 2</v>
          </cell>
          <cell r="L336">
            <v>180</v>
          </cell>
          <cell r="M336">
            <v>800</v>
          </cell>
          <cell r="N336">
            <v>0.2</v>
          </cell>
          <cell r="O336" t="str">
            <v>DT</v>
          </cell>
          <cell r="P336" t="str">
            <v>FS</v>
          </cell>
          <cell r="Q336" t="str">
            <v>EUS.</v>
          </cell>
        </row>
        <row r="337">
          <cell r="A337" t="str">
            <v>ETB2:EUS.</v>
          </cell>
          <cell r="B337" t="str">
            <v>. 14H30</v>
          </cell>
          <cell r="C337">
            <v>0.60416666666666663</v>
          </cell>
          <cell r="D337">
            <v>36318</v>
          </cell>
          <cell r="E337">
            <v>20</v>
          </cell>
          <cell r="F337">
            <v>1</v>
          </cell>
          <cell r="G337">
            <v>150</v>
          </cell>
          <cell r="H337">
            <v>1000</v>
          </cell>
          <cell r="I337">
            <v>0.1</v>
          </cell>
          <cell r="J337" t="str">
            <v xml:space="preserve"> TELEBERRI 1</v>
          </cell>
          <cell r="K337" t="str">
            <v xml:space="preserve"> TELEBERRI 1</v>
          </cell>
          <cell r="L337">
            <v>150</v>
          </cell>
          <cell r="M337">
            <v>1000</v>
          </cell>
          <cell r="N337">
            <v>0.1</v>
          </cell>
          <cell r="O337" t="str">
            <v>DT</v>
          </cell>
          <cell r="P337" t="str">
            <v>Lab</v>
          </cell>
          <cell r="Q337" t="str">
            <v>EUS.</v>
          </cell>
        </row>
        <row r="338">
          <cell r="A338" t="str">
            <v>ETB2:EUS.</v>
          </cell>
          <cell r="B338" t="str">
            <v>. 21H50</v>
          </cell>
          <cell r="C338">
            <v>0.90972222222222221</v>
          </cell>
          <cell r="D338">
            <v>36318</v>
          </cell>
          <cell r="E338">
            <v>20</v>
          </cell>
          <cell r="F338">
            <v>1</v>
          </cell>
          <cell r="G338">
            <v>250</v>
          </cell>
          <cell r="H338">
            <v>1190</v>
          </cell>
          <cell r="I338">
            <v>0.2</v>
          </cell>
          <cell r="J338" t="str">
            <v xml:space="preserve"> TELEBERRI 2</v>
          </cell>
          <cell r="K338" t="str">
            <v xml:space="preserve"> TELEBERRI 2</v>
          </cell>
          <cell r="L338">
            <v>250</v>
          </cell>
          <cell r="M338">
            <v>1190</v>
          </cell>
          <cell r="N338">
            <v>0.2</v>
          </cell>
          <cell r="O338" t="str">
            <v>PT</v>
          </cell>
          <cell r="P338" t="str">
            <v>Lab</v>
          </cell>
          <cell r="Q338" t="str">
            <v>EUS.</v>
          </cell>
        </row>
        <row r="339">
          <cell r="A339" t="str">
            <v>ETB2:EUS.</v>
          </cell>
          <cell r="B339" t="str">
            <v>. 22H00</v>
          </cell>
          <cell r="C339">
            <v>0.91666666666666663</v>
          </cell>
          <cell r="D339">
            <v>36319</v>
          </cell>
          <cell r="E339">
            <v>20</v>
          </cell>
          <cell r="F339">
            <v>1</v>
          </cell>
          <cell r="G339">
            <v>350</v>
          </cell>
          <cell r="H339">
            <v>1250</v>
          </cell>
          <cell r="I339">
            <v>0.3</v>
          </cell>
          <cell r="J339" t="str">
            <v xml:space="preserve"> LA NOCHE DE ...</v>
          </cell>
          <cell r="K339" t="str">
            <v xml:space="preserve"> LA NOCHE DE ...</v>
          </cell>
          <cell r="L339">
            <v>350</v>
          </cell>
          <cell r="M339">
            <v>1250</v>
          </cell>
          <cell r="N339">
            <v>0.3</v>
          </cell>
          <cell r="O339" t="str">
            <v>PT</v>
          </cell>
          <cell r="P339" t="str">
            <v>Lab</v>
          </cell>
          <cell r="Q339" t="str">
            <v>EUS.</v>
          </cell>
        </row>
        <row r="340">
          <cell r="A340" t="str">
            <v>ETB2:EUS.</v>
          </cell>
          <cell r="B340" t="str">
            <v>. 14H30</v>
          </cell>
          <cell r="C340">
            <v>0.60416666666666663</v>
          </cell>
          <cell r="D340">
            <v>36320</v>
          </cell>
          <cell r="E340">
            <v>20</v>
          </cell>
          <cell r="F340">
            <v>1</v>
          </cell>
          <cell r="G340">
            <v>150</v>
          </cell>
          <cell r="H340">
            <v>1000</v>
          </cell>
          <cell r="I340">
            <v>0.1</v>
          </cell>
          <cell r="J340" t="str">
            <v xml:space="preserve"> TELEBERRI 1</v>
          </cell>
          <cell r="K340" t="str">
            <v xml:space="preserve"> TELEBERRI 1</v>
          </cell>
          <cell r="L340">
            <v>150</v>
          </cell>
          <cell r="M340">
            <v>1000</v>
          </cell>
          <cell r="N340">
            <v>0.1</v>
          </cell>
          <cell r="O340" t="str">
            <v>DT</v>
          </cell>
          <cell r="P340" t="str">
            <v>Lab</v>
          </cell>
          <cell r="Q340" t="str">
            <v>EUS.</v>
          </cell>
        </row>
        <row r="341">
          <cell r="A341" t="str">
            <v>ETB2:EUS.</v>
          </cell>
          <cell r="B341" t="str">
            <v>. 21H50</v>
          </cell>
          <cell r="C341">
            <v>0.90972222222222221</v>
          </cell>
          <cell r="D341">
            <v>36320</v>
          </cell>
          <cell r="E341">
            <v>20</v>
          </cell>
          <cell r="F341">
            <v>1</v>
          </cell>
          <cell r="G341">
            <v>250</v>
          </cell>
          <cell r="H341">
            <v>893</v>
          </cell>
          <cell r="I341">
            <v>0.3</v>
          </cell>
          <cell r="J341" t="str">
            <v xml:space="preserve"> TELEBERRI 2</v>
          </cell>
          <cell r="K341" t="str">
            <v xml:space="preserve"> TELEBERRI 2</v>
          </cell>
          <cell r="L341">
            <v>250</v>
          </cell>
          <cell r="M341">
            <v>893</v>
          </cell>
          <cell r="N341">
            <v>0.3</v>
          </cell>
          <cell r="O341" t="str">
            <v>PT</v>
          </cell>
          <cell r="P341" t="str">
            <v>Lab</v>
          </cell>
          <cell r="Q341" t="str">
            <v>EUS.</v>
          </cell>
        </row>
        <row r="342">
          <cell r="A342" t="str">
            <v>ETB2:EUS.</v>
          </cell>
          <cell r="B342" t="str">
            <v>. 21H20</v>
          </cell>
          <cell r="C342">
            <v>0.88888888888888884</v>
          </cell>
          <cell r="D342">
            <v>36323</v>
          </cell>
          <cell r="E342">
            <v>20</v>
          </cell>
          <cell r="F342">
            <v>1</v>
          </cell>
          <cell r="G342">
            <v>400</v>
          </cell>
          <cell r="H342">
            <v>2857</v>
          </cell>
          <cell r="I342">
            <v>0.1</v>
          </cell>
          <cell r="J342" t="str">
            <v xml:space="preserve"> TELEBERRI 2</v>
          </cell>
          <cell r="K342" t="str">
            <v xml:space="preserve"> TELEBERRI 2</v>
          </cell>
          <cell r="L342">
            <v>400</v>
          </cell>
          <cell r="M342">
            <v>2857</v>
          </cell>
          <cell r="N342">
            <v>0.1</v>
          </cell>
          <cell r="O342" t="str">
            <v>PT</v>
          </cell>
          <cell r="P342" t="str">
            <v>FS</v>
          </cell>
          <cell r="Q342" t="str">
            <v>EUS.</v>
          </cell>
        </row>
        <row r="343">
          <cell r="A343" t="str">
            <v>ETB2:EUS.</v>
          </cell>
          <cell r="B343" t="str">
            <v>. 23H30</v>
          </cell>
          <cell r="C343">
            <v>0.97916666666666663</v>
          </cell>
          <cell r="D343">
            <v>36323</v>
          </cell>
          <cell r="E343">
            <v>20</v>
          </cell>
          <cell r="F343">
            <v>1</v>
          </cell>
          <cell r="G343">
            <v>250</v>
          </cell>
          <cell r="H343">
            <v>893</v>
          </cell>
          <cell r="I343">
            <v>0.3</v>
          </cell>
          <cell r="J343" t="str">
            <v xml:space="preserve"> CINE 2</v>
          </cell>
          <cell r="K343" t="str">
            <v xml:space="preserve"> CINE 2</v>
          </cell>
          <cell r="L343">
            <v>250</v>
          </cell>
          <cell r="M343">
            <v>893</v>
          </cell>
          <cell r="N343">
            <v>0.3</v>
          </cell>
          <cell r="O343" t="str">
            <v>PT</v>
          </cell>
          <cell r="P343" t="str">
            <v>FS</v>
          </cell>
          <cell r="Q343" t="str">
            <v>EUS.</v>
          </cell>
        </row>
        <row r="344">
          <cell r="A344" t="str">
            <v>ETB2:EUS.</v>
          </cell>
          <cell r="B344" t="str">
            <v>. 16H30</v>
          </cell>
          <cell r="C344">
            <v>0.6875</v>
          </cell>
          <cell r="D344">
            <v>36324</v>
          </cell>
          <cell r="E344">
            <v>20</v>
          </cell>
          <cell r="F344">
            <v>1</v>
          </cell>
          <cell r="G344">
            <v>180</v>
          </cell>
          <cell r="H344">
            <v>800</v>
          </cell>
          <cell r="I344">
            <v>0.2</v>
          </cell>
          <cell r="J344" t="str">
            <v xml:space="preserve"> CINE 2</v>
          </cell>
          <cell r="K344" t="str">
            <v xml:space="preserve"> CINE 2</v>
          </cell>
          <cell r="L344">
            <v>180</v>
          </cell>
          <cell r="M344">
            <v>800</v>
          </cell>
          <cell r="N344">
            <v>0.2</v>
          </cell>
          <cell r="O344" t="str">
            <v>DT</v>
          </cell>
          <cell r="P344" t="str">
            <v>FS</v>
          </cell>
          <cell r="Q344" t="str">
            <v>EUS.</v>
          </cell>
        </row>
        <row r="345">
          <cell r="A345" t="str">
            <v>ETB2:EUS.</v>
          </cell>
          <cell r="B345" t="str">
            <v>. 21H50</v>
          </cell>
          <cell r="C345">
            <v>0.90972222222222221</v>
          </cell>
          <cell r="D345">
            <v>36324</v>
          </cell>
          <cell r="E345">
            <v>20</v>
          </cell>
          <cell r="F345">
            <v>1</v>
          </cell>
          <cell r="G345">
            <v>250</v>
          </cell>
          <cell r="H345">
            <v>1190</v>
          </cell>
          <cell r="I345">
            <v>0.2</v>
          </cell>
          <cell r="J345" t="str">
            <v xml:space="preserve"> TELEBERRI 2</v>
          </cell>
          <cell r="K345" t="str">
            <v xml:space="preserve"> TELEBERRI 2</v>
          </cell>
          <cell r="L345">
            <v>250</v>
          </cell>
          <cell r="M345">
            <v>1190</v>
          </cell>
          <cell r="N345">
            <v>0.2</v>
          </cell>
          <cell r="O345" t="str">
            <v>PT</v>
          </cell>
          <cell r="P345" t="str">
            <v>FS</v>
          </cell>
          <cell r="Q345" t="str">
            <v>EUS.</v>
          </cell>
        </row>
        <row r="346">
          <cell r="A346" t="str">
            <v>TELE5:NAC.</v>
          </cell>
          <cell r="B346" t="str">
            <v>. 14H45</v>
          </cell>
          <cell r="C346">
            <v>0.61458333333333337</v>
          </cell>
          <cell r="D346">
            <v>36279</v>
          </cell>
          <cell r="E346">
            <v>20</v>
          </cell>
          <cell r="F346">
            <v>1</v>
          </cell>
          <cell r="G346">
            <v>1150</v>
          </cell>
          <cell r="H346">
            <v>301</v>
          </cell>
          <cell r="I346">
            <v>3.8</v>
          </cell>
          <cell r="J346" t="str">
            <v xml:space="preserve"> NOTICIAS 1</v>
          </cell>
          <cell r="K346" t="str">
            <v xml:space="preserve"> NOTICIAS 1</v>
          </cell>
          <cell r="L346">
            <v>1150</v>
          </cell>
          <cell r="M346">
            <v>301</v>
          </cell>
          <cell r="N346">
            <v>3.8</v>
          </cell>
          <cell r="O346" t="str">
            <v>DT</v>
          </cell>
          <cell r="P346" t="str">
            <v>Lab</v>
          </cell>
          <cell r="Q346" t="str">
            <v>NAC.</v>
          </cell>
        </row>
        <row r="347">
          <cell r="A347" t="str">
            <v>TELE5:NAC.</v>
          </cell>
          <cell r="B347" t="str">
            <v>. 15H45</v>
          </cell>
          <cell r="C347">
            <v>0.65625</v>
          </cell>
          <cell r="D347">
            <v>36279</v>
          </cell>
          <cell r="E347">
            <v>20</v>
          </cell>
          <cell r="F347">
            <v>1</v>
          </cell>
          <cell r="G347">
            <v>1240</v>
          </cell>
          <cell r="H347">
            <v>256</v>
          </cell>
          <cell r="I347">
            <v>4.8</v>
          </cell>
          <cell r="J347" t="str">
            <v xml:space="preserve"> AL SALIR DE CLASE</v>
          </cell>
          <cell r="K347" t="str">
            <v xml:space="preserve"> AL SALIR DE CLASE</v>
          </cell>
          <cell r="L347">
            <v>1240</v>
          </cell>
          <cell r="M347">
            <v>256</v>
          </cell>
          <cell r="N347">
            <v>4.8</v>
          </cell>
          <cell r="O347" t="str">
            <v>DT</v>
          </cell>
          <cell r="P347" t="str">
            <v>Lab</v>
          </cell>
          <cell r="Q347" t="str">
            <v>NAC.</v>
          </cell>
        </row>
        <row r="348">
          <cell r="A348" t="str">
            <v>TELE5:NAC.</v>
          </cell>
          <cell r="B348" t="str">
            <v>. 16H30</v>
          </cell>
          <cell r="C348">
            <v>0.6875</v>
          </cell>
          <cell r="D348">
            <v>36279</v>
          </cell>
          <cell r="E348">
            <v>20</v>
          </cell>
          <cell r="F348">
            <v>1</v>
          </cell>
          <cell r="G348">
            <v>750</v>
          </cell>
          <cell r="H348">
            <v>192</v>
          </cell>
          <cell r="I348">
            <v>3.9</v>
          </cell>
          <cell r="J348" t="str">
            <v xml:space="preserve"> CINE</v>
          </cell>
          <cell r="K348" t="str">
            <v xml:space="preserve"> CINE</v>
          </cell>
          <cell r="L348">
            <v>750</v>
          </cell>
          <cell r="M348">
            <v>192</v>
          </cell>
          <cell r="N348">
            <v>3.9</v>
          </cell>
          <cell r="O348" t="str">
            <v>DT</v>
          </cell>
          <cell r="P348" t="str">
            <v>Lab</v>
          </cell>
          <cell r="Q348" t="str">
            <v>NAC.</v>
          </cell>
        </row>
        <row r="349">
          <cell r="A349" t="str">
            <v>TELE5:NAC.</v>
          </cell>
          <cell r="B349" t="str">
            <v>. 17H00</v>
          </cell>
          <cell r="C349">
            <v>0.70833333333333337</v>
          </cell>
          <cell r="D349">
            <v>36279</v>
          </cell>
          <cell r="E349">
            <v>20</v>
          </cell>
          <cell r="F349">
            <v>1</v>
          </cell>
          <cell r="G349">
            <v>750</v>
          </cell>
          <cell r="H349">
            <v>219</v>
          </cell>
          <cell r="I349">
            <v>3.4</v>
          </cell>
          <cell r="J349" t="str">
            <v xml:space="preserve"> CINE</v>
          </cell>
          <cell r="K349" t="str">
            <v xml:space="preserve"> CINE</v>
          </cell>
          <cell r="L349">
            <v>750</v>
          </cell>
          <cell r="M349">
            <v>219</v>
          </cell>
          <cell r="N349">
            <v>3.4</v>
          </cell>
          <cell r="O349" t="str">
            <v>DT</v>
          </cell>
          <cell r="P349" t="str">
            <v>Lab</v>
          </cell>
          <cell r="Q349" t="str">
            <v>NAC.</v>
          </cell>
        </row>
        <row r="350">
          <cell r="A350" t="str">
            <v>TELE5:NAC.</v>
          </cell>
          <cell r="B350" t="str">
            <v>. 18H00</v>
          </cell>
          <cell r="C350">
            <v>0.75</v>
          </cell>
          <cell r="D350">
            <v>36279</v>
          </cell>
          <cell r="E350">
            <v>20</v>
          </cell>
          <cell r="F350">
            <v>1</v>
          </cell>
          <cell r="G350">
            <v>750</v>
          </cell>
          <cell r="H350">
            <v>224</v>
          </cell>
          <cell r="I350">
            <v>3.4</v>
          </cell>
          <cell r="J350" t="str">
            <v xml:space="preserve"> SERIE</v>
          </cell>
          <cell r="K350" t="str">
            <v xml:space="preserve"> SERIE</v>
          </cell>
          <cell r="L350">
            <v>750</v>
          </cell>
          <cell r="M350">
            <v>224</v>
          </cell>
          <cell r="N350">
            <v>3.4</v>
          </cell>
          <cell r="O350" t="str">
            <v>DT</v>
          </cell>
          <cell r="P350" t="str">
            <v>Lab</v>
          </cell>
          <cell r="Q350" t="str">
            <v>NAC.</v>
          </cell>
        </row>
        <row r="351">
          <cell r="A351" t="str">
            <v>TELE5:NAC.</v>
          </cell>
          <cell r="B351" t="str">
            <v>. 18H30</v>
          </cell>
          <cell r="C351">
            <v>0.77083333333333337</v>
          </cell>
          <cell r="D351">
            <v>36279</v>
          </cell>
          <cell r="E351">
            <v>20</v>
          </cell>
          <cell r="F351">
            <v>1</v>
          </cell>
          <cell r="G351">
            <v>735</v>
          </cell>
          <cell r="H351">
            <v>200</v>
          </cell>
          <cell r="I351">
            <v>3.7</v>
          </cell>
          <cell r="J351" t="str">
            <v xml:space="preserve"> ANA</v>
          </cell>
          <cell r="K351" t="str">
            <v xml:space="preserve"> ANA</v>
          </cell>
          <cell r="L351">
            <v>735</v>
          </cell>
          <cell r="M351">
            <v>200</v>
          </cell>
          <cell r="N351">
            <v>3.7</v>
          </cell>
          <cell r="O351" t="str">
            <v>DT</v>
          </cell>
          <cell r="P351" t="str">
            <v>Lab</v>
          </cell>
          <cell r="Q351" t="str">
            <v>NAC.</v>
          </cell>
        </row>
        <row r="352">
          <cell r="A352" t="str">
            <v>TELE5:NAC.</v>
          </cell>
          <cell r="B352" t="str">
            <v>. 20H45</v>
          </cell>
          <cell r="C352">
            <v>0.86458333333333337</v>
          </cell>
          <cell r="D352">
            <v>36279</v>
          </cell>
          <cell r="E352">
            <v>20</v>
          </cell>
          <cell r="F352">
            <v>1</v>
          </cell>
          <cell r="G352">
            <v>1400</v>
          </cell>
          <cell r="H352">
            <v>556</v>
          </cell>
          <cell r="I352">
            <v>2.5</v>
          </cell>
          <cell r="J352" t="str">
            <v xml:space="preserve"> NOTICIAS 2</v>
          </cell>
          <cell r="K352" t="str">
            <v xml:space="preserve"> NOTICIAS 2</v>
          </cell>
          <cell r="L352">
            <v>1400</v>
          </cell>
          <cell r="M352">
            <v>556</v>
          </cell>
          <cell r="N352">
            <v>2.5</v>
          </cell>
          <cell r="O352" t="str">
            <v>PT</v>
          </cell>
          <cell r="P352" t="str">
            <v>Lab</v>
          </cell>
          <cell r="Q352" t="str">
            <v>NAC.</v>
          </cell>
        </row>
        <row r="353">
          <cell r="A353" t="str">
            <v>TELE5:NAC.</v>
          </cell>
          <cell r="B353" t="str">
            <v>. 22H00</v>
          </cell>
          <cell r="C353">
            <v>0.91666666666666663</v>
          </cell>
          <cell r="D353">
            <v>36279</v>
          </cell>
          <cell r="E353">
            <v>20</v>
          </cell>
          <cell r="F353">
            <v>1</v>
          </cell>
          <cell r="G353">
            <v>1250</v>
          </cell>
          <cell r="H353">
            <v>180</v>
          </cell>
          <cell r="I353">
            <v>7</v>
          </cell>
          <cell r="J353" t="str">
            <v xml:space="preserve"> EXPEDIENTE X</v>
          </cell>
          <cell r="K353" t="str">
            <v xml:space="preserve"> EXPEDIENTE X</v>
          </cell>
          <cell r="L353">
            <v>1250</v>
          </cell>
          <cell r="M353">
            <v>180</v>
          </cell>
          <cell r="N353">
            <v>7</v>
          </cell>
          <cell r="O353" t="str">
            <v>PT</v>
          </cell>
          <cell r="P353" t="str">
            <v>Lab</v>
          </cell>
          <cell r="Q353" t="str">
            <v>NAC.</v>
          </cell>
        </row>
        <row r="354">
          <cell r="A354" t="str">
            <v>TELE5:NAC.</v>
          </cell>
          <cell r="B354" t="str">
            <v>. 23H00</v>
          </cell>
          <cell r="C354">
            <v>0.95833333333333337</v>
          </cell>
          <cell r="D354">
            <v>36279</v>
          </cell>
          <cell r="E354">
            <v>20</v>
          </cell>
          <cell r="F354">
            <v>1</v>
          </cell>
          <cell r="G354">
            <v>1250</v>
          </cell>
          <cell r="H354">
            <v>135</v>
          </cell>
          <cell r="I354">
            <v>9.1999999999999993</v>
          </cell>
          <cell r="J354" t="str">
            <v xml:space="preserve"> EXPEDIENTE X</v>
          </cell>
          <cell r="K354" t="str">
            <v xml:space="preserve"> EXPEDIENTE X</v>
          </cell>
          <cell r="L354">
            <v>1250</v>
          </cell>
          <cell r="M354">
            <v>135</v>
          </cell>
          <cell r="N354">
            <v>9.1999999999999993</v>
          </cell>
          <cell r="O354" t="str">
            <v>PT</v>
          </cell>
          <cell r="P354" t="str">
            <v>Lab</v>
          </cell>
          <cell r="Q354" t="str">
            <v>NAC.</v>
          </cell>
        </row>
        <row r="355">
          <cell r="A355" t="str">
            <v>TELE5:NAC.</v>
          </cell>
          <cell r="B355" t="str">
            <v>. 23H30</v>
          </cell>
          <cell r="C355">
            <v>0.97916666666666663</v>
          </cell>
          <cell r="D355">
            <v>36279</v>
          </cell>
          <cell r="E355">
            <v>20</v>
          </cell>
          <cell r="F355">
            <v>1</v>
          </cell>
          <cell r="G355">
            <v>1250</v>
          </cell>
          <cell r="H355">
            <v>135</v>
          </cell>
          <cell r="I355">
            <v>9.3000000000000007</v>
          </cell>
          <cell r="J355" t="str">
            <v xml:space="preserve"> EXPEDIENTE X</v>
          </cell>
          <cell r="K355" t="str">
            <v xml:space="preserve"> EXPEDIENTE X</v>
          </cell>
          <cell r="L355">
            <v>1250</v>
          </cell>
          <cell r="M355">
            <v>135</v>
          </cell>
          <cell r="N355">
            <v>9.3000000000000007</v>
          </cell>
          <cell r="O355" t="str">
            <v>PT</v>
          </cell>
          <cell r="P355" t="str">
            <v>Lab</v>
          </cell>
          <cell r="Q355" t="str">
            <v>NAC.</v>
          </cell>
        </row>
        <row r="356">
          <cell r="A356" t="str">
            <v>TELE5:NAC.</v>
          </cell>
          <cell r="B356" t="str">
            <v>. 14H45</v>
          </cell>
          <cell r="C356">
            <v>0.61458333333333337</v>
          </cell>
          <cell r="D356">
            <v>36280</v>
          </cell>
          <cell r="E356">
            <v>20</v>
          </cell>
          <cell r="F356">
            <v>1</v>
          </cell>
          <cell r="G356">
            <v>1150</v>
          </cell>
          <cell r="H356">
            <v>314</v>
          </cell>
          <cell r="I356">
            <v>3.7</v>
          </cell>
          <cell r="J356" t="str">
            <v xml:space="preserve"> NOTICIAS 1</v>
          </cell>
          <cell r="K356" t="str">
            <v xml:space="preserve"> NOTICIAS 1</v>
          </cell>
          <cell r="L356">
            <v>1150</v>
          </cell>
          <cell r="M356">
            <v>314</v>
          </cell>
          <cell r="N356">
            <v>3.7</v>
          </cell>
          <cell r="O356" t="str">
            <v>DT</v>
          </cell>
          <cell r="P356" t="str">
            <v>Lab</v>
          </cell>
          <cell r="Q356" t="str">
            <v>NAC.</v>
          </cell>
        </row>
        <row r="357">
          <cell r="A357" t="str">
            <v>TELE5:NAC.</v>
          </cell>
          <cell r="B357" t="str">
            <v>. 15H45</v>
          </cell>
          <cell r="C357">
            <v>0.65625</v>
          </cell>
          <cell r="D357">
            <v>36280</v>
          </cell>
          <cell r="E357">
            <v>20</v>
          </cell>
          <cell r="F357">
            <v>1</v>
          </cell>
          <cell r="G357">
            <v>1240</v>
          </cell>
          <cell r="H357">
            <v>256</v>
          </cell>
          <cell r="I357">
            <v>4.8</v>
          </cell>
          <cell r="J357" t="str">
            <v xml:space="preserve"> AL SALIR DE CLASE</v>
          </cell>
          <cell r="K357" t="str">
            <v xml:space="preserve"> AL SALIR DE CLASE</v>
          </cell>
          <cell r="L357">
            <v>1240</v>
          </cell>
          <cell r="M357">
            <v>256</v>
          </cell>
          <cell r="N357">
            <v>4.8</v>
          </cell>
          <cell r="O357" t="str">
            <v>DT</v>
          </cell>
          <cell r="P357" t="str">
            <v>Lab</v>
          </cell>
          <cell r="Q357" t="str">
            <v>NAC.</v>
          </cell>
        </row>
        <row r="358">
          <cell r="A358" t="str">
            <v>TELE5:NAC.</v>
          </cell>
          <cell r="B358" t="str">
            <v>. 16H30</v>
          </cell>
          <cell r="C358">
            <v>0.6875</v>
          </cell>
          <cell r="D358">
            <v>36280</v>
          </cell>
          <cell r="E358">
            <v>20</v>
          </cell>
          <cell r="F358">
            <v>1</v>
          </cell>
          <cell r="G358">
            <v>750</v>
          </cell>
          <cell r="H358">
            <v>189</v>
          </cell>
          <cell r="I358">
            <v>4</v>
          </cell>
          <cell r="J358" t="str">
            <v xml:space="preserve"> CINE</v>
          </cell>
          <cell r="K358" t="str">
            <v xml:space="preserve"> CINE</v>
          </cell>
          <cell r="L358">
            <v>750</v>
          </cell>
          <cell r="M358">
            <v>189</v>
          </cell>
          <cell r="N358">
            <v>4</v>
          </cell>
          <cell r="O358" t="str">
            <v>DT</v>
          </cell>
          <cell r="P358" t="str">
            <v>Lab</v>
          </cell>
          <cell r="Q358" t="str">
            <v>NAC.</v>
          </cell>
        </row>
        <row r="359">
          <cell r="A359" t="str">
            <v>TELE5:NAC.</v>
          </cell>
          <cell r="B359" t="str">
            <v>. 17H00</v>
          </cell>
          <cell r="C359">
            <v>0.70833333333333337</v>
          </cell>
          <cell r="D359">
            <v>36280</v>
          </cell>
          <cell r="E359">
            <v>20</v>
          </cell>
          <cell r="F359">
            <v>1</v>
          </cell>
          <cell r="G359">
            <v>750</v>
          </cell>
          <cell r="H359">
            <v>214</v>
          </cell>
          <cell r="I359">
            <v>3.5</v>
          </cell>
          <cell r="J359" t="str">
            <v xml:space="preserve"> CINE</v>
          </cell>
          <cell r="K359" t="str">
            <v xml:space="preserve"> CINE</v>
          </cell>
          <cell r="L359">
            <v>750</v>
          </cell>
          <cell r="M359">
            <v>214</v>
          </cell>
          <cell r="N359">
            <v>3.5</v>
          </cell>
          <cell r="O359" t="str">
            <v>DT</v>
          </cell>
          <cell r="P359" t="str">
            <v>Lab</v>
          </cell>
          <cell r="Q359" t="str">
            <v>NAC.</v>
          </cell>
        </row>
        <row r="360">
          <cell r="A360" t="str">
            <v>TELE5:NAC.</v>
          </cell>
          <cell r="B360" t="str">
            <v>. 18H30</v>
          </cell>
          <cell r="C360">
            <v>0.77083333333333337</v>
          </cell>
          <cell r="D360">
            <v>36280</v>
          </cell>
          <cell r="E360">
            <v>20</v>
          </cell>
          <cell r="F360">
            <v>1</v>
          </cell>
          <cell r="G360">
            <v>735</v>
          </cell>
          <cell r="H360">
            <v>214</v>
          </cell>
          <cell r="I360">
            <v>3.4</v>
          </cell>
          <cell r="J360" t="str">
            <v xml:space="preserve"> ANA</v>
          </cell>
          <cell r="K360" t="str">
            <v xml:space="preserve"> ANA</v>
          </cell>
          <cell r="L360">
            <v>735</v>
          </cell>
          <cell r="M360">
            <v>214</v>
          </cell>
          <cell r="N360">
            <v>3.4</v>
          </cell>
          <cell r="O360" t="str">
            <v>DT</v>
          </cell>
          <cell r="P360" t="str">
            <v>Lab</v>
          </cell>
          <cell r="Q360" t="str">
            <v>NAC.</v>
          </cell>
        </row>
        <row r="361">
          <cell r="A361" t="str">
            <v>TELE5:NAC.</v>
          </cell>
          <cell r="B361" t="str">
            <v>. 22H15</v>
          </cell>
          <cell r="C361">
            <v>0.92708333333333337</v>
          </cell>
          <cell r="D361">
            <v>36280</v>
          </cell>
          <cell r="E361">
            <v>20</v>
          </cell>
          <cell r="F361">
            <v>1</v>
          </cell>
          <cell r="G361">
            <v>2950</v>
          </cell>
          <cell r="H361">
            <v>399</v>
          </cell>
          <cell r="I361">
            <v>7.4</v>
          </cell>
          <cell r="J361" t="str">
            <v xml:space="preserve"> CINE 5 ESTRELLAS</v>
          </cell>
          <cell r="K361" t="str">
            <v xml:space="preserve"> CINE 5 ESTRELLAS</v>
          </cell>
          <cell r="L361">
            <v>2950</v>
          </cell>
          <cell r="M361">
            <v>399</v>
          </cell>
          <cell r="N361">
            <v>7.4</v>
          </cell>
          <cell r="O361" t="str">
            <v>PT</v>
          </cell>
          <cell r="P361" t="str">
            <v>Lab</v>
          </cell>
          <cell r="Q361" t="str">
            <v>NAC.</v>
          </cell>
        </row>
        <row r="362">
          <cell r="A362" t="str">
            <v>TELE5:NAC.</v>
          </cell>
          <cell r="B362" t="str">
            <v>. 23H00</v>
          </cell>
          <cell r="C362">
            <v>0.95833333333333337</v>
          </cell>
          <cell r="D362">
            <v>36280</v>
          </cell>
          <cell r="E362">
            <v>20</v>
          </cell>
          <cell r="F362">
            <v>1</v>
          </cell>
          <cell r="G362">
            <v>2950</v>
          </cell>
          <cell r="H362">
            <v>266</v>
          </cell>
          <cell r="I362">
            <v>11.1</v>
          </cell>
          <cell r="J362" t="str">
            <v xml:space="preserve"> CINE 5 ESTRELLAS</v>
          </cell>
          <cell r="K362" t="str">
            <v xml:space="preserve"> CINE 5 ESTRELLAS</v>
          </cell>
          <cell r="L362">
            <v>2950</v>
          </cell>
          <cell r="M362">
            <v>266</v>
          </cell>
          <cell r="N362">
            <v>11.1</v>
          </cell>
          <cell r="O362" t="str">
            <v>PT</v>
          </cell>
          <cell r="P362" t="str">
            <v>Lab</v>
          </cell>
          <cell r="Q362" t="str">
            <v>NAC.</v>
          </cell>
        </row>
        <row r="363">
          <cell r="A363" t="str">
            <v>TELE5:NAC.</v>
          </cell>
          <cell r="B363" t="str">
            <v>. 14H45</v>
          </cell>
          <cell r="C363">
            <v>0.61458333333333337</v>
          </cell>
          <cell r="D363">
            <v>36281</v>
          </cell>
          <cell r="E363">
            <v>20</v>
          </cell>
          <cell r="F363">
            <v>1</v>
          </cell>
          <cell r="G363">
            <v>1150</v>
          </cell>
          <cell r="H363">
            <v>398</v>
          </cell>
          <cell r="I363">
            <v>2.9</v>
          </cell>
          <cell r="J363" t="str">
            <v xml:space="preserve"> NOTICIAS 1</v>
          </cell>
          <cell r="K363" t="str">
            <v xml:space="preserve"> NOTICIAS 1</v>
          </cell>
          <cell r="L363">
            <v>1150</v>
          </cell>
          <cell r="M363">
            <v>398</v>
          </cell>
          <cell r="N363">
            <v>2.9</v>
          </cell>
          <cell r="O363" t="str">
            <v>DT</v>
          </cell>
          <cell r="P363" t="str">
            <v>FS</v>
          </cell>
          <cell r="Q363" t="str">
            <v>NAC.</v>
          </cell>
        </row>
        <row r="364">
          <cell r="A364" t="str">
            <v>TELE5:NAC.</v>
          </cell>
          <cell r="B364" t="str">
            <v>. 16H00</v>
          </cell>
          <cell r="C364">
            <v>0.66666666666666663</v>
          </cell>
          <cell r="D364">
            <v>36281</v>
          </cell>
          <cell r="E364">
            <v>20</v>
          </cell>
          <cell r="F364">
            <v>1</v>
          </cell>
          <cell r="G364">
            <v>1200</v>
          </cell>
          <cell r="H364">
            <v>223</v>
          </cell>
          <cell r="I364">
            <v>5.4</v>
          </cell>
          <cell r="J364" t="str">
            <v xml:space="preserve"> CINE FAMILIAR</v>
          </cell>
          <cell r="K364" t="str">
            <v xml:space="preserve"> CINE FAMILIAR</v>
          </cell>
          <cell r="L364">
            <v>1200</v>
          </cell>
          <cell r="M364">
            <v>223</v>
          </cell>
          <cell r="N364">
            <v>5.4</v>
          </cell>
          <cell r="O364" t="str">
            <v>DT</v>
          </cell>
          <cell r="P364" t="str">
            <v>FS</v>
          </cell>
          <cell r="Q364" t="str">
            <v>NAC.</v>
          </cell>
        </row>
        <row r="365">
          <cell r="A365" t="str">
            <v>TELE5:NAC.</v>
          </cell>
          <cell r="B365" t="str">
            <v>. 16H45</v>
          </cell>
          <cell r="C365">
            <v>0.69791666666666663</v>
          </cell>
          <cell r="D365">
            <v>36281</v>
          </cell>
          <cell r="E365">
            <v>20</v>
          </cell>
          <cell r="F365">
            <v>1</v>
          </cell>
          <cell r="G365">
            <v>1200</v>
          </cell>
          <cell r="H365">
            <v>252</v>
          </cell>
          <cell r="I365">
            <v>4.8</v>
          </cell>
          <cell r="J365" t="str">
            <v xml:space="preserve"> CINE FAMILIAR</v>
          </cell>
          <cell r="K365" t="str">
            <v xml:space="preserve"> CINE FAMILIAR</v>
          </cell>
          <cell r="L365">
            <v>1200</v>
          </cell>
          <cell r="M365">
            <v>252</v>
          </cell>
          <cell r="N365">
            <v>4.8</v>
          </cell>
          <cell r="O365" t="str">
            <v>DT</v>
          </cell>
          <cell r="P365" t="str">
            <v>FS</v>
          </cell>
          <cell r="Q365" t="str">
            <v>NAC.</v>
          </cell>
        </row>
        <row r="366">
          <cell r="A366" t="str">
            <v>TELE5:NAC.</v>
          </cell>
          <cell r="B366" t="str">
            <v>. 17H45</v>
          </cell>
          <cell r="C366">
            <v>0.73958333333333337</v>
          </cell>
          <cell r="D366">
            <v>36281</v>
          </cell>
          <cell r="E366">
            <v>20</v>
          </cell>
          <cell r="F366">
            <v>1</v>
          </cell>
          <cell r="G366">
            <v>630</v>
          </cell>
          <cell r="H366">
            <v>192</v>
          </cell>
          <cell r="I366">
            <v>3.3</v>
          </cell>
          <cell r="J366" t="str">
            <v xml:space="preserve"> CINE</v>
          </cell>
          <cell r="K366" t="str">
            <v xml:space="preserve"> CINE</v>
          </cell>
          <cell r="L366">
            <v>630</v>
          </cell>
          <cell r="M366">
            <v>192</v>
          </cell>
          <cell r="N366">
            <v>3.3</v>
          </cell>
          <cell r="O366" t="str">
            <v>DT</v>
          </cell>
          <cell r="P366" t="str">
            <v>FS</v>
          </cell>
          <cell r="Q366" t="str">
            <v>NAC.</v>
          </cell>
        </row>
        <row r="367">
          <cell r="A367" t="str">
            <v>TELE5:NAC.</v>
          </cell>
          <cell r="B367" t="str">
            <v>. 19H00</v>
          </cell>
          <cell r="C367">
            <v>0.79166666666666663</v>
          </cell>
          <cell r="D367">
            <v>36281</v>
          </cell>
          <cell r="E367">
            <v>20</v>
          </cell>
          <cell r="F367">
            <v>1</v>
          </cell>
          <cell r="G367">
            <v>630</v>
          </cell>
          <cell r="H367">
            <v>188</v>
          </cell>
          <cell r="I367">
            <v>3.4</v>
          </cell>
          <cell r="J367" t="str">
            <v xml:space="preserve"> CINE</v>
          </cell>
          <cell r="K367" t="str">
            <v xml:space="preserve"> CINE</v>
          </cell>
          <cell r="L367">
            <v>630</v>
          </cell>
          <cell r="M367">
            <v>188</v>
          </cell>
          <cell r="N367">
            <v>3.4</v>
          </cell>
          <cell r="O367" t="str">
            <v>DT</v>
          </cell>
          <cell r="P367" t="str">
            <v>FS</v>
          </cell>
          <cell r="Q367" t="str">
            <v>NAC.</v>
          </cell>
        </row>
        <row r="368">
          <cell r="A368" t="str">
            <v>TELE5:NAC.</v>
          </cell>
          <cell r="B368" t="str">
            <v>. 20H45</v>
          </cell>
          <cell r="C368">
            <v>0.86458333333333337</v>
          </cell>
          <cell r="D368">
            <v>36281</v>
          </cell>
          <cell r="E368">
            <v>20</v>
          </cell>
          <cell r="F368">
            <v>1</v>
          </cell>
          <cell r="G368">
            <v>450</v>
          </cell>
          <cell r="H368">
            <v>203</v>
          </cell>
          <cell r="I368">
            <v>2.2000000000000002</v>
          </cell>
          <cell r="J368" t="str">
            <v xml:space="preserve"> NOTICIAS 2</v>
          </cell>
          <cell r="K368" t="str">
            <v xml:space="preserve"> NOTICIAS 2</v>
          </cell>
          <cell r="L368">
            <v>450</v>
          </cell>
          <cell r="M368">
            <v>203</v>
          </cell>
          <cell r="N368">
            <v>2.2000000000000002</v>
          </cell>
          <cell r="O368" t="str">
            <v>PT</v>
          </cell>
          <cell r="P368" t="str">
            <v>FS</v>
          </cell>
          <cell r="Q368" t="str">
            <v>NAC.</v>
          </cell>
        </row>
        <row r="369">
          <cell r="A369" t="str">
            <v>TELE5:NAC.</v>
          </cell>
          <cell r="B369" t="str">
            <v>. 22H30</v>
          </cell>
          <cell r="C369">
            <v>0.9375</v>
          </cell>
          <cell r="D369">
            <v>36281</v>
          </cell>
          <cell r="E369">
            <v>20</v>
          </cell>
          <cell r="F369">
            <v>1</v>
          </cell>
          <cell r="G369">
            <v>1050</v>
          </cell>
          <cell r="H369">
            <v>253</v>
          </cell>
          <cell r="I369">
            <v>4.0999999999999996</v>
          </cell>
          <cell r="J369" t="str">
            <v xml:space="preserve"> MINI SERIE</v>
          </cell>
          <cell r="K369" t="str">
            <v xml:space="preserve"> MINI SERIE</v>
          </cell>
          <cell r="L369">
            <v>1050</v>
          </cell>
          <cell r="M369">
            <v>253</v>
          </cell>
          <cell r="N369">
            <v>4.0999999999999996</v>
          </cell>
          <cell r="O369" t="str">
            <v>PT</v>
          </cell>
          <cell r="P369" t="str">
            <v>FS</v>
          </cell>
          <cell r="Q369" t="str">
            <v>NAC.</v>
          </cell>
        </row>
        <row r="370">
          <cell r="A370" t="str">
            <v>TELE5:NAC.</v>
          </cell>
          <cell r="B370" t="str">
            <v>. 24H15</v>
          </cell>
          <cell r="C370">
            <v>1.0104166666666667</v>
          </cell>
          <cell r="D370">
            <v>36281</v>
          </cell>
          <cell r="E370">
            <v>20</v>
          </cell>
          <cell r="F370">
            <v>1</v>
          </cell>
          <cell r="G370">
            <v>1050</v>
          </cell>
          <cell r="H370">
            <v>241</v>
          </cell>
          <cell r="I370">
            <v>4.3</v>
          </cell>
          <cell r="J370" t="str">
            <v xml:space="preserve"> MINI SERIE</v>
          </cell>
          <cell r="K370" t="str">
            <v xml:space="preserve"> MINI SERIE</v>
          </cell>
          <cell r="L370">
            <v>1050</v>
          </cell>
          <cell r="M370">
            <v>241</v>
          </cell>
          <cell r="N370">
            <v>4.3</v>
          </cell>
          <cell r="O370" t="str">
            <v>PT</v>
          </cell>
          <cell r="P370" t="str">
            <v>FS</v>
          </cell>
          <cell r="Q370" t="str">
            <v>NAC.</v>
          </cell>
        </row>
        <row r="371">
          <cell r="A371" t="str">
            <v>TELE5:NAC.</v>
          </cell>
          <cell r="B371" t="str">
            <v>. 14H45</v>
          </cell>
          <cell r="C371">
            <v>0.61458333333333337</v>
          </cell>
          <cell r="D371">
            <v>36282</v>
          </cell>
          <cell r="E371">
            <v>20</v>
          </cell>
          <cell r="F371">
            <v>1</v>
          </cell>
          <cell r="G371">
            <v>1150</v>
          </cell>
          <cell r="H371">
            <v>351</v>
          </cell>
          <cell r="I371">
            <v>3.3</v>
          </cell>
          <cell r="J371" t="str">
            <v xml:space="preserve"> NOTICIAS 1</v>
          </cell>
          <cell r="K371" t="str">
            <v xml:space="preserve"> NOTICIAS 1</v>
          </cell>
          <cell r="L371">
            <v>1150</v>
          </cell>
          <cell r="M371">
            <v>351</v>
          </cell>
          <cell r="N371">
            <v>3.3</v>
          </cell>
          <cell r="O371" t="str">
            <v>DT</v>
          </cell>
          <cell r="P371" t="str">
            <v>FS</v>
          </cell>
          <cell r="Q371" t="str">
            <v>NAC.</v>
          </cell>
        </row>
        <row r="372">
          <cell r="A372" t="str">
            <v>TELE5:NAC.</v>
          </cell>
          <cell r="B372" t="str">
            <v>. 15H30</v>
          </cell>
          <cell r="C372">
            <v>0.64583333333333337</v>
          </cell>
          <cell r="D372">
            <v>36282</v>
          </cell>
          <cell r="E372">
            <v>20</v>
          </cell>
          <cell r="F372">
            <v>1</v>
          </cell>
          <cell r="G372">
            <v>1180</v>
          </cell>
          <cell r="H372">
            <v>256</v>
          </cell>
          <cell r="I372">
            <v>4.5999999999999996</v>
          </cell>
          <cell r="J372" t="str">
            <v xml:space="preserve"> CAIGA QUIEN CAIGA</v>
          </cell>
          <cell r="K372" t="str">
            <v xml:space="preserve"> CAIGA QUIEN CAIGA</v>
          </cell>
          <cell r="L372">
            <v>1180</v>
          </cell>
          <cell r="M372">
            <v>256</v>
          </cell>
          <cell r="N372">
            <v>4.5999999999999996</v>
          </cell>
          <cell r="O372" t="str">
            <v>DT</v>
          </cell>
          <cell r="P372" t="str">
            <v>FS</v>
          </cell>
          <cell r="Q372" t="str">
            <v>NAC.</v>
          </cell>
        </row>
        <row r="373">
          <cell r="A373" t="str">
            <v>TELE5:NAC.</v>
          </cell>
          <cell r="B373" t="str">
            <v>. 17H15</v>
          </cell>
          <cell r="C373">
            <v>0.71875</v>
          </cell>
          <cell r="D373">
            <v>36282</v>
          </cell>
          <cell r="E373">
            <v>20</v>
          </cell>
          <cell r="F373">
            <v>1</v>
          </cell>
          <cell r="G373">
            <v>630</v>
          </cell>
          <cell r="H373">
            <v>158</v>
          </cell>
          <cell r="I373">
            <v>4</v>
          </cell>
          <cell r="J373" t="str">
            <v xml:space="preserve"> CINE</v>
          </cell>
          <cell r="K373" t="str">
            <v xml:space="preserve"> CINE</v>
          </cell>
          <cell r="L373">
            <v>630</v>
          </cell>
          <cell r="M373">
            <v>158</v>
          </cell>
          <cell r="N373">
            <v>4</v>
          </cell>
          <cell r="O373" t="str">
            <v>DT</v>
          </cell>
          <cell r="P373" t="str">
            <v>FS</v>
          </cell>
          <cell r="Q373" t="str">
            <v>NAC.</v>
          </cell>
        </row>
        <row r="374">
          <cell r="A374" t="str">
            <v>TELE5:NAC.</v>
          </cell>
          <cell r="B374" t="str">
            <v>. 17H45</v>
          </cell>
          <cell r="C374">
            <v>0.73958333333333337</v>
          </cell>
          <cell r="D374">
            <v>36282</v>
          </cell>
          <cell r="E374">
            <v>20</v>
          </cell>
          <cell r="F374">
            <v>1</v>
          </cell>
          <cell r="G374">
            <v>630</v>
          </cell>
          <cell r="H374">
            <v>135</v>
          </cell>
          <cell r="I374">
            <v>4.7</v>
          </cell>
          <cell r="J374" t="str">
            <v xml:space="preserve"> CINE</v>
          </cell>
          <cell r="K374" t="str">
            <v xml:space="preserve"> CINE</v>
          </cell>
          <cell r="L374">
            <v>630</v>
          </cell>
          <cell r="M374">
            <v>135</v>
          </cell>
          <cell r="N374">
            <v>4.7</v>
          </cell>
          <cell r="O374" t="str">
            <v>DT</v>
          </cell>
          <cell r="P374" t="str">
            <v>FS</v>
          </cell>
          <cell r="Q374" t="str">
            <v>NAC.</v>
          </cell>
        </row>
        <row r="375">
          <cell r="A375" t="str">
            <v>TELE5:NAC.</v>
          </cell>
          <cell r="B375" t="str">
            <v>. 18H45</v>
          </cell>
          <cell r="C375">
            <v>0.78125</v>
          </cell>
          <cell r="D375">
            <v>36282</v>
          </cell>
          <cell r="E375">
            <v>20</v>
          </cell>
          <cell r="F375">
            <v>1</v>
          </cell>
          <cell r="G375">
            <v>630</v>
          </cell>
          <cell r="H375">
            <v>188</v>
          </cell>
          <cell r="I375">
            <v>3.4</v>
          </cell>
          <cell r="J375" t="str">
            <v xml:space="preserve"> CINE</v>
          </cell>
          <cell r="K375" t="str">
            <v xml:space="preserve"> CINE</v>
          </cell>
          <cell r="L375">
            <v>630</v>
          </cell>
          <cell r="M375">
            <v>188</v>
          </cell>
          <cell r="N375">
            <v>3.4</v>
          </cell>
          <cell r="O375" t="str">
            <v>DT</v>
          </cell>
          <cell r="P375" t="str">
            <v>FS</v>
          </cell>
          <cell r="Q375" t="str">
            <v>NAC.</v>
          </cell>
        </row>
        <row r="376">
          <cell r="A376" t="str">
            <v>TELE5:NAC.</v>
          </cell>
          <cell r="B376" t="str">
            <v>. 19H15</v>
          </cell>
          <cell r="C376">
            <v>0.80208333333333337</v>
          </cell>
          <cell r="D376">
            <v>36282</v>
          </cell>
          <cell r="E376">
            <v>20</v>
          </cell>
          <cell r="F376">
            <v>1</v>
          </cell>
          <cell r="G376">
            <v>630</v>
          </cell>
          <cell r="H376">
            <v>188</v>
          </cell>
          <cell r="I376">
            <v>3.4</v>
          </cell>
          <cell r="J376" t="str">
            <v xml:space="preserve"> CINE</v>
          </cell>
          <cell r="K376" t="str">
            <v xml:space="preserve"> CINE</v>
          </cell>
          <cell r="L376">
            <v>630</v>
          </cell>
          <cell r="M376">
            <v>188</v>
          </cell>
          <cell r="N376">
            <v>3.4</v>
          </cell>
          <cell r="O376" t="str">
            <v>DT</v>
          </cell>
          <cell r="P376" t="str">
            <v>FS</v>
          </cell>
          <cell r="Q376" t="str">
            <v>NAC.</v>
          </cell>
        </row>
        <row r="377">
          <cell r="A377" t="str">
            <v>TELE5:NAC.</v>
          </cell>
          <cell r="B377" t="str">
            <v>. 20H45</v>
          </cell>
          <cell r="C377">
            <v>0.86458333333333337</v>
          </cell>
          <cell r="D377">
            <v>36282</v>
          </cell>
          <cell r="E377">
            <v>20</v>
          </cell>
          <cell r="F377">
            <v>1</v>
          </cell>
          <cell r="G377">
            <v>450</v>
          </cell>
          <cell r="H377">
            <v>138</v>
          </cell>
          <cell r="I377">
            <v>3.3</v>
          </cell>
          <cell r="J377" t="str">
            <v xml:space="preserve"> NOTICIAS 2</v>
          </cell>
          <cell r="K377" t="str">
            <v xml:space="preserve"> NOTICIAS 2</v>
          </cell>
          <cell r="L377">
            <v>450</v>
          </cell>
          <cell r="M377">
            <v>138</v>
          </cell>
          <cell r="N377">
            <v>3.3</v>
          </cell>
          <cell r="O377" t="str">
            <v>PT</v>
          </cell>
          <cell r="P377" t="str">
            <v>FS</v>
          </cell>
          <cell r="Q377" t="str">
            <v>NAC.</v>
          </cell>
        </row>
        <row r="378">
          <cell r="A378" t="str">
            <v>TELE5:NAC.</v>
          </cell>
          <cell r="B378" t="str">
            <v>. 22H30</v>
          </cell>
          <cell r="C378">
            <v>0.9375</v>
          </cell>
          <cell r="D378">
            <v>36282</v>
          </cell>
          <cell r="E378">
            <v>20</v>
          </cell>
          <cell r="F378">
            <v>1</v>
          </cell>
          <cell r="G378">
            <v>1150</v>
          </cell>
          <cell r="H378">
            <v>205</v>
          </cell>
          <cell r="I378">
            <v>5.6</v>
          </cell>
          <cell r="J378" t="str">
            <v xml:space="preserve"> ME LO DIJO PEREZ</v>
          </cell>
          <cell r="K378" t="str">
            <v xml:space="preserve"> ME LO DIJO PEREZ</v>
          </cell>
          <cell r="L378">
            <v>1150</v>
          </cell>
          <cell r="M378">
            <v>205</v>
          </cell>
          <cell r="N378">
            <v>5.6</v>
          </cell>
          <cell r="O378" t="str">
            <v>PT</v>
          </cell>
          <cell r="P378" t="str">
            <v>FS</v>
          </cell>
          <cell r="Q378" t="str">
            <v>NAC.</v>
          </cell>
        </row>
        <row r="379">
          <cell r="A379" t="str">
            <v>TELE5:NAC.</v>
          </cell>
          <cell r="B379" t="str">
            <v>. 22H45</v>
          </cell>
          <cell r="C379">
            <v>0.94791666666666663</v>
          </cell>
          <cell r="D379">
            <v>36282</v>
          </cell>
          <cell r="E379">
            <v>20</v>
          </cell>
          <cell r="F379">
            <v>1</v>
          </cell>
          <cell r="G379">
            <v>1150</v>
          </cell>
          <cell r="H379">
            <v>194</v>
          </cell>
          <cell r="I379">
            <v>5.9</v>
          </cell>
          <cell r="J379" t="str">
            <v xml:space="preserve"> ME LO DIJO PEREZ</v>
          </cell>
          <cell r="K379" t="str">
            <v xml:space="preserve"> ME LO DIJO PEREZ</v>
          </cell>
          <cell r="L379">
            <v>1150</v>
          </cell>
          <cell r="M379">
            <v>194</v>
          </cell>
          <cell r="N379">
            <v>5.9</v>
          </cell>
          <cell r="O379" t="str">
            <v>PT</v>
          </cell>
          <cell r="P379" t="str">
            <v>FS</v>
          </cell>
          <cell r="Q379" t="str">
            <v>NAC.</v>
          </cell>
        </row>
        <row r="380">
          <cell r="A380" t="str">
            <v>TELE5:NAC.</v>
          </cell>
          <cell r="B380" t="str">
            <v>. 23H00</v>
          </cell>
          <cell r="C380">
            <v>0.95833333333333337</v>
          </cell>
          <cell r="D380">
            <v>36282</v>
          </cell>
          <cell r="E380">
            <v>20</v>
          </cell>
          <cell r="F380">
            <v>1</v>
          </cell>
          <cell r="G380">
            <v>1150</v>
          </cell>
          <cell r="H380">
            <v>177</v>
          </cell>
          <cell r="I380">
            <v>6.5</v>
          </cell>
          <cell r="J380" t="str">
            <v xml:space="preserve"> ME LO DIJO PEREZ</v>
          </cell>
          <cell r="K380" t="str">
            <v xml:space="preserve"> ME LO DIJO PEREZ</v>
          </cell>
          <cell r="L380">
            <v>1150</v>
          </cell>
          <cell r="M380">
            <v>177</v>
          </cell>
          <cell r="N380">
            <v>6.5</v>
          </cell>
          <cell r="O380" t="str">
            <v>PT</v>
          </cell>
          <cell r="P380" t="str">
            <v>FS</v>
          </cell>
          <cell r="Q380" t="str">
            <v>NAC.</v>
          </cell>
        </row>
        <row r="381">
          <cell r="A381" t="str">
            <v>TELE5:NAC.</v>
          </cell>
          <cell r="B381" t="str">
            <v>. 22H45</v>
          </cell>
          <cell r="C381">
            <v>0.94791666666666663</v>
          </cell>
          <cell r="D381">
            <v>36283</v>
          </cell>
          <cell r="E381">
            <v>20</v>
          </cell>
          <cell r="F381">
            <v>1</v>
          </cell>
          <cell r="G381">
            <v>2200</v>
          </cell>
          <cell r="H381">
            <v>182</v>
          </cell>
          <cell r="I381">
            <v>12.1</v>
          </cell>
          <cell r="J381" t="str">
            <v xml:space="preserve"> PETRA DELICADO</v>
          </cell>
          <cell r="K381" t="str">
            <v xml:space="preserve"> PETRA DELICADO</v>
          </cell>
          <cell r="L381">
            <v>2200</v>
          </cell>
          <cell r="M381">
            <v>182</v>
          </cell>
          <cell r="N381">
            <v>12.1</v>
          </cell>
          <cell r="O381" t="str">
            <v>PT</v>
          </cell>
          <cell r="P381" t="str">
            <v>Lab</v>
          </cell>
          <cell r="Q381" t="str">
            <v>NAC.</v>
          </cell>
        </row>
        <row r="382">
          <cell r="A382" t="str">
            <v>TELE5:NAC.</v>
          </cell>
          <cell r="B382" t="str">
            <v>. 16H30</v>
          </cell>
          <cell r="C382">
            <v>0.6875</v>
          </cell>
          <cell r="D382">
            <v>36284</v>
          </cell>
          <cell r="E382">
            <v>20</v>
          </cell>
          <cell r="F382">
            <v>1</v>
          </cell>
          <cell r="G382">
            <v>750</v>
          </cell>
          <cell r="H382">
            <v>175</v>
          </cell>
          <cell r="I382">
            <v>4.3</v>
          </cell>
          <cell r="J382" t="str">
            <v xml:space="preserve"> CINE</v>
          </cell>
          <cell r="K382" t="str">
            <v xml:space="preserve"> CINE</v>
          </cell>
          <cell r="L382">
            <v>750</v>
          </cell>
          <cell r="M382">
            <v>175</v>
          </cell>
          <cell r="N382">
            <v>4.3</v>
          </cell>
          <cell r="O382" t="str">
            <v>DT</v>
          </cell>
          <cell r="P382" t="str">
            <v>Lab</v>
          </cell>
          <cell r="Q382" t="str">
            <v>NAC.</v>
          </cell>
        </row>
        <row r="383">
          <cell r="A383" t="str">
            <v>TELE5:NAC.</v>
          </cell>
          <cell r="B383" t="str">
            <v>. 23H15</v>
          </cell>
          <cell r="C383">
            <v>0.96875</v>
          </cell>
          <cell r="D383">
            <v>36284</v>
          </cell>
          <cell r="E383">
            <v>20</v>
          </cell>
          <cell r="F383">
            <v>1</v>
          </cell>
          <cell r="G383">
            <v>5650</v>
          </cell>
          <cell r="H383">
            <v>710</v>
          </cell>
          <cell r="I383">
            <v>8</v>
          </cell>
          <cell r="J383" t="str">
            <v xml:space="preserve"> MEDICO DE FAMILIA</v>
          </cell>
          <cell r="K383" t="str">
            <v xml:space="preserve"> MEDICO DE FAMILIA</v>
          </cell>
          <cell r="L383">
            <v>5650</v>
          </cell>
          <cell r="M383">
            <v>710</v>
          </cell>
          <cell r="N383">
            <v>8</v>
          </cell>
          <cell r="O383" t="str">
            <v>PT</v>
          </cell>
          <cell r="P383" t="str">
            <v>Lab</v>
          </cell>
          <cell r="Q383" t="str">
            <v>NAC.</v>
          </cell>
        </row>
        <row r="384">
          <cell r="A384" t="str">
            <v>TELE5:NAC.</v>
          </cell>
          <cell r="B384" t="str">
            <v>. 14H45</v>
          </cell>
          <cell r="C384">
            <v>0.61458333333333337</v>
          </cell>
          <cell r="D384">
            <v>36285</v>
          </cell>
          <cell r="E384">
            <v>20</v>
          </cell>
          <cell r="F384">
            <v>1</v>
          </cell>
          <cell r="G384">
            <v>1150</v>
          </cell>
          <cell r="H384">
            <v>284</v>
          </cell>
          <cell r="I384">
            <v>4.0999999999999996</v>
          </cell>
          <cell r="J384" t="str">
            <v xml:space="preserve"> NOTICIAS 1</v>
          </cell>
          <cell r="K384" t="str">
            <v xml:space="preserve"> NOTICIAS 1</v>
          </cell>
          <cell r="L384">
            <v>1150</v>
          </cell>
          <cell r="M384">
            <v>284</v>
          </cell>
          <cell r="N384">
            <v>4.0999999999999996</v>
          </cell>
          <cell r="O384" t="str">
            <v>DT</v>
          </cell>
          <cell r="P384" t="str">
            <v>Lab</v>
          </cell>
          <cell r="Q384" t="str">
            <v>NAC.</v>
          </cell>
        </row>
        <row r="385">
          <cell r="A385" t="str">
            <v>TELE5:NAC.</v>
          </cell>
          <cell r="B385" t="str">
            <v>. 14H45</v>
          </cell>
          <cell r="C385">
            <v>0.61458333333333337</v>
          </cell>
          <cell r="D385">
            <v>36286</v>
          </cell>
          <cell r="E385">
            <v>20</v>
          </cell>
          <cell r="F385">
            <v>1</v>
          </cell>
          <cell r="G385">
            <v>1150</v>
          </cell>
          <cell r="H385">
            <v>301</v>
          </cell>
          <cell r="I385">
            <v>3.8</v>
          </cell>
          <cell r="J385" t="str">
            <v xml:space="preserve"> NOTICIAS 1</v>
          </cell>
          <cell r="K385" t="str">
            <v xml:space="preserve"> NOTICIAS 1</v>
          </cell>
          <cell r="L385">
            <v>1150</v>
          </cell>
          <cell r="M385">
            <v>301</v>
          </cell>
          <cell r="N385">
            <v>3.8</v>
          </cell>
          <cell r="O385" t="str">
            <v>DT</v>
          </cell>
          <cell r="P385" t="str">
            <v>Lab</v>
          </cell>
          <cell r="Q385" t="str">
            <v>NAC.</v>
          </cell>
        </row>
        <row r="386">
          <cell r="A386" t="str">
            <v>TELE5:NAC.</v>
          </cell>
          <cell r="B386" t="str">
            <v>. 20H45</v>
          </cell>
          <cell r="C386">
            <v>0.86458333333333337</v>
          </cell>
          <cell r="D386">
            <v>36286</v>
          </cell>
          <cell r="E386">
            <v>20</v>
          </cell>
          <cell r="F386">
            <v>1</v>
          </cell>
          <cell r="G386">
            <v>1400</v>
          </cell>
          <cell r="H386">
            <v>599</v>
          </cell>
          <cell r="I386">
            <v>2.2999999999999998</v>
          </cell>
          <cell r="J386" t="str">
            <v xml:space="preserve"> NOTICIAS 2</v>
          </cell>
          <cell r="K386" t="str">
            <v xml:space="preserve"> NOTICIAS 2</v>
          </cell>
          <cell r="L386">
            <v>1400</v>
          </cell>
          <cell r="M386">
            <v>599</v>
          </cell>
          <cell r="N386">
            <v>2.2999999999999998</v>
          </cell>
          <cell r="O386" t="str">
            <v>PT</v>
          </cell>
          <cell r="P386" t="str">
            <v>Lab</v>
          </cell>
          <cell r="Q386" t="str">
            <v>NAC.</v>
          </cell>
        </row>
        <row r="387">
          <cell r="A387" t="str">
            <v>TELE5:NAC.</v>
          </cell>
          <cell r="B387" t="str">
            <v>. 24H15</v>
          </cell>
          <cell r="C387">
            <v>1.0104166666666667</v>
          </cell>
          <cell r="D387">
            <v>36286</v>
          </cell>
          <cell r="E387">
            <v>20</v>
          </cell>
          <cell r="F387">
            <v>1</v>
          </cell>
          <cell r="G387">
            <v>150</v>
          </cell>
          <cell r="H387">
            <v>35</v>
          </cell>
          <cell r="I387">
            <v>4.3</v>
          </cell>
          <cell r="J387" t="str">
            <v xml:space="preserve"> CRONICAS MARCIANAS</v>
          </cell>
          <cell r="K387" t="str">
            <v xml:space="preserve"> CRONICAS MARCIANAS</v>
          </cell>
          <cell r="L387">
            <v>150</v>
          </cell>
          <cell r="M387">
            <v>35</v>
          </cell>
          <cell r="N387">
            <v>4.3</v>
          </cell>
          <cell r="O387" t="str">
            <v>PT</v>
          </cell>
          <cell r="P387" t="str">
            <v>Lab</v>
          </cell>
          <cell r="Q387" t="str">
            <v>NAC.</v>
          </cell>
        </row>
        <row r="388">
          <cell r="A388" t="str">
            <v>TELE5:NAC.</v>
          </cell>
          <cell r="B388" t="str">
            <v>. 15H30</v>
          </cell>
          <cell r="C388">
            <v>0.64583333333333337</v>
          </cell>
          <cell r="D388">
            <v>36288</v>
          </cell>
          <cell r="E388">
            <v>20</v>
          </cell>
          <cell r="F388">
            <v>1</v>
          </cell>
          <cell r="G388">
            <v>1200</v>
          </cell>
          <cell r="H388">
            <v>302</v>
          </cell>
          <cell r="I388">
            <v>4</v>
          </cell>
          <cell r="J388" t="str">
            <v xml:space="preserve"> CINE FAMILIAR</v>
          </cell>
          <cell r="K388" t="str">
            <v xml:space="preserve"> CINE FAMILIAR</v>
          </cell>
          <cell r="L388">
            <v>1200</v>
          </cell>
          <cell r="M388">
            <v>302</v>
          </cell>
          <cell r="N388">
            <v>4</v>
          </cell>
          <cell r="O388" t="str">
            <v>DT</v>
          </cell>
          <cell r="P388" t="str">
            <v>FS</v>
          </cell>
          <cell r="Q388" t="str">
            <v>NAC.</v>
          </cell>
        </row>
        <row r="389">
          <cell r="A389" t="str">
            <v>TELE5:NAC.</v>
          </cell>
          <cell r="B389" t="str">
            <v>. 16H00</v>
          </cell>
          <cell r="C389">
            <v>0.66666666666666663</v>
          </cell>
          <cell r="D389">
            <v>36288</v>
          </cell>
          <cell r="E389">
            <v>20</v>
          </cell>
          <cell r="F389">
            <v>1</v>
          </cell>
          <cell r="G389">
            <v>1200</v>
          </cell>
          <cell r="H389">
            <v>230</v>
          </cell>
          <cell r="I389">
            <v>5.2</v>
          </cell>
          <cell r="J389" t="str">
            <v xml:space="preserve"> CINE FAMILIAR</v>
          </cell>
          <cell r="K389" t="str">
            <v xml:space="preserve"> CINE FAMILIAR</v>
          </cell>
          <cell r="L389">
            <v>1200</v>
          </cell>
          <cell r="M389">
            <v>230</v>
          </cell>
          <cell r="N389">
            <v>5.2</v>
          </cell>
          <cell r="O389" t="str">
            <v>DT</v>
          </cell>
          <cell r="P389" t="str">
            <v>FS</v>
          </cell>
          <cell r="Q389" t="str">
            <v>NAC.</v>
          </cell>
        </row>
        <row r="390">
          <cell r="A390" t="str">
            <v>TELE5:NAC.</v>
          </cell>
          <cell r="B390" t="str">
            <v>. 16H45</v>
          </cell>
          <cell r="C390">
            <v>0.69791666666666663</v>
          </cell>
          <cell r="D390">
            <v>36288</v>
          </cell>
          <cell r="E390">
            <v>20</v>
          </cell>
          <cell r="F390">
            <v>1</v>
          </cell>
          <cell r="G390">
            <v>1200</v>
          </cell>
          <cell r="H390">
            <v>261</v>
          </cell>
          <cell r="I390">
            <v>4.5999999999999996</v>
          </cell>
          <cell r="J390" t="str">
            <v xml:space="preserve"> CINE FAMILIAR</v>
          </cell>
          <cell r="K390" t="str">
            <v xml:space="preserve"> CINE FAMILIAR</v>
          </cell>
          <cell r="L390">
            <v>1200</v>
          </cell>
          <cell r="M390">
            <v>261</v>
          </cell>
          <cell r="N390">
            <v>4.5999999999999996</v>
          </cell>
          <cell r="O390" t="str">
            <v>DT</v>
          </cell>
          <cell r="P390" t="str">
            <v>FS</v>
          </cell>
          <cell r="Q390" t="str">
            <v>NAC.</v>
          </cell>
        </row>
        <row r="391">
          <cell r="A391" t="str">
            <v>TELE5:NAC.</v>
          </cell>
          <cell r="B391" t="str">
            <v>. 18H15</v>
          </cell>
          <cell r="C391">
            <v>0.76041666666666663</v>
          </cell>
          <cell r="D391">
            <v>36288</v>
          </cell>
          <cell r="E391">
            <v>20</v>
          </cell>
          <cell r="F391">
            <v>1</v>
          </cell>
          <cell r="G391">
            <v>630</v>
          </cell>
          <cell r="H391">
            <v>179</v>
          </cell>
          <cell r="I391">
            <v>3.5</v>
          </cell>
          <cell r="J391" t="str">
            <v xml:space="preserve"> CINE</v>
          </cell>
          <cell r="K391" t="str">
            <v xml:space="preserve"> CINE</v>
          </cell>
          <cell r="L391">
            <v>630</v>
          </cell>
          <cell r="M391">
            <v>179</v>
          </cell>
          <cell r="N391">
            <v>3.5</v>
          </cell>
          <cell r="O391" t="str">
            <v>DT</v>
          </cell>
          <cell r="P391" t="str">
            <v>FS</v>
          </cell>
          <cell r="Q391" t="str">
            <v>NAC.</v>
          </cell>
        </row>
        <row r="392">
          <cell r="A392" t="str">
            <v>TELE5:NAC.</v>
          </cell>
          <cell r="B392" t="str">
            <v>. 16H00</v>
          </cell>
          <cell r="C392">
            <v>0.66666666666666663</v>
          </cell>
          <cell r="D392">
            <v>36289</v>
          </cell>
          <cell r="E392">
            <v>20</v>
          </cell>
          <cell r="F392">
            <v>1</v>
          </cell>
          <cell r="G392">
            <v>1180</v>
          </cell>
          <cell r="H392">
            <v>182</v>
          </cell>
          <cell r="I392">
            <v>6.5</v>
          </cell>
          <cell r="J392" t="str">
            <v xml:space="preserve"> CAIGA QUIEN CAIGA</v>
          </cell>
          <cell r="K392" t="str">
            <v xml:space="preserve"> CAIGA QUIEN CAIGA</v>
          </cell>
          <cell r="L392">
            <v>1180</v>
          </cell>
          <cell r="M392">
            <v>182</v>
          </cell>
          <cell r="N392">
            <v>6.5</v>
          </cell>
          <cell r="O392" t="str">
            <v>DT</v>
          </cell>
          <cell r="P392" t="str">
            <v>FS</v>
          </cell>
          <cell r="Q392" t="str">
            <v>NAC.</v>
          </cell>
        </row>
        <row r="393">
          <cell r="A393" t="str">
            <v>TELE5:NAC.</v>
          </cell>
          <cell r="B393" t="str">
            <v>. 17H15</v>
          </cell>
          <cell r="C393">
            <v>0.71875</v>
          </cell>
          <cell r="D393">
            <v>36289</v>
          </cell>
          <cell r="E393">
            <v>20</v>
          </cell>
          <cell r="F393">
            <v>1</v>
          </cell>
          <cell r="G393">
            <v>630</v>
          </cell>
          <cell r="H393">
            <v>165</v>
          </cell>
          <cell r="I393">
            <v>3.8</v>
          </cell>
          <cell r="J393" t="str">
            <v xml:space="preserve"> CINE</v>
          </cell>
          <cell r="K393" t="str">
            <v xml:space="preserve"> CINE</v>
          </cell>
          <cell r="L393">
            <v>630</v>
          </cell>
          <cell r="M393">
            <v>165</v>
          </cell>
          <cell r="N393">
            <v>3.8</v>
          </cell>
          <cell r="O393" t="str">
            <v>DT</v>
          </cell>
          <cell r="P393" t="str">
            <v>FS</v>
          </cell>
          <cell r="Q393" t="str">
            <v>NAC.</v>
          </cell>
        </row>
        <row r="394">
          <cell r="A394" t="str">
            <v>TELE5:NAC.</v>
          </cell>
          <cell r="B394" t="str">
            <v>. 18H15</v>
          </cell>
          <cell r="C394">
            <v>0.76041666666666663</v>
          </cell>
          <cell r="D394">
            <v>36289</v>
          </cell>
          <cell r="E394">
            <v>20</v>
          </cell>
          <cell r="F394">
            <v>1</v>
          </cell>
          <cell r="G394">
            <v>630</v>
          </cell>
          <cell r="H394">
            <v>144</v>
          </cell>
          <cell r="I394">
            <v>4.4000000000000004</v>
          </cell>
          <cell r="J394" t="str">
            <v xml:space="preserve"> CINE</v>
          </cell>
          <cell r="K394" t="str">
            <v xml:space="preserve"> CINE</v>
          </cell>
          <cell r="L394">
            <v>630</v>
          </cell>
          <cell r="M394">
            <v>144</v>
          </cell>
          <cell r="N394">
            <v>4.4000000000000004</v>
          </cell>
          <cell r="O394" t="str">
            <v>DT</v>
          </cell>
          <cell r="P394" t="str">
            <v>FS</v>
          </cell>
          <cell r="Q394" t="str">
            <v>NAC.</v>
          </cell>
        </row>
        <row r="395">
          <cell r="A395" t="str">
            <v>TELE5:NAC.</v>
          </cell>
          <cell r="B395" t="str">
            <v>. 23H00</v>
          </cell>
          <cell r="C395">
            <v>0.95833333333333337</v>
          </cell>
          <cell r="D395">
            <v>36289</v>
          </cell>
          <cell r="E395">
            <v>20</v>
          </cell>
          <cell r="F395">
            <v>1</v>
          </cell>
          <cell r="G395">
            <v>1150</v>
          </cell>
          <cell r="H395">
            <v>181</v>
          </cell>
          <cell r="I395">
            <v>6.4</v>
          </cell>
          <cell r="J395" t="str">
            <v xml:space="preserve"> ME LO DIJO PEREZ</v>
          </cell>
          <cell r="K395" t="str">
            <v xml:space="preserve"> ME LO DIJO PEREZ</v>
          </cell>
          <cell r="L395">
            <v>1150</v>
          </cell>
          <cell r="M395">
            <v>181</v>
          </cell>
          <cell r="N395">
            <v>6.4</v>
          </cell>
          <cell r="O395" t="str">
            <v>PT</v>
          </cell>
          <cell r="P395" t="str">
            <v>FS</v>
          </cell>
          <cell r="Q395" t="str">
            <v>NAC.</v>
          </cell>
        </row>
        <row r="396">
          <cell r="A396" t="str">
            <v>TELE5:NAC.</v>
          </cell>
          <cell r="B396" t="str">
            <v>. 15H45</v>
          </cell>
          <cell r="C396">
            <v>0.65625</v>
          </cell>
          <cell r="D396">
            <v>36290</v>
          </cell>
          <cell r="E396">
            <v>20</v>
          </cell>
          <cell r="F396">
            <v>1</v>
          </cell>
          <cell r="G396">
            <v>1240</v>
          </cell>
          <cell r="H396">
            <v>252</v>
          </cell>
          <cell r="I396">
            <v>4.9000000000000004</v>
          </cell>
          <cell r="J396" t="str">
            <v xml:space="preserve"> AL SALIR DE CLASE</v>
          </cell>
          <cell r="K396" t="str">
            <v xml:space="preserve"> AL SALIR DE CLASE</v>
          </cell>
          <cell r="L396">
            <v>1240</v>
          </cell>
          <cell r="M396">
            <v>252</v>
          </cell>
          <cell r="N396">
            <v>4.9000000000000004</v>
          </cell>
          <cell r="O396" t="str">
            <v>DT</v>
          </cell>
          <cell r="P396" t="str">
            <v>Lab</v>
          </cell>
          <cell r="Q396" t="str">
            <v>NAC.</v>
          </cell>
        </row>
        <row r="397">
          <cell r="A397" t="str">
            <v>TELE5:NAC.</v>
          </cell>
          <cell r="B397" t="str">
            <v>. 14H45</v>
          </cell>
          <cell r="C397">
            <v>0.61458333333333337</v>
          </cell>
          <cell r="D397">
            <v>36291</v>
          </cell>
          <cell r="E397">
            <v>20</v>
          </cell>
          <cell r="F397">
            <v>1</v>
          </cell>
          <cell r="G397">
            <v>1150</v>
          </cell>
          <cell r="H397">
            <v>284</v>
          </cell>
          <cell r="I397">
            <v>4.0999999999999996</v>
          </cell>
          <cell r="J397" t="str">
            <v xml:space="preserve"> NOTICIAS 1</v>
          </cell>
          <cell r="K397" t="str">
            <v xml:space="preserve"> NOTICIAS 1</v>
          </cell>
          <cell r="L397">
            <v>1150</v>
          </cell>
          <cell r="M397">
            <v>284</v>
          </cell>
          <cell r="N397">
            <v>4.0999999999999996</v>
          </cell>
          <cell r="O397" t="str">
            <v>DT</v>
          </cell>
          <cell r="P397" t="str">
            <v>Lab</v>
          </cell>
          <cell r="Q397" t="str">
            <v>NAC.</v>
          </cell>
        </row>
        <row r="398">
          <cell r="A398" t="str">
            <v>TELE5:NAC.</v>
          </cell>
          <cell r="B398" t="str">
            <v>. 22H15</v>
          </cell>
          <cell r="C398">
            <v>0.92708333333333337</v>
          </cell>
          <cell r="D398">
            <v>36291</v>
          </cell>
          <cell r="E398">
            <v>20</v>
          </cell>
          <cell r="F398">
            <v>1</v>
          </cell>
          <cell r="G398">
            <v>5650</v>
          </cell>
          <cell r="H398">
            <v>992</v>
          </cell>
          <cell r="I398">
            <v>5.7</v>
          </cell>
          <cell r="J398" t="str">
            <v xml:space="preserve"> MEDICO DE FAMILIA</v>
          </cell>
          <cell r="K398" t="str">
            <v xml:space="preserve"> MEDICO DE FAMILIA</v>
          </cell>
          <cell r="L398">
            <v>5650</v>
          </cell>
          <cell r="M398">
            <v>992</v>
          </cell>
          <cell r="N398">
            <v>5.7</v>
          </cell>
          <cell r="O398" t="str">
            <v>PT</v>
          </cell>
          <cell r="P398" t="str">
            <v>Lab</v>
          </cell>
          <cell r="Q398" t="str">
            <v>NAC.</v>
          </cell>
        </row>
        <row r="399">
          <cell r="A399" t="str">
            <v>TELE5:NAC.</v>
          </cell>
          <cell r="B399" t="str">
            <v>. 15H45</v>
          </cell>
          <cell r="C399">
            <v>0.65625</v>
          </cell>
          <cell r="D399">
            <v>36292</v>
          </cell>
          <cell r="E399">
            <v>20</v>
          </cell>
          <cell r="F399">
            <v>1</v>
          </cell>
          <cell r="G399">
            <v>1240</v>
          </cell>
          <cell r="H399">
            <v>265</v>
          </cell>
          <cell r="I399">
            <v>4.7</v>
          </cell>
          <cell r="J399" t="str">
            <v xml:space="preserve"> AL SALIR DE CLASE</v>
          </cell>
          <cell r="K399" t="str">
            <v xml:space="preserve"> AL SALIR DE CLASE</v>
          </cell>
          <cell r="L399">
            <v>1240</v>
          </cell>
          <cell r="M399">
            <v>265</v>
          </cell>
          <cell r="N399">
            <v>4.7</v>
          </cell>
          <cell r="O399" t="str">
            <v>DT</v>
          </cell>
          <cell r="P399" t="str">
            <v>Lab</v>
          </cell>
          <cell r="Q399" t="str">
            <v>NAC.</v>
          </cell>
        </row>
        <row r="400">
          <cell r="A400" t="str">
            <v>TELE5:NAC.</v>
          </cell>
          <cell r="B400" t="str">
            <v>. 17H00</v>
          </cell>
          <cell r="C400">
            <v>0.70833333333333337</v>
          </cell>
          <cell r="D400">
            <v>36292</v>
          </cell>
          <cell r="E400">
            <v>20</v>
          </cell>
          <cell r="F400">
            <v>1</v>
          </cell>
          <cell r="G400">
            <v>750</v>
          </cell>
          <cell r="H400">
            <v>214</v>
          </cell>
          <cell r="I400">
            <v>3.5</v>
          </cell>
          <cell r="J400" t="str">
            <v xml:space="preserve"> CINE</v>
          </cell>
          <cell r="K400" t="str">
            <v xml:space="preserve"> CINE</v>
          </cell>
          <cell r="L400">
            <v>750</v>
          </cell>
          <cell r="M400">
            <v>214</v>
          </cell>
          <cell r="N400">
            <v>3.5</v>
          </cell>
          <cell r="O400" t="str">
            <v>DT</v>
          </cell>
          <cell r="P400" t="str">
            <v>Lab</v>
          </cell>
          <cell r="Q400" t="str">
            <v>NAC.</v>
          </cell>
        </row>
        <row r="401">
          <cell r="A401" t="str">
            <v>TELE5:NAC.</v>
          </cell>
          <cell r="B401" t="str">
            <v>. 23H30</v>
          </cell>
          <cell r="C401">
            <v>0.97916666666666663</v>
          </cell>
          <cell r="D401">
            <v>36292</v>
          </cell>
          <cell r="E401">
            <v>20</v>
          </cell>
          <cell r="F401">
            <v>1</v>
          </cell>
          <cell r="G401">
            <v>1000</v>
          </cell>
          <cell r="H401">
            <v>137</v>
          </cell>
          <cell r="I401">
            <v>7.3</v>
          </cell>
          <cell r="J401" t="str">
            <v xml:space="preserve"> CRONICAS MARCIANAS</v>
          </cell>
          <cell r="K401" t="str">
            <v xml:space="preserve"> CRONICAS MARCIANAS</v>
          </cell>
          <cell r="L401">
            <v>1000</v>
          </cell>
          <cell r="M401">
            <v>137</v>
          </cell>
          <cell r="N401">
            <v>7.3</v>
          </cell>
          <cell r="O401" t="str">
            <v>PT</v>
          </cell>
          <cell r="P401" t="str">
            <v>Lab</v>
          </cell>
          <cell r="Q401" t="str">
            <v>NAC.</v>
          </cell>
        </row>
        <row r="402">
          <cell r="A402" t="str">
            <v>TELE5:NAC.</v>
          </cell>
          <cell r="B402" t="str">
            <v>. 14H45</v>
          </cell>
          <cell r="C402">
            <v>0.61458333333333337</v>
          </cell>
          <cell r="D402">
            <v>36293</v>
          </cell>
          <cell r="E402">
            <v>20</v>
          </cell>
          <cell r="F402">
            <v>1</v>
          </cell>
          <cell r="G402">
            <v>1150</v>
          </cell>
          <cell r="H402">
            <v>301</v>
          </cell>
          <cell r="I402">
            <v>3.8</v>
          </cell>
          <cell r="J402" t="str">
            <v xml:space="preserve"> NOTICIAS 1</v>
          </cell>
          <cell r="K402" t="str">
            <v xml:space="preserve"> NOTICIAS 1</v>
          </cell>
          <cell r="L402">
            <v>1150</v>
          </cell>
          <cell r="M402">
            <v>301</v>
          </cell>
          <cell r="N402">
            <v>3.8</v>
          </cell>
          <cell r="O402" t="str">
            <v>DT</v>
          </cell>
          <cell r="P402" t="str">
            <v>Lab</v>
          </cell>
          <cell r="Q402" t="str">
            <v>NAC.</v>
          </cell>
        </row>
        <row r="403">
          <cell r="A403" t="str">
            <v>TELE5:NAC.</v>
          </cell>
          <cell r="B403" t="str">
            <v>. 16H00</v>
          </cell>
          <cell r="C403">
            <v>0.66666666666666663</v>
          </cell>
          <cell r="D403">
            <v>36295</v>
          </cell>
          <cell r="E403">
            <v>20</v>
          </cell>
          <cell r="F403">
            <v>1</v>
          </cell>
          <cell r="G403">
            <v>1200</v>
          </cell>
          <cell r="H403">
            <v>237</v>
          </cell>
          <cell r="I403">
            <v>5.0999999999999996</v>
          </cell>
          <cell r="J403" t="str">
            <v xml:space="preserve"> CINE FAMILIAR</v>
          </cell>
          <cell r="K403" t="str">
            <v xml:space="preserve"> CINE FAMILIAR</v>
          </cell>
          <cell r="L403">
            <v>1200</v>
          </cell>
          <cell r="M403">
            <v>237</v>
          </cell>
          <cell r="N403">
            <v>5.0999999999999996</v>
          </cell>
          <cell r="O403" t="str">
            <v>DT</v>
          </cell>
          <cell r="P403" t="str">
            <v>FS</v>
          </cell>
          <cell r="Q403" t="str">
            <v>NAC.</v>
          </cell>
        </row>
        <row r="404">
          <cell r="A404" t="str">
            <v>TELE5:NAC.</v>
          </cell>
          <cell r="B404" t="str">
            <v>. 17H15</v>
          </cell>
          <cell r="C404">
            <v>0.71875</v>
          </cell>
          <cell r="D404">
            <v>36295</v>
          </cell>
          <cell r="E404">
            <v>20</v>
          </cell>
          <cell r="F404">
            <v>1</v>
          </cell>
          <cell r="G404">
            <v>1200</v>
          </cell>
          <cell r="H404">
            <v>327</v>
          </cell>
          <cell r="I404">
            <v>3.7</v>
          </cell>
          <cell r="J404" t="str">
            <v xml:space="preserve"> CINE FAMILIAR</v>
          </cell>
          <cell r="K404" t="str">
            <v xml:space="preserve"> CINE FAMILIAR</v>
          </cell>
          <cell r="L404">
            <v>1200</v>
          </cell>
          <cell r="M404">
            <v>327</v>
          </cell>
          <cell r="N404">
            <v>3.7</v>
          </cell>
          <cell r="O404" t="str">
            <v>DT</v>
          </cell>
          <cell r="P404" t="str">
            <v>FS</v>
          </cell>
          <cell r="Q404" t="str">
            <v>NAC.</v>
          </cell>
        </row>
        <row r="405">
          <cell r="A405" t="str">
            <v>TELE5:NAC.</v>
          </cell>
          <cell r="B405" t="str">
            <v>. 16H00</v>
          </cell>
          <cell r="C405">
            <v>0.66666666666666663</v>
          </cell>
          <cell r="D405">
            <v>36296</v>
          </cell>
          <cell r="E405">
            <v>20</v>
          </cell>
          <cell r="F405">
            <v>1</v>
          </cell>
          <cell r="G405">
            <v>1180</v>
          </cell>
          <cell r="H405">
            <v>187</v>
          </cell>
          <cell r="I405">
            <v>6.3</v>
          </cell>
          <cell r="J405" t="str">
            <v xml:space="preserve"> CAIGA QUIEN CAIGA</v>
          </cell>
          <cell r="K405" t="str">
            <v xml:space="preserve"> CAIGA QUIEN CAIGA</v>
          </cell>
          <cell r="L405">
            <v>1180</v>
          </cell>
          <cell r="M405">
            <v>187</v>
          </cell>
          <cell r="N405">
            <v>6.3</v>
          </cell>
          <cell r="O405" t="str">
            <v>DT</v>
          </cell>
          <cell r="P405" t="str">
            <v>FS</v>
          </cell>
          <cell r="Q405" t="str">
            <v>NAC.</v>
          </cell>
        </row>
        <row r="406">
          <cell r="A406" t="str">
            <v>TELE5:NAC.</v>
          </cell>
          <cell r="B406" t="str">
            <v>. 16H45</v>
          </cell>
          <cell r="C406">
            <v>0.69791666666666663</v>
          </cell>
          <cell r="D406">
            <v>36296</v>
          </cell>
          <cell r="E406">
            <v>20</v>
          </cell>
          <cell r="F406">
            <v>1</v>
          </cell>
          <cell r="G406">
            <v>630</v>
          </cell>
          <cell r="H406">
            <v>168</v>
          </cell>
          <cell r="I406">
            <v>3.7</v>
          </cell>
          <cell r="J406" t="str">
            <v xml:space="preserve"> CINE</v>
          </cell>
          <cell r="K406" t="str">
            <v xml:space="preserve"> CINE</v>
          </cell>
          <cell r="L406">
            <v>630</v>
          </cell>
          <cell r="M406">
            <v>168</v>
          </cell>
          <cell r="N406">
            <v>3.7</v>
          </cell>
          <cell r="O406" t="str">
            <v>DT</v>
          </cell>
          <cell r="P406" t="str">
            <v>FS</v>
          </cell>
          <cell r="Q406" t="str">
            <v>NAC.</v>
          </cell>
        </row>
        <row r="407">
          <cell r="A407" t="str">
            <v>TELE5:NAC.</v>
          </cell>
          <cell r="B407" t="str">
            <v>. 23H00</v>
          </cell>
          <cell r="C407">
            <v>0.95833333333333337</v>
          </cell>
          <cell r="D407">
            <v>36296</v>
          </cell>
          <cell r="E407">
            <v>20</v>
          </cell>
          <cell r="F407">
            <v>1</v>
          </cell>
          <cell r="G407">
            <v>1150</v>
          </cell>
          <cell r="H407">
            <v>190</v>
          </cell>
          <cell r="I407">
            <v>6.1</v>
          </cell>
          <cell r="J407" t="str">
            <v xml:space="preserve"> ME LO DIJO PEREZ</v>
          </cell>
          <cell r="K407" t="str">
            <v xml:space="preserve"> ME LO DIJO PEREZ</v>
          </cell>
          <cell r="L407">
            <v>1150</v>
          </cell>
          <cell r="M407">
            <v>190</v>
          </cell>
          <cell r="N407">
            <v>6.1</v>
          </cell>
          <cell r="O407" t="str">
            <v>PT</v>
          </cell>
          <cell r="P407" t="str">
            <v>FS</v>
          </cell>
          <cell r="Q407" t="str">
            <v>NAC.</v>
          </cell>
        </row>
        <row r="408">
          <cell r="A408" t="str">
            <v>TELE5:NAC.</v>
          </cell>
          <cell r="B408" t="str">
            <v>. 15H45</v>
          </cell>
          <cell r="C408">
            <v>0.65625</v>
          </cell>
          <cell r="D408">
            <v>36304</v>
          </cell>
          <cell r="E408">
            <v>20</v>
          </cell>
          <cell r="F408">
            <v>1</v>
          </cell>
          <cell r="G408">
            <v>1240</v>
          </cell>
          <cell r="H408">
            <v>252</v>
          </cell>
          <cell r="I408">
            <v>4.9000000000000004</v>
          </cell>
          <cell r="J408" t="str">
            <v xml:space="preserve"> AL SALIR DE CLASE</v>
          </cell>
          <cell r="K408" t="str">
            <v xml:space="preserve"> AL SALIR DE CLASE</v>
          </cell>
          <cell r="L408">
            <v>1240</v>
          </cell>
          <cell r="M408">
            <v>252</v>
          </cell>
          <cell r="N408">
            <v>4.9000000000000004</v>
          </cell>
          <cell r="O408" t="str">
            <v>DT</v>
          </cell>
          <cell r="P408" t="str">
            <v>Lab</v>
          </cell>
          <cell r="Q408" t="str">
            <v>NAC.</v>
          </cell>
        </row>
        <row r="409">
          <cell r="A409" t="str">
            <v>TELE5:NAC.</v>
          </cell>
          <cell r="B409" t="str">
            <v>. 14H45</v>
          </cell>
          <cell r="C409">
            <v>0.61458333333333337</v>
          </cell>
          <cell r="D409">
            <v>36305</v>
          </cell>
          <cell r="E409">
            <v>20</v>
          </cell>
          <cell r="F409">
            <v>1</v>
          </cell>
          <cell r="G409">
            <v>1150</v>
          </cell>
          <cell r="H409">
            <v>284</v>
          </cell>
          <cell r="I409">
            <v>4.0999999999999996</v>
          </cell>
          <cell r="J409" t="str">
            <v xml:space="preserve"> NOTICIAS 1</v>
          </cell>
          <cell r="K409" t="str">
            <v xml:space="preserve"> NOTICIAS 1</v>
          </cell>
          <cell r="L409">
            <v>1150</v>
          </cell>
          <cell r="M409">
            <v>284</v>
          </cell>
          <cell r="N409">
            <v>4.0999999999999996</v>
          </cell>
          <cell r="O409" t="str">
            <v>DT</v>
          </cell>
          <cell r="P409" t="str">
            <v>Lab</v>
          </cell>
          <cell r="Q409" t="str">
            <v>NAC.</v>
          </cell>
        </row>
        <row r="410">
          <cell r="A410" t="str">
            <v>TELE5:NAC.</v>
          </cell>
          <cell r="B410" t="str">
            <v>. 22H45</v>
          </cell>
          <cell r="C410">
            <v>0.94791666666666663</v>
          </cell>
          <cell r="D410">
            <v>36305</v>
          </cell>
          <cell r="E410">
            <v>20</v>
          </cell>
          <cell r="F410">
            <v>1</v>
          </cell>
          <cell r="G410">
            <v>5650</v>
          </cell>
          <cell r="H410">
            <v>624</v>
          </cell>
          <cell r="I410">
            <v>9.1</v>
          </cell>
          <cell r="J410" t="str">
            <v xml:space="preserve"> MEDICO DE FAMILIA</v>
          </cell>
          <cell r="K410" t="str">
            <v xml:space="preserve"> MEDICO DE FAMILIA</v>
          </cell>
          <cell r="L410">
            <v>5650</v>
          </cell>
          <cell r="M410">
            <v>624</v>
          </cell>
          <cell r="N410">
            <v>9.1</v>
          </cell>
          <cell r="O410" t="str">
            <v>PT</v>
          </cell>
          <cell r="P410" t="str">
            <v>Lab</v>
          </cell>
          <cell r="Q410" t="str">
            <v>NAC.</v>
          </cell>
        </row>
        <row r="411">
          <cell r="A411" t="str">
            <v>TELE5:NAC.</v>
          </cell>
          <cell r="B411" t="str">
            <v>. 15H45</v>
          </cell>
          <cell r="C411">
            <v>0.65625</v>
          </cell>
          <cell r="D411">
            <v>36306</v>
          </cell>
          <cell r="E411">
            <v>20</v>
          </cell>
          <cell r="F411">
            <v>1</v>
          </cell>
          <cell r="G411">
            <v>1240</v>
          </cell>
          <cell r="H411">
            <v>265</v>
          </cell>
          <cell r="I411">
            <v>4.7</v>
          </cell>
          <cell r="J411" t="str">
            <v xml:space="preserve"> AL SALIR DE CLASE</v>
          </cell>
          <cell r="K411" t="str">
            <v xml:space="preserve"> AL SALIR DE CLASE</v>
          </cell>
          <cell r="L411">
            <v>1240</v>
          </cell>
          <cell r="M411">
            <v>265</v>
          </cell>
          <cell r="N411">
            <v>4.7</v>
          </cell>
          <cell r="O411" t="str">
            <v>DT</v>
          </cell>
          <cell r="P411" t="str">
            <v>Lab</v>
          </cell>
          <cell r="Q411" t="str">
            <v>NAC.</v>
          </cell>
        </row>
        <row r="412">
          <cell r="A412" t="str">
            <v>TELE5:NAC.</v>
          </cell>
          <cell r="B412" t="str">
            <v>. 17H00</v>
          </cell>
          <cell r="C412">
            <v>0.70833333333333337</v>
          </cell>
          <cell r="D412">
            <v>36306</v>
          </cell>
          <cell r="E412">
            <v>20</v>
          </cell>
          <cell r="F412">
            <v>1</v>
          </cell>
          <cell r="G412">
            <v>750</v>
          </cell>
          <cell r="H412">
            <v>214</v>
          </cell>
          <cell r="I412">
            <v>3.5</v>
          </cell>
          <cell r="J412" t="str">
            <v xml:space="preserve"> CINE</v>
          </cell>
          <cell r="K412" t="str">
            <v xml:space="preserve"> CINE</v>
          </cell>
          <cell r="L412">
            <v>750</v>
          </cell>
          <cell r="M412">
            <v>214</v>
          </cell>
          <cell r="N412">
            <v>3.5</v>
          </cell>
          <cell r="O412" t="str">
            <v>DT</v>
          </cell>
          <cell r="P412" t="str">
            <v>Lab</v>
          </cell>
          <cell r="Q412" t="str">
            <v>NAC.</v>
          </cell>
        </row>
        <row r="413">
          <cell r="A413" t="str">
            <v>TELE5:NAC.</v>
          </cell>
          <cell r="B413" t="str">
            <v>. 14H45</v>
          </cell>
          <cell r="C413">
            <v>0.61458333333333337</v>
          </cell>
          <cell r="D413">
            <v>36307</v>
          </cell>
          <cell r="E413">
            <v>20</v>
          </cell>
          <cell r="F413">
            <v>1</v>
          </cell>
          <cell r="G413">
            <v>1150</v>
          </cell>
          <cell r="H413">
            <v>301</v>
          </cell>
          <cell r="I413">
            <v>3.8</v>
          </cell>
          <cell r="J413" t="str">
            <v xml:space="preserve"> NOTICIAS 1</v>
          </cell>
          <cell r="K413" t="str">
            <v xml:space="preserve"> NOTICIAS 1</v>
          </cell>
          <cell r="L413">
            <v>1150</v>
          </cell>
          <cell r="M413">
            <v>301</v>
          </cell>
          <cell r="N413">
            <v>3.8</v>
          </cell>
          <cell r="O413" t="str">
            <v>DT</v>
          </cell>
          <cell r="P413" t="str">
            <v>Lab</v>
          </cell>
          <cell r="Q413" t="str">
            <v>NAC.</v>
          </cell>
        </row>
        <row r="414">
          <cell r="A414" t="str">
            <v>TELE5:NAC.</v>
          </cell>
          <cell r="B414" t="str">
            <v>. 15H45</v>
          </cell>
          <cell r="C414">
            <v>0.65625</v>
          </cell>
          <cell r="D414">
            <v>36308</v>
          </cell>
          <cell r="E414">
            <v>20</v>
          </cell>
          <cell r="F414">
            <v>1</v>
          </cell>
          <cell r="G414">
            <v>1240</v>
          </cell>
          <cell r="H414">
            <v>256</v>
          </cell>
          <cell r="I414">
            <v>4.8</v>
          </cell>
          <cell r="J414" t="str">
            <v xml:space="preserve"> AL SALIR DE CLASE</v>
          </cell>
          <cell r="K414" t="str">
            <v xml:space="preserve"> AL SALIR DE CLASE</v>
          </cell>
          <cell r="L414">
            <v>1240</v>
          </cell>
          <cell r="M414">
            <v>256</v>
          </cell>
          <cell r="N414">
            <v>4.8</v>
          </cell>
          <cell r="O414" t="str">
            <v>DT</v>
          </cell>
          <cell r="P414" t="str">
            <v>Lab</v>
          </cell>
          <cell r="Q414" t="str">
            <v>NAC.</v>
          </cell>
        </row>
        <row r="415">
          <cell r="A415" t="str">
            <v>TELE5:NAC.</v>
          </cell>
          <cell r="B415" t="str">
            <v>. 23H00</v>
          </cell>
          <cell r="C415">
            <v>0.95833333333333337</v>
          </cell>
          <cell r="D415">
            <v>36308</v>
          </cell>
          <cell r="E415">
            <v>20</v>
          </cell>
          <cell r="F415">
            <v>1</v>
          </cell>
          <cell r="G415">
            <v>2950</v>
          </cell>
          <cell r="H415">
            <v>285</v>
          </cell>
          <cell r="I415">
            <v>10.4</v>
          </cell>
          <cell r="J415" t="str">
            <v xml:space="preserve"> CINE 5 ESTRELLAS</v>
          </cell>
          <cell r="K415" t="str">
            <v xml:space="preserve"> CINE 5 ESTRELLAS</v>
          </cell>
          <cell r="L415">
            <v>2950</v>
          </cell>
          <cell r="M415">
            <v>285</v>
          </cell>
          <cell r="N415">
            <v>10.4</v>
          </cell>
          <cell r="O415" t="str">
            <v>PT</v>
          </cell>
          <cell r="P415" t="str">
            <v>Lab</v>
          </cell>
          <cell r="Q415" t="str">
            <v>NAC.</v>
          </cell>
        </row>
        <row r="416">
          <cell r="A416" t="str">
            <v>TELE5:NAC.</v>
          </cell>
          <cell r="B416" t="str">
            <v>. 16H00</v>
          </cell>
          <cell r="C416">
            <v>0.66666666666666663</v>
          </cell>
          <cell r="D416">
            <v>36309</v>
          </cell>
          <cell r="E416">
            <v>20</v>
          </cell>
          <cell r="F416">
            <v>1</v>
          </cell>
          <cell r="G416">
            <v>1200</v>
          </cell>
          <cell r="H416">
            <v>240</v>
          </cell>
          <cell r="I416">
            <v>5</v>
          </cell>
          <cell r="J416" t="str">
            <v xml:space="preserve"> CINE FAMILIAR</v>
          </cell>
          <cell r="K416" t="str">
            <v xml:space="preserve"> CINE FAMILIAR</v>
          </cell>
          <cell r="L416">
            <v>1200</v>
          </cell>
          <cell r="M416">
            <v>240</v>
          </cell>
          <cell r="N416">
            <v>5</v>
          </cell>
          <cell r="O416" t="str">
            <v>DT</v>
          </cell>
          <cell r="P416" t="str">
            <v>FS</v>
          </cell>
          <cell r="Q416" t="str">
            <v>NAC.</v>
          </cell>
        </row>
        <row r="417">
          <cell r="A417" t="str">
            <v>TELE5:NAC.</v>
          </cell>
          <cell r="B417" t="str">
            <v>. 17H45</v>
          </cell>
          <cell r="C417">
            <v>0.73958333333333337</v>
          </cell>
          <cell r="D417">
            <v>36309</v>
          </cell>
          <cell r="E417">
            <v>20</v>
          </cell>
          <cell r="F417">
            <v>1</v>
          </cell>
          <cell r="G417">
            <v>630</v>
          </cell>
          <cell r="H417">
            <v>202</v>
          </cell>
          <cell r="I417">
            <v>3.1</v>
          </cell>
          <cell r="J417" t="str">
            <v xml:space="preserve"> CINE</v>
          </cell>
          <cell r="K417" t="str">
            <v xml:space="preserve"> CINE</v>
          </cell>
          <cell r="L417">
            <v>630</v>
          </cell>
          <cell r="M417">
            <v>202</v>
          </cell>
          <cell r="N417">
            <v>3.1</v>
          </cell>
          <cell r="O417" t="str">
            <v>DT</v>
          </cell>
          <cell r="P417" t="str">
            <v>FS</v>
          </cell>
          <cell r="Q417" t="str">
            <v>NAC.</v>
          </cell>
        </row>
        <row r="418">
          <cell r="A418" t="str">
            <v>TELE5:NAC.</v>
          </cell>
          <cell r="B418" t="str">
            <v>. 16H45</v>
          </cell>
          <cell r="C418">
            <v>0.69791666666666663</v>
          </cell>
          <cell r="D418">
            <v>36310</v>
          </cell>
          <cell r="E418">
            <v>20</v>
          </cell>
          <cell r="F418">
            <v>1</v>
          </cell>
          <cell r="G418">
            <v>630</v>
          </cell>
          <cell r="H418">
            <v>172</v>
          </cell>
          <cell r="I418">
            <v>3.7</v>
          </cell>
          <cell r="J418" t="str">
            <v xml:space="preserve"> CINE</v>
          </cell>
          <cell r="K418" t="str">
            <v xml:space="preserve"> CINE</v>
          </cell>
          <cell r="L418">
            <v>630</v>
          </cell>
          <cell r="M418">
            <v>172</v>
          </cell>
          <cell r="N418">
            <v>3.7</v>
          </cell>
          <cell r="O418" t="str">
            <v>DT</v>
          </cell>
          <cell r="P418" t="str">
            <v>FS</v>
          </cell>
          <cell r="Q418" t="str">
            <v>NAC.</v>
          </cell>
        </row>
        <row r="419">
          <cell r="A419" t="str">
            <v>TELE5:NAC.</v>
          </cell>
          <cell r="B419" t="str">
            <v>. 14H45</v>
          </cell>
          <cell r="C419">
            <v>0.61458333333333337</v>
          </cell>
          <cell r="D419">
            <v>36311</v>
          </cell>
          <cell r="E419">
            <v>20</v>
          </cell>
          <cell r="F419">
            <v>1</v>
          </cell>
          <cell r="G419">
            <v>1150</v>
          </cell>
          <cell r="H419">
            <v>278</v>
          </cell>
          <cell r="I419">
            <v>4.0999999999999996</v>
          </cell>
          <cell r="J419" t="str">
            <v xml:space="preserve"> NOTICIAS 1</v>
          </cell>
          <cell r="K419" t="str">
            <v xml:space="preserve"> NOTICIAS 1</v>
          </cell>
          <cell r="L419">
            <v>1150</v>
          </cell>
          <cell r="M419">
            <v>278</v>
          </cell>
          <cell r="N419">
            <v>4.0999999999999996</v>
          </cell>
          <cell r="O419" t="str">
            <v>DT</v>
          </cell>
          <cell r="P419" t="str">
            <v>Lab</v>
          </cell>
          <cell r="Q419" t="str">
            <v>NAC.</v>
          </cell>
        </row>
        <row r="420">
          <cell r="A420" t="str">
            <v>TELE5:NAC.</v>
          </cell>
          <cell r="B420" t="str">
            <v>. 16H15</v>
          </cell>
          <cell r="C420">
            <v>0.67708333333333337</v>
          </cell>
          <cell r="D420">
            <v>36311</v>
          </cell>
          <cell r="E420">
            <v>20</v>
          </cell>
          <cell r="F420">
            <v>1</v>
          </cell>
          <cell r="G420">
            <v>750</v>
          </cell>
          <cell r="H420">
            <v>181</v>
          </cell>
          <cell r="I420">
            <v>4.0999999999999996</v>
          </cell>
          <cell r="J420" t="str">
            <v xml:space="preserve"> CINE</v>
          </cell>
          <cell r="K420" t="str">
            <v xml:space="preserve"> CINE</v>
          </cell>
          <cell r="L420">
            <v>750</v>
          </cell>
          <cell r="M420">
            <v>181</v>
          </cell>
          <cell r="N420">
            <v>4.0999999999999996</v>
          </cell>
          <cell r="O420" t="str">
            <v>DT</v>
          </cell>
          <cell r="P420" t="str">
            <v>Lab</v>
          </cell>
          <cell r="Q420" t="str">
            <v>NAC.</v>
          </cell>
        </row>
        <row r="421">
          <cell r="A421" t="str">
            <v>TELE5:NAC.</v>
          </cell>
          <cell r="B421" t="str">
            <v>. 24H15</v>
          </cell>
          <cell r="C421">
            <v>1.0104166666666667</v>
          </cell>
          <cell r="D421">
            <v>36312</v>
          </cell>
          <cell r="E421">
            <v>20</v>
          </cell>
          <cell r="F421">
            <v>1</v>
          </cell>
          <cell r="G421">
            <v>150</v>
          </cell>
          <cell r="H421">
            <v>31</v>
          </cell>
          <cell r="I421">
            <v>4.8</v>
          </cell>
          <cell r="J421" t="str">
            <v xml:space="preserve"> CRONICAS MARCIANAS</v>
          </cell>
          <cell r="K421" t="str">
            <v xml:space="preserve"> CRONICAS MARCIANAS</v>
          </cell>
          <cell r="L421">
            <v>150</v>
          </cell>
          <cell r="M421">
            <v>31</v>
          </cell>
          <cell r="N421">
            <v>4.8</v>
          </cell>
          <cell r="O421" t="str">
            <v>PT</v>
          </cell>
          <cell r="P421" t="str">
            <v>Lab</v>
          </cell>
          <cell r="Q421" t="str">
            <v>NAC.</v>
          </cell>
        </row>
        <row r="422">
          <cell r="A422" t="str">
            <v>TELE5:NAC.</v>
          </cell>
          <cell r="B422" t="str">
            <v>. 15H45</v>
          </cell>
          <cell r="C422">
            <v>0.65625</v>
          </cell>
          <cell r="D422">
            <v>36313</v>
          </cell>
          <cell r="E422">
            <v>20</v>
          </cell>
          <cell r="F422">
            <v>1</v>
          </cell>
          <cell r="G422">
            <v>1240</v>
          </cell>
          <cell r="H422">
            <v>261</v>
          </cell>
          <cell r="I422">
            <v>4.8</v>
          </cell>
          <cell r="J422" t="str">
            <v xml:space="preserve"> AL SALIR DE CLASE</v>
          </cell>
          <cell r="K422" t="str">
            <v xml:space="preserve"> AL SALIR DE CLASE</v>
          </cell>
          <cell r="L422">
            <v>1240</v>
          </cell>
          <cell r="M422">
            <v>261</v>
          </cell>
          <cell r="N422">
            <v>4.8</v>
          </cell>
          <cell r="O422" t="str">
            <v>DT</v>
          </cell>
          <cell r="P422" t="str">
            <v>Lab</v>
          </cell>
          <cell r="Q422" t="str">
            <v>NAC.</v>
          </cell>
        </row>
        <row r="423">
          <cell r="A423" t="str">
            <v>TELE5:NAC.</v>
          </cell>
          <cell r="B423" t="str">
            <v>. 23H15</v>
          </cell>
          <cell r="C423">
            <v>0.96875</v>
          </cell>
          <cell r="D423">
            <v>36313</v>
          </cell>
          <cell r="E423">
            <v>20</v>
          </cell>
          <cell r="F423">
            <v>1</v>
          </cell>
          <cell r="G423">
            <v>1650</v>
          </cell>
          <cell r="H423">
            <v>263</v>
          </cell>
          <cell r="I423">
            <v>6.3</v>
          </cell>
          <cell r="J423" t="str">
            <v xml:space="preserve"> CALLES DE SAN FERNANDO</v>
          </cell>
          <cell r="K423" t="str">
            <v xml:space="preserve"> CALLES DE SAN FERNANDO</v>
          </cell>
          <cell r="L423">
            <v>1650</v>
          </cell>
          <cell r="M423">
            <v>263</v>
          </cell>
          <cell r="N423">
            <v>6.3</v>
          </cell>
          <cell r="O423" t="str">
            <v>PT</v>
          </cell>
          <cell r="P423" t="str">
            <v>Lab</v>
          </cell>
          <cell r="Q423" t="str">
            <v>NAC.</v>
          </cell>
        </row>
        <row r="424">
          <cell r="A424" t="str">
            <v>TELE5:NAC.</v>
          </cell>
          <cell r="B424" t="str">
            <v>. 14H45</v>
          </cell>
          <cell r="C424">
            <v>0.61458333333333337</v>
          </cell>
          <cell r="D424">
            <v>36315</v>
          </cell>
          <cell r="E424">
            <v>20</v>
          </cell>
          <cell r="F424">
            <v>1</v>
          </cell>
          <cell r="G424">
            <v>1150</v>
          </cell>
          <cell r="H424">
            <v>307</v>
          </cell>
          <cell r="I424">
            <v>3.7</v>
          </cell>
          <cell r="J424" t="str">
            <v xml:space="preserve"> NOTICIAS 1</v>
          </cell>
          <cell r="K424" t="str">
            <v xml:space="preserve"> NOTICIAS 1</v>
          </cell>
          <cell r="L424">
            <v>1150</v>
          </cell>
          <cell r="M424">
            <v>307</v>
          </cell>
          <cell r="N424">
            <v>3.7</v>
          </cell>
          <cell r="O424" t="str">
            <v>DT</v>
          </cell>
          <cell r="P424" t="str">
            <v>Lab</v>
          </cell>
          <cell r="Q424" t="str">
            <v>NAC.</v>
          </cell>
        </row>
        <row r="425">
          <cell r="A425" t="str">
            <v>TELE5:NAC.</v>
          </cell>
          <cell r="B425" t="str">
            <v>. 16H15</v>
          </cell>
          <cell r="C425">
            <v>0.67708333333333337</v>
          </cell>
          <cell r="D425">
            <v>36315</v>
          </cell>
          <cell r="E425">
            <v>20</v>
          </cell>
          <cell r="F425">
            <v>1</v>
          </cell>
          <cell r="G425">
            <v>750</v>
          </cell>
          <cell r="H425">
            <v>175</v>
          </cell>
          <cell r="I425">
            <v>4.3</v>
          </cell>
          <cell r="J425" t="str">
            <v xml:space="preserve"> CINE</v>
          </cell>
          <cell r="K425" t="str">
            <v xml:space="preserve"> CINE</v>
          </cell>
          <cell r="L425">
            <v>750</v>
          </cell>
          <cell r="M425">
            <v>175</v>
          </cell>
          <cell r="N425">
            <v>4.3</v>
          </cell>
          <cell r="O425" t="str">
            <v>DT</v>
          </cell>
          <cell r="P425" t="str">
            <v>Lab</v>
          </cell>
          <cell r="Q425" t="str">
            <v>NAC.</v>
          </cell>
        </row>
        <row r="426">
          <cell r="A426" t="str">
            <v>TELE5:NAC.</v>
          </cell>
          <cell r="B426" t="str">
            <v>. 14H45</v>
          </cell>
          <cell r="C426">
            <v>0.61458333333333337</v>
          </cell>
          <cell r="D426">
            <v>36316</v>
          </cell>
          <cell r="E426">
            <v>20</v>
          </cell>
          <cell r="F426">
            <v>1</v>
          </cell>
          <cell r="G426">
            <v>1150</v>
          </cell>
          <cell r="H426">
            <v>434</v>
          </cell>
          <cell r="I426">
            <v>2.7</v>
          </cell>
          <cell r="J426" t="str">
            <v xml:space="preserve"> NOTICIAS 1</v>
          </cell>
          <cell r="K426" t="str">
            <v xml:space="preserve"> NOTICIAS 1</v>
          </cell>
          <cell r="L426">
            <v>1150</v>
          </cell>
          <cell r="M426">
            <v>434</v>
          </cell>
          <cell r="N426">
            <v>2.7</v>
          </cell>
          <cell r="O426" t="str">
            <v>DT</v>
          </cell>
          <cell r="P426" t="str">
            <v>FS</v>
          </cell>
          <cell r="Q426" t="str">
            <v>NAC.</v>
          </cell>
        </row>
        <row r="427">
          <cell r="A427" t="str">
            <v>TELE5:NAC.</v>
          </cell>
          <cell r="B427" t="str">
            <v>. 16H45</v>
          </cell>
          <cell r="C427">
            <v>0.69791666666666663</v>
          </cell>
          <cell r="D427">
            <v>36316</v>
          </cell>
          <cell r="E427">
            <v>20</v>
          </cell>
          <cell r="F427">
            <v>1</v>
          </cell>
          <cell r="G427">
            <v>1200</v>
          </cell>
          <cell r="H427">
            <v>270</v>
          </cell>
          <cell r="I427">
            <v>4.4000000000000004</v>
          </cell>
          <cell r="J427" t="str">
            <v xml:space="preserve"> CINE FAMILIAR</v>
          </cell>
          <cell r="K427" t="str">
            <v xml:space="preserve"> CINE FAMILIAR</v>
          </cell>
          <cell r="L427">
            <v>1200</v>
          </cell>
          <cell r="M427">
            <v>270</v>
          </cell>
          <cell r="N427">
            <v>4.4000000000000004</v>
          </cell>
          <cell r="O427" t="str">
            <v>DT</v>
          </cell>
          <cell r="P427" t="str">
            <v>FS</v>
          </cell>
          <cell r="Q427" t="str">
            <v>NAC.</v>
          </cell>
        </row>
        <row r="428">
          <cell r="A428" t="str">
            <v>TELE5:NAC.</v>
          </cell>
          <cell r="B428" t="str">
            <v>. 17H45</v>
          </cell>
          <cell r="C428">
            <v>0.73958333333333337</v>
          </cell>
          <cell r="D428">
            <v>36316</v>
          </cell>
          <cell r="E428">
            <v>20</v>
          </cell>
          <cell r="F428">
            <v>1</v>
          </cell>
          <cell r="G428">
            <v>630</v>
          </cell>
          <cell r="H428">
            <v>207</v>
          </cell>
          <cell r="I428">
            <v>3</v>
          </cell>
          <cell r="J428" t="str">
            <v xml:space="preserve"> CINE</v>
          </cell>
          <cell r="K428" t="str">
            <v xml:space="preserve"> CINE</v>
          </cell>
          <cell r="L428">
            <v>630</v>
          </cell>
          <cell r="M428">
            <v>207</v>
          </cell>
          <cell r="N428">
            <v>3</v>
          </cell>
          <cell r="O428" t="str">
            <v>DT</v>
          </cell>
          <cell r="P428" t="str">
            <v>FS</v>
          </cell>
          <cell r="Q428" t="str">
            <v>NAC.</v>
          </cell>
        </row>
        <row r="429">
          <cell r="A429" t="str">
            <v>TELE5:NAC.</v>
          </cell>
          <cell r="B429" t="str">
            <v>. 16H45</v>
          </cell>
          <cell r="C429">
            <v>0.69791666666666663</v>
          </cell>
          <cell r="D429">
            <v>36317</v>
          </cell>
          <cell r="E429">
            <v>20</v>
          </cell>
          <cell r="F429">
            <v>1</v>
          </cell>
          <cell r="G429">
            <v>630</v>
          </cell>
          <cell r="H429">
            <v>172</v>
          </cell>
          <cell r="I429">
            <v>3.7</v>
          </cell>
          <cell r="J429" t="str">
            <v xml:space="preserve"> CINE</v>
          </cell>
          <cell r="K429" t="str">
            <v xml:space="preserve"> CINE</v>
          </cell>
          <cell r="L429">
            <v>630</v>
          </cell>
          <cell r="M429">
            <v>172</v>
          </cell>
          <cell r="N429">
            <v>3.7</v>
          </cell>
          <cell r="O429" t="str">
            <v>DT</v>
          </cell>
          <cell r="P429" t="str">
            <v>FS</v>
          </cell>
          <cell r="Q429" t="str">
            <v>NAC.</v>
          </cell>
        </row>
        <row r="430">
          <cell r="A430" t="str">
            <v>TELE5:NAC.</v>
          </cell>
          <cell r="B430" t="str">
            <v>. 23H00</v>
          </cell>
          <cell r="C430">
            <v>0.95833333333333337</v>
          </cell>
          <cell r="D430">
            <v>36317</v>
          </cell>
          <cell r="E430">
            <v>20</v>
          </cell>
          <cell r="F430">
            <v>1</v>
          </cell>
          <cell r="G430">
            <v>1150</v>
          </cell>
          <cell r="H430">
            <v>202</v>
          </cell>
          <cell r="I430">
            <v>5.7</v>
          </cell>
          <cell r="J430" t="str">
            <v xml:space="preserve"> ME LO DIJO PEREZ</v>
          </cell>
          <cell r="K430" t="str">
            <v xml:space="preserve"> ME LO DIJO PEREZ</v>
          </cell>
          <cell r="L430">
            <v>1150</v>
          </cell>
          <cell r="M430">
            <v>202</v>
          </cell>
          <cell r="N430">
            <v>5.7</v>
          </cell>
          <cell r="O430" t="str">
            <v>PT</v>
          </cell>
          <cell r="P430" t="str">
            <v>FS</v>
          </cell>
          <cell r="Q430" t="str">
            <v>NAC.</v>
          </cell>
        </row>
        <row r="431">
          <cell r="A431" t="str">
            <v>TELE5:NAC.</v>
          </cell>
          <cell r="B431" t="str">
            <v>. 14H45</v>
          </cell>
          <cell r="C431">
            <v>0.61458333333333337</v>
          </cell>
          <cell r="D431">
            <v>36318</v>
          </cell>
          <cell r="E431">
            <v>20</v>
          </cell>
          <cell r="F431">
            <v>1</v>
          </cell>
          <cell r="G431">
            <v>1150</v>
          </cell>
          <cell r="H431">
            <v>278</v>
          </cell>
          <cell r="I431">
            <v>4.0999999999999996</v>
          </cell>
          <cell r="J431" t="str">
            <v xml:space="preserve"> NOTICIAS 1</v>
          </cell>
          <cell r="K431" t="str">
            <v xml:space="preserve"> NOTICIAS 1</v>
          </cell>
          <cell r="L431">
            <v>1150</v>
          </cell>
          <cell r="M431">
            <v>278</v>
          </cell>
          <cell r="N431">
            <v>4.0999999999999996</v>
          </cell>
          <cell r="O431" t="str">
            <v>DT</v>
          </cell>
          <cell r="P431" t="str">
            <v>Lab</v>
          </cell>
          <cell r="Q431" t="str">
            <v>NAC.</v>
          </cell>
        </row>
        <row r="432">
          <cell r="A432" t="str">
            <v>TELE5:NAC.</v>
          </cell>
          <cell r="B432" t="str">
            <v>. 16H15</v>
          </cell>
          <cell r="C432">
            <v>0.67708333333333337</v>
          </cell>
          <cell r="D432">
            <v>36319</v>
          </cell>
          <cell r="E432">
            <v>20</v>
          </cell>
          <cell r="F432">
            <v>1</v>
          </cell>
          <cell r="G432">
            <v>750</v>
          </cell>
          <cell r="H432">
            <v>181</v>
          </cell>
          <cell r="I432">
            <v>4.0999999999999996</v>
          </cell>
          <cell r="J432" t="str">
            <v xml:space="preserve"> CINE</v>
          </cell>
          <cell r="K432" t="str">
            <v xml:space="preserve"> CINE</v>
          </cell>
          <cell r="L432">
            <v>750</v>
          </cell>
          <cell r="M432">
            <v>181</v>
          </cell>
          <cell r="N432">
            <v>4.0999999999999996</v>
          </cell>
          <cell r="O432" t="str">
            <v>DT</v>
          </cell>
          <cell r="P432" t="str">
            <v>Lab</v>
          </cell>
          <cell r="Q432" t="str">
            <v>NAC.</v>
          </cell>
        </row>
        <row r="433">
          <cell r="A433" t="str">
            <v>TELE5:NAC.</v>
          </cell>
          <cell r="B433" t="str">
            <v>. 22H45</v>
          </cell>
          <cell r="C433">
            <v>0.94791666666666663</v>
          </cell>
          <cell r="D433">
            <v>36319</v>
          </cell>
          <cell r="E433">
            <v>20</v>
          </cell>
          <cell r="F433">
            <v>1</v>
          </cell>
          <cell r="G433">
            <v>5650</v>
          </cell>
          <cell r="H433">
            <v>645</v>
          </cell>
          <cell r="I433">
            <v>8.8000000000000007</v>
          </cell>
          <cell r="J433" t="str">
            <v xml:space="preserve"> MEDICO DE FAMILIA</v>
          </cell>
          <cell r="K433" t="str">
            <v xml:space="preserve"> MEDICO DE FAMILIA</v>
          </cell>
          <cell r="L433">
            <v>5650</v>
          </cell>
          <cell r="M433">
            <v>645</v>
          </cell>
          <cell r="N433">
            <v>8.8000000000000007</v>
          </cell>
          <cell r="O433" t="str">
            <v>PT</v>
          </cell>
          <cell r="P433" t="str">
            <v>Lab</v>
          </cell>
          <cell r="Q433" t="str">
            <v>NAC.</v>
          </cell>
        </row>
        <row r="434">
          <cell r="A434" t="str">
            <v>TELE5:NAC.</v>
          </cell>
          <cell r="B434" t="str">
            <v>. 14H45</v>
          </cell>
          <cell r="C434">
            <v>0.61458333333333337</v>
          </cell>
          <cell r="D434">
            <v>36322</v>
          </cell>
          <cell r="E434">
            <v>20</v>
          </cell>
          <cell r="F434">
            <v>1</v>
          </cell>
          <cell r="G434">
            <v>1150</v>
          </cell>
          <cell r="H434">
            <v>307</v>
          </cell>
          <cell r="I434">
            <v>3.7</v>
          </cell>
          <cell r="J434" t="str">
            <v xml:space="preserve"> NOTICIAS 1</v>
          </cell>
          <cell r="K434" t="str">
            <v xml:space="preserve"> NOTICIAS 1</v>
          </cell>
          <cell r="L434">
            <v>1150</v>
          </cell>
          <cell r="M434">
            <v>307</v>
          </cell>
          <cell r="N434">
            <v>3.7</v>
          </cell>
          <cell r="O434" t="str">
            <v>DT</v>
          </cell>
          <cell r="P434" t="str">
            <v>Lab</v>
          </cell>
          <cell r="Q434" t="str">
            <v>NAC.</v>
          </cell>
        </row>
        <row r="435">
          <cell r="A435" t="str">
            <v>TELE5:NAC.</v>
          </cell>
          <cell r="B435" t="str">
            <v>. 15H30</v>
          </cell>
          <cell r="C435">
            <v>0.64583333333333337</v>
          </cell>
          <cell r="D435">
            <v>36323</v>
          </cell>
          <cell r="E435">
            <v>20</v>
          </cell>
          <cell r="F435">
            <v>1</v>
          </cell>
          <cell r="G435">
            <v>1200</v>
          </cell>
          <cell r="H435">
            <v>314</v>
          </cell>
          <cell r="I435">
            <v>3.8</v>
          </cell>
          <cell r="J435" t="str">
            <v xml:space="preserve"> CINE FAMILIAR</v>
          </cell>
          <cell r="K435" t="str">
            <v xml:space="preserve"> CINE FAMILIAR</v>
          </cell>
          <cell r="L435">
            <v>1200</v>
          </cell>
          <cell r="M435">
            <v>314</v>
          </cell>
          <cell r="N435">
            <v>3.8</v>
          </cell>
          <cell r="O435" t="str">
            <v>DT</v>
          </cell>
          <cell r="P435" t="str">
            <v>FS</v>
          </cell>
          <cell r="Q435" t="str">
            <v>NAC.</v>
          </cell>
        </row>
        <row r="436">
          <cell r="A436" t="str">
            <v>TELE5:NAC.</v>
          </cell>
          <cell r="B436" t="str">
            <v>. 17H15</v>
          </cell>
          <cell r="C436">
            <v>0.71875</v>
          </cell>
          <cell r="D436">
            <v>36323</v>
          </cell>
          <cell r="E436">
            <v>20</v>
          </cell>
          <cell r="F436">
            <v>1</v>
          </cell>
          <cell r="G436">
            <v>1200</v>
          </cell>
          <cell r="H436">
            <v>334</v>
          </cell>
          <cell r="I436">
            <v>3.6</v>
          </cell>
          <cell r="J436" t="str">
            <v xml:space="preserve"> CINE FAMILIAR</v>
          </cell>
          <cell r="K436" t="str">
            <v xml:space="preserve"> CINE FAMILIAR</v>
          </cell>
          <cell r="L436">
            <v>1200</v>
          </cell>
          <cell r="M436">
            <v>334</v>
          </cell>
          <cell r="N436">
            <v>3.6</v>
          </cell>
          <cell r="O436" t="str">
            <v>DT</v>
          </cell>
          <cell r="P436" t="str">
            <v>FS</v>
          </cell>
          <cell r="Q436" t="str">
            <v>NAC.</v>
          </cell>
        </row>
        <row r="437">
          <cell r="A437" t="str">
            <v>TELE5:NAC.</v>
          </cell>
          <cell r="B437" t="str">
            <v>. 16H45</v>
          </cell>
          <cell r="C437">
            <v>0.69791666666666663</v>
          </cell>
          <cell r="D437">
            <v>36324</v>
          </cell>
          <cell r="E437">
            <v>20</v>
          </cell>
          <cell r="F437">
            <v>1</v>
          </cell>
          <cell r="G437">
            <v>630</v>
          </cell>
          <cell r="H437">
            <v>172</v>
          </cell>
          <cell r="I437">
            <v>3.7</v>
          </cell>
          <cell r="J437" t="str">
            <v xml:space="preserve"> CINE</v>
          </cell>
          <cell r="K437" t="str">
            <v xml:space="preserve"> CINE</v>
          </cell>
          <cell r="L437">
            <v>630</v>
          </cell>
          <cell r="M437">
            <v>172</v>
          </cell>
          <cell r="N437">
            <v>3.7</v>
          </cell>
          <cell r="O437" t="str">
            <v>DT</v>
          </cell>
          <cell r="P437" t="str">
            <v>FS</v>
          </cell>
          <cell r="Q437" t="str">
            <v>NAC.</v>
          </cell>
        </row>
        <row r="438">
          <cell r="A438" t="str">
            <v>TELE5:NAC.</v>
          </cell>
          <cell r="B438" t="str">
            <v>. 23H00</v>
          </cell>
          <cell r="C438">
            <v>0.95833333333333337</v>
          </cell>
          <cell r="D438">
            <v>36324</v>
          </cell>
          <cell r="E438">
            <v>20</v>
          </cell>
          <cell r="F438">
            <v>1</v>
          </cell>
          <cell r="G438">
            <v>1150</v>
          </cell>
          <cell r="H438">
            <v>205</v>
          </cell>
          <cell r="I438">
            <v>5.6</v>
          </cell>
          <cell r="J438" t="str">
            <v xml:space="preserve"> ME LO DIJO PEREZ</v>
          </cell>
          <cell r="K438" t="str">
            <v xml:space="preserve"> ME LO DIJO PEREZ</v>
          </cell>
          <cell r="L438">
            <v>1150</v>
          </cell>
          <cell r="M438">
            <v>205</v>
          </cell>
          <cell r="N438">
            <v>5.6</v>
          </cell>
          <cell r="O438" t="str">
            <v>PT</v>
          </cell>
          <cell r="P438" t="str">
            <v>FS</v>
          </cell>
          <cell r="Q438" t="str">
            <v>NAC.</v>
          </cell>
        </row>
        <row r="439">
          <cell r="A439" t="str">
            <v>TV3:CAT.</v>
          </cell>
          <cell r="B439" t="str">
            <v xml:space="preserve"> 14H30</v>
          </cell>
          <cell r="C439">
            <v>0.60416666666666663</v>
          </cell>
          <cell r="D439">
            <v>36279</v>
          </cell>
          <cell r="E439">
            <v>20</v>
          </cell>
          <cell r="F439">
            <v>1</v>
          </cell>
          <cell r="G439">
            <v>450</v>
          </cell>
          <cell r="H439">
            <v>468</v>
          </cell>
          <cell r="I439">
            <v>1</v>
          </cell>
          <cell r="J439" t="str">
            <v xml:space="preserve"> TN MEDIODIA</v>
          </cell>
          <cell r="K439" t="str">
            <v xml:space="preserve"> TN MEDIODIA</v>
          </cell>
          <cell r="L439">
            <v>450</v>
          </cell>
          <cell r="M439">
            <v>468</v>
          </cell>
          <cell r="N439">
            <v>1</v>
          </cell>
          <cell r="O439" t="str">
            <v>DT</v>
          </cell>
          <cell r="P439" t="str">
            <v>Lab</v>
          </cell>
          <cell r="Q439" t="str">
            <v>CAT.</v>
          </cell>
        </row>
        <row r="440">
          <cell r="A440" t="str">
            <v>TV3:CAT.</v>
          </cell>
          <cell r="B440" t="str">
            <v xml:space="preserve"> 16H00</v>
          </cell>
          <cell r="C440">
            <v>0.66666666666666663</v>
          </cell>
          <cell r="D440">
            <v>36279</v>
          </cell>
          <cell r="E440">
            <v>20</v>
          </cell>
          <cell r="F440">
            <v>1</v>
          </cell>
          <cell r="G440">
            <v>700</v>
          </cell>
          <cell r="H440">
            <v>667</v>
          </cell>
          <cell r="I440">
            <v>1</v>
          </cell>
          <cell r="J440" t="str">
            <v xml:space="preserve"> LABERINTO DE SOMBRAS</v>
          </cell>
          <cell r="K440" t="str">
            <v xml:space="preserve"> LABERINTO DE SOMBRAS</v>
          </cell>
          <cell r="L440">
            <v>700</v>
          </cell>
          <cell r="M440">
            <v>667</v>
          </cell>
          <cell r="N440">
            <v>1</v>
          </cell>
          <cell r="O440" t="str">
            <v>DT</v>
          </cell>
          <cell r="P440" t="str">
            <v>Lab</v>
          </cell>
          <cell r="Q440" t="str">
            <v>CAT.</v>
          </cell>
        </row>
        <row r="441">
          <cell r="A441" t="str">
            <v>TV3:CAT.</v>
          </cell>
          <cell r="B441" t="str">
            <v xml:space="preserve"> 17H30</v>
          </cell>
          <cell r="C441">
            <v>0.72916666666666663</v>
          </cell>
          <cell r="D441">
            <v>36279</v>
          </cell>
          <cell r="E441">
            <v>20</v>
          </cell>
          <cell r="F441">
            <v>1</v>
          </cell>
          <cell r="G441">
            <v>175</v>
          </cell>
          <cell r="H441">
            <v>583</v>
          </cell>
          <cell r="I441">
            <v>0.3</v>
          </cell>
          <cell r="J441" t="str">
            <v xml:space="preserve"> EN DIRECTO MARI PAU</v>
          </cell>
          <cell r="K441" t="str">
            <v xml:space="preserve"> EN DIRECTO MARI PAU</v>
          </cell>
          <cell r="L441">
            <v>175</v>
          </cell>
          <cell r="M441">
            <v>583</v>
          </cell>
          <cell r="N441">
            <v>0.3</v>
          </cell>
          <cell r="O441" t="str">
            <v>DT</v>
          </cell>
          <cell r="P441" t="str">
            <v>Lab</v>
          </cell>
          <cell r="Q441" t="str">
            <v>CAT.</v>
          </cell>
        </row>
        <row r="442">
          <cell r="A442" t="str">
            <v>TV3:CAT.</v>
          </cell>
          <cell r="B442" t="str">
            <v xml:space="preserve"> 19H00</v>
          </cell>
          <cell r="C442">
            <v>0.79166666666666663</v>
          </cell>
          <cell r="D442">
            <v>36279</v>
          </cell>
          <cell r="E442">
            <v>20</v>
          </cell>
          <cell r="F442">
            <v>1</v>
          </cell>
          <cell r="G442">
            <v>200</v>
          </cell>
          <cell r="H442">
            <v>1333</v>
          </cell>
          <cell r="I442">
            <v>0.1</v>
          </cell>
          <cell r="J442" t="str">
            <v xml:space="preserve"> COLOMBO</v>
          </cell>
          <cell r="K442" t="str">
            <v xml:space="preserve"> COLOMBO</v>
          </cell>
          <cell r="L442">
            <v>200</v>
          </cell>
          <cell r="M442">
            <v>1333</v>
          </cell>
          <cell r="N442">
            <v>0.1</v>
          </cell>
          <cell r="O442" t="str">
            <v>DT</v>
          </cell>
          <cell r="P442" t="str">
            <v>Lab</v>
          </cell>
          <cell r="Q442" t="str">
            <v>CAT.</v>
          </cell>
        </row>
        <row r="443">
          <cell r="A443" t="str">
            <v>TV3:CAT.</v>
          </cell>
          <cell r="B443" t="str">
            <v xml:space="preserve"> 20H30</v>
          </cell>
          <cell r="C443">
            <v>0.85416666666666663</v>
          </cell>
          <cell r="D443">
            <v>36279</v>
          </cell>
          <cell r="E443">
            <v>20</v>
          </cell>
          <cell r="F443">
            <v>1</v>
          </cell>
          <cell r="G443">
            <v>400</v>
          </cell>
          <cell r="H443">
            <v>635</v>
          </cell>
          <cell r="I443">
            <v>0.6</v>
          </cell>
          <cell r="J443" t="str">
            <v xml:space="preserve"> TN TARDE</v>
          </cell>
          <cell r="K443" t="str">
            <v xml:space="preserve"> TN TARDE</v>
          </cell>
          <cell r="L443">
            <v>400</v>
          </cell>
          <cell r="M443">
            <v>635</v>
          </cell>
          <cell r="N443">
            <v>0.6</v>
          </cell>
          <cell r="O443" t="str">
            <v>PT</v>
          </cell>
          <cell r="P443" t="str">
            <v>Lab</v>
          </cell>
          <cell r="Q443" t="str">
            <v>CAT.</v>
          </cell>
        </row>
        <row r="444">
          <cell r="A444" t="str">
            <v>TV3:CAT.</v>
          </cell>
          <cell r="B444" t="str">
            <v xml:space="preserve"> 22H00</v>
          </cell>
          <cell r="C444">
            <v>0.91666666666666663</v>
          </cell>
          <cell r="D444">
            <v>36279</v>
          </cell>
          <cell r="E444">
            <v>20</v>
          </cell>
          <cell r="F444">
            <v>1</v>
          </cell>
          <cell r="G444">
            <v>1250</v>
          </cell>
          <cell r="H444">
            <v>744</v>
          </cell>
          <cell r="I444">
            <v>1.7</v>
          </cell>
          <cell r="J444" t="str">
            <v xml:space="preserve"> LA GRAN PELICULA</v>
          </cell>
          <cell r="K444" t="str">
            <v xml:space="preserve"> LA GRAN PELICULA</v>
          </cell>
          <cell r="L444">
            <v>1250</v>
          </cell>
          <cell r="M444">
            <v>744</v>
          </cell>
          <cell r="N444">
            <v>1.7</v>
          </cell>
          <cell r="O444" t="str">
            <v>PT</v>
          </cell>
          <cell r="P444" t="str">
            <v>Lab</v>
          </cell>
          <cell r="Q444" t="str">
            <v>CAT.</v>
          </cell>
        </row>
        <row r="445">
          <cell r="A445" t="str">
            <v>TV3:CAT.</v>
          </cell>
          <cell r="B445" t="str">
            <v xml:space="preserve"> 23H00</v>
          </cell>
          <cell r="C445">
            <v>0.95833333333333337</v>
          </cell>
          <cell r="D445">
            <v>36279</v>
          </cell>
          <cell r="E445">
            <v>20</v>
          </cell>
          <cell r="F445">
            <v>1</v>
          </cell>
          <cell r="G445">
            <v>1250</v>
          </cell>
          <cell r="H445">
            <v>616</v>
          </cell>
          <cell r="I445">
            <v>2</v>
          </cell>
          <cell r="J445" t="str">
            <v xml:space="preserve"> LA GRAN PELICULA</v>
          </cell>
          <cell r="K445" t="str">
            <v xml:space="preserve"> LA GRAN PELICULA</v>
          </cell>
          <cell r="L445">
            <v>1250</v>
          </cell>
          <cell r="M445">
            <v>616</v>
          </cell>
          <cell r="N445">
            <v>2</v>
          </cell>
          <cell r="O445" t="str">
            <v>PT</v>
          </cell>
          <cell r="P445" t="str">
            <v>Lab</v>
          </cell>
          <cell r="Q445" t="str">
            <v>CAT.</v>
          </cell>
        </row>
        <row r="446">
          <cell r="A446" t="str">
            <v>TV3:CAT.</v>
          </cell>
          <cell r="B446" t="str">
            <v xml:space="preserve"> 14H30</v>
          </cell>
          <cell r="C446">
            <v>0.60416666666666663</v>
          </cell>
          <cell r="D446">
            <v>36280</v>
          </cell>
          <cell r="E446">
            <v>20</v>
          </cell>
          <cell r="F446">
            <v>1</v>
          </cell>
          <cell r="G446">
            <v>450</v>
          </cell>
          <cell r="H446">
            <v>676</v>
          </cell>
          <cell r="I446">
            <v>0.7</v>
          </cell>
          <cell r="J446" t="str">
            <v xml:space="preserve"> TN MEDIODIA</v>
          </cell>
          <cell r="K446" t="str">
            <v xml:space="preserve"> TN MEDIODIA</v>
          </cell>
          <cell r="L446">
            <v>450</v>
          </cell>
          <cell r="M446">
            <v>676</v>
          </cell>
          <cell r="N446">
            <v>0.7</v>
          </cell>
          <cell r="O446" t="str">
            <v>DT</v>
          </cell>
          <cell r="P446" t="str">
            <v>Lab</v>
          </cell>
          <cell r="Q446" t="str">
            <v>CAT.</v>
          </cell>
        </row>
        <row r="447">
          <cell r="A447" t="str">
            <v>TV3:CAT.</v>
          </cell>
          <cell r="B447" t="str">
            <v xml:space="preserve"> 19H00</v>
          </cell>
          <cell r="C447">
            <v>0.79166666666666663</v>
          </cell>
          <cell r="D447">
            <v>36280</v>
          </cell>
          <cell r="E447">
            <v>20</v>
          </cell>
          <cell r="F447">
            <v>1</v>
          </cell>
          <cell r="G447">
            <v>200</v>
          </cell>
          <cell r="H447">
            <v>714</v>
          </cell>
          <cell r="I447">
            <v>0.3</v>
          </cell>
          <cell r="J447" t="str">
            <v xml:space="preserve"> COLOMBO</v>
          </cell>
          <cell r="K447" t="str">
            <v xml:space="preserve"> COLOMBO</v>
          </cell>
          <cell r="L447">
            <v>200</v>
          </cell>
          <cell r="M447">
            <v>714</v>
          </cell>
          <cell r="N447">
            <v>0.3</v>
          </cell>
          <cell r="O447" t="str">
            <v>DT</v>
          </cell>
          <cell r="P447" t="str">
            <v>Lab</v>
          </cell>
          <cell r="Q447" t="str">
            <v>CAT.</v>
          </cell>
        </row>
        <row r="448">
          <cell r="A448" t="str">
            <v>TV3:CAT.</v>
          </cell>
          <cell r="B448" t="str">
            <v xml:space="preserve"> 20H00</v>
          </cell>
          <cell r="C448">
            <v>0.83333333333333337</v>
          </cell>
          <cell r="D448">
            <v>36280</v>
          </cell>
          <cell r="E448">
            <v>20</v>
          </cell>
          <cell r="F448">
            <v>1</v>
          </cell>
          <cell r="G448">
            <v>275</v>
          </cell>
          <cell r="H448">
            <v>655</v>
          </cell>
          <cell r="I448">
            <v>0.4</v>
          </cell>
          <cell r="J448" t="str">
            <v xml:space="preserve"> SI LO ACIERTO LO ADIVINO</v>
          </cell>
          <cell r="K448" t="str">
            <v xml:space="preserve"> SI LO ACIERTO LO ADIVINO</v>
          </cell>
          <cell r="L448">
            <v>275</v>
          </cell>
          <cell r="M448">
            <v>655</v>
          </cell>
          <cell r="N448">
            <v>0.4</v>
          </cell>
          <cell r="O448" t="str">
            <v>DT</v>
          </cell>
          <cell r="P448" t="str">
            <v>Lab</v>
          </cell>
          <cell r="Q448" t="str">
            <v>CAT.</v>
          </cell>
        </row>
        <row r="449">
          <cell r="A449" t="str">
            <v>TV3:CAT.</v>
          </cell>
          <cell r="B449" t="str">
            <v xml:space="preserve"> 20H45</v>
          </cell>
          <cell r="C449">
            <v>0.86458333333333337</v>
          </cell>
          <cell r="D449">
            <v>36280</v>
          </cell>
          <cell r="E449">
            <v>20</v>
          </cell>
          <cell r="F449">
            <v>1</v>
          </cell>
          <cell r="G449">
            <v>1350</v>
          </cell>
          <cell r="H449">
            <v>2411</v>
          </cell>
          <cell r="I449">
            <v>0.6</v>
          </cell>
          <cell r="J449" t="str">
            <v xml:space="preserve"> TN TARDE</v>
          </cell>
          <cell r="K449" t="str">
            <v xml:space="preserve"> TN TARDE</v>
          </cell>
          <cell r="L449">
            <v>1350</v>
          </cell>
          <cell r="M449">
            <v>2411</v>
          </cell>
          <cell r="N449">
            <v>0.6</v>
          </cell>
          <cell r="O449" t="str">
            <v>PT</v>
          </cell>
          <cell r="P449" t="str">
            <v>Lab</v>
          </cell>
          <cell r="Q449" t="str">
            <v>CAT.</v>
          </cell>
        </row>
        <row r="450">
          <cell r="A450" t="str">
            <v>TV3:CAT.</v>
          </cell>
          <cell r="B450" t="str">
            <v xml:space="preserve"> 22H30</v>
          </cell>
          <cell r="C450">
            <v>0.9375</v>
          </cell>
          <cell r="D450">
            <v>36280</v>
          </cell>
          <cell r="E450">
            <v>20</v>
          </cell>
          <cell r="F450">
            <v>1</v>
          </cell>
          <cell r="G450">
            <v>1250</v>
          </cell>
          <cell r="H450">
            <v>1190</v>
          </cell>
          <cell r="I450">
            <v>1</v>
          </cell>
          <cell r="J450" t="str">
            <v xml:space="preserve"> EL CENTENARIO</v>
          </cell>
          <cell r="K450" t="str">
            <v xml:space="preserve"> EL CENTENARIO</v>
          </cell>
          <cell r="L450">
            <v>1250</v>
          </cell>
          <cell r="M450">
            <v>1190</v>
          </cell>
          <cell r="N450">
            <v>1</v>
          </cell>
          <cell r="O450" t="str">
            <v>PT</v>
          </cell>
          <cell r="P450" t="str">
            <v>Lab</v>
          </cell>
          <cell r="Q450" t="str">
            <v>CAT.</v>
          </cell>
        </row>
        <row r="451">
          <cell r="A451" t="str">
            <v>TV3:CAT.</v>
          </cell>
          <cell r="B451" t="str">
            <v xml:space="preserve"> 23H30</v>
          </cell>
          <cell r="C451">
            <v>0.97916666666666663</v>
          </cell>
          <cell r="D451">
            <v>36280</v>
          </cell>
          <cell r="E451">
            <v>20</v>
          </cell>
          <cell r="F451">
            <v>1</v>
          </cell>
          <cell r="G451">
            <v>200</v>
          </cell>
          <cell r="H451">
            <v>256</v>
          </cell>
          <cell r="I451">
            <v>0.8</v>
          </cell>
          <cell r="J451" t="str">
            <v xml:space="preserve"> PELICULA</v>
          </cell>
          <cell r="K451" t="str">
            <v xml:space="preserve"> PELICULA</v>
          </cell>
          <cell r="L451">
            <v>200</v>
          </cell>
          <cell r="M451">
            <v>256</v>
          </cell>
          <cell r="N451">
            <v>0.8</v>
          </cell>
          <cell r="O451" t="str">
            <v>PT</v>
          </cell>
          <cell r="P451" t="str">
            <v>Lab</v>
          </cell>
          <cell r="Q451" t="str">
            <v>CAT.</v>
          </cell>
        </row>
        <row r="452">
          <cell r="A452" t="str">
            <v>TV3:CAT.</v>
          </cell>
          <cell r="B452" t="str">
            <v xml:space="preserve"> 24H00</v>
          </cell>
          <cell r="C452">
            <v>1</v>
          </cell>
          <cell r="D452">
            <v>36280</v>
          </cell>
          <cell r="E452">
            <v>20</v>
          </cell>
          <cell r="F452">
            <v>1</v>
          </cell>
          <cell r="G452">
            <v>200</v>
          </cell>
          <cell r="H452">
            <v>417</v>
          </cell>
          <cell r="I452">
            <v>0.5</v>
          </cell>
          <cell r="J452" t="str">
            <v xml:space="preserve"> PELICULA</v>
          </cell>
          <cell r="K452" t="str">
            <v xml:space="preserve"> PELICULA</v>
          </cell>
          <cell r="L452">
            <v>200</v>
          </cell>
          <cell r="M452">
            <v>417</v>
          </cell>
          <cell r="N452">
            <v>0.5</v>
          </cell>
          <cell r="O452" t="str">
            <v>PT</v>
          </cell>
          <cell r="P452" t="str">
            <v>Lab</v>
          </cell>
          <cell r="Q452" t="str">
            <v>CAT.</v>
          </cell>
        </row>
        <row r="453">
          <cell r="A453" t="str">
            <v>TV3:CAT.</v>
          </cell>
          <cell r="B453" t="str">
            <v xml:space="preserve"> 14H30</v>
          </cell>
          <cell r="C453">
            <v>0.60416666666666663</v>
          </cell>
          <cell r="D453">
            <v>36281</v>
          </cell>
          <cell r="E453">
            <v>20</v>
          </cell>
          <cell r="F453">
            <v>1</v>
          </cell>
          <cell r="G453">
            <v>225</v>
          </cell>
          <cell r="H453">
            <v>234</v>
          </cell>
          <cell r="I453">
            <v>1</v>
          </cell>
          <cell r="J453" t="str">
            <v xml:space="preserve"> TN MEDIODIA</v>
          </cell>
          <cell r="K453" t="str">
            <v xml:space="preserve"> TN MEDIODIA</v>
          </cell>
          <cell r="L453">
            <v>225</v>
          </cell>
          <cell r="M453">
            <v>234</v>
          </cell>
          <cell r="N453">
            <v>1</v>
          </cell>
          <cell r="O453" t="str">
            <v>DT</v>
          </cell>
          <cell r="P453" t="str">
            <v>FS</v>
          </cell>
          <cell r="Q453" t="str">
            <v>CAT.</v>
          </cell>
        </row>
        <row r="454">
          <cell r="A454" t="str">
            <v>TV3:CAT.</v>
          </cell>
          <cell r="B454" t="str">
            <v xml:space="preserve"> 16H00</v>
          </cell>
          <cell r="C454">
            <v>0.66666666666666663</v>
          </cell>
          <cell r="D454">
            <v>36281</v>
          </cell>
          <cell r="E454">
            <v>20</v>
          </cell>
          <cell r="F454">
            <v>1</v>
          </cell>
          <cell r="G454">
            <v>450</v>
          </cell>
          <cell r="H454">
            <v>500</v>
          </cell>
          <cell r="I454">
            <v>0.9</v>
          </cell>
          <cell r="J454" t="str">
            <v xml:space="preserve"> TARDE DE CINE I</v>
          </cell>
          <cell r="K454" t="str">
            <v xml:space="preserve"> TARDE DE CINE I</v>
          </cell>
          <cell r="L454">
            <v>450</v>
          </cell>
          <cell r="M454">
            <v>500</v>
          </cell>
          <cell r="N454">
            <v>0.9</v>
          </cell>
          <cell r="O454" t="str">
            <v>DT</v>
          </cell>
          <cell r="P454" t="str">
            <v>FS</v>
          </cell>
          <cell r="Q454" t="str">
            <v>CAT.</v>
          </cell>
        </row>
        <row r="455">
          <cell r="A455" t="str">
            <v>TV3:CAT.</v>
          </cell>
          <cell r="B455" t="str">
            <v xml:space="preserve"> 16H30</v>
          </cell>
          <cell r="C455">
            <v>0.6875</v>
          </cell>
          <cell r="D455">
            <v>36281</v>
          </cell>
          <cell r="E455">
            <v>20</v>
          </cell>
          <cell r="F455">
            <v>1</v>
          </cell>
          <cell r="G455">
            <v>450</v>
          </cell>
          <cell r="H455">
            <v>600</v>
          </cell>
          <cell r="I455">
            <v>0.7</v>
          </cell>
          <cell r="J455" t="str">
            <v xml:space="preserve"> TARDE DE CINE I</v>
          </cell>
          <cell r="K455" t="str">
            <v xml:space="preserve"> TARDE DE CINE I</v>
          </cell>
          <cell r="L455">
            <v>450</v>
          </cell>
          <cell r="M455">
            <v>600</v>
          </cell>
          <cell r="N455">
            <v>0.7</v>
          </cell>
          <cell r="O455" t="str">
            <v>DT</v>
          </cell>
          <cell r="P455" t="str">
            <v>FS</v>
          </cell>
          <cell r="Q455" t="str">
            <v>CAT.</v>
          </cell>
        </row>
        <row r="456">
          <cell r="A456" t="str">
            <v>TV3:CAT.</v>
          </cell>
          <cell r="B456" t="str">
            <v xml:space="preserve"> 17H30</v>
          </cell>
          <cell r="C456">
            <v>0.72916666666666663</v>
          </cell>
          <cell r="D456">
            <v>36281</v>
          </cell>
          <cell r="E456">
            <v>20</v>
          </cell>
          <cell r="F456">
            <v>1</v>
          </cell>
          <cell r="G456">
            <v>150</v>
          </cell>
          <cell r="H456">
            <v>286</v>
          </cell>
          <cell r="I456">
            <v>0.5</v>
          </cell>
          <cell r="J456" t="str">
            <v xml:space="preserve"> FUTBOL 2ª DIVISION</v>
          </cell>
          <cell r="K456" t="str">
            <v xml:space="preserve"> FUTBOL 2ª DIVISION</v>
          </cell>
          <cell r="L456">
            <v>150</v>
          </cell>
          <cell r="M456">
            <v>286</v>
          </cell>
          <cell r="N456">
            <v>0.5</v>
          </cell>
          <cell r="O456" t="str">
            <v>DT</v>
          </cell>
          <cell r="P456" t="str">
            <v>FS</v>
          </cell>
          <cell r="Q456" t="str">
            <v>CAT.</v>
          </cell>
        </row>
        <row r="457">
          <cell r="A457" t="str">
            <v>TV3:CAT.</v>
          </cell>
          <cell r="B457" t="str">
            <v xml:space="preserve"> 20H30</v>
          </cell>
          <cell r="C457">
            <v>0.85416666666666663</v>
          </cell>
          <cell r="D457">
            <v>36281</v>
          </cell>
          <cell r="E457">
            <v>20</v>
          </cell>
          <cell r="F457">
            <v>1</v>
          </cell>
          <cell r="G457">
            <v>1000</v>
          </cell>
          <cell r="H457">
            <v>1587</v>
          </cell>
          <cell r="I457">
            <v>0.6</v>
          </cell>
          <cell r="J457" t="str">
            <v xml:space="preserve"> AVANTMAX</v>
          </cell>
          <cell r="K457" t="str">
            <v xml:space="preserve"> AVANTMAX</v>
          </cell>
          <cell r="L457">
            <v>1000</v>
          </cell>
          <cell r="M457">
            <v>1587</v>
          </cell>
          <cell r="N457">
            <v>0.6</v>
          </cell>
          <cell r="O457" t="str">
            <v>PT</v>
          </cell>
          <cell r="P457" t="str">
            <v>FS</v>
          </cell>
          <cell r="Q457" t="str">
            <v>CAT.</v>
          </cell>
        </row>
        <row r="458">
          <cell r="A458" t="str">
            <v>TV3:CAT.</v>
          </cell>
          <cell r="B458" t="str">
            <v xml:space="preserve"> 22H00</v>
          </cell>
          <cell r="C458">
            <v>0.91666666666666663</v>
          </cell>
          <cell r="D458">
            <v>36281</v>
          </cell>
          <cell r="E458">
            <v>20</v>
          </cell>
          <cell r="F458">
            <v>1</v>
          </cell>
          <cell r="G458">
            <v>1650</v>
          </cell>
          <cell r="H458">
            <v>1310</v>
          </cell>
          <cell r="I458">
            <v>1.3</v>
          </cell>
          <cell r="J458" t="str">
            <v xml:space="preserve"> FUTBOL (Intermedio)</v>
          </cell>
          <cell r="K458" t="str">
            <v xml:space="preserve"> FUTBOL (Intermedio)</v>
          </cell>
          <cell r="L458">
            <v>1650</v>
          </cell>
          <cell r="M458">
            <v>1310</v>
          </cell>
          <cell r="N458">
            <v>1.3</v>
          </cell>
          <cell r="O458" t="str">
            <v>PT</v>
          </cell>
          <cell r="P458" t="str">
            <v>FS</v>
          </cell>
          <cell r="Q458" t="str">
            <v>CAT.</v>
          </cell>
        </row>
        <row r="459">
          <cell r="A459" t="str">
            <v>TV3:CAT.</v>
          </cell>
          <cell r="B459" t="str">
            <v xml:space="preserve"> 14H30</v>
          </cell>
          <cell r="C459">
            <v>0.60416666666666663</v>
          </cell>
          <cell r="D459">
            <v>36282</v>
          </cell>
          <cell r="E459">
            <v>20</v>
          </cell>
          <cell r="F459">
            <v>1</v>
          </cell>
          <cell r="G459">
            <v>225</v>
          </cell>
          <cell r="H459">
            <v>338</v>
          </cell>
          <cell r="I459">
            <v>0.7</v>
          </cell>
          <cell r="J459" t="str">
            <v xml:space="preserve"> TN MEDIODIA</v>
          </cell>
          <cell r="K459" t="str">
            <v xml:space="preserve"> TN MEDIODIA</v>
          </cell>
          <cell r="L459">
            <v>225</v>
          </cell>
          <cell r="M459">
            <v>338</v>
          </cell>
          <cell r="N459">
            <v>0.7</v>
          </cell>
          <cell r="O459" t="str">
            <v>DT</v>
          </cell>
          <cell r="P459" t="str">
            <v>FS</v>
          </cell>
          <cell r="Q459" t="str">
            <v>CAT.</v>
          </cell>
        </row>
        <row r="460">
          <cell r="A460" t="str">
            <v>TV3:CAT.</v>
          </cell>
          <cell r="B460" t="str">
            <v xml:space="preserve"> 16H30</v>
          </cell>
          <cell r="C460">
            <v>0.6875</v>
          </cell>
          <cell r="D460">
            <v>36282</v>
          </cell>
          <cell r="E460">
            <v>20</v>
          </cell>
          <cell r="F460">
            <v>1</v>
          </cell>
          <cell r="G460">
            <v>450</v>
          </cell>
          <cell r="H460">
            <v>429</v>
          </cell>
          <cell r="I460">
            <v>1</v>
          </cell>
          <cell r="J460" t="str">
            <v xml:space="preserve"> TARDE DE CINE I</v>
          </cell>
          <cell r="K460" t="str">
            <v xml:space="preserve"> TARDE DE CINE I</v>
          </cell>
          <cell r="L460">
            <v>450</v>
          </cell>
          <cell r="M460">
            <v>429</v>
          </cell>
          <cell r="N460">
            <v>1</v>
          </cell>
          <cell r="O460" t="str">
            <v>DT</v>
          </cell>
          <cell r="P460" t="str">
            <v>FS</v>
          </cell>
          <cell r="Q460" t="str">
            <v>CAT.</v>
          </cell>
        </row>
        <row r="461">
          <cell r="A461" t="str">
            <v>TV3:CAT.</v>
          </cell>
          <cell r="B461" t="str">
            <v xml:space="preserve"> 17H30</v>
          </cell>
          <cell r="C461">
            <v>0.72916666666666663</v>
          </cell>
          <cell r="D461">
            <v>36282</v>
          </cell>
          <cell r="E461">
            <v>20</v>
          </cell>
          <cell r="F461">
            <v>1</v>
          </cell>
          <cell r="G461">
            <v>150</v>
          </cell>
          <cell r="H461">
            <v>306</v>
          </cell>
          <cell r="I461">
            <v>0.5</v>
          </cell>
          <cell r="J461" t="str">
            <v xml:space="preserve"> TARDE DE CINE II</v>
          </cell>
          <cell r="K461" t="str">
            <v xml:space="preserve"> TARDE DE CINE II</v>
          </cell>
          <cell r="L461">
            <v>150</v>
          </cell>
          <cell r="M461">
            <v>306</v>
          </cell>
          <cell r="N461">
            <v>0.5</v>
          </cell>
          <cell r="O461" t="str">
            <v>DT</v>
          </cell>
          <cell r="P461" t="str">
            <v>FS</v>
          </cell>
          <cell r="Q461" t="str">
            <v>CAT.</v>
          </cell>
        </row>
        <row r="462">
          <cell r="A462" t="str">
            <v>TV3:CAT.</v>
          </cell>
          <cell r="B462" t="str">
            <v xml:space="preserve"> 19H30</v>
          </cell>
          <cell r="C462">
            <v>0.8125</v>
          </cell>
          <cell r="D462">
            <v>36282</v>
          </cell>
          <cell r="E462">
            <v>20</v>
          </cell>
          <cell r="F462">
            <v>1</v>
          </cell>
          <cell r="G462">
            <v>150</v>
          </cell>
          <cell r="H462">
            <v>286</v>
          </cell>
          <cell r="I462">
            <v>0.5</v>
          </cell>
          <cell r="J462" t="str">
            <v xml:space="preserve"> LAURA</v>
          </cell>
          <cell r="K462" t="str">
            <v xml:space="preserve"> LAURA</v>
          </cell>
          <cell r="L462">
            <v>150</v>
          </cell>
          <cell r="M462">
            <v>286</v>
          </cell>
          <cell r="N462">
            <v>0.5</v>
          </cell>
          <cell r="O462" t="str">
            <v>DT</v>
          </cell>
          <cell r="P462" t="str">
            <v>FS</v>
          </cell>
          <cell r="Q462" t="str">
            <v>CAT.</v>
          </cell>
        </row>
        <row r="463">
          <cell r="A463" t="str">
            <v>TV3:CAT.</v>
          </cell>
          <cell r="B463" t="str">
            <v xml:space="preserve"> 20H30</v>
          </cell>
          <cell r="C463">
            <v>0.85416666666666663</v>
          </cell>
          <cell r="D463">
            <v>36282</v>
          </cell>
          <cell r="E463">
            <v>20</v>
          </cell>
          <cell r="F463">
            <v>1</v>
          </cell>
          <cell r="G463">
            <v>475</v>
          </cell>
          <cell r="H463">
            <v>679</v>
          </cell>
          <cell r="I463">
            <v>0.7</v>
          </cell>
          <cell r="J463" t="str">
            <v xml:space="preserve"> TN TARDE</v>
          </cell>
          <cell r="K463" t="str">
            <v xml:space="preserve"> TN TARDE</v>
          </cell>
          <cell r="L463">
            <v>475</v>
          </cell>
          <cell r="M463">
            <v>679</v>
          </cell>
          <cell r="N463">
            <v>0.7</v>
          </cell>
          <cell r="O463" t="str">
            <v>PT</v>
          </cell>
          <cell r="P463" t="str">
            <v>FS</v>
          </cell>
          <cell r="Q463" t="str">
            <v>CAT.</v>
          </cell>
        </row>
        <row r="464">
          <cell r="A464" t="str">
            <v>TV3:CAT.</v>
          </cell>
          <cell r="B464" t="str">
            <v xml:space="preserve"> 20H45</v>
          </cell>
          <cell r="C464">
            <v>0.86458333333333337</v>
          </cell>
          <cell r="D464">
            <v>36282</v>
          </cell>
          <cell r="E464">
            <v>20</v>
          </cell>
          <cell r="F464">
            <v>1</v>
          </cell>
          <cell r="G464">
            <v>1350</v>
          </cell>
          <cell r="H464">
            <v>1484</v>
          </cell>
          <cell r="I464">
            <v>0.9</v>
          </cell>
          <cell r="J464" t="str">
            <v xml:space="preserve"> TN TARDE</v>
          </cell>
          <cell r="K464" t="str">
            <v xml:space="preserve"> TN TARDE</v>
          </cell>
          <cell r="L464">
            <v>1350</v>
          </cell>
          <cell r="M464">
            <v>1484</v>
          </cell>
          <cell r="N464">
            <v>0.9</v>
          </cell>
          <cell r="O464" t="str">
            <v>PT</v>
          </cell>
          <cell r="P464" t="str">
            <v>FS</v>
          </cell>
          <cell r="Q464" t="str">
            <v>CAT.</v>
          </cell>
        </row>
        <row r="465">
          <cell r="A465" t="str">
            <v>TV3:CAT.</v>
          </cell>
          <cell r="B465" t="str">
            <v xml:space="preserve"> 23H00</v>
          </cell>
          <cell r="C465">
            <v>0.95833333333333337</v>
          </cell>
          <cell r="D465">
            <v>36282</v>
          </cell>
          <cell r="E465">
            <v>20</v>
          </cell>
          <cell r="F465">
            <v>1</v>
          </cell>
          <cell r="G465">
            <v>750</v>
          </cell>
          <cell r="H465">
            <v>824</v>
          </cell>
          <cell r="I465">
            <v>0.9</v>
          </cell>
          <cell r="J465" t="str">
            <v xml:space="preserve"> LAS MIL Y UNA</v>
          </cell>
          <cell r="K465" t="str">
            <v xml:space="preserve"> LAS MIL Y UNA</v>
          </cell>
          <cell r="L465">
            <v>750</v>
          </cell>
          <cell r="M465">
            <v>824</v>
          </cell>
          <cell r="N465">
            <v>0.9</v>
          </cell>
          <cell r="O465" t="str">
            <v>PT</v>
          </cell>
          <cell r="P465" t="str">
            <v>FS</v>
          </cell>
          <cell r="Q465" t="str">
            <v>CAT.</v>
          </cell>
        </row>
        <row r="466">
          <cell r="A466" t="str">
            <v>TV3:CAT.</v>
          </cell>
          <cell r="B466" t="str">
            <v xml:space="preserve"> 21H30</v>
          </cell>
          <cell r="C466">
            <v>0.89583333333333337</v>
          </cell>
          <cell r="D466">
            <v>36283</v>
          </cell>
          <cell r="E466">
            <v>20</v>
          </cell>
          <cell r="F466">
            <v>1</v>
          </cell>
          <cell r="G466">
            <v>1250</v>
          </cell>
          <cell r="H466">
            <v>1276</v>
          </cell>
          <cell r="I466">
            <v>1</v>
          </cell>
          <cell r="J466" t="str">
            <v xml:space="preserve"> HOSPITAL BELLVITGE</v>
          </cell>
          <cell r="K466" t="str">
            <v xml:space="preserve"> HOSPITAL BELLVITGE</v>
          </cell>
          <cell r="L466">
            <v>1250</v>
          </cell>
          <cell r="M466">
            <v>1276</v>
          </cell>
          <cell r="N466">
            <v>1</v>
          </cell>
          <cell r="O466" t="str">
            <v>PT</v>
          </cell>
          <cell r="P466" t="str">
            <v>Lab</v>
          </cell>
          <cell r="Q466" t="str">
            <v>CAT.</v>
          </cell>
        </row>
        <row r="467">
          <cell r="A467" t="str">
            <v>TV3:CAT.</v>
          </cell>
          <cell r="B467" t="str">
            <v xml:space="preserve"> 14H30</v>
          </cell>
          <cell r="C467">
            <v>0.60416666666666663</v>
          </cell>
          <cell r="D467">
            <v>36284</v>
          </cell>
          <cell r="E467">
            <v>20</v>
          </cell>
          <cell r="F467">
            <v>1</v>
          </cell>
          <cell r="G467">
            <v>450</v>
          </cell>
          <cell r="H467">
            <v>462</v>
          </cell>
          <cell r="I467">
            <v>1</v>
          </cell>
          <cell r="J467" t="str">
            <v xml:space="preserve"> TN MEDIODIA</v>
          </cell>
          <cell r="K467" t="str">
            <v xml:space="preserve"> TN MEDIODIA</v>
          </cell>
          <cell r="L467">
            <v>450</v>
          </cell>
          <cell r="M467">
            <v>462</v>
          </cell>
          <cell r="N467">
            <v>1</v>
          </cell>
          <cell r="O467" t="str">
            <v>DT</v>
          </cell>
          <cell r="P467" t="str">
            <v>Lab</v>
          </cell>
          <cell r="Q467" t="str">
            <v>CAT.</v>
          </cell>
        </row>
        <row r="468">
          <cell r="A468" t="str">
            <v>TV3:CAT.</v>
          </cell>
          <cell r="B468" t="str">
            <v xml:space="preserve"> 21H30</v>
          </cell>
          <cell r="C468">
            <v>0.89583333333333337</v>
          </cell>
          <cell r="D468">
            <v>36285</v>
          </cell>
          <cell r="E468">
            <v>20</v>
          </cell>
          <cell r="F468">
            <v>1</v>
          </cell>
          <cell r="G468">
            <v>1250</v>
          </cell>
          <cell r="H468">
            <v>1389</v>
          </cell>
          <cell r="I468">
            <v>0.9</v>
          </cell>
          <cell r="J468" t="str">
            <v xml:space="preserve"> CATALUÑA AEREA</v>
          </cell>
          <cell r="K468" t="str">
            <v xml:space="preserve"> CATALUÑA AEREA</v>
          </cell>
          <cell r="L468">
            <v>1250</v>
          </cell>
          <cell r="M468">
            <v>1389</v>
          </cell>
          <cell r="N468">
            <v>0.9</v>
          </cell>
          <cell r="O468" t="str">
            <v>PT</v>
          </cell>
          <cell r="P468" t="str">
            <v>Lab</v>
          </cell>
          <cell r="Q468" t="str">
            <v>CAT.</v>
          </cell>
        </row>
        <row r="469">
          <cell r="A469" t="str">
            <v>TV3:CAT.</v>
          </cell>
          <cell r="B469" t="str">
            <v xml:space="preserve"> 14H30</v>
          </cell>
          <cell r="C469">
            <v>0.60416666666666663</v>
          </cell>
          <cell r="D469">
            <v>36286</v>
          </cell>
          <cell r="E469">
            <v>20</v>
          </cell>
          <cell r="F469">
            <v>1</v>
          </cell>
          <cell r="G469">
            <v>450</v>
          </cell>
          <cell r="H469">
            <v>462</v>
          </cell>
          <cell r="I469">
            <v>1</v>
          </cell>
          <cell r="J469" t="str">
            <v xml:space="preserve"> TN MEDIODIA</v>
          </cell>
          <cell r="K469" t="str">
            <v xml:space="preserve"> TN MEDIODIA</v>
          </cell>
          <cell r="L469">
            <v>450</v>
          </cell>
          <cell r="M469">
            <v>462</v>
          </cell>
          <cell r="N469">
            <v>1</v>
          </cell>
          <cell r="O469" t="str">
            <v>DT</v>
          </cell>
          <cell r="P469" t="str">
            <v>Lab</v>
          </cell>
          <cell r="Q469" t="str">
            <v>CAT.</v>
          </cell>
        </row>
        <row r="470">
          <cell r="A470" t="str">
            <v>TV3:CAT.</v>
          </cell>
          <cell r="B470" t="str">
            <v xml:space="preserve"> 20H30</v>
          </cell>
          <cell r="C470">
            <v>0.85416666666666663</v>
          </cell>
          <cell r="D470">
            <v>36286</v>
          </cell>
          <cell r="E470">
            <v>20</v>
          </cell>
          <cell r="F470">
            <v>1</v>
          </cell>
          <cell r="G470">
            <v>400</v>
          </cell>
          <cell r="H470">
            <v>593</v>
          </cell>
          <cell r="I470">
            <v>0.7</v>
          </cell>
          <cell r="J470" t="str">
            <v xml:space="preserve"> TN TARDE</v>
          </cell>
          <cell r="K470" t="str">
            <v xml:space="preserve"> TN TARDE</v>
          </cell>
          <cell r="L470">
            <v>400</v>
          </cell>
          <cell r="M470">
            <v>593</v>
          </cell>
          <cell r="N470">
            <v>0.7</v>
          </cell>
          <cell r="O470" t="str">
            <v>PT</v>
          </cell>
          <cell r="P470" t="str">
            <v>Lab</v>
          </cell>
          <cell r="Q470" t="str">
            <v>CAT.</v>
          </cell>
        </row>
        <row r="471">
          <cell r="A471" t="str">
            <v>TV3:CAT.</v>
          </cell>
          <cell r="B471" t="str">
            <v xml:space="preserve"> 22H30</v>
          </cell>
          <cell r="C471">
            <v>0.9375</v>
          </cell>
          <cell r="D471">
            <v>36286</v>
          </cell>
          <cell r="E471">
            <v>20</v>
          </cell>
          <cell r="F471">
            <v>1</v>
          </cell>
          <cell r="G471">
            <v>1250</v>
          </cell>
          <cell r="H471">
            <v>638</v>
          </cell>
          <cell r="I471">
            <v>2</v>
          </cell>
          <cell r="J471" t="str">
            <v xml:space="preserve"> LA GRAN PELICULA</v>
          </cell>
          <cell r="K471" t="str">
            <v xml:space="preserve"> LA GRAN PELICULA</v>
          </cell>
          <cell r="L471">
            <v>1250</v>
          </cell>
          <cell r="M471">
            <v>638</v>
          </cell>
          <cell r="N471">
            <v>2</v>
          </cell>
          <cell r="O471" t="str">
            <v>PT</v>
          </cell>
          <cell r="P471" t="str">
            <v>Lab</v>
          </cell>
          <cell r="Q471" t="str">
            <v>CAT.</v>
          </cell>
        </row>
        <row r="472">
          <cell r="A472" t="str">
            <v>TV3:CAT.</v>
          </cell>
          <cell r="B472" t="str">
            <v xml:space="preserve"> 23H30</v>
          </cell>
          <cell r="C472">
            <v>0.97916666666666663</v>
          </cell>
          <cell r="D472">
            <v>36288</v>
          </cell>
          <cell r="E472">
            <v>20</v>
          </cell>
          <cell r="F472">
            <v>1</v>
          </cell>
          <cell r="G472">
            <v>400</v>
          </cell>
          <cell r="H472">
            <v>833</v>
          </cell>
          <cell r="I472">
            <v>0.5</v>
          </cell>
          <cell r="J472" t="str">
            <v xml:space="preserve"> PELICULA</v>
          </cell>
          <cell r="K472" t="str">
            <v xml:space="preserve"> PELICULA</v>
          </cell>
          <cell r="L472">
            <v>400</v>
          </cell>
          <cell r="M472">
            <v>833</v>
          </cell>
          <cell r="N472">
            <v>0.5</v>
          </cell>
          <cell r="O472" t="str">
            <v>PT</v>
          </cell>
          <cell r="P472" t="str">
            <v>FS</v>
          </cell>
          <cell r="Q472" t="str">
            <v>CAT.</v>
          </cell>
        </row>
        <row r="473">
          <cell r="A473" t="str">
            <v>TV3:CAT.</v>
          </cell>
          <cell r="B473" t="str">
            <v xml:space="preserve"> 16H30</v>
          </cell>
          <cell r="C473">
            <v>0.6875</v>
          </cell>
          <cell r="D473">
            <v>36289</v>
          </cell>
          <cell r="E473">
            <v>20</v>
          </cell>
          <cell r="F473">
            <v>1</v>
          </cell>
          <cell r="G473">
            <v>450</v>
          </cell>
          <cell r="H473">
            <v>429</v>
          </cell>
          <cell r="I473">
            <v>1</v>
          </cell>
          <cell r="J473" t="str">
            <v xml:space="preserve"> TARDE DE CINE I</v>
          </cell>
          <cell r="K473" t="str">
            <v xml:space="preserve"> TARDE DE CINE I</v>
          </cell>
          <cell r="L473">
            <v>450</v>
          </cell>
          <cell r="M473">
            <v>429</v>
          </cell>
          <cell r="N473">
            <v>1</v>
          </cell>
          <cell r="O473" t="str">
            <v>DT</v>
          </cell>
          <cell r="P473" t="str">
            <v>FS</v>
          </cell>
          <cell r="Q473" t="str">
            <v>CAT.</v>
          </cell>
        </row>
        <row r="474">
          <cell r="A474" t="str">
            <v>TV3:CAT.</v>
          </cell>
          <cell r="B474" t="str">
            <v xml:space="preserve"> 17H30</v>
          </cell>
          <cell r="C474">
            <v>0.72916666666666663</v>
          </cell>
          <cell r="D474">
            <v>36289</v>
          </cell>
          <cell r="E474">
            <v>20</v>
          </cell>
          <cell r="F474">
            <v>1</v>
          </cell>
          <cell r="G474">
            <v>150</v>
          </cell>
          <cell r="H474">
            <v>357</v>
          </cell>
          <cell r="I474">
            <v>0.4</v>
          </cell>
          <cell r="J474" t="str">
            <v xml:space="preserve"> TARDE DE CINE II</v>
          </cell>
          <cell r="K474" t="str">
            <v xml:space="preserve"> TARDE DE CINE II</v>
          </cell>
          <cell r="L474">
            <v>150</v>
          </cell>
          <cell r="M474">
            <v>357</v>
          </cell>
          <cell r="N474">
            <v>0.4</v>
          </cell>
          <cell r="O474" t="str">
            <v>DT</v>
          </cell>
          <cell r="P474" t="str">
            <v>FS</v>
          </cell>
          <cell r="Q474" t="str">
            <v>CAT.</v>
          </cell>
        </row>
        <row r="475">
          <cell r="A475" t="str">
            <v>TV3:CAT.</v>
          </cell>
          <cell r="B475" t="str">
            <v xml:space="preserve"> 20H30</v>
          </cell>
          <cell r="C475">
            <v>0.85416666666666663</v>
          </cell>
          <cell r="D475">
            <v>36289</v>
          </cell>
          <cell r="E475">
            <v>20</v>
          </cell>
          <cell r="F475">
            <v>1</v>
          </cell>
          <cell r="G475">
            <v>475</v>
          </cell>
          <cell r="H475">
            <v>633</v>
          </cell>
          <cell r="I475">
            <v>0.7</v>
          </cell>
          <cell r="J475" t="str">
            <v xml:space="preserve"> TN TARDE</v>
          </cell>
          <cell r="K475" t="str">
            <v xml:space="preserve"> TN TARDE</v>
          </cell>
          <cell r="L475">
            <v>475</v>
          </cell>
          <cell r="M475">
            <v>633</v>
          </cell>
          <cell r="N475">
            <v>0.7</v>
          </cell>
          <cell r="O475" t="str">
            <v>PT</v>
          </cell>
          <cell r="P475" t="str">
            <v>FS</v>
          </cell>
          <cell r="Q475" t="str">
            <v>CAT.</v>
          </cell>
        </row>
        <row r="476">
          <cell r="A476" t="str">
            <v>TV3:CAT.</v>
          </cell>
          <cell r="B476" t="str">
            <v xml:space="preserve"> 14H00</v>
          </cell>
          <cell r="C476">
            <v>0.58333333333333337</v>
          </cell>
          <cell r="D476">
            <v>36290</v>
          </cell>
          <cell r="E476">
            <v>20</v>
          </cell>
          <cell r="F476">
            <v>1</v>
          </cell>
          <cell r="G476">
            <v>225</v>
          </cell>
          <cell r="H476">
            <v>375</v>
          </cell>
          <cell r="I476">
            <v>0.6</v>
          </cell>
          <cell r="J476" t="str">
            <v xml:space="preserve"> TN CATALUNYA</v>
          </cell>
          <cell r="K476" t="str">
            <v xml:space="preserve"> TN CATALUNYA</v>
          </cell>
          <cell r="L476">
            <v>225</v>
          </cell>
          <cell r="M476">
            <v>375</v>
          </cell>
          <cell r="N476">
            <v>0.6</v>
          </cell>
          <cell r="O476" t="str">
            <v>DT</v>
          </cell>
          <cell r="P476" t="str">
            <v>Lab</v>
          </cell>
          <cell r="Q476" t="str">
            <v>CAT.</v>
          </cell>
        </row>
        <row r="477">
          <cell r="A477" t="str">
            <v>TV3:CAT.</v>
          </cell>
          <cell r="B477" t="str">
            <v xml:space="preserve"> 21H30</v>
          </cell>
          <cell r="C477">
            <v>0.89583333333333337</v>
          </cell>
          <cell r="D477">
            <v>36290</v>
          </cell>
          <cell r="E477">
            <v>20</v>
          </cell>
          <cell r="F477">
            <v>1</v>
          </cell>
          <cell r="G477">
            <v>1250</v>
          </cell>
          <cell r="H477">
            <v>1488</v>
          </cell>
          <cell r="I477">
            <v>0.8</v>
          </cell>
          <cell r="J477" t="str">
            <v xml:space="preserve"> HOSPITAL BELLVITGE</v>
          </cell>
          <cell r="K477" t="str">
            <v xml:space="preserve"> HOSPITAL BELLVITGE</v>
          </cell>
          <cell r="L477">
            <v>1250</v>
          </cell>
          <cell r="M477">
            <v>1488</v>
          </cell>
          <cell r="N477">
            <v>0.8</v>
          </cell>
          <cell r="O477" t="str">
            <v>PT</v>
          </cell>
          <cell r="P477" t="str">
            <v>Lab</v>
          </cell>
          <cell r="Q477" t="str">
            <v>CAT.</v>
          </cell>
        </row>
        <row r="478">
          <cell r="A478" t="str">
            <v>TV3:CAT.</v>
          </cell>
          <cell r="B478" t="str">
            <v xml:space="preserve"> 14H30</v>
          </cell>
          <cell r="C478">
            <v>0.60416666666666663</v>
          </cell>
          <cell r="D478">
            <v>36292</v>
          </cell>
          <cell r="E478">
            <v>20</v>
          </cell>
          <cell r="F478">
            <v>1</v>
          </cell>
          <cell r="G478">
            <v>450</v>
          </cell>
          <cell r="H478">
            <v>545</v>
          </cell>
          <cell r="I478">
            <v>0.8</v>
          </cell>
          <cell r="J478" t="str">
            <v xml:space="preserve"> TN MEDIODIA</v>
          </cell>
          <cell r="K478" t="str">
            <v xml:space="preserve"> TN MEDIODIA</v>
          </cell>
          <cell r="L478">
            <v>450</v>
          </cell>
          <cell r="M478">
            <v>545</v>
          </cell>
          <cell r="N478">
            <v>0.8</v>
          </cell>
          <cell r="O478" t="str">
            <v>DT</v>
          </cell>
          <cell r="P478" t="str">
            <v>Lab</v>
          </cell>
          <cell r="Q478" t="str">
            <v>CAT.</v>
          </cell>
        </row>
        <row r="479">
          <cell r="A479" t="str">
            <v>TV3:CAT.</v>
          </cell>
          <cell r="B479" t="str">
            <v xml:space="preserve"> 23H00</v>
          </cell>
          <cell r="C479">
            <v>0.95833333333333337</v>
          </cell>
          <cell r="D479">
            <v>36292</v>
          </cell>
          <cell r="E479">
            <v>20</v>
          </cell>
          <cell r="F479">
            <v>1</v>
          </cell>
          <cell r="G479">
            <v>650</v>
          </cell>
          <cell r="H479">
            <v>516</v>
          </cell>
          <cell r="I479">
            <v>1.3</v>
          </cell>
          <cell r="J479" t="str">
            <v xml:space="preserve"> ENTRE LINEAS</v>
          </cell>
          <cell r="K479" t="str">
            <v xml:space="preserve"> ENTRE LINEAS</v>
          </cell>
          <cell r="L479">
            <v>650</v>
          </cell>
          <cell r="M479">
            <v>516</v>
          </cell>
          <cell r="N479">
            <v>1.3</v>
          </cell>
          <cell r="O479" t="str">
            <v>PT</v>
          </cell>
          <cell r="P479" t="str">
            <v>Lab</v>
          </cell>
          <cell r="Q479" t="str">
            <v>CAT.</v>
          </cell>
        </row>
        <row r="480">
          <cell r="A480" t="str">
            <v>TV3:CAT.</v>
          </cell>
          <cell r="B480" t="str">
            <v xml:space="preserve"> 14H00</v>
          </cell>
          <cell r="C480">
            <v>0.58333333333333337</v>
          </cell>
          <cell r="D480">
            <v>36293</v>
          </cell>
          <cell r="E480">
            <v>20</v>
          </cell>
          <cell r="F480">
            <v>1</v>
          </cell>
          <cell r="G480">
            <v>225</v>
          </cell>
          <cell r="H480">
            <v>375</v>
          </cell>
          <cell r="I480">
            <v>0.6</v>
          </cell>
          <cell r="J480" t="str">
            <v xml:space="preserve"> TN CATALUNYA</v>
          </cell>
          <cell r="K480" t="str">
            <v xml:space="preserve"> TN CATALUNYA</v>
          </cell>
          <cell r="L480">
            <v>225</v>
          </cell>
          <cell r="M480">
            <v>375</v>
          </cell>
          <cell r="N480">
            <v>0.6</v>
          </cell>
          <cell r="O480" t="str">
            <v>DT</v>
          </cell>
          <cell r="P480" t="str">
            <v>Lab</v>
          </cell>
          <cell r="Q480" t="str">
            <v>CAT.</v>
          </cell>
        </row>
        <row r="481">
          <cell r="A481" t="str">
            <v>TV3:CAT.</v>
          </cell>
          <cell r="B481" t="str">
            <v xml:space="preserve"> 14H00</v>
          </cell>
          <cell r="C481">
            <v>0.58333333333333337</v>
          </cell>
          <cell r="D481">
            <v>36294</v>
          </cell>
          <cell r="E481">
            <v>20</v>
          </cell>
          <cell r="F481">
            <v>1</v>
          </cell>
          <cell r="G481">
            <v>225</v>
          </cell>
          <cell r="H481">
            <v>500</v>
          </cell>
          <cell r="I481">
            <v>0.4</v>
          </cell>
          <cell r="J481" t="str">
            <v xml:space="preserve"> TN CATALUNYA</v>
          </cell>
          <cell r="K481" t="str">
            <v xml:space="preserve"> TN CATALUNYA</v>
          </cell>
          <cell r="L481">
            <v>225</v>
          </cell>
          <cell r="M481">
            <v>500</v>
          </cell>
          <cell r="N481">
            <v>0.4</v>
          </cell>
          <cell r="O481" t="str">
            <v>DT</v>
          </cell>
          <cell r="P481" t="str">
            <v>Lab</v>
          </cell>
          <cell r="Q481" t="str">
            <v>CAT.</v>
          </cell>
        </row>
        <row r="482">
          <cell r="A482" t="str">
            <v>TV3:CAT.</v>
          </cell>
          <cell r="B482" t="str">
            <v xml:space="preserve"> 24H00</v>
          </cell>
          <cell r="C482">
            <v>1</v>
          </cell>
          <cell r="D482">
            <v>36294</v>
          </cell>
          <cell r="E482">
            <v>20</v>
          </cell>
          <cell r="F482">
            <v>1</v>
          </cell>
          <cell r="G482">
            <v>200</v>
          </cell>
          <cell r="H482">
            <v>417</v>
          </cell>
          <cell r="I482">
            <v>0.5</v>
          </cell>
          <cell r="J482" t="str">
            <v xml:space="preserve"> PELICULA</v>
          </cell>
          <cell r="K482" t="str">
            <v xml:space="preserve"> PELICULA</v>
          </cell>
          <cell r="L482">
            <v>200</v>
          </cell>
          <cell r="M482">
            <v>417</v>
          </cell>
          <cell r="N482">
            <v>0.5</v>
          </cell>
          <cell r="O482" t="str">
            <v>PT</v>
          </cell>
          <cell r="P482" t="str">
            <v>Lab</v>
          </cell>
          <cell r="Q482" t="str">
            <v>CAT.</v>
          </cell>
        </row>
        <row r="483">
          <cell r="A483" t="str">
            <v>TV3:CAT.</v>
          </cell>
          <cell r="B483" t="str">
            <v xml:space="preserve"> 14H30</v>
          </cell>
          <cell r="C483">
            <v>0.60416666666666663</v>
          </cell>
          <cell r="D483">
            <v>36295</v>
          </cell>
          <cell r="E483">
            <v>20</v>
          </cell>
          <cell r="F483">
            <v>1</v>
          </cell>
          <cell r="G483">
            <v>225</v>
          </cell>
          <cell r="H483">
            <v>231</v>
          </cell>
          <cell r="I483">
            <v>1</v>
          </cell>
          <cell r="J483" t="str">
            <v xml:space="preserve"> TN MEDIODIA</v>
          </cell>
          <cell r="K483" t="str">
            <v xml:space="preserve"> TN MEDIODIA</v>
          </cell>
          <cell r="L483">
            <v>225</v>
          </cell>
          <cell r="M483">
            <v>231</v>
          </cell>
          <cell r="N483">
            <v>1</v>
          </cell>
          <cell r="O483" t="str">
            <v>DT</v>
          </cell>
          <cell r="P483" t="str">
            <v>FS</v>
          </cell>
          <cell r="Q483" t="str">
            <v>CAT.</v>
          </cell>
        </row>
        <row r="484">
          <cell r="A484" t="str">
            <v>TV3:CAT.</v>
          </cell>
          <cell r="B484" t="str">
            <v xml:space="preserve"> 15H30</v>
          </cell>
          <cell r="C484">
            <v>0.64583333333333337</v>
          </cell>
          <cell r="D484">
            <v>36295</v>
          </cell>
          <cell r="E484">
            <v>20</v>
          </cell>
          <cell r="F484">
            <v>1</v>
          </cell>
          <cell r="G484">
            <v>450</v>
          </cell>
          <cell r="H484">
            <v>429</v>
          </cell>
          <cell r="I484">
            <v>1</v>
          </cell>
          <cell r="J484" t="str">
            <v xml:space="preserve"> TARDE DE CINE I</v>
          </cell>
          <cell r="K484" t="str">
            <v xml:space="preserve"> TARDE DE CINE I</v>
          </cell>
          <cell r="L484">
            <v>450</v>
          </cell>
          <cell r="M484">
            <v>429</v>
          </cell>
          <cell r="N484">
            <v>1</v>
          </cell>
          <cell r="O484" t="str">
            <v>DT</v>
          </cell>
          <cell r="P484" t="str">
            <v>FS</v>
          </cell>
          <cell r="Q484" t="str">
            <v>CAT.</v>
          </cell>
        </row>
        <row r="485">
          <cell r="A485" t="str">
            <v>TV3:CAT.</v>
          </cell>
          <cell r="B485" t="str">
            <v xml:space="preserve"> 14H30</v>
          </cell>
          <cell r="C485">
            <v>0.60416666666666663</v>
          </cell>
          <cell r="D485">
            <v>36296</v>
          </cell>
          <cell r="E485">
            <v>20</v>
          </cell>
          <cell r="F485">
            <v>1</v>
          </cell>
          <cell r="G485">
            <v>225</v>
          </cell>
          <cell r="H485">
            <v>333</v>
          </cell>
          <cell r="I485">
            <v>0.7</v>
          </cell>
          <cell r="J485" t="str">
            <v xml:space="preserve"> TN MEDIODIA</v>
          </cell>
          <cell r="K485" t="str">
            <v xml:space="preserve"> TN MEDIODIA</v>
          </cell>
          <cell r="L485">
            <v>225</v>
          </cell>
          <cell r="M485">
            <v>333</v>
          </cell>
          <cell r="N485">
            <v>0.7</v>
          </cell>
          <cell r="O485" t="str">
            <v>DT</v>
          </cell>
          <cell r="P485" t="str">
            <v>FS</v>
          </cell>
          <cell r="Q485" t="str">
            <v>CAT.</v>
          </cell>
        </row>
        <row r="486">
          <cell r="A486" t="str">
            <v>TV3:CAT.</v>
          </cell>
          <cell r="B486" t="str">
            <v xml:space="preserve"> 16H30</v>
          </cell>
          <cell r="C486">
            <v>0.6875</v>
          </cell>
          <cell r="D486">
            <v>36296</v>
          </cell>
          <cell r="E486">
            <v>20</v>
          </cell>
          <cell r="F486">
            <v>1</v>
          </cell>
          <cell r="G486">
            <v>450</v>
          </cell>
          <cell r="H486">
            <v>429</v>
          </cell>
          <cell r="I486">
            <v>1</v>
          </cell>
          <cell r="J486" t="str">
            <v xml:space="preserve"> TARDE DE CINE I</v>
          </cell>
          <cell r="K486" t="str">
            <v xml:space="preserve"> TARDE DE CINE I</v>
          </cell>
          <cell r="L486">
            <v>450</v>
          </cell>
          <cell r="M486">
            <v>429</v>
          </cell>
          <cell r="N486">
            <v>1</v>
          </cell>
          <cell r="O486" t="str">
            <v>DT</v>
          </cell>
          <cell r="P486" t="str">
            <v>FS</v>
          </cell>
          <cell r="Q486" t="str">
            <v>CAT.</v>
          </cell>
        </row>
        <row r="487">
          <cell r="A487" t="str">
            <v>TV3:CAT.</v>
          </cell>
          <cell r="B487" t="str">
            <v xml:space="preserve"> 17H30</v>
          </cell>
          <cell r="C487">
            <v>0.72916666666666663</v>
          </cell>
          <cell r="D487">
            <v>36296</v>
          </cell>
          <cell r="E487">
            <v>20</v>
          </cell>
          <cell r="F487">
            <v>1</v>
          </cell>
          <cell r="G487">
            <v>150</v>
          </cell>
          <cell r="H487">
            <v>357</v>
          </cell>
          <cell r="I487">
            <v>0.4</v>
          </cell>
          <cell r="J487" t="str">
            <v xml:space="preserve"> TARDE DE CINE II</v>
          </cell>
          <cell r="K487" t="str">
            <v xml:space="preserve"> TARDE DE CINE II</v>
          </cell>
          <cell r="L487">
            <v>150</v>
          </cell>
          <cell r="M487">
            <v>357</v>
          </cell>
          <cell r="N487">
            <v>0.4</v>
          </cell>
          <cell r="O487" t="str">
            <v>DT</v>
          </cell>
          <cell r="P487" t="str">
            <v>FS</v>
          </cell>
          <cell r="Q487" t="str">
            <v>CAT.</v>
          </cell>
        </row>
        <row r="488">
          <cell r="A488" t="str">
            <v>TV3:CAT.</v>
          </cell>
          <cell r="B488" t="str">
            <v xml:space="preserve"> 22H00</v>
          </cell>
          <cell r="C488">
            <v>0.91666666666666663</v>
          </cell>
          <cell r="D488">
            <v>36296</v>
          </cell>
          <cell r="E488">
            <v>20</v>
          </cell>
          <cell r="F488">
            <v>1</v>
          </cell>
          <cell r="G488">
            <v>1250</v>
          </cell>
          <cell r="H488">
            <v>2315</v>
          </cell>
          <cell r="I488">
            <v>0.5</v>
          </cell>
          <cell r="J488" t="str">
            <v xml:space="preserve"> INVASION</v>
          </cell>
          <cell r="K488" t="str">
            <v xml:space="preserve"> INVASION</v>
          </cell>
          <cell r="L488">
            <v>1250</v>
          </cell>
          <cell r="M488">
            <v>2315</v>
          </cell>
          <cell r="N488">
            <v>0.5</v>
          </cell>
          <cell r="O488" t="str">
            <v>PT</v>
          </cell>
          <cell r="P488" t="str">
            <v>FS</v>
          </cell>
          <cell r="Q488" t="str">
            <v>CAT.</v>
          </cell>
        </row>
        <row r="489">
          <cell r="A489" t="str">
            <v>TV3:CAT.</v>
          </cell>
          <cell r="B489" t="str">
            <v xml:space="preserve"> 16H00</v>
          </cell>
          <cell r="C489">
            <v>0.66666666666666663</v>
          </cell>
          <cell r="D489">
            <v>36304</v>
          </cell>
          <cell r="E489">
            <v>20</v>
          </cell>
          <cell r="F489">
            <v>1</v>
          </cell>
          <cell r="G489">
            <v>700</v>
          </cell>
          <cell r="H489">
            <v>622</v>
          </cell>
          <cell r="I489">
            <v>1.1000000000000001</v>
          </cell>
          <cell r="J489" t="str">
            <v xml:space="preserve"> LABERINTO DE SOMBRAS</v>
          </cell>
          <cell r="K489" t="str">
            <v xml:space="preserve"> LABERINTO DE SOMBRAS</v>
          </cell>
          <cell r="L489">
            <v>700</v>
          </cell>
          <cell r="M489">
            <v>622</v>
          </cell>
          <cell r="N489">
            <v>1.1000000000000001</v>
          </cell>
          <cell r="O489" t="str">
            <v>DT</v>
          </cell>
          <cell r="P489" t="str">
            <v>Lab</v>
          </cell>
          <cell r="Q489" t="str">
            <v>CAT.</v>
          </cell>
        </row>
        <row r="490">
          <cell r="A490" t="str">
            <v>TV3:CAT.</v>
          </cell>
          <cell r="B490" t="str">
            <v xml:space="preserve"> 14H30</v>
          </cell>
          <cell r="C490">
            <v>0.60416666666666663</v>
          </cell>
          <cell r="D490">
            <v>36306</v>
          </cell>
          <cell r="E490">
            <v>20</v>
          </cell>
          <cell r="F490">
            <v>1</v>
          </cell>
          <cell r="G490">
            <v>450</v>
          </cell>
          <cell r="H490">
            <v>545</v>
          </cell>
          <cell r="I490">
            <v>0.8</v>
          </cell>
          <cell r="J490" t="str">
            <v xml:space="preserve"> TN MEDIODIA</v>
          </cell>
          <cell r="K490" t="str">
            <v xml:space="preserve"> TN MEDIODIA</v>
          </cell>
          <cell r="L490">
            <v>450</v>
          </cell>
          <cell r="M490">
            <v>545</v>
          </cell>
          <cell r="N490">
            <v>0.8</v>
          </cell>
          <cell r="O490" t="str">
            <v>DT</v>
          </cell>
          <cell r="P490" t="str">
            <v>Lab</v>
          </cell>
          <cell r="Q490" t="str">
            <v>CAT.</v>
          </cell>
        </row>
        <row r="491">
          <cell r="A491" t="str">
            <v>TV3:CAT.</v>
          </cell>
          <cell r="B491" t="str">
            <v xml:space="preserve"> 23H30</v>
          </cell>
          <cell r="C491">
            <v>0.97916666666666663</v>
          </cell>
          <cell r="D491">
            <v>36306</v>
          </cell>
          <cell r="E491">
            <v>20</v>
          </cell>
          <cell r="F491">
            <v>1</v>
          </cell>
          <cell r="G491">
            <v>650</v>
          </cell>
          <cell r="H491">
            <v>637</v>
          </cell>
          <cell r="I491">
            <v>1</v>
          </cell>
          <cell r="J491" t="str">
            <v xml:space="preserve"> ENTRE LINEAS</v>
          </cell>
          <cell r="K491" t="str">
            <v xml:space="preserve"> ENTRE LINEAS</v>
          </cell>
          <cell r="L491">
            <v>650</v>
          </cell>
          <cell r="M491">
            <v>637</v>
          </cell>
          <cell r="N491">
            <v>1</v>
          </cell>
          <cell r="O491" t="str">
            <v>PT</v>
          </cell>
          <cell r="P491" t="str">
            <v>Lab</v>
          </cell>
          <cell r="Q491" t="str">
            <v>CAT.</v>
          </cell>
        </row>
        <row r="492">
          <cell r="A492" t="str">
            <v>TV3:CAT.</v>
          </cell>
          <cell r="B492" t="str">
            <v xml:space="preserve"> 23H00</v>
          </cell>
          <cell r="C492">
            <v>0.95833333333333337</v>
          </cell>
          <cell r="D492">
            <v>36307</v>
          </cell>
          <cell r="E492">
            <v>20</v>
          </cell>
          <cell r="F492">
            <v>1</v>
          </cell>
          <cell r="G492">
            <v>1250</v>
          </cell>
          <cell r="H492">
            <v>638</v>
          </cell>
          <cell r="I492">
            <v>2</v>
          </cell>
          <cell r="J492" t="str">
            <v xml:space="preserve"> LA GRAN PELICULA</v>
          </cell>
          <cell r="K492" t="str">
            <v xml:space="preserve"> LA GRAN PELICULA</v>
          </cell>
          <cell r="L492">
            <v>1250</v>
          </cell>
          <cell r="M492">
            <v>638</v>
          </cell>
          <cell r="N492">
            <v>2</v>
          </cell>
          <cell r="O492" t="str">
            <v>PT</v>
          </cell>
          <cell r="P492" t="str">
            <v>Lab</v>
          </cell>
          <cell r="Q492" t="str">
            <v>CAT.</v>
          </cell>
        </row>
        <row r="493">
          <cell r="A493" t="str">
            <v>TV3:CAT.</v>
          </cell>
          <cell r="B493" t="str">
            <v xml:space="preserve"> 14H30</v>
          </cell>
          <cell r="C493">
            <v>0.60416666666666663</v>
          </cell>
          <cell r="D493">
            <v>36308</v>
          </cell>
          <cell r="E493">
            <v>20</v>
          </cell>
          <cell r="F493">
            <v>1</v>
          </cell>
          <cell r="G493">
            <v>450</v>
          </cell>
          <cell r="H493">
            <v>667</v>
          </cell>
          <cell r="I493">
            <v>0.7</v>
          </cell>
          <cell r="J493" t="str">
            <v xml:space="preserve"> TN MEDIODIA</v>
          </cell>
          <cell r="K493" t="str">
            <v xml:space="preserve"> TN MEDIODIA</v>
          </cell>
          <cell r="L493">
            <v>450</v>
          </cell>
          <cell r="M493">
            <v>667</v>
          </cell>
          <cell r="N493">
            <v>0.7</v>
          </cell>
          <cell r="O493" t="str">
            <v>DT</v>
          </cell>
          <cell r="P493" t="str">
            <v>Lab</v>
          </cell>
          <cell r="Q493" t="str">
            <v>CAT.</v>
          </cell>
        </row>
        <row r="494">
          <cell r="A494" t="str">
            <v>TV3:CAT.</v>
          </cell>
          <cell r="B494" t="str">
            <v xml:space="preserve"> 16H00</v>
          </cell>
          <cell r="C494">
            <v>0.66666666666666663</v>
          </cell>
          <cell r="D494">
            <v>36308</v>
          </cell>
          <cell r="E494">
            <v>20</v>
          </cell>
          <cell r="F494">
            <v>1</v>
          </cell>
          <cell r="G494">
            <v>700</v>
          </cell>
          <cell r="H494">
            <v>622</v>
          </cell>
          <cell r="I494">
            <v>1.1000000000000001</v>
          </cell>
          <cell r="J494" t="str">
            <v xml:space="preserve"> LABERINTO DE SOMBRAS</v>
          </cell>
          <cell r="K494" t="str">
            <v xml:space="preserve"> LABERINTO DE SOMBRAS</v>
          </cell>
          <cell r="L494">
            <v>700</v>
          </cell>
          <cell r="M494">
            <v>622</v>
          </cell>
          <cell r="N494">
            <v>1.1000000000000001</v>
          </cell>
          <cell r="O494" t="str">
            <v>DT</v>
          </cell>
          <cell r="P494" t="str">
            <v>Lab</v>
          </cell>
          <cell r="Q494" t="str">
            <v>CAT.</v>
          </cell>
        </row>
        <row r="495">
          <cell r="A495" t="str">
            <v>TV3:CAT.</v>
          </cell>
          <cell r="B495" t="str">
            <v xml:space="preserve"> 14H30</v>
          </cell>
          <cell r="C495">
            <v>0.60416666666666663</v>
          </cell>
          <cell r="D495">
            <v>36309</v>
          </cell>
          <cell r="E495">
            <v>20</v>
          </cell>
          <cell r="F495">
            <v>1</v>
          </cell>
          <cell r="G495">
            <v>225</v>
          </cell>
          <cell r="H495">
            <v>231</v>
          </cell>
          <cell r="I495">
            <v>1</v>
          </cell>
          <cell r="J495" t="str">
            <v xml:space="preserve"> TN MEDIODIA</v>
          </cell>
          <cell r="K495" t="str">
            <v xml:space="preserve"> TN MEDIODIA</v>
          </cell>
          <cell r="L495">
            <v>225</v>
          </cell>
          <cell r="M495">
            <v>231</v>
          </cell>
          <cell r="N495">
            <v>1</v>
          </cell>
          <cell r="O495" t="str">
            <v>DT</v>
          </cell>
          <cell r="P495" t="str">
            <v>FS</v>
          </cell>
          <cell r="Q495" t="str">
            <v>CAT.</v>
          </cell>
        </row>
        <row r="496">
          <cell r="A496" t="str">
            <v>TV3:CAT.</v>
          </cell>
          <cell r="B496" t="str">
            <v xml:space="preserve"> 16H00</v>
          </cell>
          <cell r="C496">
            <v>0.66666666666666663</v>
          </cell>
          <cell r="D496">
            <v>36310</v>
          </cell>
          <cell r="E496">
            <v>20</v>
          </cell>
          <cell r="F496">
            <v>1</v>
          </cell>
          <cell r="G496">
            <v>450</v>
          </cell>
          <cell r="H496">
            <v>459</v>
          </cell>
          <cell r="I496">
            <v>1</v>
          </cell>
          <cell r="J496" t="str">
            <v xml:space="preserve"> TARDE DE CINE I</v>
          </cell>
          <cell r="K496" t="str">
            <v xml:space="preserve"> TARDE DE CINE I</v>
          </cell>
          <cell r="L496">
            <v>450</v>
          </cell>
          <cell r="M496">
            <v>459</v>
          </cell>
          <cell r="N496">
            <v>1</v>
          </cell>
          <cell r="O496" t="str">
            <v>DT</v>
          </cell>
          <cell r="P496" t="str">
            <v>FS</v>
          </cell>
          <cell r="Q496" t="str">
            <v>CAT.</v>
          </cell>
        </row>
        <row r="497">
          <cell r="A497" t="str">
            <v>TV3:CAT.</v>
          </cell>
          <cell r="B497" t="str">
            <v xml:space="preserve"> 17H00</v>
          </cell>
          <cell r="C497">
            <v>0.70833333333333337</v>
          </cell>
          <cell r="D497">
            <v>36310</v>
          </cell>
          <cell r="E497">
            <v>20</v>
          </cell>
          <cell r="F497">
            <v>1</v>
          </cell>
          <cell r="G497">
            <v>450</v>
          </cell>
          <cell r="H497">
            <v>584</v>
          </cell>
          <cell r="I497">
            <v>0.8</v>
          </cell>
          <cell r="J497" t="str">
            <v xml:space="preserve"> TARDE DE CINE I</v>
          </cell>
          <cell r="K497" t="str">
            <v xml:space="preserve"> TARDE DE CINE I</v>
          </cell>
          <cell r="L497">
            <v>450</v>
          </cell>
          <cell r="M497">
            <v>584</v>
          </cell>
          <cell r="N497">
            <v>0.8</v>
          </cell>
          <cell r="O497" t="str">
            <v>DT</v>
          </cell>
          <cell r="P497" t="str">
            <v>FS</v>
          </cell>
          <cell r="Q497" t="str">
            <v>CAT.</v>
          </cell>
        </row>
        <row r="498">
          <cell r="A498" t="str">
            <v>TV3:CAT.</v>
          </cell>
          <cell r="B498" t="str">
            <v xml:space="preserve"> 23H00</v>
          </cell>
          <cell r="C498">
            <v>0.95833333333333337</v>
          </cell>
          <cell r="D498">
            <v>36310</v>
          </cell>
          <cell r="E498">
            <v>20</v>
          </cell>
          <cell r="F498">
            <v>1</v>
          </cell>
          <cell r="G498">
            <v>750</v>
          </cell>
          <cell r="H498">
            <v>1042</v>
          </cell>
          <cell r="I498">
            <v>0.7</v>
          </cell>
          <cell r="J498" t="str">
            <v xml:space="preserve"> LAS MIL Y UNA</v>
          </cell>
          <cell r="K498" t="str">
            <v xml:space="preserve"> LAS MIL Y UNA</v>
          </cell>
          <cell r="L498">
            <v>750</v>
          </cell>
          <cell r="M498">
            <v>1042</v>
          </cell>
          <cell r="N498">
            <v>0.7</v>
          </cell>
          <cell r="O498" t="str">
            <v>PT</v>
          </cell>
          <cell r="P498" t="str">
            <v>FS</v>
          </cell>
          <cell r="Q498" t="str">
            <v>CAT.</v>
          </cell>
        </row>
        <row r="499">
          <cell r="A499" t="str">
            <v>TV3:CAT.</v>
          </cell>
          <cell r="B499" t="str">
            <v xml:space="preserve"> 20H30</v>
          </cell>
          <cell r="C499">
            <v>0.85416666666666663</v>
          </cell>
          <cell r="D499">
            <v>36312</v>
          </cell>
          <cell r="E499">
            <v>20</v>
          </cell>
          <cell r="F499">
            <v>1</v>
          </cell>
          <cell r="G499">
            <v>400</v>
          </cell>
          <cell r="H499">
            <v>714</v>
          </cell>
          <cell r="I499">
            <v>0.6</v>
          </cell>
          <cell r="J499" t="str">
            <v xml:space="preserve"> TN TARDE</v>
          </cell>
          <cell r="K499" t="str">
            <v xml:space="preserve"> TN TARDE</v>
          </cell>
          <cell r="L499">
            <v>400</v>
          </cell>
          <cell r="M499">
            <v>714</v>
          </cell>
          <cell r="N499">
            <v>0.6</v>
          </cell>
          <cell r="O499" t="str">
            <v>PT</v>
          </cell>
          <cell r="P499" t="str">
            <v>Lab</v>
          </cell>
          <cell r="Q499" t="str">
            <v>CAT.</v>
          </cell>
        </row>
        <row r="500">
          <cell r="A500" t="str">
            <v>TV3:CAT.</v>
          </cell>
          <cell r="B500" t="str">
            <v xml:space="preserve"> 22H30</v>
          </cell>
          <cell r="C500">
            <v>0.9375</v>
          </cell>
          <cell r="D500">
            <v>36312</v>
          </cell>
          <cell r="E500">
            <v>20</v>
          </cell>
          <cell r="F500">
            <v>1</v>
          </cell>
          <cell r="G500">
            <v>1250</v>
          </cell>
          <cell r="H500">
            <v>801</v>
          </cell>
          <cell r="I500">
            <v>1.6</v>
          </cell>
          <cell r="J500" t="str">
            <v xml:space="preserve"> ENFERMOS DE TELE</v>
          </cell>
          <cell r="K500" t="str">
            <v xml:space="preserve"> ENFERMOS DE TELE</v>
          </cell>
          <cell r="L500">
            <v>1250</v>
          </cell>
          <cell r="M500">
            <v>801</v>
          </cell>
          <cell r="N500">
            <v>1.6</v>
          </cell>
          <cell r="O500" t="str">
            <v>PT</v>
          </cell>
          <cell r="P500" t="str">
            <v>Lab</v>
          </cell>
          <cell r="Q500" t="str">
            <v>CAT.</v>
          </cell>
        </row>
        <row r="501">
          <cell r="A501" t="str">
            <v>TV3:CAT.</v>
          </cell>
          <cell r="B501" t="str">
            <v xml:space="preserve"> 20H30</v>
          </cell>
          <cell r="C501">
            <v>0.85416666666666663</v>
          </cell>
          <cell r="D501">
            <v>36314</v>
          </cell>
          <cell r="E501">
            <v>20</v>
          </cell>
          <cell r="F501">
            <v>1</v>
          </cell>
          <cell r="G501">
            <v>400</v>
          </cell>
          <cell r="H501">
            <v>714</v>
          </cell>
          <cell r="I501">
            <v>0.6</v>
          </cell>
          <cell r="J501" t="str">
            <v xml:space="preserve"> TN TARDE</v>
          </cell>
          <cell r="K501" t="str">
            <v xml:space="preserve"> TN TARDE</v>
          </cell>
          <cell r="L501">
            <v>400</v>
          </cell>
          <cell r="M501">
            <v>714</v>
          </cell>
          <cell r="N501">
            <v>0.6</v>
          </cell>
          <cell r="O501" t="str">
            <v>PT</v>
          </cell>
          <cell r="P501" t="str">
            <v>Lab</v>
          </cell>
          <cell r="Q501" t="str">
            <v>CAT.</v>
          </cell>
        </row>
        <row r="502">
          <cell r="A502" t="str">
            <v>TV3:CAT.</v>
          </cell>
          <cell r="B502" t="str">
            <v xml:space="preserve"> 14H30</v>
          </cell>
          <cell r="C502">
            <v>0.60416666666666663</v>
          </cell>
          <cell r="D502">
            <v>36316</v>
          </cell>
          <cell r="E502">
            <v>20</v>
          </cell>
          <cell r="F502">
            <v>1</v>
          </cell>
          <cell r="G502">
            <v>225</v>
          </cell>
          <cell r="H502">
            <v>231</v>
          </cell>
          <cell r="I502">
            <v>1</v>
          </cell>
          <cell r="J502" t="str">
            <v xml:space="preserve"> TN MEDIODIA</v>
          </cell>
          <cell r="K502" t="str">
            <v xml:space="preserve"> TN MEDIODIA</v>
          </cell>
          <cell r="L502">
            <v>225</v>
          </cell>
          <cell r="M502">
            <v>231</v>
          </cell>
          <cell r="N502">
            <v>1</v>
          </cell>
          <cell r="O502" t="str">
            <v>DT</v>
          </cell>
          <cell r="P502" t="str">
            <v>FS</v>
          </cell>
          <cell r="Q502" t="str">
            <v>CAT.</v>
          </cell>
        </row>
        <row r="503">
          <cell r="A503" t="str">
            <v>TV3:CAT.</v>
          </cell>
          <cell r="B503" t="str">
            <v xml:space="preserve"> 17H00</v>
          </cell>
          <cell r="C503">
            <v>0.70833333333333337</v>
          </cell>
          <cell r="D503">
            <v>36316</v>
          </cell>
          <cell r="E503">
            <v>20</v>
          </cell>
          <cell r="F503">
            <v>1</v>
          </cell>
          <cell r="G503">
            <v>450</v>
          </cell>
          <cell r="H503">
            <v>1000</v>
          </cell>
          <cell r="I503">
            <v>0.4</v>
          </cell>
          <cell r="J503" t="str">
            <v xml:space="preserve"> TARDE DE CINE I</v>
          </cell>
          <cell r="K503" t="str">
            <v xml:space="preserve"> TARDE DE CINE I</v>
          </cell>
          <cell r="L503">
            <v>450</v>
          </cell>
          <cell r="M503">
            <v>1000</v>
          </cell>
          <cell r="N503">
            <v>0.4</v>
          </cell>
          <cell r="O503" t="str">
            <v>DT</v>
          </cell>
          <cell r="P503" t="str">
            <v>FS</v>
          </cell>
          <cell r="Q503" t="str">
            <v>CAT.</v>
          </cell>
        </row>
        <row r="504">
          <cell r="A504" t="str">
            <v>TV3:CAT.</v>
          </cell>
          <cell r="B504" t="str">
            <v xml:space="preserve"> 17H00</v>
          </cell>
          <cell r="C504">
            <v>0.70833333333333337</v>
          </cell>
          <cell r="D504">
            <v>36317</v>
          </cell>
          <cell r="E504">
            <v>20</v>
          </cell>
          <cell r="F504">
            <v>1</v>
          </cell>
          <cell r="G504">
            <v>450</v>
          </cell>
          <cell r="H504">
            <v>584</v>
          </cell>
          <cell r="I504">
            <v>0.8</v>
          </cell>
          <cell r="J504" t="str">
            <v xml:space="preserve"> TARDE DE CINE I</v>
          </cell>
          <cell r="K504" t="str">
            <v xml:space="preserve"> TARDE DE CINE I</v>
          </cell>
          <cell r="L504">
            <v>450</v>
          </cell>
          <cell r="M504">
            <v>584</v>
          </cell>
          <cell r="N504">
            <v>0.8</v>
          </cell>
          <cell r="O504" t="str">
            <v>DT</v>
          </cell>
          <cell r="P504" t="str">
            <v>FS</v>
          </cell>
          <cell r="Q504" t="str">
            <v>CAT.</v>
          </cell>
        </row>
        <row r="505">
          <cell r="A505" t="str">
            <v>TV3:CAT.</v>
          </cell>
          <cell r="B505" t="str">
            <v xml:space="preserve"> 19H30</v>
          </cell>
          <cell r="C505">
            <v>0.8125</v>
          </cell>
          <cell r="D505">
            <v>36317</v>
          </cell>
          <cell r="E505">
            <v>20</v>
          </cell>
          <cell r="F505">
            <v>1</v>
          </cell>
          <cell r="G505">
            <v>150</v>
          </cell>
          <cell r="H505">
            <v>286</v>
          </cell>
          <cell r="I505">
            <v>0.5</v>
          </cell>
          <cell r="J505" t="str">
            <v xml:space="preserve"> LAURA</v>
          </cell>
          <cell r="K505" t="str">
            <v xml:space="preserve"> LAURA</v>
          </cell>
          <cell r="L505">
            <v>150</v>
          </cell>
          <cell r="M505">
            <v>286</v>
          </cell>
          <cell r="N505">
            <v>0.5</v>
          </cell>
          <cell r="O505" t="str">
            <v>DT</v>
          </cell>
          <cell r="P505" t="str">
            <v>FS</v>
          </cell>
          <cell r="Q505" t="str">
            <v>CAT.</v>
          </cell>
        </row>
        <row r="506">
          <cell r="A506" t="str">
            <v>TV3:CAT.</v>
          </cell>
          <cell r="B506" t="str">
            <v xml:space="preserve"> 23H00</v>
          </cell>
          <cell r="C506">
            <v>0.95833333333333337</v>
          </cell>
          <cell r="D506">
            <v>36317</v>
          </cell>
          <cell r="E506">
            <v>20</v>
          </cell>
          <cell r="F506">
            <v>1</v>
          </cell>
          <cell r="G506">
            <v>750</v>
          </cell>
          <cell r="H506">
            <v>1042</v>
          </cell>
          <cell r="I506">
            <v>0.7</v>
          </cell>
          <cell r="J506" t="str">
            <v xml:space="preserve"> LAS MIL Y UNA</v>
          </cell>
          <cell r="K506" t="str">
            <v xml:space="preserve"> LAS MIL Y UNA</v>
          </cell>
          <cell r="L506">
            <v>750</v>
          </cell>
          <cell r="M506">
            <v>1042</v>
          </cell>
          <cell r="N506">
            <v>0.7</v>
          </cell>
          <cell r="O506" t="str">
            <v>PT</v>
          </cell>
          <cell r="P506" t="str">
            <v>FS</v>
          </cell>
          <cell r="Q506" t="str">
            <v>CAT.</v>
          </cell>
        </row>
        <row r="507">
          <cell r="A507" t="str">
            <v>TV3:CAT.</v>
          </cell>
          <cell r="B507" t="str">
            <v xml:space="preserve"> 22H30</v>
          </cell>
          <cell r="C507">
            <v>0.9375</v>
          </cell>
          <cell r="D507">
            <v>36318</v>
          </cell>
          <cell r="E507">
            <v>20</v>
          </cell>
          <cell r="F507">
            <v>1</v>
          </cell>
          <cell r="G507">
            <v>1250</v>
          </cell>
          <cell r="H507">
            <v>1157</v>
          </cell>
          <cell r="I507">
            <v>1.1000000000000001</v>
          </cell>
          <cell r="J507" t="str">
            <v xml:space="preserve"> LA MEMORIA DE LOS CARGOLS</v>
          </cell>
          <cell r="K507" t="str">
            <v xml:space="preserve"> LA MEMORIA DE LOS CARGOLS</v>
          </cell>
          <cell r="L507">
            <v>1250</v>
          </cell>
          <cell r="M507">
            <v>1157</v>
          </cell>
          <cell r="N507">
            <v>1.1000000000000001</v>
          </cell>
          <cell r="O507" t="str">
            <v>PT</v>
          </cell>
          <cell r="P507" t="str">
            <v>Lab</v>
          </cell>
          <cell r="Q507" t="str">
            <v>CAT.</v>
          </cell>
        </row>
        <row r="508">
          <cell r="A508" t="str">
            <v>TV3:CAT.</v>
          </cell>
          <cell r="B508" t="str">
            <v xml:space="preserve"> 22H30</v>
          </cell>
          <cell r="C508">
            <v>0.9375</v>
          </cell>
          <cell r="D508">
            <v>36321</v>
          </cell>
          <cell r="E508">
            <v>20</v>
          </cell>
          <cell r="F508">
            <v>1</v>
          </cell>
          <cell r="G508">
            <v>1250</v>
          </cell>
          <cell r="H508">
            <v>801</v>
          </cell>
          <cell r="I508">
            <v>1.6</v>
          </cell>
          <cell r="J508" t="str">
            <v xml:space="preserve"> LA GRAN PELICULA</v>
          </cell>
          <cell r="K508" t="str">
            <v xml:space="preserve"> LA GRAN PELICULA</v>
          </cell>
          <cell r="L508">
            <v>1250</v>
          </cell>
          <cell r="M508">
            <v>801</v>
          </cell>
          <cell r="N508">
            <v>1.6</v>
          </cell>
          <cell r="O508" t="str">
            <v>PT</v>
          </cell>
          <cell r="P508" t="str">
            <v>Lab</v>
          </cell>
          <cell r="Q508" t="str">
            <v>CAT.</v>
          </cell>
        </row>
        <row r="509">
          <cell r="A509" t="str">
            <v>TV3:CAT.</v>
          </cell>
          <cell r="B509" t="str">
            <v xml:space="preserve"> 23H00</v>
          </cell>
          <cell r="C509">
            <v>0.95833333333333337</v>
          </cell>
          <cell r="D509">
            <v>36323</v>
          </cell>
          <cell r="E509">
            <v>20</v>
          </cell>
          <cell r="F509">
            <v>1</v>
          </cell>
          <cell r="G509">
            <v>1100</v>
          </cell>
          <cell r="H509">
            <v>1746</v>
          </cell>
          <cell r="I509">
            <v>0.6</v>
          </cell>
          <cell r="J509" t="str">
            <v xml:space="preserve"> EL VESTIDOR</v>
          </cell>
          <cell r="K509" t="str">
            <v xml:space="preserve"> EL VESTIDOR</v>
          </cell>
          <cell r="L509">
            <v>1100</v>
          </cell>
          <cell r="M509">
            <v>1746</v>
          </cell>
          <cell r="N509">
            <v>0.6</v>
          </cell>
          <cell r="O509" t="str">
            <v>PT</v>
          </cell>
          <cell r="P509" t="str">
            <v>FS</v>
          </cell>
          <cell r="Q509" t="str">
            <v>CAT.</v>
          </cell>
        </row>
        <row r="510">
          <cell r="A510" t="str">
            <v>TV3:CAT.</v>
          </cell>
          <cell r="B510" t="str">
            <v xml:space="preserve"> 14H30</v>
          </cell>
          <cell r="C510">
            <v>0.60416666666666663</v>
          </cell>
          <cell r="D510">
            <v>36324</v>
          </cell>
          <cell r="E510">
            <v>20</v>
          </cell>
          <cell r="F510">
            <v>1</v>
          </cell>
          <cell r="G510">
            <v>225</v>
          </cell>
          <cell r="H510">
            <v>375</v>
          </cell>
          <cell r="I510">
            <v>0.6</v>
          </cell>
          <cell r="J510" t="str">
            <v xml:space="preserve"> TN MEDIODIA</v>
          </cell>
          <cell r="K510" t="str">
            <v xml:space="preserve"> TN MEDIODIA</v>
          </cell>
          <cell r="L510">
            <v>225</v>
          </cell>
          <cell r="M510">
            <v>375</v>
          </cell>
          <cell r="N510">
            <v>0.6</v>
          </cell>
          <cell r="O510" t="str">
            <v>DT</v>
          </cell>
          <cell r="P510" t="str">
            <v>FS</v>
          </cell>
          <cell r="Q510" t="str">
            <v>CAT.</v>
          </cell>
        </row>
        <row r="511">
          <cell r="A511" t="str">
            <v>TV3:CAT.</v>
          </cell>
          <cell r="B511" t="str">
            <v xml:space="preserve"> 16H00</v>
          </cell>
          <cell r="C511">
            <v>0.66666666666666663</v>
          </cell>
          <cell r="D511">
            <v>36324</v>
          </cell>
          <cell r="E511">
            <v>20</v>
          </cell>
          <cell r="F511">
            <v>1</v>
          </cell>
          <cell r="G511">
            <v>450</v>
          </cell>
          <cell r="H511">
            <v>495</v>
          </cell>
          <cell r="I511">
            <v>0.9</v>
          </cell>
          <cell r="J511" t="str">
            <v xml:space="preserve"> TARDE DE CINE I</v>
          </cell>
          <cell r="K511" t="str">
            <v xml:space="preserve"> TARDE DE CINE I</v>
          </cell>
          <cell r="L511">
            <v>450</v>
          </cell>
          <cell r="M511">
            <v>495</v>
          </cell>
          <cell r="N511">
            <v>0.9</v>
          </cell>
          <cell r="O511" t="str">
            <v>DT</v>
          </cell>
          <cell r="P511" t="str">
            <v>FS</v>
          </cell>
          <cell r="Q511" t="str">
            <v>CAT.</v>
          </cell>
        </row>
        <row r="512">
          <cell r="A512" t="str">
            <v>TV3:CAT.</v>
          </cell>
          <cell r="B512" t="str">
            <v xml:space="preserve"> 17H00</v>
          </cell>
          <cell r="C512">
            <v>0.70833333333333337</v>
          </cell>
          <cell r="D512">
            <v>36324</v>
          </cell>
          <cell r="E512">
            <v>20</v>
          </cell>
          <cell r="F512">
            <v>1</v>
          </cell>
          <cell r="G512">
            <v>450</v>
          </cell>
          <cell r="H512">
            <v>643</v>
          </cell>
          <cell r="I512">
            <v>0.7</v>
          </cell>
          <cell r="J512" t="str">
            <v xml:space="preserve"> TARDE DE CINE I</v>
          </cell>
          <cell r="K512" t="str">
            <v xml:space="preserve"> TARDE DE CINE I</v>
          </cell>
          <cell r="L512">
            <v>450</v>
          </cell>
          <cell r="M512">
            <v>643</v>
          </cell>
          <cell r="N512">
            <v>0.7</v>
          </cell>
          <cell r="O512" t="str">
            <v>DT</v>
          </cell>
          <cell r="P512" t="str">
            <v>FS</v>
          </cell>
          <cell r="Q512" t="str">
            <v>CAT.</v>
          </cell>
        </row>
        <row r="513">
          <cell r="A513" t="str">
            <v>TVE1:NAC.</v>
          </cell>
          <cell r="B513" t="str">
            <v xml:space="preserve"> 14H30</v>
          </cell>
          <cell r="C513">
            <v>0.60416666666666663</v>
          </cell>
          <cell r="D513">
            <v>36279</v>
          </cell>
          <cell r="E513">
            <v>20</v>
          </cell>
          <cell r="F513">
            <v>1</v>
          </cell>
          <cell r="G513">
            <v>2000</v>
          </cell>
          <cell r="H513">
            <v>493</v>
          </cell>
          <cell r="I513">
            <v>4.0999999999999996</v>
          </cell>
          <cell r="J513" t="str">
            <v xml:space="preserve"> CORAZON DE PRIMAVERA</v>
          </cell>
          <cell r="K513" t="str">
            <v xml:space="preserve"> CORAZON DE PRIMAVERA</v>
          </cell>
          <cell r="L513">
            <v>2000</v>
          </cell>
          <cell r="M513">
            <v>493</v>
          </cell>
          <cell r="N513">
            <v>4.0999999999999996</v>
          </cell>
          <cell r="O513" t="str">
            <v>DT</v>
          </cell>
          <cell r="P513" t="str">
            <v>Lab</v>
          </cell>
          <cell r="Q513" t="str">
            <v>NAC.</v>
          </cell>
        </row>
        <row r="514">
          <cell r="A514" t="str">
            <v>TVE1:NAC.</v>
          </cell>
          <cell r="B514" t="str">
            <v xml:space="preserve"> 15H45</v>
          </cell>
          <cell r="C514">
            <v>0.65625</v>
          </cell>
          <cell r="D514">
            <v>36279</v>
          </cell>
          <cell r="E514">
            <v>20</v>
          </cell>
          <cell r="F514">
            <v>1</v>
          </cell>
          <cell r="G514">
            <v>3000</v>
          </cell>
          <cell r="H514">
            <v>726</v>
          </cell>
          <cell r="I514">
            <v>4.0999999999999996</v>
          </cell>
          <cell r="J514" t="str">
            <v xml:space="preserve"> TELEDIARIO 1</v>
          </cell>
          <cell r="K514" t="str">
            <v xml:space="preserve"> TELEDIARIO 1</v>
          </cell>
          <cell r="L514">
            <v>3000</v>
          </cell>
          <cell r="M514">
            <v>726</v>
          </cell>
          <cell r="N514">
            <v>4.0999999999999996</v>
          </cell>
          <cell r="O514" t="str">
            <v>DT</v>
          </cell>
          <cell r="P514" t="str">
            <v>Lab</v>
          </cell>
          <cell r="Q514" t="str">
            <v>NAC.</v>
          </cell>
        </row>
        <row r="515">
          <cell r="A515" t="str">
            <v>TVE1:NAC.</v>
          </cell>
          <cell r="B515" t="str">
            <v xml:space="preserve"> 16H45</v>
          </cell>
          <cell r="C515">
            <v>0.69791666666666663</v>
          </cell>
          <cell r="D515">
            <v>36279</v>
          </cell>
          <cell r="E515">
            <v>20</v>
          </cell>
          <cell r="F515">
            <v>1</v>
          </cell>
          <cell r="G515">
            <v>1000</v>
          </cell>
          <cell r="H515">
            <v>285</v>
          </cell>
          <cell r="I515">
            <v>3.5</v>
          </cell>
          <cell r="J515" t="str">
            <v xml:space="preserve"> TELESERIE</v>
          </cell>
          <cell r="K515" t="str">
            <v xml:space="preserve"> TELESERIE</v>
          </cell>
          <cell r="L515">
            <v>1000</v>
          </cell>
          <cell r="M515">
            <v>285</v>
          </cell>
          <cell r="N515">
            <v>3.5</v>
          </cell>
          <cell r="O515" t="str">
            <v>DT</v>
          </cell>
          <cell r="P515" t="str">
            <v>Lab</v>
          </cell>
          <cell r="Q515" t="str">
            <v>NAC.</v>
          </cell>
        </row>
        <row r="516">
          <cell r="A516" t="str">
            <v>TVE1:NAC.</v>
          </cell>
          <cell r="B516" t="str">
            <v xml:space="preserve"> 17H45</v>
          </cell>
          <cell r="C516">
            <v>0.73958333333333337</v>
          </cell>
          <cell r="D516">
            <v>36279</v>
          </cell>
          <cell r="E516">
            <v>20</v>
          </cell>
          <cell r="F516">
            <v>1</v>
          </cell>
          <cell r="G516">
            <v>1000</v>
          </cell>
          <cell r="H516">
            <v>237</v>
          </cell>
          <cell r="I516">
            <v>4.2</v>
          </cell>
          <cell r="J516" t="str">
            <v xml:space="preserve"> TELESERIE</v>
          </cell>
          <cell r="K516" t="str">
            <v xml:space="preserve"> TELESERIE</v>
          </cell>
          <cell r="L516">
            <v>1000</v>
          </cell>
          <cell r="M516">
            <v>237</v>
          </cell>
          <cell r="N516">
            <v>4.2</v>
          </cell>
          <cell r="O516" t="str">
            <v>DT</v>
          </cell>
          <cell r="P516" t="str">
            <v>Lab</v>
          </cell>
          <cell r="Q516" t="str">
            <v>NAC.</v>
          </cell>
        </row>
        <row r="517">
          <cell r="A517" t="str">
            <v>TVE1:NAC.</v>
          </cell>
          <cell r="B517" t="str">
            <v xml:space="preserve"> 20H55</v>
          </cell>
          <cell r="C517">
            <v>0.86458333333333337</v>
          </cell>
          <cell r="D517">
            <v>36279</v>
          </cell>
          <cell r="E517">
            <v>20</v>
          </cell>
          <cell r="F517">
            <v>1</v>
          </cell>
          <cell r="G517">
            <v>3400</v>
          </cell>
          <cell r="H517">
            <v>656</v>
          </cell>
          <cell r="I517">
            <v>5.2</v>
          </cell>
          <cell r="J517" t="str">
            <v xml:space="preserve"> TELEDIARIO 2</v>
          </cell>
          <cell r="K517" t="str">
            <v xml:space="preserve"> TELEDIARIO 2</v>
          </cell>
          <cell r="L517">
            <v>3400</v>
          </cell>
          <cell r="M517">
            <v>656</v>
          </cell>
          <cell r="N517">
            <v>5.2</v>
          </cell>
          <cell r="O517" t="str">
            <v>PT</v>
          </cell>
          <cell r="P517" t="str">
            <v>Lab</v>
          </cell>
          <cell r="Q517" t="str">
            <v>NAC.</v>
          </cell>
        </row>
        <row r="518">
          <cell r="A518" t="str">
            <v>TVE1:NAC.</v>
          </cell>
          <cell r="B518" t="str">
            <v xml:space="preserve"> 24H15</v>
          </cell>
          <cell r="C518">
            <v>1.0104166666666667</v>
          </cell>
          <cell r="D518">
            <v>36279</v>
          </cell>
          <cell r="E518">
            <v>20</v>
          </cell>
          <cell r="F518">
            <v>1</v>
          </cell>
          <cell r="G518">
            <v>500</v>
          </cell>
          <cell r="H518">
            <v>180</v>
          </cell>
          <cell r="I518">
            <v>2.8</v>
          </cell>
          <cell r="J518" t="str">
            <v xml:space="preserve"> HISTORIAS REALES</v>
          </cell>
          <cell r="K518" t="str">
            <v xml:space="preserve"> HISTORIAS REALES</v>
          </cell>
          <cell r="L518">
            <v>500</v>
          </cell>
          <cell r="M518">
            <v>180</v>
          </cell>
          <cell r="N518">
            <v>2.8</v>
          </cell>
          <cell r="O518" t="str">
            <v>PT</v>
          </cell>
          <cell r="P518" t="str">
            <v>Lab</v>
          </cell>
          <cell r="Q518" t="str">
            <v>NAC.</v>
          </cell>
        </row>
        <row r="519">
          <cell r="A519" t="str">
            <v>TVE1:NAC.</v>
          </cell>
          <cell r="B519" t="str">
            <v xml:space="preserve"> 24H45</v>
          </cell>
          <cell r="C519">
            <v>1.03125</v>
          </cell>
          <cell r="D519">
            <v>36279</v>
          </cell>
          <cell r="E519">
            <v>20</v>
          </cell>
          <cell r="F519">
            <v>1</v>
          </cell>
          <cell r="G519">
            <v>500</v>
          </cell>
          <cell r="H519">
            <v>260</v>
          </cell>
          <cell r="I519">
            <v>1.9</v>
          </cell>
          <cell r="J519" t="str">
            <v xml:space="preserve"> HISTORIAS REALES</v>
          </cell>
          <cell r="K519" t="str">
            <v xml:space="preserve"> HISTORIAS REALES</v>
          </cell>
          <cell r="L519">
            <v>500</v>
          </cell>
          <cell r="M519">
            <v>260</v>
          </cell>
          <cell r="N519">
            <v>1.9</v>
          </cell>
          <cell r="O519" t="str">
            <v>DT</v>
          </cell>
          <cell r="P519" t="str">
            <v>Lab</v>
          </cell>
          <cell r="Q519" t="str">
            <v>NAC.</v>
          </cell>
        </row>
        <row r="520">
          <cell r="A520" t="str">
            <v>TVE1:NAC.</v>
          </cell>
          <cell r="B520" t="str">
            <v xml:space="preserve"> 14H55</v>
          </cell>
          <cell r="C520">
            <v>0.61458333333333337</v>
          </cell>
          <cell r="D520">
            <v>36280</v>
          </cell>
          <cell r="E520">
            <v>20</v>
          </cell>
          <cell r="F520">
            <v>1</v>
          </cell>
          <cell r="G520">
            <v>3000</v>
          </cell>
          <cell r="H520">
            <v>663</v>
          </cell>
          <cell r="I520">
            <v>4.5</v>
          </cell>
          <cell r="J520" t="str">
            <v xml:space="preserve"> TELEDIARIO 1</v>
          </cell>
          <cell r="K520" t="str">
            <v xml:space="preserve"> TELEDIARIO 1</v>
          </cell>
          <cell r="L520">
            <v>3000</v>
          </cell>
          <cell r="M520">
            <v>663</v>
          </cell>
          <cell r="N520">
            <v>4.5</v>
          </cell>
          <cell r="O520" t="str">
            <v>DT</v>
          </cell>
          <cell r="P520" t="str">
            <v>Lab</v>
          </cell>
          <cell r="Q520" t="str">
            <v>NAC.</v>
          </cell>
        </row>
        <row r="521">
          <cell r="A521" t="str">
            <v>TVE1:NAC.</v>
          </cell>
          <cell r="B521" t="str">
            <v xml:space="preserve"> 15H45</v>
          </cell>
          <cell r="C521">
            <v>0.65625</v>
          </cell>
          <cell r="D521">
            <v>36280</v>
          </cell>
          <cell r="E521">
            <v>20</v>
          </cell>
          <cell r="F521">
            <v>1</v>
          </cell>
          <cell r="G521">
            <v>3000</v>
          </cell>
          <cell r="H521">
            <v>687</v>
          </cell>
          <cell r="I521">
            <v>4.4000000000000004</v>
          </cell>
          <cell r="J521" t="str">
            <v xml:space="preserve"> TELEDIARIO 1</v>
          </cell>
          <cell r="K521" t="str">
            <v xml:space="preserve"> TELEDIARIO 1</v>
          </cell>
          <cell r="L521">
            <v>3000</v>
          </cell>
          <cell r="M521">
            <v>687</v>
          </cell>
          <cell r="N521">
            <v>4.4000000000000004</v>
          </cell>
          <cell r="O521" t="str">
            <v>DT</v>
          </cell>
          <cell r="P521" t="str">
            <v>Lab</v>
          </cell>
          <cell r="Q521" t="str">
            <v>NAC.</v>
          </cell>
        </row>
        <row r="522">
          <cell r="A522" t="str">
            <v>TVE1:NAC.</v>
          </cell>
          <cell r="B522" t="str">
            <v xml:space="preserve"> 19H10</v>
          </cell>
          <cell r="C522">
            <v>0.79861111111111116</v>
          </cell>
          <cell r="D522">
            <v>36280</v>
          </cell>
          <cell r="E522">
            <v>20</v>
          </cell>
          <cell r="F522">
            <v>1</v>
          </cell>
          <cell r="G522">
            <v>800</v>
          </cell>
          <cell r="H522">
            <v>354</v>
          </cell>
          <cell r="I522">
            <v>2.2999999999999998</v>
          </cell>
          <cell r="J522" t="str">
            <v xml:space="preserve"> DIGAN LO QUE DIGAN</v>
          </cell>
          <cell r="K522" t="str">
            <v xml:space="preserve"> DIGAN LO QUE DIGAN</v>
          </cell>
          <cell r="L522">
            <v>800</v>
          </cell>
          <cell r="M522">
            <v>354</v>
          </cell>
          <cell r="N522">
            <v>2.2999999999999998</v>
          </cell>
          <cell r="O522" t="str">
            <v>DT</v>
          </cell>
          <cell r="P522" t="str">
            <v>Lab</v>
          </cell>
          <cell r="Q522" t="str">
            <v>NAC.</v>
          </cell>
        </row>
        <row r="523">
          <cell r="A523" t="str">
            <v>TVE1:NAC.</v>
          </cell>
          <cell r="B523" t="str">
            <v xml:space="preserve"> 24H15</v>
          </cell>
          <cell r="C523">
            <v>1.0104166666666667</v>
          </cell>
          <cell r="D523">
            <v>36280</v>
          </cell>
          <cell r="E523">
            <v>20</v>
          </cell>
          <cell r="F523">
            <v>1</v>
          </cell>
          <cell r="G523">
            <v>1500</v>
          </cell>
          <cell r="H523">
            <v>263</v>
          </cell>
          <cell r="I523">
            <v>5.7</v>
          </cell>
          <cell r="J523" t="str">
            <v xml:space="preserve"> TODO EN FAMILIA</v>
          </cell>
          <cell r="K523" t="str">
            <v xml:space="preserve"> TODO EN FAMILIA</v>
          </cell>
          <cell r="L523">
            <v>1500</v>
          </cell>
          <cell r="M523">
            <v>263</v>
          </cell>
          <cell r="N523">
            <v>5.7</v>
          </cell>
          <cell r="O523" t="str">
            <v>PT</v>
          </cell>
          <cell r="P523" t="str">
            <v>Lab</v>
          </cell>
          <cell r="Q523" t="str">
            <v>NAC.</v>
          </cell>
        </row>
        <row r="524">
          <cell r="A524" t="str">
            <v>TVE1:NAC.</v>
          </cell>
          <cell r="B524" t="str">
            <v xml:space="preserve"> 24H45</v>
          </cell>
          <cell r="C524">
            <v>1.03125</v>
          </cell>
          <cell r="D524">
            <v>36280</v>
          </cell>
          <cell r="E524">
            <v>20</v>
          </cell>
          <cell r="F524">
            <v>1</v>
          </cell>
          <cell r="G524">
            <v>1500</v>
          </cell>
          <cell r="H524">
            <v>342</v>
          </cell>
          <cell r="I524">
            <v>4.4000000000000004</v>
          </cell>
          <cell r="J524" t="str">
            <v xml:space="preserve"> TODO EN FAMILIA</v>
          </cell>
          <cell r="K524" t="str">
            <v xml:space="preserve"> TODO EN FAMILIA</v>
          </cell>
          <cell r="L524">
            <v>1500</v>
          </cell>
          <cell r="M524">
            <v>342</v>
          </cell>
          <cell r="N524">
            <v>4.4000000000000004</v>
          </cell>
          <cell r="O524" t="str">
            <v>DT</v>
          </cell>
          <cell r="P524" t="str">
            <v>Lab</v>
          </cell>
          <cell r="Q524" t="str">
            <v>NAC.</v>
          </cell>
        </row>
        <row r="525">
          <cell r="A525" t="str">
            <v>TVE1:NAC.</v>
          </cell>
          <cell r="B525" t="str">
            <v xml:space="preserve"> 14H30</v>
          </cell>
          <cell r="C525">
            <v>0.60416666666666663</v>
          </cell>
          <cell r="D525">
            <v>36281</v>
          </cell>
          <cell r="E525">
            <v>20</v>
          </cell>
          <cell r="F525">
            <v>1</v>
          </cell>
          <cell r="G525">
            <v>2000</v>
          </cell>
          <cell r="H525">
            <v>466</v>
          </cell>
          <cell r="I525">
            <v>4.3</v>
          </cell>
          <cell r="J525" t="str">
            <v xml:space="preserve"> CORAZON CORAZON</v>
          </cell>
          <cell r="K525" t="str">
            <v xml:space="preserve"> CORAZON CORAZON</v>
          </cell>
          <cell r="L525">
            <v>2000</v>
          </cell>
          <cell r="M525">
            <v>466</v>
          </cell>
          <cell r="N525">
            <v>4.3</v>
          </cell>
          <cell r="O525" t="str">
            <v>DT</v>
          </cell>
          <cell r="P525" t="str">
            <v>FS</v>
          </cell>
          <cell r="Q525" t="str">
            <v>NAC.</v>
          </cell>
        </row>
        <row r="526">
          <cell r="A526" t="str">
            <v>TVE1:NAC.</v>
          </cell>
          <cell r="B526" t="str">
            <v xml:space="preserve"> 16H15</v>
          </cell>
          <cell r="C526">
            <v>0.67708333333333337</v>
          </cell>
          <cell r="D526">
            <v>36281</v>
          </cell>
          <cell r="E526">
            <v>20</v>
          </cell>
          <cell r="F526">
            <v>1</v>
          </cell>
          <cell r="G526">
            <v>2600</v>
          </cell>
          <cell r="H526">
            <v>509</v>
          </cell>
          <cell r="I526">
            <v>5.0999999999999996</v>
          </cell>
          <cell r="J526" t="str">
            <v xml:space="preserve"> SESION DE TARDE</v>
          </cell>
          <cell r="K526" t="str">
            <v xml:space="preserve"> SESION DE TARDE</v>
          </cell>
          <cell r="L526">
            <v>2600</v>
          </cell>
          <cell r="M526">
            <v>509</v>
          </cell>
          <cell r="N526">
            <v>5.0999999999999996</v>
          </cell>
          <cell r="O526" t="str">
            <v>DT</v>
          </cell>
          <cell r="P526" t="str">
            <v>FS</v>
          </cell>
          <cell r="Q526" t="str">
            <v>NAC.</v>
          </cell>
        </row>
        <row r="527">
          <cell r="A527" t="str">
            <v>TVE1:NAC.</v>
          </cell>
          <cell r="B527" t="str">
            <v xml:space="preserve"> 16H45</v>
          </cell>
          <cell r="C527">
            <v>0.69791666666666663</v>
          </cell>
          <cell r="D527">
            <v>36281</v>
          </cell>
          <cell r="E527">
            <v>20</v>
          </cell>
          <cell r="F527">
            <v>1</v>
          </cell>
          <cell r="G527">
            <v>2600</v>
          </cell>
          <cell r="H527">
            <v>483</v>
          </cell>
          <cell r="I527">
            <v>5.4</v>
          </cell>
          <cell r="J527" t="str">
            <v xml:space="preserve"> SESION DE TARDE</v>
          </cell>
          <cell r="K527" t="str">
            <v xml:space="preserve"> SESION DE TARDE</v>
          </cell>
          <cell r="L527">
            <v>2600</v>
          </cell>
          <cell r="M527">
            <v>483</v>
          </cell>
          <cell r="N527">
            <v>5.4</v>
          </cell>
          <cell r="O527" t="str">
            <v>DT</v>
          </cell>
          <cell r="P527" t="str">
            <v>FS</v>
          </cell>
          <cell r="Q527" t="str">
            <v>NAC.</v>
          </cell>
        </row>
        <row r="528">
          <cell r="A528" t="str">
            <v>TVE1:NAC.</v>
          </cell>
          <cell r="B528" t="str">
            <v xml:space="preserve"> 17H30</v>
          </cell>
          <cell r="C528">
            <v>0.72916666666666663</v>
          </cell>
          <cell r="D528">
            <v>36281</v>
          </cell>
          <cell r="E528">
            <v>20</v>
          </cell>
          <cell r="F528">
            <v>1</v>
          </cell>
          <cell r="G528">
            <v>2600</v>
          </cell>
          <cell r="H528">
            <v>629</v>
          </cell>
          <cell r="I528">
            <v>4.0999999999999996</v>
          </cell>
          <cell r="J528" t="str">
            <v xml:space="preserve"> SESION DE TARDE</v>
          </cell>
          <cell r="K528" t="str">
            <v xml:space="preserve"> SESION DE TARDE</v>
          </cell>
          <cell r="L528">
            <v>2600</v>
          </cell>
          <cell r="M528">
            <v>629</v>
          </cell>
          <cell r="N528">
            <v>4.0999999999999996</v>
          </cell>
          <cell r="O528" t="str">
            <v>DT</v>
          </cell>
          <cell r="P528" t="str">
            <v>FS</v>
          </cell>
          <cell r="Q528" t="str">
            <v>NAC.</v>
          </cell>
        </row>
        <row r="529">
          <cell r="A529" t="str">
            <v>TVE1:NAC.</v>
          </cell>
          <cell r="B529" t="str">
            <v xml:space="preserve"> 18H15</v>
          </cell>
          <cell r="C529">
            <v>0.76041666666666663</v>
          </cell>
          <cell r="D529">
            <v>36281</v>
          </cell>
          <cell r="E529">
            <v>20</v>
          </cell>
          <cell r="F529">
            <v>1</v>
          </cell>
          <cell r="G529">
            <v>1750</v>
          </cell>
          <cell r="H529">
            <v>641</v>
          </cell>
          <cell r="I529">
            <v>2.7</v>
          </cell>
          <cell r="J529" t="str">
            <v xml:space="preserve"> CINE DE BARRIO</v>
          </cell>
          <cell r="K529" t="str">
            <v xml:space="preserve"> CINE DE BARRIO</v>
          </cell>
          <cell r="L529">
            <v>1750</v>
          </cell>
          <cell r="M529">
            <v>641</v>
          </cell>
          <cell r="N529">
            <v>2.7</v>
          </cell>
          <cell r="O529" t="str">
            <v>DT</v>
          </cell>
          <cell r="P529" t="str">
            <v>FS</v>
          </cell>
          <cell r="Q529" t="str">
            <v>NAC.</v>
          </cell>
        </row>
        <row r="530">
          <cell r="A530" t="str">
            <v>TVE1:NAC.</v>
          </cell>
          <cell r="B530" t="str">
            <v xml:space="preserve"> 18H45</v>
          </cell>
          <cell r="C530">
            <v>0.78125</v>
          </cell>
          <cell r="D530">
            <v>36281</v>
          </cell>
          <cell r="E530">
            <v>20</v>
          </cell>
          <cell r="F530">
            <v>1</v>
          </cell>
          <cell r="G530">
            <v>1750</v>
          </cell>
          <cell r="H530">
            <v>561</v>
          </cell>
          <cell r="I530">
            <v>3.1</v>
          </cell>
          <cell r="J530" t="str">
            <v xml:space="preserve"> CINE DE BARRIO</v>
          </cell>
          <cell r="K530" t="str">
            <v xml:space="preserve"> CINE DE BARRIO</v>
          </cell>
          <cell r="L530">
            <v>1750</v>
          </cell>
          <cell r="M530">
            <v>561</v>
          </cell>
          <cell r="N530">
            <v>3.1</v>
          </cell>
          <cell r="O530" t="str">
            <v>DT</v>
          </cell>
          <cell r="P530" t="str">
            <v>FS</v>
          </cell>
          <cell r="Q530" t="str">
            <v>NAC.</v>
          </cell>
        </row>
        <row r="531">
          <cell r="A531" t="str">
            <v>TVE1:NAC.</v>
          </cell>
          <cell r="B531" t="str">
            <v xml:space="preserve"> 20H55</v>
          </cell>
          <cell r="C531">
            <v>0.87152777777777779</v>
          </cell>
          <cell r="D531">
            <v>36281</v>
          </cell>
          <cell r="E531">
            <v>20</v>
          </cell>
          <cell r="F531">
            <v>1</v>
          </cell>
          <cell r="G531">
            <v>3000</v>
          </cell>
          <cell r="H531">
            <v>978</v>
          </cell>
          <cell r="I531">
            <v>3.1</v>
          </cell>
          <cell r="J531" t="str">
            <v xml:space="preserve"> TELEDIARIO 2</v>
          </cell>
          <cell r="K531" t="str">
            <v xml:space="preserve"> TELEDIARIO 2</v>
          </cell>
          <cell r="L531">
            <v>3000</v>
          </cell>
          <cell r="M531">
            <v>978</v>
          </cell>
          <cell r="N531">
            <v>3.1</v>
          </cell>
          <cell r="O531" t="str">
            <v>PT</v>
          </cell>
          <cell r="P531" t="str">
            <v>FS</v>
          </cell>
          <cell r="Q531" t="str">
            <v>NAC.</v>
          </cell>
        </row>
        <row r="532">
          <cell r="A532" t="str">
            <v>TVE1:NAC.</v>
          </cell>
          <cell r="B532" t="str">
            <v xml:space="preserve"> 22H00</v>
          </cell>
          <cell r="C532">
            <v>0.91666666666666663</v>
          </cell>
          <cell r="D532">
            <v>36281</v>
          </cell>
          <cell r="E532">
            <v>20</v>
          </cell>
          <cell r="F532">
            <v>1</v>
          </cell>
          <cell r="G532">
            <v>3000</v>
          </cell>
          <cell r="H532">
            <v>709</v>
          </cell>
          <cell r="I532">
            <v>4.2</v>
          </cell>
          <cell r="J532" t="str">
            <v xml:space="preserve"> INFORME SEMANAL</v>
          </cell>
          <cell r="K532" t="str">
            <v xml:space="preserve"> INFORME SEMANAL</v>
          </cell>
          <cell r="L532">
            <v>3000</v>
          </cell>
          <cell r="M532">
            <v>709</v>
          </cell>
          <cell r="N532">
            <v>4.2</v>
          </cell>
          <cell r="O532" t="str">
            <v>PT</v>
          </cell>
          <cell r="P532" t="str">
            <v>FS</v>
          </cell>
          <cell r="Q532" t="str">
            <v>NAC.</v>
          </cell>
        </row>
        <row r="533">
          <cell r="A533" t="str">
            <v>TVE1:NAC.</v>
          </cell>
          <cell r="B533" t="str">
            <v xml:space="preserve"> 23H00</v>
          </cell>
          <cell r="C533">
            <v>0.95833333333333337</v>
          </cell>
          <cell r="D533">
            <v>36281</v>
          </cell>
          <cell r="E533">
            <v>20</v>
          </cell>
          <cell r="F533">
            <v>1</v>
          </cell>
          <cell r="G533">
            <v>3000</v>
          </cell>
          <cell r="H533">
            <v>1027</v>
          </cell>
          <cell r="I533">
            <v>2.9</v>
          </cell>
          <cell r="J533" t="str">
            <v xml:space="preserve"> RISAS Y ESTRELLAS</v>
          </cell>
          <cell r="K533" t="str">
            <v xml:space="preserve"> RISAS Y ESTRELLAS</v>
          </cell>
          <cell r="L533">
            <v>3000</v>
          </cell>
          <cell r="M533">
            <v>1027</v>
          </cell>
          <cell r="N533">
            <v>2.9</v>
          </cell>
          <cell r="O533" t="str">
            <v>PT</v>
          </cell>
          <cell r="P533" t="str">
            <v>FS</v>
          </cell>
          <cell r="Q533" t="str">
            <v>NAC.</v>
          </cell>
        </row>
        <row r="534">
          <cell r="A534" t="str">
            <v>TVE1:NAC.</v>
          </cell>
          <cell r="B534" t="str">
            <v xml:space="preserve"> 24H00</v>
          </cell>
          <cell r="C534">
            <v>1</v>
          </cell>
          <cell r="D534">
            <v>36281</v>
          </cell>
          <cell r="E534">
            <v>20</v>
          </cell>
          <cell r="F534">
            <v>1</v>
          </cell>
          <cell r="G534">
            <v>3000</v>
          </cell>
          <cell r="H534">
            <v>870</v>
          </cell>
          <cell r="I534">
            <v>3.4</v>
          </cell>
          <cell r="J534" t="str">
            <v xml:space="preserve"> RISAS Y ESTRELLAS</v>
          </cell>
          <cell r="K534" t="str">
            <v xml:space="preserve"> RISAS Y ESTRELLAS</v>
          </cell>
          <cell r="L534">
            <v>3000</v>
          </cell>
          <cell r="M534">
            <v>870</v>
          </cell>
          <cell r="N534">
            <v>3.4</v>
          </cell>
          <cell r="O534" t="str">
            <v>PT</v>
          </cell>
          <cell r="P534" t="str">
            <v>FS</v>
          </cell>
          <cell r="Q534" t="str">
            <v>NAC.</v>
          </cell>
        </row>
        <row r="535">
          <cell r="A535" t="str">
            <v>TVE1:NAC.</v>
          </cell>
          <cell r="B535" t="str">
            <v xml:space="preserve"> 14H55</v>
          </cell>
          <cell r="C535">
            <v>0.61458333333333337</v>
          </cell>
          <cell r="D535">
            <v>36282</v>
          </cell>
          <cell r="E535">
            <v>20</v>
          </cell>
          <cell r="F535">
            <v>1</v>
          </cell>
          <cell r="G535">
            <v>3000</v>
          </cell>
          <cell r="H535">
            <v>663</v>
          </cell>
          <cell r="I535">
            <v>4.5</v>
          </cell>
          <cell r="J535" t="str">
            <v xml:space="preserve"> TELEDIARIO 1</v>
          </cell>
          <cell r="K535" t="str">
            <v xml:space="preserve"> TELEDIARIO 1</v>
          </cell>
          <cell r="L535">
            <v>3000</v>
          </cell>
          <cell r="M535">
            <v>663</v>
          </cell>
          <cell r="N535">
            <v>4.5</v>
          </cell>
          <cell r="O535" t="str">
            <v>DT</v>
          </cell>
          <cell r="P535" t="str">
            <v>FS</v>
          </cell>
          <cell r="Q535" t="str">
            <v>NAC.</v>
          </cell>
        </row>
        <row r="536">
          <cell r="A536" t="str">
            <v>TVE1:NAC.</v>
          </cell>
          <cell r="B536" t="str">
            <v xml:space="preserve"> 16H15</v>
          </cell>
          <cell r="C536">
            <v>0.67708333333333337</v>
          </cell>
          <cell r="D536">
            <v>36282</v>
          </cell>
          <cell r="E536">
            <v>20</v>
          </cell>
          <cell r="F536">
            <v>1</v>
          </cell>
          <cell r="G536">
            <v>2600</v>
          </cell>
          <cell r="H536">
            <v>556</v>
          </cell>
          <cell r="I536">
            <v>4.7</v>
          </cell>
          <cell r="J536" t="str">
            <v xml:space="preserve"> SESION DE TARDE</v>
          </cell>
          <cell r="K536" t="str">
            <v xml:space="preserve"> SESION DE TARDE</v>
          </cell>
          <cell r="L536">
            <v>2600</v>
          </cell>
          <cell r="M536">
            <v>556</v>
          </cell>
          <cell r="N536">
            <v>4.7</v>
          </cell>
          <cell r="O536" t="str">
            <v>DT</v>
          </cell>
          <cell r="P536" t="str">
            <v>FS</v>
          </cell>
          <cell r="Q536" t="str">
            <v>NAC.</v>
          </cell>
        </row>
        <row r="537">
          <cell r="A537" t="str">
            <v>TVE1:NAC.</v>
          </cell>
          <cell r="B537" t="str">
            <v xml:space="preserve"> 16H45</v>
          </cell>
          <cell r="C537">
            <v>0.69791666666666663</v>
          </cell>
          <cell r="D537">
            <v>36282</v>
          </cell>
          <cell r="E537">
            <v>20</v>
          </cell>
          <cell r="F537">
            <v>1</v>
          </cell>
          <cell r="G537">
            <v>2600</v>
          </cell>
          <cell r="H537">
            <v>636</v>
          </cell>
          <cell r="I537">
            <v>4.0999999999999996</v>
          </cell>
          <cell r="J537" t="str">
            <v xml:space="preserve"> SESION DE TARDE</v>
          </cell>
          <cell r="K537" t="str">
            <v xml:space="preserve"> SESION DE TARDE</v>
          </cell>
          <cell r="L537">
            <v>2600</v>
          </cell>
          <cell r="M537">
            <v>636</v>
          </cell>
          <cell r="N537">
            <v>4.0999999999999996</v>
          </cell>
          <cell r="O537" t="str">
            <v>DT</v>
          </cell>
          <cell r="P537" t="str">
            <v>FS</v>
          </cell>
          <cell r="Q537" t="str">
            <v>NAC.</v>
          </cell>
        </row>
        <row r="538">
          <cell r="A538" t="str">
            <v>TVE1:NAC.</v>
          </cell>
          <cell r="B538" t="str">
            <v xml:space="preserve"> 17H30</v>
          </cell>
          <cell r="C538">
            <v>0.72916666666666663</v>
          </cell>
          <cell r="D538">
            <v>36282</v>
          </cell>
          <cell r="E538">
            <v>20</v>
          </cell>
          <cell r="F538">
            <v>1</v>
          </cell>
          <cell r="G538">
            <v>2600</v>
          </cell>
          <cell r="H538">
            <v>565</v>
          </cell>
          <cell r="I538">
            <v>4.5999999999999996</v>
          </cell>
          <cell r="J538" t="str">
            <v xml:space="preserve"> SESION DE TARDE</v>
          </cell>
          <cell r="K538" t="str">
            <v xml:space="preserve"> SESION DE TARDE</v>
          </cell>
          <cell r="L538">
            <v>2600</v>
          </cell>
          <cell r="M538">
            <v>565</v>
          </cell>
          <cell r="N538">
            <v>4.5999999999999996</v>
          </cell>
          <cell r="O538" t="str">
            <v>DT</v>
          </cell>
          <cell r="P538" t="str">
            <v>FS</v>
          </cell>
          <cell r="Q538" t="str">
            <v>NAC.</v>
          </cell>
        </row>
        <row r="539">
          <cell r="A539" t="str">
            <v>TVE1:NAC.</v>
          </cell>
          <cell r="B539" t="str">
            <v xml:space="preserve"> 18H15</v>
          </cell>
          <cell r="C539">
            <v>0.76041666666666663</v>
          </cell>
          <cell r="D539">
            <v>36282</v>
          </cell>
          <cell r="E539">
            <v>20</v>
          </cell>
          <cell r="F539">
            <v>1</v>
          </cell>
          <cell r="G539">
            <v>1400</v>
          </cell>
          <cell r="H539">
            <v>427</v>
          </cell>
          <cell r="I539">
            <v>3.3</v>
          </cell>
          <cell r="J539" t="str">
            <v xml:space="preserve"> CINE DE ORO</v>
          </cell>
          <cell r="K539" t="str">
            <v xml:space="preserve"> CINE DE ORO</v>
          </cell>
          <cell r="L539">
            <v>1400</v>
          </cell>
          <cell r="M539">
            <v>427</v>
          </cell>
          <cell r="N539">
            <v>3.3</v>
          </cell>
          <cell r="O539" t="str">
            <v>DT</v>
          </cell>
          <cell r="P539" t="str">
            <v>FS</v>
          </cell>
          <cell r="Q539" t="str">
            <v>NAC.</v>
          </cell>
        </row>
        <row r="540">
          <cell r="A540" t="str">
            <v>TVE1:NAC.</v>
          </cell>
          <cell r="B540" t="str">
            <v xml:space="preserve"> 19H30</v>
          </cell>
          <cell r="C540">
            <v>0.8125</v>
          </cell>
          <cell r="D540">
            <v>36282</v>
          </cell>
          <cell r="E540">
            <v>20</v>
          </cell>
          <cell r="F540">
            <v>1</v>
          </cell>
          <cell r="G540">
            <v>1400</v>
          </cell>
          <cell r="H540">
            <v>366</v>
          </cell>
          <cell r="I540">
            <v>3.8</v>
          </cell>
          <cell r="J540" t="str">
            <v xml:space="preserve"> CINE DE ORO</v>
          </cell>
          <cell r="K540" t="str">
            <v xml:space="preserve"> CINE DE ORO</v>
          </cell>
          <cell r="L540">
            <v>1400</v>
          </cell>
          <cell r="M540">
            <v>366</v>
          </cell>
          <cell r="N540">
            <v>3.8</v>
          </cell>
          <cell r="O540" t="str">
            <v>DT</v>
          </cell>
          <cell r="P540" t="str">
            <v>FS</v>
          </cell>
          <cell r="Q540" t="str">
            <v>NAC.</v>
          </cell>
        </row>
        <row r="541">
          <cell r="A541" t="str">
            <v>TVE1:NAC.</v>
          </cell>
          <cell r="B541" t="str">
            <v xml:space="preserve"> 20H30</v>
          </cell>
          <cell r="C541">
            <v>0.85416666666666663</v>
          </cell>
          <cell r="D541">
            <v>36282</v>
          </cell>
          <cell r="E541">
            <v>20</v>
          </cell>
          <cell r="F541">
            <v>1</v>
          </cell>
          <cell r="G541">
            <v>3000</v>
          </cell>
          <cell r="H541">
            <v>571</v>
          </cell>
          <cell r="I541">
            <v>5.3</v>
          </cell>
          <cell r="J541" t="str">
            <v xml:space="preserve"> WAKU WAKU</v>
          </cell>
          <cell r="K541" t="str">
            <v xml:space="preserve"> WAKU WAKU</v>
          </cell>
          <cell r="L541">
            <v>3000</v>
          </cell>
          <cell r="M541">
            <v>571</v>
          </cell>
          <cell r="N541">
            <v>5.3</v>
          </cell>
          <cell r="O541" t="str">
            <v>PT</v>
          </cell>
          <cell r="P541" t="str">
            <v>FS</v>
          </cell>
          <cell r="Q541" t="str">
            <v>NAC.</v>
          </cell>
        </row>
        <row r="542">
          <cell r="A542" t="str">
            <v>TVE1:NAC.</v>
          </cell>
          <cell r="B542" t="str">
            <v xml:space="preserve"> 20H55</v>
          </cell>
          <cell r="C542">
            <v>0.86458333333333337</v>
          </cell>
          <cell r="D542">
            <v>36282</v>
          </cell>
          <cell r="E542">
            <v>20</v>
          </cell>
          <cell r="F542">
            <v>1</v>
          </cell>
          <cell r="G542">
            <v>3400</v>
          </cell>
          <cell r="H542">
            <v>675</v>
          </cell>
          <cell r="I542">
            <v>5</v>
          </cell>
          <cell r="J542" t="str">
            <v xml:space="preserve"> TELEDIARIO 2</v>
          </cell>
          <cell r="K542" t="str">
            <v xml:space="preserve"> TELEDIARIO 2</v>
          </cell>
          <cell r="L542">
            <v>3400</v>
          </cell>
          <cell r="M542">
            <v>675</v>
          </cell>
          <cell r="N542">
            <v>5</v>
          </cell>
          <cell r="O542" t="str">
            <v>PT</v>
          </cell>
          <cell r="P542" t="str">
            <v>FS</v>
          </cell>
          <cell r="Q542" t="str">
            <v>NAC.</v>
          </cell>
        </row>
        <row r="543">
          <cell r="A543" t="str">
            <v>TVE1:NAC.</v>
          </cell>
          <cell r="B543" t="str">
            <v xml:space="preserve"> 22H15</v>
          </cell>
          <cell r="C543">
            <v>0.92708333333333337</v>
          </cell>
          <cell r="D543">
            <v>36282</v>
          </cell>
          <cell r="E543">
            <v>20</v>
          </cell>
          <cell r="F543">
            <v>1</v>
          </cell>
          <cell r="G543">
            <v>5000</v>
          </cell>
          <cell r="H543">
            <v>628</v>
          </cell>
          <cell r="I543">
            <v>8</v>
          </cell>
          <cell r="J543" t="str">
            <v xml:space="preserve"> LA PELICULA DE LA SEMANA</v>
          </cell>
          <cell r="K543" t="str">
            <v xml:space="preserve"> LA PELICULA DE LA SEMANA</v>
          </cell>
          <cell r="L543">
            <v>5000</v>
          </cell>
          <cell r="M543">
            <v>628</v>
          </cell>
          <cell r="N543">
            <v>8</v>
          </cell>
          <cell r="O543" t="str">
            <v>PT</v>
          </cell>
          <cell r="P543" t="str">
            <v>FS</v>
          </cell>
          <cell r="Q543" t="str">
            <v>NAC.</v>
          </cell>
        </row>
        <row r="544">
          <cell r="A544" t="str">
            <v>TVE1:NAC.</v>
          </cell>
          <cell r="B544" t="str">
            <v xml:space="preserve"> 22H45</v>
          </cell>
          <cell r="C544">
            <v>0.94791666666666663</v>
          </cell>
          <cell r="D544">
            <v>36282</v>
          </cell>
          <cell r="E544">
            <v>20</v>
          </cell>
          <cell r="F544">
            <v>1</v>
          </cell>
          <cell r="G544">
            <v>5000</v>
          </cell>
          <cell r="H544">
            <v>434</v>
          </cell>
          <cell r="I544">
            <v>11.5</v>
          </cell>
          <cell r="J544" t="str">
            <v xml:space="preserve"> LA PELICULA DE LA SEMANA</v>
          </cell>
          <cell r="K544" t="str">
            <v xml:space="preserve"> LA PELICULA DE LA SEMANA</v>
          </cell>
          <cell r="L544">
            <v>5000</v>
          </cell>
          <cell r="M544">
            <v>434</v>
          </cell>
          <cell r="N544">
            <v>11.5</v>
          </cell>
          <cell r="O544" t="str">
            <v>PT</v>
          </cell>
          <cell r="P544" t="str">
            <v>FS</v>
          </cell>
          <cell r="Q544" t="str">
            <v>NAC.</v>
          </cell>
        </row>
        <row r="545">
          <cell r="A545" t="str">
            <v>TVE1:NAC.</v>
          </cell>
          <cell r="B545" t="str">
            <v xml:space="preserve"> 24H15</v>
          </cell>
          <cell r="C545">
            <v>1.0104166666666667</v>
          </cell>
          <cell r="D545">
            <v>36282</v>
          </cell>
          <cell r="E545">
            <v>20</v>
          </cell>
          <cell r="F545">
            <v>1</v>
          </cell>
          <cell r="G545">
            <v>1000</v>
          </cell>
          <cell r="H545">
            <v>242</v>
          </cell>
          <cell r="I545">
            <v>4.0999999999999996</v>
          </cell>
          <cell r="J545" t="str">
            <v xml:space="preserve"> CINE</v>
          </cell>
          <cell r="K545" t="str">
            <v xml:space="preserve"> CINE</v>
          </cell>
          <cell r="L545">
            <v>1000</v>
          </cell>
          <cell r="M545">
            <v>242</v>
          </cell>
          <cell r="N545">
            <v>4.0999999999999996</v>
          </cell>
          <cell r="O545" t="str">
            <v>PT</v>
          </cell>
          <cell r="P545" t="str">
            <v>FS</v>
          </cell>
          <cell r="Q545" t="str">
            <v>NAC.</v>
          </cell>
        </row>
        <row r="546">
          <cell r="A546" t="str">
            <v>TVE1:NAC.</v>
          </cell>
          <cell r="B546" t="str">
            <v xml:space="preserve"> 16H10</v>
          </cell>
          <cell r="C546">
            <v>0.67361111111111116</v>
          </cell>
          <cell r="D546">
            <v>36283</v>
          </cell>
          <cell r="E546">
            <v>20</v>
          </cell>
          <cell r="F546">
            <v>1</v>
          </cell>
          <cell r="G546">
            <v>2000</v>
          </cell>
          <cell r="H546">
            <v>503</v>
          </cell>
          <cell r="I546">
            <v>4</v>
          </cell>
          <cell r="J546" t="str">
            <v xml:space="preserve"> CALLE NUEVA</v>
          </cell>
          <cell r="K546" t="str">
            <v xml:space="preserve"> CALLE NUEVA</v>
          </cell>
          <cell r="L546">
            <v>2000</v>
          </cell>
          <cell r="M546">
            <v>503</v>
          </cell>
          <cell r="N546">
            <v>4</v>
          </cell>
          <cell r="O546" t="str">
            <v>DT</v>
          </cell>
          <cell r="P546" t="str">
            <v>Lab</v>
          </cell>
          <cell r="Q546" t="str">
            <v>NAC.</v>
          </cell>
        </row>
        <row r="547">
          <cell r="A547" t="str">
            <v>TVE1:NAC.</v>
          </cell>
          <cell r="B547" t="str">
            <v xml:space="preserve"> 22H15</v>
          </cell>
          <cell r="C547">
            <v>0.92708333333333337</v>
          </cell>
          <cell r="D547">
            <v>36283</v>
          </cell>
          <cell r="E547">
            <v>20</v>
          </cell>
          <cell r="F547">
            <v>1</v>
          </cell>
          <cell r="G547">
            <v>4000</v>
          </cell>
          <cell r="H547">
            <v>830</v>
          </cell>
          <cell r="I547">
            <v>4.8</v>
          </cell>
          <cell r="J547" t="str">
            <v xml:space="preserve"> A LAS 11 EN CASA</v>
          </cell>
          <cell r="K547" t="str">
            <v xml:space="preserve"> A LAS 11 EN CASA</v>
          </cell>
          <cell r="L547">
            <v>4000</v>
          </cell>
          <cell r="M547">
            <v>830</v>
          </cell>
          <cell r="N547">
            <v>4.8</v>
          </cell>
          <cell r="O547" t="str">
            <v>PT</v>
          </cell>
          <cell r="P547" t="str">
            <v>Lab</v>
          </cell>
          <cell r="Q547" t="str">
            <v>NAC.</v>
          </cell>
        </row>
        <row r="548">
          <cell r="A548" t="str">
            <v>TVE1:NAC.</v>
          </cell>
          <cell r="B548" t="str">
            <v xml:space="preserve"> 14H55</v>
          </cell>
          <cell r="C548">
            <v>0.61458333333333337</v>
          </cell>
          <cell r="D548">
            <v>36284</v>
          </cell>
          <cell r="E548">
            <v>20</v>
          </cell>
          <cell r="F548">
            <v>1</v>
          </cell>
          <cell r="G548">
            <v>3000</v>
          </cell>
          <cell r="H548">
            <v>697</v>
          </cell>
          <cell r="I548">
            <v>4.3</v>
          </cell>
          <cell r="J548" t="str">
            <v xml:space="preserve"> TELEDIARIO 1</v>
          </cell>
          <cell r="K548" t="str">
            <v xml:space="preserve"> TELEDIARIO 1</v>
          </cell>
          <cell r="L548">
            <v>3000</v>
          </cell>
          <cell r="M548">
            <v>697</v>
          </cell>
          <cell r="N548">
            <v>4.3</v>
          </cell>
          <cell r="O548" t="str">
            <v>DT</v>
          </cell>
          <cell r="P548" t="str">
            <v>Lab</v>
          </cell>
          <cell r="Q548" t="str">
            <v>NAC.</v>
          </cell>
        </row>
        <row r="549">
          <cell r="A549" t="str">
            <v>TVE1:NAC.</v>
          </cell>
          <cell r="B549" t="str">
            <v xml:space="preserve"> 17H15</v>
          </cell>
          <cell r="C549">
            <v>0.71875</v>
          </cell>
          <cell r="D549">
            <v>36284</v>
          </cell>
          <cell r="E549">
            <v>20</v>
          </cell>
          <cell r="F549">
            <v>1</v>
          </cell>
          <cell r="G549">
            <v>1000</v>
          </cell>
          <cell r="H549">
            <v>298</v>
          </cell>
          <cell r="I549">
            <v>3.4</v>
          </cell>
          <cell r="J549" t="str">
            <v xml:space="preserve"> TELESERIE</v>
          </cell>
          <cell r="K549" t="str">
            <v xml:space="preserve"> TELESERIE</v>
          </cell>
          <cell r="L549">
            <v>1000</v>
          </cell>
          <cell r="M549">
            <v>298</v>
          </cell>
          <cell r="N549">
            <v>3.4</v>
          </cell>
          <cell r="O549" t="str">
            <v>DT</v>
          </cell>
          <cell r="P549" t="str">
            <v>Lab</v>
          </cell>
          <cell r="Q549" t="str">
            <v>NAC.</v>
          </cell>
        </row>
        <row r="550">
          <cell r="A550" t="str">
            <v>TVE1:NAC.</v>
          </cell>
          <cell r="B550" t="str">
            <v xml:space="preserve"> 20H55</v>
          </cell>
          <cell r="C550">
            <v>0.86458333333333337</v>
          </cell>
          <cell r="D550">
            <v>36284</v>
          </cell>
          <cell r="E550">
            <v>20</v>
          </cell>
          <cell r="F550">
            <v>1</v>
          </cell>
          <cell r="G550">
            <v>3400</v>
          </cell>
          <cell r="H550">
            <v>656</v>
          </cell>
          <cell r="I550">
            <v>5.2</v>
          </cell>
          <cell r="J550" t="str">
            <v xml:space="preserve"> TELEDIARIO 2</v>
          </cell>
          <cell r="K550" t="str">
            <v xml:space="preserve"> TELEDIARIO 2</v>
          </cell>
          <cell r="L550">
            <v>3400</v>
          </cell>
          <cell r="M550">
            <v>656</v>
          </cell>
          <cell r="N550">
            <v>5.2</v>
          </cell>
          <cell r="O550" t="str">
            <v>PT</v>
          </cell>
          <cell r="P550" t="str">
            <v>Lab</v>
          </cell>
          <cell r="Q550" t="str">
            <v>NAC.</v>
          </cell>
        </row>
        <row r="551">
          <cell r="A551" t="str">
            <v>TVE1:NAC.</v>
          </cell>
          <cell r="B551" t="str">
            <v xml:space="preserve"> 16H10</v>
          </cell>
          <cell r="C551">
            <v>0.67361111111111116</v>
          </cell>
          <cell r="D551">
            <v>36286</v>
          </cell>
          <cell r="E551">
            <v>20</v>
          </cell>
          <cell r="F551">
            <v>1</v>
          </cell>
          <cell r="G551">
            <v>2000</v>
          </cell>
          <cell r="H551">
            <v>534</v>
          </cell>
          <cell r="I551">
            <v>3.7</v>
          </cell>
          <cell r="J551" t="str">
            <v xml:space="preserve"> CALLE NUEVA</v>
          </cell>
          <cell r="K551" t="str">
            <v xml:space="preserve"> CALLE NUEVA</v>
          </cell>
          <cell r="L551">
            <v>2000</v>
          </cell>
          <cell r="M551">
            <v>534</v>
          </cell>
          <cell r="N551">
            <v>3.7</v>
          </cell>
          <cell r="O551" t="str">
            <v>DT</v>
          </cell>
          <cell r="P551" t="str">
            <v>Lab</v>
          </cell>
          <cell r="Q551" t="str">
            <v>NAC.</v>
          </cell>
        </row>
        <row r="552">
          <cell r="A552" t="str">
            <v>TVE1:NAC.</v>
          </cell>
          <cell r="B552" t="str">
            <v xml:space="preserve"> 22H45</v>
          </cell>
          <cell r="C552">
            <v>0.94791666666666663</v>
          </cell>
          <cell r="D552">
            <v>36286</v>
          </cell>
          <cell r="E552">
            <v>20</v>
          </cell>
          <cell r="F552">
            <v>1</v>
          </cell>
          <cell r="G552">
            <v>3000</v>
          </cell>
          <cell r="H552">
            <v>1209</v>
          </cell>
          <cell r="I552">
            <v>2.5</v>
          </cell>
          <cell r="J552" t="str">
            <v xml:space="preserve"> TALK SHOW</v>
          </cell>
          <cell r="K552" t="str">
            <v xml:space="preserve"> TALK SHOW</v>
          </cell>
          <cell r="L552">
            <v>3000</v>
          </cell>
          <cell r="M552">
            <v>1209</v>
          </cell>
          <cell r="N552">
            <v>2.5</v>
          </cell>
          <cell r="O552" t="str">
            <v>PT</v>
          </cell>
          <cell r="P552" t="str">
            <v>Lab</v>
          </cell>
          <cell r="Q552" t="str">
            <v>NAC.</v>
          </cell>
        </row>
        <row r="553">
          <cell r="A553" t="str">
            <v>TVE1:NAC.</v>
          </cell>
          <cell r="B553" t="str">
            <v xml:space="preserve"> 17H15</v>
          </cell>
          <cell r="C553">
            <v>0.71875</v>
          </cell>
          <cell r="D553">
            <v>36287</v>
          </cell>
          <cell r="E553">
            <v>20</v>
          </cell>
          <cell r="F553">
            <v>1</v>
          </cell>
          <cell r="G553">
            <v>1000</v>
          </cell>
          <cell r="H553">
            <v>313</v>
          </cell>
          <cell r="I553">
            <v>3.2</v>
          </cell>
          <cell r="J553" t="str">
            <v xml:space="preserve"> TELESERIE</v>
          </cell>
          <cell r="K553" t="str">
            <v xml:space="preserve"> TELESERIE</v>
          </cell>
          <cell r="L553">
            <v>1000</v>
          </cell>
          <cell r="M553">
            <v>313</v>
          </cell>
          <cell r="N553">
            <v>3.2</v>
          </cell>
          <cell r="O553" t="str">
            <v>DT</v>
          </cell>
          <cell r="P553" t="str">
            <v>Lab</v>
          </cell>
          <cell r="Q553" t="str">
            <v>NAC.</v>
          </cell>
        </row>
        <row r="554">
          <cell r="A554" t="str">
            <v>TVE1:NAC.</v>
          </cell>
          <cell r="B554" t="str">
            <v xml:space="preserve"> 24H15</v>
          </cell>
          <cell r="C554">
            <v>1.0104166666666667</v>
          </cell>
          <cell r="D554">
            <v>36287</v>
          </cell>
          <cell r="E554">
            <v>20</v>
          </cell>
          <cell r="F554">
            <v>1</v>
          </cell>
          <cell r="G554">
            <v>1500</v>
          </cell>
          <cell r="H554">
            <v>333</v>
          </cell>
          <cell r="I554">
            <v>4.5</v>
          </cell>
          <cell r="J554" t="str">
            <v xml:space="preserve"> TODO EN FAMILIA</v>
          </cell>
          <cell r="K554" t="str">
            <v xml:space="preserve"> TODO EN FAMILIA</v>
          </cell>
          <cell r="L554">
            <v>1500</v>
          </cell>
          <cell r="M554">
            <v>333</v>
          </cell>
          <cell r="N554">
            <v>4.5</v>
          </cell>
          <cell r="O554" t="str">
            <v>PT</v>
          </cell>
          <cell r="P554" t="str">
            <v>Lab</v>
          </cell>
          <cell r="Q554" t="str">
            <v>NAC.</v>
          </cell>
        </row>
        <row r="555">
          <cell r="A555" t="str">
            <v>TVE1:NAC.</v>
          </cell>
          <cell r="B555" t="str">
            <v xml:space="preserve"> 16H15</v>
          </cell>
          <cell r="C555">
            <v>0.67708333333333337</v>
          </cell>
          <cell r="D555">
            <v>36288</v>
          </cell>
          <cell r="E555">
            <v>20</v>
          </cell>
          <cell r="F555">
            <v>1</v>
          </cell>
          <cell r="G555">
            <v>2600</v>
          </cell>
          <cell r="H555">
            <v>490</v>
          </cell>
          <cell r="I555">
            <v>5.3</v>
          </cell>
          <cell r="J555" t="str">
            <v xml:space="preserve"> SESION DE TARDE</v>
          </cell>
          <cell r="K555" t="str">
            <v xml:space="preserve"> SESION DE TARDE</v>
          </cell>
          <cell r="L555">
            <v>2600</v>
          </cell>
          <cell r="M555">
            <v>490</v>
          </cell>
          <cell r="N555">
            <v>5.3</v>
          </cell>
          <cell r="O555" t="str">
            <v>DT</v>
          </cell>
          <cell r="P555" t="str">
            <v>FS</v>
          </cell>
          <cell r="Q555" t="str">
            <v>NAC.</v>
          </cell>
        </row>
        <row r="556">
          <cell r="A556" t="str">
            <v>TVE1:NAC.</v>
          </cell>
          <cell r="B556" t="str">
            <v xml:space="preserve"> 18H45</v>
          </cell>
          <cell r="C556">
            <v>0.78125</v>
          </cell>
          <cell r="D556">
            <v>36288</v>
          </cell>
          <cell r="E556">
            <v>20</v>
          </cell>
          <cell r="F556">
            <v>1</v>
          </cell>
          <cell r="G556">
            <v>1750</v>
          </cell>
          <cell r="H556">
            <v>575</v>
          </cell>
          <cell r="I556">
            <v>3</v>
          </cell>
          <cell r="J556" t="str">
            <v xml:space="preserve"> CINE DE BARRIO</v>
          </cell>
          <cell r="K556" t="str">
            <v xml:space="preserve"> CINE DE BARRIO</v>
          </cell>
          <cell r="L556">
            <v>1750</v>
          </cell>
          <cell r="M556">
            <v>575</v>
          </cell>
          <cell r="N556">
            <v>3</v>
          </cell>
          <cell r="O556" t="str">
            <v>DT</v>
          </cell>
          <cell r="P556" t="str">
            <v>FS</v>
          </cell>
          <cell r="Q556" t="str">
            <v>NAC.</v>
          </cell>
        </row>
        <row r="557">
          <cell r="A557" t="str">
            <v>TVE1:NAC.</v>
          </cell>
          <cell r="B557" t="str">
            <v xml:space="preserve"> 20H55</v>
          </cell>
          <cell r="C557">
            <v>0.87152777777777779</v>
          </cell>
          <cell r="D557">
            <v>36288</v>
          </cell>
          <cell r="E557">
            <v>20</v>
          </cell>
          <cell r="F557">
            <v>1</v>
          </cell>
          <cell r="G557">
            <v>3000</v>
          </cell>
          <cell r="H557">
            <v>1054</v>
          </cell>
          <cell r="I557">
            <v>2.8</v>
          </cell>
          <cell r="J557" t="str">
            <v xml:space="preserve"> TELEDIARIO 2</v>
          </cell>
          <cell r="K557" t="str">
            <v xml:space="preserve"> TELEDIARIO 2</v>
          </cell>
          <cell r="L557">
            <v>3000</v>
          </cell>
          <cell r="M557">
            <v>1054</v>
          </cell>
          <cell r="N557">
            <v>2.8</v>
          </cell>
          <cell r="O557" t="str">
            <v>PT</v>
          </cell>
          <cell r="P557" t="str">
            <v>FS</v>
          </cell>
          <cell r="Q557" t="str">
            <v>NAC.</v>
          </cell>
        </row>
        <row r="558">
          <cell r="A558" t="str">
            <v>TVE1:NAC.</v>
          </cell>
          <cell r="B558" t="str">
            <v xml:space="preserve"> 23H00</v>
          </cell>
          <cell r="C558">
            <v>0.95833333333333337</v>
          </cell>
          <cell r="D558">
            <v>36288</v>
          </cell>
          <cell r="E558">
            <v>20</v>
          </cell>
          <cell r="F558">
            <v>1</v>
          </cell>
          <cell r="G558">
            <v>3000</v>
          </cell>
          <cell r="H558">
            <v>1054</v>
          </cell>
          <cell r="I558">
            <v>2.8</v>
          </cell>
          <cell r="J558" t="str">
            <v xml:space="preserve"> RISAS Y ESTRELLAS</v>
          </cell>
          <cell r="K558" t="str">
            <v xml:space="preserve"> RISAS Y ESTRELLAS</v>
          </cell>
          <cell r="L558">
            <v>3000</v>
          </cell>
          <cell r="M558">
            <v>1054</v>
          </cell>
          <cell r="N558">
            <v>2.8</v>
          </cell>
          <cell r="O558" t="str">
            <v>PT</v>
          </cell>
          <cell r="P558" t="str">
            <v>FS</v>
          </cell>
          <cell r="Q558" t="str">
            <v>NAC.</v>
          </cell>
        </row>
        <row r="559">
          <cell r="A559" t="str">
            <v>TVE1:NAC.</v>
          </cell>
          <cell r="B559" t="str">
            <v xml:space="preserve"> 17H30</v>
          </cell>
          <cell r="C559">
            <v>0.72916666666666663</v>
          </cell>
          <cell r="D559">
            <v>36289</v>
          </cell>
          <cell r="E559">
            <v>20</v>
          </cell>
          <cell r="F559">
            <v>1</v>
          </cell>
          <cell r="G559">
            <v>2600</v>
          </cell>
          <cell r="H559">
            <v>585</v>
          </cell>
          <cell r="I559">
            <v>4.4000000000000004</v>
          </cell>
          <cell r="J559" t="str">
            <v xml:space="preserve"> SESION DE TARDE</v>
          </cell>
          <cell r="K559" t="str">
            <v xml:space="preserve"> SESION DE TARDE</v>
          </cell>
          <cell r="L559">
            <v>2600</v>
          </cell>
          <cell r="M559">
            <v>585</v>
          </cell>
          <cell r="N559">
            <v>4.4000000000000004</v>
          </cell>
          <cell r="O559" t="str">
            <v>DT</v>
          </cell>
          <cell r="P559" t="str">
            <v>FS</v>
          </cell>
          <cell r="Q559" t="str">
            <v>NAC.</v>
          </cell>
        </row>
        <row r="560">
          <cell r="A560" t="str">
            <v>TVE1:NAC.</v>
          </cell>
          <cell r="B560" t="str">
            <v xml:space="preserve"> 19H30</v>
          </cell>
          <cell r="C560">
            <v>0.8125</v>
          </cell>
          <cell r="D560">
            <v>36289</v>
          </cell>
          <cell r="E560">
            <v>20</v>
          </cell>
          <cell r="F560">
            <v>1</v>
          </cell>
          <cell r="G560">
            <v>1400</v>
          </cell>
          <cell r="H560">
            <v>382</v>
          </cell>
          <cell r="I560">
            <v>3.7</v>
          </cell>
          <cell r="J560" t="str">
            <v xml:space="preserve"> CINE DE ORO</v>
          </cell>
          <cell r="K560" t="str">
            <v xml:space="preserve"> CINE DE ORO</v>
          </cell>
          <cell r="L560">
            <v>1400</v>
          </cell>
          <cell r="M560">
            <v>382</v>
          </cell>
          <cell r="N560">
            <v>3.7</v>
          </cell>
          <cell r="O560" t="str">
            <v>DT</v>
          </cell>
          <cell r="P560" t="str">
            <v>FS</v>
          </cell>
          <cell r="Q560" t="str">
            <v>NAC.</v>
          </cell>
        </row>
        <row r="561">
          <cell r="A561" t="str">
            <v>TVE1:NAC.</v>
          </cell>
          <cell r="B561" t="str">
            <v xml:space="preserve"> 20H55</v>
          </cell>
          <cell r="C561">
            <v>0.86458333333333337</v>
          </cell>
          <cell r="D561">
            <v>36289</v>
          </cell>
          <cell r="E561">
            <v>20</v>
          </cell>
          <cell r="F561">
            <v>1</v>
          </cell>
          <cell r="G561">
            <v>3400</v>
          </cell>
          <cell r="H561">
            <v>706</v>
          </cell>
          <cell r="I561">
            <v>4.8</v>
          </cell>
          <cell r="J561" t="str">
            <v xml:space="preserve"> TELEDIARIO 2</v>
          </cell>
          <cell r="K561" t="str">
            <v xml:space="preserve"> TELEDIARIO 2</v>
          </cell>
          <cell r="L561">
            <v>3400</v>
          </cell>
          <cell r="M561">
            <v>706</v>
          </cell>
          <cell r="N561">
            <v>4.8</v>
          </cell>
          <cell r="O561" t="str">
            <v>PT</v>
          </cell>
          <cell r="P561" t="str">
            <v>FS</v>
          </cell>
          <cell r="Q561" t="str">
            <v>NAC.</v>
          </cell>
        </row>
        <row r="562">
          <cell r="A562" t="str">
            <v>TVE1:NAC.</v>
          </cell>
          <cell r="B562" t="str">
            <v xml:space="preserve"> 22H15</v>
          </cell>
          <cell r="C562">
            <v>0.92708333333333337</v>
          </cell>
          <cell r="D562">
            <v>36289</v>
          </cell>
          <cell r="E562">
            <v>20</v>
          </cell>
          <cell r="F562">
            <v>1</v>
          </cell>
          <cell r="G562">
            <v>5000</v>
          </cell>
          <cell r="H562">
            <v>652</v>
          </cell>
          <cell r="I562">
            <v>7.7</v>
          </cell>
          <cell r="J562" t="str">
            <v xml:space="preserve"> LA PELICULA DE LA SEMANA</v>
          </cell>
          <cell r="K562" t="str">
            <v xml:space="preserve"> LA PELICULA DE LA SEMANA</v>
          </cell>
          <cell r="L562">
            <v>5000</v>
          </cell>
          <cell r="M562">
            <v>652</v>
          </cell>
          <cell r="N562">
            <v>7.7</v>
          </cell>
          <cell r="O562" t="str">
            <v>PT</v>
          </cell>
          <cell r="P562" t="str">
            <v>FS</v>
          </cell>
          <cell r="Q562" t="str">
            <v>NAC.</v>
          </cell>
        </row>
        <row r="563">
          <cell r="A563" t="str">
            <v>TVE1:NAC.</v>
          </cell>
          <cell r="B563" t="str">
            <v xml:space="preserve"> 14H55</v>
          </cell>
          <cell r="C563">
            <v>0.61458333333333337</v>
          </cell>
          <cell r="D563">
            <v>36290</v>
          </cell>
          <cell r="E563">
            <v>20</v>
          </cell>
          <cell r="F563">
            <v>1</v>
          </cell>
          <cell r="G563">
            <v>3000</v>
          </cell>
          <cell r="H563">
            <v>652</v>
          </cell>
          <cell r="I563">
            <v>4.5999999999999996</v>
          </cell>
          <cell r="J563" t="str">
            <v xml:space="preserve"> TELEDIARIO 1</v>
          </cell>
          <cell r="K563" t="str">
            <v xml:space="preserve"> TELEDIARIO 1</v>
          </cell>
          <cell r="L563">
            <v>3000</v>
          </cell>
          <cell r="M563">
            <v>652</v>
          </cell>
          <cell r="N563">
            <v>4.5999999999999996</v>
          </cell>
          <cell r="O563" t="str">
            <v>DT</v>
          </cell>
          <cell r="P563" t="str">
            <v>Lab</v>
          </cell>
          <cell r="Q563" t="str">
            <v>NAC.</v>
          </cell>
        </row>
        <row r="564">
          <cell r="A564" t="str">
            <v>TVE1:NAC.</v>
          </cell>
          <cell r="B564" t="str">
            <v xml:space="preserve"> 17H15</v>
          </cell>
          <cell r="C564">
            <v>0.71875</v>
          </cell>
          <cell r="D564">
            <v>36290</v>
          </cell>
          <cell r="E564">
            <v>20</v>
          </cell>
          <cell r="F564">
            <v>1</v>
          </cell>
          <cell r="G564">
            <v>1000</v>
          </cell>
          <cell r="H564">
            <v>329</v>
          </cell>
          <cell r="I564">
            <v>3</v>
          </cell>
          <cell r="J564" t="str">
            <v xml:space="preserve"> TELESERIE</v>
          </cell>
          <cell r="K564" t="str">
            <v xml:space="preserve"> TELESERIE</v>
          </cell>
          <cell r="L564">
            <v>1000</v>
          </cell>
          <cell r="M564">
            <v>329</v>
          </cell>
          <cell r="N564">
            <v>3</v>
          </cell>
          <cell r="O564" t="str">
            <v>DT</v>
          </cell>
          <cell r="P564" t="str">
            <v>Lab</v>
          </cell>
          <cell r="Q564" t="str">
            <v>NAC.</v>
          </cell>
        </row>
        <row r="565">
          <cell r="A565" t="str">
            <v>TVE1:NAC.</v>
          </cell>
          <cell r="B565" t="str">
            <v xml:space="preserve"> 22H15</v>
          </cell>
          <cell r="C565">
            <v>0.92708333333333337</v>
          </cell>
          <cell r="D565">
            <v>36290</v>
          </cell>
          <cell r="E565">
            <v>20</v>
          </cell>
          <cell r="F565">
            <v>1</v>
          </cell>
          <cell r="G565">
            <v>4000</v>
          </cell>
          <cell r="H565">
            <v>856</v>
          </cell>
          <cell r="I565">
            <v>4.7</v>
          </cell>
          <cell r="J565" t="str">
            <v xml:space="preserve"> A LAS 11 EN CASA</v>
          </cell>
          <cell r="K565" t="str">
            <v xml:space="preserve"> A LAS 11 EN CASA</v>
          </cell>
          <cell r="L565">
            <v>4000</v>
          </cell>
          <cell r="M565">
            <v>856</v>
          </cell>
          <cell r="N565">
            <v>4.7</v>
          </cell>
          <cell r="O565" t="str">
            <v>PT</v>
          </cell>
          <cell r="P565" t="str">
            <v>Lab</v>
          </cell>
          <cell r="Q565" t="str">
            <v>NAC.</v>
          </cell>
        </row>
        <row r="566">
          <cell r="A566" t="str">
            <v>TVE1:NAC.</v>
          </cell>
          <cell r="B566" t="str">
            <v xml:space="preserve"> 16H10</v>
          </cell>
          <cell r="C566">
            <v>0.67361111111111116</v>
          </cell>
          <cell r="D566">
            <v>36291</v>
          </cell>
          <cell r="E566">
            <v>20</v>
          </cell>
          <cell r="F566">
            <v>1</v>
          </cell>
          <cell r="G566">
            <v>2000</v>
          </cell>
          <cell r="H566">
            <v>484</v>
          </cell>
          <cell r="I566">
            <v>4.0999999999999996</v>
          </cell>
          <cell r="J566" t="str">
            <v xml:space="preserve"> CALLE NUEVA</v>
          </cell>
          <cell r="K566" t="str">
            <v xml:space="preserve"> CALLE NUEVA</v>
          </cell>
          <cell r="L566">
            <v>2000</v>
          </cell>
          <cell r="M566">
            <v>484</v>
          </cell>
          <cell r="N566">
            <v>4.0999999999999996</v>
          </cell>
          <cell r="O566" t="str">
            <v>DT</v>
          </cell>
          <cell r="P566" t="str">
            <v>Lab</v>
          </cell>
          <cell r="Q566" t="str">
            <v>NAC.</v>
          </cell>
        </row>
        <row r="567">
          <cell r="A567" t="str">
            <v>TVE1:NAC.</v>
          </cell>
          <cell r="B567" t="str">
            <v xml:space="preserve"> 23H15</v>
          </cell>
          <cell r="C567">
            <v>0.96875</v>
          </cell>
          <cell r="D567">
            <v>36291</v>
          </cell>
          <cell r="E567">
            <v>20</v>
          </cell>
          <cell r="F567">
            <v>1</v>
          </cell>
          <cell r="G567">
            <v>2500</v>
          </cell>
          <cell r="H567">
            <v>511</v>
          </cell>
          <cell r="I567">
            <v>4.9000000000000004</v>
          </cell>
          <cell r="J567" t="str">
            <v xml:space="preserve"> TALK SHOW</v>
          </cell>
          <cell r="K567" t="str">
            <v xml:space="preserve"> TALK SHOW</v>
          </cell>
          <cell r="L567">
            <v>2500</v>
          </cell>
          <cell r="M567">
            <v>511</v>
          </cell>
          <cell r="N567">
            <v>4.9000000000000004</v>
          </cell>
          <cell r="O567" t="str">
            <v>PT</v>
          </cell>
          <cell r="P567" t="str">
            <v>Lab</v>
          </cell>
          <cell r="Q567" t="str">
            <v>NAC.</v>
          </cell>
        </row>
        <row r="568">
          <cell r="A568" t="str">
            <v>TVE1:NAC.</v>
          </cell>
          <cell r="B568" t="str">
            <v xml:space="preserve"> 22H45</v>
          </cell>
          <cell r="C568">
            <v>0.94791666666666663</v>
          </cell>
          <cell r="D568">
            <v>36293</v>
          </cell>
          <cell r="E568">
            <v>20</v>
          </cell>
          <cell r="F568">
            <v>1</v>
          </cell>
          <cell r="G568">
            <v>3000</v>
          </cell>
          <cell r="H568">
            <v>1245</v>
          </cell>
          <cell r="I568">
            <v>2.4</v>
          </cell>
          <cell r="J568" t="str">
            <v xml:space="preserve"> TALK SHOW</v>
          </cell>
          <cell r="K568" t="str">
            <v xml:space="preserve"> TALK SHOW</v>
          </cell>
          <cell r="L568">
            <v>3000</v>
          </cell>
          <cell r="M568">
            <v>1245</v>
          </cell>
          <cell r="N568">
            <v>2.4</v>
          </cell>
          <cell r="O568" t="str">
            <v>PT</v>
          </cell>
          <cell r="P568" t="str">
            <v>Lab</v>
          </cell>
          <cell r="Q568" t="str">
            <v>NAC.</v>
          </cell>
        </row>
        <row r="569">
          <cell r="A569" t="str">
            <v>TVE1:NAC.</v>
          </cell>
          <cell r="B569" t="str">
            <v xml:space="preserve"> 14H55</v>
          </cell>
          <cell r="C569">
            <v>0.61458333333333337</v>
          </cell>
          <cell r="D569">
            <v>36294</v>
          </cell>
          <cell r="E569">
            <v>20</v>
          </cell>
          <cell r="F569">
            <v>1</v>
          </cell>
          <cell r="G569">
            <v>3000</v>
          </cell>
          <cell r="H569">
            <v>663</v>
          </cell>
          <cell r="I569">
            <v>4.5</v>
          </cell>
          <cell r="J569" t="str">
            <v xml:space="preserve"> TELEDIARIO 1</v>
          </cell>
          <cell r="K569" t="str">
            <v xml:space="preserve"> TELEDIARIO 1</v>
          </cell>
          <cell r="L569">
            <v>3000</v>
          </cell>
          <cell r="M569">
            <v>663</v>
          </cell>
          <cell r="N569">
            <v>4.5</v>
          </cell>
          <cell r="O569" t="str">
            <v>DT</v>
          </cell>
          <cell r="P569" t="str">
            <v>Lab</v>
          </cell>
          <cell r="Q569" t="str">
            <v>NAC.</v>
          </cell>
        </row>
        <row r="570">
          <cell r="A570" t="str">
            <v>TVE1:NAC.</v>
          </cell>
          <cell r="B570" t="str">
            <v xml:space="preserve"> 17H15</v>
          </cell>
          <cell r="C570">
            <v>0.71875</v>
          </cell>
          <cell r="D570">
            <v>36294</v>
          </cell>
          <cell r="E570">
            <v>20</v>
          </cell>
          <cell r="F570">
            <v>1</v>
          </cell>
          <cell r="G570">
            <v>1000</v>
          </cell>
          <cell r="H570">
            <v>329</v>
          </cell>
          <cell r="I570">
            <v>3</v>
          </cell>
          <cell r="J570" t="str">
            <v xml:space="preserve"> TELESERIE</v>
          </cell>
          <cell r="K570" t="str">
            <v xml:space="preserve"> TELESERIE</v>
          </cell>
          <cell r="L570">
            <v>1000</v>
          </cell>
          <cell r="M570">
            <v>329</v>
          </cell>
          <cell r="N570">
            <v>3</v>
          </cell>
          <cell r="O570" t="str">
            <v>DT</v>
          </cell>
          <cell r="P570" t="str">
            <v>Lab</v>
          </cell>
          <cell r="Q570" t="str">
            <v>NAC.</v>
          </cell>
        </row>
        <row r="571">
          <cell r="A571" t="str">
            <v>TVE1:NAC.</v>
          </cell>
          <cell r="B571" t="str">
            <v xml:space="preserve"> 22H15</v>
          </cell>
          <cell r="C571">
            <v>0.92708333333333337</v>
          </cell>
          <cell r="D571">
            <v>36294</v>
          </cell>
          <cell r="E571">
            <v>20</v>
          </cell>
          <cell r="F571">
            <v>1</v>
          </cell>
          <cell r="G571">
            <v>4500</v>
          </cell>
          <cell r="H571">
            <v>1027</v>
          </cell>
          <cell r="I571">
            <v>4.4000000000000004</v>
          </cell>
          <cell r="J571" t="str">
            <v xml:space="preserve"> TODO EN FAMILIA</v>
          </cell>
          <cell r="K571" t="str">
            <v xml:space="preserve"> TODO EN FAMILIA</v>
          </cell>
          <cell r="L571">
            <v>4500</v>
          </cell>
          <cell r="M571">
            <v>1027</v>
          </cell>
          <cell r="N571">
            <v>4.4000000000000004</v>
          </cell>
          <cell r="O571" t="str">
            <v>PT</v>
          </cell>
          <cell r="P571" t="str">
            <v>Lab</v>
          </cell>
          <cell r="Q571" t="str">
            <v>NAC.</v>
          </cell>
        </row>
        <row r="572">
          <cell r="A572" t="str">
            <v>TVE1:NAC.</v>
          </cell>
          <cell r="B572" t="str">
            <v xml:space="preserve"> 24H15</v>
          </cell>
          <cell r="C572">
            <v>1.0104166666666667</v>
          </cell>
          <cell r="D572">
            <v>36294</v>
          </cell>
          <cell r="E572">
            <v>20</v>
          </cell>
          <cell r="F572">
            <v>1</v>
          </cell>
          <cell r="G572">
            <v>1500</v>
          </cell>
          <cell r="H572">
            <v>401</v>
          </cell>
          <cell r="I572">
            <v>3.7</v>
          </cell>
          <cell r="J572" t="str">
            <v xml:space="preserve"> TODO EN FAMILIA</v>
          </cell>
          <cell r="K572" t="str">
            <v xml:space="preserve"> TODO EN FAMILIA</v>
          </cell>
          <cell r="L572">
            <v>1500</v>
          </cell>
          <cell r="M572">
            <v>401</v>
          </cell>
          <cell r="N572">
            <v>3.7</v>
          </cell>
          <cell r="O572" t="str">
            <v>PT</v>
          </cell>
          <cell r="P572" t="str">
            <v>Lab</v>
          </cell>
          <cell r="Q572" t="str">
            <v>NAC.</v>
          </cell>
        </row>
        <row r="573">
          <cell r="A573" t="str">
            <v>TVE1:NAC.</v>
          </cell>
          <cell r="B573" t="str">
            <v xml:space="preserve"> 18H45</v>
          </cell>
          <cell r="C573">
            <v>0.78125</v>
          </cell>
          <cell r="D573">
            <v>36295</v>
          </cell>
          <cell r="E573">
            <v>20</v>
          </cell>
          <cell r="F573">
            <v>1</v>
          </cell>
          <cell r="G573">
            <v>1750</v>
          </cell>
          <cell r="H573">
            <v>590</v>
          </cell>
          <cell r="I573">
            <v>3</v>
          </cell>
          <cell r="J573" t="str">
            <v xml:space="preserve"> CINE DE BARRIO</v>
          </cell>
          <cell r="K573" t="str">
            <v xml:space="preserve"> CINE DE BARRIO</v>
          </cell>
          <cell r="L573">
            <v>1750</v>
          </cell>
          <cell r="M573">
            <v>590</v>
          </cell>
          <cell r="N573">
            <v>3</v>
          </cell>
          <cell r="O573" t="str">
            <v>DT</v>
          </cell>
          <cell r="P573" t="str">
            <v>FS</v>
          </cell>
          <cell r="Q573" t="str">
            <v>NAC.</v>
          </cell>
        </row>
        <row r="574">
          <cell r="A574" t="str">
            <v>TVE1:NAC.</v>
          </cell>
          <cell r="B574" t="str">
            <v xml:space="preserve"> 23H00</v>
          </cell>
          <cell r="C574">
            <v>0.95833333333333337</v>
          </cell>
          <cell r="D574">
            <v>36295</v>
          </cell>
          <cell r="E574">
            <v>20</v>
          </cell>
          <cell r="F574">
            <v>1</v>
          </cell>
          <cell r="G574">
            <v>3000</v>
          </cell>
          <cell r="H574">
            <v>1111</v>
          </cell>
          <cell r="I574">
            <v>2.7</v>
          </cell>
          <cell r="J574" t="str">
            <v xml:space="preserve"> RISAS Y ESTRELLAS</v>
          </cell>
          <cell r="K574" t="str">
            <v xml:space="preserve"> RISAS Y ESTRELLAS</v>
          </cell>
          <cell r="L574">
            <v>3000</v>
          </cell>
          <cell r="M574">
            <v>1111</v>
          </cell>
          <cell r="N574">
            <v>2.7</v>
          </cell>
          <cell r="O574" t="str">
            <v>PT</v>
          </cell>
          <cell r="P574" t="str">
            <v>FS</v>
          </cell>
          <cell r="Q574" t="str">
            <v>NAC.</v>
          </cell>
        </row>
        <row r="575">
          <cell r="A575" t="str">
            <v>TVE1:NAC.</v>
          </cell>
          <cell r="B575" t="str">
            <v xml:space="preserve"> 16H45</v>
          </cell>
          <cell r="C575">
            <v>0.69791666666666663</v>
          </cell>
          <cell r="D575">
            <v>36296</v>
          </cell>
          <cell r="E575">
            <v>20</v>
          </cell>
          <cell r="F575">
            <v>1</v>
          </cell>
          <cell r="G575">
            <v>2600</v>
          </cell>
          <cell r="H575">
            <v>617</v>
          </cell>
          <cell r="I575">
            <v>4.2</v>
          </cell>
          <cell r="J575" t="str">
            <v xml:space="preserve"> SESION DE TARDE</v>
          </cell>
          <cell r="K575" t="str">
            <v xml:space="preserve"> SESION DE TARDE</v>
          </cell>
          <cell r="L575">
            <v>2600</v>
          </cell>
          <cell r="M575">
            <v>617</v>
          </cell>
          <cell r="N575">
            <v>4.2</v>
          </cell>
          <cell r="O575" t="str">
            <v>DT</v>
          </cell>
          <cell r="P575" t="str">
            <v>FS</v>
          </cell>
          <cell r="Q575" t="str">
            <v>NAC.</v>
          </cell>
        </row>
        <row r="576">
          <cell r="A576" t="str">
            <v>TVE1:NAC.</v>
          </cell>
          <cell r="B576" t="str">
            <v xml:space="preserve"> 18H45</v>
          </cell>
          <cell r="C576">
            <v>0.78125</v>
          </cell>
          <cell r="D576">
            <v>36296</v>
          </cell>
          <cell r="E576">
            <v>20</v>
          </cell>
          <cell r="F576">
            <v>1</v>
          </cell>
          <cell r="G576">
            <v>1400</v>
          </cell>
          <cell r="H576">
            <v>382</v>
          </cell>
          <cell r="I576">
            <v>3.7</v>
          </cell>
          <cell r="J576" t="str">
            <v xml:space="preserve"> CINE DE ORO</v>
          </cell>
          <cell r="K576" t="str">
            <v xml:space="preserve"> CINE DE ORO</v>
          </cell>
          <cell r="L576">
            <v>1400</v>
          </cell>
          <cell r="M576">
            <v>382</v>
          </cell>
          <cell r="N576">
            <v>3.7</v>
          </cell>
          <cell r="O576" t="str">
            <v>DT</v>
          </cell>
          <cell r="P576" t="str">
            <v>FS</v>
          </cell>
          <cell r="Q576" t="str">
            <v>NAC.</v>
          </cell>
        </row>
        <row r="577">
          <cell r="A577" t="str">
            <v>TVE1:NAC.</v>
          </cell>
          <cell r="B577" t="str">
            <v xml:space="preserve"> 21H50</v>
          </cell>
          <cell r="C577">
            <v>0.90972222222222221</v>
          </cell>
          <cell r="D577">
            <v>36296</v>
          </cell>
          <cell r="E577">
            <v>20</v>
          </cell>
          <cell r="F577">
            <v>1</v>
          </cell>
          <cell r="G577">
            <v>5000</v>
          </cell>
          <cell r="H577">
            <v>846</v>
          </cell>
          <cell r="I577">
            <v>5.9</v>
          </cell>
          <cell r="J577" t="str">
            <v xml:space="preserve"> LA PELICULA DE LA SEMANA</v>
          </cell>
          <cell r="K577" t="str">
            <v xml:space="preserve"> LA PELICULA DE LA SEMANA</v>
          </cell>
          <cell r="L577">
            <v>5000</v>
          </cell>
          <cell r="M577">
            <v>846</v>
          </cell>
          <cell r="N577">
            <v>5.9</v>
          </cell>
          <cell r="O577" t="str">
            <v>PT</v>
          </cell>
          <cell r="P577" t="str">
            <v>FS</v>
          </cell>
          <cell r="Q577" t="str">
            <v>NAC.</v>
          </cell>
        </row>
        <row r="578">
          <cell r="A578" t="str">
            <v>TVE1:NAC.</v>
          </cell>
          <cell r="B578" t="str">
            <v xml:space="preserve"> 16H10</v>
          </cell>
          <cell r="C578">
            <v>0.67361111111111116</v>
          </cell>
          <cell r="D578">
            <v>36304</v>
          </cell>
          <cell r="E578">
            <v>20</v>
          </cell>
          <cell r="F578">
            <v>1</v>
          </cell>
          <cell r="G578">
            <v>2000</v>
          </cell>
          <cell r="H578">
            <v>503</v>
          </cell>
          <cell r="I578">
            <v>4</v>
          </cell>
          <cell r="J578" t="str">
            <v xml:space="preserve"> CALLE NUEVA</v>
          </cell>
          <cell r="K578" t="str">
            <v xml:space="preserve"> CALLE NUEVA</v>
          </cell>
          <cell r="L578">
            <v>2000</v>
          </cell>
          <cell r="M578">
            <v>503</v>
          </cell>
          <cell r="N578">
            <v>4</v>
          </cell>
          <cell r="O578" t="str">
            <v>DT</v>
          </cell>
          <cell r="P578" t="str">
            <v>Lab</v>
          </cell>
          <cell r="Q578" t="str">
            <v>NAC.</v>
          </cell>
        </row>
        <row r="579">
          <cell r="A579" t="str">
            <v>TVE1:NAC.</v>
          </cell>
          <cell r="B579" t="str">
            <v xml:space="preserve"> 22H15</v>
          </cell>
          <cell r="C579">
            <v>0.92708333333333337</v>
          </cell>
          <cell r="D579">
            <v>36304</v>
          </cell>
          <cell r="E579">
            <v>20</v>
          </cell>
          <cell r="F579">
            <v>1</v>
          </cell>
          <cell r="G579">
            <v>4000</v>
          </cell>
          <cell r="H579">
            <v>898</v>
          </cell>
          <cell r="I579">
            <v>4.5</v>
          </cell>
          <cell r="J579" t="str">
            <v xml:space="preserve"> A LAS 11 EN CASA</v>
          </cell>
          <cell r="K579" t="str">
            <v xml:space="preserve"> A LAS 11 EN CASA</v>
          </cell>
          <cell r="L579">
            <v>4000</v>
          </cell>
          <cell r="M579">
            <v>898</v>
          </cell>
          <cell r="N579">
            <v>4.5</v>
          </cell>
          <cell r="O579" t="str">
            <v>PT</v>
          </cell>
          <cell r="P579" t="str">
            <v>Lab</v>
          </cell>
          <cell r="Q579" t="str">
            <v>NAC.</v>
          </cell>
        </row>
        <row r="580">
          <cell r="A580" t="str">
            <v>TVE1:NAC.</v>
          </cell>
          <cell r="B580" t="str">
            <v xml:space="preserve"> 14H55</v>
          </cell>
          <cell r="C580">
            <v>0.61458333333333337</v>
          </cell>
          <cell r="D580">
            <v>36305</v>
          </cell>
          <cell r="E580">
            <v>20</v>
          </cell>
          <cell r="F580">
            <v>1</v>
          </cell>
          <cell r="G580">
            <v>3000</v>
          </cell>
          <cell r="H580">
            <v>652</v>
          </cell>
          <cell r="I580">
            <v>4.5999999999999996</v>
          </cell>
          <cell r="J580" t="str">
            <v xml:space="preserve"> TELEDIARIO 1</v>
          </cell>
          <cell r="K580" t="str">
            <v xml:space="preserve"> TELEDIARIO 1</v>
          </cell>
          <cell r="L580">
            <v>3000</v>
          </cell>
          <cell r="M580">
            <v>652</v>
          </cell>
          <cell r="N580">
            <v>4.5999999999999996</v>
          </cell>
          <cell r="O580" t="str">
            <v>DT</v>
          </cell>
          <cell r="P580" t="str">
            <v>Lab</v>
          </cell>
          <cell r="Q580" t="str">
            <v>NAC.</v>
          </cell>
        </row>
        <row r="581">
          <cell r="A581" t="str">
            <v>TVE1:NAC.</v>
          </cell>
          <cell r="B581" t="str">
            <v xml:space="preserve"> 20H55</v>
          </cell>
          <cell r="C581">
            <v>0.86458333333333337</v>
          </cell>
          <cell r="D581">
            <v>36305</v>
          </cell>
          <cell r="E581">
            <v>20</v>
          </cell>
          <cell r="F581">
            <v>1</v>
          </cell>
          <cell r="G581">
            <v>3400</v>
          </cell>
          <cell r="H581">
            <v>717</v>
          </cell>
          <cell r="I581">
            <v>4.7</v>
          </cell>
          <cell r="J581" t="str">
            <v xml:space="preserve"> TELEDIARIO 2</v>
          </cell>
          <cell r="K581" t="str">
            <v xml:space="preserve"> TELEDIARIO 2</v>
          </cell>
          <cell r="L581">
            <v>3400</v>
          </cell>
          <cell r="M581">
            <v>717</v>
          </cell>
          <cell r="N581">
            <v>4.7</v>
          </cell>
          <cell r="O581" t="str">
            <v>PT</v>
          </cell>
          <cell r="P581" t="str">
            <v>Lab</v>
          </cell>
          <cell r="Q581" t="str">
            <v>NAC.</v>
          </cell>
        </row>
        <row r="582">
          <cell r="A582" t="str">
            <v>TVE1:NAC.</v>
          </cell>
          <cell r="B582" t="str">
            <v xml:space="preserve"> 22H15</v>
          </cell>
          <cell r="C582">
            <v>0.92708333333333337</v>
          </cell>
          <cell r="D582">
            <v>36305</v>
          </cell>
          <cell r="E582">
            <v>20</v>
          </cell>
          <cell r="F582">
            <v>1</v>
          </cell>
          <cell r="G582">
            <v>3500</v>
          </cell>
          <cell r="H582">
            <v>749</v>
          </cell>
          <cell r="I582">
            <v>4.7</v>
          </cell>
          <cell r="J582" t="str">
            <v xml:space="preserve"> TIO WILLY</v>
          </cell>
          <cell r="K582" t="str">
            <v xml:space="preserve"> TIO WILLY</v>
          </cell>
          <cell r="L582">
            <v>3500</v>
          </cell>
          <cell r="M582">
            <v>749</v>
          </cell>
          <cell r="N582">
            <v>4.7</v>
          </cell>
          <cell r="O582" t="str">
            <v>PT</v>
          </cell>
          <cell r="P582" t="str">
            <v>Lab</v>
          </cell>
          <cell r="Q582" t="str">
            <v>NAC.</v>
          </cell>
        </row>
        <row r="583">
          <cell r="A583" t="str">
            <v>TVE1:NAC.</v>
          </cell>
          <cell r="B583" t="str">
            <v xml:space="preserve"> 16H10</v>
          </cell>
          <cell r="C583">
            <v>0.67361111111111116</v>
          </cell>
          <cell r="D583">
            <v>36306</v>
          </cell>
          <cell r="E583">
            <v>20</v>
          </cell>
          <cell r="F583">
            <v>1</v>
          </cell>
          <cell r="G583">
            <v>2000</v>
          </cell>
          <cell r="H583">
            <v>534</v>
          </cell>
          <cell r="I583">
            <v>3.7</v>
          </cell>
          <cell r="J583" t="str">
            <v xml:space="preserve"> CALLE NUEVA</v>
          </cell>
          <cell r="K583" t="str">
            <v xml:space="preserve"> CALLE NUEVA</v>
          </cell>
          <cell r="L583">
            <v>2000</v>
          </cell>
          <cell r="M583">
            <v>534</v>
          </cell>
          <cell r="N583">
            <v>3.7</v>
          </cell>
          <cell r="O583" t="str">
            <v>DT</v>
          </cell>
          <cell r="P583" t="str">
            <v>Lab</v>
          </cell>
          <cell r="Q583" t="str">
            <v>NAC.</v>
          </cell>
        </row>
        <row r="584">
          <cell r="A584" t="str">
            <v>TVE1:NAC.</v>
          </cell>
          <cell r="B584" t="str">
            <v xml:space="preserve"> 21H50</v>
          </cell>
          <cell r="C584">
            <v>0.90972222222222221</v>
          </cell>
          <cell r="D584">
            <v>36308</v>
          </cell>
          <cell r="E584">
            <v>20</v>
          </cell>
          <cell r="F584">
            <v>1</v>
          </cell>
          <cell r="G584">
            <v>4500</v>
          </cell>
          <cell r="H584">
            <v>1081</v>
          </cell>
          <cell r="I584">
            <v>4.2</v>
          </cell>
          <cell r="J584" t="str">
            <v xml:space="preserve"> TODO EN FAMILIA</v>
          </cell>
          <cell r="K584" t="str">
            <v xml:space="preserve"> TODO EN FAMILIA</v>
          </cell>
          <cell r="L584">
            <v>4500</v>
          </cell>
          <cell r="M584">
            <v>1081</v>
          </cell>
          <cell r="N584">
            <v>4.2</v>
          </cell>
          <cell r="O584" t="str">
            <v>PT</v>
          </cell>
          <cell r="P584" t="str">
            <v>Lab</v>
          </cell>
          <cell r="Q584" t="str">
            <v>NAC.</v>
          </cell>
        </row>
        <row r="585">
          <cell r="A585" t="str">
            <v>TVE1:NAC.</v>
          </cell>
          <cell r="B585" t="str">
            <v xml:space="preserve"> 23H15</v>
          </cell>
          <cell r="C585">
            <v>0.96875</v>
          </cell>
          <cell r="D585">
            <v>36308</v>
          </cell>
          <cell r="E585">
            <v>20</v>
          </cell>
          <cell r="F585">
            <v>1</v>
          </cell>
          <cell r="G585">
            <v>4500</v>
          </cell>
          <cell r="H585">
            <v>717</v>
          </cell>
          <cell r="I585">
            <v>6.3</v>
          </cell>
          <cell r="J585" t="str">
            <v xml:space="preserve"> TODO EN FAMILIA</v>
          </cell>
          <cell r="K585" t="str">
            <v xml:space="preserve"> TODO EN FAMILIA</v>
          </cell>
          <cell r="L585">
            <v>4500</v>
          </cell>
          <cell r="M585">
            <v>717</v>
          </cell>
          <cell r="N585">
            <v>6.3</v>
          </cell>
          <cell r="O585" t="str">
            <v>PT</v>
          </cell>
          <cell r="P585" t="str">
            <v>Lab</v>
          </cell>
          <cell r="Q585" t="str">
            <v>NAC.</v>
          </cell>
        </row>
        <row r="586">
          <cell r="A586" t="str">
            <v>TVE1:NAC.</v>
          </cell>
          <cell r="B586" t="str">
            <v xml:space="preserve"> 14H55</v>
          </cell>
          <cell r="C586">
            <v>0.61458333333333337</v>
          </cell>
          <cell r="D586">
            <v>36309</v>
          </cell>
          <cell r="E586">
            <v>20</v>
          </cell>
          <cell r="F586">
            <v>1</v>
          </cell>
          <cell r="G586">
            <v>3000</v>
          </cell>
          <cell r="H586">
            <v>611</v>
          </cell>
          <cell r="I586">
            <v>4.9000000000000004</v>
          </cell>
          <cell r="J586" t="str">
            <v xml:space="preserve"> TELEDIARIO 1</v>
          </cell>
          <cell r="K586" t="str">
            <v xml:space="preserve"> TELEDIARIO 1</v>
          </cell>
          <cell r="L586">
            <v>3000</v>
          </cell>
          <cell r="M586">
            <v>611</v>
          </cell>
          <cell r="N586">
            <v>4.9000000000000004</v>
          </cell>
          <cell r="O586" t="str">
            <v>DT</v>
          </cell>
          <cell r="P586" t="str">
            <v>FS</v>
          </cell>
          <cell r="Q586" t="str">
            <v>NAC.</v>
          </cell>
        </row>
        <row r="587">
          <cell r="A587" t="str">
            <v>TVE1:NAC.</v>
          </cell>
          <cell r="B587" t="str">
            <v xml:space="preserve"> 16H45</v>
          </cell>
          <cell r="C587">
            <v>0.69791666666666663</v>
          </cell>
          <cell r="D587">
            <v>36309</v>
          </cell>
          <cell r="E587">
            <v>20</v>
          </cell>
          <cell r="F587">
            <v>1</v>
          </cell>
          <cell r="G587">
            <v>2600</v>
          </cell>
          <cell r="H587">
            <v>521</v>
          </cell>
          <cell r="I587">
            <v>5</v>
          </cell>
          <cell r="J587" t="str">
            <v xml:space="preserve"> SESION DE TARDE</v>
          </cell>
          <cell r="K587" t="str">
            <v xml:space="preserve"> SESION DE TARDE</v>
          </cell>
          <cell r="L587">
            <v>2600</v>
          </cell>
          <cell r="M587">
            <v>521</v>
          </cell>
          <cell r="N587">
            <v>5</v>
          </cell>
          <cell r="O587" t="str">
            <v>DT</v>
          </cell>
          <cell r="P587" t="str">
            <v>FS</v>
          </cell>
          <cell r="Q587" t="str">
            <v>NAC.</v>
          </cell>
        </row>
        <row r="588">
          <cell r="A588" t="str">
            <v>TVE1:NAC.</v>
          </cell>
          <cell r="B588" t="str">
            <v xml:space="preserve"> 20H55</v>
          </cell>
          <cell r="C588">
            <v>0.87152777777777779</v>
          </cell>
          <cell r="D588">
            <v>36309</v>
          </cell>
          <cell r="E588">
            <v>20</v>
          </cell>
          <cell r="F588">
            <v>1</v>
          </cell>
          <cell r="G588">
            <v>3000</v>
          </cell>
          <cell r="H588">
            <v>1142</v>
          </cell>
          <cell r="I588">
            <v>2.6</v>
          </cell>
          <cell r="J588" t="str">
            <v xml:space="preserve"> TELEDIARIO 2</v>
          </cell>
          <cell r="K588" t="str">
            <v xml:space="preserve"> TELEDIARIO 2</v>
          </cell>
          <cell r="L588">
            <v>3000</v>
          </cell>
          <cell r="M588">
            <v>1142</v>
          </cell>
          <cell r="N588">
            <v>2.6</v>
          </cell>
          <cell r="O588" t="str">
            <v>PT</v>
          </cell>
          <cell r="P588" t="str">
            <v>FS</v>
          </cell>
          <cell r="Q588" t="str">
            <v>NAC.</v>
          </cell>
        </row>
        <row r="589">
          <cell r="A589" t="str">
            <v>TVE1:NAC.</v>
          </cell>
          <cell r="B589" t="str">
            <v xml:space="preserve"> 16H45</v>
          </cell>
          <cell r="C589">
            <v>0.69791666666666663</v>
          </cell>
          <cell r="D589">
            <v>36310</v>
          </cell>
          <cell r="E589">
            <v>20</v>
          </cell>
          <cell r="F589">
            <v>1</v>
          </cell>
          <cell r="G589">
            <v>2600</v>
          </cell>
          <cell r="H589">
            <v>641</v>
          </cell>
          <cell r="I589">
            <v>4.0999999999999996</v>
          </cell>
          <cell r="J589" t="str">
            <v xml:space="preserve"> SESION DE TARDE</v>
          </cell>
          <cell r="K589" t="str">
            <v xml:space="preserve"> SESION DE TARDE</v>
          </cell>
          <cell r="L589">
            <v>2600</v>
          </cell>
          <cell r="M589">
            <v>641</v>
          </cell>
          <cell r="N589">
            <v>4.0999999999999996</v>
          </cell>
          <cell r="O589" t="str">
            <v>DT</v>
          </cell>
          <cell r="P589" t="str">
            <v>FS</v>
          </cell>
          <cell r="Q589" t="str">
            <v>NAC.</v>
          </cell>
        </row>
        <row r="590">
          <cell r="A590" t="str">
            <v>TVE1:NAC.</v>
          </cell>
          <cell r="B590" t="str">
            <v xml:space="preserve"> 18H15</v>
          </cell>
          <cell r="C590">
            <v>0.76041666666666663</v>
          </cell>
          <cell r="D590">
            <v>36310</v>
          </cell>
          <cell r="E590">
            <v>20</v>
          </cell>
          <cell r="F590">
            <v>1</v>
          </cell>
          <cell r="G590">
            <v>1400</v>
          </cell>
          <cell r="H590">
            <v>472</v>
          </cell>
          <cell r="I590">
            <v>3</v>
          </cell>
          <cell r="J590" t="str">
            <v xml:space="preserve"> CINE DE ORO</v>
          </cell>
          <cell r="K590" t="str">
            <v xml:space="preserve"> CINE DE ORO</v>
          </cell>
          <cell r="L590">
            <v>1400</v>
          </cell>
          <cell r="M590">
            <v>472</v>
          </cell>
          <cell r="N590">
            <v>3</v>
          </cell>
          <cell r="O590" t="str">
            <v>DT</v>
          </cell>
          <cell r="P590" t="str">
            <v>FS</v>
          </cell>
          <cell r="Q590" t="str">
            <v>NAC.</v>
          </cell>
        </row>
        <row r="591">
          <cell r="A591" t="str">
            <v>TVE1:NAC.</v>
          </cell>
          <cell r="B591" t="str">
            <v xml:space="preserve"> 22H15</v>
          </cell>
          <cell r="C591">
            <v>0.92708333333333337</v>
          </cell>
          <cell r="D591">
            <v>36310</v>
          </cell>
          <cell r="E591">
            <v>20</v>
          </cell>
          <cell r="F591">
            <v>1</v>
          </cell>
          <cell r="G591">
            <v>5000</v>
          </cell>
          <cell r="H591">
            <v>721</v>
          </cell>
          <cell r="I591">
            <v>6.9</v>
          </cell>
          <cell r="J591" t="str">
            <v xml:space="preserve"> LA PELICULA DE LA SEMANA</v>
          </cell>
          <cell r="K591" t="str">
            <v xml:space="preserve"> LA PELICULA DE LA SEMANA</v>
          </cell>
          <cell r="L591">
            <v>5000</v>
          </cell>
          <cell r="M591">
            <v>721</v>
          </cell>
          <cell r="N591">
            <v>6.9</v>
          </cell>
          <cell r="O591" t="str">
            <v>PT</v>
          </cell>
          <cell r="P591" t="str">
            <v>FS</v>
          </cell>
          <cell r="Q591" t="str">
            <v>NAC.</v>
          </cell>
        </row>
        <row r="592">
          <cell r="A592" t="str">
            <v>TVE1:NAC.</v>
          </cell>
          <cell r="B592" t="str">
            <v xml:space="preserve"> 17H15</v>
          </cell>
          <cell r="C592">
            <v>0.71875</v>
          </cell>
          <cell r="D592">
            <v>36311</v>
          </cell>
          <cell r="E592">
            <v>20</v>
          </cell>
          <cell r="F592">
            <v>1</v>
          </cell>
          <cell r="G592">
            <v>1000</v>
          </cell>
          <cell r="H592">
            <v>321</v>
          </cell>
          <cell r="I592">
            <v>3.1</v>
          </cell>
          <cell r="J592" t="str">
            <v xml:space="preserve"> TELESERIE</v>
          </cell>
          <cell r="K592" t="str">
            <v xml:space="preserve"> TELESERIE</v>
          </cell>
          <cell r="L592">
            <v>1000</v>
          </cell>
          <cell r="M592">
            <v>321</v>
          </cell>
          <cell r="N592">
            <v>3.1</v>
          </cell>
          <cell r="O592" t="str">
            <v>DT</v>
          </cell>
          <cell r="P592" t="str">
            <v>Lab</v>
          </cell>
          <cell r="Q592" t="str">
            <v>NAC.</v>
          </cell>
        </row>
        <row r="593">
          <cell r="A593" t="str">
            <v>TVE1:NAC.</v>
          </cell>
          <cell r="B593" t="str">
            <v xml:space="preserve"> 22H15</v>
          </cell>
          <cell r="C593">
            <v>0.92708333333333337</v>
          </cell>
          <cell r="D593">
            <v>36311</v>
          </cell>
          <cell r="E593">
            <v>20</v>
          </cell>
          <cell r="F593">
            <v>1</v>
          </cell>
          <cell r="G593">
            <v>4000</v>
          </cell>
          <cell r="H593">
            <v>913</v>
          </cell>
          <cell r="I593">
            <v>4.4000000000000004</v>
          </cell>
          <cell r="J593" t="str">
            <v xml:space="preserve"> A LAS 11 EN CASA</v>
          </cell>
          <cell r="K593" t="str">
            <v xml:space="preserve"> A LAS 11 EN CASA</v>
          </cell>
          <cell r="L593">
            <v>4000</v>
          </cell>
          <cell r="M593">
            <v>913</v>
          </cell>
          <cell r="N593">
            <v>4.4000000000000004</v>
          </cell>
          <cell r="O593" t="str">
            <v>PT</v>
          </cell>
          <cell r="P593" t="str">
            <v>Lab</v>
          </cell>
          <cell r="Q593" t="str">
            <v>NAC.</v>
          </cell>
        </row>
        <row r="594">
          <cell r="A594" t="str">
            <v>TVE1:NAC.</v>
          </cell>
          <cell r="B594" t="str">
            <v xml:space="preserve"> 14H55</v>
          </cell>
          <cell r="C594">
            <v>0.61458333333333337</v>
          </cell>
          <cell r="D594">
            <v>36312</v>
          </cell>
          <cell r="E594">
            <v>20</v>
          </cell>
          <cell r="F594">
            <v>1</v>
          </cell>
          <cell r="G594">
            <v>3000</v>
          </cell>
          <cell r="H594">
            <v>641</v>
          </cell>
          <cell r="I594">
            <v>4.7</v>
          </cell>
          <cell r="J594" t="str">
            <v xml:space="preserve"> TELEDIARIO 1</v>
          </cell>
          <cell r="K594" t="str">
            <v xml:space="preserve"> TELEDIARIO 1</v>
          </cell>
          <cell r="L594">
            <v>3000</v>
          </cell>
          <cell r="M594">
            <v>641</v>
          </cell>
          <cell r="N594">
            <v>4.7</v>
          </cell>
          <cell r="O594" t="str">
            <v>DT</v>
          </cell>
          <cell r="P594" t="str">
            <v>Lab</v>
          </cell>
          <cell r="Q594" t="str">
            <v>NAC.</v>
          </cell>
        </row>
        <row r="595">
          <cell r="A595" t="str">
            <v>TVE1:NAC.</v>
          </cell>
          <cell r="B595" t="str">
            <v xml:space="preserve"> 20H55</v>
          </cell>
          <cell r="C595">
            <v>0.86458333333333337</v>
          </cell>
          <cell r="D595">
            <v>36312</v>
          </cell>
          <cell r="E595">
            <v>20</v>
          </cell>
          <cell r="F595">
            <v>1</v>
          </cell>
          <cell r="G595">
            <v>3400</v>
          </cell>
          <cell r="H595">
            <v>717</v>
          </cell>
          <cell r="I595">
            <v>4.7</v>
          </cell>
          <cell r="J595" t="str">
            <v xml:space="preserve"> TELEDIARIO 2</v>
          </cell>
          <cell r="K595" t="str">
            <v xml:space="preserve"> TELEDIARIO 2</v>
          </cell>
          <cell r="L595">
            <v>3400</v>
          </cell>
          <cell r="M595">
            <v>717</v>
          </cell>
          <cell r="N595">
            <v>4.7</v>
          </cell>
          <cell r="O595" t="str">
            <v>PT</v>
          </cell>
          <cell r="P595" t="str">
            <v>Lab</v>
          </cell>
          <cell r="Q595" t="str">
            <v>NAC.</v>
          </cell>
        </row>
        <row r="596">
          <cell r="A596" t="str">
            <v>TVE1:NAC.</v>
          </cell>
          <cell r="B596" t="str">
            <v xml:space="preserve"> 16H10</v>
          </cell>
          <cell r="C596">
            <v>0.67361111111111116</v>
          </cell>
          <cell r="D596">
            <v>36313</v>
          </cell>
          <cell r="E596">
            <v>20</v>
          </cell>
          <cell r="F596">
            <v>1</v>
          </cell>
          <cell r="G596">
            <v>2000</v>
          </cell>
          <cell r="H596">
            <v>523</v>
          </cell>
          <cell r="I596">
            <v>3.8</v>
          </cell>
          <cell r="J596" t="str">
            <v xml:space="preserve"> CALLE NUEVA</v>
          </cell>
          <cell r="K596" t="str">
            <v xml:space="preserve"> CALLE NUEVA</v>
          </cell>
          <cell r="L596">
            <v>2000</v>
          </cell>
          <cell r="M596">
            <v>523</v>
          </cell>
          <cell r="N596">
            <v>3.8</v>
          </cell>
          <cell r="O596" t="str">
            <v>DT</v>
          </cell>
          <cell r="P596" t="str">
            <v>Lab</v>
          </cell>
          <cell r="Q596" t="str">
            <v>NAC.</v>
          </cell>
        </row>
        <row r="597">
          <cell r="A597" t="str">
            <v>TVE1:NAC.</v>
          </cell>
          <cell r="B597" t="str">
            <v xml:space="preserve"> 14H55</v>
          </cell>
          <cell r="C597">
            <v>0.61458333333333337</v>
          </cell>
          <cell r="D597">
            <v>36314</v>
          </cell>
          <cell r="E597">
            <v>20</v>
          </cell>
          <cell r="F597">
            <v>1</v>
          </cell>
          <cell r="G597">
            <v>3000</v>
          </cell>
          <cell r="H597">
            <v>663</v>
          </cell>
          <cell r="I597">
            <v>4.5</v>
          </cell>
          <cell r="J597" t="str">
            <v xml:space="preserve"> TELEDIARIO 1</v>
          </cell>
          <cell r="K597" t="str">
            <v xml:space="preserve"> TELEDIARIO 1</v>
          </cell>
          <cell r="L597">
            <v>3000</v>
          </cell>
          <cell r="M597">
            <v>663</v>
          </cell>
          <cell r="N597">
            <v>4.5</v>
          </cell>
          <cell r="O597" t="str">
            <v>DT</v>
          </cell>
          <cell r="P597" t="str">
            <v>Lab</v>
          </cell>
          <cell r="Q597" t="str">
            <v>NAC.</v>
          </cell>
        </row>
        <row r="598">
          <cell r="A598" t="str">
            <v>TVE1:NAC.</v>
          </cell>
          <cell r="B598" t="str">
            <v xml:space="preserve"> 20H55</v>
          </cell>
          <cell r="C598">
            <v>0.86458333333333337</v>
          </cell>
          <cell r="D598">
            <v>36314</v>
          </cell>
          <cell r="E598">
            <v>20</v>
          </cell>
          <cell r="F598">
            <v>1</v>
          </cell>
          <cell r="G598">
            <v>3400</v>
          </cell>
          <cell r="H598">
            <v>764</v>
          </cell>
          <cell r="I598">
            <v>4.5</v>
          </cell>
          <cell r="J598" t="str">
            <v xml:space="preserve"> TELEDIARIO 2</v>
          </cell>
          <cell r="K598" t="str">
            <v xml:space="preserve"> TELEDIARIO 2</v>
          </cell>
          <cell r="L598">
            <v>3400</v>
          </cell>
          <cell r="M598">
            <v>764</v>
          </cell>
          <cell r="N598">
            <v>4.5</v>
          </cell>
          <cell r="O598" t="str">
            <v>PT</v>
          </cell>
          <cell r="P598" t="str">
            <v>Lab</v>
          </cell>
          <cell r="Q598" t="str">
            <v>NAC.</v>
          </cell>
        </row>
        <row r="599">
          <cell r="A599" t="str">
            <v>TVE1:NAC.</v>
          </cell>
          <cell r="B599" t="str">
            <v xml:space="preserve"> 17H15</v>
          </cell>
          <cell r="C599">
            <v>0.71875</v>
          </cell>
          <cell r="D599">
            <v>36315</v>
          </cell>
          <cell r="E599">
            <v>20</v>
          </cell>
          <cell r="F599">
            <v>1</v>
          </cell>
          <cell r="G599">
            <v>1000</v>
          </cell>
          <cell r="H599">
            <v>321</v>
          </cell>
          <cell r="I599">
            <v>3.1</v>
          </cell>
          <cell r="J599" t="str">
            <v xml:space="preserve"> TELESERIE</v>
          </cell>
          <cell r="K599" t="str">
            <v xml:space="preserve"> TELESERIE</v>
          </cell>
          <cell r="L599">
            <v>1000</v>
          </cell>
          <cell r="M599">
            <v>321</v>
          </cell>
          <cell r="N599">
            <v>3.1</v>
          </cell>
          <cell r="O599" t="str">
            <v>DT</v>
          </cell>
          <cell r="P599" t="str">
            <v>Lab</v>
          </cell>
          <cell r="Q599" t="str">
            <v>NAC.</v>
          </cell>
        </row>
        <row r="600">
          <cell r="A600" t="str">
            <v>TVE1:NAC.</v>
          </cell>
          <cell r="B600" t="str">
            <v xml:space="preserve"> 22H15</v>
          </cell>
          <cell r="C600">
            <v>0.92708333333333337</v>
          </cell>
          <cell r="D600">
            <v>36315</v>
          </cell>
          <cell r="E600">
            <v>20</v>
          </cell>
          <cell r="F600">
            <v>1</v>
          </cell>
          <cell r="G600">
            <v>4500</v>
          </cell>
          <cell r="H600">
            <v>1101</v>
          </cell>
          <cell r="I600">
            <v>4.0999999999999996</v>
          </cell>
          <cell r="J600" t="str">
            <v xml:space="preserve"> TODO EN FAMILIA</v>
          </cell>
          <cell r="K600" t="str">
            <v xml:space="preserve"> TODO EN FAMILIA</v>
          </cell>
          <cell r="L600">
            <v>4500</v>
          </cell>
          <cell r="M600">
            <v>1101</v>
          </cell>
          <cell r="N600">
            <v>4.0999999999999996</v>
          </cell>
          <cell r="O600" t="str">
            <v>PT</v>
          </cell>
          <cell r="P600" t="str">
            <v>Lab</v>
          </cell>
          <cell r="Q600" t="str">
            <v>NAC.</v>
          </cell>
        </row>
        <row r="601">
          <cell r="A601" t="str">
            <v>TVE1:NAC.</v>
          </cell>
          <cell r="B601" t="str">
            <v xml:space="preserve"> 16H45</v>
          </cell>
          <cell r="C601">
            <v>0.69791666666666663</v>
          </cell>
          <cell r="D601">
            <v>36316</v>
          </cell>
          <cell r="E601">
            <v>20</v>
          </cell>
          <cell r="F601">
            <v>1</v>
          </cell>
          <cell r="G601">
            <v>2600</v>
          </cell>
          <cell r="H601">
            <v>521</v>
          </cell>
          <cell r="I601">
            <v>5</v>
          </cell>
          <cell r="J601" t="str">
            <v xml:space="preserve"> SESION DE TARDE</v>
          </cell>
          <cell r="K601" t="str">
            <v xml:space="preserve"> SESION DE TARDE</v>
          </cell>
          <cell r="L601">
            <v>2600</v>
          </cell>
          <cell r="M601">
            <v>521</v>
          </cell>
          <cell r="N601">
            <v>5</v>
          </cell>
          <cell r="O601" t="str">
            <v>DT</v>
          </cell>
          <cell r="P601" t="str">
            <v>FS</v>
          </cell>
          <cell r="Q601" t="str">
            <v>NAC.</v>
          </cell>
        </row>
        <row r="602">
          <cell r="A602" t="str">
            <v>TVE1:NAC.</v>
          </cell>
          <cell r="B602" t="str">
            <v xml:space="preserve"> 23H30</v>
          </cell>
          <cell r="C602">
            <v>0.97916666666666663</v>
          </cell>
          <cell r="D602">
            <v>36316</v>
          </cell>
          <cell r="E602">
            <v>20</v>
          </cell>
          <cell r="F602">
            <v>1</v>
          </cell>
          <cell r="G602">
            <v>3000</v>
          </cell>
          <cell r="H602">
            <v>1027</v>
          </cell>
          <cell r="I602">
            <v>2.9</v>
          </cell>
          <cell r="J602" t="str">
            <v xml:space="preserve"> RISAS Y ESTRELLAS</v>
          </cell>
          <cell r="K602" t="str">
            <v xml:space="preserve"> RISAS Y ESTRELLAS</v>
          </cell>
          <cell r="L602">
            <v>3000</v>
          </cell>
          <cell r="M602">
            <v>1027</v>
          </cell>
          <cell r="N602">
            <v>2.9</v>
          </cell>
          <cell r="O602" t="str">
            <v>PT</v>
          </cell>
          <cell r="P602" t="str">
            <v>FS</v>
          </cell>
          <cell r="Q602" t="str">
            <v>NAC.</v>
          </cell>
        </row>
        <row r="603">
          <cell r="A603" t="str">
            <v>TVE1:NAC.</v>
          </cell>
          <cell r="B603" t="str">
            <v xml:space="preserve"> 15H30</v>
          </cell>
          <cell r="C603">
            <v>0.64583333333333337</v>
          </cell>
          <cell r="D603">
            <v>36317</v>
          </cell>
          <cell r="E603">
            <v>20</v>
          </cell>
          <cell r="F603">
            <v>1</v>
          </cell>
          <cell r="G603">
            <v>2600</v>
          </cell>
          <cell r="H603">
            <v>469</v>
          </cell>
          <cell r="I603">
            <v>5.5</v>
          </cell>
          <cell r="J603" t="str">
            <v xml:space="preserve"> SESION DE TARDE</v>
          </cell>
          <cell r="K603" t="str">
            <v xml:space="preserve"> SESION DE TARDE</v>
          </cell>
          <cell r="L603">
            <v>2600</v>
          </cell>
          <cell r="M603">
            <v>469</v>
          </cell>
          <cell r="N603">
            <v>5.5</v>
          </cell>
          <cell r="O603" t="str">
            <v>DT</v>
          </cell>
          <cell r="P603" t="str">
            <v>FS</v>
          </cell>
          <cell r="Q603" t="str">
            <v>NAC.</v>
          </cell>
        </row>
        <row r="604">
          <cell r="A604" t="str">
            <v>TVE1:NAC.</v>
          </cell>
          <cell r="B604" t="str">
            <v xml:space="preserve"> 18H15</v>
          </cell>
          <cell r="C604">
            <v>0.76041666666666663</v>
          </cell>
          <cell r="D604">
            <v>36317</v>
          </cell>
          <cell r="E604">
            <v>20</v>
          </cell>
          <cell r="F604">
            <v>1</v>
          </cell>
          <cell r="G604">
            <v>1400</v>
          </cell>
          <cell r="H604">
            <v>472</v>
          </cell>
          <cell r="I604">
            <v>3</v>
          </cell>
          <cell r="J604" t="str">
            <v xml:space="preserve"> CINE DE ORO</v>
          </cell>
          <cell r="K604" t="str">
            <v xml:space="preserve"> CINE DE ORO</v>
          </cell>
          <cell r="L604">
            <v>1400</v>
          </cell>
          <cell r="M604">
            <v>472</v>
          </cell>
          <cell r="N604">
            <v>3</v>
          </cell>
          <cell r="O604" t="str">
            <v>DT</v>
          </cell>
          <cell r="P604" t="str">
            <v>FS</v>
          </cell>
          <cell r="Q604" t="str">
            <v>NAC.</v>
          </cell>
        </row>
        <row r="605">
          <cell r="A605" t="str">
            <v>TVE1:NAC.</v>
          </cell>
          <cell r="B605" t="str">
            <v xml:space="preserve"> 21H50</v>
          </cell>
          <cell r="C605">
            <v>0.90972222222222221</v>
          </cell>
          <cell r="D605">
            <v>36317</v>
          </cell>
          <cell r="E605">
            <v>20</v>
          </cell>
          <cell r="F605">
            <v>1</v>
          </cell>
          <cell r="G605">
            <v>5000</v>
          </cell>
          <cell r="H605">
            <v>890</v>
          </cell>
          <cell r="I605">
            <v>5.6</v>
          </cell>
          <cell r="J605" t="str">
            <v xml:space="preserve"> LA PELICULA DE LA SEMANA</v>
          </cell>
          <cell r="K605" t="str">
            <v xml:space="preserve"> LA PELICULA DE LA SEMANA</v>
          </cell>
          <cell r="L605">
            <v>5000</v>
          </cell>
          <cell r="M605">
            <v>890</v>
          </cell>
          <cell r="N605">
            <v>5.6</v>
          </cell>
          <cell r="O605" t="str">
            <v>PT</v>
          </cell>
          <cell r="P605" t="str">
            <v>FS</v>
          </cell>
          <cell r="Q605" t="str">
            <v>NAC.</v>
          </cell>
        </row>
        <row r="606">
          <cell r="A606" t="str">
            <v>TVE1:NAC.</v>
          </cell>
          <cell r="B606" t="str">
            <v xml:space="preserve"> 21H50</v>
          </cell>
          <cell r="C606">
            <v>0.90972222222222221</v>
          </cell>
          <cell r="D606">
            <v>36318</v>
          </cell>
          <cell r="E606">
            <v>20</v>
          </cell>
          <cell r="F606">
            <v>1</v>
          </cell>
          <cell r="G606">
            <v>4000</v>
          </cell>
          <cell r="H606">
            <v>1015</v>
          </cell>
          <cell r="I606">
            <v>3.9</v>
          </cell>
          <cell r="J606" t="str">
            <v xml:space="preserve"> A LAS 11 EN CASA</v>
          </cell>
          <cell r="K606" t="str">
            <v xml:space="preserve"> A LAS 11 EN CASA</v>
          </cell>
          <cell r="L606">
            <v>4000</v>
          </cell>
          <cell r="M606">
            <v>1015</v>
          </cell>
          <cell r="N606">
            <v>3.9</v>
          </cell>
          <cell r="O606" t="str">
            <v>PT</v>
          </cell>
          <cell r="P606" t="str">
            <v>Lab</v>
          </cell>
          <cell r="Q606" t="str">
            <v>NAC.</v>
          </cell>
        </row>
        <row r="607">
          <cell r="A607" t="str">
            <v>TVE1:NAC.</v>
          </cell>
          <cell r="B607" t="str">
            <v xml:space="preserve"> 14H55</v>
          </cell>
          <cell r="C607">
            <v>0.61458333333333337</v>
          </cell>
          <cell r="D607">
            <v>36320</v>
          </cell>
          <cell r="E607">
            <v>20</v>
          </cell>
          <cell r="F607">
            <v>1</v>
          </cell>
          <cell r="G607">
            <v>3000</v>
          </cell>
          <cell r="H607">
            <v>620</v>
          </cell>
          <cell r="I607">
            <v>4.8</v>
          </cell>
          <cell r="J607" t="str">
            <v xml:space="preserve"> TELEDIARIO 1</v>
          </cell>
          <cell r="K607" t="str">
            <v xml:space="preserve"> TELEDIARIO 1</v>
          </cell>
          <cell r="L607">
            <v>3000</v>
          </cell>
          <cell r="M607">
            <v>620</v>
          </cell>
          <cell r="N607">
            <v>4.8</v>
          </cell>
          <cell r="O607" t="str">
            <v>DT</v>
          </cell>
          <cell r="P607" t="str">
            <v>Lab</v>
          </cell>
          <cell r="Q607" t="str">
            <v>NAC.</v>
          </cell>
        </row>
        <row r="608">
          <cell r="A608" t="str">
            <v>TVE1:NAC.</v>
          </cell>
          <cell r="B608" t="str">
            <v xml:space="preserve"> 20H55</v>
          </cell>
          <cell r="C608">
            <v>0.86458333333333337</v>
          </cell>
          <cell r="D608">
            <v>36320</v>
          </cell>
          <cell r="E608">
            <v>20</v>
          </cell>
          <cell r="F608">
            <v>1</v>
          </cell>
          <cell r="G608">
            <v>3400</v>
          </cell>
          <cell r="H608">
            <v>751</v>
          </cell>
          <cell r="I608">
            <v>4.5</v>
          </cell>
          <cell r="J608" t="str">
            <v xml:space="preserve"> TELEDIARIO 2</v>
          </cell>
          <cell r="K608" t="str">
            <v xml:space="preserve"> TELEDIARIO 2</v>
          </cell>
          <cell r="L608">
            <v>3400</v>
          </cell>
          <cell r="M608">
            <v>751</v>
          </cell>
          <cell r="N608">
            <v>4.5</v>
          </cell>
          <cell r="O608" t="str">
            <v>PT</v>
          </cell>
          <cell r="P608" t="str">
            <v>Lab</v>
          </cell>
          <cell r="Q608" t="str">
            <v>NAC.</v>
          </cell>
        </row>
        <row r="609">
          <cell r="A609" t="str">
            <v>TVE1:NAC.</v>
          </cell>
          <cell r="B609" t="str">
            <v xml:space="preserve"> 16H10</v>
          </cell>
          <cell r="C609">
            <v>0.67361111111111116</v>
          </cell>
          <cell r="D609">
            <v>36321</v>
          </cell>
          <cell r="E609">
            <v>20</v>
          </cell>
          <cell r="F609">
            <v>1</v>
          </cell>
          <cell r="G609">
            <v>2000</v>
          </cell>
          <cell r="H609">
            <v>523</v>
          </cell>
          <cell r="I609">
            <v>3.8</v>
          </cell>
          <cell r="J609" t="str">
            <v xml:space="preserve"> CALLE NUEVA</v>
          </cell>
          <cell r="K609" t="str">
            <v xml:space="preserve"> CALLE NUEVA</v>
          </cell>
          <cell r="L609">
            <v>2000</v>
          </cell>
          <cell r="M609">
            <v>523</v>
          </cell>
          <cell r="N609">
            <v>3.8</v>
          </cell>
          <cell r="O609" t="str">
            <v>DT</v>
          </cell>
          <cell r="P609" t="str">
            <v>Lab</v>
          </cell>
          <cell r="Q609" t="str">
            <v>NAC.</v>
          </cell>
        </row>
        <row r="610">
          <cell r="A610" t="str">
            <v>TVE1:NAC.</v>
          </cell>
          <cell r="B610" t="str">
            <v xml:space="preserve"> 22H45</v>
          </cell>
          <cell r="C610">
            <v>0.94791666666666663</v>
          </cell>
          <cell r="D610">
            <v>36321</v>
          </cell>
          <cell r="E610">
            <v>20</v>
          </cell>
          <cell r="F610">
            <v>1</v>
          </cell>
          <cell r="G610">
            <v>3000</v>
          </cell>
          <cell r="H610">
            <v>1284</v>
          </cell>
          <cell r="I610">
            <v>2.2999999999999998</v>
          </cell>
          <cell r="J610" t="str">
            <v xml:space="preserve"> TALK SHOW</v>
          </cell>
          <cell r="K610" t="str">
            <v xml:space="preserve"> TALK SHOW</v>
          </cell>
          <cell r="L610">
            <v>3000</v>
          </cell>
          <cell r="M610">
            <v>1284</v>
          </cell>
          <cell r="N610">
            <v>2.2999999999999998</v>
          </cell>
          <cell r="O610" t="str">
            <v>PT</v>
          </cell>
          <cell r="P610" t="str">
            <v>Lab</v>
          </cell>
          <cell r="Q610" t="str">
            <v>NAC.</v>
          </cell>
        </row>
        <row r="611">
          <cell r="A611" t="str">
            <v>TVE1:NAC.</v>
          </cell>
          <cell r="B611" t="str">
            <v xml:space="preserve"> 14H55</v>
          </cell>
          <cell r="C611">
            <v>0.61458333333333337</v>
          </cell>
          <cell r="D611">
            <v>36322</v>
          </cell>
          <cell r="E611">
            <v>20</v>
          </cell>
          <cell r="F611">
            <v>1</v>
          </cell>
          <cell r="G611">
            <v>3000</v>
          </cell>
          <cell r="H611">
            <v>652</v>
          </cell>
          <cell r="I611">
            <v>4.5999999999999996</v>
          </cell>
          <cell r="J611" t="str">
            <v xml:space="preserve"> TELEDIARIO 1</v>
          </cell>
          <cell r="K611" t="str">
            <v xml:space="preserve"> TELEDIARIO 1</v>
          </cell>
          <cell r="L611">
            <v>3000</v>
          </cell>
          <cell r="M611">
            <v>652</v>
          </cell>
          <cell r="N611">
            <v>4.5999999999999996</v>
          </cell>
          <cell r="O611" t="str">
            <v>DT</v>
          </cell>
          <cell r="P611" t="str">
            <v>Lab</v>
          </cell>
          <cell r="Q611" t="str">
            <v>NAC.</v>
          </cell>
        </row>
        <row r="612">
          <cell r="A612" t="str">
            <v>TVE1:NAC.</v>
          </cell>
          <cell r="B612" t="str">
            <v xml:space="preserve"> 24H15</v>
          </cell>
          <cell r="C612">
            <v>1.0104166666666667</v>
          </cell>
          <cell r="D612">
            <v>36322</v>
          </cell>
          <cell r="E612">
            <v>20</v>
          </cell>
          <cell r="F612">
            <v>1</v>
          </cell>
          <cell r="G612">
            <v>1500</v>
          </cell>
          <cell r="H612">
            <v>253</v>
          </cell>
          <cell r="I612">
            <v>5.9</v>
          </cell>
          <cell r="J612" t="str">
            <v xml:space="preserve"> TODO EN FAMILIA</v>
          </cell>
          <cell r="K612" t="str">
            <v xml:space="preserve"> TODO EN FAMILIA</v>
          </cell>
          <cell r="L612">
            <v>1500</v>
          </cell>
          <cell r="M612">
            <v>253</v>
          </cell>
          <cell r="N612">
            <v>5.9</v>
          </cell>
          <cell r="O612" t="str">
            <v>PT</v>
          </cell>
          <cell r="P612" t="str">
            <v>Lab</v>
          </cell>
          <cell r="Q612" t="str">
            <v>NAC.</v>
          </cell>
        </row>
        <row r="613">
          <cell r="A613" t="str">
            <v>TVE1:NAC.</v>
          </cell>
          <cell r="B613" t="str">
            <v xml:space="preserve"> 16H15</v>
          </cell>
          <cell r="C613">
            <v>0.67708333333333337</v>
          </cell>
          <cell r="D613">
            <v>36323</v>
          </cell>
          <cell r="E613">
            <v>20</v>
          </cell>
          <cell r="F613">
            <v>1</v>
          </cell>
          <cell r="G613">
            <v>2600</v>
          </cell>
          <cell r="H613">
            <v>513</v>
          </cell>
          <cell r="I613">
            <v>5.0999999999999996</v>
          </cell>
          <cell r="J613" t="str">
            <v xml:space="preserve"> SESION DE TARDE</v>
          </cell>
          <cell r="K613" t="str">
            <v xml:space="preserve"> SESION DE TARDE</v>
          </cell>
          <cell r="L613">
            <v>2600</v>
          </cell>
          <cell r="M613">
            <v>513</v>
          </cell>
          <cell r="N613">
            <v>5.0999999999999996</v>
          </cell>
          <cell r="O613" t="str">
            <v>DT</v>
          </cell>
          <cell r="P613" t="str">
            <v>FS</v>
          </cell>
          <cell r="Q613" t="str">
            <v>NAC.</v>
          </cell>
        </row>
        <row r="614">
          <cell r="A614" t="str">
            <v>TVE1:NAC.</v>
          </cell>
          <cell r="B614" t="str">
            <v xml:space="preserve"> 19H30</v>
          </cell>
          <cell r="C614">
            <v>0.8125</v>
          </cell>
          <cell r="D614">
            <v>36323</v>
          </cell>
          <cell r="E614">
            <v>20</v>
          </cell>
          <cell r="F614">
            <v>1</v>
          </cell>
          <cell r="G614">
            <v>1750</v>
          </cell>
          <cell r="H614">
            <v>440</v>
          </cell>
          <cell r="I614">
            <v>4</v>
          </cell>
          <cell r="J614" t="str">
            <v xml:space="preserve"> CINE DE BARRIO</v>
          </cell>
          <cell r="K614" t="str">
            <v xml:space="preserve"> CINE DE BARRIO</v>
          </cell>
          <cell r="L614">
            <v>1750</v>
          </cell>
          <cell r="M614">
            <v>440</v>
          </cell>
          <cell r="N614">
            <v>4</v>
          </cell>
          <cell r="O614" t="str">
            <v>DT</v>
          </cell>
          <cell r="P614" t="str">
            <v>FS</v>
          </cell>
          <cell r="Q614" t="str">
            <v>NAC.</v>
          </cell>
        </row>
        <row r="615">
          <cell r="A615" t="str">
            <v>TVE1:NAC.</v>
          </cell>
          <cell r="B615" t="str">
            <v xml:space="preserve"> 23H30</v>
          </cell>
          <cell r="C615">
            <v>0.97916666666666663</v>
          </cell>
          <cell r="D615">
            <v>36323</v>
          </cell>
          <cell r="E615">
            <v>20</v>
          </cell>
          <cell r="F615">
            <v>1</v>
          </cell>
          <cell r="G615">
            <v>3000</v>
          </cell>
          <cell r="H615">
            <v>1081</v>
          </cell>
          <cell r="I615">
            <v>2.8</v>
          </cell>
          <cell r="J615" t="str">
            <v xml:space="preserve"> RISAS Y ESTRELLAS</v>
          </cell>
          <cell r="K615" t="str">
            <v xml:space="preserve"> RISAS Y ESTRELLAS</v>
          </cell>
          <cell r="L615">
            <v>3000</v>
          </cell>
          <cell r="M615">
            <v>1081</v>
          </cell>
          <cell r="N615">
            <v>2.8</v>
          </cell>
          <cell r="O615" t="str">
            <v>PT</v>
          </cell>
          <cell r="P615" t="str">
            <v>FS</v>
          </cell>
          <cell r="Q615" t="str">
            <v>NAC.</v>
          </cell>
        </row>
        <row r="616">
          <cell r="A616" t="str">
            <v>TVE1:NAC.</v>
          </cell>
          <cell r="B616" t="str">
            <v xml:space="preserve"> 16H15</v>
          </cell>
          <cell r="C616">
            <v>0.67708333333333337</v>
          </cell>
          <cell r="D616">
            <v>36324</v>
          </cell>
          <cell r="E616">
            <v>20</v>
          </cell>
          <cell r="F616">
            <v>1</v>
          </cell>
          <cell r="G616">
            <v>2600</v>
          </cell>
          <cell r="H616">
            <v>595</v>
          </cell>
          <cell r="I616">
            <v>4.4000000000000004</v>
          </cell>
          <cell r="J616" t="str">
            <v xml:space="preserve"> SESION DE TARDE</v>
          </cell>
          <cell r="K616" t="str">
            <v xml:space="preserve"> SESION DE TARDE</v>
          </cell>
          <cell r="L616">
            <v>2600</v>
          </cell>
          <cell r="M616">
            <v>595</v>
          </cell>
          <cell r="N616">
            <v>4.4000000000000004</v>
          </cell>
          <cell r="O616" t="str">
            <v>DT</v>
          </cell>
          <cell r="P616" t="str">
            <v>FS</v>
          </cell>
          <cell r="Q616" t="str">
            <v>NAC.</v>
          </cell>
        </row>
        <row r="617">
          <cell r="A617" t="str">
            <v>TVE1:NAC.</v>
          </cell>
          <cell r="B617" t="str">
            <v xml:space="preserve"> 20H30</v>
          </cell>
          <cell r="C617">
            <v>0.85416666666666663</v>
          </cell>
          <cell r="D617">
            <v>36324</v>
          </cell>
          <cell r="E617">
            <v>20</v>
          </cell>
          <cell r="F617">
            <v>1</v>
          </cell>
          <cell r="G617">
            <v>3000</v>
          </cell>
          <cell r="H617">
            <v>631</v>
          </cell>
          <cell r="I617">
            <v>4.8</v>
          </cell>
          <cell r="J617" t="str">
            <v xml:space="preserve"> WAKU WAKU</v>
          </cell>
          <cell r="K617" t="str">
            <v xml:space="preserve"> WAKU WAKU</v>
          </cell>
          <cell r="L617">
            <v>3000</v>
          </cell>
          <cell r="M617">
            <v>631</v>
          </cell>
          <cell r="N617">
            <v>4.8</v>
          </cell>
          <cell r="O617" t="str">
            <v>PT</v>
          </cell>
          <cell r="P617" t="str">
            <v>FS</v>
          </cell>
          <cell r="Q617" t="str">
            <v>NAC.</v>
          </cell>
        </row>
        <row r="618">
          <cell r="A618" t="str">
            <v>TVE1:NAC.</v>
          </cell>
          <cell r="B618" t="str">
            <v xml:space="preserve"> 22H15</v>
          </cell>
          <cell r="C618">
            <v>0.92708333333333337</v>
          </cell>
          <cell r="D618">
            <v>36324</v>
          </cell>
          <cell r="E618">
            <v>20</v>
          </cell>
          <cell r="F618">
            <v>1</v>
          </cell>
          <cell r="G618">
            <v>5000</v>
          </cell>
          <cell r="H618">
            <v>729</v>
          </cell>
          <cell r="I618">
            <v>6.9</v>
          </cell>
          <cell r="J618" t="str">
            <v xml:space="preserve"> LA PELICULA DE LA SEMANA</v>
          </cell>
          <cell r="K618" t="str">
            <v xml:space="preserve"> LA PELICULA DE LA SEMANA</v>
          </cell>
          <cell r="L618">
            <v>5000</v>
          </cell>
          <cell r="M618">
            <v>729</v>
          </cell>
          <cell r="N618">
            <v>6.9</v>
          </cell>
          <cell r="O618" t="str">
            <v>PT</v>
          </cell>
          <cell r="P618" t="str">
            <v>FS</v>
          </cell>
          <cell r="Q618" t="str">
            <v>NAC.</v>
          </cell>
        </row>
        <row r="619">
          <cell r="A619" t="str">
            <v>TVE2:NAC.</v>
          </cell>
          <cell r="B619" t="str">
            <v xml:space="preserve"> 15H15</v>
          </cell>
          <cell r="C619">
            <v>0.63541666666666663</v>
          </cell>
          <cell r="D619">
            <v>36279</v>
          </cell>
          <cell r="E619">
            <v>20</v>
          </cell>
          <cell r="F619">
            <v>1</v>
          </cell>
          <cell r="G619">
            <v>1500</v>
          </cell>
          <cell r="H619">
            <v>568</v>
          </cell>
          <cell r="I619">
            <v>2.6</v>
          </cell>
          <cell r="J619" t="str">
            <v xml:space="preserve"> CONCURSO</v>
          </cell>
          <cell r="K619" t="str">
            <v xml:space="preserve"> CONCURSO</v>
          </cell>
          <cell r="L619">
            <v>1500</v>
          </cell>
          <cell r="M619">
            <v>568</v>
          </cell>
          <cell r="N619">
            <v>2.6</v>
          </cell>
          <cell r="O619" t="str">
            <v>DT</v>
          </cell>
          <cell r="P619" t="str">
            <v>Lab</v>
          </cell>
          <cell r="Q619" t="str">
            <v>NAC.</v>
          </cell>
        </row>
        <row r="620">
          <cell r="A620" t="str">
            <v>TVE2:NAC.</v>
          </cell>
          <cell r="B620" t="str">
            <v xml:space="preserve"> 16H15</v>
          </cell>
          <cell r="C620">
            <v>0.67708333333333337</v>
          </cell>
          <cell r="D620">
            <v>36279</v>
          </cell>
          <cell r="E620">
            <v>20</v>
          </cell>
          <cell r="F620">
            <v>1</v>
          </cell>
          <cell r="G620">
            <v>1000</v>
          </cell>
          <cell r="H620">
            <v>424</v>
          </cell>
          <cell r="I620">
            <v>2.4</v>
          </cell>
          <cell r="J620" t="str">
            <v xml:space="preserve"> GRANDES DOCUMENTALES</v>
          </cell>
          <cell r="K620" t="str">
            <v xml:space="preserve"> GRANDES DOCUMENTALES</v>
          </cell>
          <cell r="L620">
            <v>1000</v>
          </cell>
          <cell r="M620">
            <v>424</v>
          </cell>
          <cell r="N620">
            <v>2.4</v>
          </cell>
          <cell r="O620" t="str">
            <v>DT</v>
          </cell>
          <cell r="P620" t="str">
            <v>Lab</v>
          </cell>
          <cell r="Q620" t="str">
            <v>NAC.</v>
          </cell>
        </row>
        <row r="621">
          <cell r="A621" t="str">
            <v>TVE2:NAC.</v>
          </cell>
          <cell r="B621" t="str">
            <v xml:space="preserve"> 16H45</v>
          </cell>
          <cell r="C621">
            <v>0.69791666666666663</v>
          </cell>
          <cell r="D621">
            <v>36279</v>
          </cell>
          <cell r="E621">
            <v>20</v>
          </cell>
          <cell r="F621">
            <v>1</v>
          </cell>
          <cell r="G621">
            <v>500</v>
          </cell>
          <cell r="H621">
            <v>286</v>
          </cell>
          <cell r="I621">
            <v>1.7</v>
          </cell>
          <cell r="J621" t="str">
            <v xml:space="preserve"> DOCUMENTAL</v>
          </cell>
          <cell r="K621" t="str">
            <v xml:space="preserve"> DOCUMENTAL</v>
          </cell>
          <cell r="L621">
            <v>500</v>
          </cell>
          <cell r="M621">
            <v>286</v>
          </cell>
          <cell r="N621">
            <v>1.7</v>
          </cell>
          <cell r="O621" t="str">
            <v>DT</v>
          </cell>
          <cell r="P621" t="str">
            <v>Lab</v>
          </cell>
          <cell r="Q621" t="str">
            <v>NAC.</v>
          </cell>
        </row>
        <row r="622">
          <cell r="A622" t="str">
            <v>TVE2:NAC.</v>
          </cell>
          <cell r="B622" t="str">
            <v xml:space="preserve"> 17H15</v>
          </cell>
          <cell r="C622">
            <v>0.71875</v>
          </cell>
          <cell r="D622">
            <v>36279</v>
          </cell>
          <cell r="E622">
            <v>20</v>
          </cell>
          <cell r="F622">
            <v>1</v>
          </cell>
          <cell r="G622">
            <v>500</v>
          </cell>
          <cell r="H622">
            <v>387</v>
          </cell>
          <cell r="I622">
            <v>1.3</v>
          </cell>
          <cell r="J622" t="str">
            <v xml:space="preserve"> ESCARABAJO VERDE</v>
          </cell>
          <cell r="K622" t="str">
            <v xml:space="preserve"> ESCARABAJO VERDE</v>
          </cell>
          <cell r="L622">
            <v>500</v>
          </cell>
          <cell r="M622">
            <v>387</v>
          </cell>
          <cell r="N622">
            <v>1.3</v>
          </cell>
          <cell r="O622" t="str">
            <v>DT</v>
          </cell>
          <cell r="P622" t="str">
            <v>Lab</v>
          </cell>
          <cell r="Q622" t="str">
            <v>NAC.</v>
          </cell>
        </row>
        <row r="623">
          <cell r="A623" t="str">
            <v>TVE2:NAC.</v>
          </cell>
          <cell r="B623" t="str">
            <v xml:space="preserve"> 21H30</v>
          </cell>
          <cell r="C623">
            <v>0.89583333333333337</v>
          </cell>
          <cell r="D623">
            <v>36279</v>
          </cell>
          <cell r="E623">
            <v>20</v>
          </cell>
          <cell r="F623">
            <v>1</v>
          </cell>
          <cell r="G623">
            <v>1200</v>
          </cell>
          <cell r="H623">
            <v>632</v>
          </cell>
          <cell r="I623">
            <v>1.9</v>
          </cell>
          <cell r="J623" t="str">
            <v xml:space="preserve"> SERIE</v>
          </cell>
          <cell r="K623" t="str">
            <v xml:space="preserve"> SERIE</v>
          </cell>
          <cell r="L623">
            <v>1200</v>
          </cell>
          <cell r="M623">
            <v>632</v>
          </cell>
          <cell r="N623">
            <v>1.9</v>
          </cell>
          <cell r="O623" t="str">
            <v>PT</v>
          </cell>
          <cell r="P623" t="str">
            <v>Lab</v>
          </cell>
          <cell r="Q623" t="str">
            <v>NAC.</v>
          </cell>
        </row>
        <row r="624">
          <cell r="A624" t="str">
            <v>TVE2:NAC.</v>
          </cell>
          <cell r="B624" t="str">
            <v xml:space="preserve"> 21H50</v>
          </cell>
          <cell r="C624">
            <v>0.90972222222222221</v>
          </cell>
          <cell r="D624">
            <v>36279</v>
          </cell>
          <cell r="E624">
            <v>20</v>
          </cell>
          <cell r="F624">
            <v>1</v>
          </cell>
          <cell r="G624">
            <v>1200</v>
          </cell>
          <cell r="H624">
            <v>587</v>
          </cell>
          <cell r="I624">
            <v>2</v>
          </cell>
          <cell r="J624" t="str">
            <v xml:space="preserve"> SERIE</v>
          </cell>
          <cell r="K624" t="str">
            <v xml:space="preserve"> SERIE</v>
          </cell>
          <cell r="L624">
            <v>1200</v>
          </cell>
          <cell r="M624">
            <v>587</v>
          </cell>
          <cell r="N624">
            <v>2</v>
          </cell>
          <cell r="O624" t="str">
            <v>PT</v>
          </cell>
          <cell r="P624" t="str">
            <v>Lab</v>
          </cell>
          <cell r="Q624" t="str">
            <v>NAC.</v>
          </cell>
        </row>
        <row r="625">
          <cell r="A625" t="str">
            <v>TVE2:NAC.</v>
          </cell>
          <cell r="B625" t="str">
            <v xml:space="preserve"> 22H30</v>
          </cell>
          <cell r="C625">
            <v>0.9375</v>
          </cell>
          <cell r="D625">
            <v>36279</v>
          </cell>
          <cell r="E625">
            <v>20</v>
          </cell>
          <cell r="F625">
            <v>1</v>
          </cell>
          <cell r="G625">
            <v>1000</v>
          </cell>
          <cell r="H625">
            <v>527</v>
          </cell>
          <cell r="I625">
            <v>1.9</v>
          </cell>
          <cell r="J625" t="str">
            <v xml:space="preserve"> DOCUMENTOS TV</v>
          </cell>
          <cell r="K625" t="str">
            <v xml:space="preserve"> DOCUMENTOS TV</v>
          </cell>
          <cell r="L625">
            <v>1000</v>
          </cell>
          <cell r="M625">
            <v>527</v>
          </cell>
          <cell r="N625">
            <v>1.9</v>
          </cell>
          <cell r="O625" t="str">
            <v>PT</v>
          </cell>
          <cell r="P625" t="str">
            <v>Lab</v>
          </cell>
          <cell r="Q625" t="str">
            <v>NAC.</v>
          </cell>
        </row>
        <row r="626">
          <cell r="A626" t="str">
            <v>TVE2:NAC.</v>
          </cell>
          <cell r="B626" t="str">
            <v xml:space="preserve"> 23H00</v>
          </cell>
          <cell r="C626">
            <v>0.95833333333333337</v>
          </cell>
          <cell r="D626">
            <v>36279</v>
          </cell>
          <cell r="E626">
            <v>20</v>
          </cell>
          <cell r="F626">
            <v>1</v>
          </cell>
          <cell r="G626">
            <v>1000</v>
          </cell>
          <cell r="H626">
            <v>489</v>
          </cell>
          <cell r="I626">
            <v>2</v>
          </cell>
          <cell r="J626" t="str">
            <v xml:space="preserve"> DOCUMENTOS TV</v>
          </cell>
          <cell r="K626" t="str">
            <v xml:space="preserve"> DOCUMENTOS TV</v>
          </cell>
          <cell r="L626">
            <v>1000</v>
          </cell>
          <cell r="M626">
            <v>489</v>
          </cell>
          <cell r="N626">
            <v>2</v>
          </cell>
          <cell r="O626" t="str">
            <v>PT</v>
          </cell>
          <cell r="P626" t="str">
            <v>Lab</v>
          </cell>
          <cell r="Q626" t="str">
            <v>NAC.</v>
          </cell>
        </row>
        <row r="627">
          <cell r="A627" t="str">
            <v>TVE2:NAC.</v>
          </cell>
          <cell r="B627" t="str">
            <v xml:space="preserve"> 24H45</v>
          </cell>
          <cell r="C627">
            <v>1.03125</v>
          </cell>
          <cell r="D627">
            <v>36279</v>
          </cell>
          <cell r="E627">
            <v>20</v>
          </cell>
          <cell r="F627">
            <v>1</v>
          </cell>
          <cell r="G627">
            <v>150</v>
          </cell>
          <cell r="H627">
            <v>357</v>
          </cell>
          <cell r="I627">
            <v>0.4</v>
          </cell>
          <cell r="J627" t="str">
            <v xml:space="preserve"> TERCER GRADO</v>
          </cell>
          <cell r="K627" t="str">
            <v xml:space="preserve"> TERCER GRADO</v>
          </cell>
          <cell r="L627">
            <v>150</v>
          </cell>
          <cell r="M627">
            <v>357</v>
          </cell>
          <cell r="N627">
            <v>0.4</v>
          </cell>
          <cell r="O627" t="str">
            <v>DT</v>
          </cell>
          <cell r="P627" t="str">
            <v>Lab</v>
          </cell>
          <cell r="Q627" t="str">
            <v>NAC.</v>
          </cell>
        </row>
        <row r="628">
          <cell r="A628" t="str">
            <v>TVE2:NAC.</v>
          </cell>
          <cell r="B628" t="str">
            <v xml:space="preserve"> 15H15</v>
          </cell>
          <cell r="C628">
            <v>0.63541666666666663</v>
          </cell>
          <cell r="D628">
            <v>36280</v>
          </cell>
          <cell r="E628">
            <v>20</v>
          </cell>
          <cell r="F628">
            <v>1</v>
          </cell>
          <cell r="G628">
            <v>1500</v>
          </cell>
          <cell r="H628">
            <v>459</v>
          </cell>
          <cell r="I628">
            <v>3.3</v>
          </cell>
          <cell r="J628" t="str">
            <v xml:space="preserve"> CONCURSO</v>
          </cell>
          <cell r="K628" t="str">
            <v xml:space="preserve"> CONCURSO</v>
          </cell>
          <cell r="L628">
            <v>1500</v>
          </cell>
          <cell r="M628">
            <v>459</v>
          </cell>
          <cell r="N628">
            <v>3.3</v>
          </cell>
          <cell r="O628" t="str">
            <v>DT</v>
          </cell>
          <cell r="P628" t="str">
            <v>Lab</v>
          </cell>
          <cell r="Q628" t="str">
            <v>NAC.</v>
          </cell>
        </row>
        <row r="629">
          <cell r="A629" t="str">
            <v>TVE2:NAC.</v>
          </cell>
          <cell r="B629" t="str">
            <v xml:space="preserve"> 16H15</v>
          </cell>
          <cell r="C629">
            <v>0.67708333333333337</v>
          </cell>
          <cell r="D629">
            <v>36280</v>
          </cell>
          <cell r="E629">
            <v>20</v>
          </cell>
          <cell r="F629">
            <v>1</v>
          </cell>
          <cell r="G629">
            <v>1000</v>
          </cell>
          <cell r="H629">
            <v>399</v>
          </cell>
          <cell r="I629">
            <v>2.5</v>
          </cell>
          <cell r="J629" t="str">
            <v xml:space="preserve"> GRANDES DOCUMENTALES</v>
          </cell>
          <cell r="K629" t="str">
            <v xml:space="preserve"> GRANDES DOCUMENTALES</v>
          </cell>
          <cell r="L629">
            <v>1000</v>
          </cell>
          <cell r="M629">
            <v>399</v>
          </cell>
          <cell r="N629">
            <v>2.5</v>
          </cell>
          <cell r="O629" t="str">
            <v>DT</v>
          </cell>
          <cell r="P629" t="str">
            <v>Lab</v>
          </cell>
          <cell r="Q629" t="str">
            <v>NAC.</v>
          </cell>
        </row>
        <row r="630">
          <cell r="A630" t="str">
            <v>TVE2:NAC.</v>
          </cell>
          <cell r="B630" t="str">
            <v xml:space="preserve"> 16H45</v>
          </cell>
          <cell r="C630">
            <v>0.69791666666666663</v>
          </cell>
          <cell r="D630">
            <v>36280</v>
          </cell>
          <cell r="E630">
            <v>20</v>
          </cell>
          <cell r="F630">
            <v>1</v>
          </cell>
          <cell r="G630">
            <v>500</v>
          </cell>
          <cell r="H630">
            <v>274</v>
          </cell>
          <cell r="I630">
            <v>1.8</v>
          </cell>
          <cell r="J630" t="str">
            <v xml:space="preserve"> DOCUMENTAL</v>
          </cell>
          <cell r="K630" t="str">
            <v xml:space="preserve"> DOCUMENTAL</v>
          </cell>
          <cell r="L630">
            <v>500</v>
          </cell>
          <cell r="M630">
            <v>274</v>
          </cell>
          <cell r="N630">
            <v>1.8</v>
          </cell>
          <cell r="O630" t="str">
            <v>DT</v>
          </cell>
          <cell r="P630" t="str">
            <v>Lab</v>
          </cell>
          <cell r="Q630" t="str">
            <v>NAC.</v>
          </cell>
        </row>
        <row r="631">
          <cell r="A631" t="str">
            <v>TVE2:NAC.</v>
          </cell>
          <cell r="B631" t="str">
            <v xml:space="preserve"> 17H15</v>
          </cell>
          <cell r="C631">
            <v>0.71875</v>
          </cell>
          <cell r="D631">
            <v>36280</v>
          </cell>
          <cell r="E631">
            <v>20</v>
          </cell>
          <cell r="F631">
            <v>1</v>
          </cell>
          <cell r="G631">
            <v>500</v>
          </cell>
          <cell r="H631">
            <v>493</v>
          </cell>
          <cell r="I631">
            <v>1</v>
          </cell>
          <cell r="J631" t="str">
            <v xml:space="preserve"> A SU SALUD</v>
          </cell>
          <cell r="K631" t="str">
            <v xml:space="preserve"> A SU SALUD</v>
          </cell>
          <cell r="L631">
            <v>500</v>
          </cell>
          <cell r="M631">
            <v>493</v>
          </cell>
          <cell r="N631">
            <v>1</v>
          </cell>
          <cell r="O631" t="str">
            <v>DT</v>
          </cell>
          <cell r="P631" t="str">
            <v>Lab</v>
          </cell>
          <cell r="Q631" t="str">
            <v>NAC.</v>
          </cell>
        </row>
        <row r="632">
          <cell r="A632" t="str">
            <v>TVE2:NAC.</v>
          </cell>
          <cell r="B632" t="str">
            <v xml:space="preserve"> 18H55</v>
          </cell>
          <cell r="C632">
            <v>0.78819444444444453</v>
          </cell>
          <cell r="D632">
            <v>36280</v>
          </cell>
          <cell r="E632">
            <v>20</v>
          </cell>
          <cell r="F632">
            <v>1</v>
          </cell>
          <cell r="G632">
            <v>300</v>
          </cell>
          <cell r="H632">
            <v>658</v>
          </cell>
          <cell r="I632">
            <v>0.5</v>
          </cell>
          <cell r="J632" t="str">
            <v xml:space="preserve"> PROG. REGIONAL</v>
          </cell>
          <cell r="K632" t="str">
            <v xml:space="preserve"> PROG. REGIONAL</v>
          </cell>
          <cell r="L632">
            <v>300</v>
          </cell>
          <cell r="M632">
            <v>658</v>
          </cell>
          <cell r="N632">
            <v>0.5</v>
          </cell>
          <cell r="O632" t="str">
            <v>DT</v>
          </cell>
          <cell r="P632" t="str">
            <v>Lab</v>
          </cell>
          <cell r="Q632" t="str">
            <v>NAC.</v>
          </cell>
        </row>
        <row r="633">
          <cell r="A633" t="str">
            <v>TVE2:NAC.</v>
          </cell>
          <cell r="B633" t="str">
            <v xml:space="preserve"> 21H30</v>
          </cell>
          <cell r="C633">
            <v>0.89583333333333337</v>
          </cell>
          <cell r="D633">
            <v>36280</v>
          </cell>
          <cell r="E633">
            <v>20</v>
          </cell>
          <cell r="F633">
            <v>1</v>
          </cell>
          <cell r="G633">
            <v>1200</v>
          </cell>
          <cell r="H633">
            <v>587</v>
          </cell>
          <cell r="I633">
            <v>2</v>
          </cell>
          <cell r="J633" t="str">
            <v xml:space="preserve"> SERIE</v>
          </cell>
          <cell r="K633" t="str">
            <v xml:space="preserve"> SERIE</v>
          </cell>
          <cell r="L633">
            <v>1200</v>
          </cell>
          <cell r="M633">
            <v>587</v>
          </cell>
          <cell r="N633">
            <v>2</v>
          </cell>
          <cell r="O633" t="str">
            <v>PT</v>
          </cell>
          <cell r="P633" t="str">
            <v>Lab</v>
          </cell>
          <cell r="Q633" t="str">
            <v>NAC.</v>
          </cell>
        </row>
        <row r="634">
          <cell r="A634" t="str">
            <v>TVE2:NAC.</v>
          </cell>
          <cell r="B634" t="str">
            <v xml:space="preserve"> 21H50</v>
          </cell>
          <cell r="C634">
            <v>0.90972222222222221</v>
          </cell>
          <cell r="D634">
            <v>36280</v>
          </cell>
          <cell r="E634">
            <v>20</v>
          </cell>
          <cell r="F634">
            <v>1</v>
          </cell>
          <cell r="G634">
            <v>1200</v>
          </cell>
          <cell r="H634">
            <v>421</v>
          </cell>
          <cell r="I634">
            <v>2.8</v>
          </cell>
          <cell r="J634" t="str">
            <v xml:space="preserve"> SERIE</v>
          </cell>
          <cell r="K634" t="str">
            <v xml:space="preserve"> SERIE</v>
          </cell>
          <cell r="L634">
            <v>1200</v>
          </cell>
          <cell r="M634">
            <v>421</v>
          </cell>
          <cell r="N634">
            <v>2.8</v>
          </cell>
          <cell r="O634" t="str">
            <v>PT</v>
          </cell>
          <cell r="P634" t="str">
            <v>Lab</v>
          </cell>
          <cell r="Q634" t="str">
            <v>NAC.</v>
          </cell>
        </row>
        <row r="635">
          <cell r="A635" t="str">
            <v>TVE2:NAC.</v>
          </cell>
          <cell r="B635" t="str">
            <v xml:space="preserve"> 23H00</v>
          </cell>
          <cell r="C635">
            <v>0.95833333333333337</v>
          </cell>
          <cell r="D635">
            <v>36280</v>
          </cell>
          <cell r="E635">
            <v>20</v>
          </cell>
          <cell r="F635">
            <v>1</v>
          </cell>
          <cell r="G635">
            <v>800</v>
          </cell>
          <cell r="H635">
            <v>354</v>
          </cell>
          <cell r="I635">
            <v>2.2999999999999998</v>
          </cell>
          <cell r="J635" t="str">
            <v xml:space="preserve"> LA NOCHE TEMATICA DE LA 2</v>
          </cell>
          <cell r="K635" t="str">
            <v xml:space="preserve"> LA NOCHE TEMATICA DE LA 2</v>
          </cell>
          <cell r="L635">
            <v>800</v>
          </cell>
          <cell r="M635">
            <v>354</v>
          </cell>
          <cell r="N635">
            <v>2.2999999999999998</v>
          </cell>
          <cell r="O635" t="str">
            <v>PT</v>
          </cell>
          <cell r="P635" t="str">
            <v>Lab</v>
          </cell>
          <cell r="Q635" t="str">
            <v>NAC.</v>
          </cell>
        </row>
        <row r="636">
          <cell r="A636" t="str">
            <v>TVE2:NAC.</v>
          </cell>
          <cell r="B636" t="str">
            <v xml:space="preserve"> 24H30</v>
          </cell>
          <cell r="C636">
            <v>1.0208333333333333</v>
          </cell>
          <cell r="D636">
            <v>36280</v>
          </cell>
          <cell r="E636">
            <v>20</v>
          </cell>
          <cell r="F636">
            <v>1</v>
          </cell>
          <cell r="G636">
            <v>300</v>
          </cell>
          <cell r="H636">
            <v>143</v>
          </cell>
          <cell r="I636">
            <v>2.1</v>
          </cell>
          <cell r="J636" t="str">
            <v xml:space="preserve"> LA NOCHE TEMATICA DE LA 2</v>
          </cell>
          <cell r="K636" t="str">
            <v xml:space="preserve"> LA NOCHE TEMATICA DE LA 2</v>
          </cell>
          <cell r="L636">
            <v>300</v>
          </cell>
          <cell r="M636">
            <v>143</v>
          </cell>
          <cell r="N636">
            <v>2.1</v>
          </cell>
          <cell r="O636" t="str">
            <v>DT</v>
          </cell>
          <cell r="P636" t="str">
            <v>Lab</v>
          </cell>
          <cell r="Q636" t="str">
            <v>NAC.</v>
          </cell>
        </row>
        <row r="637">
          <cell r="A637" t="str">
            <v>TVE2:NAC.</v>
          </cell>
          <cell r="B637" t="str">
            <v xml:space="preserve"> 18H00</v>
          </cell>
          <cell r="C637">
            <v>0.75</v>
          </cell>
          <cell r="D637">
            <v>36281</v>
          </cell>
          <cell r="E637">
            <v>20</v>
          </cell>
          <cell r="F637">
            <v>1</v>
          </cell>
          <cell r="G637">
            <v>300</v>
          </cell>
          <cell r="H637">
            <v>263</v>
          </cell>
          <cell r="I637">
            <v>1.1000000000000001</v>
          </cell>
          <cell r="J637" t="str">
            <v xml:space="preserve"> MUSICAL (R)</v>
          </cell>
          <cell r="K637" t="str">
            <v xml:space="preserve"> MUSICAL (R)</v>
          </cell>
          <cell r="L637">
            <v>300</v>
          </cell>
          <cell r="M637">
            <v>263</v>
          </cell>
          <cell r="N637">
            <v>1.1000000000000001</v>
          </cell>
          <cell r="O637" t="str">
            <v>DT</v>
          </cell>
          <cell r="P637" t="str">
            <v>FS</v>
          </cell>
          <cell r="Q637" t="str">
            <v>NAC.</v>
          </cell>
        </row>
        <row r="638">
          <cell r="A638" t="str">
            <v>TVE2:NAC.</v>
          </cell>
          <cell r="B638" t="str">
            <v xml:space="preserve"> 22H30</v>
          </cell>
          <cell r="C638">
            <v>0.9375</v>
          </cell>
          <cell r="D638">
            <v>36281</v>
          </cell>
          <cell r="E638">
            <v>20</v>
          </cell>
          <cell r="F638">
            <v>1</v>
          </cell>
          <cell r="G638">
            <v>800</v>
          </cell>
          <cell r="H638">
            <v>196</v>
          </cell>
          <cell r="I638">
            <v>4.0999999999999996</v>
          </cell>
          <cell r="J638" t="str">
            <v xml:space="preserve"> FUTBOL / CINE</v>
          </cell>
          <cell r="K638" t="str">
            <v xml:space="preserve"> FUTBOL / CINE</v>
          </cell>
          <cell r="L638">
            <v>800</v>
          </cell>
          <cell r="M638">
            <v>196</v>
          </cell>
          <cell r="N638">
            <v>4.0999999999999996</v>
          </cell>
          <cell r="O638" t="str">
            <v>PT</v>
          </cell>
          <cell r="P638" t="str">
            <v>FS</v>
          </cell>
          <cell r="Q638" t="str">
            <v>NAC.</v>
          </cell>
        </row>
        <row r="639">
          <cell r="A639" t="str">
            <v>TVE2:NAC.</v>
          </cell>
          <cell r="B639" t="str">
            <v xml:space="preserve"> 23H30</v>
          </cell>
          <cell r="C639">
            <v>0.97916666666666663</v>
          </cell>
          <cell r="D639">
            <v>36281</v>
          </cell>
          <cell r="E639">
            <v>20</v>
          </cell>
          <cell r="F639">
            <v>1</v>
          </cell>
          <cell r="G639">
            <v>1000</v>
          </cell>
          <cell r="H639">
            <v>527</v>
          </cell>
          <cell r="I639">
            <v>1.9</v>
          </cell>
          <cell r="J639" t="str">
            <v xml:space="preserve"> GRANDE ES EL TEATRO</v>
          </cell>
          <cell r="K639" t="str">
            <v xml:space="preserve"> GRANDE ES EL TEATRO</v>
          </cell>
          <cell r="L639">
            <v>1000</v>
          </cell>
          <cell r="M639">
            <v>527</v>
          </cell>
          <cell r="N639">
            <v>1.9</v>
          </cell>
          <cell r="O639" t="str">
            <v>PT</v>
          </cell>
          <cell r="P639" t="str">
            <v>FS</v>
          </cell>
          <cell r="Q639" t="str">
            <v>NAC.</v>
          </cell>
        </row>
        <row r="640">
          <cell r="A640" t="str">
            <v>TVE2:NAC.</v>
          </cell>
          <cell r="B640" t="str">
            <v xml:space="preserve"> 14H45</v>
          </cell>
          <cell r="C640">
            <v>0.61458333333333337</v>
          </cell>
          <cell r="D640">
            <v>36282</v>
          </cell>
          <cell r="E640">
            <v>20</v>
          </cell>
          <cell r="F640">
            <v>1</v>
          </cell>
          <cell r="G640">
            <v>1200</v>
          </cell>
          <cell r="H640">
            <v>769</v>
          </cell>
          <cell r="I640">
            <v>1.6</v>
          </cell>
          <cell r="J640" t="str">
            <v xml:space="preserve"> DEPORTES</v>
          </cell>
          <cell r="K640" t="str">
            <v xml:space="preserve"> DEPORTES</v>
          </cell>
          <cell r="L640">
            <v>1200</v>
          </cell>
          <cell r="M640">
            <v>769</v>
          </cell>
          <cell r="N640">
            <v>1.6</v>
          </cell>
          <cell r="O640" t="str">
            <v>DT</v>
          </cell>
          <cell r="P640" t="str">
            <v>FS</v>
          </cell>
          <cell r="Q640" t="str">
            <v>NAC.</v>
          </cell>
        </row>
        <row r="641">
          <cell r="A641" t="str">
            <v>TVE2:NAC.</v>
          </cell>
          <cell r="B641" t="str">
            <v xml:space="preserve"> 19H00</v>
          </cell>
          <cell r="C641">
            <v>0.79166666666666663</v>
          </cell>
          <cell r="D641">
            <v>36282</v>
          </cell>
          <cell r="E641">
            <v>20</v>
          </cell>
          <cell r="F641">
            <v>1</v>
          </cell>
          <cell r="G641">
            <v>1200</v>
          </cell>
          <cell r="H641">
            <v>987</v>
          </cell>
          <cell r="I641">
            <v>1.2</v>
          </cell>
          <cell r="J641" t="str">
            <v xml:space="preserve"> DEPORTES</v>
          </cell>
          <cell r="K641" t="str">
            <v xml:space="preserve"> DEPORTES</v>
          </cell>
          <cell r="L641">
            <v>1200</v>
          </cell>
          <cell r="M641">
            <v>987</v>
          </cell>
          <cell r="N641">
            <v>1.2</v>
          </cell>
          <cell r="O641" t="str">
            <v>DT</v>
          </cell>
          <cell r="P641" t="str">
            <v>FS</v>
          </cell>
          <cell r="Q641" t="str">
            <v>NAC.</v>
          </cell>
        </row>
        <row r="642">
          <cell r="A642" t="str">
            <v>TVE2:NAC.</v>
          </cell>
          <cell r="B642" t="str">
            <v xml:space="preserve"> 21H45</v>
          </cell>
          <cell r="C642">
            <v>0.90625</v>
          </cell>
          <cell r="D642">
            <v>36282</v>
          </cell>
          <cell r="E642">
            <v>20</v>
          </cell>
          <cell r="F642">
            <v>1</v>
          </cell>
          <cell r="G642">
            <v>1000</v>
          </cell>
          <cell r="H642">
            <v>571</v>
          </cell>
          <cell r="I642">
            <v>1.8</v>
          </cell>
          <cell r="J642" t="str">
            <v xml:space="preserve"> DOCUMENTAL</v>
          </cell>
          <cell r="K642" t="str">
            <v xml:space="preserve"> DOCUMENTAL</v>
          </cell>
          <cell r="L642">
            <v>1000</v>
          </cell>
          <cell r="M642">
            <v>571</v>
          </cell>
          <cell r="N642">
            <v>1.8</v>
          </cell>
          <cell r="O642" t="str">
            <v>PT</v>
          </cell>
          <cell r="P642" t="str">
            <v>FS</v>
          </cell>
          <cell r="Q642" t="str">
            <v>NAC.</v>
          </cell>
        </row>
        <row r="643">
          <cell r="A643" t="str">
            <v>TVE2:NAC.</v>
          </cell>
          <cell r="B643" t="str">
            <v xml:space="preserve"> 22H45</v>
          </cell>
          <cell r="C643">
            <v>0.94791666666666663</v>
          </cell>
          <cell r="D643">
            <v>36282</v>
          </cell>
          <cell r="E643">
            <v>20</v>
          </cell>
          <cell r="F643">
            <v>1</v>
          </cell>
          <cell r="G643">
            <v>2000</v>
          </cell>
          <cell r="H643">
            <v>830</v>
          </cell>
          <cell r="I643">
            <v>2.4</v>
          </cell>
          <cell r="J643" t="str">
            <v xml:space="preserve"> ESTUDIO ESTADIO</v>
          </cell>
          <cell r="K643" t="str">
            <v xml:space="preserve"> ESTUDIO ESTADIO</v>
          </cell>
          <cell r="L643">
            <v>2000</v>
          </cell>
          <cell r="M643">
            <v>830</v>
          </cell>
          <cell r="N643">
            <v>2.4</v>
          </cell>
          <cell r="O643" t="str">
            <v>PT</v>
          </cell>
          <cell r="P643" t="str">
            <v>FS</v>
          </cell>
          <cell r="Q643" t="str">
            <v>NAC.</v>
          </cell>
        </row>
        <row r="644">
          <cell r="A644" t="str">
            <v>TVE2:NAC.</v>
          </cell>
          <cell r="B644" t="str">
            <v xml:space="preserve"> 23H15</v>
          </cell>
          <cell r="C644">
            <v>0.96875</v>
          </cell>
          <cell r="D644">
            <v>36282</v>
          </cell>
          <cell r="E644">
            <v>20</v>
          </cell>
          <cell r="F644">
            <v>1</v>
          </cell>
          <cell r="G644">
            <v>2000</v>
          </cell>
          <cell r="H644">
            <v>783</v>
          </cell>
          <cell r="I644">
            <v>2.6</v>
          </cell>
          <cell r="J644" t="str">
            <v xml:space="preserve"> ESTUDIO ESTADIO</v>
          </cell>
          <cell r="K644" t="str">
            <v xml:space="preserve"> ESTUDIO ESTADIO</v>
          </cell>
          <cell r="L644">
            <v>2000</v>
          </cell>
          <cell r="M644">
            <v>783</v>
          </cell>
          <cell r="N644">
            <v>2.6</v>
          </cell>
          <cell r="O644" t="str">
            <v>PT</v>
          </cell>
          <cell r="P644" t="str">
            <v>FS</v>
          </cell>
          <cell r="Q644" t="str">
            <v>NAC.</v>
          </cell>
        </row>
        <row r="645">
          <cell r="A645" t="str">
            <v>TVE2:NAC.</v>
          </cell>
          <cell r="B645" t="str">
            <v xml:space="preserve"> 15H45</v>
          </cell>
          <cell r="C645">
            <v>0.65625</v>
          </cell>
          <cell r="D645">
            <v>36283</v>
          </cell>
          <cell r="E645">
            <v>20</v>
          </cell>
          <cell r="F645">
            <v>1</v>
          </cell>
          <cell r="G645">
            <v>1000</v>
          </cell>
          <cell r="H645">
            <v>442</v>
          </cell>
          <cell r="I645">
            <v>2.2999999999999998</v>
          </cell>
          <cell r="J645" t="str">
            <v xml:space="preserve"> GRANDES DOCUMENTALES</v>
          </cell>
          <cell r="K645" t="str">
            <v xml:space="preserve"> GRANDES DOCUMENTALES</v>
          </cell>
          <cell r="L645">
            <v>1000</v>
          </cell>
          <cell r="M645">
            <v>442</v>
          </cell>
          <cell r="N645">
            <v>2.2999999999999998</v>
          </cell>
          <cell r="O645" t="str">
            <v>DT</v>
          </cell>
          <cell r="P645" t="str">
            <v>Lab</v>
          </cell>
          <cell r="Q645" t="str">
            <v>NAC.</v>
          </cell>
        </row>
        <row r="646">
          <cell r="A646" t="str">
            <v>TVE2:NAC.</v>
          </cell>
          <cell r="B646" t="str">
            <v xml:space="preserve"> 16H45</v>
          </cell>
          <cell r="C646">
            <v>0.69791666666666663</v>
          </cell>
          <cell r="D646">
            <v>36283</v>
          </cell>
          <cell r="E646">
            <v>20</v>
          </cell>
          <cell r="F646">
            <v>1</v>
          </cell>
          <cell r="G646">
            <v>500</v>
          </cell>
          <cell r="H646">
            <v>279</v>
          </cell>
          <cell r="I646">
            <v>1.8</v>
          </cell>
          <cell r="J646" t="str">
            <v xml:space="preserve"> DOCUMENTAL</v>
          </cell>
          <cell r="K646" t="str">
            <v xml:space="preserve"> DOCUMENTAL</v>
          </cell>
          <cell r="L646">
            <v>500</v>
          </cell>
          <cell r="M646">
            <v>279</v>
          </cell>
          <cell r="N646">
            <v>1.8</v>
          </cell>
          <cell r="O646" t="str">
            <v>DT</v>
          </cell>
          <cell r="P646" t="str">
            <v>Lab</v>
          </cell>
          <cell r="Q646" t="str">
            <v>NAC.</v>
          </cell>
        </row>
        <row r="647">
          <cell r="A647" t="str">
            <v>TVE2:NAC.</v>
          </cell>
          <cell r="B647" t="str">
            <v xml:space="preserve"> 22H30</v>
          </cell>
          <cell r="C647">
            <v>0.9375</v>
          </cell>
          <cell r="D647">
            <v>36283</v>
          </cell>
          <cell r="E647">
            <v>20</v>
          </cell>
          <cell r="F647">
            <v>1</v>
          </cell>
          <cell r="G647">
            <v>1000</v>
          </cell>
          <cell r="H647">
            <v>527</v>
          </cell>
          <cell r="I647">
            <v>1.9</v>
          </cell>
          <cell r="J647" t="str">
            <v xml:space="preserve"> QUE GRANDE ES EL CINE</v>
          </cell>
          <cell r="K647" t="str">
            <v xml:space="preserve"> QUE GRANDE ES EL CINE</v>
          </cell>
          <cell r="L647">
            <v>1000</v>
          </cell>
          <cell r="M647">
            <v>527</v>
          </cell>
          <cell r="N647">
            <v>1.9</v>
          </cell>
          <cell r="O647" t="str">
            <v>PT</v>
          </cell>
          <cell r="P647" t="str">
            <v>Lab</v>
          </cell>
          <cell r="Q647" t="str">
            <v>NAC.</v>
          </cell>
        </row>
        <row r="648">
          <cell r="A648" t="str">
            <v>TVE2:NAC.</v>
          </cell>
          <cell r="B648" t="str">
            <v xml:space="preserve"> 22H30</v>
          </cell>
          <cell r="C648">
            <v>0.9375</v>
          </cell>
          <cell r="D648">
            <v>36284</v>
          </cell>
          <cell r="E648">
            <v>20</v>
          </cell>
          <cell r="F648">
            <v>1</v>
          </cell>
          <cell r="G648">
            <v>1500</v>
          </cell>
          <cell r="H648">
            <v>642</v>
          </cell>
          <cell r="I648">
            <v>2.2999999999999998</v>
          </cell>
          <cell r="J648" t="str">
            <v xml:space="preserve"> VERSION ESPAÑOLA</v>
          </cell>
          <cell r="K648" t="str">
            <v xml:space="preserve"> VERSION ESPAÑOLA</v>
          </cell>
          <cell r="L648">
            <v>1500</v>
          </cell>
          <cell r="M648">
            <v>642</v>
          </cell>
          <cell r="N648">
            <v>2.2999999999999998</v>
          </cell>
          <cell r="O648" t="str">
            <v>PT</v>
          </cell>
          <cell r="P648" t="str">
            <v>Lab</v>
          </cell>
          <cell r="Q648" t="str">
            <v>NAC.</v>
          </cell>
        </row>
        <row r="649">
          <cell r="A649" t="str">
            <v>TVE2:NAC.</v>
          </cell>
          <cell r="B649" t="str">
            <v xml:space="preserve"> 24H45</v>
          </cell>
          <cell r="C649">
            <v>1.03125</v>
          </cell>
          <cell r="D649">
            <v>36284</v>
          </cell>
          <cell r="E649">
            <v>20</v>
          </cell>
          <cell r="F649">
            <v>1</v>
          </cell>
          <cell r="G649">
            <v>150</v>
          </cell>
          <cell r="H649">
            <v>119</v>
          </cell>
          <cell r="I649">
            <v>1.3</v>
          </cell>
          <cell r="J649" t="str">
            <v xml:space="preserve"> CINE</v>
          </cell>
          <cell r="K649" t="str">
            <v xml:space="preserve"> CINE</v>
          </cell>
          <cell r="L649">
            <v>150</v>
          </cell>
          <cell r="M649">
            <v>119</v>
          </cell>
          <cell r="N649">
            <v>1.3</v>
          </cell>
          <cell r="O649" t="str">
            <v>DT</v>
          </cell>
          <cell r="P649" t="str">
            <v>Lab</v>
          </cell>
          <cell r="Q649" t="str">
            <v>NAC.</v>
          </cell>
        </row>
        <row r="650">
          <cell r="A650" t="str">
            <v>TVE2:NAC.</v>
          </cell>
          <cell r="B650" t="str">
            <v xml:space="preserve"> 15H45</v>
          </cell>
          <cell r="C650">
            <v>0.65625</v>
          </cell>
          <cell r="D650">
            <v>36285</v>
          </cell>
          <cell r="E650">
            <v>20</v>
          </cell>
          <cell r="F650">
            <v>1</v>
          </cell>
          <cell r="G650">
            <v>1000</v>
          </cell>
          <cell r="H650">
            <v>458</v>
          </cell>
          <cell r="I650">
            <v>2.2000000000000002</v>
          </cell>
          <cell r="J650" t="str">
            <v xml:space="preserve"> GRANDES DOCUMENTALES</v>
          </cell>
          <cell r="K650" t="str">
            <v xml:space="preserve"> GRANDES DOCUMENTALES</v>
          </cell>
          <cell r="L650">
            <v>1000</v>
          </cell>
          <cell r="M650">
            <v>458</v>
          </cell>
          <cell r="N650">
            <v>2.2000000000000002</v>
          </cell>
          <cell r="O650" t="str">
            <v>DT</v>
          </cell>
          <cell r="P650" t="str">
            <v>Lab</v>
          </cell>
          <cell r="Q650" t="str">
            <v>NAC.</v>
          </cell>
        </row>
        <row r="651">
          <cell r="A651" t="str">
            <v>TVE2:NAC.</v>
          </cell>
          <cell r="B651" t="str">
            <v xml:space="preserve"> 16H45</v>
          </cell>
          <cell r="C651">
            <v>0.69791666666666663</v>
          </cell>
          <cell r="D651">
            <v>36285</v>
          </cell>
          <cell r="E651">
            <v>20</v>
          </cell>
          <cell r="F651">
            <v>1</v>
          </cell>
          <cell r="G651">
            <v>500</v>
          </cell>
          <cell r="H651">
            <v>305</v>
          </cell>
          <cell r="I651">
            <v>1.6</v>
          </cell>
          <cell r="J651" t="str">
            <v xml:space="preserve"> DOCUMENTAL</v>
          </cell>
          <cell r="K651" t="str">
            <v xml:space="preserve"> DOCUMENTAL</v>
          </cell>
          <cell r="L651">
            <v>500</v>
          </cell>
          <cell r="M651">
            <v>305</v>
          </cell>
          <cell r="N651">
            <v>1.6</v>
          </cell>
          <cell r="O651" t="str">
            <v>DT</v>
          </cell>
          <cell r="P651" t="str">
            <v>Lab</v>
          </cell>
          <cell r="Q651" t="str">
            <v>NAC.</v>
          </cell>
        </row>
        <row r="652">
          <cell r="A652" t="str">
            <v>TVE2:NAC.</v>
          </cell>
          <cell r="B652" t="str">
            <v xml:space="preserve"> 15H15</v>
          </cell>
          <cell r="C652">
            <v>0.63541666666666663</v>
          </cell>
          <cell r="D652">
            <v>36286</v>
          </cell>
          <cell r="E652">
            <v>20</v>
          </cell>
          <cell r="F652">
            <v>1</v>
          </cell>
          <cell r="G652">
            <v>1500</v>
          </cell>
          <cell r="H652">
            <v>439</v>
          </cell>
          <cell r="I652">
            <v>3.4</v>
          </cell>
          <cell r="J652" t="str">
            <v xml:space="preserve"> CONCURSO</v>
          </cell>
          <cell r="K652" t="str">
            <v xml:space="preserve"> CONCURSO</v>
          </cell>
          <cell r="L652">
            <v>1500</v>
          </cell>
          <cell r="M652">
            <v>439</v>
          </cell>
          <cell r="N652">
            <v>3.4</v>
          </cell>
          <cell r="O652" t="str">
            <v>DT</v>
          </cell>
          <cell r="P652" t="str">
            <v>Lab</v>
          </cell>
          <cell r="Q652" t="str">
            <v>NAC.</v>
          </cell>
        </row>
        <row r="653">
          <cell r="A653" t="str">
            <v>TVE2:NAC.</v>
          </cell>
          <cell r="B653" t="str">
            <v xml:space="preserve"> 15H45</v>
          </cell>
          <cell r="C653">
            <v>0.65625</v>
          </cell>
          <cell r="D653">
            <v>36287</v>
          </cell>
          <cell r="E653">
            <v>20</v>
          </cell>
          <cell r="F653">
            <v>1</v>
          </cell>
          <cell r="G653">
            <v>1000</v>
          </cell>
          <cell r="H653">
            <v>442</v>
          </cell>
          <cell r="I653">
            <v>2.2999999999999998</v>
          </cell>
          <cell r="J653" t="str">
            <v xml:space="preserve"> GRANDES DOCUMENTALES</v>
          </cell>
          <cell r="K653" t="str">
            <v xml:space="preserve"> GRANDES DOCUMENTALES</v>
          </cell>
          <cell r="L653">
            <v>1000</v>
          </cell>
          <cell r="M653">
            <v>442</v>
          </cell>
          <cell r="N653">
            <v>2.2999999999999998</v>
          </cell>
          <cell r="O653" t="str">
            <v>DT</v>
          </cell>
          <cell r="P653" t="str">
            <v>Lab</v>
          </cell>
          <cell r="Q653" t="str">
            <v>NAC.</v>
          </cell>
        </row>
        <row r="654">
          <cell r="A654" t="str">
            <v>TVE2:NAC.</v>
          </cell>
          <cell r="B654" t="str">
            <v xml:space="preserve"> 17H15</v>
          </cell>
          <cell r="C654">
            <v>0.71875</v>
          </cell>
          <cell r="D654">
            <v>36287</v>
          </cell>
          <cell r="E654">
            <v>20</v>
          </cell>
          <cell r="F654">
            <v>1</v>
          </cell>
          <cell r="G654">
            <v>500</v>
          </cell>
          <cell r="H654">
            <v>548</v>
          </cell>
          <cell r="I654">
            <v>0.9</v>
          </cell>
          <cell r="J654" t="str">
            <v xml:space="preserve"> A SU SALUD</v>
          </cell>
          <cell r="K654" t="str">
            <v xml:space="preserve"> A SU SALUD</v>
          </cell>
          <cell r="L654">
            <v>500</v>
          </cell>
          <cell r="M654">
            <v>548</v>
          </cell>
          <cell r="N654">
            <v>0.9</v>
          </cell>
          <cell r="O654" t="str">
            <v>DT</v>
          </cell>
          <cell r="P654" t="str">
            <v>Lab</v>
          </cell>
          <cell r="Q654" t="str">
            <v>NAC.</v>
          </cell>
        </row>
        <row r="655">
          <cell r="A655" t="str">
            <v>TVE2:NAC.</v>
          </cell>
          <cell r="B655" t="str">
            <v xml:space="preserve"> 24H30</v>
          </cell>
          <cell r="C655">
            <v>1.0208333333333333</v>
          </cell>
          <cell r="D655">
            <v>36287</v>
          </cell>
          <cell r="E655">
            <v>20</v>
          </cell>
          <cell r="F655">
            <v>1</v>
          </cell>
          <cell r="G655">
            <v>300</v>
          </cell>
          <cell r="H655">
            <v>147</v>
          </cell>
          <cell r="I655">
            <v>2</v>
          </cell>
          <cell r="J655" t="str">
            <v xml:space="preserve"> LA NOCHE TEMATICA DE LA 2</v>
          </cell>
          <cell r="K655" t="str">
            <v xml:space="preserve"> LA NOCHE TEMATICA DE LA 2</v>
          </cell>
          <cell r="L655">
            <v>300</v>
          </cell>
          <cell r="M655">
            <v>147</v>
          </cell>
          <cell r="N655">
            <v>2</v>
          </cell>
          <cell r="O655" t="str">
            <v>DT</v>
          </cell>
          <cell r="P655" t="str">
            <v>Lab</v>
          </cell>
          <cell r="Q655" t="str">
            <v>NAC.</v>
          </cell>
        </row>
        <row r="656">
          <cell r="A656" t="str">
            <v>TVE2:NAC.</v>
          </cell>
          <cell r="B656" t="str">
            <v xml:space="preserve"> 25H15</v>
          </cell>
          <cell r="C656">
            <v>1.0520833333333333</v>
          </cell>
          <cell r="D656">
            <v>36287</v>
          </cell>
          <cell r="E656">
            <v>20</v>
          </cell>
          <cell r="F656">
            <v>1</v>
          </cell>
          <cell r="G656">
            <v>300</v>
          </cell>
          <cell r="H656">
            <v>200</v>
          </cell>
          <cell r="I656">
            <v>1.5</v>
          </cell>
          <cell r="J656" t="str">
            <v xml:space="preserve"> LA NOCHE TEMATICA DE LA 2</v>
          </cell>
          <cell r="K656" t="str">
            <v xml:space="preserve"> LA NOCHE TEMATICA DE LA 2</v>
          </cell>
          <cell r="L656">
            <v>300</v>
          </cell>
          <cell r="M656">
            <v>200</v>
          </cell>
          <cell r="N656">
            <v>1.5</v>
          </cell>
          <cell r="O656" t="str">
            <v>DT</v>
          </cell>
          <cell r="P656" t="str">
            <v>Lab</v>
          </cell>
          <cell r="Q656" t="str">
            <v>NAC.</v>
          </cell>
        </row>
        <row r="657">
          <cell r="A657" t="str">
            <v>TVE2:NAC.</v>
          </cell>
          <cell r="B657" t="str">
            <v xml:space="preserve"> 17H30</v>
          </cell>
          <cell r="C657">
            <v>0.72916666666666663</v>
          </cell>
          <cell r="D657">
            <v>36288</v>
          </cell>
          <cell r="E657">
            <v>20</v>
          </cell>
          <cell r="F657">
            <v>1</v>
          </cell>
          <cell r="G657">
            <v>300</v>
          </cell>
          <cell r="H657">
            <v>296</v>
          </cell>
          <cell r="I657">
            <v>1</v>
          </cell>
          <cell r="J657" t="str">
            <v xml:space="preserve"> MUSICAL (R)</v>
          </cell>
          <cell r="K657" t="str">
            <v xml:space="preserve"> MUSICAL (R)</v>
          </cell>
          <cell r="L657">
            <v>300</v>
          </cell>
          <cell r="M657">
            <v>296</v>
          </cell>
          <cell r="N657">
            <v>1</v>
          </cell>
          <cell r="O657" t="str">
            <v>DT</v>
          </cell>
          <cell r="P657" t="str">
            <v>FS</v>
          </cell>
          <cell r="Q657" t="str">
            <v>NAC.</v>
          </cell>
        </row>
        <row r="658">
          <cell r="A658" t="str">
            <v>TVE2:NAC.</v>
          </cell>
          <cell r="B658" t="str">
            <v xml:space="preserve"> 24H30</v>
          </cell>
          <cell r="C658">
            <v>1.0208333333333333</v>
          </cell>
          <cell r="D658">
            <v>36288</v>
          </cell>
          <cell r="E658">
            <v>20</v>
          </cell>
          <cell r="F658">
            <v>1</v>
          </cell>
          <cell r="G658">
            <v>200</v>
          </cell>
          <cell r="H658">
            <v>159</v>
          </cell>
          <cell r="I658">
            <v>1.3</v>
          </cell>
          <cell r="J658" t="str">
            <v xml:space="preserve"> GRANDE ES EL TEATRO</v>
          </cell>
          <cell r="K658" t="str">
            <v xml:space="preserve"> GRANDE ES EL TEATRO</v>
          </cell>
          <cell r="L658">
            <v>200</v>
          </cell>
          <cell r="M658">
            <v>159</v>
          </cell>
          <cell r="N658">
            <v>1.3</v>
          </cell>
          <cell r="O658" t="str">
            <v>DT</v>
          </cell>
          <cell r="P658" t="str">
            <v>FS</v>
          </cell>
          <cell r="Q658" t="str">
            <v>NAC.</v>
          </cell>
        </row>
        <row r="659">
          <cell r="A659" t="str">
            <v>TVE2:NAC.</v>
          </cell>
          <cell r="B659" t="str">
            <v xml:space="preserve"> 14H45</v>
          </cell>
          <cell r="C659">
            <v>0.61458333333333337</v>
          </cell>
          <cell r="D659">
            <v>36289</v>
          </cell>
          <cell r="E659">
            <v>20</v>
          </cell>
          <cell r="F659">
            <v>1</v>
          </cell>
          <cell r="G659">
            <v>1200</v>
          </cell>
          <cell r="H659">
            <v>831</v>
          </cell>
          <cell r="I659">
            <v>1.4</v>
          </cell>
          <cell r="J659" t="str">
            <v xml:space="preserve"> DEPORTES</v>
          </cell>
          <cell r="K659" t="str">
            <v xml:space="preserve"> DEPORTES</v>
          </cell>
          <cell r="L659">
            <v>1200</v>
          </cell>
          <cell r="M659">
            <v>831</v>
          </cell>
          <cell r="N659">
            <v>1.4</v>
          </cell>
          <cell r="O659" t="str">
            <v>DT</v>
          </cell>
          <cell r="P659" t="str">
            <v>FS</v>
          </cell>
          <cell r="Q659" t="str">
            <v>NAC.</v>
          </cell>
        </row>
        <row r="660">
          <cell r="A660" t="str">
            <v>TVE2:NAC.</v>
          </cell>
          <cell r="B660" t="str">
            <v xml:space="preserve"> 22H45</v>
          </cell>
          <cell r="C660">
            <v>0.94791666666666663</v>
          </cell>
          <cell r="D660">
            <v>36289</v>
          </cell>
          <cell r="E660">
            <v>20</v>
          </cell>
          <cell r="F660">
            <v>1</v>
          </cell>
          <cell r="G660">
            <v>2000</v>
          </cell>
          <cell r="H660">
            <v>830</v>
          </cell>
          <cell r="I660">
            <v>2.4</v>
          </cell>
          <cell r="J660" t="str">
            <v xml:space="preserve"> ESTUDIO ESTADIO</v>
          </cell>
          <cell r="K660" t="str">
            <v xml:space="preserve"> ESTUDIO ESTADIO</v>
          </cell>
          <cell r="L660">
            <v>2000</v>
          </cell>
          <cell r="M660">
            <v>830</v>
          </cell>
          <cell r="N660">
            <v>2.4</v>
          </cell>
          <cell r="O660" t="str">
            <v>PT</v>
          </cell>
          <cell r="P660" t="str">
            <v>FS</v>
          </cell>
          <cell r="Q660" t="str">
            <v>NAC.</v>
          </cell>
        </row>
        <row r="661">
          <cell r="A661" t="str">
            <v>TVE2:NAC.</v>
          </cell>
          <cell r="B661" t="str">
            <v xml:space="preserve"> 23H45</v>
          </cell>
          <cell r="C661">
            <v>0.98958333333333337</v>
          </cell>
          <cell r="D661">
            <v>36289</v>
          </cell>
          <cell r="E661">
            <v>20</v>
          </cell>
          <cell r="F661">
            <v>1</v>
          </cell>
          <cell r="G661">
            <v>2000</v>
          </cell>
          <cell r="H661">
            <v>1442</v>
          </cell>
          <cell r="I661">
            <v>1.4</v>
          </cell>
          <cell r="J661" t="str">
            <v xml:space="preserve"> ESTUDIO ESTADIO</v>
          </cell>
          <cell r="K661" t="str">
            <v xml:space="preserve"> ESTUDIO ESTADIO</v>
          </cell>
          <cell r="L661">
            <v>2000</v>
          </cell>
          <cell r="M661">
            <v>1442</v>
          </cell>
          <cell r="N661">
            <v>1.4</v>
          </cell>
          <cell r="O661" t="str">
            <v>PT</v>
          </cell>
          <cell r="P661" t="str">
            <v>FS</v>
          </cell>
          <cell r="Q661" t="str">
            <v>NAC.</v>
          </cell>
        </row>
        <row r="662">
          <cell r="A662" t="str">
            <v>TVE2:NAC.</v>
          </cell>
          <cell r="B662" t="str">
            <v xml:space="preserve"> 23H00</v>
          </cell>
          <cell r="C662">
            <v>0.95833333333333337</v>
          </cell>
          <cell r="D662">
            <v>36290</v>
          </cell>
          <cell r="E662">
            <v>20</v>
          </cell>
          <cell r="F662">
            <v>1</v>
          </cell>
          <cell r="G662">
            <v>1000</v>
          </cell>
          <cell r="H662">
            <v>596</v>
          </cell>
          <cell r="I662">
            <v>1.7</v>
          </cell>
          <cell r="J662" t="str">
            <v xml:space="preserve"> QUE GRANDE ES EL CINE</v>
          </cell>
          <cell r="K662" t="str">
            <v xml:space="preserve"> QUE GRANDE ES EL CINE</v>
          </cell>
          <cell r="L662">
            <v>1000</v>
          </cell>
          <cell r="M662">
            <v>596</v>
          </cell>
          <cell r="N662">
            <v>1.7</v>
          </cell>
          <cell r="O662" t="str">
            <v>PT</v>
          </cell>
          <cell r="P662" t="str">
            <v>Lab</v>
          </cell>
          <cell r="Q662" t="str">
            <v>NAC.</v>
          </cell>
        </row>
        <row r="663">
          <cell r="A663" t="str">
            <v>TVE2:NAC.</v>
          </cell>
          <cell r="B663" t="str">
            <v xml:space="preserve"> 15H45</v>
          </cell>
          <cell r="C663">
            <v>0.65625</v>
          </cell>
          <cell r="D663">
            <v>36291</v>
          </cell>
          <cell r="E663">
            <v>20</v>
          </cell>
          <cell r="F663">
            <v>1</v>
          </cell>
          <cell r="G663">
            <v>1000</v>
          </cell>
          <cell r="H663">
            <v>475</v>
          </cell>
          <cell r="I663">
            <v>2.1</v>
          </cell>
          <cell r="J663" t="str">
            <v xml:space="preserve"> GRANDES DOCUMENTALES</v>
          </cell>
          <cell r="K663" t="str">
            <v xml:space="preserve"> GRANDES DOCUMENTALES</v>
          </cell>
          <cell r="L663">
            <v>1000</v>
          </cell>
          <cell r="M663">
            <v>475</v>
          </cell>
          <cell r="N663">
            <v>2.1</v>
          </cell>
          <cell r="O663" t="str">
            <v>DT</v>
          </cell>
          <cell r="P663" t="str">
            <v>Lab</v>
          </cell>
          <cell r="Q663" t="str">
            <v>NAC.</v>
          </cell>
        </row>
        <row r="664">
          <cell r="A664" t="str">
            <v>TVE2:NAC.</v>
          </cell>
          <cell r="B664" t="str">
            <v xml:space="preserve"> 16H45</v>
          </cell>
          <cell r="C664">
            <v>0.69791666666666663</v>
          </cell>
          <cell r="D664">
            <v>36291</v>
          </cell>
          <cell r="E664">
            <v>20</v>
          </cell>
          <cell r="F664">
            <v>1</v>
          </cell>
          <cell r="G664">
            <v>500</v>
          </cell>
          <cell r="H664">
            <v>247</v>
          </cell>
          <cell r="I664">
            <v>2</v>
          </cell>
          <cell r="J664" t="str">
            <v xml:space="preserve"> DOCUMENTAL</v>
          </cell>
          <cell r="K664" t="str">
            <v xml:space="preserve"> DOCUMENTAL</v>
          </cell>
          <cell r="L664">
            <v>500</v>
          </cell>
          <cell r="M664">
            <v>247</v>
          </cell>
          <cell r="N664">
            <v>2</v>
          </cell>
          <cell r="O664" t="str">
            <v>DT</v>
          </cell>
          <cell r="P664" t="str">
            <v>Lab</v>
          </cell>
          <cell r="Q664" t="str">
            <v>NAC.</v>
          </cell>
        </row>
        <row r="665">
          <cell r="A665" t="str">
            <v>TVE2:NAC.</v>
          </cell>
          <cell r="B665" t="str">
            <v xml:space="preserve"> 24H45</v>
          </cell>
          <cell r="C665">
            <v>1.03125</v>
          </cell>
          <cell r="D665">
            <v>36291</v>
          </cell>
          <cell r="E665">
            <v>20</v>
          </cell>
          <cell r="F665">
            <v>1</v>
          </cell>
          <cell r="G665">
            <v>150</v>
          </cell>
          <cell r="H665">
            <v>119</v>
          </cell>
          <cell r="I665">
            <v>1.3</v>
          </cell>
          <cell r="J665" t="str">
            <v xml:space="preserve"> CINE</v>
          </cell>
          <cell r="K665" t="str">
            <v xml:space="preserve"> CINE</v>
          </cell>
          <cell r="L665">
            <v>150</v>
          </cell>
          <cell r="M665">
            <v>119</v>
          </cell>
          <cell r="N665">
            <v>1.3</v>
          </cell>
          <cell r="O665" t="str">
            <v>DT</v>
          </cell>
          <cell r="P665" t="str">
            <v>Lab</v>
          </cell>
          <cell r="Q665" t="str">
            <v>NAC.</v>
          </cell>
        </row>
        <row r="666">
          <cell r="A666" t="str">
            <v>TVE2:NAC.</v>
          </cell>
          <cell r="B666" t="str">
            <v xml:space="preserve"> 16H15</v>
          </cell>
          <cell r="C666">
            <v>0.67708333333333337</v>
          </cell>
          <cell r="D666">
            <v>36292</v>
          </cell>
          <cell r="E666">
            <v>20</v>
          </cell>
          <cell r="F666">
            <v>1</v>
          </cell>
          <cell r="G666">
            <v>1000</v>
          </cell>
          <cell r="H666">
            <v>427</v>
          </cell>
          <cell r="I666">
            <v>2.2999999999999998</v>
          </cell>
          <cell r="J666" t="str">
            <v xml:space="preserve"> GRANDES DOCUMENTALES</v>
          </cell>
          <cell r="K666" t="str">
            <v xml:space="preserve"> GRANDES DOCUMENTALES</v>
          </cell>
          <cell r="L666">
            <v>1000</v>
          </cell>
          <cell r="M666">
            <v>427</v>
          </cell>
          <cell r="N666">
            <v>2.2999999999999998</v>
          </cell>
          <cell r="O666" t="str">
            <v>DT</v>
          </cell>
          <cell r="P666" t="str">
            <v>Lab</v>
          </cell>
          <cell r="Q666" t="str">
            <v>NAC.</v>
          </cell>
        </row>
        <row r="667">
          <cell r="A667" t="str">
            <v>TVE2:NAC.</v>
          </cell>
          <cell r="B667" t="str">
            <v xml:space="preserve"> 15H45</v>
          </cell>
          <cell r="C667">
            <v>0.65625</v>
          </cell>
          <cell r="D667">
            <v>36293</v>
          </cell>
          <cell r="E667">
            <v>20</v>
          </cell>
          <cell r="F667">
            <v>1</v>
          </cell>
          <cell r="G667">
            <v>1000</v>
          </cell>
          <cell r="H667">
            <v>458</v>
          </cell>
          <cell r="I667">
            <v>2.2000000000000002</v>
          </cell>
          <cell r="J667" t="str">
            <v xml:space="preserve"> GRANDES DOCUMENTALES</v>
          </cell>
          <cell r="K667" t="str">
            <v xml:space="preserve"> GRANDES DOCUMENTALES</v>
          </cell>
          <cell r="L667">
            <v>1000</v>
          </cell>
          <cell r="M667">
            <v>458</v>
          </cell>
          <cell r="N667">
            <v>2.2000000000000002</v>
          </cell>
          <cell r="O667" t="str">
            <v>DT</v>
          </cell>
          <cell r="P667" t="str">
            <v>Lab</v>
          </cell>
          <cell r="Q667" t="str">
            <v>NAC.</v>
          </cell>
        </row>
        <row r="668">
          <cell r="A668" t="str">
            <v>TVE2:NAC.</v>
          </cell>
          <cell r="B668" t="str">
            <v xml:space="preserve"> 21H30</v>
          </cell>
          <cell r="C668">
            <v>0.89583333333333337</v>
          </cell>
          <cell r="D668">
            <v>36294</v>
          </cell>
          <cell r="E668">
            <v>20</v>
          </cell>
          <cell r="F668">
            <v>1</v>
          </cell>
          <cell r="G668">
            <v>1200</v>
          </cell>
          <cell r="H668">
            <v>658</v>
          </cell>
          <cell r="I668">
            <v>1.8</v>
          </cell>
          <cell r="J668" t="str">
            <v xml:space="preserve"> SERIE</v>
          </cell>
          <cell r="K668" t="str">
            <v xml:space="preserve"> SERIE</v>
          </cell>
          <cell r="L668">
            <v>1200</v>
          </cell>
          <cell r="M668">
            <v>658</v>
          </cell>
          <cell r="N668">
            <v>1.8</v>
          </cell>
          <cell r="O668" t="str">
            <v>PT</v>
          </cell>
          <cell r="P668" t="str">
            <v>Lab</v>
          </cell>
          <cell r="Q668" t="str">
            <v>NAC.</v>
          </cell>
        </row>
        <row r="669">
          <cell r="A669" t="str">
            <v>TVE2:NAC.</v>
          </cell>
          <cell r="B669" t="str">
            <v xml:space="preserve"> 24H30</v>
          </cell>
          <cell r="C669">
            <v>1.0208333333333333</v>
          </cell>
          <cell r="D669">
            <v>36294</v>
          </cell>
          <cell r="E669">
            <v>20</v>
          </cell>
          <cell r="F669">
            <v>1</v>
          </cell>
          <cell r="G669">
            <v>300</v>
          </cell>
          <cell r="H669">
            <v>147</v>
          </cell>
          <cell r="I669">
            <v>2</v>
          </cell>
          <cell r="J669" t="str">
            <v xml:space="preserve"> LA NOCHE TEMATICA DE LA 2</v>
          </cell>
          <cell r="K669" t="str">
            <v xml:space="preserve"> LA NOCHE TEMATICA DE LA 2</v>
          </cell>
          <cell r="L669">
            <v>300</v>
          </cell>
          <cell r="M669">
            <v>147</v>
          </cell>
          <cell r="N669">
            <v>2</v>
          </cell>
          <cell r="O669" t="str">
            <v>DT</v>
          </cell>
          <cell r="P669" t="str">
            <v>Lab</v>
          </cell>
          <cell r="Q669" t="str">
            <v>NAC.</v>
          </cell>
        </row>
        <row r="670">
          <cell r="A670" t="str">
            <v>TVE2:NAC.</v>
          </cell>
          <cell r="B670" t="str">
            <v xml:space="preserve"> 25H15</v>
          </cell>
          <cell r="C670">
            <v>1.0520833333333333</v>
          </cell>
          <cell r="D670">
            <v>36294</v>
          </cell>
          <cell r="E670">
            <v>20</v>
          </cell>
          <cell r="F670">
            <v>1</v>
          </cell>
          <cell r="G670">
            <v>300</v>
          </cell>
          <cell r="H670">
            <v>200</v>
          </cell>
          <cell r="I670">
            <v>1.5</v>
          </cell>
          <cell r="J670" t="str">
            <v xml:space="preserve"> LA NOCHE TEMATICA DE LA 2</v>
          </cell>
          <cell r="K670" t="str">
            <v xml:space="preserve"> LA NOCHE TEMATICA DE LA 2</v>
          </cell>
          <cell r="L670">
            <v>300</v>
          </cell>
          <cell r="M670">
            <v>200</v>
          </cell>
          <cell r="N670">
            <v>1.5</v>
          </cell>
          <cell r="O670" t="str">
            <v>DT</v>
          </cell>
          <cell r="P670" t="str">
            <v>Lab</v>
          </cell>
          <cell r="Q670" t="str">
            <v>NAC.</v>
          </cell>
        </row>
        <row r="671">
          <cell r="A671" t="str">
            <v>TVE2:NAC.</v>
          </cell>
          <cell r="B671" t="str">
            <v xml:space="preserve"> 23H00</v>
          </cell>
          <cell r="C671">
            <v>0.95833333333333337</v>
          </cell>
          <cell r="D671">
            <v>36295</v>
          </cell>
          <cell r="E671">
            <v>20</v>
          </cell>
          <cell r="F671">
            <v>1</v>
          </cell>
          <cell r="G671">
            <v>1000</v>
          </cell>
          <cell r="H671">
            <v>685</v>
          </cell>
          <cell r="I671">
            <v>1.5</v>
          </cell>
          <cell r="J671" t="str">
            <v xml:space="preserve"> LO TUYO ES PURO TEATRO</v>
          </cell>
          <cell r="K671" t="str">
            <v xml:space="preserve"> LO TUYO ES PURO TEATRO</v>
          </cell>
          <cell r="L671">
            <v>1000</v>
          </cell>
          <cell r="M671">
            <v>685</v>
          </cell>
          <cell r="N671">
            <v>1.5</v>
          </cell>
          <cell r="O671" t="str">
            <v>PT</v>
          </cell>
          <cell r="P671" t="str">
            <v>FS</v>
          </cell>
          <cell r="Q671" t="str">
            <v>NAC.</v>
          </cell>
        </row>
        <row r="672">
          <cell r="A672" t="str">
            <v>TVE2:NAC.</v>
          </cell>
          <cell r="B672" t="str">
            <v xml:space="preserve"> 24H30</v>
          </cell>
          <cell r="C672">
            <v>1.0208333333333333</v>
          </cell>
          <cell r="D672">
            <v>36295</v>
          </cell>
          <cell r="E672">
            <v>20</v>
          </cell>
          <cell r="F672">
            <v>1</v>
          </cell>
          <cell r="G672">
            <v>200</v>
          </cell>
          <cell r="H672">
            <v>159</v>
          </cell>
          <cell r="I672">
            <v>1.3</v>
          </cell>
          <cell r="J672" t="str">
            <v xml:space="preserve"> GRANDE ES EL TEATRO</v>
          </cell>
          <cell r="K672" t="str">
            <v xml:space="preserve"> GRANDE ES EL TEATRO</v>
          </cell>
          <cell r="L672">
            <v>200</v>
          </cell>
          <cell r="M672">
            <v>159</v>
          </cell>
          <cell r="N672">
            <v>1.3</v>
          </cell>
          <cell r="O672" t="str">
            <v>DT</v>
          </cell>
          <cell r="P672" t="str">
            <v>FS</v>
          </cell>
          <cell r="Q672" t="str">
            <v>NAC.</v>
          </cell>
        </row>
        <row r="673">
          <cell r="A673" t="str">
            <v>TVE2:NAC.</v>
          </cell>
          <cell r="B673" t="str">
            <v xml:space="preserve"> 22H45</v>
          </cell>
          <cell r="C673">
            <v>0.94791666666666663</v>
          </cell>
          <cell r="D673">
            <v>36296</v>
          </cell>
          <cell r="E673">
            <v>20</v>
          </cell>
          <cell r="F673">
            <v>1</v>
          </cell>
          <cell r="G673">
            <v>2000</v>
          </cell>
          <cell r="H673">
            <v>884</v>
          </cell>
          <cell r="I673">
            <v>2.2999999999999998</v>
          </cell>
          <cell r="J673" t="str">
            <v xml:space="preserve"> ESTUDIO ESTADIO</v>
          </cell>
          <cell r="K673" t="str">
            <v xml:space="preserve"> ESTUDIO ESTADIO</v>
          </cell>
          <cell r="L673">
            <v>2000</v>
          </cell>
          <cell r="M673">
            <v>884</v>
          </cell>
          <cell r="N673">
            <v>2.2999999999999998</v>
          </cell>
          <cell r="O673" t="str">
            <v>PT</v>
          </cell>
          <cell r="P673" t="str">
            <v>FS</v>
          </cell>
          <cell r="Q673" t="str">
            <v>NAC.</v>
          </cell>
        </row>
        <row r="674">
          <cell r="A674" t="str">
            <v>TVE2:NAC.</v>
          </cell>
          <cell r="B674" t="str">
            <v xml:space="preserve"> 16H15</v>
          </cell>
          <cell r="C674">
            <v>0.67708333333333337</v>
          </cell>
          <cell r="D674">
            <v>36304</v>
          </cell>
          <cell r="E674">
            <v>20</v>
          </cell>
          <cell r="F674">
            <v>1</v>
          </cell>
          <cell r="G674">
            <v>1000</v>
          </cell>
          <cell r="H674">
            <v>401</v>
          </cell>
          <cell r="I674">
            <v>2.5</v>
          </cell>
          <cell r="J674" t="str">
            <v xml:space="preserve"> GRANDES DOCUMENTALES</v>
          </cell>
          <cell r="K674" t="str">
            <v xml:space="preserve"> GRANDES DOCUMENTALES</v>
          </cell>
          <cell r="L674">
            <v>1000</v>
          </cell>
          <cell r="M674">
            <v>401</v>
          </cell>
          <cell r="N674">
            <v>2.5</v>
          </cell>
          <cell r="O674" t="str">
            <v>DT</v>
          </cell>
          <cell r="P674" t="str">
            <v>Lab</v>
          </cell>
          <cell r="Q674" t="str">
            <v>NAC.</v>
          </cell>
        </row>
        <row r="675">
          <cell r="A675" t="str">
            <v>TVE2:NAC.</v>
          </cell>
          <cell r="B675" t="str">
            <v xml:space="preserve"> 16H45</v>
          </cell>
          <cell r="C675">
            <v>0.69791666666666663</v>
          </cell>
          <cell r="D675">
            <v>36304</v>
          </cell>
          <cell r="E675">
            <v>20</v>
          </cell>
          <cell r="F675">
            <v>1</v>
          </cell>
          <cell r="G675">
            <v>500</v>
          </cell>
          <cell r="H675">
            <v>279</v>
          </cell>
          <cell r="I675">
            <v>1.8</v>
          </cell>
          <cell r="J675" t="str">
            <v xml:space="preserve"> DOCUMENTAL</v>
          </cell>
          <cell r="K675" t="str">
            <v xml:space="preserve"> DOCUMENTAL</v>
          </cell>
          <cell r="L675">
            <v>500</v>
          </cell>
          <cell r="M675">
            <v>279</v>
          </cell>
          <cell r="N675">
            <v>1.8</v>
          </cell>
          <cell r="O675" t="str">
            <v>DT</v>
          </cell>
          <cell r="P675" t="str">
            <v>Lab</v>
          </cell>
          <cell r="Q675" t="str">
            <v>NAC.</v>
          </cell>
        </row>
        <row r="676">
          <cell r="A676" t="str">
            <v>TVE2:NAC.</v>
          </cell>
          <cell r="B676" t="str">
            <v xml:space="preserve"> 23H30</v>
          </cell>
          <cell r="C676">
            <v>0.97916666666666663</v>
          </cell>
          <cell r="D676">
            <v>36304</v>
          </cell>
          <cell r="E676">
            <v>20</v>
          </cell>
          <cell r="F676">
            <v>1</v>
          </cell>
          <cell r="G676">
            <v>1000</v>
          </cell>
          <cell r="H676">
            <v>596</v>
          </cell>
          <cell r="I676">
            <v>1.7</v>
          </cell>
          <cell r="J676" t="str">
            <v xml:space="preserve"> QUE GRANDE ES EL CINE</v>
          </cell>
          <cell r="K676" t="str">
            <v xml:space="preserve"> QUE GRANDE ES EL CINE</v>
          </cell>
          <cell r="L676">
            <v>1000</v>
          </cell>
          <cell r="M676">
            <v>596</v>
          </cell>
          <cell r="N676">
            <v>1.7</v>
          </cell>
          <cell r="O676" t="str">
            <v>PT</v>
          </cell>
          <cell r="P676" t="str">
            <v>Lab</v>
          </cell>
          <cell r="Q676" t="str">
            <v>NAC.</v>
          </cell>
        </row>
        <row r="677">
          <cell r="A677" t="str">
            <v>TVE2:NAC.</v>
          </cell>
          <cell r="B677" t="str">
            <v xml:space="preserve"> 23H00</v>
          </cell>
          <cell r="C677">
            <v>0.95833333333333337</v>
          </cell>
          <cell r="D677">
            <v>36305</v>
          </cell>
          <cell r="E677">
            <v>20</v>
          </cell>
          <cell r="F677">
            <v>1</v>
          </cell>
          <cell r="G677">
            <v>1500</v>
          </cell>
          <cell r="H677">
            <v>527</v>
          </cell>
          <cell r="I677">
            <v>2.8</v>
          </cell>
          <cell r="J677" t="str">
            <v xml:space="preserve"> VERSION ESPAÑOLA</v>
          </cell>
          <cell r="K677" t="str">
            <v xml:space="preserve"> VERSION ESPAÑOLA</v>
          </cell>
          <cell r="L677">
            <v>1500</v>
          </cell>
          <cell r="M677">
            <v>527</v>
          </cell>
          <cell r="N677">
            <v>2.8</v>
          </cell>
          <cell r="O677" t="str">
            <v>PT</v>
          </cell>
          <cell r="P677" t="str">
            <v>Lab</v>
          </cell>
          <cell r="Q677" t="str">
            <v>NAC.</v>
          </cell>
        </row>
        <row r="678">
          <cell r="A678" t="str">
            <v>TVE2:NAC.</v>
          </cell>
          <cell r="B678" t="str">
            <v xml:space="preserve"> 24H45</v>
          </cell>
          <cell r="C678">
            <v>1.03125</v>
          </cell>
          <cell r="D678">
            <v>36305</v>
          </cell>
          <cell r="E678">
            <v>20</v>
          </cell>
          <cell r="F678">
            <v>1</v>
          </cell>
          <cell r="G678">
            <v>150</v>
          </cell>
          <cell r="H678">
            <v>119</v>
          </cell>
          <cell r="I678">
            <v>1.3</v>
          </cell>
          <cell r="J678" t="str">
            <v xml:space="preserve"> CINE</v>
          </cell>
          <cell r="K678" t="str">
            <v xml:space="preserve"> CINE</v>
          </cell>
          <cell r="L678">
            <v>150</v>
          </cell>
          <cell r="M678">
            <v>119</v>
          </cell>
          <cell r="N678">
            <v>1.3</v>
          </cell>
          <cell r="O678" t="str">
            <v>DT</v>
          </cell>
          <cell r="P678" t="str">
            <v>Lab</v>
          </cell>
          <cell r="Q678" t="str">
            <v>NAC.</v>
          </cell>
        </row>
        <row r="679">
          <cell r="A679" t="str">
            <v>TVE2:NAC.</v>
          </cell>
          <cell r="B679" t="str">
            <v xml:space="preserve"> 15H45</v>
          </cell>
          <cell r="C679">
            <v>0.65625</v>
          </cell>
          <cell r="D679">
            <v>36306</v>
          </cell>
          <cell r="E679">
            <v>20</v>
          </cell>
          <cell r="F679">
            <v>1</v>
          </cell>
          <cell r="G679">
            <v>1000</v>
          </cell>
          <cell r="H679">
            <v>458</v>
          </cell>
          <cell r="I679">
            <v>2.2000000000000002</v>
          </cell>
          <cell r="J679" t="str">
            <v xml:space="preserve"> GRANDES DOCUMENTALES</v>
          </cell>
          <cell r="K679" t="str">
            <v xml:space="preserve"> GRANDES DOCUMENTALES</v>
          </cell>
          <cell r="L679">
            <v>1000</v>
          </cell>
          <cell r="M679">
            <v>458</v>
          </cell>
          <cell r="N679">
            <v>2.2000000000000002</v>
          </cell>
          <cell r="O679" t="str">
            <v>DT</v>
          </cell>
          <cell r="P679" t="str">
            <v>Lab</v>
          </cell>
          <cell r="Q679" t="str">
            <v>NAC.</v>
          </cell>
        </row>
        <row r="680">
          <cell r="A680" t="str">
            <v>TVE2:NAC.</v>
          </cell>
          <cell r="B680" t="str">
            <v xml:space="preserve"> 16H15</v>
          </cell>
          <cell r="C680">
            <v>0.67708333333333337</v>
          </cell>
          <cell r="D680">
            <v>36308</v>
          </cell>
          <cell r="E680">
            <v>20</v>
          </cell>
          <cell r="F680">
            <v>1</v>
          </cell>
          <cell r="G680">
            <v>1000</v>
          </cell>
          <cell r="H680">
            <v>389</v>
          </cell>
          <cell r="I680">
            <v>2.6</v>
          </cell>
          <cell r="J680" t="str">
            <v xml:space="preserve"> GRANDES DOCUMENTALES</v>
          </cell>
          <cell r="K680" t="str">
            <v xml:space="preserve"> GRANDES DOCUMENTALES</v>
          </cell>
          <cell r="L680">
            <v>1000</v>
          </cell>
          <cell r="M680">
            <v>389</v>
          </cell>
          <cell r="N680">
            <v>2.6</v>
          </cell>
          <cell r="O680" t="str">
            <v>DT</v>
          </cell>
          <cell r="P680" t="str">
            <v>Lab</v>
          </cell>
          <cell r="Q680" t="str">
            <v>NAC.</v>
          </cell>
        </row>
        <row r="681">
          <cell r="A681" t="str">
            <v>TVE2:NAC.</v>
          </cell>
          <cell r="B681" t="str">
            <v xml:space="preserve"> 24H30</v>
          </cell>
          <cell r="C681">
            <v>1.0208333333333333</v>
          </cell>
          <cell r="D681">
            <v>36308</v>
          </cell>
          <cell r="E681">
            <v>20</v>
          </cell>
          <cell r="F681">
            <v>1</v>
          </cell>
          <cell r="G681">
            <v>300</v>
          </cell>
          <cell r="H681">
            <v>143</v>
          </cell>
          <cell r="I681">
            <v>2.1</v>
          </cell>
          <cell r="J681" t="str">
            <v xml:space="preserve"> LA NOCHE TEMATICA DE LA 2</v>
          </cell>
          <cell r="K681" t="str">
            <v xml:space="preserve"> LA NOCHE TEMATICA DE LA 2</v>
          </cell>
          <cell r="L681">
            <v>300</v>
          </cell>
          <cell r="M681">
            <v>143</v>
          </cell>
          <cell r="N681">
            <v>2.1</v>
          </cell>
          <cell r="O681" t="str">
            <v>DT</v>
          </cell>
          <cell r="P681" t="str">
            <v>Lab</v>
          </cell>
          <cell r="Q681" t="str">
            <v>NAC.</v>
          </cell>
        </row>
        <row r="682">
          <cell r="A682" t="str">
            <v>TVE2:NAC.</v>
          </cell>
          <cell r="B682" t="str">
            <v xml:space="preserve"> 25H15</v>
          </cell>
          <cell r="C682">
            <v>1.0520833333333333</v>
          </cell>
          <cell r="D682">
            <v>36308</v>
          </cell>
          <cell r="E682">
            <v>20</v>
          </cell>
          <cell r="F682">
            <v>1</v>
          </cell>
          <cell r="G682">
            <v>300</v>
          </cell>
          <cell r="H682">
            <v>192</v>
          </cell>
          <cell r="I682">
            <v>1.6</v>
          </cell>
          <cell r="J682" t="str">
            <v xml:space="preserve"> LA NOCHE TEMATICA DE LA 2</v>
          </cell>
          <cell r="K682" t="str">
            <v xml:space="preserve"> LA NOCHE TEMATICA DE LA 2</v>
          </cell>
          <cell r="L682">
            <v>300</v>
          </cell>
          <cell r="M682">
            <v>192</v>
          </cell>
          <cell r="N682">
            <v>1.6</v>
          </cell>
          <cell r="O682" t="str">
            <v>DT</v>
          </cell>
          <cell r="P682" t="str">
            <v>Lab</v>
          </cell>
          <cell r="Q682" t="str">
            <v>NAC.</v>
          </cell>
        </row>
        <row r="683">
          <cell r="A683" t="str">
            <v>TVE2:NAC.</v>
          </cell>
          <cell r="B683" t="str">
            <v xml:space="preserve"> 17H30</v>
          </cell>
          <cell r="C683">
            <v>0.72916666666666663</v>
          </cell>
          <cell r="D683">
            <v>36309</v>
          </cell>
          <cell r="E683">
            <v>20</v>
          </cell>
          <cell r="F683">
            <v>1</v>
          </cell>
          <cell r="G683">
            <v>300</v>
          </cell>
          <cell r="H683">
            <v>321</v>
          </cell>
          <cell r="I683">
            <v>0.9</v>
          </cell>
          <cell r="J683" t="str">
            <v xml:space="preserve"> MUSICAL (R)</v>
          </cell>
          <cell r="K683" t="str">
            <v xml:space="preserve"> MUSICAL (R)</v>
          </cell>
          <cell r="L683">
            <v>300</v>
          </cell>
          <cell r="M683">
            <v>321</v>
          </cell>
          <cell r="N683">
            <v>0.9</v>
          </cell>
          <cell r="O683" t="str">
            <v>DT</v>
          </cell>
          <cell r="P683" t="str">
            <v>FS</v>
          </cell>
          <cell r="Q683" t="str">
            <v>NAC.</v>
          </cell>
        </row>
        <row r="684">
          <cell r="A684" t="str">
            <v>TVE2:NAC.</v>
          </cell>
          <cell r="B684" t="str">
            <v xml:space="preserve"> 24H30</v>
          </cell>
          <cell r="C684">
            <v>1.0208333333333333</v>
          </cell>
          <cell r="D684">
            <v>36309</v>
          </cell>
          <cell r="E684">
            <v>20</v>
          </cell>
          <cell r="F684">
            <v>1</v>
          </cell>
          <cell r="G684">
            <v>200</v>
          </cell>
          <cell r="H684">
            <v>159</v>
          </cell>
          <cell r="I684">
            <v>1.3</v>
          </cell>
          <cell r="J684" t="str">
            <v xml:space="preserve"> GRANDE ES EL TEATRO</v>
          </cell>
          <cell r="K684" t="str">
            <v xml:space="preserve"> GRANDE ES EL TEATRO</v>
          </cell>
          <cell r="L684">
            <v>200</v>
          </cell>
          <cell r="M684">
            <v>159</v>
          </cell>
          <cell r="N684">
            <v>1.3</v>
          </cell>
          <cell r="O684" t="str">
            <v>DT</v>
          </cell>
          <cell r="P684" t="str">
            <v>FS</v>
          </cell>
          <cell r="Q684" t="str">
            <v>NAC.</v>
          </cell>
        </row>
        <row r="685">
          <cell r="A685" t="str">
            <v>TVE2:NAC.</v>
          </cell>
          <cell r="B685" t="str">
            <v xml:space="preserve"> 23H15</v>
          </cell>
          <cell r="C685">
            <v>0.96875</v>
          </cell>
          <cell r="D685">
            <v>36310</v>
          </cell>
          <cell r="E685">
            <v>20</v>
          </cell>
          <cell r="F685">
            <v>1</v>
          </cell>
          <cell r="G685">
            <v>2000</v>
          </cell>
          <cell r="H685">
            <v>856</v>
          </cell>
          <cell r="I685">
            <v>2.2999999999999998</v>
          </cell>
          <cell r="J685" t="str">
            <v xml:space="preserve"> ESTUDIO ESTADIO</v>
          </cell>
          <cell r="K685" t="str">
            <v xml:space="preserve"> ESTUDIO ESTADIO</v>
          </cell>
          <cell r="L685">
            <v>2000</v>
          </cell>
          <cell r="M685">
            <v>856</v>
          </cell>
          <cell r="N685">
            <v>2.2999999999999998</v>
          </cell>
          <cell r="O685" t="str">
            <v>PT</v>
          </cell>
          <cell r="P685" t="str">
            <v>FS</v>
          </cell>
          <cell r="Q685" t="str">
            <v>NAC.</v>
          </cell>
        </row>
        <row r="686">
          <cell r="A686" t="str">
            <v>TVE2:NAC.</v>
          </cell>
          <cell r="B686" t="str">
            <v xml:space="preserve"> 16H15</v>
          </cell>
          <cell r="C686">
            <v>0.67708333333333337</v>
          </cell>
          <cell r="D686">
            <v>36311</v>
          </cell>
          <cell r="E686">
            <v>20</v>
          </cell>
          <cell r="F686">
            <v>1</v>
          </cell>
          <cell r="G686">
            <v>1000</v>
          </cell>
          <cell r="H686">
            <v>401</v>
          </cell>
          <cell r="I686">
            <v>2.5</v>
          </cell>
          <cell r="J686" t="str">
            <v xml:space="preserve"> GRANDES DOCUMENTALES</v>
          </cell>
          <cell r="K686" t="str">
            <v xml:space="preserve"> GRANDES DOCUMENTALES</v>
          </cell>
          <cell r="L686">
            <v>1000</v>
          </cell>
          <cell r="M686">
            <v>401</v>
          </cell>
          <cell r="N686">
            <v>2.5</v>
          </cell>
          <cell r="O686" t="str">
            <v>DT</v>
          </cell>
          <cell r="P686" t="str">
            <v>Lab</v>
          </cell>
          <cell r="Q686" t="str">
            <v>NAC.</v>
          </cell>
        </row>
        <row r="687">
          <cell r="A687" t="str">
            <v>TVE2:NAC.</v>
          </cell>
          <cell r="B687" t="str">
            <v xml:space="preserve"> 16H45</v>
          </cell>
          <cell r="C687">
            <v>0.69791666666666663</v>
          </cell>
          <cell r="D687">
            <v>36311</v>
          </cell>
          <cell r="E687">
            <v>20</v>
          </cell>
          <cell r="F687">
            <v>1</v>
          </cell>
          <cell r="G687">
            <v>500</v>
          </cell>
          <cell r="H687">
            <v>279</v>
          </cell>
          <cell r="I687">
            <v>1.8</v>
          </cell>
          <cell r="J687" t="str">
            <v xml:space="preserve"> DOCUMENTAL</v>
          </cell>
          <cell r="K687" t="str">
            <v xml:space="preserve"> DOCUMENTAL</v>
          </cell>
          <cell r="L687">
            <v>500</v>
          </cell>
          <cell r="M687">
            <v>279</v>
          </cell>
          <cell r="N687">
            <v>1.8</v>
          </cell>
          <cell r="O687" t="str">
            <v>DT</v>
          </cell>
          <cell r="P687" t="str">
            <v>Lab</v>
          </cell>
          <cell r="Q687" t="str">
            <v>NAC.</v>
          </cell>
        </row>
        <row r="688">
          <cell r="A688" t="str">
            <v>TVE2:NAC.</v>
          </cell>
          <cell r="B688" t="str">
            <v xml:space="preserve"> 22H30</v>
          </cell>
          <cell r="C688">
            <v>0.9375</v>
          </cell>
          <cell r="D688">
            <v>36311</v>
          </cell>
          <cell r="E688">
            <v>20</v>
          </cell>
          <cell r="F688">
            <v>1</v>
          </cell>
          <cell r="G688">
            <v>1000</v>
          </cell>
          <cell r="H688">
            <v>571</v>
          </cell>
          <cell r="I688">
            <v>1.8</v>
          </cell>
          <cell r="J688" t="str">
            <v xml:space="preserve"> QUE GRANDE ES EL CINE</v>
          </cell>
          <cell r="K688" t="str">
            <v xml:space="preserve"> QUE GRANDE ES EL CINE</v>
          </cell>
          <cell r="L688">
            <v>1000</v>
          </cell>
          <cell r="M688">
            <v>571</v>
          </cell>
          <cell r="N688">
            <v>1.8</v>
          </cell>
          <cell r="O688" t="str">
            <v>PT</v>
          </cell>
          <cell r="P688" t="str">
            <v>Lab</v>
          </cell>
          <cell r="Q688" t="str">
            <v>NAC.</v>
          </cell>
        </row>
        <row r="689">
          <cell r="A689" t="str">
            <v>TVE2:NAC.</v>
          </cell>
          <cell r="B689" t="str">
            <v xml:space="preserve"> 23H30</v>
          </cell>
          <cell r="C689">
            <v>0.97916666666666663</v>
          </cell>
          <cell r="D689">
            <v>36311</v>
          </cell>
          <cell r="E689">
            <v>20</v>
          </cell>
          <cell r="F689">
            <v>1</v>
          </cell>
          <cell r="G689">
            <v>1000</v>
          </cell>
          <cell r="H689">
            <v>583</v>
          </cell>
          <cell r="I689">
            <v>1.7</v>
          </cell>
          <cell r="J689" t="str">
            <v xml:space="preserve"> QUE GRANDE ES EL CINE</v>
          </cell>
          <cell r="K689" t="str">
            <v xml:space="preserve"> QUE GRANDE ES EL CINE</v>
          </cell>
          <cell r="L689">
            <v>1000</v>
          </cell>
          <cell r="M689">
            <v>583</v>
          </cell>
          <cell r="N689">
            <v>1.7</v>
          </cell>
          <cell r="O689" t="str">
            <v>PT</v>
          </cell>
          <cell r="P689" t="str">
            <v>Lab</v>
          </cell>
          <cell r="Q689" t="str">
            <v>NAC.</v>
          </cell>
        </row>
        <row r="690">
          <cell r="A690" t="str">
            <v>TVE2:NAC.</v>
          </cell>
          <cell r="B690" t="str">
            <v xml:space="preserve"> 23H00</v>
          </cell>
          <cell r="C690">
            <v>0.95833333333333337</v>
          </cell>
          <cell r="D690">
            <v>36312</v>
          </cell>
          <cell r="E690">
            <v>20</v>
          </cell>
          <cell r="F690">
            <v>1</v>
          </cell>
          <cell r="G690">
            <v>1500</v>
          </cell>
          <cell r="H690">
            <v>527</v>
          </cell>
          <cell r="I690">
            <v>2.8</v>
          </cell>
          <cell r="J690" t="str">
            <v xml:space="preserve"> VERSION ESPAÑOLA</v>
          </cell>
          <cell r="K690" t="str">
            <v xml:space="preserve"> VERSION ESPAÑOLA</v>
          </cell>
          <cell r="L690">
            <v>1500</v>
          </cell>
          <cell r="M690">
            <v>527</v>
          </cell>
          <cell r="N690">
            <v>2.8</v>
          </cell>
          <cell r="O690" t="str">
            <v>PT</v>
          </cell>
          <cell r="P690" t="str">
            <v>Lab</v>
          </cell>
          <cell r="Q690" t="str">
            <v>NAC.</v>
          </cell>
        </row>
        <row r="691">
          <cell r="A691" t="str">
            <v>TVE2:NAC.</v>
          </cell>
          <cell r="B691" t="str">
            <v xml:space="preserve"> 24H45</v>
          </cell>
          <cell r="C691">
            <v>1.03125</v>
          </cell>
          <cell r="D691">
            <v>36312</v>
          </cell>
          <cell r="E691">
            <v>20</v>
          </cell>
          <cell r="F691">
            <v>1</v>
          </cell>
          <cell r="G691">
            <v>150</v>
          </cell>
          <cell r="H691">
            <v>119</v>
          </cell>
          <cell r="I691">
            <v>1.3</v>
          </cell>
          <cell r="J691" t="str">
            <v xml:space="preserve"> CINE</v>
          </cell>
          <cell r="K691" t="str">
            <v xml:space="preserve"> CINE</v>
          </cell>
          <cell r="L691">
            <v>150</v>
          </cell>
          <cell r="M691">
            <v>119</v>
          </cell>
          <cell r="N691">
            <v>1.3</v>
          </cell>
          <cell r="O691" t="str">
            <v>DT</v>
          </cell>
          <cell r="P691" t="str">
            <v>Lab</v>
          </cell>
          <cell r="Q691" t="str">
            <v>NAC.</v>
          </cell>
        </row>
        <row r="692">
          <cell r="A692" t="str">
            <v>TVE2:NAC.</v>
          </cell>
          <cell r="B692" t="str">
            <v xml:space="preserve"> 15H45</v>
          </cell>
          <cell r="C692">
            <v>0.65625</v>
          </cell>
          <cell r="D692">
            <v>36313</v>
          </cell>
          <cell r="E692">
            <v>20</v>
          </cell>
          <cell r="F692">
            <v>1</v>
          </cell>
          <cell r="G692">
            <v>1000</v>
          </cell>
          <cell r="H692">
            <v>442</v>
          </cell>
          <cell r="I692">
            <v>2.2999999999999998</v>
          </cell>
          <cell r="J692" t="str">
            <v xml:space="preserve"> GRANDES DOCUMENTALES</v>
          </cell>
          <cell r="K692" t="str">
            <v xml:space="preserve"> GRANDES DOCUMENTALES</v>
          </cell>
          <cell r="L692">
            <v>1000</v>
          </cell>
          <cell r="M692">
            <v>442</v>
          </cell>
          <cell r="N692">
            <v>2.2999999999999998</v>
          </cell>
          <cell r="O692" t="str">
            <v>DT</v>
          </cell>
          <cell r="P692" t="str">
            <v>Lab</v>
          </cell>
          <cell r="Q692" t="str">
            <v>NAC.</v>
          </cell>
        </row>
        <row r="693">
          <cell r="A693" t="str">
            <v>TVE2:NAC.</v>
          </cell>
          <cell r="B693" t="str">
            <v xml:space="preserve"> 16H45</v>
          </cell>
          <cell r="C693">
            <v>0.69791666666666663</v>
          </cell>
          <cell r="D693">
            <v>36315</v>
          </cell>
          <cell r="E693">
            <v>20</v>
          </cell>
          <cell r="F693">
            <v>1</v>
          </cell>
          <cell r="G693">
            <v>500</v>
          </cell>
          <cell r="H693">
            <v>267</v>
          </cell>
          <cell r="I693">
            <v>1.9</v>
          </cell>
          <cell r="J693" t="str">
            <v xml:space="preserve"> DOCUMENTAL</v>
          </cell>
          <cell r="K693" t="str">
            <v xml:space="preserve"> DOCUMENTAL</v>
          </cell>
          <cell r="L693">
            <v>500</v>
          </cell>
          <cell r="M693">
            <v>267</v>
          </cell>
          <cell r="N693">
            <v>1.9</v>
          </cell>
          <cell r="O693" t="str">
            <v>DT</v>
          </cell>
          <cell r="P693" t="str">
            <v>Lab</v>
          </cell>
          <cell r="Q693" t="str">
            <v>NAC.</v>
          </cell>
        </row>
        <row r="694">
          <cell r="A694" t="str">
            <v>TVE2:NAC.</v>
          </cell>
          <cell r="B694" t="str">
            <v xml:space="preserve"> 23H00</v>
          </cell>
          <cell r="C694">
            <v>0.95833333333333337</v>
          </cell>
          <cell r="D694">
            <v>36315</v>
          </cell>
          <cell r="E694">
            <v>20</v>
          </cell>
          <cell r="F694">
            <v>1</v>
          </cell>
          <cell r="G694">
            <v>800</v>
          </cell>
          <cell r="H694">
            <v>378</v>
          </cell>
          <cell r="I694">
            <v>2.1</v>
          </cell>
          <cell r="J694" t="str">
            <v xml:space="preserve"> LA NOCHE TEMATICA DE LA 2</v>
          </cell>
          <cell r="K694" t="str">
            <v xml:space="preserve"> LA NOCHE TEMATICA DE LA 2</v>
          </cell>
          <cell r="L694">
            <v>800</v>
          </cell>
          <cell r="M694">
            <v>378</v>
          </cell>
          <cell r="N694">
            <v>2.1</v>
          </cell>
          <cell r="O694" t="str">
            <v>PT</v>
          </cell>
          <cell r="P694" t="str">
            <v>Lab</v>
          </cell>
          <cell r="Q694" t="str">
            <v>NAC.</v>
          </cell>
        </row>
        <row r="695">
          <cell r="A695" t="str">
            <v>TVE2:NAC.</v>
          </cell>
          <cell r="B695" t="str">
            <v xml:space="preserve"> 25H15</v>
          </cell>
          <cell r="C695">
            <v>1.0520833333333333</v>
          </cell>
          <cell r="D695">
            <v>36315</v>
          </cell>
          <cell r="E695">
            <v>20</v>
          </cell>
          <cell r="F695">
            <v>1</v>
          </cell>
          <cell r="G695">
            <v>300</v>
          </cell>
          <cell r="H695">
            <v>192</v>
          </cell>
          <cell r="I695">
            <v>1.6</v>
          </cell>
          <cell r="J695" t="str">
            <v xml:space="preserve"> LA NOCHE TEMATICA DE LA 2</v>
          </cell>
          <cell r="K695" t="str">
            <v xml:space="preserve"> LA NOCHE TEMATICA DE LA 2</v>
          </cell>
          <cell r="L695">
            <v>300</v>
          </cell>
          <cell r="M695">
            <v>192</v>
          </cell>
          <cell r="N695">
            <v>1.6</v>
          </cell>
          <cell r="O695" t="str">
            <v>DT</v>
          </cell>
          <cell r="P695" t="str">
            <v>Lab</v>
          </cell>
          <cell r="Q695" t="str">
            <v>NAC.</v>
          </cell>
        </row>
        <row r="696">
          <cell r="A696" t="str">
            <v>TVE2:NAC.</v>
          </cell>
          <cell r="B696" t="str">
            <v xml:space="preserve"> 17H30</v>
          </cell>
          <cell r="C696">
            <v>0.72916666666666663</v>
          </cell>
          <cell r="D696">
            <v>36316</v>
          </cell>
          <cell r="E696">
            <v>20</v>
          </cell>
          <cell r="F696">
            <v>1</v>
          </cell>
          <cell r="G696">
            <v>300</v>
          </cell>
          <cell r="H696">
            <v>321</v>
          </cell>
          <cell r="I696">
            <v>0.9</v>
          </cell>
          <cell r="J696" t="str">
            <v xml:space="preserve"> MUSICAL (R)</v>
          </cell>
          <cell r="K696" t="str">
            <v xml:space="preserve"> MUSICAL (R)</v>
          </cell>
          <cell r="L696">
            <v>300</v>
          </cell>
          <cell r="M696">
            <v>321</v>
          </cell>
          <cell r="N696">
            <v>0.9</v>
          </cell>
          <cell r="O696" t="str">
            <v>DT</v>
          </cell>
          <cell r="P696" t="str">
            <v>FS</v>
          </cell>
          <cell r="Q696" t="str">
            <v>NAC.</v>
          </cell>
        </row>
        <row r="697">
          <cell r="A697" t="str">
            <v>TVE2:NAC.</v>
          </cell>
          <cell r="B697" t="str">
            <v xml:space="preserve"> 24H30</v>
          </cell>
          <cell r="C697">
            <v>1.0208333333333333</v>
          </cell>
          <cell r="D697">
            <v>36316</v>
          </cell>
          <cell r="E697">
            <v>20</v>
          </cell>
          <cell r="F697">
            <v>1</v>
          </cell>
          <cell r="G697">
            <v>200</v>
          </cell>
          <cell r="H697">
            <v>167</v>
          </cell>
          <cell r="I697">
            <v>1.2</v>
          </cell>
          <cell r="J697" t="str">
            <v xml:space="preserve"> GRANDE ES EL TEATRO</v>
          </cell>
          <cell r="K697" t="str">
            <v xml:space="preserve"> GRANDE ES EL TEATRO</v>
          </cell>
          <cell r="L697">
            <v>200</v>
          </cell>
          <cell r="M697">
            <v>167</v>
          </cell>
          <cell r="N697">
            <v>1.2</v>
          </cell>
          <cell r="O697" t="str">
            <v>DT</v>
          </cell>
          <cell r="P697" t="str">
            <v>FS</v>
          </cell>
          <cell r="Q697" t="str">
            <v>NAC.</v>
          </cell>
        </row>
        <row r="698">
          <cell r="A698" t="str">
            <v>TVE2:NAC.</v>
          </cell>
          <cell r="B698" t="str">
            <v xml:space="preserve"> 21H45</v>
          </cell>
          <cell r="C698">
            <v>0.90625</v>
          </cell>
          <cell r="D698">
            <v>36317</v>
          </cell>
          <cell r="E698">
            <v>20</v>
          </cell>
          <cell r="F698">
            <v>1</v>
          </cell>
          <cell r="G698">
            <v>1000</v>
          </cell>
          <cell r="H698">
            <v>652</v>
          </cell>
          <cell r="I698">
            <v>1.5</v>
          </cell>
          <cell r="J698" t="str">
            <v xml:space="preserve"> DOCUMENTAL</v>
          </cell>
          <cell r="K698" t="str">
            <v xml:space="preserve"> DOCUMENTAL</v>
          </cell>
          <cell r="L698">
            <v>1000</v>
          </cell>
          <cell r="M698">
            <v>652</v>
          </cell>
          <cell r="N698">
            <v>1.5</v>
          </cell>
          <cell r="O698" t="str">
            <v>PT</v>
          </cell>
          <cell r="P698" t="str">
            <v>FS</v>
          </cell>
          <cell r="Q698" t="str">
            <v>NAC.</v>
          </cell>
        </row>
        <row r="699">
          <cell r="A699" t="str">
            <v>TVE2:NAC.</v>
          </cell>
          <cell r="B699" t="str">
            <v xml:space="preserve"> 22H45</v>
          </cell>
          <cell r="C699">
            <v>0.94791666666666663</v>
          </cell>
          <cell r="D699">
            <v>36317</v>
          </cell>
          <cell r="E699">
            <v>20</v>
          </cell>
          <cell r="F699">
            <v>1</v>
          </cell>
          <cell r="G699">
            <v>2000</v>
          </cell>
          <cell r="H699">
            <v>952</v>
          </cell>
          <cell r="I699">
            <v>2.1</v>
          </cell>
          <cell r="J699" t="str">
            <v xml:space="preserve"> ESTUDIO ESTADIO</v>
          </cell>
          <cell r="K699" t="str">
            <v xml:space="preserve"> ESTUDIO ESTADIO</v>
          </cell>
          <cell r="L699">
            <v>2000</v>
          </cell>
          <cell r="M699">
            <v>952</v>
          </cell>
          <cell r="N699">
            <v>2.1</v>
          </cell>
          <cell r="O699" t="str">
            <v>PT</v>
          </cell>
          <cell r="P699" t="str">
            <v>FS</v>
          </cell>
          <cell r="Q699" t="str">
            <v>NAC.</v>
          </cell>
        </row>
        <row r="700">
          <cell r="A700" t="str">
            <v>TVE2:NAC.</v>
          </cell>
          <cell r="B700" t="str">
            <v xml:space="preserve"> 15H45</v>
          </cell>
          <cell r="C700">
            <v>0.65625</v>
          </cell>
          <cell r="D700">
            <v>36318</v>
          </cell>
          <cell r="E700">
            <v>20</v>
          </cell>
          <cell r="F700">
            <v>1</v>
          </cell>
          <cell r="G700">
            <v>1000</v>
          </cell>
          <cell r="H700">
            <v>442</v>
          </cell>
          <cell r="I700">
            <v>2.2999999999999998</v>
          </cell>
          <cell r="J700" t="str">
            <v xml:space="preserve"> GRANDES DOCUMENTALES</v>
          </cell>
          <cell r="K700" t="str">
            <v xml:space="preserve"> GRANDES DOCUMENTALES</v>
          </cell>
          <cell r="L700">
            <v>1000</v>
          </cell>
          <cell r="M700">
            <v>442</v>
          </cell>
          <cell r="N700">
            <v>2.2999999999999998</v>
          </cell>
          <cell r="O700" t="str">
            <v>DT</v>
          </cell>
          <cell r="P700" t="str">
            <v>Lab</v>
          </cell>
          <cell r="Q700" t="str">
            <v>NAC.</v>
          </cell>
        </row>
        <row r="701">
          <cell r="A701" t="str">
            <v>TVE2:NAC.</v>
          </cell>
          <cell r="B701" t="str">
            <v xml:space="preserve"> 22H30</v>
          </cell>
          <cell r="C701">
            <v>0.9375</v>
          </cell>
          <cell r="D701">
            <v>36318</v>
          </cell>
          <cell r="E701">
            <v>20</v>
          </cell>
          <cell r="F701">
            <v>1</v>
          </cell>
          <cell r="G701">
            <v>1000</v>
          </cell>
          <cell r="H701">
            <v>571</v>
          </cell>
          <cell r="I701">
            <v>1.8</v>
          </cell>
          <cell r="J701" t="str">
            <v xml:space="preserve"> QUE GRANDE ES EL CINE</v>
          </cell>
          <cell r="K701" t="str">
            <v xml:space="preserve"> QUE GRANDE ES EL CINE</v>
          </cell>
          <cell r="L701">
            <v>1000</v>
          </cell>
          <cell r="M701">
            <v>571</v>
          </cell>
          <cell r="N701">
            <v>1.8</v>
          </cell>
          <cell r="O701" t="str">
            <v>PT</v>
          </cell>
          <cell r="P701" t="str">
            <v>Lab</v>
          </cell>
          <cell r="Q701" t="str">
            <v>NAC.</v>
          </cell>
        </row>
        <row r="702">
          <cell r="A702" t="str">
            <v>TVE2:NAC.</v>
          </cell>
          <cell r="B702" t="str">
            <v xml:space="preserve"> 22H30</v>
          </cell>
          <cell r="C702">
            <v>0.9375</v>
          </cell>
          <cell r="D702">
            <v>36319</v>
          </cell>
          <cell r="E702">
            <v>20</v>
          </cell>
          <cell r="F702">
            <v>1</v>
          </cell>
          <cell r="G702">
            <v>1500</v>
          </cell>
          <cell r="H702">
            <v>709</v>
          </cell>
          <cell r="I702">
            <v>2.1</v>
          </cell>
          <cell r="J702" t="str">
            <v xml:space="preserve"> VERSION ESPAÑOLA</v>
          </cell>
          <cell r="K702" t="str">
            <v xml:space="preserve"> VERSION ESPAÑOLA</v>
          </cell>
          <cell r="L702">
            <v>1500</v>
          </cell>
          <cell r="M702">
            <v>709</v>
          </cell>
          <cell r="N702">
            <v>2.1</v>
          </cell>
          <cell r="O702" t="str">
            <v>PT</v>
          </cell>
          <cell r="P702" t="str">
            <v>Lab</v>
          </cell>
          <cell r="Q702" t="str">
            <v>NAC.</v>
          </cell>
        </row>
        <row r="703">
          <cell r="A703" t="str">
            <v>TVE2:NAC.</v>
          </cell>
          <cell r="B703" t="str">
            <v xml:space="preserve"> 24H45</v>
          </cell>
          <cell r="C703">
            <v>1.03125</v>
          </cell>
          <cell r="D703">
            <v>36319</v>
          </cell>
          <cell r="E703">
            <v>20</v>
          </cell>
          <cell r="F703">
            <v>1</v>
          </cell>
          <cell r="G703">
            <v>150</v>
          </cell>
          <cell r="H703">
            <v>119</v>
          </cell>
          <cell r="I703">
            <v>1.3</v>
          </cell>
          <cell r="J703" t="str">
            <v xml:space="preserve"> CINE</v>
          </cell>
          <cell r="K703" t="str">
            <v xml:space="preserve"> CINE</v>
          </cell>
          <cell r="L703">
            <v>150</v>
          </cell>
          <cell r="M703">
            <v>119</v>
          </cell>
          <cell r="N703">
            <v>1.3</v>
          </cell>
          <cell r="O703" t="str">
            <v>DT</v>
          </cell>
          <cell r="P703" t="str">
            <v>Lab</v>
          </cell>
          <cell r="Q703" t="str">
            <v>NAC.</v>
          </cell>
        </row>
        <row r="704">
          <cell r="A704" t="str">
            <v>TVE2:NAC.</v>
          </cell>
          <cell r="B704" t="str">
            <v xml:space="preserve"> 15H45</v>
          </cell>
          <cell r="C704">
            <v>0.65625</v>
          </cell>
          <cell r="D704">
            <v>36320</v>
          </cell>
          <cell r="E704">
            <v>20</v>
          </cell>
          <cell r="F704">
            <v>1</v>
          </cell>
          <cell r="G704">
            <v>1000</v>
          </cell>
          <cell r="H704">
            <v>442</v>
          </cell>
          <cell r="I704">
            <v>2.2999999999999998</v>
          </cell>
          <cell r="J704" t="str">
            <v xml:space="preserve"> GRANDES DOCUMENTALES</v>
          </cell>
          <cell r="K704" t="str">
            <v xml:space="preserve"> GRANDES DOCUMENTALES</v>
          </cell>
          <cell r="L704">
            <v>1000</v>
          </cell>
          <cell r="M704">
            <v>442</v>
          </cell>
          <cell r="N704">
            <v>2.2999999999999998</v>
          </cell>
          <cell r="O704" t="str">
            <v>DT</v>
          </cell>
          <cell r="P704" t="str">
            <v>Lab</v>
          </cell>
          <cell r="Q704" t="str">
            <v>NAC.</v>
          </cell>
        </row>
        <row r="705">
          <cell r="A705" t="str">
            <v>TVE2:NAC.</v>
          </cell>
          <cell r="B705" t="str">
            <v xml:space="preserve"> 16H45</v>
          </cell>
          <cell r="C705">
            <v>0.69791666666666663</v>
          </cell>
          <cell r="D705">
            <v>36320</v>
          </cell>
          <cell r="E705">
            <v>20</v>
          </cell>
          <cell r="F705">
            <v>1</v>
          </cell>
          <cell r="G705">
            <v>500</v>
          </cell>
          <cell r="H705">
            <v>291</v>
          </cell>
          <cell r="I705">
            <v>1.7</v>
          </cell>
          <cell r="J705" t="str">
            <v xml:space="preserve"> DOCUMENTAL</v>
          </cell>
          <cell r="K705" t="str">
            <v xml:space="preserve"> DOCUMENTAL</v>
          </cell>
          <cell r="L705">
            <v>500</v>
          </cell>
          <cell r="M705">
            <v>291</v>
          </cell>
          <cell r="N705">
            <v>1.7</v>
          </cell>
          <cell r="O705" t="str">
            <v>DT</v>
          </cell>
          <cell r="P705" t="str">
            <v>Lab</v>
          </cell>
          <cell r="Q705" t="str">
            <v>NAC.</v>
          </cell>
        </row>
        <row r="706">
          <cell r="A706" t="str">
            <v>TVE2:NAC.</v>
          </cell>
          <cell r="B706" t="str">
            <v xml:space="preserve"> 22H30</v>
          </cell>
          <cell r="C706">
            <v>0.9375</v>
          </cell>
          <cell r="D706">
            <v>36322</v>
          </cell>
          <cell r="E706">
            <v>20</v>
          </cell>
          <cell r="F706">
            <v>1</v>
          </cell>
          <cell r="G706">
            <v>1000</v>
          </cell>
          <cell r="H706">
            <v>652</v>
          </cell>
          <cell r="I706">
            <v>1.5</v>
          </cell>
          <cell r="J706" t="str">
            <v xml:space="preserve"> LA NOCHE TEMATICA DE LA 2</v>
          </cell>
          <cell r="K706" t="str">
            <v xml:space="preserve"> LA NOCHE TEMATICA DE LA 2</v>
          </cell>
          <cell r="L706">
            <v>1000</v>
          </cell>
          <cell r="M706">
            <v>652</v>
          </cell>
          <cell r="N706">
            <v>1.5</v>
          </cell>
          <cell r="O706" t="str">
            <v>PT</v>
          </cell>
          <cell r="P706" t="str">
            <v>Lab</v>
          </cell>
          <cell r="Q706" t="str">
            <v>NAC.</v>
          </cell>
        </row>
        <row r="707">
          <cell r="A707" t="str">
            <v>TVE2:NAC.</v>
          </cell>
          <cell r="B707" t="str">
            <v xml:space="preserve"> 24H30</v>
          </cell>
          <cell r="C707">
            <v>1.0208333333333333</v>
          </cell>
          <cell r="D707">
            <v>36322</v>
          </cell>
          <cell r="E707">
            <v>20</v>
          </cell>
          <cell r="F707">
            <v>1</v>
          </cell>
          <cell r="G707">
            <v>300</v>
          </cell>
          <cell r="H707">
            <v>143</v>
          </cell>
          <cell r="I707">
            <v>2.1</v>
          </cell>
          <cell r="J707" t="str">
            <v xml:space="preserve"> LA NOCHE TEMATICA DE LA 2</v>
          </cell>
          <cell r="K707" t="str">
            <v xml:space="preserve"> LA NOCHE TEMATICA DE LA 2</v>
          </cell>
          <cell r="L707">
            <v>300</v>
          </cell>
          <cell r="M707">
            <v>143</v>
          </cell>
          <cell r="N707">
            <v>2.1</v>
          </cell>
          <cell r="O707" t="str">
            <v>DT</v>
          </cell>
          <cell r="P707" t="str">
            <v>Lab</v>
          </cell>
          <cell r="Q707" t="str">
            <v>NAC.</v>
          </cell>
        </row>
        <row r="708">
          <cell r="A708" t="str">
            <v>TVE2:NAC.</v>
          </cell>
          <cell r="B708" t="str">
            <v xml:space="preserve"> 25H15</v>
          </cell>
          <cell r="C708">
            <v>1.0520833333333333</v>
          </cell>
          <cell r="D708">
            <v>36322</v>
          </cell>
          <cell r="E708">
            <v>20</v>
          </cell>
          <cell r="F708">
            <v>1</v>
          </cell>
          <cell r="G708">
            <v>300</v>
          </cell>
          <cell r="H708">
            <v>200</v>
          </cell>
          <cell r="I708">
            <v>1.5</v>
          </cell>
          <cell r="J708" t="str">
            <v xml:space="preserve"> LA NOCHE TEMATICA DE LA 2</v>
          </cell>
          <cell r="K708" t="str">
            <v xml:space="preserve"> LA NOCHE TEMATICA DE LA 2</v>
          </cell>
          <cell r="L708">
            <v>300</v>
          </cell>
          <cell r="M708">
            <v>200</v>
          </cell>
          <cell r="N708">
            <v>1.5</v>
          </cell>
          <cell r="O708" t="str">
            <v>DT</v>
          </cell>
          <cell r="P708" t="str">
            <v>Lab</v>
          </cell>
          <cell r="Q708" t="str">
            <v>NAC.</v>
          </cell>
        </row>
        <row r="709">
          <cell r="A709" t="str">
            <v>TVE2:NAC.</v>
          </cell>
          <cell r="B709" t="str">
            <v xml:space="preserve"> 15H45</v>
          </cell>
          <cell r="C709">
            <v>0.65625</v>
          </cell>
          <cell r="D709">
            <v>36323</v>
          </cell>
          <cell r="E709">
            <v>20</v>
          </cell>
          <cell r="F709">
            <v>1</v>
          </cell>
          <cell r="G709">
            <v>800</v>
          </cell>
          <cell r="H709">
            <v>855</v>
          </cell>
          <cell r="I709">
            <v>0.9</v>
          </cell>
          <cell r="J709" t="str">
            <v xml:space="preserve"> DEPORTES</v>
          </cell>
          <cell r="K709" t="str">
            <v xml:space="preserve"> DEPORTES</v>
          </cell>
          <cell r="L709">
            <v>800</v>
          </cell>
          <cell r="M709">
            <v>855</v>
          </cell>
          <cell r="N709">
            <v>0.9</v>
          </cell>
          <cell r="O709" t="str">
            <v>DT</v>
          </cell>
          <cell r="P709" t="str">
            <v>FS</v>
          </cell>
          <cell r="Q709" t="str">
            <v>NAC.</v>
          </cell>
        </row>
        <row r="710">
          <cell r="A710" t="str">
            <v>TVE2:NAC.</v>
          </cell>
          <cell r="B710" t="str">
            <v xml:space="preserve"> 17H30</v>
          </cell>
          <cell r="C710">
            <v>0.72916666666666663</v>
          </cell>
          <cell r="D710">
            <v>36323</v>
          </cell>
          <cell r="E710">
            <v>20</v>
          </cell>
          <cell r="F710">
            <v>1</v>
          </cell>
          <cell r="G710">
            <v>300</v>
          </cell>
          <cell r="H710">
            <v>321</v>
          </cell>
          <cell r="I710">
            <v>0.9</v>
          </cell>
          <cell r="J710" t="str">
            <v xml:space="preserve"> MUSICAL (R)</v>
          </cell>
          <cell r="K710" t="str">
            <v xml:space="preserve"> MUSICAL (R)</v>
          </cell>
          <cell r="L710">
            <v>300</v>
          </cell>
          <cell r="M710">
            <v>321</v>
          </cell>
          <cell r="N710">
            <v>0.9</v>
          </cell>
          <cell r="O710" t="str">
            <v>DT</v>
          </cell>
          <cell r="P710" t="str">
            <v>FS</v>
          </cell>
          <cell r="Q710" t="str">
            <v>NAC.</v>
          </cell>
        </row>
        <row r="711">
          <cell r="A711" t="str">
            <v>TVE2:NAC.</v>
          </cell>
          <cell r="B711" t="str">
            <v xml:space="preserve"> 22H45</v>
          </cell>
          <cell r="C711">
            <v>0.94791666666666663</v>
          </cell>
          <cell r="D711">
            <v>36324</v>
          </cell>
          <cell r="E711">
            <v>20</v>
          </cell>
          <cell r="F711">
            <v>1</v>
          </cell>
          <cell r="G711">
            <v>2000</v>
          </cell>
          <cell r="H711">
            <v>945</v>
          </cell>
          <cell r="I711">
            <v>2.1</v>
          </cell>
          <cell r="J711" t="str">
            <v xml:space="preserve"> ESTUDIO ESTADIO</v>
          </cell>
          <cell r="K711" t="str">
            <v xml:space="preserve"> ESTUDIO ESTADIO</v>
          </cell>
          <cell r="L711">
            <v>2000</v>
          </cell>
          <cell r="M711">
            <v>945</v>
          </cell>
          <cell r="N711">
            <v>2.1</v>
          </cell>
          <cell r="O711" t="str">
            <v>PT</v>
          </cell>
          <cell r="P711" t="str">
            <v>FS</v>
          </cell>
          <cell r="Q711" t="str">
            <v>NAC.</v>
          </cell>
        </row>
        <row r="712">
          <cell r="A712" t="str">
            <v>TVG:GAL.</v>
          </cell>
          <cell r="B712" t="str">
            <v>. 13H30</v>
          </cell>
          <cell r="C712">
            <v>0.5625</v>
          </cell>
          <cell r="D712">
            <v>36279</v>
          </cell>
          <cell r="E712">
            <v>20</v>
          </cell>
          <cell r="F712">
            <v>1</v>
          </cell>
          <cell r="G712">
            <v>150</v>
          </cell>
          <cell r="H712">
            <v>1000</v>
          </cell>
          <cell r="I712">
            <v>0.1</v>
          </cell>
          <cell r="J712" t="str">
            <v xml:space="preserve"> TELEXORNAL REVISTA</v>
          </cell>
          <cell r="K712" t="str">
            <v xml:space="preserve"> TELEXORNAL REVISTA</v>
          </cell>
          <cell r="L712">
            <v>150</v>
          </cell>
          <cell r="M712">
            <v>1000</v>
          </cell>
          <cell r="N712">
            <v>0.1</v>
          </cell>
          <cell r="O712" t="str">
            <v>DT</v>
          </cell>
          <cell r="P712" t="str">
            <v>Lab</v>
          </cell>
          <cell r="Q712" t="str">
            <v>GAL.</v>
          </cell>
        </row>
        <row r="713">
          <cell r="A713" t="str">
            <v>TVG:GAL.</v>
          </cell>
          <cell r="B713" t="str">
            <v>. 14H30</v>
          </cell>
          <cell r="C713">
            <v>0.60416666666666663</v>
          </cell>
          <cell r="D713">
            <v>36279</v>
          </cell>
          <cell r="E713">
            <v>20</v>
          </cell>
          <cell r="F713">
            <v>1</v>
          </cell>
          <cell r="G713">
            <v>350</v>
          </cell>
          <cell r="H713">
            <v>1167</v>
          </cell>
          <cell r="I713">
            <v>0.3</v>
          </cell>
          <cell r="J713" t="str">
            <v xml:space="preserve"> TELEXORNAL</v>
          </cell>
          <cell r="K713" t="str">
            <v xml:space="preserve"> TELEXORNAL</v>
          </cell>
          <cell r="L713">
            <v>350</v>
          </cell>
          <cell r="M713">
            <v>1167</v>
          </cell>
          <cell r="N713">
            <v>0.3</v>
          </cell>
          <cell r="O713" t="str">
            <v>DT</v>
          </cell>
          <cell r="P713" t="str">
            <v>Lab</v>
          </cell>
          <cell r="Q713" t="str">
            <v>GAL.</v>
          </cell>
        </row>
        <row r="714">
          <cell r="A714" t="str">
            <v>TVG:GAL.</v>
          </cell>
          <cell r="B714" t="str">
            <v>. 15H00</v>
          </cell>
          <cell r="C714">
            <v>0.625</v>
          </cell>
          <cell r="D714">
            <v>36279</v>
          </cell>
          <cell r="E714">
            <v>20</v>
          </cell>
          <cell r="F714">
            <v>1</v>
          </cell>
          <cell r="G714">
            <v>350</v>
          </cell>
          <cell r="H714">
            <v>2333</v>
          </cell>
          <cell r="I714">
            <v>0.1</v>
          </cell>
          <cell r="J714" t="str">
            <v xml:space="preserve"> TELEXORNAL</v>
          </cell>
          <cell r="K714" t="str">
            <v xml:space="preserve"> TELEXORNAL</v>
          </cell>
          <cell r="L714">
            <v>350</v>
          </cell>
          <cell r="M714">
            <v>2333</v>
          </cell>
          <cell r="N714">
            <v>0.1</v>
          </cell>
          <cell r="O714" t="str">
            <v>DT</v>
          </cell>
          <cell r="P714" t="str">
            <v>Lab</v>
          </cell>
          <cell r="Q714" t="str">
            <v>GAL.</v>
          </cell>
        </row>
        <row r="715">
          <cell r="A715" t="str">
            <v>TVG:GAL.</v>
          </cell>
          <cell r="B715" t="str">
            <v>. 17H00</v>
          </cell>
          <cell r="C715">
            <v>0.70833333333333337</v>
          </cell>
          <cell r="D715">
            <v>36279</v>
          </cell>
          <cell r="E715">
            <v>20</v>
          </cell>
          <cell r="F715">
            <v>1</v>
          </cell>
          <cell r="G715">
            <v>160</v>
          </cell>
          <cell r="H715">
            <v>2133</v>
          </cell>
          <cell r="I715">
            <v>0.1</v>
          </cell>
          <cell r="J715" t="str">
            <v xml:space="preserve"> TARDES CON ANA</v>
          </cell>
          <cell r="K715" t="str">
            <v xml:space="preserve"> TARDES CON ANA</v>
          </cell>
          <cell r="L715">
            <v>160</v>
          </cell>
          <cell r="M715">
            <v>2133</v>
          </cell>
          <cell r="N715">
            <v>0.1</v>
          </cell>
          <cell r="O715" t="str">
            <v>DT</v>
          </cell>
          <cell r="P715" t="str">
            <v>Lab</v>
          </cell>
          <cell r="Q715" t="str">
            <v>GAL.</v>
          </cell>
        </row>
        <row r="716">
          <cell r="A716" t="str">
            <v>TVG:GAL.</v>
          </cell>
          <cell r="B716" t="str">
            <v>. 17H30</v>
          </cell>
          <cell r="C716">
            <v>0.72916666666666663</v>
          </cell>
          <cell r="D716">
            <v>36279</v>
          </cell>
          <cell r="E716">
            <v>20</v>
          </cell>
          <cell r="F716">
            <v>1</v>
          </cell>
          <cell r="G716">
            <v>65</v>
          </cell>
          <cell r="H716">
            <v>867</v>
          </cell>
          <cell r="I716">
            <v>0.1</v>
          </cell>
          <cell r="J716" t="str">
            <v xml:space="preserve"> MAGAZINE</v>
          </cell>
          <cell r="K716" t="str">
            <v xml:space="preserve"> MAGAZINE</v>
          </cell>
          <cell r="L716">
            <v>65</v>
          </cell>
          <cell r="M716">
            <v>867</v>
          </cell>
          <cell r="N716">
            <v>0.1</v>
          </cell>
          <cell r="O716" t="str">
            <v>DT</v>
          </cell>
          <cell r="P716" t="str">
            <v>Lab</v>
          </cell>
          <cell r="Q716" t="str">
            <v>GAL.</v>
          </cell>
        </row>
        <row r="717">
          <cell r="A717" t="str">
            <v>TVG:GAL.</v>
          </cell>
          <cell r="B717" t="str">
            <v>. 20H00</v>
          </cell>
          <cell r="C717">
            <v>0.83333333333333337</v>
          </cell>
          <cell r="D717">
            <v>36279</v>
          </cell>
          <cell r="E717">
            <v>20</v>
          </cell>
          <cell r="F717">
            <v>1</v>
          </cell>
          <cell r="G717">
            <v>100</v>
          </cell>
          <cell r="H717">
            <v>1333</v>
          </cell>
          <cell r="I717">
            <v>0.1</v>
          </cell>
          <cell r="J717" t="str">
            <v xml:space="preserve"> CONCURSO</v>
          </cell>
          <cell r="K717" t="str">
            <v xml:space="preserve"> CONCURSO</v>
          </cell>
          <cell r="L717">
            <v>100</v>
          </cell>
          <cell r="M717">
            <v>1333</v>
          </cell>
          <cell r="N717">
            <v>0.1</v>
          </cell>
          <cell r="O717" t="str">
            <v>DT</v>
          </cell>
          <cell r="P717" t="str">
            <v>Lab</v>
          </cell>
          <cell r="Q717" t="str">
            <v>GAL.</v>
          </cell>
        </row>
        <row r="718">
          <cell r="A718" t="str">
            <v>TVG:GAL.</v>
          </cell>
          <cell r="B718" t="str">
            <v>. 20H30</v>
          </cell>
          <cell r="C718">
            <v>0.85416666666666663</v>
          </cell>
          <cell r="D718">
            <v>36279</v>
          </cell>
          <cell r="E718">
            <v>20</v>
          </cell>
          <cell r="F718">
            <v>1</v>
          </cell>
          <cell r="G718">
            <v>300</v>
          </cell>
          <cell r="H718">
            <v>2143</v>
          </cell>
          <cell r="I718">
            <v>0.1</v>
          </cell>
          <cell r="J718" t="str">
            <v xml:space="preserve"> TELEXORNAL</v>
          </cell>
          <cell r="K718" t="str">
            <v xml:space="preserve"> TELEXORNAL</v>
          </cell>
          <cell r="L718">
            <v>300</v>
          </cell>
          <cell r="M718">
            <v>2143</v>
          </cell>
          <cell r="N718">
            <v>0.1</v>
          </cell>
          <cell r="O718" t="str">
            <v>PT</v>
          </cell>
          <cell r="P718" t="str">
            <v>Lab</v>
          </cell>
          <cell r="Q718" t="str">
            <v>GAL.</v>
          </cell>
        </row>
        <row r="719">
          <cell r="A719" t="str">
            <v>TVG:GAL.</v>
          </cell>
          <cell r="B719" t="str">
            <v>. 21H00</v>
          </cell>
          <cell r="C719">
            <v>0.875</v>
          </cell>
          <cell r="D719">
            <v>36279</v>
          </cell>
          <cell r="E719">
            <v>20</v>
          </cell>
          <cell r="F719">
            <v>1</v>
          </cell>
          <cell r="G719">
            <v>300</v>
          </cell>
          <cell r="H719">
            <v>2143</v>
          </cell>
          <cell r="I719">
            <v>0.1</v>
          </cell>
          <cell r="J719" t="str">
            <v xml:space="preserve"> TELEXORNAL</v>
          </cell>
          <cell r="K719" t="str">
            <v xml:space="preserve"> TELEXORNAL</v>
          </cell>
          <cell r="L719">
            <v>300</v>
          </cell>
          <cell r="M719">
            <v>2143</v>
          </cell>
          <cell r="N719">
            <v>0.1</v>
          </cell>
          <cell r="O719" t="str">
            <v>PT</v>
          </cell>
          <cell r="P719" t="str">
            <v>Lab</v>
          </cell>
          <cell r="Q719" t="str">
            <v>GAL.</v>
          </cell>
        </row>
        <row r="720">
          <cell r="A720" t="str">
            <v>TVG:GAL.</v>
          </cell>
          <cell r="B720" t="str">
            <v>. 21H30</v>
          </cell>
          <cell r="C720">
            <v>0.89583333333333337</v>
          </cell>
          <cell r="D720">
            <v>36279</v>
          </cell>
          <cell r="E720">
            <v>20</v>
          </cell>
          <cell r="F720">
            <v>1</v>
          </cell>
          <cell r="G720">
            <v>200</v>
          </cell>
          <cell r="H720">
            <v>1429</v>
          </cell>
          <cell r="I720">
            <v>0.1</v>
          </cell>
          <cell r="J720" t="str">
            <v xml:space="preserve"> TELEXORNAL DEPORTES</v>
          </cell>
          <cell r="K720" t="str">
            <v xml:space="preserve"> TELEXORNAL DEPORTES</v>
          </cell>
          <cell r="L720">
            <v>200</v>
          </cell>
          <cell r="M720">
            <v>1429</v>
          </cell>
          <cell r="N720">
            <v>0.1</v>
          </cell>
          <cell r="O720" t="str">
            <v>PT</v>
          </cell>
          <cell r="P720" t="str">
            <v>Lab</v>
          </cell>
          <cell r="Q720" t="str">
            <v>GAL.</v>
          </cell>
        </row>
        <row r="721">
          <cell r="A721" t="str">
            <v>TVG:GAL.</v>
          </cell>
          <cell r="B721" t="str">
            <v>. 22H00</v>
          </cell>
          <cell r="C721">
            <v>0.91666666666666663</v>
          </cell>
          <cell r="D721">
            <v>36279</v>
          </cell>
          <cell r="E721">
            <v>20</v>
          </cell>
          <cell r="F721">
            <v>1</v>
          </cell>
          <cell r="G721">
            <v>360</v>
          </cell>
          <cell r="H721">
            <v>1029</v>
          </cell>
          <cell r="I721">
            <v>0.3</v>
          </cell>
          <cell r="J721" t="str">
            <v xml:space="preserve"> CINE</v>
          </cell>
          <cell r="K721" t="str">
            <v xml:space="preserve"> CINE</v>
          </cell>
          <cell r="L721">
            <v>360</v>
          </cell>
          <cell r="M721">
            <v>1029</v>
          </cell>
          <cell r="N721">
            <v>0.3</v>
          </cell>
          <cell r="O721" t="str">
            <v>PT</v>
          </cell>
          <cell r="P721" t="str">
            <v>Lab</v>
          </cell>
          <cell r="Q721" t="str">
            <v>GAL.</v>
          </cell>
        </row>
        <row r="722">
          <cell r="A722" t="str">
            <v>TVG:GAL.</v>
          </cell>
          <cell r="B722" t="str">
            <v>. 22H30</v>
          </cell>
          <cell r="C722">
            <v>0.9375</v>
          </cell>
          <cell r="D722">
            <v>36279</v>
          </cell>
          <cell r="E722">
            <v>20</v>
          </cell>
          <cell r="F722">
            <v>1</v>
          </cell>
          <cell r="G722">
            <v>360</v>
          </cell>
          <cell r="H722">
            <v>1029</v>
          </cell>
          <cell r="I722">
            <v>0.3</v>
          </cell>
          <cell r="J722" t="str">
            <v xml:space="preserve"> CINE</v>
          </cell>
          <cell r="K722" t="str">
            <v xml:space="preserve"> CINE</v>
          </cell>
          <cell r="L722">
            <v>360</v>
          </cell>
          <cell r="M722">
            <v>1029</v>
          </cell>
          <cell r="N722">
            <v>0.3</v>
          </cell>
          <cell r="O722" t="str">
            <v>PT</v>
          </cell>
          <cell r="P722" t="str">
            <v>Lab</v>
          </cell>
          <cell r="Q722" t="str">
            <v>GAL.</v>
          </cell>
        </row>
        <row r="723">
          <cell r="A723" t="str">
            <v>TVG:GAL.</v>
          </cell>
          <cell r="B723" t="str">
            <v>. 23H30</v>
          </cell>
          <cell r="C723">
            <v>0.97916666666666663</v>
          </cell>
          <cell r="D723">
            <v>36279</v>
          </cell>
          <cell r="E723">
            <v>20</v>
          </cell>
          <cell r="F723">
            <v>1</v>
          </cell>
          <cell r="G723">
            <v>360</v>
          </cell>
          <cell r="H723">
            <v>1714</v>
          </cell>
          <cell r="I723">
            <v>0.2</v>
          </cell>
          <cell r="J723" t="str">
            <v xml:space="preserve"> CINE</v>
          </cell>
          <cell r="K723" t="str">
            <v xml:space="preserve"> CINE</v>
          </cell>
          <cell r="L723">
            <v>360</v>
          </cell>
          <cell r="M723">
            <v>1714</v>
          </cell>
          <cell r="N723">
            <v>0.2</v>
          </cell>
          <cell r="O723" t="str">
            <v>PT</v>
          </cell>
          <cell r="P723" t="str">
            <v>Lab</v>
          </cell>
          <cell r="Q723" t="str">
            <v>GAL.</v>
          </cell>
        </row>
        <row r="724">
          <cell r="A724" t="str">
            <v>TVG:GAL.</v>
          </cell>
          <cell r="B724" t="str">
            <v>. 24H00</v>
          </cell>
          <cell r="C724">
            <v>1</v>
          </cell>
          <cell r="D724">
            <v>36279</v>
          </cell>
          <cell r="E724">
            <v>20</v>
          </cell>
          <cell r="F724">
            <v>1</v>
          </cell>
          <cell r="G724">
            <v>80</v>
          </cell>
          <cell r="H724">
            <v>1143</v>
          </cell>
          <cell r="I724">
            <v>0.1</v>
          </cell>
          <cell r="J724" t="str">
            <v xml:space="preserve"> SERIE</v>
          </cell>
          <cell r="K724" t="str">
            <v xml:space="preserve"> SERIE</v>
          </cell>
          <cell r="L724">
            <v>80</v>
          </cell>
          <cell r="M724">
            <v>1143</v>
          </cell>
          <cell r="N724">
            <v>0.1</v>
          </cell>
          <cell r="O724" t="str">
            <v>PT</v>
          </cell>
          <cell r="P724" t="str">
            <v>Lab</v>
          </cell>
          <cell r="Q724" t="str">
            <v>GAL.</v>
          </cell>
        </row>
        <row r="725">
          <cell r="A725" t="str">
            <v>TVG:GAL.</v>
          </cell>
          <cell r="B725" t="str">
            <v>. 14H00</v>
          </cell>
          <cell r="C725">
            <v>0.58333333333333337</v>
          </cell>
          <cell r="D725">
            <v>36280</v>
          </cell>
          <cell r="E725">
            <v>20</v>
          </cell>
          <cell r="F725">
            <v>1</v>
          </cell>
          <cell r="G725">
            <v>300</v>
          </cell>
          <cell r="H725">
            <v>1333</v>
          </cell>
          <cell r="I725">
            <v>0.2</v>
          </cell>
          <cell r="J725" t="str">
            <v xml:space="preserve"> TELEXORNAL GALICIA</v>
          </cell>
          <cell r="K725" t="str">
            <v xml:space="preserve"> TELEXORNAL GALICIA</v>
          </cell>
          <cell r="L725">
            <v>300</v>
          </cell>
          <cell r="M725">
            <v>1333</v>
          </cell>
          <cell r="N725">
            <v>0.2</v>
          </cell>
          <cell r="O725" t="str">
            <v>DT</v>
          </cell>
          <cell r="P725" t="str">
            <v>Lab</v>
          </cell>
          <cell r="Q725" t="str">
            <v>GAL.</v>
          </cell>
        </row>
        <row r="726">
          <cell r="A726" t="str">
            <v>TVG:GAL.</v>
          </cell>
          <cell r="B726" t="str">
            <v>. 15H00</v>
          </cell>
          <cell r="C726">
            <v>0.625</v>
          </cell>
          <cell r="D726">
            <v>36280</v>
          </cell>
          <cell r="E726">
            <v>20</v>
          </cell>
          <cell r="F726">
            <v>1</v>
          </cell>
          <cell r="G726">
            <v>350</v>
          </cell>
          <cell r="H726">
            <v>4667</v>
          </cell>
          <cell r="I726">
            <v>0.1</v>
          </cell>
          <cell r="J726" t="str">
            <v xml:space="preserve"> TELEXORNAL</v>
          </cell>
          <cell r="K726" t="str">
            <v xml:space="preserve"> TELEXORNAL</v>
          </cell>
          <cell r="L726">
            <v>350</v>
          </cell>
          <cell r="M726">
            <v>4667</v>
          </cell>
          <cell r="N726">
            <v>0.1</v>
          </cell>
          <cell r="O726" t="str">
            <v>DT</v>
          </cell>
          <cell r="P726" t="str">
            <v>Lab</v>
          </cell>
          <cell r="Q726" t="str">
            <v>GAL.</v>
          </cell>
        </row>
        <row r="727">
          <cell r="A727" t="str">
            <v>TVG:GAL.</v>
          </cell>
          <cell r="B727" t="str">
            <v>. 17H00</v>
          </cell>
          <cell r="C727">
            <v>0.70833333333333337</v>
          </cell>
          <cell r="D727">
            <v>36280</v>
          </cell>
          <cell r="E727">
            <v>20</v>
          </cell>
          <cell r="F727">
            <v>1</v>
          </cell>
          <cell r="G727">
            <v>160</v>
          </cell>
          <cell r="H727">
            <v>2133</v>
          </cell>
          <cell r="I727">
            <v>0.1</v>
          </cell>
          <cell r="J727" t="str">
            <v xml:space="preserve"> TARDES CON ANA</v>
          </cell>
          <cell r="K727" t="str">
            <v xml:space="preserve"> TARDES CON ANA</v>
          </cell>
          <cell r="L727">
            <v>160</v>
          </cell>
          <cell r="M727">
            <v>2133</v>
          </cell>
          <cell r="N727">
            <v>0.1</v>
          </cell>
          <cell r="O727" t="str">
            <v>DT</v>
          </cell>
          <cell r="P727" t="str">
            <v>Lab</v>
          </cell>
          <cell r="Q727" t="str">
            <v>GAL.</v>
          </cell>
        </row>
        <row r="728">
          <cell r="A728" t="str">
            <v>TVG:GAL.</v>
          </cell>
          <cell r="B728" t="str">
            <v>. 20H30</v>
          </cell>
          <cell r="C728">
            <v>0.85416666666666663</v>
          </cell>
          <cell r="D728">
            <v>36280</v>
          </cell>
          <cell r="E728">
            <v>20</v>
          </cell>
          <cell r="F728">
            <v>1</v>
          </cell>
          <cell r="G728">
            <v>300</v>
          </cell>
          <cell r="H728">
            <v>4286</v>
          </cell>
          <cell r="I728">
            <v>0.1</v>
          </cell>
          <cell r="J728" t="str">
            <v xml:space="preserve"> TELEXORNAL</v>
          </cell>
          <cell r="K728" t="str">
            <v xml:space="preserve"> TELEXORNAL</v>
          </cell>
          <cell r="L728">
            <v>300</v>
          </cell>
          <cell r="M728">
            <v>4286</v>
          </cell>
          <cell r="N728">
            <v>0.1</v>
          </cell>
          <cell r="O728" t="str">
            <v>PT</v>
          </cell>
          <cell r="P728" t="str">
            <v>Lab</v>
          </cell>
          <cell r="Q728" t="str">
            <v>GAL.</v>
          </cell>
        </row>
        <row r="729">
          <cell r="A729" t="str">
            <v>TVG:GAL.</v>
          </cell>
          <cell r="B729" t="str">
            <v>. 21H00</v>
          </cell>
          <cell r="C729">
            <v>0.875</v>
          </cell>
          <cell r="D729">
            <v>36280</v>
          </cell>
          <cell r="E729">
            <v>20</v>
          </cell>
          <cell r="F729">
            <v>1</v>
          </cell>
          <cell r="G729">
            <v>300</v>
          </cell>
          <cell r="H729">
            <v>2143</v>
          </cell>
          <cell r="I729">
            <v>0.1</v>
          </cell>
          <cell r="J729" t="str">
            <v xml:space="preserve"> TELEXORNAL</v>
          </cell>
          <cell r="K729" t="str">
            <v xml:space="preserve"> TELEXORNAL</v>
          </cell>
          <cell r="L729">
            <v>300</v>
          </cell>
          <cell r="M729">
            <v>2143</v>
          </cell>
          <cell r="N729">
            <v>0.1</v>
          </cell>
          <cell r="O729" t="str">
            <v>PT</v>
          </cell>
          <cell r="P729" t="str">
            <v>Lab</v>
          </cell>
          <cell r="Q729" t="str">
            <v>GAL.</v>
          </cell>
        </row>
        <row r="730">
          <cell r="A730" t="str">
            <v>TVG:GAL.</v>
          </cell>
          <cell r="B730" t="str">
            <v>. 21H30</v>
          </cell>
          <cell r="C730">
            <v>0.89583333333333337</v>
          </cell>
          <cell r="D730">
            <v>36280</v>
          </cell>
          <cell r="E730">
            <v>20</v>
          </cell>
          <cell r="F730">
            <v>1</v>
          </cell>
          <cell r="G730">
            <v>200</v>
          </cell>
          <cell r="H730">
            <v>1429</v>
          </cell>
          <cell r="I730">
            <v>0.1</v>
          </cell>
          <cell r="J730" t="str">
            <v xml:space="preserve"> TELEXORNAL DEPORTES</v>
          </cell>
          <cell r="K730" t="str">
            <v xml:space="preserve"> TELEXORNAL DEPORTES</v>
          </cell>
          <cell r="L730">
            <v>200</v>
          </cell>
          <cell r="M730">
            <v>1429</v>
          </cell>
          <cell r="N730">
            <v>0.1</v>
          </cell>
          <cell r="O730" t="str">
            <v>PT</v>
          </cell>
          <cell r="P730" t="str">
            <v>Lab</v>
          </cell>
          <cell r="Q730" t="str">
            <v>GAL.</v>
          </cell>
        </row>
        <row r="731">
          <cell r="A731" t="str">
            <v>TVG:GAL.</v>
          </cell>
          <cell r="B731" t="str">
            <v>. 22H00</v>
          </cell>
          <cell r="C731">
            <v>0.91666666666666663</v>
          </cell>
          <cell r="D731">
            <v>36280</v>
          </cell>
          <cell r="E731">
            <v>20</v>
          </cell>
          <cell r="F731">
            <v>1</v>
          </cell>
          <cell r="G731">
            <v>600</v>
          </cell>
          <cell r="H731">
            <v>2143</v>
          </cell>
          <cell r="I731">
            <v>0.3</v>
          </cell>
          <cell r="J731" t="str">
            <v xml:space="preserve"> LUAR</v>
          </cell>
          <cell r="K731" t="str">
            <v xml:space="preserve"> LUAR</v>
          </cell>
          <cell r="L731">
            <v>600</v>
          </cell>
          <cell r="M731">
            <v>2143</v>
          </cell>
          <cell r="N731">
            <v>0.3</v>
          </cell>
          <cell r="O731" t="str">
            <v>PT</v>
          </cell>
          <cell r="P731" t="str">
            <v>Lab</v>
          </cell>
          <cell r="Q731" t="str">
            <v>GAL.</v>
          </cell>
        </row>
        <row r="732">
          <cell r="A732" t="str">
            <v>TVG:GAL.</v>
          </cell>
          <cell r="B732" t="str">
            <v>. 23H30</v>
          </cell>
          <cell r="C732">
            <v>0.97916666666666663</v>
          </cell>
          <cell r="D732">
            <v>36280</v>
          </cell>
          <cell r="E732">
            <v>20</v>
          </cell>
          <cell r="F732">
            <v>1</v>
          </cell>
          <cell r="G732">
            <v>600</v>
          </cell>
          <cell r="H732">
            <v>1429</v>
          </cell>
          <cell r="I732">
            <v>0.4</v>
          </cell>
          <cell r="J732" t="str">
            <v xml:space="preserve"> LUAR</v>
          </cell>
          <cell r="K732" t="str">
            <v xml:space="preserve"> LUAR</v>
          </cell>
          <cell r="L732">
            <v>600</v>
          </cell>
          <cell r="M732">
            <v>1429</v>
          </cell>
          <cell r="N732">
            <v>0.4</v>
          </cell>
          <cell r="O732" t="str">
            <v>PT</v>
          </cell>
          <cell r="P732" t="str">
            <v>Lab</v>
          </cell>
          <cell r="Q732" t="str">
            <v>GAL.</v>
          </cell>
        </row>
        <row r="733">
          <cell r="A733" t="str">
            <v>TVG:GAL.</v>
          </cell>
          <cell r="B733" t="str">
            <v>. 14H00</v>
          </cell>
          <cell r="C733">
            <v>0.58333333333333337</v>
          </cell>
          <cell r="D733">
            <v>36281</v>
          </cell>
          <cell r="E733">
            <v>20</v>
          </cell>
          <cell r="F733">
            <v>1</v>
          </cell>
          <cell r="G733">
            <v>150</v>
          </cell>
          <cell r="H733">
            <v>1000</v>
          </cell>
          <cell r="I733">
            <v>0.1</v>
          </cell>
          <cell r="J733" t="str">
            <v xml:space="preserve"> TELEXORNAL LOCAL</v>
          </cell>
          <cell r="K733" t="str">
            <v xml:space="preserve"> TELEXORNAL LOCAL</v>
          </cell>
          <cell r="L733">
            <v>150</v>
          </cell>
          <cell r="M733">
            <v>1000</v>
          </cell>
          <cell r="N733">
            <v>0.1</v>
          </cell>
          <cell r="O733" t="str">
            <v>DT</v>
          </cell>
          <cell r="P733" t="str">
            <v>FS</v>
          </cell>
          <cell r="Q733" t="str">
            <v>GAL.</v>
          </cell>
        </row>
        <row r="734">
          <cell r="A734" t="str">
            <v>TVG:GAL.</v>
          </cell>
          <cell r="B734" t="str">
            <v>. 15H00</v>
          </cell>
          <cell r="C734">
            <v>0.625</v>
          </cell>
          <cell r="D734">
            <v>36281</v>
          </cell>
          <cell r="E734">
            <v>20</v>
          </cell>
          <cell r="F734">
            <v>1</v>
          </cell>
          <cell r="G734">
            <v>350</v>
          </cell>
          <cell r="H734">
            <v>1556</v>
          </cell>
          <cell r="I734">
            <v>0.2</v>
          </cell>
          <cell r="J734" t="str">
            <v xml:space="preserve"> TELEXORNAL</v>
          </cell>
          <cell r="K734" t="str">
            <v xml:space="preserve"> TELEXORNAL</v>
          </cell>
          <cell r="L734">
            <v>350</v>
          </cell>
          <cell r="M734">
            <v>1556</v>
          </cell>
          <cell r="N734">
            <v>0.2</v>
          </cell>
          <cell r="O734" t="str">
            <v>DT</v>
          </cell>
          <cell r="P734" t="str">
            <v>FS</v>
          </cell>
          <cell r="Q734" t="str">
            <v>GAL.</v>
          </cell>
        </row>
        <row r="735">
          <cell r="A735" t="str">
            <v>TVG:GAL.</v>
          </cell>
          <cell r="B735" t="str">
            <v>. 15H30</v>
          </cell>
          <cell r="C735">
            <v>0.64583333333333337</v>
          </cell>
          <cell r="D735">
            <v>36281</v>
          </cell>
          <cell r="E735">
            <v>20</v>
          </cell>
          <cell r="F735">
            <v>1</v>
          </cell>
          <cell r="G735">
            <v>150</v>
          </cell>
          <cell r="H735">
            <v>1000</v>
          </cell>
          <cell r="I735">
            <v>0.1</v>
          </cell>
          <cell r="J735" t="str">
            <v xml:space="preserve"> TELEXORNAL DEPORTES</v>
          </cell>
          <cell r="K735" t="str">
            <v xml:space="preserve"> TELEXORNAL DEPORTES</v>
          </cell>
          <cell r="L735">
            <v>150</v>
          </cell>
          <cell r="M735">
            <v>1000</v>
          </cell>
          <cell r="N735">
            <v>0.1</v>
          </cell>
          <cell r="O735" t="str">
            <v>DT</v>
          </cell>
          <cell r="P735" t="str">
            <v>FS</v>
          </cell>
          <cell r="Q735" t="str">
            <v>GAL.</v>
          </cell>
        </row>
        <row r="736">
          <cell r="A736" t="str">
            <v>TVG:GAL.</v>
          </cell>
          <cell r="B736" t="str">
            <v>. 17H00</v>
          </cell>
          <cell r="C736">
            <v>0.70833333333333337</v>
          </cell>
          <cell r="D736">
            <v>36281</v>
          </cell>
          <cell r="E736">
            <v>20</v>
          </cell>
          <cell r="F736">
            <v>1</v>
          </cell>
          <cell r="G736">
            <v>115</v>
          </cell>
          <cell r="H736">
            <v>1533</v>
          </cell>
          <cell r="I736">
            <v>0.1</v>
          </cell>
          <cell r="J736" t="str">
            <v xml:space="preserve"> PROG. REPETICION</v>
          </cell>
          <cell r="K736" t="str">
            <v xml:space="preserve"> PROG. REPETICION</v>
          </cell>
          <cell r="L736">
            <v>115</v>
          </cell>
          <cell r="M736">
            <v>1533</v>
          </cell>
          <cell r="N736">
            <v>0.1</v>
          </cell>
          <cell r="O736" t="str">
            <v>DT</v>
          </cell>
          <cell r="P736" t="str">
            <v>FS</v>
          </cell>
          <cell r="Q736" t="str">
            <v>GAL.</v>
          </cell>
        </row>
        <row r="737">
          <cell r="A737" t="str">
            <v>TVG:GAL.</v>
          </cell>
          <cell r="B737" t="str">
            <v>. 20H00</v>
          </cell>
          <cell r="C737">
            <v>0.83333333333333337</v>
          </cell>
          <cell r="D737">
            <v>36281</v>
          </cell>
          <cell r="E737">
            <v>20</v>
          </cell>
          <cell r="F737">
            <v>1</v>
          </cell>
          <cell r="G737">
            <v>215</v>
          </cell>
          <cell r="H737">
            <v>2867</v>
          </cell>
          <cell r="I737">
            <v>0.1</v>
          </cell>
          <cell r="J737" t="str">
            <v xml:space="preserve"> TELEXORNAL</v>
          </cell>
          <cell r="K737" t="str">
            <v xml:space="preserve"> TELEXORNAL</v>
          </cell>
          <cell r="L737">
            <v>215</v>
          </cell>
          <cell r="M737">
            <v>2867</v>
          </cell>
          <cell r="N737">
            <v>0.1</v>
          </cell>
          <cell r="O737" t="str">
            <v>DT</v>
          </cell>
          <cell r="P737" t="str">
            <v>FS</v>
          </cell>
          <cell r="Q737" t="str">
            <v>GAL.</v>
          </cell>
        </row>
        <row r="738">
          <cell r="A738" t="str">
            <v>TVG:GAL.</v>
          </cell>
          <cell r="B738" t="str">
            <v>. 23H00</v>
          </cell>
          <cell r="C738">
            <v>0.95833333333333337</v>
          </cell>
          <cell r="D738">
            <v>36281</v>
          </cell>
          <cell r="E738">
            <v>20</v>
          </cell>
          <cell r="F738">
            <v>1</v>
          </cell>
          <cell r="G738">
            <v>350</v>
          </cell>
          <cell r="H738">
            <v>1000</v>
          </cell>
          <cell r="I738">
            <v>0.3</v>
          </cell>
          <cell r="J738" t="str">
            <v xml:space="preserve"> CINE</v>
          </cell>
          <cell r="K738" t="str">
            <v xml:space="preserve"> CINE</v>
          </cell>
          <cell r="L738">
            <v>350</v>
          </cell>
          <cell r="M738">
            <v>1000</v>
          </cell>
          <cell r="N738">
            <v>0.3</v>
          </cell>
          <cell r="O738" t="str">
            <v>PT</v>
          </cell>
          <cell r="P738" t="str">
            <v>FS</v>
          </cell>
          <cell r="Q738" t="str">
            <v>GAL.</v>
          </cell>
        </row>
        <row r="739">
          <cell r="A739" t="str">
            <v>TVG:GAL.</v>
          </cell>
          <cell r="B739" t="str">
            <v>. 24H00</v>
          </cell>
          <cell r="C739">
            <v>1</v>
          </cell>
          <cell r="D739">
            <v>36281</v>
          </cell>
          <cell r="E739">
            <v>20</v>
          </cell>
          <cell r="F739">
            <v>1</v>
          </cell>
          <cell r="G739">
            <v>350</v>
          </cell>
          <cell r="H739">
            <v>1250</v>
          </cell>
          <cell r="I739">
            <v>0.3</v>
          </cell>
          <cell r="J739" t="str">
            <v xml:space="preserve"> CINE</v>
          </cell>
          <cell r="K739" t="str">
            <v xml:space="preserve"> CINE</v>
          </cell>
          <cell r="L739">
            <v>350</v>
          </cell>
          <cell r="M739">
            <v>1250</v>
          </cell>
          <cell r="N739">
            <v>0.3</v>
          </cell>
          <cell r="O739" t="str">
            <v>PT</v>
          </cell>
          <cell r="P739" t="str">
            <v>FS</v>
          </cell>
          <cell r="Q739" t="str">
            <v>GAL.</v>
          </cell>
        </row>
        <row r="740">
          <cell r="A740" t="str">
            <v>TVG:GAL.</v>
          </cell>
          <cell r="B740" t="str">
            <v>. 14H30</v>
          </cell>
          <cell r="C740">
            <v>0.60416666666666663</v>
          </cell>
          <cell r="D740">
            <v>36282</v>
          </cell>
          <cell r="E740">
            <v>20</v>
          </cell>
          <cell r="F740">
            <v>1</v>
          </cell>
          <cell r="G740">
            <v>350</v>
          </cell>
          <cell r="H740">
            <v>1556</v>
          </cell>
          <cell r="I740">
            <v>0.2</v>
          </cell>
          <cell r="J740" t="str">
            <v xml:space="preserve"> TELEXORNAL</v>
          </cell>
          <cell r="K740" t="str">
            <v xml:space="preserve"> TELEXORNAL</v>
          </cell>
          <cell r="L740">
            <v>350</v>
          </cell>
          <cell r="M740">
            <v>1556</v>
          </cell>
          <cell r="N740">
            <v>0.2</v>
          </cell>
          <cell r="O740" t="str">
            <v>DT</v>
          </cell>
          <cell r="P740" t="str">
            <v>FS</v>
          </cell>
          <cell r="Q740" t="str">
            <v>GAL.</v>
          </cell>
        </row>
        <row r="741">
          <cell r="A741" t="str">
            <v>TVG:GAL.</v>
          </cell>
          <cell r="B741" t="str">
            <v>. 15H00</v>
          </cell>
          <cell r="C741">
            <v>0.625</v>
          </cell>
          <cell r="D741">
            <v>36282</v>
          </cell>
          <cell r="E741">
            <v>20</v>
          </cell>
          <cell r="F741">
            <v>1</v>
          </cell>
          <cell r="G741">
            <v>350</v>
          </cell>
          <cell r="H741">
            <v>1556</v>
          </cell>
          <cell r="I741">
            <v>0.2</v>
          </cell>
          <cell r="J741" t="str">
            <v xml:space="preserve"> TELEXORNAL</v>
          </cell>
          <cell r="K741" t="str">
            <v xml:space="preserve"> TELEXORNAL</v>
          </cell>
          <cell r="L741">
            <v>350</v>
          </cell>
          <cell r="M741">
            <v>1556</v>
          </cell>
          <cell r="N741">
            <v>0.2</v>
          </cell>
          <cell r="O741" t="str">
            <v>DT</v>
          </cell>
          <cell r="P741" t="str">
            <v>FS</v>
          </cell>
          <cell r="Q741" t="str">
            <v>GAL.</v>
          </cell>
        </row>
        <row r="742">
          <cell r="A742" t="str">
            <v>TVG:GAL.</v>
          </cell>
          <cell r="B742" t="str">
            <v>. 15H30</v>
          </cell>
          <cell r="C742">
            <v>0.64583333333333337</v>
          </cell>
          <cell r="D742">
            <v>36282</v>
          </cell>
          <cell r="E742">
            <v>20</v>
          </cell>
          <cell r="F742">
            <v>1</v>
          </cell>
          <cell r="G742">
            <v>150</v>
          </cell>
          <cell r="H742">
            <v>667</v>
          </cell>
          <cell r="I742">
            <v>0.2</v>
          </cell>
          <cell r="J742" t="str">
            <v xml:space="preserve"> TELEXORNAL DEPORTES</v>
          </cell>
          <cell r="K742" t="str">
            <v xml:space="preserve"> TELEXORNAL DEPORTES</v>
          </cell>
          <cell r="L742">
            <v>150</v>
          </cell>
          <cell r="M742">
            <v>667</v>
          </cell>
          <cell r="N742">
            <v>0.2</v>
          </cell>
          <cell r="O742" t="str">
            <v>DT</v>
          </cell>
          <cell r="P742" t="str">
            <v>FS</v>
          </cell>
          <cell r="Q742" t="str">
            <v>GAL.</v>
          </cell>
        </row>
        <row r="743">
          <cell r="A743" t="str">
            <v>TVG:GAL.</v>
          </cell>
          <cell r="B743" t="str">
            <v>. 17H00</v>
          </cell>
          <cell r="C743">
            <v>0.70833333333333337</v>
          </cell>
          <cell r="D743">
            <v>36282</v>
          </cell>
          <cell r="E743">
            <v>20</v>
          </cell>
          <cell r="F743">
            <v>1</v>
          </cell>
          <cell r="G743">
            <v>115</v>
          </cell>
          <cell r="H743">
            <v>1533</v>
          </cell>
          <cell r="I743">
            <v>0.1</v>
          </cell>
          <cell r="J743" t="str">
            <v xml:space="preserve"> LUAR (R)</v>
          </cell>
          <cell r="K743" t="str">
            <v xml:space="preserve"> LUAR (R)</v>
          </cell>
          <cell r="L743">
            <v>115</v>
          </cell>
          <cell r="M743">
            <v>1533</v>
          </cell>
          <cell r="N743">
            <v>0.1</v>
          </cell>
          <cell r="O743" t="str">
            <v>DT</v>
          </cell>
          <cell r="P743" t="str">
            <v>FS</v>
          </cell>
          <cell r="Q743" t="str">
            <v>GAL.</v>
          </cell>
        </row>
        <row r="744">
          <cell r="A744" t="str">
            <v>TVG:GAL.</v>
          </cell>
          <cell r="B744" t="str">
            <v>. 17H30</v>
          </cell>
          <cell r="C744">
            <v>0.72916666666666663</v>
          </cell>
          <cell r="D744">
            <v>36282</v>
          </cell>
          <cell r="E744">
            <v>20</v>
          </cell>
          <cell r="F744">
            <v>1</v>
          </cell>
          <cell r="G744">
            <v>115</v>
          </cell>
          <cell r="H744">
            <v>1533</v>
          </cell>
          <cell r="I744">
            <v>0.1</v>
          </cell>
          <cell r="J744" t="str">
            <v xml:space="preserve"> LUAR (R)</v>
          </cell>
          <cell r="K744" t="str">
            <v xml:space="preserve"> LUAR (R)</v>
          </cell>
          <cell r="L744">
            <v>115</v>
          </cell>
          <cell r="M744">
            <v>1533</v>
          </cell>
          <cell r="N744">
            <v>0.1</v>
          </cell>
          <cell r="O744" t="str">
            <v>DT</v>
          </cell>
          <cell r="P744" t="str">
            <v>FS</v>
          </cell>
          <cell r="Q744" t="str">
            <v>GAL.</v>
          </cell>
        </row>
        <row r="745">
          <cell r="A745" t="str">
            <v>TVG:GAL.</v>
          </cell>
          <cell r="B745" t="str">
            <v>. 19H00</v>
          </cell>
          <cell r="C745">
            <v>0.79166666666666663</v>
          </cell>
          <cell r="D745">
            <v>36282</v>
          </cell>
          <cell r="E745">
            <v>20</v>
          </cell>
          <cell r="F745">
            <v>1</v>
          </cell>
          <cell r="G745">
            <v>165</v>
          </cell>
          <cell r="H745">
            <v>2200</v>
          </cell>
          <cell r="I745">
            <v>0.1</v>
          </cell>
          <cell r="J745" t="str">
            <v xml:space="preserve"> EN XOGO</v>
          </cell>
          <cell r="K745" t="str">
            <v xml:space="preserve"> EN XOGO</v>
          </cell>
          <cell r="L745">
            <v>165</v>
          </cell>
          <cell r="M745">
            <v>2200</v>
          </cell>
          <cell r="N745">
            <v>0.1</v>
          </cell>
          <cell r="O745" t="str">
            <v>DT</v>
          </cell>
          <cell r="P745" t="str">
            <v>FS</v>
          </cell>
          <cell r="Q745" t="str">
            <v>GAL.</v>
          </cell>
        </row>
        <row r="746">
          <cell r="A746" t="str">
            <v>TVG:GAL.</v>
          </cell>
          <cell r="B746" t="str">
            <v>. 20H30</v>
          </cell>
          <cell r="C746">
            <v>0.85416666666666663</v>
          </cell>
          <cell r="D746">
            <v>36282</v>
          </cell>
          <cell r="E746">
            <v>20</v>
          </cell>
          <cell r="F746">
            <v>1</v>
          </cell>
          <cell r="G746">
            <v>215</v>
          </cell>
          <cell r="H746">
            <v>1024</v>
          </cell>
          <cell r="I746">
            <v>0.2</v>
          </cell>
          <cell r="J746" t="str">
            <v xml:space="preserve"> TELEXORNAL</v>
          </cell>
          <cell r="K746" t="str">
            <v xml:space="preserve"> TELEXORNAL</v>
          </cell>
          <cell r="L746">
            <v>215</v>
          </cell>
          <cell r="M746">
            <v>1024</v>
          </cell>
          <cell r="N746">
            <v>0.2</v>
          </cell>
          <cell r="O746" t="str">
            <v>PT</v>
          </cell>
          <cell r="P746" t="str">
            <v>FS</v>
          </cell>
          <cell r="Q746" t="str">
            <v>GAL.</v>
          </cell>
        </row>
        <row r="747">
          <cell r="A747" t="str">
            <v>TVG:GAL.</v>
          </cell>
          <cell r="B747" t="str">
            <v>. 21H00</v>
          </cell>
          <cell r="C747">
            <v>0.875</v>
          </cell>
          <cell r="D747">
            <v>36282</v>
          </cell>
          <cell r="E747">
            <v>20</v>
          </cell>
          <cell r="F747">
            <v>1</v>
          </cell>
          <cell r="G747">
            <v>300</v>
          </cell>
          <cell r="H747">
            <v>1429</v>
          </cell>
          <cell r="I747">
            <v>0.2</v>
          </cell>
          <cell r="J747" t="str">
            <v xml:space="preserve"> EN XOGO GOLES</v>
          </cell>
          <cell r="K747" t="str">
            <v xml:space="preserve"> EN XOGO GOLES</v>
          </cell>
          <cell r="L747">
            <v>300</v>
          </cell>
          <cell r="M747">
            <v>1429</v>
          </cell>
          <cell r="N747">
            <v>0.2</v>
          </cell>
          <cell r="O747" t="str">
            <v>PT</v>
          </cell>
          <cell r="P747" t="str">
            <v>FS</v>
          </cell>
          <cell r="Q747" t="str">
            <v>GAL.</v>
          </cell>
        </row>
        <row r="748">
          <cell r="A748" t="str">
            <v>TVG:GAL.</v>
          </cell>
          <cell r="B748" t="str">
            <v>. 21H30</v>
          </cell>
          <cell r="C748">
            <v>0.89583333333333337</v>
          </cell>
          <cell r="D748">
            <v>36282</v>
          </cell>
          <cell r="E748">
            <v>20</v>
          </cell>
          <cell r="F748">
            <v>1</v>
          </cell>
          <cell r="G748">
            <v>300</v>
          </cell>
          <cell r="H748">
            <v>1071</v>
          </cell>
          <cell r="I748">
            <v>0.3</v>
          </cell>
          <cell r="J748" t="str">
            <v xml:space="preserve"> EN XOGO GOLES</v>
          </cell>
          <cell r="K748" t="str">
            <v xml:space="preserve"> EN XOGO GOLES</v>
          </cell>
          <cell r="L748">
            <v>300</v>
          </cell>
          <cell r="M748">
            <v>1071</v>
          </cell>
          <cell r="N748">
            <v>0.3</v>
          </cell>
          <cell r="O748" t="str">
            <v>PT</v>
          </cell>
          <cell r="P748" t="str">
            <v>FS</v>
          </cell>
          <cell r="Q748" t="str">
            <v>GAL.</v>
          </cell>
        </row>
        <row r="749">
          <cell r="A749" t="str">
            <v>TVG:GAL.</v>
          </cell>
          <cell r="B749" t="str">
            <v>. 22H30</v>
          </cell>
          <cell r="C749">
            <v>0.9375</v>
          </cell>
          <cell r="D749">
            <v>36282</v>
          </cell>
          <cell r="E749">
            <v>20</v>
          </cell>
          <cell r="F749">
            <v>1</v>
          </cell>
          <cell r="G749">
            <v>300</v>
          </cell>
          <cell r="H749">
            <v>1429</v>
          </cell>
          <cell r="I749">
            <v>0.2</v>
          </cell>
          <cell r="J749" t="str">
            <v xml:space="preserve"> EN XOGO GOLES</v>
          </cell>
          <cell r="K749" t="str">
            <v xml:space="preserve"> EN XOGO GOLES</v>
          </cell>
          <cell r="L749">
            <v>300</v>
          </cell>
          <cell r="M749">
            <v>1429</v>
          </cell>
          <cell r="N749">
            <v>0.2</v>
          </cell>
          <cell r="O749" t="str">
            <v>PT</v>
          </cell>
          <cell r="P749" t="str">
            <v>FS</v>
          </cell>
          <cell r="Q749" t="str">
            <v>GAL.</v>
          </cell>
        </row>
        <row r="750">
          <cell r="A750" t="str">
            <v>TVG:GAL.</v>
          </cell>
          <cell r="B750" t="str">
            <v>. 24H00</v>
          </cell>
          <cell r="C750">
            <v>1</v>
          </cell>
          <cell r="D750">
            <v>36282</v>
          </cell>
          <cell r="E750">
            <v>20</v>
          </cell>
          <cell r="F750">
            <v>1</v>
          </cell>
          <cell r="G750">
            <v>70</v>
          </cell>
          <cell r="H750">
            <v>333</v>
          </cell>
          <cell r="I750">
            <v>0.2</v>
          </cell>
          <cell r="J750" t="str">
            <v xml:space="preserve"> CINE</v>
          </cell>
          <cell r="K750" t="str">
            <v xml:space="preserve"> CINE</v>
          </cell>
          <cell r="L750">
            <v>70</v>
          </cell>
          <cell r="M750">
            <v>333</v>
          </cell>
          <cell r="N750">
            <v>0.2</v>
          </cell>
          <cell r="O750" t="str">
            <v>PT</v>
          </cell>
          <cell r="P750" t="str">
            <v>FS</v>
          </cell>
          <cell r="Q750" t="str">
            <v>GAL.</v>
          </cell>
        </row>
        <row r="751">
          <cell r="A751" t="str">
            <v>TVG:GAL.</v>
          </cell>
          <cell r="B751" t="str">
            <v>. 13H30</v>
          </cell>
          <cell r="C751">
            <v>0.5625</v>
          </cell>
          <cell r="D751">
            <v>36283</v>
          </cell>
          <cell r="E751">
            <v>20</v>
          </cell>
          <cell r="F751">
            <v>1</v>
          </cell>
          <cell r="G751">
            <v>150</v>
          </cell>
          <cell r="H751">
            <v>1000</v>
          </cell>
          <cell r="I751">
            <v>0.1</v>
          </cell>
          <cell r="J751" t="str">
            <v xml:space="preserve"> TELEXORNAL REVISTA</v>
          </cell>
          <cell r="K751" t="str">
            <v xml:space="preserve"> TELEXORNAL REVISTA</v>
          </cell>
          <cell r="L751">
            <v>150</v>
          </cell>
          <cell r="M751">
            <v>1000</v>
          </cell>
          <cell r="N751">
            <v>0.1</v>
          </cell>
          <cell r="O751" t="str">
            <v>DT</v>
          </cell>
          <cell r="P751" t="str">
            <v>Lab</v>
          </cell>
          <cell r="Q751" t="str">
            <v>GAL.</v>
          </cell>
        </row>
        <row r="752">
          <cell r="A752" t="str">
            <v>TVG:GAL.</v>
          </cell>
          <cell r="B752" t="str">
            <v>. 15H30</v>
          </cell>
          <cell r="C752">
            <v>0.64583333333333337</v>
          </cell>
          <cell r="D752">
            <v>36283</v>
          </cell>
          <cell r="E752">
            <v>20</v>
          </cell>
          <cell r="F752">
            <v>1</v>
          </cell>
          <cell r="G752">
            <v>150</v>
          </cell>
          <cell r="H752">
            <v>1000</v>
          </cell>
          <cell r="I752">
            <v>0.1</v>
          </cell>
          <cell r="J752" t="str">
            <v xml:space="preserve"> TELEXORNAL DEPORTES</v>
          </cell>
          <cell r="K752" t="str">
            <v xml:space="preserve"> TELEXORNAL DEPORTES</v>
          </cell>
          <cell r="L752">
            <v>150</v>
          </cell>
          <cell r="M752">
            <v>1000</v>
          </cell>
          <cell r="N752">
            <v>0.1</v>
          </cell>
          <cell r="O752" t="str">
            <v>DT</v>
          </cell>
          <cell r="P752" t="str">
            <v>Lab</v>
          </cell>
          <cell r="Q752" t="str">
            <v>GAL.</v>
          </cell>
        </row>
        <row r="753">
          <cell r="A753" t="str">
            <v>TVG:GAL.</v>
          </cell>
          <cell r="B753" t="str">
            <v>. 20H30</v>
          </cell>
          <cell r="C753">
            <v>0.85416666666666663</v>
          </cell>
          <cell r="D753">
            <v>36283</v>
          </cell>
          <cell r="E753">
            <v>20</v>
          </cell>
          <cell r="F753">
            <v>1</v>
          </cell>
          <cell r="G753">
            <v>300</v>
          </cell>
          <cell r="H753">
            <v>4286</v>
          </cell>
          <cell r="I753">
            <v>0.1</v>
          </cell>
          <cell r="J753" t="str">
            <v xml:space="preserve"> TELEXORNAL</v>
          </cell>
          <cell r="K753" t="str">
            <v xml:space="preserve"> TELEXORNAL</v>
          </cell>
          <cell r="L753">
            <v>300</v>
          </cell>
          <cell r="M753">
            <v>4286</v>
          </cell>
          <cell r="N753">
            <v>0.1</v>
          </cell>
          <cell r="O753" t="str">
            <v>PT</v>
          </cell>
          <cell r="P753" t="str">
            <v>Lab</v>
          </cell>
          <cell r="Q753" t="str">
            <v>GAL.</v>
          </cell>
        </row>
        <row r="754">
          <cell r="A754" t="str">
            <v>TVG:GAL.</v>
          </cell>
          <cell r="B754" t="str">
            <v>. 21H30</v>
          </cell>
          <cell r="C754">
            <v>0.89583333333333337</v>
          </cell>
          <cell r="D754">
            <v>36283</v>
          </cell>
          <cell r="E754">
            <v>20</v>
          </cell>
          <cell r="F754">
            <v>1</v>
          </cell>
          <cell r="G754">
            <v>200</v>
          </cell>
          <cell r="H754">
            <v>714</v>
          </cell>
          <cell r="I754">
            <v>0.3</v>
          </cell>
          <cell r="J754" t="str">
            <v xml:space="preserve"> TELEXORNAL DEPORTES</v>
          </cell>
          <cell r="K754" t="str">
            <v xml:space="preserve"> TELEXORNAL DEPORTES</v>
          </cell>
          <cell r="L754">
            <v>200</v>
          </cell>
          <cell r="M754">
            <v>714</v>
          </cell>
          <cell r="N754">
            <v>0.3</v>
          </cell>
          <cell r="O754" t="str">
            <v>PT</v>
          </cell>
          <cell r="P754" t="str">
            <v>Lab</v>
          </cell>
          <cell r="Q754" t="str">
            <v>GAL.</v>
          </cell>
        </row>
        <row r="755">
          <cell r="A755" t="str">
            <v>TVG:GAL.</v>
          </cell>
          <cell r="B755" t="str">
            <v>. 14H00</v>
          </cell>
          <cell r="C755">
            <v>0.58333333333333337</v>
          </cell>
          <cell r="D755">
            <v>36284</v>
          </cell>
          <cell r="E755">
            <v>20</v>
          </cell>
          <cell r="F755">
            <v>1</v>
          </cell>
          <cell r="G755">
            <v>300</v>
          </cell>
          <cell r="H755">
            <v>1000</v>
          </cell>
          <cell r="I755">
            <v>0.3</v>
          </cell>
          <cell r="J755" t="str">
            <v xml:space="preserve"> TELEXORNAL GALICIA</v>
          </cell>
          <cell r="K755" t="str">
            <v xml:space="preserve"> TELEXORNAL GALICIA</v>
          </cell>
          <cell r="L755">
            <v>300</v>
          </cell>
          <cell r="M755">
            <v>1000</v>
          </cell>
          <cell r="N755">
            <v>0.3</v>
          </cell>
          <cell r="O755" t="str">
            <v>DT</v>
          </cell>
          <cell r="P755" t="str">
            <v>Lab</v>
          </cell>
          <cell r="Q755" t="str">
            <v>GAL.</v>
          </cell>
        </row>
        <row r="756">
          <cell r="A756" t="str">
            <v>TVG:GAL.</v>
          </cell>
          <cell r="B756" t="str">
            <v>. 21H00</v>
          </cell>
          <cell r="C756">
            <v>0.875</v>
          </cell>
          <cell r="D756">
            <v>36284</v>
          </cell>
          <cell r="E756">
            <v>20</v>
          </cell>
          <cell r="F756">
            <v>1</v>
          </cell>
          <cell r="G756">
            <v>300</v>
          </cell>
          <cell r="H756">
            <v>2143</v>
          </cell>
          <cell r="I756">
            <v>0.1</v>
          </cell>
          <cell r="J756" t="str">
            <v xml:space="preserve"> TELEXORNAL</v>
          </cell>
          <cell r="K756" t="str">
            <v xml:space="preserve"> TELEXORNAL</v>
          </cell>
          <cell r="L756">
            <v>300</v>
          </cell>
          <cell r="M756">
            <v>2143</v>
          </cell>
          <cell r="N756">
            <v>0.1</v>
          </cell>
          <cell r="O756" t="str">
            <v>PT</v>
          </cell>
          <cell r="P756" t="str">
            <v>Lab</v>
          </cell>
          <cell r="Q756" t="str">
            <v>GAL.</v>
          </cell>
        </row>
        <row r="757">
          <cell r="A757" t="str">
            <v>TVG:GAL.</v>
          </cell>
          <cell r="B757" t="str">
            <v>. 21H30</v>
          </cell>
          <cell r="C757">
            <v>0.89583333333333337</v>
          </cell>
          <cell r="D757">
            <v>36284</v>
          </cell>
          <cell r="E757">
            <v>20</v>
          </cell>
          <cell r="F757">
            <v>1</v>
          </cell>
          <cell r="G757">
            <v>200</v>
          </cell>
          <cell r="H757">
            <v>1429</v>
          </cell>
          <cell r="I757">
            <v>0.1</v>
          </cell>
          <cell r="J757" t="str">
            <v xml:space="preserve"> TELEXORNAL DEPORTES</v>
          </cell>
          <cell r="K757" t="str">
            <v xml:space="preserve"> TELEXORNAL DEPORTES</v>
          </cell>
          <cell r="L757">
            <v>200</v>
          </cell>
          <cell r="M757">
            <v>1429</v>
          </cell>
          <cell r="N757">
            <v>0.1</v>
          </cell>
          <cell r="O757" t="str">
            <v>PT</v>
          </cell>
          <cell r="P757" t="str">
            <v>Lab</v>
          </cell>
          <cell r="Q757" t="str">
            <v>GAL.</v>
          </cell>
        </row>
        <row r="758">
          <cell r="A758" t="str">
            <v>TVG:GAL.</v>
          </cell>
          <cell r="B758" t="str">
            <v>. 15H30</v>
          </cell>
          <cell r="C758">
            <v>0.64583333333333337</v>
          </cell>
          <cell r="D758">
            <v>36285</v>
          </cell>
          <cell r="E758">
            <v>20</v>
          </cell>
          <cell r="F758">
            <v>1</v>
          </cell>
          <cell r="G758">
            <v>150</v>
          </cell>
          <cell r="H758">
            <v>1000</v>
          </cell>
          <cell r="I758">
            <v>0.1</v>
          </cell>
          <cell r="J758" t="str">
            <v xml:space="preserve"> TELEXORNAL DEPORTES</v>
          </cell>
          <cell r="K758" t="str">
            <v xml:space="preserve"> TELEXORNAL DEPORTES</v>
          </cell>
          <cell r="L758">
            <v>150</v>
          </cell>
          <cell r="M758">
            <v>1000</v>
          </cell>
          <cell r="N758">
            <v>0.1</v>
          </cell>
          <cell r="O758" t="str">
            <v>DT</v>
          </cell>
          <cell r="P758" t="str">
            <v>Lab</v>
          </cell>
          <cell r="Q758" t="str">
            <v>GAL.</v>
          </cell>
        </row>
        <row r="759">
          <cell r="A759" t="str">
            <v>TVG:GAL.</v>
          </cell>
          <cell r="B759" t="str">
            <v>. 20H30</v>
          </cell>
          <cell r="C759">
            <v>0.85416666666666663</v>
          </cell>
          <cell r="D759">
            <v>36285</v>
          </cell>
          <cell r="E759">
            <v>20</v>
          </cell>
          <cell r="F759">
            <v>1</v>
          </cell>
          <cell r="G759">
            <v>300</v>
          </cell>
          <cell r="H759">
            <v>2143</v>
          </cell>
          <cell r="I759">
            <v>0.1</v>
          </cell>
          <cell r="J759" t="str">
            <v xml:space="preserve"> TELEXORNAL</v>
          </cell>
          <cell r="K759" t="str">
            <v xml:space="preserve"> TELEXORNAL</v>
          </cell>
          <cell r="L759">
            <v>300</v>
          </cell>
          <cell r="M759">
            <v>2143</v>
          </cell>
          <cell r="N759">
            <v>0.1</v>
          </cell>
          <cell r="O759" t="str">
            <v>PT</v>
          </cell>
          <cell r="P759" t="str">
            <v>Lab</v>
          </cell>
          <cell r="Q759" t="str">
            <v>GAL.</v>
          </cell>
        </row>
        <row r="760">
          <cell r="A760" t="str">
            <v>TVG:GAL.</v>
          </cell>
          <cell r="B760" t="str">
            <v>. 21H00</v>
          </cell>
          <cell r="C760">
            <v>0.875</v>
          </cell>
          <cell r="D760">
            <v>36285</v>
          </cell>
          <cell r="E760">
            <v>20</v>
          </cell>
          <cell r="F760">
            <v>1</v>
          </cell>
          <cell r="G760">
            <v>300</v>
          </cell>
          <cell r="H760">
            <v>1429</v>
          </cell>
          <cell r="I760">
            <v>0.2</v>
          </cell>
          <cell r="J760" t="str">
            <v xml:space="preserve"> TELEXORNAL</v>
          </cell>
          <cell r="K760" t="str">
            <v xml:space="preserve"> TELEXORNAL</v>
          </cell>
          <cell r="L760">
            <v>300</v>
          </cell>
          <cell r="M760">
            <v>1429</v>
          </cell>
          <cell r="N760">
            <v>0.2</v>
          </cell>
          <cell r="O760" t="str">
            <v>PT</v>
          </cell>
          <cell r="P760" t="str">
            <v>Lab</v>
          </cell>
          <cell r="Q760" t="str">
            <v>GAL.</v>
          </cell>
        </row>
        <row r="761">
          <cell r="A761" t="str">
            <v>TVG:GAL.</v>
          </cell>
          <cell r="B761" t="str">
            <v>. 21H30</v>
          </cell>
          <cell r="C761">
            <v>0.89583333333333337</v>
          </cell>
          <cell r="D761">
            <v>36285</v>
          </cell>
          <cell r="E761">
            <v>20</v>
          </cell>
          <cell r="F761">
            <v>1</v>
          </cell>
          <cell r="G761">
            <v>200</v>
          </cell>
          <cell r="H761">
            <v>714</v>
          </cell>
          <cell r="I761">
            <v>0.3</v>
          </cell>
          <cell r="J761" t="str">
            <v xml:space="preserve"> TELEXORNAL DEPORTES</v>
          </cell>
          <cell r="K761" t="str">
            <v xml:space="preserve"> TELEXORNAL DEPORTES</v>
          </cell>
          <cell r="L761">
            <v>200</v>
          </cell>
          <cell r="M761">
            <v>714</v>
          </cell>
          <cell r="N761">
            <v>0.3</v>
          </cell>
          <cell r="O761" t="str">
            <v>PT</v>
          </cell>
          <cell r="P761" t="str">
            <v>Lab</v>
          </cell>
          <cell r="Q761" t="str">
            <v>GAL.</v>
          </cell>
        </row>
        <row r="762">
          <cell r="A762" t="str">
            <v>TVG:GAL.</v>
          </cell>
          <cell r="B762" t="str">
            <v>. 23H30</v>
          </cell>
          <cell r="C762">
            <v>0.97916666666666663</v>
          </cell>
          <cell r="D762">
            <v>36285</v>
          </cell>
          <cell r="E762">
            <v>20</v>
          </cell>
          <cell r="F762">
            <v>1</v>
          </cell>
          <cell r="G762">
            <v>330</v>
          </cell>
          <cell r="H762">
            <v>786</v>
          </cell>
          <cell r="I762">
            <v>0.4</v>
          </cell>
          <cell r="J762" t="str">
            <v xml:space="preserve"> GALEGUIDADE</v>
          </cell>
          <cell r="K762" t="str">
            <v xml:space="preserve"> GALEGUIDADE</v>
          </cell>
          <cell r="L762">
            <v>330</v>
          </cell>
          <cell r="M762">
            <v>786</v>
          </cell>
          <cell r="N762">
            <v>0.4</v>
          </cell>
          <cell r="O762" t="str">
            <v>PT</v>
          </cell>
          <cell r="P762" t="str">
            <v>Lab</v>
          </cell>
          <cell r="Q762" t="str">
            <v>GAL.</v>
          </cell>
        </row>
        <row r="763">
          <cell r="A763" t="str">
            <v>TVG:GAL.</v>
          </cell>
          <cell r="B763" t="str">
            <v>. 14H00</v>
          </cell>
          <cell r="C763">
            <v>0.58333333333333337</v>
          </cell>
          <cell r="D763">
            <v>36286</v>
          </cell>
          <cell r="E763">
            <v>20</v>
          </cell>
          <cell r="F763">
            <v>1</v>
          </cell>
          <cell r="G763">
            <v>300</v>
          </cell>
          <cell r="H763">
            <v>1000</v>
          </cell>
          <cell r="I763">
            <v>0.3</v>
          </cell>
          <cell r="J763" t="str">
            <v xml:space="preserve"> TELEXORNAL GALICIA</v>
          </cell>
          <cell r="K763" t="str">
            <v xml:space="preserve"> TELEXORNAL GALICIA</v>
          </cell>
          <cell r="L763">
            <v>300</v>
          </cell>
          <cell r="M763">
            <v>1000</v>
          </cell>
          <cell r="N763">
            <v>0.3</v>
          </cell>
          <cell r="O763" t="str">
            <v>DT</v>
          </cell>
          <cell r="P763" t="str">
            <v>Lab</v>
          </cell>
          <cell r="Q763" t="str">
            <v>GAL.</v>
          </cell>
        </row>
        <row r="764">
          <cell r="A764" t="str">
            <v>TVG:GAL.</v>
          </cell>
          <cell r="B764" t="str">
            <v>. 15H00</v>
          </cell>
          <cell r="C764">
            <v>0.625</v>
          </cell>
          <cell r="D764">
            <v>36286</v>
          </cell>
          <cell r="E764">
            <v>20</v>
          </cell>
          <cell r="F764">
            <v>1</v>
          </cell>
          <cell r="G764">
            <v>350</v>
          </cell>
          <cell r="H764">
            <v>2333</v>
          </cell>
          <cell r="I764">
            <v>0.1</v>
          </cell>
          <cell r="J764" t="str">
            <v xml:space="preserve"> TELEXORNAL</v>
          </cell>
          <cell r="K764" t="str">
            <v xml:space="preserve"> TELEXORNAL</v>
          </cell>
          <cell r="L764">
            <v>350</v>
          </cell>
          <cell r="M764">
            <v>2333</v>
          </cell>
          <cell r="N764">
            <v>0.1</v>
          </cell>
          <cell r="O764" t="str">
            <v>DT</v>
          </cell>
          <cell r="P764" t="str">
            <v>Lab</v>
          </cell>
          <cell r="Q764" t="str">
            <v>GAL.</v>
          </cell>
        </row>
        <row r="765">
          <cell r="A765" t="str">
            <v>TVG:GAL.</v>
          </cell>
          <cell r="B765" t="str">
            <v>. 20H30</v>
          </cell>
          <cell r="C765">
            <v>0.85416666666666663</v>
          </cell>
          <cell r="D765">
            <v>36286</v>
          </cell>
          <cell r="E765">
            <v>20</v>
          </cell>
          <cell r="F765">
            <v>1</v>
          </cell>
          <cell r="G765">
            <v>300</v>
          </cell>
          <cell r="H765">
            <v>2143</v>
          </cell>
          <cell r="I765">
            <v>0.1</v>
          </cell>
          <cell r="J765" t="str">
            <v xml:space="preserve"> TELEXORNAL</v>
          </cell>
          <cell r="K765" t="str">
            <v xml:space="preserve"> TELEXORNAL</v>
          </cell>
          <cell r="L765">
            <v>300</v>
          </cell>
          <cell r="M765">
            <v>2143</v>
          </cell>
          <cell r="N765">
            <v>0.1</v>
          </cell>
          <cell r="O765" t="str">
            <v>PT</v>
          </cell>
          <cell r="P765" t="str">
            <v>Lab</v>
          </cell>
          <cell r="Q765" t="str">
            <v>GAL.</v>
          </cell>
        </row>
        <row r="766">
          <cell r="A766" t="str">
            <v>TVG:GAL.</v>
          </cell>
          <cell r="B766" t="str">
            <v>. 21H00</v>
          </cell>
          <cell r="C766">
            <v>0.875</v>
          </cell>
          <cell r="D766">
            <v>36286</v>
          </cell>
          <cell r="E766">
            <v>20</v>
          </cell>
          <cell r="F766">
            <v>1</v>
          </cell>
          <cell r="G766">
            <v>300</v>
          </cell>
          <cell r="H766">
            <v>2143</v>
          </cell>
          <cell r="I766">
            <v>0.1</v>
          </cell>
          <cell r="J766" t="str">
            <v xml:space="preserve"> TELEXORNAL</v>
          </cell>
          <cell r="K766" t="str">
            <v xml:space="preserve"> TELEXORNAL</v>
          </cell>
          <cell r="L766">
            <v>300</v>
          </cell>
          <cell r="M766">
            <v>2143</v>
          </cell>
          <cell r="N766">
            <v>0.1</v>
          </cell>
          <cell r="O766" t="str">
            <v>PT</v>
          </cell>
          <cell r="P766" t="str">
            <v>Lab</v>
          </cell>
          <cell r="Q766" t="str">
            <v>GAL.</v>
          </cell>
        </row>
        <row r="767">
          <cell r="A767" t="str">
            <v>TVG:GAL.</v>
          </cell>
          <cell r="B767" t="str">
            <v>. 21H30</v>
          </cell>
          <cell r="C767">
            <v>0.89583333333333337</v>
          </cell>
          <cell r="D767">
            <v>36286</v>
          </cell>
          <cell r="E767">
            <v>20</v>
          </cell>
          <cell r="F767">
            <v>1</v>
          </cell>
          <cell r="G767">
            <v>200</v>
          </cell>
          <cell r="H767">
            <v>1429</v>
          </cell>
          <cell r="I767">
            <v>0.1</v>
          </cell>
          <cell r="J767" t="str">
            <v xml:space="preserve"> TELEXORNAL DEPORTES</v>
          </cell>
          <cell r="K767" t="str">
            <v xml:space="preserve"> TELEXORNAL DEPORTES</v>
          </cell>
          <cell r="L767">
            <v>200</v>
          </cell>
          <cell r="M767">
            <v>1429</v>
          </cell>
          <cell r="N767">
            <v>0.1</v>
          </cell>
          <cell r="O767" t="str">
            <v>PT</v>
          </cell>
          <cell r="P767" t="str">
            <v>Lab</v>
          </cell>
          <cell r="Q767" t="str">
            <v>GAL.</v>
          </cell>
        </row>
        <row r="768">
          <cell r="A768" t="str">
            <v>TVG:GAL.</v>
          </cell>
          <cell r="B768" t="str">
            <v>. 22H00</v>
          </cell>
          <cell r="C768">
            <v>0.91666666666666663</v>
          </cell>
          <cell r="D768">
            <v>36286</v>
          </cell>
          <cell r="E768">
            <v>20</v>
          </cell>
          <cell r="F768">
            <v>1</v>
          </cell>
          <cell r="G768">
            <v>360</v>
          </cell>
          <cell r="H768">
            <v>1029</v>
          </cell>
          <cell r="I768">
            <v>0.3</v>
          </cell>
          <cell r="J768" t="str">
            <v xml:space="preserve"> CINE</v>
          </cell>
          <cell r="K768" t="str">
            <v xml:space="preserve"> CINE</v>
          </cell>
          <cell r="L768">
            <v>360</v>
          </cell>
          <cell r="M768">
            <v>1029</v>
          </cell>
          <cell r="N768">
            <v>0.3</v>
          </cell>
          <cell r="O768" t="str">
            <v>PT</v>
          </cell>
          <cell r="P768" t="str">
            <v>Lab</v>
          </cell>
          <cell r="Q768" t="str">
            <v>GAL.</v>
          </cell>
        </row>
        <row r="769">
          <cell r="A769" t="str">
            <v>TVG:GAL.</v>
          </cell>
          <cell r="B769" t="str">
            <v>. 15H00</v>
          </cell>
          <cell r="C769">
            <v>0.625</v>
          </cell>
          <cell r="D769">
            <v>36287</v>
          </cell>
          <cell r="E769">
            <v>20</v>
          </cell>
          <cell r="F769">
            <v>1</v>
          </cell>
          <cell r="G769">
            <v>350</v>
          </cell>
          <cell r="H769">
            <v>4667</v>
          </cell>
          <cell r="I769">
            <v>0.1</v>
          </cell>
          <cell r="J769" t="str">
            <v xml:space="preserve"> TELEXORNAL</v>
          </cell>
          <cell r="K769" t="str">
            <v xml:space="preserve"> TELEXORNAL</v>
          </cell>
          <cell r="L769">
            <v>350</v>
          </cell>
          <cell r="M769">
            <v>4667</v>
          </cell>
          <cell r="N769">
            <v>0.1</v>
          </cell>
          <cell r="O769" t="str">
            <v>DT</v>
          </cell>
          <cell r="P769" t="str">
            <v>Lab</v>
          </cell>
          <cell r="Q769" t="str">
            <v>GAL.</v>
          </cell>
        </row>
        <row r="770">
          <cell r="A770" t="str">
            <v>TVG:GAL.</v>
          </cell>
          <cell r="B770" t="str">
            <v>. 15H30</v>
          </cell>
          <cell r="C770">
            <v>0.64583333333333337</v>
          </cell>
          <cell r="D770">
            <v>36287</v>
          </cell>
          <cell r="E770">
            <v>20</v>
          </cell>
          <cell r="F770">
            <v>1</v>
          </cell>
          <cell r="G770">
            <v>150</v>
          </cell>
          <cell r="H770">
            <v>2000</v>
          </cell>
          <cell r="I770">
            <v>0.1</v>
          </cell>
          <cell r="J770" t="str">
            <v xml:space="preserve"> TELEXORNAL DEPORTES</v>
          </cell>
          <cell r="K770" t="str">
            <v xml:space="preserve"> TELEXORNAL DEPORTES</v>
          </cell>
          <cell r="L770">
            <v>150</v>
          </cell>
          <cell r="M770">
            <v>2000</v>
          </cell>
          <cell r="N770">
            <v>0.1</v>
          </cell>
          <cell r="O770" t="str">
            <v>DT</v>
          </cell>
          <cell r="P770" t="str">
            <v>Lab</v>
          </cell>
          <cell r="Q770" t="str">
            <v>GAL.</v>
          </cell>
        </row>
        <row r="771">
          <cell r="A771" t="str">
            <v>TVG:GAL.</v>
          </cell>
          <cell r="B771" t="str">
            <v>. 21H00</v>
          </cell>
          <cell r="C771">
            <v>0.875</v>
          </cell>
          <cell r="D771">
            <v>36287</v>
          </cell>
          <cell r="E771">
            <v>20</v>
          </cell>
          <cell r="F771">
            <v>1</v>
          </cell>
          <cell r="G771">
            <v>300</v>
          </cell>
          <cell r="H771">
            <v>2143</v>
          </cell>
          <cell r="I771">
            <v>0.1</v>
          </cell>
          <cell r="J771" t="str">
            <v xml:space="preserve"> TELEXORNAL</v>
          </cell>
          <cell r="K771" t="str">
            <v xml:space="preserve"> TELEXORNAL</v>
          </cell>
          <cell r="L771">
            <v>300</v>
          </cell>
          <cell r="M771">
            <v>2143</v>
          </cell>
          <cell r="N771">
            <v>0.1</v>
          </cell>
          <cell r="O771" t="str">
            <v>PT</v>
          </cell>
          <cell r="P771" t="str">
            <v>Lab</v>
          </cell>
          <cell r="Q771" t="str">
            <v>GAL.</v>
          </cell>
        </row>
        <row r="772">
          <cell r="A772" t="str">
            <v>TVG:GAL.</v>
          </cell>
          <cell r="B772" t="str">
            <v>. 21H30</v>
          </cell>
          <cell r="C772">
            <v>0.89583333333333337</v>
          </cell>
          <cell r="D772">
            <v>36287</v>
          </cell>
          <cell r="E772">
            <v>20</v>
          </cell>
          <cell r="F772">
            <v>1</v>
          </cell>
          <cell r="G772">
            <v>200</v>
          </cell>
          <cell r="H772">
            <v>1429</v>
          </cell>
          <cell r="I772">
            <v>0.1</v>
          </cell>
          <cell r="J772" t="str">
            <v xml:space="preserve"> TELEXORNAL DEPORTES</v>
          </cell>
          <cell r="K772" t="str">
            <v xml:space="preserve"> TELEXORNAL DEPORTES</v>
          </cell>
          <cell r="L772">
            <v>200</v>
          </cell>
          <cell r="M772">
            <v>1429</v>
          </cell>
          <cell r="N772">
            <v>0.1</v>
          </cell>
          <cell r="O772" t="str">
            <v>PT</v>
          </cell>
          <cell r="P772" t="str">
            <v>Lab</v>
          </cell>
          <cell r="Q772" t="str">
            <v>GAL.</v>
          </cell>
        </row>
        <row r="773">
          <cell r="A773" t="str">
            <v>TVG:GAL.</v>
          </cell>
          <cell r="B773" t="str">
            <v>. 15H00</v>
          </cell>
          <cell r="C773">
            <v>0.625</v>
          </cell>
          <cell r="D773">
            <v>36288</v>
          </cell>
          <cell r="E773">
            <v>20</v>
          </cell>
          <cell r="F773">
            <v>1</v>
          </cell>
          <cell r="G773">
            <v>350</v>
          </cell>
          <cell r="H773">
            <v>1556</v>
          </cell>
          <cell r="I773">
            <v>0.2</v>
          </cell>
          <cell r="J773" t="str">
            <v xml:space="preserve"> TELEXORNAL</v>
          </cell>
          <cell r="K773" t="str">
            <v xml:space="preserve"> TELEXORNAL</v>
          </cell>
          <cell r="L773">
            <v>350</v>
          </cell>
          <cell r="M773">
            <v>1556</v>
          </cell>
          <cell r="N773">
            <v>0.2</v>
          </cell>
          <cell r="O773" t="str">
            <v>DT</v>
          </cell>
          <cell r="P773" t="str">
            <v>FS</v>
          </cell>
          <cell r="Q773" t="str">
            <v>GAL.</v>
          </cell>
        </row>
        <row r="774">
          <cell r="A774" t="str">
            <v>TVG:GAL.</v>
          </cell>
          <cell r="B774" t="str">
            <v>. 20H00</v>
          </cell>
          <cell r="C774">
            <v>0.83333333333333337</v>
          </cell>
          <cell r="D774">
            <v>36288</v>
          </cell>
          <cell r="E774">
            <v>20</v>
          </cell>
          <cell r="F774">
            <v>1</v>
          </cell>
          <cell r="G774">
            <v>215</v>
          </cell>
          <cell r="H774">
            <v>3072</v>
          </cell>
          <cell r="I774">
            <v>0.1</v>
          </cell>
          <cell r="J774" t="str">
            <v xml:space="preserve"> TELEXORNAL</v>
          </cell>
          <cell r="K774" t="str">
            <v xml:space="preserve"> TELEXORNAL</v>
          </cell>
          <cell r="L774">
            <v>215</v>
          </cell>
          <cell r="M774">
            <v>3072</v>
          </cell>
          <cell r="N774">
            <v>0.1</v>
          </cell>
          <cell r="O774" t="str">
            <v>DT</v>
          </cell>
          <cell r="P774" t="str">
            <v>FS</v>
          </cell>
          <cell r="Q774" t="str">
            <v>GAL.</v>
          </cell>
        </row>
        <row r="775">
          <cell r="A775" t="str">
            <v>TVG:GAL.</v>
          </cell>
          <cell r="B775" t="str">
            <v>. 23H00</v>
          </cell>
          <cell r="C775">
            <v>0.95833333333333337</v>
          </cell>
          <cell r="D775">
            <v>36288</v>
          </cell>
          <cell r="E775">
            <v>20</v>
          </cell>
          <cell r="F775">
            <v>1</v>
          </cell>
          <cell r="G775">
            <v>350</v>
          </cell>
          <cell r="H775">
            <v>1250</v>
          </cell>
          <cell r="I775">
            <v>0.3</v>
          </cell>
          <cell r="J775" t="str">
            <v xml:space="preserve"> CINE</v>
          </cell>
          <cell r="K775" t="str">
            <v xml:space="preserve"> CINE</v>
          </cell>
          <cell r="L775">
            <v>350</v>
          </cell>
          <cell r="M775">
            <v>1250</v>
          </cell>
          <cell r="N775">
            <v>0.3</v>
          </cell>
          <cell r="O775" t="str">
            <v>PT</v>
          </cell>
          <cell r="P775" t="str">
            <v>FS</v>
          </cell>
          <cell r="Q775" t="str">
            <v>GAL.</v>
          </cell>
        </row>
        <row r="776">
          <cell r="A776" t="str">
            <v>TVG:GAL.</v>
          </cell>
          <cell r="B776" t="str">
            <v>. 24H00</v>
          </cell>
          <cell r="C776">
            <v>1</v>
          </cell>
          <cell r="D776">
            <v>36288</v>
          </cell>
          <cell r="E776">
            <v>20</v>
          </cell>
          <cell r="F776">
            <v>1</v>
          </cell>
          <cell r="G776">
            <v>350</v>
          </cell>
          <cell r="H776">
            <v>1250</v>
          </cell>
          <cell r="I776">
            <v>0.3</v>
          </cell>
          <cell r="J776" t="str">
            <v xml:space="preserve"> CINE</v>
          </cell>
          <cell r="K776" t="str">
            <v xml:space="preserve"> CINE</v>
          </cell>
          <cell r="L776">
            <v>350</v>
          </cell>
          <cell r="M776">
            <v>1250</v>
          </cell>
          <cell r="N776">
            <v>0.3</v>
          </cell>
          <cell r="O776" t="str">
            <v>PT</v>
          </cell>
          <cell r="P776" t="str">
            <v>FS</v>
          </cell>
          <cell r="Q776" t="str">
            <v>GAL.</v>
          </cell>
        </row>
        <row r="777">
          <cell r="A777" t="str">
            <v>TVG:GAL.</v>
          </cell>
          <cell r="B777" t="str">
            <v>. 15H30</v>
          </cell>
          <cell r="C777">
            <v>0.64583333333333337</v>
          </cell>
          <cell r="D777">
            <v>36289</v>
          </cell>
          <cell r="E777">
            <v>20</v>
          </cell>
          <cell r="F777">
            <v>1</v>
          </cell>
          <cell r="G777">
            <v>150</v>
          </cell>
          <cell r="H777">
            <v>667</v>
          </cell>
          <cell r="I777">
            <v>0.2</v>
          </cell>
          <cell r="J777" t="str">
            <v xml:space="preserve"> TELEXORNAL DEPORTES</v>
          </cell>
          <cell r="K777" t="str">
            <v xml:space="preserve"> TELEXORNAL DEPORTES</v>
          </cell>
          <cell r="L777">
            <v>150</v>
          </cell>
          <cell r="M777">
            <v>667</v>
          </cell>
          <cell r="N777">
            <v>0.2</v>
          </cell>
          <cell r="O777" t="str">
            <v>DT</v>
          </cell>
          <cell r="P777" t="str">
            <v>FS</v>
          </cell>
          <cell r="Q777" t="str">
            <v>GAL.</v>
          </cell>
        </row>
        <row r="778">
          <cell r="A778" t="str">
            <v>TVG:GAL.</v>
          </cell>
          <cell r="B778" t="str">
            <v>. 20H30</v>
          </cell>
          <cell r="C778">
            <v>0.85416666666666663</v>
          </cell>
          <cell r="D778">
            <v>36289</v>
          </cell>
          <cell r="E778">
            <v>20</v>
          </cell>
          <cell r="F778">
            <v>1</v>
          </cell>
          <cell r="G778">
            <v>215</v>
          </cell>
          <cell r="H778">
            <v>1536</v>
          </cell>
          <cell r="I778">
            <v>0.1</v>
          </cell>
          <cell r="J778" t="str">
            <v xml:space="preserve"> TELEXORNAL</v>
          </cell>
          <cell r="K778" t="str">
            <v xml:space="preserve"> TELEXORNAL</v>
          </cell>
          <cell r="L778">
            <v>215</v>
          </cell>
          <cell r="M778">
            <v>1536</v>
          </cell>
          <cell r="N778">
            <v>0.1</v>
          </cell>
          <cell r="O778" t="str">
            <v>PT</v>
          </cell>
          <cell r="P778" t="str">
            <v>FS</v>
          </cell>
          <cell r="Q778" t="str">
            <v>GAL.</v>
          </cell>
        </row>
        <row r="779">
          <cell r="A779" t="str">
            <v>TVG:GAL.</v>
          </cell>
          <cell r="B779" t="str">
            <v>. 21H00</v>
          </cell>
          <cell r="C779">
            <v>0.875</v>
          </cell>
          <cell r="D779">
            <v>36289</v>
          </cell>
          <cell r="E779">
            <v>20</v>
          </cell>
          <cell r="F779">
            <v>1</v>
          </cell>
          <cell r="G779">
            <v>300</v>
          </cell>
          <cell r="H779">
            <v>1429</v>
          </cell>
          <cell r="I779">
            <v>0.2</v>
          </cell>
          <cell r="J779" t="str">
            <v xml:space="preserve"> EN XOGO GOLES</v>
          </cell>
          <cell r="K779" t="str">
            <v xml:space="preserve"> EN XOGO GOLES</v>
          </cell>
          <cell r="L779">
            <v>300</v>
          </cell>
          <cell r="M779">
            <v>1429</v>
          </cell>
          <cell r="N779">
            <v>0.2</v>
          </cell>
          <cell r="O779" t="str">
            <v>PT</v>
          </cell>
          <cell r="P779" t="str">
            <v>FS</v>
          </cell>
          <cell r="Q779" t="str">
            <v>GAL.</v>
          </cell>
        </row>
        <row r="780">
          <cell r="A780" t="str">
            <v>TVG:GAL.</v>
          </cell>
          <cell r="B780" t="str">
            <v>. 21H30</v>
          </cell>
          <cell r="C780">
            <v>0.89583333333333337</v>
          </cell>
          <cell r="D780">
            <v>36289</v>
          </cell>
          <cell r="E780">
            <v>20</v>
          </cell>
          <cell r="F780">
            <v>1</v>
          </cell>
          <cell r="G780">
            <v>300</v>
          </cell>
          <cell r="H780">
            <v>1429</v>
          </cell>
          <cell r="I780">
            <v>0.2</v>
          </cell>
          <cell r="J780" t="str">
            <v xml:space="preserve"> EN XOGO GOLES</v>
          </cell>
          <cell r="K780" t="str">
            <v xml:space="preserve"> EN XOGO GOLES</v>
          </cell>
          <cell r="L780">
            <v>300</v>
          </cell>
          <cell r="M780">
            <v>1429</v>
          </cell>
          <cell r="N780">
            <v>0.2</v>
          </cell>
          <cell r="O780" t="str">
            <v>PT</v>
          </cell>
          <cell r="P780" t="str">
            <v>FS</v>
          </cell>
          <cell r="Q780" t="str">
            <v>GAL.</v>
          </cell>
        </row>
        <row r="781">
          <cell r="A781" t="str">
            <v>TVG:GAL.</v>
          </cell>
          <cell r="B781" t="str">
            <v>. 22H30</v>
          </cell>
          <cell r="C781">
            <v>0.9375</v>
          </cell>
          <cell r="D781">
            <v>36289</v>
          </cell>
          <cell r="E781">
            <v>20</v>
          </cell>
          <cell r="F781">
            <v>1</v>
          </cell>
          <cell r="G781">
            <v>300</v>
          </cell>
          <cell r="H781">
            <v>1429</v>
          </cell>
          <cell r="I781">
            <v>0.2</v>
          </cell>
          <cell r="J781" t="str">
            <v xml:space="preserve"> EN XOGO GOLES</v>
          </cell>
          <cell r="K781" t="str">
            <v xml:space="preserve"> EN XOGO GOLES</v>
          </cell>
          <cell r="L781">
            <v>300</v>
          </cell>
          <cell r="M781">
            <v>1429</v>
          </cell>
          <cell r="N781">
            <v>0.2</v>
          </cell>
          <cell r="O781" t="str">
            <v>PT</v>
          </cell>
          <cell r="P781" t="str">
            <v>FS</v>
          </cell>
          <cell r="Q781" t="str">
            <v>GAL.</v>
          </cell>
        </row>
        <row r="782">
          <cell r="A782" t="str">
            <v>TVG:GAL.</v>
          </cell>
          <cell r="B782" t="str">
            <v>. 21H00</v>
          </cell>
          <cell r="C782">
            <v>0.875</v>
          </cell>
          <cell r="D782">
            <v>36290</v>
          </cell>
          <cell r="E782">
            <v>20</v>
          </cell>
          <cell r="F782">
            <v>1</v>
          </cell>
          <cell r="G782">
            <v>300</v>
          </cell>
          <cell r="H782">
            <v>2143</v>
          </cell>
          <cell r="I782">
            <v>0.1</v>
          </cell>
          <cell r="J782" t="str">
            <v xml:space="preserve"> TELEXORNAL</v>
          </cell>
          <cell r="K782" t="str">
            <v xml:space="preserve"> TELEXORNAL</v>
          </cell>
          <cell r="L782">
            <v>300</v>
          </cell>
          <cell r="M782">
            <v>2143</v>
          </cell>
          <cell r="N782">
            <v>0.1</v>
          </cell>
          <cell r="O782" t="str">
            <v>PT</v>
          </cell>
          <cell r="P782" t="str">
            <v>Lab</v>
          </cell>
          <cell r="Q782" t="str">
            <v>GAL.</v>
          </cell>
        </row>
        <row r="783">
          <cell r="A783" t="str">
            <v>TVG:GAL.</v>
          </cell>
          <cell r="B783" t="str">
            <v>. 21H30</v>
          </cell>
          <cell r="C783">
            <v>0.89583333333333337</v>
          </cell>
          <cell r="D783">
            <v>36290</v>
          </cell>
          <cell r="E783">
            <v>20</v>
          </cell>
          <cell r="F783">
            <v>1</v>
          </cell>
          <cell r="G783">
            <v>200</v>
          </cell>
          <cell r="H783">
            <v>714</v>
          </cell>
          <cell r="I783">
            <v>0.3</v>
          </cell>
          <cell r="J783" t="str">
            <v xml:space="preserve"> TELEXORNAL DEPORTES</v>
          </cell>
          <cell r="K783" t="str">
            <v xml:space="preserve"> TELEXORNAL DEPORTES</v>
          </cell>
          <cell r="L783">
            <v>200</v>
          </cell>
          <cell r="M783">
            <v>714</v>
          </cell>
          <cell r="N783">
            <v>0.3</v>
          </cell>
          <cell r="O783" t="str">
            <v>PT</v>
          </cell>
          <cell r="P783" t="str">
            <v>Lab</v>
          </cell>
          <cell r="Q783" t="str">
            <v>GAL.</v>
          </cell>
        </row>
        <row r="784">
          <cell r="A784" t="str">
            <v>TVG:GAL.</v>
          </cell>
          <cell r="B784" t="str">
            <v>. 21H00</v>
          </cell>
          <cell r="C784">
            <v>0.875</v>
          </cell>
          <cell r="D784">
            <v>36291</v>
          </cell>
          <cell r="E784">
            <v>20</v>
          </cell>
          <cell r="F784">
            <v>1</v>
          </cell>
          <cell r="G784">
            <v>300</v>
          </cell>
          <cell r="H784">
            <v>2143</v>
          </cell>
          <cell r="I784">
            <v>0.1</v>
          </cell>
          <cell r="J784" t="str">
            <v xml:space="preserve"> TELEXORNAL</v>
          </cell>
          <cell r="K784" t="str">
            <v xml:space="preserve"> TELEXORNAL</v>
          </cell>
          <cell r="L784">
            <v>300</v>
          </cell>
          <cell r="M784">
            <v>2143</v>
          </cell>
          <cell r="N784">
            <v>0.1</v>
          </cell>
          <cell r="O784" t="str">
            <v>PT</v>
          </cell>
          <cell r="P784" t="str">
            <v>Lab</v>
          </cell>
          <cell r="Q784" t="str">
            <v>GAL.</v>
          </cell>
        </row>
        <row r="785">
          <cell r="A785" t="str">
            <v>TVG:GAL.</v>
          </cell>
          <cell r="B785" t="str">
            <v>. 21H30</v>
          </cell>
          <cell r="C785">
            <v>0.89583333333333337</v>
          </cell>
          <cell r="D785">
            <v>36291</v>
          </cell>
          <cell r="E785">
            <v>20</v>
          </cell>
          <cell r="F785">
            <v>1</v>
          </cell>
          <cell r="G785">
            <v>200</v>
          </cell>
          <cell r="H785">
            <v>1429</v>
          </cell>
          <cell r="I785">
            <v>0.1</v>
          </cell>
          <cell r="J785" t="str">
            <v xml:space="preserve"> TELEXORNAL DEPORTES</v>
          </cell>
          <cell r="K785" t="str">
            <v xml:space="preserve"> TELEXORNAL DEPORTES</v>
          </cell>
          <cell r="L785">
            <v>200</v>
          </cell>
          <cell r="M785">
            <v>1429</v>
          </cell>
          <cell r="N785">
            <v>0.1</v>
          </cell>
          <cell r="O785" t="str">
            <v>PT</v>
          </cell>
          <cell r="P785" t="str">
            <v>Lab</v>
          </cell>
          <cell r="Q785" t="str">
            <v>GAL.</v>
          </cell>
        </row>
        <row r="786">
          <cell r="A786" t="str">
            <v>TVG:GAL.</v>
          </cell>
          <cell r="B786" t="str">
            <v>. 14H00</v>
          </cell>
          <cell r="C786">
            <v>0.58333333333333337</v>
          </cell>
          <cell r="D786">
            <v>36292</v>
          </cell>
          <cell r="E786">
            <v>20</v>
          </cell>
          <cell r="F786">
            <v>1</v>
          </cell>
          <cell r="G786">
            <v>300</v>
          </cell>
          <cell r="H786">
            <v>1000</v>
          </cell>
          <cell r="I786">
            <v>0.3</v>
          </cell>
          <cell r="J786" t="str">
            <v xml:space="preserve"> TELEXORNAL GALICIA</v>
          </cell>
          <cell r="K786" t="str">
            <v xml:space="preserve"> TELEXORNAL GALICIA</v>
          </cell>
          <cell r="L786">
            <v>300</v>
          </cell>
          <cell r="M786">
            <v>1000</v>
          </cell>
          <cell r="N786">
            <v>0.3</v>
          </cell>
          <cell r="O786" t="str">
            <v>DT</v>
          </cell>
          <cell r="P786" t="str">
            <v>Lab</v>
          </cell>
          <cell r="Q786" t="str">
            <v>GAL.</v>
          </cell>
        </row>
        <row r="787">
          <cell r="A787" t="str">
            <v>TVG:GAL.</v>
          </cell>
          <cell r="B787" t="str">
            <v>. 21H00</v>
          </cell>
          <cell r="C787">
            <v>0.875</v>
          </cell>
          <cell r="D787">
            <v>36292</v>
          </cell>
          <cell r="E787">
            <v>20</v>
          </cell>
          <cell r="F787">
            <v>1</v>
          </cell>
          <cell r="G787">
            <v>300</v>
          </cell>
          <cell r="H787">
            <v>1429</v>
          </cell>
          <cell r="I787">
            <v>0.2</v>
          </cell>
          <cell r="J787" t="str">
            <v xml:space="preserve"> TELEXORNAL</v>
          </cell>
          <cell r="K787" t="str">
            <v xml:space="preserve"> TELEXORNAL</v>
          </cell>
          <cell r="L787">
            <v>300</v>
          </cell>
          <cell r="M787">
            <v>1429</v>
          </cell>
          <cell r="N787">
            <v>0.2</v>
          </cell>
          <cell r="O787" t="str">
            <v>PT</v>
          </cell>
          <cell r="P787" t="str">
            <v>Lab</v>
          </cell>
          <cell r="Q787" t="str">
            <v>GAL.</v>
          </cell>
        </row>
        <row r="788">
          <cell r="A788" t="str">
            <v>TVG:GAL.</v>
          </cell>
          <cell r="B788" t="str">
            <v>. 21H30</v>
          </cell>
          <cell r="C788">
            <v>0.89583333333333337</v>
          </cell>
          <cell r="D788">
            <v>36292</v>
          </cell>
          <cell r="E788">
            <v>20</v>
          </cell>
          <cell r="F788">
            <v>1</v>
          </cell>
          <cell r="G788">
            <v>200</v>
          </cell>
          <cell r="H788">
            <v>714</v>
          </cell>
          <cell r="I788">
            <v>0.3</v>
          </cell>
          <cell r="J788" t="str">
            <v xml:space="preserve"> TELEXORNAL DEPORTES</v>
          </cell>
          <cell r="K788" t="str">
            <v xml:space="preserve"> TELEXORNAL DEPORTES</v>
          </cell>
          <cell r="L788">
            <v>200</v>
          </cell>
          <cell r="M788">
            <v>714</v>
          </cell>
          <cell r="N788">
            <v>0.3</v>
          </cell>
          <cell r="O788" t="str">
            <v>PT</v>
          </cell>
          <cell r="P788" t="str">
            <v>Lab</v>
          </cell>
          <cell r="Q788" t="str">
            <v>GAL.</v>
          </cell>
        </row>
        <row r="789">
          <cell r="A789" t="str">
            <v>TVG:GAL.</v>
          </cell>
          <cell r="B789" t="str">
            <v>. 23H30</v>
          </cell>
          <cell r="C789">
            <v>0.97916666666666663</v>
          </cell>
          <cell r="D789">
            <v>36292</v>
          </cell>
          <cell r="E789">
            <v>20</v>
          </cell>
          <cell r="F789">
            <v>1</v>
          </cell>
          <cell r="G789">
            <v>330</v>
          </cell>
          <cell r="H789">
            <v>786</v>
          </cell>
          <cell r="I789">
            <v>0.4</v>
          </cell>
          <cell r="J789" t="str">
            <v xml:space="preserve"> GALEGUIDADE</v>
          </cell>
          <cell r="K789" t="str">
            <v xml:space="preserve"> GALEGUIDADE</v>
          </cell>
          <cell r="L789">
            <v>330</v>
          </cell>
          <cell r="M789">
            <v>786</v>
          </cell>
          <cell r="N789">
            <v>0.4</v>
          </cell>
          <cell r="O789" t="str">
            <v>PT</v>
          </cell>
          <cell r="P789" t="str">
            <v>Lab</v>
          </cell>
          <cell r="Q789" t="str">
            <v>GAL.</v>
          </cell>
        </row>
        <row r="790">
          <cell r="A790" t="str">
            <v>TVG:GAL.</v>
          </cell>
          <cell r="B790" t="str">
            <v>. 21H00</v>
          </cell>
          <cell r="C790">
            <v>0.875</v>
          </cell>
          <cell r="D790">
            <v>36293</v>
          </cell>
          <cell r="E790">
            <v>20</v>
          </cell>
          <cell r="F790">
            <v>1</v>
          </cell>
          <cell r="G790">
            <v>300</v>
          </cell>
          <cell r="H790">
            <v>2143</v>
          </cell>
          <cell r="I790">
            <v>0.1</v>
          </cell>
          <cell r="J790" t="str">
            <v xml:space="preserve"> TELEXORNAL</v>
          </cell>
          <cell r="K790" t="str">
            <v xml:space="preserve"> TELEXORNAL</v>
          </cell>
          <cell r="L790">
            <v>300</v>
          </cell>
          <cell r="M790">
            <v>2143</v>
          </cell>
          <cell r="N790">
            <v>0.1</v>
          </cell>
          <cell r="O790" t="str">
            <v>PT</v>
          </cell>
          <cell r="P790" t="str">
            <v>Lab</v>
          </cell>
          <cell r="Q790" t="str">
            <v>GAL.</v>
          </cell>
        </row>
        <row r="791">
          <cell r="A791" t="str">
            <v>TVG:GAL.</v>
          </cell>
          <cell r="B791" t="str">
            <v>. 21H30</v>
          </cell>
          <cell r="C791">
            <v>0.89583333333333337</v>
          </cell>
          <cell r="D791">
            <v>36293</v>
          </cell>
          <cell r="E791">
            <v>20</v>
          </cell>
          <cell r="F791">
            <v>1</v>
          </cell>
          <cell r="G791">
            <v>200</v>
          </cell>
          <cell r="H791">
            <v>1429</v>
          </cell>
          <cell r="I791">
            <v>0.1</v>
          </cell>
          <cell r="J791" t="str">
            <v xml:space="preserve"> TELEXORNAL DEPORTES</v>
          </cell>
          <cell r="K791" t="str">
            <v xml:space="preserve"> TELEXORNAL DEPORTES</v>
          </cell>
          <cell r="L791">
            <v>200</v>
          </cell>
          <cell r="M791">
            <v>1429</v>
          </cell>
          <cell r="N791">
            <v>0.1</v>
          </cell>
          <cell r="O791" t="str">
            <v>PT</v>
          </cell>
          <cell r="P791" t="str">
            <v>Lab</v>
          </cell>
          <cell r="Q791" t="str">
            <v>GAL.</v>
          </cell>
        </row>
        <row r="792">
          <cell r="A792" t="str">
            <v>TVG:GAL.</v>
          </cell>
          <cell r="B792" t="str">
            <v>. 22H00</v>
          </cell>
          <cell r="C792">
            <v>0.91666666666666663</v>
          </cell>
          <cell r="D792">
            <v>36293</v>
          </cell>
          <cell r="E792">
            <v>20</v>
          </cell>
          <cell r="F792">
            <v>1</v>
          </cell>
          <cell r="G792">
            <v>360</v>
          </cell>
          <cell r="H792">
            <v>1029</v>
          </cell>
          <cell r="I792">
            <v>0.3</v>
          </cell>
          <cell r="J792" t="str">
            <v xml:space="preserve"> CINE</v>
          </cell>
          <cell r="K792" t="str">
            <v xml:space="preserve"> CINE</v>
          </cell>
          <cell r="L792">
            <v>360</v>
          </cell>
          <cell r="M792">
            <v>1029</v>
          </cell>
          <cell r="N792">
            <v>0.3</v>
          </cell>
          <cell r="O792" t="str">
            <v>PT</v>
          </cell>
          <cell r="P792" t="str">
            <v>Lab</v>
          </cell>
          <cell r="Q792" t="str">
            <v>GAL.</v>
          </cell>
        </row>
        <row r="793">
          <cell r="A793" t="str">
            <v>TVG:GAL.</v>
          </cell>
          <cell r="B793" t="str">
            <v>. 23H30</v>
          </cell>
          <cell r="C793">
            <v>0.97916666666666663</v>
          </cell>
          <cell r="D793">
            <v>36293</v>
          </cell>
          <cell r="E793">
            <v>20</v>
          </cell>
          <cell r="F793">
            <v>1</v>
          </cell>
          <cell r="G793">
            <v>360</v>
          </cell>
          <cell r="H793">
            <v>1714</v>
          </cell>
          <cell r="I793">
            <v>0.2</v>
          </cell>
          <cell r="J793" t="str">
            <v xml:space="preserve"> CINE</v>
          </cell>
          <cell r="K793" t="str">
            <v xml:space="preserve"> CINE</v>
          </cell>
          <cell r="L793">
            <v>360</v>
          </cell>
          <cell r="M793">
            <v>1714</v>
          </cell>
          <cell r="N793">
            <v>0.2</v>
          </cell>
          <cell r="O793" t="str">
            <v>PT</v>
          </cell>
          <cell r="P793" t="str">
            <v>Lab</v>
          </cell>
          <cell r="Q793" t="str">
            <v>GAL.</v>
          </cell>
        </row>
        <row r="794">
          <cell r="A794" t="str">
            <v>TVG:GAL.</v>
          </cell>
          <cell r="B794" t="str">
            <v>. 14H00</v>
          </cell>
          <cell r="C794">
            <v>0.58333333333333337</v>
          </cell>
          <cell r="D794">
            <v>36294</v>
          </cell>
          <cell r="E794">
            <v>20</v>
          </cell>
          <cell r="F794">
            <v>1</v>
          </cell>
          <cell r="G794">
            <v>300</v>
          </cell>
          <cell r="H794">
            <v>1333</v>
          </cell>
          <cell r="I794">
            <v>0.2</v>
          </cell>
          <cell r="J794" t="str">
            <v xml:space="preserve"> TELEXORNAL GALICIA</v>
          </cell>
          <cell r="K794" t="str">
            <v xml:space="preserve"> TELEXORNAL GALICIA</v>
          </cell>
          <cell r="L794">
            <v>300</v>
          </cell>
          <cell r="M794">
            <v>1333</v>
          </cell>
          <cell r="N794">
            <v>0.2</v>
          </cell>
          <cell r="O794" t="str">
            <v>DT</v>
          </cell>
          <cell r="P794" t="str">
            <v>Lab</v>
          </cell>
          <cell r="Q794" t="str">
            <v>GAL.</v>
          </cell>
        </row>
        <row r="795">
          <cell r="A795" t="str">
            <v>TVG:GAL.</v>
          </cell>
          <cell r="B795" t="str">
            <v>. 20H30</v>
          </cell>
          <cell r="C795">
            <v>0.85416666666666663</v>
          </cell>
          <cell r="D795">
            <v>36294</v>
          </cell>
          <cell r="E795">
            <v>20</v>
          </cell>
          <cell r="F795">
            <v>1</v>
          </cell>
          <cell r="G795">
            <v>300</v>
          </cell>
          <cell r="H795">
            <v>4286</v>
          </cell>
          <cell r="I795">
            <v>0.1</v>
          </cell>
          <cell r="J795" t="str">
            <v xml:space="preserve"> TELEXORNAL</v>
          </cell>
          <cell r="K795" t="str">
            <v xml:space="preserve"> TELEXORNAL</v>
          </cell>
          <cell r="L795">
            <v>300</v>
          </cell>
          <cell r="M795">
            <v>4286</v>
          </cell>
          <cell r="N795">
            <v>0.1</v>
          </cell>
          <cell r="O795" t="str">
            <v>PT</v>
          </cell>
          <cell r="P795" t="str">
            <v>Lab</v>
          </cell>
          <cell r="Q795" t="str">
            <v>GAL.</v>
          </cell>
        </row>
        <row r="796">
          <cell r="A796" t="str">
            <v>TVG:GAL.</v>
          </cell>
          <cell r="B796" t="str">
            <v>. 21H00</v>
          </cell>
          <cell r="C796">
            <v>0.875</v>
          </cell>
          <cell r="D796">
            <v>36294</v>
          </cell>
          <cell r="E796">
            <v>20</v>
          </cell>
          <cell r="F796">
            <v>1</v>
          </cell>
          <cell r="G796">
            <v>300</v>
          </cell>
          <cell r="H796">
            <v>2143</v>
          </cell>
          <cell r="I796">
            <v>0.1</v>
          </cell>
          <cell r="J796" t="str">
            <v xml:space="preserve"> TELEXORNAL</v>
          </cell>
          <cell r="K796" t="str">
            <v xml:space="preserve"> TELEXORNAL</v>
          </cell>
          <cell r="L796">
            <v>300</v>
          </cell>
          <cell r="M796">
            <v>2143</v>
          </cell>
          <cell r="N796">
            <v>0.1</v>
          </cell>
          <cell r="O796" t="str">
            <v>PT</v>
          </cell>
          <cell r="P796" t="str">
            <v>Lab</v>
          </cell>
          <cell r="Q796" t="str">
            <v>GAL.</v>
          </cell>
        </row>
        <row r="797">
          <cell r="A797" t="str">
            <v>TVG:GAL.</v>
          </cell>
          <cell r="B797" t="str">
            <v>. 21H30</v>
          </cell>
          <cell r="C797">
            <v>0.89583333333333337</v>
          </cell>
          <cell r="D797">
            <v>36294</v>
          </cell>
          <cell r="E797">
            <v>20</v>
          </cell>
          <cell r="F797">
            <v>1</v>
          </cell>
          <cell r="G797">
            <v>200</v>
          </cell>
          <cell r="H797">
            <v>1429</v>
          </cell>
          <cell r="I797">
            <v>0.1</v>
          </cell>
          <cell r="J797" t="str">
            <v xml:space="preserve"> TELEXORNAL DEPORTES</v>
          </cell>
          <cell r="K797" t="str">
            <v xml:space="preserve"> TELEXORNAL DEPORTES</v>
          </cell>
          <cell r="L797">
            <v>200</v>
          </cell>
          <cell r="M797">
            <v>1429</v>
          </cell>
          <cell r="N797">
            <v>0.1</v>
          </cell>
          <cell r="O797" t="str">
            <v>PT</v>
          </cell>
          <cell r="P797" t="str">
            <v>Lab</v>
          </cell>
          <cell r="Q797" t="str">
            <v>GAL.</v>
          </cell>
        </row>
        <row r="798">
          <cell r="A798" t="str">
            <v>TVG:GAL.</v>
          </cell>
          <cell r="B798" t="str">
            <v>. 14H30</v>
          </cell>
          <cell r="C798">
            <v>0.60416666666666663</v>
          </cell>
          <cell r="D798">
            <v>36295</v>
          </cell>
          <cell r="E798">
            <v>20</v>
          </cell>
          <cell r="F798">
            <v>1</v>
          </cell>
          <cell r="G798">
            <v>350</v>
          </cell>
          <cell r="H798">
            <v>1556</v>
          </cell>
          <cell r="I798">
            <v>0.2</v>
          </cell>
          <cell r="J798" t="str">
            <v xml:space="preserve"> TELEXORNAL</v>
          </cell>
          <cell r="K798" t="str">
            <v xml:space="preserve"> TELEXORNAL</v>
          </cell>
          <cell r="L798">
            <v>350</v>
          </cell>
          <cell r="M798">
            <v>1556</v>
          </cell>
          <cell r="N798">
            <v>0.2</v>
          </cell>
          <cell r="O798" t="str">
            <v>DT</v>
          </cell>
          <cell r="P798" t="str">
            <v>FS</v>
          </cell>
          <cell r="Q798" t="str">
            <v>GAL.</v>
          </cell>
        </row>
        <row r="799">
          <cell r="A799" t="str">
            <v>TVG:GAL.</v>
          </cell>
          <cell r="B799" t="str">
            <v>. 20H00</v>
          </cell>
          <cell r="C799">
            <v>0.83333333333333337</v>
          </cell>
          <cell r="D799">
            <v>36295</v>
          </cell>
          <cell r="E799">
            <v>20</v>
          </cell>
          <cell r="F799">
            <v>1</v>
          </cell>
          <cell r="G799">
            <v>215</v>
          </cell>
          <cell r="H799">
            <v>3072</v>
          </cell>
          <cell r="I799">
            <v>0.1</v>
          </cell>
          <cell r="J799" t="str">
            <v xml:space="preserve"> TELEXORNAL</v>
          </cell>
          <cell r="K799" t="str">
            <v xml:space="preserve"> TELEXORNAL</v>
          </cell>
          <cell r="L799">
            <v>215</v>
          </cell>
          <cell r="M799">
            <v>3072</v>
          </cell>
          <cell r="N799">
            <v>0.1</v>
          </cell>
          <cell r="O799" t="str">
            <v>DT</v>
          </cell>
          <cell r="P799" t="str">
            <v>FS</v>
          </cell>
          <cell r="Q799" t="str">
            <v>GAL.</v>
          </cell>
        </row>
        <row r="800">
          <cell r="A800" t="str">
            <v>TVG:GAL.</v>
          </cell>
          <cell r="B800" t="str">
            <v>. 23H00</v>
          </cell>
          <cell r="C800">
            <v>0.95833333333333337</v>
          </cell>
          <cell r="D800">
            <v>36295</v>
          </cell>
          <cell r="E800">
            <v>20</v>
          </cell>
          <cell r="F800">
            <v>1</v>
          </cell>
          <cell r="G800">
            <v>350</v>
          </cell>
          <cell r="H800">
            <v>1250</v>
          </cell>
          <cell r="I800">
            <v>0.3</v>
          </cell>
          <cell r="J800" t="str">
            <v xml:space="preserve"> CINE</v>
          </cell>
          <cell r="K800" t="str">
            <v xml:space="preserve"> CINE</v>
          </cell>
          <cell r="L800">
            <v>350</v>
          </cell>
          <cell r="M800">
            <v>1250</v>
          </cell>
          <cell r="N800">
            <v>0.3</v>
          </cell>
          <cell r="O800" t="str">
            <v>PT</v>
          </cell>
          <cell r="P800" t="str">
            <v>FS</v>
          </cell>
          <cell r="Q800" t="str">
            <v>GAL.</v>
          </cell>
        </row>
        <row r="801">
          <cell r="A801" t="str">
            <v>TVG:GAL.</v>
          </cell>
          <cell r="B801" t="str">
            <v>. 23H30</v>
          </cell>
          <cell r="C801">
            <v>0.97916666666666663</v>
          </cell>
          <cell r="D801">
            <v>36295</v>
          </cell>
          <cell r="E801">
            <v>20</v>
          </cell>
          <cell r="F801">
            <v>1</v>
          </cell>
          <cell r="G801">
            <v>350</v>
          </cell>
          <cell r="H801">
            <v>1667</v>
          </cell>
          <cell r="I801">
            <v>0.2</v>
          </cell>
          <cell r="J801" t="str">
            <v xml:space="preserve"> CINE</v>
          </cell>
          <cell r="K801" t="str">
            <v xml:space="preserve"> CINE</v>
          </cell>
          <cell r="L801">
            <v>350</v>
          </cell>
          <cell r="M801">
            <v>1667</v>
          </cell>
          <cell r="N801">
            <v>0.2</v>
          </cell>
          <cell r="O801" t="str">
            <v>PT</v>
          </cell>
          <cell r="P801" t="str">
            <v>FS</v>
          </cell>
          <cell r="Q801" t="str">
            <v>GAL.</v>
          </cell>
        </row>
        <row r="802">
          <cell r="A802" t="str">
            <v>TVG:GAL.</v>
          </cell>
          <cell r="B802" t="str">
            <v>. 14H00</v>
          </cell>
          <cell r="C802">
            <v>0.58333333333333337</v>
          </cell>
          <cell r="D802">
            <v>36296</v>
          </cell>
          <cell r="E802">
            <v>20</v>
          </cell>
          <cell r="F802">
            <v>1</v>
          </cell>
          <cell r="G802">
            <v>150</v>
          </cell>
          <cell r="H802">
            <v>1000</v>
          </cell>
          <cell r="I802">
            <v>0.1</v>
          </cell>
          <cell r="J802" t="str">
            <v xml:space="preserve"> TELEXORNAL LOCAL</v>
          </cell>
          <cell r="K802" t="str">
            <v xml:space="preserve"> TELEXORNAL LOCAL</v>
          </cell>
          <cell r="L802">
            <v>150</v>
          </cell>
          <cell r="M802">
            <v>1000</v>
          </cell>
          <cell r="N802">
            <v>0.1</v>
          </cell>
          <cell r="O802" t="str">
            <v>DT</v>
          </cell>
          <cell r="P802" t="str">
            <v>FS</v>
          </cell>
          <cell r="Q802" t="str">
            <v>GAL.</v>
          </cell>
        </row>
        <row r="803">
          <cell r="A803" t="str">
            <v>TVG:GAL.</v>
          </cell>
          <cell r="B803" t="str">
            <v>. 15H30</v>
          </cell>
          <cell r="C803">
            <v>0.64583333333333337</v>
          </cell>
          <cell r="D803">
            <v>36296</v>
          </cell>
          <cell r="E803">
            <v>20</v>
          </cell>
          <cell r="F803">
            <v>1</v>
          </cell>
          <cell r="G803">
            <v>150</v>
          </cell>
          <cell r="H803">
            <v>667</v>
          </cell>
          <cell r="I803">
            <v>0.2</v>
          </cell>
          <cell r="J803" t="str">
            <v xml:space="preserve"> TELEXORNAL DEPORTES</v>
          </cell>
          <cell r="K803" t="str">
            <v xml:space="preserve"> TELEXORNAL DEPORTES</v>
          </cell>
          <cell r="L803">
            <v>150</v>
          </cell>
          <cell r="M803">
            <v>667</v>
          </cell>
          <cell r="N803">
            <v>0.2</v>
          </cell>
          <cell r="O803" t="str">
            <v>DT</v>
          </cell>
          <cell r="P803" t="str">
            <v>FS</v>
          </cell>
          <cell r="Q803" t="str">
            <v>GAL.</v>
          </cell>
        </row>
        <row r="804">
          <cell r="A804" t="str">
            <v>TVG:GAL.</v>
          </cell>
          <cell r="B804" t="str">
            <v>. 20H30</v>
          </cell>
          <cell r="C804">
            <v>0.85416666666666663</v>
          </cell>
          <cell r="D804">
            <v>36296</v>
          </cell>
          <cell r="E804">
            <v>20</v>
          </cell>
          <cell r="F804">
            <v>1</v>
          </cell>
          <cell r="G804">
            <v>215</v>
          </cell>
          <cell r="H804">
            <v>1536</v>
          </cell>
          <cell r="I804">
            <v>0.1</v>
          </cell>
          <cell r="J804" t="str">
            <v xml:space="preserve"> TELEXORNAL</v>
          </cell>
          <cell r="K804" t="str">
            <v xml:space="preserve"> TELEXORNAL</v>
          </cell>
          <cell r="L804">
            <v>215</v>
          </cell>
          <cell r="M804">
            <v>1536</v>
          </cell>
          <cell r="N804">
            <v>0.1</v>
          </cell>
          <cell r="O804" t="str">
            <v>PT</v>
          </cell>
          <cell r="P804" t="str">
            <v>FS</v>
          </cell>
          <cell r="Q804" t="str">
            <v>GAL.</v>
          </cell>
        </row>
        <row r="805">
          <cell r="A805" t="str">
            <v>TVG:GAL.</v>
          </cell>
          <cell r="B805" t="str">
            <v>. 21H00</v>
          </cell>
          <cell r="C805">
            <v>0.875</v>
          </cell>
          <cell r="D805">
            <v>36296</v>
          </cell>
          <cell r="E805">
            <v>20</v>
          </cell>
          <cell r="F805">
            <v>1</v>
          </cell>
          <cell r="G805">
            <v>300</v>
          </cell>
          <cell r="H805">
            <v>1429</v>
          </cell>
          <cell r="I805">
            <v>0.2</v>
          </cell>
          <cell r="J805" t="str">
            <v xml:space="preserve"> EN XOGO GOLES</v>
          </cell>
          <cell r="K805" t="str">
            <v xml:space="preserve"> EN XOGO GOLES</v>
          </cell>
          <cell r="L805">
            <v>300</v>
          </cell>
          <cell r="M805">
            <v>1429</v>
          </cell>
          <cell r="N805">
            <v>0.2</v>
          </cell>
          <cell r="O805" t="str">
            <v>PT</v>
          </cell>
          <cell r="P805" t="str">
            <v>FS</v>
          </cell>
          <cell r="Q805" t="str">
            <v>GAL.</v>
          </cell>
        </row>
        <row r="806">
          <cell r="A806" t="str">
            <v>TVG:GAL.</v>
          </cell>
          <cell r="B806" t="str">
            <v>. 14H30</v>
          </cell>
          <cell r="C806">
            <v>0.60416666666666663</v>
          </cell>
          <cell r="D806">
            <v>36304</v>
          </cell>
          <cell r="E806">
            <v>20</v>
          </cell>
          <cell r="F806">
            <v>1</v>
          </cell>
          <cell r="G806">
            <v>350</v>
          </cell>
          <cell r="H806">
            <v>1556</v>
          </cell>
          <cell r="I806">
            <v>0.2</v>
          </cell>
          <cell r="J806" t="str">
            <v xml:space="preserve"> TELEXORNAL</v>
          </cell>
          <cell r="K806" t="str">
            <v xml:space="preserve"> TELEXORNAL</v>
          </cell>
          <cell r="L806">
            <v>350</v>
          </cell>
          <cell r="M806">
            <v>1556</v>
          </cell>
          <cell r="N806">
            <v>0.2</v>
          </cell>
          <cell r="O806" t="str">
            <v>DT</v>
          </cell>
          <cell r="P806" t="str">
            <v>Lab</v>
          </cell>
          <cell r="Q806" t="str">
            <v>GAL.</v>
          </cell>
        </row>
        <row r="807">
          <cell r="A807" t="str">
            <v>TVG:GAL.</v>
          </cell>
          <cell r="B807" t="str">
            <v>. 21H00</v>
          </cell>
          <cell r="C807">
            <v>0.875</v>
          </cell>
          <cell r="D807">
            <v>36304</v>
          </cell>
          <cell r="E807">
            <v>20</v>
          </cell>
          <cell r="F807">
            <v>1</v>
          </cell>
          <cell r="G807">
            <v>300</v>
          </cell>
          <cell r="H807">
            <v>2143</v>
          </cell>
          <cell r="I807">
            <v>0.1</v>
          </cell>
          <cell r="J807" t="str">
            <v xml:space="preserve"> TELEXORNAL</v>
          </cell>
          <cell r="K807" t="str">
            <v xml:space="preserve"> TELEXORNAL</v>
          </cell>
          <cell r="L807">
            <v>300</v>
          </cell>
          <cell r="M807">
            <v>2143</v>
          </cell>
          <cell r="N807">
            <v>0.1</v>
          </cell>
          <cell r="O807" t="str">
            <v>PT</v>
          </cell>
          <cell r="P807" t="str">
            <v>Lab</v>
          </cell>
          <cell r="Q807" t="str">
            <v>GAL.</v>
          </cell>
        </row>
        <row r="808">
          <cell r="A808" t="str">
            <v>TVG:GAL.</v>
          </cell>
          <cell r="B808" t="str">
            <v>. 21H30</v>
          </cell>
          <cell r="C808">
            <v>0.89583333333333337</v>
          </cell>
          <cell r="D808">
            <v>36304</v>
          </cell>
          <cell r="E808">
            <v>20</v>
          </cell>
          <cell r="F808">
            <v>1</v>
          </cell>
          <cell r="G808">
            <v>200</v>
          </cell>
          <cell r="H808">
            <v>952</v>
          </cell>
          <cell r="I808">
            <v>0.2</v>
          </cell>
          <cell r="J808" t="str">
            <v xml:space="preserve"> TELEXORNAL DEPORTES</v>
          </cell>
          <cell r="K808" t="str">
            <v xml:space="preserve"> TELEXORNAL DEPORTES</v>
          </cell>
          <cell r="L808">
            <v>200</v>
          </cell>
          <cell r="M808">
            <v>952</v>
          </cell>
          <cell r="N808">
            <v>0.2</v>
          </cell>
          <cell r="O808" t="str">
            <v>PT</v>
          </cell>
          <cell r="P808" t="str">
            <v>Lab</v>
          </cell>
          <cell r="Q808" t="str">
            <v>GAL.</v>
          </cell>
        </row>
        <row r="809">
          <cell r="A809" t="str">
            <v>TVG:GAL.</v>
          </cell>
          <cell r="B809" t="str">
            <v>. 24H00</v>
          </cell>
          <cell r="C809">
            <v>1</v>
          </cell>
          <cell r="D809">
            <v>36304</v>
          </cell>
          <cell r="E809">
            <v>20</v>
          </cell>
          <cell r="F809">
            <v>1</v>
          </cell>
          <cell r="G809">
            <v>80</v>
          </cell>
          <cell r="H809">
            <v>381</v>
          </cell>
          <cell r="I809">
            <v>0.2</v>
          </cell>
          <cell r="J809" t="str">
            <v xml:space="preserve"> SERIE</v>
          </cell>
          <cell r="K809" t="str">
            <v xml:space="preserve"> SERIE</v>
          </cell>
          <cell r="L809">
            <v>80</v>
          </cell>
          <cell r="M809">
            <v>381</v>
          </cell>
          <cell r="N809">
            <v>0.2</v>
          </cell>
          <cell r="O809" t="str">
            <v>PT</v>
          </cell>
          <cell r="P809" t="str">
            <v>Lab</v>
          </cell>
          <cell r="Q809" t="str">
            <v>GAL.</v>
          </cell>
        </row>
        <row r="810">
          <cell r="A810" t="str">
            <v>TVG:GAL.</v>
          </cell>
          <cell r="B810" t="str">
            <v>. 21H30</v>
          </cell>
          <cell r="C810">
            <v>0.89583333333333337</v>
          </cell>
          <cell r="D810">
            <v>36305</v>
          </cell>
          <cell r="E810">
            <v>20</v>
          </cell>
          <cell r="F810">
            <v>1</v>
          </cell>
          <cell r="G810">
            <v>200</v>
          </cell>
          <cell r="H810">
            <v>1429</v>
          </cell>
          <cell r="I810">
            <v>0.1</v>
          </cell>
          <cell r="J810" t="str">
            <v xml:space="preserve"> TELEXORNAL DEPORTES</v>
          </cell>
          <cell r="K810" t="str">
            <v xml:space="preserve"> TELEXORNAL DEPORTES</v>
          </cell>
          <cell r="L810">
            <v>200</v>
          </cell>
          <cell r="M810">
            <v>1429</v>
          </cell>
          <cell r="N810">
            <v>0.1</v>
          </cell>
          <cell r="O810" t="str">
            <v>PT</v>
          </cell>
          <cell r="P810" t="str">
            <v>Lab</v>
          </cell>
          <cell r="Q810" t="str">
            <v>GAL.</v>
          </cell>
        </row>
        <row r="811">
          <cell r="A811" t="str">
            <v>TVG:GAL.</v>
          </cell>
          <cell r="B811" t="str">
            <v>. 22H00</v>
          </cell>
          <cell r="C811">
            <v>0.91666666666666663</v>
          </cell>
          <cell r="D811">
            <v>36305</v>
          </cell>
          <cell r="E811">
            <v>20</v>
          </cell>
          <cell r="F811">
            <v>1</v>
          </cell>
          <cell r="G811">
            <v>400</v>
          </cell>
          <cell r="H811">
            <v>1429</v>
          </cell>
          <cell r="I811">
            <v>0.3</v>
          </cell>
          <cell r="J811" t="str">
            <v xml:space="preserve"> SUPERMARTES</v>
          </cell>
          <cell r="K811" t="str">
            <v xml:space="preserve"> SUPERMARTES</v>
          </cell>
          <cell r="L811">
            <v>400</v>
          </cell>
          <cell r="M811">
            <v>1429</v>
          </cell>
          <cell r="N811">
            <v>0.3</v>
          </cell>
          <cell r="O811" t="str">
            <v>PT</v>
          </cell>
          <cell r="P811" t="str">
            <v>Lab</v>
          </cell>
          <cell r="Q811" t="str">
            <v>GAL.</v>
          </cell>
        </row>
        <row r="812">
          <cell r="A812" t="str">
            <v>TVG:GAL.</v>
          </cell>
          <cell r="B812" t="str">
            <v>. 13H30</v>
          </cell>
          <cell r="C812">
            <v>0.5625</v>
          </cell>
          <cell r="D812">
            <v>36306</v>
          </cell>
          <cell r="E812">
            <v>20</v>
          </cell>
          <cell r="F812">
            <v>1</v>
          </cell>
          <cell r="G812">
            <v>150</v>
          </cell>
          <cell r="H812">
            <v>1000</v>
          </cell>
          <cell r="I812">
            <v>0.1</v>
          </cell>
          <cell r="J812" t="str">
            <v xml:space="preserve"> TELEXORNAL REVISTA</v>
          </cell>
          <cell r="K812" t="str">
            <v xml:space="preserve"> TELEXORNAL REVISTA</v>
          </cell>
          <cell r="L812">
            <v>150</v>
          </cell>
          <cell r="M812">
            <v>1000</v>
          </cell>
          <cell r="N812">
            <v>0.1</v>
          </cell>
          <cell r="O812" t="str">
            <v>DT</v>
          </cell>
          <cell r="P812" t="str">
            <v>Lab</v>
          </cell>
          <cell r="Q812" t="str">
            <v>GAL.</v>
          </cell>
        </row>
        <row r="813">
          <cell r="A813" t="str">
            <v>TVG:GAL.</v>
          </cell>
          <cell r="B813" t="str">
            <v>. 21H00</v>
          </cell>
          <cell r="C813">
            <v>0.875</v>
          </cell>
          <cell r="D813">
            <v>36306</v>
          </cell>
          <cell r="E813">
            <v>20</v>
          </cell>
          <cell r="F813">
            <v>1</v>
          </cell>
          <cell r="G813">
            <v>300</v>
          </cell>
          <cell r="H813">
            <v>1429</v>
          </cell>
          <cell r="I813">
            <v>0.2</v>
          </cell>
          <cell r="J813" t="str">
            <v xml:space="preserve"> TELEXORNAL</v>
          </cell>
          <cell r="K813" t="str">
            <v xml:space="preserve"> TELEXORNAL</v>
          </cell>
          <cell r="L813">
            <v>300</v>
          </cell>
          <cell r="M813">
            <v>1429</v>
          </cell>
          <cell r="N813">
            <v>0.2</v>
          </cell>
          <cell r="O813" t="str">
            <v>PT</v>
          </cell>
          <cell r="P813" t="str">
            <v>Lab</v>
          </cell>
          <cell r="Q813" t="str">
            <v>GAL.</v>
          </cell>
        </row>
        <row r="814">
          <cell r="A814" t="str">
            <v>TVG:GAL.</v>
          </cell>
          <cell r="B814" t="str">
            <v>. 22H30</v>
          </cell>
          <cell r="C814">
            <v>0.9375</v>
          </cell>
          <cell r="D814">
            <v>36306</v>
          </cell>
          <cell r="E814">
            <v>20</v>
          </cell>
          <cell r="F814">
            <v>1</v>
          </cell>
          <cell r="G814">
            <v>330</v>
          </cell>
          <cell r="H814">
            <v>589</v>
          </cell>
          <cell r="I814">
            <v>0.6</v>
          </cell>
          <cell r="J814" t="str">
            <v xml:space="preserve"> GALEGUIDADE</v>
          </cell>
          <cell r="K814" t="str">
            <v xml:space="preserve"> GALEGUIDADE</v>
          </cell>
          <cell r="L814">
            <v>330</v>
          </cell>
          <cell r="M814">
            <v>589</v>
          </cell>
          <cell r="N814">
            <v>0.6</v>
          </cell>
          <cell r="O814" t="str">
            <v>PT</v>
          </cell>
          <cell r="P814" t="str">
            <v>Lab</v>
          </cell>
          <cell r="Q814" t="str">
            <v>GAL.</v>
          </cell>
        </row>
        <row r="815">
          <cell r="A815" t="str">
            <v>TVG:GAL.</v>
          </cell>
          <cell r="B815" t="str">
            <v>. 14H00</v>
          </cell>
          <cell r="C815">
            <v>0.58333333333333337</v>
          </cell>
          <cell r="D815">
            <v>36307</v>
          </cell>
          <cell r="E815">
            <v>20</v>
          </cell>
          <cell r="F815">
            <v>1</v>
          </cell>
          <cell r="G815">
            <v>300</v>
          </cell>
          <cell r="H815">
            <v>1000</v>
          </cell>
          <cell r="I815">
            <v>0.3</v>
          </cell>
          <cell r="J815" t="str">
            <v xml:space="preserve"> TELEXORNAL GALICIA</v>
          </cell>
          <cell r="K815" t="str">
            <v xml:space="preserve"> TELEXORNAL GALICIA</v>
          </cell>
          <cell r="L815">
            <v>300</v>
          </cell>
          <cell r="M815">
            <v>1000</v>
          </cell>
          <cell r="N815">
            <v>0.3</v>
          </cell>
          <cell r="O815" t="str">
            <v>DT</v>
          </cell>
          <cell r="P815" t="str">
            <v>Lab</v>
          </cell>
          <cell r="Q815" t="str">
            <v>GAL.</v>
          </cell>
        </row>
        <row r="816">
          <cell r="A816" t="str">
            <v>TVG:GAL.</v>
          </cell>
          <cell r="B816" t="str">
            <v>. 20H30</v>
          </cell>
          <cell r="C816">
            <v>0.85416666666666663</v>
          </cell>
          <cell r="D816">
            <v>36307</v>
          </cell>
          <cell r="E816">
            <v>20</v>
          </cell>
          <cell r="F816">
            <v>1</v>
          </cell>
          <cell r="G816">
            <v>300</v>
          </cell>
          <cell r="H816">
            <v>2143</v>
          </cell>
          <cell r="I816">
            <v>0.1</v>
          </cell>
          <cell r="J816" t="str">
            <v xml:space="preserve"> TELEXORNAL</v>
          </cell>
          <cell r="K816" t="str">
            <v xml:space="preserve"> TELEXORNAL</v>
          </cell>
          <cell r="L816">
            <v>300</v>
          </cell>
          <cell r="M816">
            <v>2143</v>
          </cell>
          <cell r="N816">
            <v>0.1</v>
          </cell>
          <cell r="O816" t="str">
            <v>PT</v>
          </cell>
          <cell r="P816" t="str">
            <v>Lab</v>
          </cell>
          <cell r="Q816" t="str">
            <v>GAL.</v>
          </cell>
        </row>
        <row r="817">
          <cell r="A817" t="str">
            <v>TVG:GAL.</v>
          </cell>
          <cell r="B817" t="str">
            <v>. 21H30</v>
          </cell>
          <cell r="C817">
            <v>0.89583333333333337</v>
          </cell>
          <cell r="D817">
            <v>36307</v>
          </cell>
          <cell r="E817">
            <v>20</v>
          </cell>
          <cell r="F817">
            <v>1</v>
          </cell>
          <cell r="G817">
            <v>200</v>
          </cell>
          <cell r="H817">
            <v>1429</v>
          </cell>
          <cell r="I817">
            <v>0.1</v>
          </cell>
          <cell r="J817" t="str">
            <v xml:space="preserve"> TELEXORNAL DEPORTES</v>
          </cell>
          <cell r="K817" t="str">
            <v xml:space="preserve"> TELEXORNAL DEPORTES</v>
          </cell>
          <cell r="L817">
            <v>200</v>
          </cell>
          <cell r="M817">
            <v>1429</v>
          </cell>
          <cell r="N817">
            <v>0.1</v>
          </cell>
          <cell r="O817" t="str">
            <v>PT</v>
          </cell>
          <cell r="P817" t="str">
            <v>Lab</v>
          </cell>
          <cell r="Q817" t="str">
            <v>GAL.</v>
          </cell>
        </row>
        <row r="818">
          <cell r="A818" t="str">
            <v>TVG:GAL.</v>
          </cell>
          <cell r="B818" t="str">
            <v>. 22H30</v>
          </cell>
          <cell r="C818">
            <v>0.9375</v>
          </cell>
          <cell r="D818">
            <v>36307</v>
          </cell>
          <cell r="E818">
            <v>20</v>
          </cell>
          <cell r="F818">
            <v>1</v>
          </cell>
          <cell r="G818">
            <v>360</v>
          </cell>
          <cell r="H818">
            <v>1286</v>
          </cell>
          <cell r="I818">
            <v>0.3</v>
          </cell>
          <cell r="J818" t="str">
            <v xml:space="preserve"> CINE</v>
          </cell>
          <cell r="K818" t="str">
            <v xml:space="preserve"> CINE</v>
          </cell>
          <cell r="L818">
            <v>360</v>
          </cell>
          <cell r="M818">
            <v>1286</v>
          </cell>
          <cell r="N818">
            <v>0.3</v>
          </cell>
          <cell r="O818" t="str">
            <v>PT</v>
          </cell>
          <cell r="P818" t="str">
            <v>Lab</v>
          </cell>
          <cell r="Q818" t="str">
            <v>GAL.</v>
          </cell>
        </row>
        <row r="819">
          <cell r="A819" t="str">
            <v>TVG:GAL.</v>
          </cell>
          <cell r="B819" t="str">
            <v>. 20H30</v>
          </cell>
          <cell r="C819">
            <v>0.85416666666666663</v>
          </cell>
          <cell r="D819">
            <v>36308</v>
          </cell>
          <cell r="E819">
            <v>20</v>
          </cell>
          <cell r="F819">
            <v>1</v>
          </cell>
          <cell r="G819">
            <v>300</v>
          </cell>
          <cell r="H819">
            <v>4286</v>
          </cell>
          <cell r="I819">
            <v>0.1</v>
          </cell>
          <cell r="J819" t="str">
            <v xml:space="preserve"> TELEXORNAL</v>
          </cell>
          <cell r="K819" t="str">
            <v xml:space="preserve"> TELEXORNAL</v>
          </cell>
          <cell r="L819">
            <v>300</v>
          </cell>
          <cell r="M819">
            <v>4286</v>
          </cell>
          <cell r="N819">
            <v>0.1</v>
          </cell>
          <cell r="O819" t="str">
            <v>PT</v>
          </cell>
          <cell r="P819" t="str">
            <v>Lab</v>
          </cell>
          <cell r="Q819" t="str">
            <v>GAL.</v>
          </cell>
        </row>
        <row r="820">
          <cell r="A820" t="str">
            <v>TVG:GAL.</v>
          </cell>
          <cell r="B820" t="str">
            <v>. 21H00</v>
          </cell>
          <cell r="C820">
            <v>0.875</v>
          </cell>
          <cell r="D820">
            <v>36308</v>
          </cell>
          <cell r="E820">
            <v>20</v>
          </cell>
          <cell r="F820">
            <v>1</v>
          </cell>
          <cell r="G820">
            <v>300</v>
          </cell>
          <cell r="H820">
            <v>2143</v>
          </cell>
          <cell r="I820">
            <v>0.1</v>
          </cell>
          <cell r="J820" t="str">
            <v xml:space="preserve"> TELEXORNAL</v>
          </cell>
          <cell r="K820" t="str">
            <v xml:space="preserve"> TELEXORNAL</v>
          </cell>
          <cell r="L820">
            <v>300</v>
          </cell>
          <cell r="M820">
            <v>2143</v>
          </cell>
          <cell r="N820">
            <v>0.1</v>
          </cell>
          <cell r="O820" t="str">
            <v>PT</v>
          </cell>
          <cell r="P820" t="str">
            <v>Lab</v>
          </cell>
          <cell r="Q820" t="str">
            <v>GAL.</v>
          </cell>
        </row>
        <row r="821">
          <cell r="A821" t="str">
            <v>TVG:GAL.</v>
          </cell>
          <cell r="B821" t="str">
            <v>. 14H00</v>
          </cell>
          <cell r="C821">
            <v>0.58333333333333337</v>
          </cell>
          <cell r="D821">
            <v>36309</v>
          </cell>
          <cell r="E821">
            <v>20</v>
          </cell>
          <cell r="F821">
            <v>1</v>
          </cell>
          <cell r="G821">
            <v>150</v>
          </cell>
          <cell r="H821">
            <v>1000</v>
          </cell>
          <cell r="I821">
            <v>0.1</v>
          </cell>
          <cell r="J821" t="str">
            <v xml:space="preserve"> TELEXORNAL LOCAL</v>
          </cell>
          <cell r="K821" t="str">
            <v xml:space="preserve"> TELEXORNAL LOCAL</v>
          </cell>
          <cell r="L821">
            <v>150</v>
          </cell>
          <cell r="M821">
            <v>1000</v>
          </cell>
          <cell r="N821">
            <v>0.1</v>
          </cell>
          <cell r="O821" t="str">
            <v>DT</v>
          </cell>
          <cell r="P821" t="str">
            <v>FS</v>
          </cell>
          <cell r="Q821" t="str">
            <v>GAL.</v>
          </cell>
        </row>
        <row r="822">
          <cell r="A822" t="str">
            <v>TVG:GAL.</v>
          </cell>
          <cell r="B822" t="str">
            <v>. 20H00</v>
          </cell>
          <cell r="C822">
            <v>0.83333333333333337</v>
          </cell>
          <cell r="D822">
            <v>36309</v>
          </cell>
          <cell r="E822">
            <v>20</v>
          </cell>
          <cell r="F822">
            <v>1</v>
          </cell>
          <cell r="G822">
            <v>215</v>
          </cell>
          <cell r="H822">
            <v>3072</v>
          </cell>
          <cell r="I822">
            <v>0.1</v>
          </cell>
          <cell r="J822" t="str">
            <v xml:space="preserve"> TELEXORNAL</v>
          </cell>
          <cell r="K822" t="str">
            <v xml:space="preserve"> TELEXORNAL</v>
          </cell>
          <cell r="L822">
            <v>215</v>
          </cell>
          <cell r="M822">
            <v>3072</v>
          </cell>
          <cell r="N822">
            <v>0.1</v>
          </cell>
          <cell r="O822" t="str">
            <v>DT</v>
          </cell>
          <cell r="P822" t="str">
            <v>FS</v>
          </cell>
          <cell r="Q822" t="str">
            <v>GAL.</v>
          </cell>
        </row>
        <row r="823">
          <cell r="A823" t="str">
            <v>TVG:GAL.</v>
          </cell>
          <cell r="B823" t="str">
            <v>. 24H00</v>
          </cell>
          <cell r="C823">
            <v>1</v>
          </cell>
          <cell r="D823">
            <v>36309</v>
          </cell>
          <cell r="E823">
            <v>20</v>
          </cell>
          <cell r="F823">
            <v>1</v>
          </cell>
          <cell r="G823">
            <v>350</v>
          </cell>
          <cell r="H823">
            <v>1250</v>
          </cell>
          <cell r="I823">
            <v>0.3</v>
          </cell>
          <cell r="J823" t="str">
            <v xml:space="preserve"> CINE</v>
          </cell>
          <cell r="K823" t="str">
            <v xml:space="preserve"> CINE</v>
          </cell>
          <cell r="L823">
            <v>350</v>
          </cell>
          <cell r="M823">
            <v>1250</v>
          </cell>
          <cell r="N823">
            <v>0.3</v>
          </cell>
          <cell r="O823" t="str">
            <v>PT</v>
          </cell>
          <cell r="P823" t="str">
            <v>FS</v>
          </cell>
          <cell r="Q823" t="str">
            <v>GAL.</v>
          </cell>
        </row>
        <row r="824">
          <cell r="A824" t="str">
            <v>TVG:GAL.</v>
          </cell>
          <cell r="B824" t="str">
            <v>. 13H30</v>
          </cell>
          <cell r="C824">
            <v>0.5625</v>
          </cell>
          <cell r="D824">
            <v>36310</v>
          </cell>
          <cell r="E824">
            <v>20</v>
          </cell>
          <cell r="F824">
            <v>1</v>
          </cell>
          <cell r="G824">
            <v>150</v>
          </cell>
          <cell r="H824">
            <v>2000</v>
          </cell>
          <cell r="I824">
            <v>0.1</v>
          </cell>
          <cell r="J824" t="str">
            <v xml:space="preserve"> TELEXORNAL LOCAL</v>
          </cell>
          <cell r="K824" t="str">
            <v xml:space="preserve"> TELEXORNAL LOCAL</v>
          </cell>
          <cell r="L824">
            <v>150</v>
          </cell>
          <cell r="M824">
            <v>2000</v>
          </cell>
          <cell r="N824">
            <v>0.1</v>
          </cell>
          <cell r="O824" t="str">
            <v>DT</v>
          </cell>
          <cell r="P824" t="str">
            <v>FS</v>
          </cell>
          <cell r="Q824" t="str">
            <v>GAL.</v>
          </cell>
        </row>
        <row r="825">
          <cell r="A825" t="str">
            <v>TVG:GAL.</v>
          </cell>
          <cell r="B825" t="str">
            <v>. 21H30</v>
          </cell>
          <cell r="C825">
            <v>0.89583333333333337</v>
          </cell>
          <cell r="D825">
            <v>36310</v>
          </cell>
          <cell r="E825">
            <v>20</v>
          </cell>
          <cell r="F825">
            <v>1</v>
          </cell>
          <cell r="G825">
            <v>300</v>
          </cell>
          <cell r="H825">
            <v>1429</v>
          </cell>
          <cell r="I825">
            <v>0.2</v>
          </cell>
          <cell r="J825" t="str">
            <v xml:space="preserve"> EN XOGO GOLES</v>
          </cell>
          <cell r="K825" t="str">
            <v xml:space="preserve"> EN XOGO GOLES</v>
          </cell>
          <cell r="L825">
            <v>300</v>
          </cell>
          <cell r="M825">
            <v>1429</v>
          </cell>
          <cell r="N825">
            <v>0.2</v>
          </cell>
          <cell r="O825" t="str">
            <v>PT</v>
          </cell>
          <cell r="P825" t="str">
            <v>FS</v>
          </cell>
          <cell r="Q825" t="str">
            <v>GAL.</v>
          </cell>
        </row>
        <row r="826">
          <cell r="A826" t="str">
            <v>TVG:GAL.</v>
          </cell>
          <cell r="B826" t="str">
            <v>. 22H00</v>
          </cell>
          <cell r="C826">
            <v>0.91666666666666663</v>
          </cell>
          <cell r="D826">
            <v>36310</v>
          </cell>
          <cell r="E826">
            <v>20</v>
          </cell>
          <cell r="F826">
            <v>1</v>
          </cell>
          <cell r="G826">
            <v>300</v>
          </cell>
          <cell r="H826">
            <v>2143</v>
          </cell>
          <cell r="I826">
            <v>0.1</v>
          </cell>
          <cell r="J826" t="str">
            <v xml:space="preserve"> EN XOGO GOLES</v>
          </cell>
          <cell r="K826" t="str">
            <v xml:space="preserve"> EN XOGO GOLES</v>
          </cell>
          <cell r="L826">
            <v>300</v>
          </cell>
          <cell r="M826">
            <v>2143</v>
          </cell>
          <cell r="N826">
            <v>0.1</v>
          </cell>
          <cell r="O826" t="str">
            <v>PT</v>
          </cell>
          <cell r="P826" t="str">
            <v>FS</v>
          </cell>
          <cell r="Q826" t="str">
            <v>GAL.</v>
          </cell>
        </row>
        <row r="827">
          <cell r="A827" t="str">
            <v>TVG:GAL.</v>
          </cell>
          <cell r="B827" t="str">
            <v>. 15H30</v>
          </cell>
          <cell r="C827">
            <v>0.64583333333333337</v>
          </cell>
          <cell r="D827">
            <v>36311</v>
          </cell>
          <cell r="E827">
            <v>20</v>
          </cell>
          <cell r="F827">
            <v>1</v>
          </cell>
          <cell r="G827">
            <v>150</v>
          </cell>
          <cell r="H827">
            <v>1000</v>
          </cell>
          <cell r="I827">
            <v>0.1</v>
          </cell>
          <cell r="J827" t="str">
            <v xml:space="preserve"> TELEXORNAL DEPORTES</v>
          </cell>
          <cell r="K827" t="str">
            <v xml:space="preserve"> TELEXORNAL DEPORTES</v>
          </cell>
          <cell r="L827">
            <v>150</v>
          </cell>
          <cell r="M827">
            <v>1000</v>
          </cell>
          <cell r="N827">
            <v>0.1</v>
          </cell>
          <cell r="O827" t="str">
            <v>DT</v>
          </cell>
          <cell r="P827" t="str">
            <v>Lab</v>
          </cell>
          <cell r="Q827" t="str">
            <v>GAL.</v>
          </cell>
        </row>
        <row r="828">
          <cell r="A828" t="str">
            <v>TVG:GAL.</v>
          </cell>
          <cell r="B828" t="str">
            <v>. 17H00</v>
          </cell>
          <cell r="C828">
            <v>0.70833333333333337</v>
          </cell>
          <cell r="D828">
            <v>36311</v>
          </cell>
          <cell r="E828">
            <v>20</v>
          </cell>
          <cell r="F828">
            <v>1</v>
          </cell>
          <cell r="G828">
            <v>160</v>
          </cell>
          <cell r="H828">
            <v>1067</v>
          </cell>
          <cell r="I828">
            <v>0.1</v>
          </cell>
          <cell r="J828" t="str">
            <v xml:space="preserve"> TARDES CON ANA</v>
          </cell>
          <cell r="K828" t="str">
            <v xml:space="preserve"> TARDES CON ANA</v>
          </cell>
          <cell r="L828">
            <v>160</v>
          </cell>
          <cell r="M828">
            <v>1067</v>
          </cell>
          <cell r="N828">
            <v>0.1</v>
          </cell>
          <cell r="O828" t="str">
            <v>DT</v>
          </cell>
          <cell r="P828" t="str">
            <v>Lab</v>
          </cell>
          <cell r="Q828" t="str">
            <v>GAL.</v>
          </cell>
        </row>
        <row r="829">
          <cell r="A829" t="str">
            <v>TVG:GAL.</v>
          </cell>
          <cell r="B829" t="str">
            <v>. 20H30</v>
          </cell>
          <cell r="C829">
            <v>0.85416666666666663</v>
          </cell>
          <cell r="D829">
            <v>36311</v>
          </cell>
          <cell r="E829">
            <v>20</v>
          </cell>
          <cell r="F829">
            <v>1</v>
          </cell>
          <cell r="G829">
            <v>300</v>
          </cell>
          <cell r="H829">
            <v>4286</v>
          </cell>
          <cell r="I829">
            <v>0.1</v>
          </cell>
          <cell r="J829" t="str">
            <v xml:space="preserve"> TELEXORNAL</v>
          </cell>
          <cell r="K829" t="str">
            <v xml:space="preserve"> TELEXORNAL</v>
          </cell>
          <cell r="L829">
            <v>300</v>
          </cell>
          <cell r="M829">
            <v>4286</v>
          </cell>
          <cell r="N829">
            <v>0.1</v>
          </cell>
          <cell r="O829" t="str">
            <v>PT</v>
          </cell>
          <cell r="P829" t="str">
            <v>Lab</v>
          </cell>
          <cell r="Q829" t="str">
            <v>GAL.</v>
          </cell>
        </row>
        <row r="830">
          <cell r="A830" t="str">
            <v>TVG:GAL.</v>
          </cell>
          <cell r="B830" t="str">
            <v>. 21H00</v>
          </cell>
          <cell r="C830">
            <v>0.875</v>
          </cell>
          <cell r="D830">
            <v>36311</v>
          </cell>
          <cell r="E830">
            <v>20</v>
          </cell>
          <cell r="F830">
            <v>1</v>
          </cell>
          <cell r="G830">
            <v>300</v>
          </cell>
          <cell r="H830">
            <v>2143</v>
          </cell>
          <cell r="I830">
            <v>0.1</v>
          </cell>
          <cell r="J830" t="str">
            <v xml:space="preserve"> TELEXORNAL</v>
          </cell>
          <cell r="K830" t="str">
            <v xml:space="preserve"> TELEXORNAL</v>
          </cell>
          <cell r="L830">
            <v>300</v>
          </cell>
          <cell r="M830">
            <v>2143</v>
          </cell>
          <cell r="N830">
            <v>0.1</v>
          </cell>
          <cell r="O830" t="str">
            <v>PT</v>
          </cell>
          <cell r="P830" t="str">
            <v>Lab</v>
          </cell>
          <cell r="Q830" t="str">
            <v>GAL.</v>
          </cell>
        </row>
        <row r="831">
          <cell r="A831" t="str">
            <v>TVG:GAL.</v>
          </cell>
          <cell r="B831" t="str">
            <v>. 24H00</v>
          </cell>
          <cell r="C831">
            <v>1</v>
          </cell>
          <cell r="D831">
            <v>36311</v>
          </cell>
          <cell r="E831">
            <v>20</v>
          </cell>
          <cell r="F831">
            <v>1</v>
          </cell>
          <cell r="G831">
            <v>80</v>
          </cell>
          <cell r="H831">
            <v>381</v>
          </cell>
          <cell r="I831">
            <v>0.2</v>
          </cell>
          <cell r="J831" t="str">
            <v xml:space="preserve"> SERIE</v>
          </cell>
          <cell r="K831" t="str">
            <v xml:space="preserve"> SERIE</v>
          </cell>
          <cell r="L831">
            <v>80</v>
          </cell>
          <cell r="M831">
            <v>381</v>
          </cell>
          <cell r="N831">
            <v>0.2</v>
          </cell>
          <cell r="O831" t="str">
            <v>PT</v>
          </cell>
          <cell r="P831" t="str">
            <v>Lab</v>
          </cell>
          <cell r="Q831" t="str">
            <v>GAL.</v>
          </cell>
        </row>
        <row r="832">
          <cell r="A832" t="str">
            <v>TVG:GAL.</v>
          </cell>
          <cell r="B832" t="str">
            <v>. 13H30</v>
          </cell>
          <cell r="C832">
            <v>0.5625</v>
          </cell>
          <cell r="D832">
            <v>36312</v>
          </cell>
          <cell r="E832">
            <v>20</v>
          </cell>
          <cell r="F832">
            <v>1</v>
          </cell>
          <cell r="G832">
            <v>150</v>
          </cell>
          <cell r="H832">
            <v>1000</v>
          </cell>
          <cell r="I832">
            <v>0.1</v>
          </cell>
          <cell r="J832" t="str">
            <v xml:space="preserve"> TELEXORNAL REVISTA</v>
          </cell>
          <cell r="K832" t="str">
            <v xml:space="preserve"> TELEXORNAL REVISTA</v>
          </cell>
          <cell r="L832">
            <v>150</v>
          </cell>
          <cell r="M832">
            <v>1000</v>
          </cell>
          <cell r="N832">
            <v>0.1</v>
          </cell>
          <cell r="O832" t="str">
            <v>DT</v>
          </cell>
          <cell r="P832" t="str">
            <v>Lab</v>
          </cell>
          <cell r="Q832" t="str">
            <v>GAL.</v>
          </cell>
        </row>
        <row r="833">
          <cell r="A833" t="str">
            <v>TVG:GAL.</v>
          </cell>
          <cell r="B833" t="str">
            <v>. 15H30</v>
          </cell>
          <cell r="C833">
            <v>0.64583333333333337</v>
          </cell>
          <cell r="D833">
            <v>36312</v>
          </cell>
          <cell r="E833">
            <v>20</v>
          </cell>
          <cell r="F833">
            <v>1</v>
          </cell>
          <cell r="G833">
            <v>150</v>
          </cell>
          <cell r="H833">
            <v>1000</v>
          </cell>
          <cell r="I833">
            <v>0.1</v>
          </cell>
          <cell r="J833" t="str">
            <v xml:space="preserve"> TELEXORNAL DEPORTES</v>
          </cell>
          <cell r="K833" t="str">
            <v xml:space="preserve"> TELEXORNAL DEPORTES</v>
          </cell>
          <cell r="L833">
            <v>150</v>
          </cell>
          <cell r="M833">
            <v>1000</v>
          </cell>
          <cell r="N833">
            <v>0.1</v>
          </cell>
          <cell r="O833" t="str">
            <v>DT</v>
          </cell>
          <cell r="P833" t="str">
            <v>Lab</v>
          </cell>
          <cell r="Q833" t="str">
            <v>GAL.</v>
          </cell>
        </row>
        <row r="834">
          <cell r="A834" t="str">
            <v>TVG:GAL.</v>
          </cell>
          <cell r="B834" t="str">
            <v>. 20H30</v>
          </cell>
          <cell r="C834">
            <v>0.85416666666666663</v>
          </cell>
          <cell r="D834">
            <v>36312</v>
          </cell>
          <cell r="E834">
            <v>20</v>
          </cell>
          <cell r="F834">
            <v>1</v>
          </cell>
          <cell r="G834">
            <v>300</v>
          </cell>
          <cell r="H834">
            <v>4286</v>
          </cell>
          <cell r="I834">
            <v>0.1</v>
          </cell>
          <cell r="J834" t="str">
            <v xml:space="preserve"> TELEXORNAL</v>
          </cell>
          <cell r="K834" t="str">
            <v xml:space="preserve"> TELEXORNAL</v>
          </cell>
          <cell r="L834">
            <v>300</v>
          </cell>
          <cell r="M834">
            <v>4286</v>
          </cell>
          <cell r="N834">
            <v>0.1</v>
          </cell>
          <cell r="O834" t="str">
            <v>PT</v>
          </cell>
          <cell r="P834" t="str">
            <v>Lab</v>
          </cell>
          <cell r="Q834" t="str">
            <v>GAL.</v>
          </cell>
        </row>
        <row r="835">
          <cell r="A835" t="str">
            <v>TVG:GAL.</v>
          </cell>
          <cell r="B835" t="str">
            <v>. 13H30</v>
          </cell>
          <cell r="C835">
            <v>0.5625</v>
          </cell>
          <cell r="D835">
            <v>36313</v>
          </cell>
          <cell r="E835">
            <v>20</v>
          </cell>
          <cell r="F835">
            <v>1</v>
          </cell>
          <cell r="G835">
            <v>150</v>
          </cell>
          <cell r="H835">
            <v>1000</v>
          </cell>
          <cell r="I835">
            <v>0.1</v>
          </cell>
          <cell r="J835" t="str">
            <v xml:space="preserve"> TELEXORNAL REVISTA</v>
          </cell>
          <cell r="K835" t="str">
            <v xml:space="preserve"> TELEXORNAL REVISTA</v>
          </cell>
          <cell r="L835">
            <v>150</v>
          </cell>
          <cell r="M835">
            <v>1000</v>
          </cell>
          <cell r="N835">
            <v>0.1</v>
          </cell>
          <cell r="O835" t="str">
            <v>DT</v>
          </cell>
          <cell r="P835" t="str">
            <v>Lab</v>
          </cell>
          <cell r="Q835" t="str">
            <v>GAL.</v>
          </cell>
        </row>
        <row r="836">
          <cell r="A836" t="str">
            <v>TVG:GAL.</v>
          </cell>
          <cell r="B836" t="str">
            <v>. 15H30</v>
          </cell>
          <cell r="C836">
            <v>0.64583333333333337</v>
          </cell>
          <cell r="D836">
            <v>36313</v>
          </cell>
          <cell r="E836">
            <v>20</v>
          </cell>
          <cell r="F836">
            <v>1</v>
          </cell>
          <cell r="G836">
            <v>150</v>
          </cell>
          <cell r="H836">
            <v>1000</v>
          </cell>
          <cell r="I836">
            <v>0.1</v>
          </cell>
          <cell r="J836" t="str">
            <v xml:space="preserve"> TELEXORNAL DEPORTES</v>
          </cell>
          <cell r="K836" t="str">
            <v xml:space="preserve"> TELEXORNAL DEPORTES</v>
          </cell>
          <cell r="L836">
            <v>150</v>
          </cell>
          <cell r="M836">
            <v>1000</v>
          </cell>
          <cell r="N836">
            <v>0.1</v>
          </cell>
          <cell r="O836" t="str">
            <v>DT</v>
          </cell>
          <cell r="P836" t="str">
            <v>Lab</v>
          </cell>
          <cell r="Q836" t="str">
            <v>GAL.</v>
          </cell>
        </row>
        <row r="837">
          <cell r="A837" t="str">
            <v>TVG:GAL.</v>
          </cell>
          <cell r="B837" t="str">
            <v>. 20H30</v>
          </cell>
          <cell r="C837">
            <v>0.85416666666666663</v>
          </cell>
          <cell r="D837">
            <v>36313</v>
          </cell>
          <cell r="E837">
            <v>20</v>
          </cell>
          <cell r="F837">
            <v>1</v>
          </cell>
          <cell r="G837">
            <v>300</v>
          </cell>
          <cell r="H837">
            <v>4286</v>
          </cell>
          <cell r="I837">
            <v>0.1</v>
          </cell>
          <cell r="J837" t="str">
            <v xml:space="preserve"> TELEXORNAL</v>
          </cell>
          <cell r="K837" t="str">
            <v xml:space="preserve"> TELEXORNAL</v>
          </cell>
          <cell r="L837">
            <v>300</v>
          </cell>
          <cell r="M837">
            <v>4286</v>
          </cell>
          <cell r="N837">
            <v>0.1</v>
          </cell>
          <cell r="O837" t="str">
            <v>PT</v>
          </cell>
          <cell r="P837" t="str">
            <v>Lab</v>
          </cell>
          <cell r="Q837" t="str">
            <v>GAL.</v>
          </cell>
        </row>
        <row r="838">
          <cell r="A838" t="str">
            <v>TVG:GAL.</v>
          </cell>
          <cell r="B838" t="str">
            <v>. 21H30</v>
          </cell>
          <cell r="C838">
            <v>0.89583333333333337</v>
          </cell>
          <cell r="D838">
            <v>36313</v>
          </cell>
          <cell r="E838">
            <v>20</v>
          </cell>
          <cell r="F838">
            <v>1</v>
          </cell>
          <cell r="G838">
            <v>200</v>
          </cell>
          <cell r="H838">
            <v>714</v>
          </cell>
          <cell r="I838">
            <v>0.3</v>
          </cell>
          <cell r="J838" t="str">
            <v xml:space="preserve"> TELEXORNAL DEPORTES</v>
          </cell>
          <cell r="K838" t="str">
            <v xml:space="preserve"> TELEXORNAL DEPORTES</v>
          </cell>
          <cell r="L838">
            <v>200</v>
          </cell>
          <cell r="M838">
            <v>714</v>
          </cell>
          <cell r="N838">
            <v>0.3</v>
          </cell>
          <cell r="O838" t="str">
            <v>PT</v>
          </cell>
          <cell r="P838" t="str">
            <v>Lab</v>
          </cell>
          <cell r="Q838" t="str">
            <v>GAL.</v>
          </cell>
        </row>
        <row r="839">
          <cell r="A839" t="str">
            <v>TVG:GAL.</v>
          </cell>
          <cell r="B839" t="str">
            <v>. 20H30</v>
          </cell>
          <cell r="C839">
            <v>0.85416666666666663</v>
          </cell>
          <cell r="D839">
            <v>36314</v>
          </cell>
          <cell r="E839">
            <v>20</v>
          </cell>
          <cell r="F839">
            <v>1</v>
          </cell>
          <cell r="G839">
            <v>300</v>
          </cell>
          <cell r="H839">
            <v>2143</v>
          </cell>
          <cell r="I839">
            <v>0.1</v>
          </cell>
          <cell r="J839" t="str">
            <v xml:space="preserve"> TELEXORNAL</v>
          </cell>
          <cell r="K839" t="str">
            <v xml:space="preserve"> TELEXORNAL</v>
          </cell>
          <cell r="L839">
            <v>300</v>
          </cell>
          <cell r="M839">
            <v>2143</v>
          </cell>
          <cell r="N839">
            <v>0.1</v>
          </cell>
          <cell r="O839" t="str">
            <v>PT</v>
          </cell>
          <cell r="P839" t="str">
            <v>Lab</v>
          </cell>
          <cell r="Q839" t="str">
            <v>GAL.</v>
          </cell>
        </row>
        <row r="840">
          <cell r="A840" t="str">
            <v>TVG:GAL.</v>
          </cell>
          <cell r="B840" t="str">
            <v>. 21H00</v>
          </cell>
          <cell r="C840">
            <v>0.875</v>
          </cell>
          <cell r="D840">
            <v>36314</v>
          </cell>
          <cell r="E840">
            <v>20</v>
          </cell>
          <cell r="F840">
            <v>1</v>
          </cell>
          <cell r="G840">
            <v>300</v>
          </cell>
          <cell r="H840">
            <v>2143</v>
          </cell>
          <cell r="I840">
            <v>0.1</v>
          </cell>
          <cell r="J840" t="str">
            <v xml:space="preserve"> TELEXORNAL</v>
          </cell>
          <cell r="K840" t="str">
            <v xml:space="preserve"> TELEXORNAL</v>
          </cell>
          <cell r="L840">
            <v>300</v>
          </cell>
          <cell r="M840">
            <v>2143</v>
          </cell>
          <cell r="N840">
            <v>0.1</v>
          </cell>
          <cell r="O840" t="str">
            <v>PT</v>
          </cell>
          <cell r="P840" t="str">
            <v>Lab</v>
          </cell>
          <cell r="Q840" t="str">
            <v>GAL.</v>
          </cell>
        </row>
        <row r="841">
          <cell r="A841" t="str">
            <v>TVG:GAL.</v>
          </cell>
          <cell r="B841" t="str">
            <v>. 22H00</v>
          </cell>
          <cell r="C841">
            <v>0.91666666666666663</v>
          </cell>
          <cell r="D841">
            <v>36314</v>
          </cell>
          <cell r="E841">
            <v>20</v>
          </cell>
          <cell r="F841">
            <v>1</v>
          </cell>
          <cell r="G841">
            <v>360</v>
          </cell>
          <cell r="H841">
            <v>1286</v>
          </cell>
          <cell r="I841">
            <v>0.3</v>
          </cell>
          <cell r="J841" t="str">
            <v xml:space="preserve"> CINE</v>
          </cell>
          <cell r="K841" t="str">
            <v xml:space="preserve"> CINE</v>
          </cell>
          <cell r="L841">
            <v>360</v>
          </cell>
          <cell r="M841">
            <v>1286</v>
          </cell>
          <cell r="N841">
            <v>0.3</v>
          </cell>
          <cell r="O841" t="str">
            <v>PT</v>
          </cell>
          <cell r="P841" t="str">
            <v>Lab</v>
          </cell>
          <cell r="Q841" t="str">
            <v>GAL.</v>
          </cell>
        </row>
        <row r="842">
          <cell r="A842" t="str">
            <v>TVG:GAL.</v>
          </cell>
          <cell r="B842" t="str">
            <v>. 13H30</v>
          </cell>
          <cell r="C842">
            <v>0.5625</v>
          </cell>
          <cell r="D842">
            <v>36315</v>
          </cell>
          <cell r="E842">
            <v>20</v>
          </cell>
          <cell r="F842">
            <v>1</v>
          </cell>
          <cell r="G842">
            <v>150</v>
          </cell>
          <cell r="H842">
            <v>1000</v>
          </cell>
          <cell r="I842">
            <v>0.1</v>
          </cell>
          <cell r="J842" t="str">
            <v xml:space="preserve"> TELEXORNAL REVISTA</v>
          </cell>
          <cell r="K842" t="str">
            <v xml:space="preserve"> TELEXORNAL REVISTA</v>
          </cell>
          <cell r="L842">
            <v>150</v>
          </cell>
          <cell r="M842">
            <v>1000</v>
          </cell>
          <cell r="N842">
            <v>0.1</v>
          </cell>
          <cell r="O842" t="str">
            <v>DT</v>
          </cell>
          <cell r="P842" t="str">
            <v>Lab</v>
          </cell>
          <cell r="Q842" t="str">
            <v>GAL.</v>
          </cell>
        </row>
        <row r="843">
          <cell r="A843" t="str">
            <v>TVG:GAL.</v>
          </cell>
          <cell r="B843" t="str">
            <v>. 21H00</v>
          </cell>
          <cell r="C843">
            <v>0.875</v>
          </cell>
          <cell r="D843">
            <v>36315</v>
          </cell>
          <cell r="E843">
            <v>20</v>
          </cell>
          <cell r="F843">
            <v>1</v>
          </cell>
          <cell r="G843">
            <v>300</v>
          </cell>
          <cell r="H843">
            <v>2143</v>
          </cell>
          <cell r="I843">
            <v>0.1</v>
          </cell>
          <cell r="J843" t="str">
            <v xml:space="preserve"> TELEXORNAL</v>
          </cell>
          <cell r="K843" t="str">
            <v xml:space="preserve"> TELEXORNAL</v>
          </cell>
          <cell r="L843">
            <v>300</v>
          </cell>
          <cell r="M843">
            <v>2143</v>
          </cell>
          <cell r="N843">
            <v>0.1</v>
          </cell>
          <cell r="O843" t="str">
            <v>PT</v>
          </cell>
          <cell r="P843" t="str">
            <v>Lab</v>
          </cell>
          <cell r="Q843" t="str">
            <v>GAL.</v>
          </cell>
        </row>
        <row r="844">
          <cell r="A844" t="str">
            <v>TVG:GAL.</v>
          </cell>
          <cell r="B844" t="str">
            <v>. 21H30</v>
          </cell>
          <cell r="C844">
            <v>0.89583333333333337</v>
          </cell>
          <cell r="D844">
            <v>36315</v>
          </cell>
          <cell r="E844">
            <v>20</v>
          </cell>
          <cell r="F844">
            <v>1</v>
          </cell>
          <cell r="G844">
            <v>200</v>
          </cell>
          <cell r="H844">
            <v>1429</v>
          </cell>
          <cell r="I844">
            <v>0.1</v>
          </cell>
          <cell r="J844" t="str">
            <v xml:space="preserve"> TELEXORNAL DEPORTES</v>
          </cell>
          <cell r="K844" t="str">
            <v xml:space="preserve"> TELEXORNAL DEPORTES</v>
          </cell>
          <cell r="L844">
            <v>200</v>
          </cell>
          <cell r="M844">
            <v>1429</v>
          </cell>
          <cell r="N844">
            <v>0.1</v>
          </cell>
          <cell r="O844" t="str">
            <v>PT</v>
          </cell>
          <cell r="P844" t="str">
            <v>Lab</v>
          </cell>
          <cell r="Q844" t="str">
            <v>GAL.</v>
          </cell>
        </row>
        <row r="845">
          <cell r="A845" t="str">
            <v>TVG:GAL.</v>
          </cell>
          <cell r="B845" t="str">
            <v>. 14H00</v>
          </cell>
          <cell r="C845">
            <v>0.58333333333333337</v>
          </cell>
          <cell r="D845">
            <v>36316</v>
          </cell>
          <cell r="E845">
            <v>20</v>
          </cell>
          <cell r="F845">
            <v>1</v>
          </cell>
          <cell r="G845">
            <v>150</v>
          </cell>
          <cell r="H845">
            <v>1000</v>
          </cell>
          <cell r="I845">
            <v>0.1</v>
          </cell>
          <cell r="J845" t="str">
            <v xml:space="preserve"> TELEXORNAL LOCAL</v>
          </cell>
          <cell r="K845" t="str">
            <v xml:space="preserve"> TELEXORNAL LOCAL</v>
          </cell>
          <cell r="L845">
            <v>150</v>
          </cell>
          <cell r="M845">
            <v>1000</v>
          </cell>
          <cell r="N845">
            <v>0.1</v>
          </cell>
          <cell r="O845" t="str">
            <v>DT</v>
          </cell>
          <cell r="P845" t="str">
            <v>FS</v>
          </cell>
          <cell r="Q845" t="str">
            <v>GAL.</v>
          </cell>
        </row>
        <row r="846">
          <cell r="A846" t="str">
            <v>TVG:GAL.</v>
          </cell>
          <cell r="B846" t="str">
            <v>. 15H30</v>
          </cell>
          <cell r="C846">
            <v>0.64583333333333337</v>
          </cell>
          <cell r="D846">
            <v>36316</v>
          </cell>
          <cell r="E846">
            <v>20</v>
          </cell>
          <cell r="F846">
            <v>1</v>
          </cell>
          <cell r="G846">
            <v>150</v>
          </cell>
          <cell r="H846">
            <v>1000</v>
          </cell>
          <cell r="I846">
            <v>0.1</v>
          </cell>
          <cell r="J846" t="str">
            <v xml:space="preserve"> TELEXORNAL DEPORTES</v>
          </cell>
          <cell r="K846" t="str">
            <v xml:space="preserve"> TELEXORNAL DEPORTES</v>
          </cell>
          <cell r="L846">
            <v>150</v>
          </cell>
          <cell r="M846">
            <v>1000</v>
          </cell>
          <cell r="N846">
            <v>0.1</v>
          </cell>
          <cell r="O846" t="str">
            <v>DT</v>
          </cell>
          <cell r="P846" t="str">
            <v>FS</v>
          </cell>
          <cell r="Q846" t="str">
            <v>GAL.</v>
          </cell>
        </row>
        <row r="847">
          <cell r="A847" t="str">
            <v>TVG:GAL.</v>
          </cell>
          <cell r="B847" t="str">
            <v>. 20H00</v>
          </cell>
          <cell r="C847">
            <v>0.83333333333333337</v>
          </cell>
          <cell r="D847">
            <v>36316</v>
          </cell>
          <cell r="E847">
            <v>20</v>
          </cell>
          <cell r="F847">
            <v>1</v>
          </cell>
          <cell r="G847">
            <v>215</v>
          </cell>
          <cell r="H847">
            <v>3072</v>
          </cell>
          <cell r="I847">
            <v>0.1</v>
          </cell>
          <cell r="J847" t="str">
            <v xml:space="preserve"> TELEXORNAL</v>
          </cell>
          <cell r="K847" t="str">
            <v xml:space="preserve"> TELEXORNAL</v>
          </cell>
          <cell r="L847">
            <v>215</v>
          </cell>
          <cell r="M847">
            <v>3072</v>
          </cell>
          <cell r="N847">
            <v>0.1</v>
          </cell>
          <cell r="O847" t="str">
            <v>DT</v>
          </cell>
          <cell r="P847" t="str">
            <v>FS</v>
          </cell>
          <cell r="Q847" t="str">
            <v>GAL.</v>
          </cell>
        </row>
        <row r="848">
          <cell r="A848" t="str">
            <v>TVG:GAL.</v>
          </cell>
          <cell r="B848" t="str">
            <v>. 23H00</v>
          </cell>
          <cell r="C848">
            <v>0.95833333333333337</v>
          </cell>
          <cell r="D848">
            <v>36316</v>
          </cell>
          <cell r="E848">
            <v>20</v>
          </cell>
          <cell r="F848">
            <v>1</v>
          </cell>
          <cell r="G848">
            <v>350</v>
          </cell>
          <cell r="H848">
            <v>1250</v>
          </cell>
          <cell r="I848">
            <v>0.3</v>
          </cell>
          <cell r="J848" t="str">
            <v xml:space="preserve"> CINE</v>
          </cell>
          <cell r="K848" t="str">
            <v xml:space="preserve"> CINE</v>
          </cell>
          <cell r="L848">
            <v>350</v>
          </cell>
          <cell r="M848">
            <v>1250</v>
          </cell>
          <cell r="N848">
            <v>0.3</v>
          </cell>
          <cell r="O848" t="str">
            <v>PT</v>
          </cell>
          <cell r="P848" t="str">
            <v>FS</v>
          </cell>
          <cell r="Q848" t="str">
            <v>GAL.</v>
          </cell>
        </row>
        <row r="849">
          <cell r="A849" t="str">
            <v>TVG:GAL.</v>
          </cell>
          <cell r="B849" t="str">
            <v>. 24H00</v>
          </cell>
          <cell r="C849">
            <v>1</v>
          </cell>
          <cell r="D849">
            <v>36316</v>
          </cell>
          <cell r="E849">
            <v>20</v>
          </cell>
          <cell r="F849">
            <v>1</v>
          </cell>
          <cell r="G849">
            <v>350</v>
          </cell>
          <cell r="H849">
            <v>1250</v>
          </cell>
          <cell r="I849">
            <v>0.3</v>
          </cell>
          <cell r="J849" t="str">
            <v xml:space="preserve"> CINE</v>
          </cell>
          <cell r="K849" t="str">
            <v xml:space="preserve"> CINE</v>
          </cell>
          <cell r="L849">
            <v>350</v>
          </cell>
          <cell r="M849">
            <v>1250</v>
          </cell>
          <cell r="N849">
            <v>0.3</v>
          </cell>
          <cell r="O849" t="str">
            <v>PT</v>
          </cell>
          <cell r="P849" t="str">
            <v>FS</v>
          </cell>
          <cell r="Q849" t="str">
            <v>GAL.</v>
          </cell>
        </row>
        <row r="850">
          <cell r="A850" t="str">
            <v>TVG:GAL.</v>
          </cell>
          <cell r="B850" t="str">
            <v>. 13H30</v>
          </cell>
          <cell r="C850">
            <v>0.5625</v>
          </cell>
          <cell r="D850">
            <v>36317</v>
          </cell>
          <cell r="E850">
            <v>20</v>
          </cell>
          <cell r="F850">
            <v>1</v>
          </cell>
          <cell r="G850">
            <v>150</v>
          </cell>
          <cell r="H850">
            <v>2000</v>
          </cell>
          <cell r="I850">
            <v>0.1</v>
          </cell>
          <cell r="J850" t="str">
            <v xml:space="preserve"> TELEXORNAL LOCAL</v>
          </cell>
          <cell r="K850" t="str">
            <v xml:space="preserve"> TELEXORNAL LOCAL</v>
          </cell>
          <cell r="L850">
            <v>150</v>
          </cell>
          <cell r="M850">
            <v>2000</v>
          </cell>
          <cell r="N850">
            <v>0.1</v>
          </cell>
          <cell r="O850" t="str">
            <v>DT</v>
          </cell>
          <cell r="P850" t="str">
            <v>FS</v>
          </cell>
          <cell r="Q850" t="str">
            <v>GAL.</v>
          </cell>
        </row>
        <row r="851">
          <cell r="A851" t="str">
            <v>TVG:GAL.</v>
          </cell>
          <cell r="B851" t="str">
            <v>. 20H30</v>
          </cell>
          <cell r="C851">
            <v>0.85416666666666663</v>
          </cell>
          <cell r="D851">
            <v>36317</v>
          </cell>
          <cell r="E851">
            <v>20</v>
          </cell>
          <cell r="F851">
            <v>1</v>
          </cell>
          <cell r="G851">
            <v>215</v>
          </cell>
          <cell r="H851">
            <v>1536</v>
          </cell>
          <cell r="I851">
            <v>0.1</v>
          </cell>
          <cell r="J851" t="str">
            <v xml:space="preserve"> TELEXORNAL</v>
          </cell>
          <cell r="K851" t="str">
            <v xml:space="preserve"> TELEXORNAL</v>
          </cell>
          <cell r="L851">
            <v>215</v>
          </cell>
          <cell r="M851">
            <v>1536</v>
          </cell>
          <cell r="N851">
            <v>0.1</v>
          </cell>
          <cell r="O851" t="str">
            <v>PT</v>
          </cell>
          <cell r="P851" t="str">
            <v>FS</v>
          </cell>
          <cell r="Q851" t="str">
            <v>GAL.</v>
          </cell>
        </row>
        <row r="852">
          <cell r="A852" t="str">
            <v>TVG:GAL.</v>
          </cell>
          <cell r="B852" t="str">
            <v>. 21H30</v>
          </cell>
          <cell r="C852">
            <v>0.89583333333333337</v>
          </cell>
          <cell r="D852">
            <v>36317</v>
          </cell>
          <cell r="E852">
            <v>20</v>
          </cell>
          <cell r="F852">
            <v>1</v>
          </cell>
          <cell r="G852">
            <v>300</v>
          </cell>
          <cell r="H852">
            <v>1429</v>
          </cell>
          <cell r="I852">
            <v>0.2</v>
          </cell>
          <cell r="J852" t="str">
            <v xml:space="preserve"> EN XOGO GOLES</v>
          </cell>
          <cell r="K852" t="str">
            <v xml:space="preserve"> EN XOGO GOLES</v>
          </cell>
          <cell r="L852">
            <v>300</v>
          </cell>
          <cell r="M852">
            <v>1429</v>
          </cell>
          <cell r="N852">
            <v>0.2</v>
          </cell>
          <cell r="O852" t="str">
            <v>PT</v>
          </cell>
          <cell r="P852" t="str">
            <v>FS</v>
          </cell>
          <cell r="Q852" t="str">
            <v>GAL.</v>
          </cell>
        </row>
        <row r="853">
          <cell r="A853" t="str">
            <v>TVG:GAL.</v>
          </cell>
          <cell r="B853" t="str">
            <v>. 14H00</v>
          </cell>
          <cell r="C853">
            <v>0.58333333333333337</v>
          </cell>
          <cell r="D853">
            <v>36318</v>
          </cell>
          <cell r="E853">
            <v>20</v>
          </cell>
          <cell r="F853">
            <v>1</v>
          </cell>
          <cell r="G853">
            <v>300</v>
          </cell>
          <cell r="H853">
            <v>1333</v>
          </cell>
          <cell r="I853">
            <v>0.2</v>
          </cell>
          <cell r="J853" t="str">
            <v xml:space="preserve"> TELEXORNAL GALICIA</v>
          </cell>
          <cell r="K853" t="str">
            <v xml:space="preserve"> TELEXORNAL GALICIA</v>
          </cell>
          <cell r="L853">
            <v>300</v>
          </cell>
          <cell r="M853">
            <v>1333</v>
          </cell>
          <cell r="N853">
            <v>0.2</v>
          </cell>
          <cell r="O853" t="str">
            <v>DT</v>
          </cell>
          <cell r="P853" t="str">
            <v>Lab</v>
          </cell>
          <cell r="Q853" t="str">
            <v>GAL.</v>
          </cell>
        </row>
        <row r="854">
          <cell r="A854" t="str">
            <v>TVG:GAL.</v>
          </cell>
          <cell r="B854" t="str">
            <v>. 21H30</v>
          </cell>
          <cell r="C854">
            <v>0.89583333333333337</v>
          </cell>
          <cell r="D854">
            <v>36318</v>
          </cell>
          <cell r="E854">
            <v>20</v>
          </cell>
          <cell r="F854">
            <v>1</v>
          </cell>
          <cell r="G854">
            <v>200</v>
          </cell>
          <cell r="H854">
            <v>952</v>
          </cell>
          <cell r="I854">
            <v>0.2</v>
          </cell>
          <cell r="J854" t="str">
            <v xml:space="preserve"> TELEXORNAL DEPORTES</v>
          </cell>
          <cell r="K854" t="str">
            <v xml:space="preserve"> TELEXORNAL DEPORTES</v>
          </cell>
          <cell r="L854">
            <v>200</v>
          </cell>
          <cell r="M854">
            <v>952</v>
          </cell>
          <cell r="N854">
            <v>0.2</v>
          </cell>
          <cell r="O854" t="str">
            <v>PT</v>
          </cell>
          <cell r="P854" t="str">
            <v>Lab</v>
          </cell>
          <cell r="Q854" t="str">
            <v>GAL.</v>
          </cell>
        </row>
        <row r="855">
          <cell r="A855" t="str">
            <v>TVG:GAL.</v>
          </cell>
          <cell r="B855" t="str">
            <v>. 24H00</v>
          </cell>
          <cell r="C855">
            <v>1</v>
          </cell>
          <cell r="D855">
            <v>36318</v>
          </cell>
          <cell r="E855">
            <v>20</v>
          </cell>
          <cell r="F855">
            <v>1</v>
          </cell>
          <cell r="G855">
            <v>80</v>
          </cell>
          <cell r="H855">
            <v>381</v>
          </cell>
          <cell r="I855">
            <v>0.2</v>
          </cell>
          <cell r="J855" t="str">
            <v xml:space="preserve"> SERIE</v>
          </cell>
          <cell r="K855" t="str">
            <v xml:space="preserve"> SERIE</v>
          </cell>
          <cell r="L855">
            <v>80</v>
          </cell>
          <cell r="M855">
            <v>381</v>
          </cell>
          <cell r="N855">
            <v>0.2</v>
          </cell>
          <cell r="O855" t="str">
            <v>PT</v>
          </cell>
          <cell r="P855" t="str">
            <v>Lab</v>
          </cell>
          <cell r="Q855" t="str">
            <v>GAL.</v>
          </cell>
        </row>
        <row r="856">
          <cell r="A856" t="str">
            <v>TVG:GAL.</v>
          </cell>
          <cell r="B856" t="str">
            <v>. 20H30</v>
          </cell>
          <cell r="C856">
            <v>0.85416666666666663</v>
          </cell>
          <cell r="D856">
            <v>36319</v>
          </cell>
          <cell r="E856">
            <v>20</v>
          </cell>
          <cell r="F856">
            <v>1</v>
          </cell>
          <cell r="G856">
            <v>300</v>
          </cell>
          <cell r="H856">
            <v>4286</v>
          </cell>
          <cell r="I856">
            <v>0.1</v>
          </cell>
          <cell r="J856" t="str">
            <v xml:space="preserve"> TELEXORNAL</v>
          </cell>
          <cell r="K856" t="str">
            <v xml:space="preserve"> TELEXORNAL</v>
          </cell>
          <cell r="L856">
            <v>300</v>
          </cell>
          <cell r="M856">
            <v>4286</v>
          </cell>
          <cell r="N856">
            <v>0.1</v>
          </cell>
          <cell r="O856" t="str">
            <v>PT</v>
          </cell>
          <cell r="P856" t="str">
            <v>Lab</v>
          </cell>
          <cell r="Q856" t="str">
            <v>GAL.</v>
          </cell>
        </row>
        <row r="857">
          <cell r="A857" t="str">
            <v>TVG:GAL.</v>
          </cell>
          <cell r="B857" t="str">
            <v>. 21H00</v>
          </cell>
          <cell r="C857">
            <v>0.875</v>
          </cell>
          <cell r="D857">
            <v>36319</v>
          </cell>
          <cell r="E857">
            <v>20</v>
          </cell>
          <cell r="F857">
            <v>1</v>
          </cell>
          <cell r="G857">
            <v>300</v>
          </cell>
          <cell r="H857">
            <v>2143</v>
          </cell>
          <cell r="I857">
            <v>0.1</v>
          </cell>
          <cell r="J857" t="str">
            <v xml:space="preserve"> TELEXORNAL</v>
          </cell>
          <cell r="K857" t="str">
            <v xml:space="preserve"> TELEXORNAL</v>
          </cell>
          <cell r="L857">
            <v>300</v>
          </cell>
          <cell r="M857">
            <v>2143</v>
          </cell>
          <cell r="N857">
            <v>0.1</v>
          </cell>
          <cell r="O857" t="str">
            <v>PT</v>
          </cell>
          <cell r="P857" t="str">
            <v>Lab</v>
          </cell>
          <cell r="Q857" t="str">
            <v>GAL.</v>
          </cell>
        </row>
        <row r="858">
          <cell r="A858" t="str">
            <v>TVG:GAL.</v>
          </cell>
          <cell r="B858" t="str">
            <v>. 21H30</v>
          </cell>
          <cell r="C858">
            <v>0.89583333333333337</v>
          </cell>
          <cell r="D858">
            <v>36320</v>
          </cell>
          <cell r="E858">
            <v>20</v>
          </cell>
          <cell r="F858">
            <v>1</v>
          </cell>
          <cell r="G858">
            <v>200</v>
          </cell>
          <cell r="H858">
            <v>714</v>
          </cell>
          <cell r="I858">
            <v>0.3</v>
          </cell>
          <cell r="J858" t="str">
            <v xml:space="preserve"> TELEXORNAL DEPORTES</v>
          </cell>
          <cell r="K858" t="str">
            <v xml:space="preserve"> TELEXORNAL DEPORTES</v>
          </cell>
          <cell r="L858">
            <v>200</v>
          </cell>
          <cell r="M858">
            <v>714</v>
          </cell>
          <cell r="N858">
            <v>0.3</v>
          </cell>
          <cell r="O858" t="str">
            <v>PT</v>
          </cell>
          <cell r="P858" t="str">
            <v>Lab</v>
          </cell>
          <cell r="Q858" t="str">
            <v>GAL.</v>
          </cell>
        </row>
        <row r="859">
          <cell r="A859" t="str">
            <v>TVG:GAL.</v>
          </cell>
          <cell r="B859" t="str">
            <v>. 13H30</v>
          </cell>
          <cell r="C859">
            <v>0.5625</v>
          </cell>
          <cell r="D859">
            <v>36321</v>
          </cell>
          <cell r="E859">
            <v>20</v>
          </cell>
          <cell r="F859">
            <v>1</v>
          </cell>
          <cell r="G859">
            <v>150</v>
          </cell>
          <cell r="H859">
            <v>1000</v>
          </cell>
          <cell r="I859">
            <v>0.1</v>
          </cell>
          <cell r="J859" t="str">
            <v xml:space="preserve"> TELEXORNAL REVISTA</v>
          </cell>
          <cell r="K859" t="str">
            <v xml:space="preserve"> TELEXORNAL REVISTA</v>
          </cell>
          <cell r="L859">
            <v>150</v>
          </cell>
          <cell r="M859">
            <v>1000</v>
          </cell>
          <cell r="N859">
            <v>0.1</v>
          </cell>
          <cell r="O859" t="str">
            <v>DT</v>
          </cell>
          <cell r="P859" t="str">
            <v>Lab</v>
          </cell>
          <cell r="Q859" t="str">
            <v>GAL.</v>
          </cell>
        </row>
        <row r="860">
          <cell r="A860" t="str">
            <v>TVG:GAL.</v>
          </cell>
          <cell r="B860" t="str">
            <v>. 21H00</v>
          </cell>
          <cell r="C860">
            <v>0.875</v>
          </cell>
          <cell r="D860">
            <v>36321</v>
          </cell>
          <cell r="E860">
            <v>20</v>
          </cell>
          <cell r="F860">
            <v>1</v>
          </cell>
          <cell r="G860">
            <v>300</v>
          </cell>
          <cell r="H860">
            <v>2143</v>
          </cell>
          <cell r="I860">
            <v>0.1</v>
          </cell>
          <cell r="J860" t="str">
            <v xml:space="preserve"> TELEXORNAL</v>
          </cell>
          <cell r="K860" t="str">
            <v xml:space="preserve"> TELEXORNAL</v>
          </cell>
          <cell r="L860">
            <v>300</v>
          </cell>
          <cell r="M860">
            <v>2143</v>
          </cell>
          <cell r="N860">
            <v>0.1</v>
          </cell>
          <cell r="O860" t="str">
            <v>PT</v>
          </cell>
          <cell r="P860" t="str">
            <v>Lab</v>
          </cell>
          <cell r="Q860" t="str">
            <v>GAL.</v>
          </cell>
        </row>
        <row r="861">
          <cell r="A861" t="str">
            <v>TVG:GAL.</v>
          </cell>
          <cell r="B861" t="str">
            <v>. 14H00</v>
          </cell>
          <cell r="C861">
            <v>0.58333333333333337</v>
          </cell>
          <cell r="D861">
            <v>36322</v>
          </cell>
          <cell r="E861">
            <v>20</v>
          </cell>
          <cell r="F861">
            <v>1</v>
          </cell>
          <cell r="G861">
            <v>300</v>
          </cell>
          <cell r="H861">
            <v>1333</v>
          </cell>
          <cell r="I861">
            <v>0.2</v>
          </cell>
          <cell r="J861" t="str">
            <v xml:space="preserve"> TELEXORNAL GALICIA</v>
          </cell>
          <cell r="K861" t="str">
            <v xml:space="preserve"> TELEXORNAL GALICIA</v>
          </cell>
          <cell r="L861">
            <v>300</v>
          </cell>
          <cell r="M861">
            <v>1333</v>
          </cell>
          <cell r="N861">
            <v>0.2</v>
          </cell>
          <cell r="O861" t="str">
            <v>DT</v>
          </cell>
          <cell r="P861" t="str">
            <v>Lab</v>
          </cell>
          <cell r="Q861" t="str">
            <v>GAL.</v>
          </cell>
        </row>
        <row r="862">
          <cell r="A862" t="str">
            <v>TVG:GAL.</v>
          </cell>
          <cell r="B862" t="str">
            <v>. 20H30</v>
          </cell>
          <cell r="C862">
            <v>0.85416666666666663</v>
          </cell>
          <cell r="D862">
            <v>36322</v>
          </cell>
          <cell r="E862">
            <v>20</v>
          </cell>
          <cell r="F862">
            <v>1</v>
          </cell>
          <cell r="G862">
            <v>300</v>
          </cell>
          <cell r="H862">
            <v>4286</v>
          </cell>
          <cell r="I862">
            <v>0.1</v>
          </cell>
          <cell r="J862" t="str">
            <v xml:space="preserve"> TELEXORNAL</v>
          </cell>
          <cell r="K862" t="str">
            <v xml:space="preserve"> TELEXORNAL</v>
          </cell>
          <cell r="L862">
            <v>300</v>
          </cell>
          <cell r="M862">
            <v>4286</v>
          </cell>
          <cell r="N862">
            <v>0.1</v>
          </cell>
          <cell r="O862" t="str">
            <v>PT</v>
          </cell>
          <cell r="P862" t="str">
            <v>Lab</v>
          </cell>
          <cell r="Q862" t="str">
            <v>GAL.</v>
          </cell>
        </row>
        <row r="863">
          <cell r="A863" t="str">
            <v>TVG:GAL.</v>
          </cell>
          <cell r="B863" t="str">
            <v>. 15H00</v>
          </cell>
          <cell r="C863">
            <v>0.625</v>
          </cell>
          <cell r="D863">
            <v>36323</v>
          </cell>
          <cell r="E863">
            <v>20</v>
          </cell>
          <cell r="F863">
            <v>1</v>
          </cell>
          <cell r="G863">
            <v>350</v>
          </cell>
          <cell r="H863">
            <v>1556</v>
          </cell>
          <cell r="I863">
            <v>0.2</v>
          </cell>
          <cell r="J863" t="str">
            <v xml:space="preserve"> TELEXORNAL</v>
          </cell>
          <cell r="K863" t="str">
            <v xml:space="preserve"> TELEXORNAL</v>
          </cell>
          <cell r="L863">
            <v>350</v>
          </cell>
          <cell r="M863">
            <v>1556</v>
          </cell>
          <cell r="N863">
            <v>0.2</v>
          </cell>
          <cell r="O863" t="str">
            <v>DT</v>
          </cell>
          <cell r="P863" t="str">
            <v>FS</v>
          </cell>
          <cell r="Q863" t="str">
            <v>GAL.</v>
          </cell>
        </row>
        <row r="864">
          <cell r="A864" t="str">
            <v>TVG:GAL.</v>
          </cell>
          <cell r="B864" t="str">
            <v>. 20H00</v>
          </cell>
          <cell r="C864">
            <v>0.83333333333333337</v>
          </cell>
          <cell r="D864">
            <v>36323</v>
          </cell>
          <cell r="E864">
            <v>20</v>
          </cell>
          <cell r="F864">
            <v>1</v>
          </cell>
          <cell r="G864">
            <v>215</v>
          </cell>
          <cell r="H864">
            <v>2867</v>
          </cell>
          <cell r="I864">
            <v>0.1</v>
          </cell>
          <cell r="J864" t="str">
            <v xml:space="preserve"> TELEXORNAL</v>
          </cell>
          <cell r="K864" t="str">
            <v xml:space="preserve"> TELEXORNAL</v>
          </cell>
          <cell r="L864">
            <v>215</v>
          </cell>
          <cell r="M864">
            <v>2867</v>
          </cell>
          <cell r="N864">
            <v>0.1</v>
          </cell>
          <cell r="O864" t="str">
            <v>DT</v>
          </cell>
          <cell r="P864" t="str">
            <v>FS</v>
          </cell>
          <cell r="Q864" t="str">
            <v>GAL.</v>
          </cell>
        </row>
        <row r="865">
          <cell r="A865" t="str">
            <v>TVG:GAL.</v>
          </cell>
          <cell r="B865" t="str">
            <v>. 23H30</v>
          </cell>
          <cell r="C865">
            <v>0.97916666666666663</v>
          </cell>
          <cell r="D865">
            <v>36323</v>
          </cell>
          <cell r="E865">
            <v>20</v>
          </cell>
          <cell r="F865">
            <v>1</v>
          </cell>
          <cell r="G865">
            <v>350</v>
          </cell>
          <cell r="H865">
            <v>1667</v>
          </cell>
          <cell r="I865">
            <v>0.2</v>
          </cell>
          <cell r="J865" t="str">
            <v xml:space="preserve"> CINE</v>
          </cell>
          <cell r="K865" t="str">
            <v xml:space="preserve"> CINE</v>
          </cell>
          <cell r="L865">
            <v>350</v>
          </cell>
          <cell r="M865">
            <v>1667</v>
          </cell>
          <cell r="N865">
            <v>0.2</v>
          </cell>
          <cell r="O865" t="str">
            <v>PT</v>
          </cell>
          <cell r="P865" t="str">
            <v>FS</v>
          </cell>
          <cell r="Q865" t="str">
            <v>GAL.</v>
          </cell>
        </row>
        <row r="866">
          <cell r="A866" t="str">
            <v>TVG:GAL.</v>
          </cell>
          <cell r="B866" t="str">
            <v>. 14H00</v>
          </cell>
          <cell r="C866">
            <v>0.58333333333333337</v>
          </cell>
          <cell r="D866">
            <v>36324</v>
          </cell>
          <cell r="E866">
            <v>20</v>
          </cell>
          <cell r="F866">
            <v>1</v>
          </cell>
          <cell r="G866">
            <v>150</v>
          </cell>
          <cell r="H866">
            <v>1000</v>
          </cell>
          <cell r="I866">
            <v>0.1</v>
          </cell>
          <cell r="J866" t="str">
            <v xml:space="preserve"> TELEXORNAL LOCAL</v>
          </cell>
          <cell r="K866" t="str">
            <v xml:space="preserve"> TELEXORNAL LOCAL</v>
          </cell>
          <cell r="L866">
            <v>150</v>
          </cell>
          <cell r="M866">
            <v>1000</v>
          </cell>
          <cell r="N866">
            <v>0.1</v>
          </cell>
          <cell r="O866" t="str">
            <v>DT</v>
          </cell>
          <cell r="P866" t="str">
            <v>FS</v>
          </cell>
          <cell r="Q866" t="str">
            <v>GAL.</v>
          </cell>
        </row>
        <row r="867">
          <cell r="A867" t="str">
            <v>TVG:GAL.</v>
          </cell>
          <cell r="B867" t="str">
            <v>. 20H30</v>
          </cell>
          <cell r="C867">
            <v>0.85416666666666663</v>
          </cell>
          <cell r="D867">
            <v>36324</v>
          </cell>
          <cell r="E867">
            <v>20</v>
          </cell>
          <cell r="F867">
            <v>1</v>
          </cell>
          <cell r="G867">
            <v>215</v>
          </cell>
          <cell r="H867">
            <v>1536</v>
          </cell>
          <cell r="I867">
            <v>0.1</v>
          </cell>
          <cell r="J867" t="str">
            <v xml:space="preserve"> TELEXORNAL</v>
          </cell>
          <cell r="K867" t="str">
            <v xml:space="preserve"> TELEXORNAL</v>
          </cell>
          <cell r="L867">
            <v>215</v>
          </cell>
          <cell r="M867">
            <v>1536</v>
          </cell>
          <cell r="N867">
            <v>0.1</v>
          </cell>
          <cell r="O867" t="str">
            <v>PT</v>
          </cell>
          <cell r="P867" t="str">
            <v>FS</v>
          </cell>
          <cell r="Q867" t="str">
            <v>GAL.</v>
          </cell>
        </row>
        <row r="868">
          <cell r="A868" t="str">
            <v>TVG:GAL.</v>
          </cell>
          <cell r="B868" t="str">
            <v>. 22H00</v>
          </cell>
          <cell r="C868">
            <v>0.91666666666666663</v>
          </cell>
          <cell r="D868">
            <v>36324</v>
          </cell>
          <cell r="E868">
            <v>20</v>
          </cell>
          <cell r="F868">
            <v>1</v>
          </cell>
          <cell r="G868">
            <v>300</v>
          </cell>
          <cell r="H868">
            <v>2143</v>
          </cell>
          <cell r="I868">
            <v>0.1</v>
          </cell>
          <cell r="J868" t="str">
            <v xml:space="preserve"> EN XOGO GOLES</v>
          </cell>
          <cell r="K868" t="str">
            <v xml:space="preserve"> EN XOGO GOLES</v>
          </cell>
          <cell r="L868">
            <v>300</v>
          </cell>
          <cell r="M868">
            <v>2143</v>
          </cell>
          <cell r="N868">
            <v>0.1</v>
          </cell>
          <cell r="O868" t="str">
            <v>PT</v>
          </cell>
          <cell r="P868" t="str">
            <v>FS</v>
          </cell>
          <cell r="Q868" t="str">
            <v>GAL.</v>
          </cell>
        </row>
        <row r="869">
          <cell r="A869" t="str">
            <v>TVM:MAD.</v>
          </cell>
          <cell r="B869" t="str">
            <v xml:space="preserve"> 15H00</v>
          </cell>
          <cell r="C869">
            <v>0.625</v>
          </cell>
          <cell r="D869">
            <v>36279</v>
          </cell>
          <cell r="E869">
            <v>20</v>
          </cell>
          <cell r="F869">
            <v>1</v>
          </cell>
          <cell r="G869">
            <v>550</v>
          </cell>
          <cell r="H869">
            <v>733</v>
          </cell>
          <cell r="I869">
            <v>0.7</v>
          </cell>
          <cell r="J869" t="str">
            <v xml:space="preserve"> TELENOTICIAS</v>
          </cell>
          <cell r="K869" t="str">
            <v xml:space="preserve"> TELENOTICIAS</v>
          </cell>
          <cell r="L869">
            <v>550</v>
          </cell>
          <cell r="M869">
            <v>733</v>
          </cell>
          <cell r="N869">
            <v>0.7</v>
          </cell>
          <cell r="O869" t="str">
            <v>DT</v>
          </cell>
          <cell r="P869" t="str">
            <v>Lab</v>
          </cell>
          <cell r="Q869" t="str">
            <v>MAD.</v>
          </cell>
        </row>
        <row r="870">
          <cell r="A870" t="str">
            <v>TVM:MAD.</v>
          </cell>
          <cell r="B870" t="str">
            <v xml:space="preserve"> 20H30</v>
          </cell>
          <cell r="C870">
            <v>0.85416666666666663</v>
          </cell>
          <cell r="D870">
            <v>36279</v>
          </cell>
          <cell r="E870">
            <v>20</v>
          </cell>
          <cell r="F870">
            <v>1</v>
          </cell>
          <cell r="G870">
            <v>550</v>
          </cell>
          <cell r="H870">
            <v>1048</v>
          </cell>
          <cell r="I870">
            <v>0.5</v>
          </cell>
          <cell r="J870" t="str">
            <v xml:space="preserve"> TELENOTICIAS</v>
          </cell>
          <cell r="K870" t="str">
            <v xml:space="preserve"> TELENOTICIAS</v>
          </cell>
          <cell r="L870">
            <v>550</v>
          </cell>
          <cell r="M870">
            <v>1048</v>
          </cell>
          <cell r="N870">
            <v>0.5</v>
          </cell>
          <cell r="O870" t="str">
            <v>PT</v>
          </cell>
          <cell r="P870" t="str">
            <v>Lab</v>
          </cell>
          <cell r="Q870" t="str">
            <v>MAD.</v>
          </cell>
        </row>
        <row r="871">
          <cell r="A871" t="str">
            <v>TVM:MAD.</v>
          </cell>
          <cell r="B871" t="str">
            <v xml:space="preserve"> 22H00</v>
          </cell>
          <cell r="C871">
            <v>0.91666666666666663</v>
          </cell>
          <cell r="D871">
            <v>36279</v>
          </cell>
          <cell r="E871">
            <v>20</v>
          </cell>
          <cell r="F871">
            <v>1</v>
          </cell>
          <cell r="G871">
            <v>825</v>
          </cell>
          <cell r="H871">
            <v>693</v>
          </cell>
          <cell r="I871">
            <v>1.2</v>
          </cell>
          <cell r="J871" t="str">
            <v xml:space="preserve"> TOMBOLA</v>
          </cell>
          <cell r="K871" t="str">
            <v xml:space="preserve"> TOMBOLA</v>
          </cell>
          <cell r="L871">
            <v>825</v>
          </cell>
          <cell r="M871">
            <v>693</v>
          </cell>
          <cell r="N871">
            <v>1.2</v>
          </cell>
          <cell r="O871" t="str">
            <v>PT</v>
          </cell>
          <cell r="P871" t="str">
            <v>Lab</v>
          </cell>
          <cell r="Q871" t="str">
            <v>MAD.</v>
          </cell>
        </row>
        <row r="872">
          <cell r="A872" t="str">
            <v>TVM:MAD.</v>
          </cell>
          <cell r="B872" t="str">
            <v xml:space="preserve"> 23H30</v>
          </cell>
          <cell r="C872">
            <v>0.97916666666666663</v>
          </cell>
          <cell r="D872">
            <v>36279</v>
          </cell>
          <cell r="E872">
            <v>20</v>
          </cell>
          <cell r="F872">
            <v>1</v>
          </cell>
          <cell r="G872">
            <v>825</v>
          </cell>
          <cell r="H872">
            <v>620</v>
          </cell>
          <cell r="I872">
            <v>1.3</v>
          </cell>
          <cell r="J872" t="str">
            <v xml:space="preserve"> TOMBOLA</v>
          </cell>
          <cell r="K872" t="str">
            <v xml:space="preserve"> TOMBOLA</v>
          </cell>
          <cell r="L872">
            <v>825</v>
          </cell>
          <cell r="M872">
            <v>620</v>
          </cell>
          <cell r="N872">
            <v>1.3</v>
          </cell>
          <cell r="O872" t="str">
            <v>PT</v>
          </cell>
          <cell r="P872" t="str">
            <v>Lab</v>
          </cell>
          <cell r="Q872" t="str">
            <v>MAD.</v>
          </cell>
        </row>
        <row r="873">
          <cell r="A873" t="str">
            <v>TVM:MAD.</v>
          </cell>
          <cell r="B873" t="str">
            <v xml:space="preserve"> 24H30</v>
          </cell>
          <cell r="C873">
            <v>1.0208333333333333</v>
          </cell>
          <cell r="D873">
            <v>36279</v>
          </cell>
          <cell r="E873">
            <v>20</v>
          </cell>
          <cell r="F873">
            <v>1</v>
          </cell>
          <cell r="G873">
            <v>825</v>
          </cell>
          <cell r="H873">
            <v>1375</v>
          </cell>
          <cell r="I873">
            <v>0.6</v>
          </cell>
          <cell r="J873" t="str">
            <v xml:space="preserve"> TOMBOLA</v>
          </cell>
          <cell r="K873" t="str">
            <v xml:space="preserve"> TOMBOLA</v>
          </cell>
          <cell r="L873">
            <v>825</v>
          </cell>
          <cell r="M873">
            <v>1375</v>
          </cell>
          <cell r="N873">
            <v>0.6</v>
          </cell>
          <cell r="O873" t="str">
            <v>DT</v>
          </cell>
          <cell r="P873" t="str">
            <v>Lab</v>
          </cell>
          <cell r="Q873" t="str">
            <v>MAD.</v>
          </cell>
        </row>
        <row r="874">
          <cell r="A874" t="str">
            <v>TVM:MAD.</v>
          </cell>
          <cell r="B874" t="str">
            <v xml:space="preserve"> 15H00</v>
          </cell>
          <cell r="C874">
            <v>0.625</v>
          </cell>
          <cell r="D874">
            <v>36280</v>
          </cell>
          <cell r="E874">
            <v>20</v>
          </cell>
          <cell r="F874">
            <v>1</v>
          </cell>
          <cell r="G874">
            <v>550</v>
          </cell>
          <cell r="H874">
            <v>667</v>
          </cell>
          <cell r="I874">
            <v>0.8</v>
          </cell>
          <cell r="J874" t="str">
            <v xml:space="preserve"> TELENOTICIAS</v>
          </cell>
          <cell r="K874" t="str">
            <v xml:space="preserve"> TELENOTICIAS</v>
          </cell>
          <cell r="L874">
            <v>550</v>
          </cell>
          <cell r="M874">
            <v>667</v>
          </cell>
          <cell r="N874">
            <v>0.8</v>
          </cell>
          <cell r="O874" t="str">
            <v>DT</v>
          </cell>
          <cell r="P874" t="str">
            <v>Lab</v>
          </cell>
          <cell r="Q874" t="str">
            <v>MAD.</v>
          </cell>
        </row>
        <row r="875">
          <cell r="A875" t="str">
            <v>TVM:MAD.</v>
          </cell>
          <cell r="B875" t="str">
            <v xml:space="preserve"> 16H00</v>
          </cell>
          <cell r="C875">
            <v>0.66666666666666663</v>
          </cell>
          <cell r="D875">
            <v>36280</v>
          </cell>
          <cell r="E875">
            <v>20</v>
          </cell>
          <cell r="F875">
            <v>1</v>
          </cell>
          <cell r="G875">
            <v>450</v>
          </cell>
          <cell r="H875">
            <v>462</v>
          </cell>
          <cell r="I875">
            <v>1</v>
          </cell>
          <cell r="J875" t="str">
            <v xml:space="preserve"> CON T DE TARDE</v>
          </cell>
          <cell r="K875" t="str">
            <v xml:space="preserve"> CON T DE TARDE</v>
          </cell>
          <cell r="L875">
            <v>450</v>
          </cell>
          <cell r="M875">
            <v>462</v>
          </cell>
          <cell r="N875">
            <v>1</v>
          </cell>
          <cell r="O875" t="str">
            <v>DT</v>
          </cell>
          <cell r="P875" t="str">
            <v>Lab</v>
          </cell>
          <cell r="Q875" t="str">
            <v>MAD.</v>
          </cell>
        </row>
        <row r="876">
          <cell r="A876" t="str">
            <v>TVM:MAD.</v>
          </cell>
          <cell r="B876" t="str">
            <v xml:space="preserve"> 17H00</v>
          </cell>
          <cell r="C876">
            <v>0.70833333333333337</v>
          </cell>
          <cell r="D876">
            <v>36280</v>
          </cell>
          <cell r="E876">
            <v>20</v>
          </cell>
          <cell r="F876">
            <v>1</v>
          </cell>
          <cell r="G876">
            <v>450</v>
          </cell>
          <cell r="H876">
            <v>600</v>
          </cell>
          <cell r="I876">
            <v>0.7</v>
          </cell>
          <cell r="J876" t="str">
            <v xml:space="preserve"> CON T DE TARDE</v>
          </cell>
          <cell r="K876" t="str">
            <v xml:space="preserve"> CON T DE TARDE</v>
          </cell>
          <cell r="L876">
            <v>450</v>
          </cell>
          <cell r="M876">
            <v>600</v>
          </cell>
          <cell r="N876">
            <v>0.7</v>
          </cell>
          <cell r="O876" t="str">
            <v>DT</v>
          </cell>
          <cell r="P876" t="str">
            <v>Lab</v>
          </cell>
          <cell r="Q876" t="str">
            <v>MAD.</v>
          </cell>
        </row>
        <row r="877">
          <cell r="A877" t="str">
            <v>TVM:MAD.</v>
          </cell>
          <cell r="B877" t="str">
            <v xml:space="preserve"> 21H31 BQ.EXC.</v>
          </cell>
          <cell r="C877">
            <v>0.8965277777777777</v>
          </cell>
          <cell r="D877">
            <v>36280</v>
          </cell>
          <cell r="E877">
            <v>20</v>
          </cell>
          <cell r="F877">
            <v>1</v>
          </cell>
          <cell r="G877">
            <v>800</v>
          </cell>
          <cell r="H877">
            <v>2133</v>
          </cell>
          <cell r="I877">
            <v>0.4</v>
          </cell>
          <cell r="J877" t="str">
            <v xml:space="preserve"> TELENOTICIAS</v>
          </cell>
          <cell r="K877" t="str">
            <v xml:space="preserve"> TELENOTICIAS</v>
          </cell>
          <cell r="L877">
            <v>800</v>
          </cell>
          <cell r="M877">
            <v>2133</v>
          </cell>
          <cell r="N877">
            <v>0.4</v>
          </cell>
          <cell r="O877" t="str">
            <v>PT</v>
          </cell>
          <cell r="P877" t="str">
            <v>Lab</v>
          </cell>
          <cell r="Q877" t="str">
            <v>MAD.</v>
          </cell>
        </row>
        <row r="878">
          <cell r="A878" t="str">
            <v>TVM:MAD.</v>
          </cell>
          <cell r="B878" t="str">
            <v xml:space="preserve"> 22H00</v>
          </cell>
          <cell r="C878">
            <v>0.91666666666666663</v>
          </cell>
          <cell r="D878">
            <v>36280</v>
          </cell>
          <cell r="E878">
            <v>20</v>
          </cell>
          <cell r="F878">
            <v>1</v>
          </cell>
          <cell r="G878">
            <v>750</v>
          </cell>
          <cell r="H878">
            <v>1339</v>
          </cell>
          <cell r="I878">
            <v>0.6</v>
          </cell>
          <cell r="J878" t="str">
            <v xml:space="preserve"> TODO DEPENDE</v>
          </cell>
          <cell r="K878" t="str">
            <v xml:space="preserve"> TODO DEPENDE</v>
          </cell>
          <cell r="L878">
            <v>750</v>
          </cell>
          <cell r="M878">
            <v>1339</v>
          </cell>
          <cell r="N878">
            <v>0.6</v>
          </cell>
          <cell r="O878" t="str">
            <v>PT</v>
          </cell>
          <cell r="P878" t="str">
            <v>Lab</v>
          </cell>
          <cell r="Q878" t="str">
            <v>MAD.</v>
          </cell>
        </row>
        <row r="879">
          <cell r="A879" t="str">
            <v>TVM:MAD.</v>
          </cell>
          <cell r="B879" t="str">
            <v xml:space="preserve"> 16H00</v>
          </cell>
          <cell r="C879">
            <v>0.66666666666666663</v>
          </cell>
          <cell r="D879">
            <v>36281</v>
          </cell>
          <cell r="E879">
            <v>20</v>
          </cell>
          <cell r="F879">
            <v>1</v>
          </cell>
          <cell r="G879">
            <v>550</v>
          </cell>
          <cell r="H879">
            <v>815</v>
          </cell>
          <cell r="I879">
            <v>0.7</v>
          </cell>
          <cell r="J879" t="str">
            <v xml:space="preserve"> CINE</v>
          </cell>
          <cell r="K879" t="str">
            <v xml:space="preserve"> CINE</v>
          </cell>
          <cell r="L879">
            <v>550</v>
          </cell>
          <cell r="M879">
            <v>815</v>
          </cell>
          <cell r="N879">
            <v>0.7</v>
          </cell>
          <cell r="O879" t="str">
            <v>DT</v>
          </cell>
          <cell r="P879" t="str">
            <v>FS</v>
          </cell>
          <cell r="Q879" t="str">
            <v>MAD.</v>
          </cell>
        </row>
        <row r="880">
          <cell r="A880" t="str">
            <v>TVM:MAD.</v>
          </cell>
          <cell r="B880" t="str">
            <v xml:space="preserve"> 16H30</v>
          </cell>
          <cell r="C880">
            <v>0.6875</v>
          </cell>
          <cell r="D880">
            <v>36281</v>
          </cell>
          <cell r="E880">
            <v>20</v>
          </cell>
          <cell r="F880">
            <v>1</v>
          </cell>
          <cell r="G880">
            <v>550</v>
          </cell>
          <cell r="H880">
            <v>917</v>
          </cell>
          <cell r="I880">
            <v>0.6</v>
          </cell>
          <cell r="J880" t="str">
            <v xml:space="preserve"> CINE</v>
          </cell>
          <cell r="K880" t="str">
            <v xml:space="preserve"> CINE</v>
          </cell>
          <cell r="L880">
            <v>550</v>
          </cell>
          <cell r="M880">
            <v>917</v>
          </cell>
          <cell r="N880">
            <v>0.6</v>
          </cell>
          <cell r="O880" t="str">
            <v>DT</v>
          </cell>
          <cell r="P880" t="str">
            <v>FS</v>
          </cell>
          <cell r="Q880" t="str">
            <v>MAD.</v>
          </cell>
        </row>
        <row r="881">
          <cell r="A881" t="str">
            <v>TVM:MAD.</v>
          </cell>
          <cell r="B881" t="str">
            <v xml:space="preserve"> 24H30</v>
          </cell>
          <cell r="C881">
            <v>1.0208333333333333</v>
          </cell>
          <cell r="D881">
            <v>36281</v>
          </cell>
          <cell r="E881">
            <v>20</v>
          </cell>
          <cell r="F881">
            <v>1</v>
          </cell>
          <cell r="G881">
            <v>750</v>
          </cell>
          <cell r="H881">
            <v>1071</v>
          </cell>
          <cell r="I881">
            <v>0.7</v>
          </cell>
          <cell r="J881" t="str">
            <v xml:space="preserve"> CINE</v>
          </cell>
          <cell r="K881" t="str">
            <v xml:space="preserve"> CINE</v>
          </cell>
          <cell r="L881">
            <v>750</v>
          </cell>
          <cell r="M881">
            <v>1071</v>
          </cell>
          <cell r="N881">
            <v>0.7</v>
          </cell>
          <cell r="O881" t="str">
            <v>DT</v>
          </cell>
          <cell r="P881" t="str">
            <v>FS</v>
          </cell>
          <cell r="Q881" t="str">
            <v>MAD.</v>
          </cell>
        </row>
        <row r="882">
          <cell r="A882" t="str">
            <v>TVM:MAD.</v>
          </cell>
          <cell r="B882" t="str">
            <v xml:space="preserve"> 15H00</v>
          </cell>
          <cell r="C882">
            <v>0.625</v>
          </cell>
          <cell r="D882">
            <v>36282</v>
          </cell>
          <cell r="E882">
            <v>20</v>
          </cell>
          <cell r="F882">
            <v>1</v>
          </cell>
          <cell r="G882">
            <v>550</v>
          </cell>
          <cell r="H882">
            <v>917</v>
          </cell>
          <cell r="I882">
            <v>0.6</v>
          </cell>
          <cell r="J882" t="str">
            <v xml:space="preserve"> TELENOTICIAS</v>
          </cell>
          <cell r="K882" t="str">
            <v xml:space="preserve"> TELENOTICIAS</v>
          </cell>
          <cell r="L882">
            <v>550</v>
          </cell>
          <cell r="M882">
            <v>917</v>
          </cell>
          <cell r="N882">
            <v>0.6</v>
          </cell>
          <cell r="O882" t="str">
            <v>DT</v>
          </cell>
          <cell r="P882" t="str">
            <v>FS</v>
          </cell>
          <cell r="Q882" t="str">
            <v>MAD.</v>
          </cell>
        </row>
        <row r="883">
          <cell r="A883" t="str">
            <v>TVM:MAD.</v>
          </cell>
          <cell r="B883" t="str">
            <v xml:space="preserve"> 16H30</v>
          </cell>
          <cell r="C883">
            <v>0.6875</v>
          </cell>
          <cell r="D883">
            <v>36282</v>
          </cell>
          <cell r="E883">
            <v>20</v>
          </cell>
          <cell r="F883">
            <v>1</v>
          </cell>
          <cell r="G883">
            <v>550</v>
          </cell>
          <cell r="H883">
            <v>733</v>
          </cell>
          <cell r="I883">
            <v>0.7</v>
          </cell>
          <cell r="J883" t="str">
            <v xml:space="preserve"> CINE</v>
          </cell>
          <cell r="K883" t="str">
            <v xml:space="preserve"> CINE</v>
          </cell>
          <cell r="L883">
            <v>550</v>
          </cell>
          <cell r="M883">
            <v>733</v>
          </cell>
          <cell r="N883">
            <v>0.7</v>
          </cell>
          <cell r="O883" t="str">
            <v>DT</v>
          </cell>
          <cell r="P883" t="str">
            <v>FS</v>
          </cell>
          <cell r="Q883" t="str">
            <v>MAD.</v>
          </cell>
        </row>
        <row r="884">
          <cell r="A884" t="str">
            <v>TVM:MAD.</v>
          </cell>
          <cell r="B884" t="str">
            <v xml:space="preserve"> 21H00</v>
          </cell>
          <cell r="C884">
            <v>0.875</v>
          </cell>
          <cell r="D884">
            <v>36282</v>
          </cell>
          <cell r="E884">
            <v>20</v>
          </cell>
          <cell r="F884">
            <v>1</v>
          </cell>
          <cell r="G884">
            <v>750</v>
          </cell>
          <cell r="H884">
            <v>1190</v>
          </cell>
          <cell r="I884">
            <v>0.6</v>
          </cell>
          <cell r="J884" t="str">
            <v xml:space="preserve"> FUTBOL ES FUTBOL</v>
          </cell>
          <cell r="K884" t="str">
            <v xml:space="preserve"> FUTBOL ES FUTBOL</v>
          </cell>
          <cell r="L884">
            <v>750</v>
          </cell>
          <cell r="M884">
            <v>1190</v>
          </cell>
          <cell r="N884">
            <v>0.6</v>
          </cell>
          <cell r="O884" t="str">
            <v>PT</v>
          </cell>
          <cell r="P884" t="str">
            <v>FS</v>
          </cell>
          <cell r="Q884" t="str">
            <v>MAD.</v>
          </cell>
        </row>
        <row r="885">
          <cell r="A885" t="str">
            <v>TVM:MAD.</v>
          </cell>
          <cell r="B885" t="str">
            <v xml:space="preserve"> 22H30</v>
          </cell>
          <cell r="C885">
            <v>0.9375</v>
          </cell>
          <cell r="D885">
            <v>36282</v>
          </cell>
          <cell r="E885">
            <v>20</v>
          </cell>
          <cell r="F885">
            <v>1</v>
          </cell>
          <cell r="G885">
            <v>825</v>
          </cell>
          <cell r="H885">
            <v>478</v>
          </cell>
          <cell r="I885">
            <v>1.7</v>
          </cell>
          <cell r="J885" t="str">
            <v xml:space="preserve"> EL MEGAHIT</v>
          </cell>
          <cell r="K885" t="str">
            <v xml:space="preserve"> EL MEGAHIT</v>
          </cell>
          <cell r="L885">
            <v>825</v>
          </cell>
          <cell r="M885">
            <v>478</v>
          </cell>
          <cell r="N885">
            <v>1.7</v>
          </cell>
          <cell r="O885" t="str">
            <v>PT</v>
          </cell>
          <cell r="P885" t="str">
            <v>FS</v>
          </cell>
          <cell r="Q885" t="str">
            <v>MAD.</v>
          </cell>
        </row>
        <row r="886">
          <cell r="A886" t="str">
            <v>TVM:MAD.</v>
          </cell>
          <cell r="B886" t="str">
            <v xml:space="preserve"> 23H30</v>
          </cell>
          <cell r="C886">
            <v>0.97916666666666663</v>
          </cell>
          <cell r="D886">
            <v>36282</v>
          </cell>
          <cell r="E886">
            <v>20</v>
          </cell>
          <cell r="F886">
            <v>1</v>
          </cell>
          <cell r="G886">
            <v>825</v>
          </cell>
          <cell r="H886">
            <v>536</v>
          </cell>
          <cell r="I886">
            <v>1.5</v>
          </cell>
          <cell r="J886" t="str">
            <v xml:space="preserve"> EL MEGAHIT</v>
          </cell>
          <cell r="K886" t="str">
            <v xml:space="preserve"> EL MEGAHIT</v>
          </cell>
          <cell r="L886">
            <v>825</v>
          </cell>
          <cell r="M886">
            <v>536</v>
          </cell>
          <cell r="N886">
            <v>1.5</v>
          </cell>
          <cell r="O886" t="str">
            <v>PT</v>
          </cell>
          <cell r="P886" t="str">
            <v>FS</v>
          </cell>
          <cell r="Q886" t="str">
            <v>MAD.</v>
          </cell>
        </row>
        <row r="887">
          <cell r="A887" t="str">
            <v>TVM:MAD.</v>
          </cell>
          <cell r="B887" t="str">
            <v xml:space="preserve"> 24H30</v>
          </cell>
          <cell r="C887">
            <v>1.0208333333333333</v>
          </cell>
          <cell r="D887">
            <v>36282</v>
          </cell>
          <cell r="E887">
            <v>20</v>
          </cell>
          <cell r="F887">
            <v>1</v>
          </cell>
          <cell r="G887">
            <v>825</v>
          </cell>
          <cell r="H887">
            <v>1375</v>
          </cell>
          <cell r="I887">
            <v>0.6</v>
          </cell>
          <cell r="J887" t="str">
            <v xml:space="preserve"> EL MEGAHIT</v>
          </cell>
          <cell r="K887" t="str">
            <v xml:space="preserve"> EL MEGAHIT</v>
          </cell>
          <cell r="L887">
            <v>825</v>
          </cell>
          <cell r="M887">
            <v>1375</v>
          </cell>
          <cell r="N887">
            <v>0.6</v>
          </cell>
          <cell r="O887" t="str">
            <v>DT</v>
          </cell>
          <cell r="P887" t="str">
            <v>FS</v>
          </cell>
          <cell r="Q887" t="str">
            <v>MAD.</v>
          </cell>
        </row>
        <row r="888">
          <cell r="A888" t="str">
            <v>TVM:MAD.</v>
          </cell>
          <cell r="B888" t="str">
            <v xml:space="preserve"> 15H00</v>
          </cell>
          <cell r="C888">
            <v>0.625</v>
          </cell>
          <cell r="D888">
            <v>36283</v>
          </cell>
          <cell r="E888">
            <v>20</v>
          </cell>
          <cell r="F888">
            <v>1</v>
          </cell>
          <cell r="G888">
            <v>550</v>
          </cell>
          <cell r="H888">
            <v>611</v>
          </cell>
          <cell r="I888">
            <v>0.9</v>
          </cell>
          <cell r="J888" t="str">
            <v xml:space="preserve"> TELENOTICIAS</v>
          </cell>
          <cell r="K888" t="str">
            <v xml:space="preserve"> TELENOTICIAS</v>
          </cell>
          <cell r="L888">
            <v>550</v>
          </cell>
          <cell r="M888">
            <v>611</v>
          </cell>
          <cell r="N888">
            <v>0.9</v>
          </cell>
          <cell r="O888" t="str">
            <v>DT</v>
          </cell>
          <cell r="P888" t="str">
            <v>Lab</v>
          </cell>
          <cell r="Q888" t="str">
            <v>MAD.</v>
          </cell>
        </row>
        <row r="889">
          <cell r="A889" t="str">
            <v>TVM:MAD.</v>
          </cell>
          <cell r="B889" t="str">
            <v xml:space="preserve"> 22H00</v>
          </cell>
          <cell r="C889">
            <v>0.91666666666666663</v>
          </cell>
          <cell r="D889">
            <v>36284</v>
          </cell>
          <cell r="E889">
            <v>20</v>
          </cell>
          <cell r="F889">
            <v>1</v>
          </cell>
          <cell r="G889">
            <v>750</v>
          </cell>
          <cell r="H889">
            <v>893</v>
          </cell>
          <cell r="I889">
            <v>0.8</v>
          </cell>
          <cell r="J889" t="str">
            <v xml:space="preserve"> CINE</v>
          </cell>
          <cell r="K889" t="str">
            <v xml:space="preserve"> CINE</v>
          </cell>
          <cell r="L889">
            <v>750</v>
          </cell>
          <cell r="M889">
            <v>893</v>
          </cell>
          <cell r="N889">
            <v>0.8</v>
          </cell>
          <cell r="O889" t="str">
            <v>PT</v>
          </cell>
          <cell r="P889" t="str">
            <v>Lab</v>
          </cell>
          <cell r="Q889" t="str">
            <v>MAD.</v>
          </cell>
        </row>
        <row r="890">
          <cell r="A890" t="str">
            <v>TVM:MAD.</v>
          </cell>
          <cell r="B890" t="str">
            <v xml:space="preserve"> 23H00</v>
          </cell>
          <cell r="C890">
            <v>0.95833333333333337</v>
          </cell>
          <cell r="D890">
            <v>36284</v>
          </cell>
          <cell r="E890">
            <v>20</v>
          </cell>
          <cell r="F890">
            <v>1</v>
          </cell>
          <cell r="G890">
            <v>750</v>
          </cell>
          <cell r="H890">
            <v>630</v>
          </cell>
          <cell r="I890">
            <v>1.2</v>
          </cell>
          <cell r="J890" t="str">
            <v xml:space="preserve"> CINE</v>
          </cell>
          <cell r="K890" t="str">
            <v xml:space="preserve"> CINE</v>
          </cell>
          <cell r="L890">
            <v>750</v>
          </cell>
          <cell r="M890">
            <v>630</v>
          </cell>
          <cell r="N890">
            <v>1.2</v>
          </cell>
          <cell r="O890" t="str">
            <v>PT</v>
          </cell>
          <cell r="P890" t="str">
            <v>Lab</v>
          </cell>
          <cell r="Q890" t="str">
            <v>MAD.</v>
          </cell>
        </row>
        <row r="891">
          <cell r="A891" t="str">
            <v>TVM:MAD.</v>
          </cell>
          <cell r="B891" t="str">
            <v xml:space="preserve"> 15H00</v>
          </cell>
          <cell r="C891">
            <v>0.625</v>
          </cell>
          <cell r="D891">
            <v>36285</v>
          </cell>
          <cell r="E891">
            <v>20</v>
          </cell>
          <cell r="F891">
            <v>1</v>
          </cell>
          <cell r="G891">
            <v>550</v>
          </cell>
          <cell r="H891">
            <v>667</v>
          </cell>
          <cell r="I891">
            <v>0.8</v>
          </cell>
          <cell r="J891" t="str">
            <v xml:space="preserve"> TELENOTICIAS</v>
          </cell>
          <cell r="K891" t="str">
            <v xml:space="preserve"> TELENOTICIAS</v>
          </cell>
          <cell r="L891">
            <v>550</v>
          </cell>
          <cell r="M891">
            <v>667</v>
          </cell>
          <cell r="N891">
            <v>0.8</v>
          </cell>
          <cell r="O891" t="str">
            <v>DT</v>
          </cell>
          <cell r="P891" t="str">
            <v>Lab</v>
          </cell>
          <cell r="Q891" t="str">
            <v>MAD.</v>
          </cell>
        </row>
        <row r="892">
          <cell r="A892" t="str">
            <v>TVM:MAD.</v>
          </cell>
          <cell r="B892" t="str">
            <v xml:space="preserve"> 15H30</v>
          </cell>
          <cell r="C892">
            <v>0.64583333333333337</v>
          </cell>
          <cell r="D892">
            <v>36286</v>
          </cell>
          <cell r="E892">
            <v>20</v>
          </cell>
          <cell r="F892">
            <v>1</v>
          </cell>
          <cell r="G892">
            <v>550</v>
          </cell>
          <cell r="H892">
            <v>815</v>
          </cell>
          <cell r="I892">
            <v>0.7</v>
          </cell>
          <cell r="J892" t="str">
            <v xml:space="preserve"> TELENOTICIAS</v>
          </cell>
          <cell r="K892" t="str">
            <v xml:space="preserve"> TELENOTICIAS</v>
          </cell>
          <cell r="L892">
            <v>550</v>
          </cell>
          <cell r="M892">
            <v>815</v>
          </cell>
          <cell r="N892">
            <v>0.7</v>
          </cell>
          <cell r="O892" t="str">
            <v>DT</v>
          </cell>
          <cell r="P892" t="str">
            <v>Lab</v>
          </cell>
          <cell r="Q892" t="str">
            <v>MAD.</v>
          </cell>
        </row>
        <row r="893">
          <cell r="A893" t="str">
            <v>TVM:MAD.</v>
          </cell>
          <cell r="B893" t="str">
            <v xml:space="preserve"> 15H00</v>
          </cell>
          <cell r="C893">
            <v>0.625</v>
          </cell>
          <cell r="D893">
            <v>36287</v>
          </cell>
          <cell r="E893">
            <v>20</v>
          </cell>
          <cell r="F893">
            <v>1</v>
          </cell>
          <cell r="G893">
            <v>550</v>
          </cell>
          <cell r="H893">
            <v>667</v>
          </cell>
          <cell r="I893">
            <v>0.8</v>
          </cell>
          <cell r="J893" t="str">
            <v xml:space="preserve"> TELENOTICIAS</v>
          </cell>
          <cell r="K893" t="str">
            <v xml:space="preserve"> TELENOTICIAS</v>
          </cell>
          <cell r="L893">
            <v>550</v>
          </cell>
          <cell r="M893">
            <v>667</v>
          </cell>
          <cell r="N893">
            <v>0.8</v>
          </cell>
          <cell r="O893" t="str">
            <v>DT</v>
          </cell>
          <cell r="P893" t="str">
            <v>Lab</v>
          </cell>
          <cell r="Q893" t="str">
            <v>MAD.</v>
          </cell>
        </row>
        <row r="894">
          <cell r="A894" t="str">
            <v>TVM:MAD.</v>
          </cell>
          <cell r="B894" t="str">
            <v xml:space="preserve"> 21H31 BQ.EXC.</v>
          </cell>
          <cell r="C894">
            <v>0.8965277777777777</v>
          </cell>
          <cell r="D894">
            <v>36287</v>
          </cell>
          <cell r="E894">
            <v>20</v>
          </cell>
          <cell r="F894">
            <v>1</v>
          </cell>
          <cell r="G894">
            <v>800</v>
          </cell>
          <cell r="H894">
            <v>2286</v>
          </cell>
          <cell r="I894">
            <v>0.3</v>
          </cell>
          <cell r="J894" t="str">
            <v xml:space="preserve"> TELENOTICIAS</v>
          </cell>
          <cell r="K894" t="str">
            <v xml:space="preserve"> TELENOTICIAS</v>
          </cell>
          <cell r="L894">
            <v>800</v>
          </cell>
          <cell r="M894">
            <v>2286</v>
          </cell>
          <cell r="N894">
            <v>0.3</v>
          </cell>
          <cell r="O894" t="str">
            <v>PT</v>
          </cell>
          <cell r="P894" t="str">
            <v>Lab</v>
          </cell>
          <cell r="Q894" t="str">
            <v>MAD.</v>
          </cell>
        </row>
        <row r="895">
          <cell r="A895" t="str">
            <v>TVM:MAD.</v>
          </cell>
          <cell r="B895" t="str">
            <v xml:space="preserve"> 23H00</v>
          </cell>
          <cell r="C895">
            <v>0.95833333333333337</v>
          </cell>
          <cell r="D895">
            <v>36287</v>
          </cell>
          <cell r="E895">
            <v>20</v>
          </cell>
          <cell r="F895">
            <v>1</v>
          </cell>
          <cell r="G895">
            <v>750</v>
          </cell>
          <cell r="H895">
            <v>1786</v>
          </cell>
          <cell r="I895">
            <v>0.4</v>
          </cell>
          <cell r="J895" t="str">
            <v xml:space="preserve"> TODO DEPENDE</v>
          </cell>
          <cell r="K895" t="str">
            <v xml:space="preserve"> TODO DEPENDE</v>
          </cell>
          <cell r="L895">
            <v>750</v>
          </cell>
          <cell r="M895">
            <v>1786</v>
          </cell>
          <cell r="N895">
            <v>0.4</v>
          </cell>
          <cell r="O895" t="str">
            <v>PT</v>
          </cell>
          <cell r="P895" t="str">
            <v>Lab</v>
          </cell>
          <cell r="Q895" t="str">
            <v>MAD.</v>
          </cell>
        </row>
        <row r="896">
          <cell r="A896" t="str">
            <v>TVM:MAD.</v>
          </cell>
          <cell r="B896" t="str">
            <v xml:space="preserve"> 16H00</v>
          </cell>
          <cell r="C896">
            <v>0.66666666666666663</v>
          </cell>
          <cell r="D896">
            <v>36288</v>
          </cell>
          <cell r="E896">
            <v>20</v>
          </cell>
          <cell r="F896">
            <v>1</v>
          </cell>
          <cell r="G896">
            <v>550</v>
          </cell>
          <cell r="H896">
            <v>815</v>
          </cell>
          <cell r="I896">
            <v>0.7</v>
          </cell>
          <cell r="J896" t="str">
            <v xml:space="preserve"> CINE</v>
          </cell>
          <cell r="K896" t="str">
            <v xml:space="preserve"> CINE</v>
          </cell>
          <cell r="L896">
            <v>550</v>
          </cell>
          <cell r="M896">
            <v>815</v>
          </cell>
          <cell r="N896">
            <v>0.7</v>
          </cell>
          <cell r="O896" t="str">
            <v>DT</v>
          </cell>
          <cell r="P896" t="str">
            <v>FS</v>
          </cell>
          <cell r="Q896" t="str">
            <v>MAD.</v>
          </cell>
        </row>
        <row r="897">
          <cell r="A897" t="str">
            <v>TVM:MAD.</v>
          </cell>
          <cell r="B897" t="str">
            <v xml:space="preserve"> 15H00</v>
          </cell>
          <cell r="C897">
            <v>0.625</v>
          </cell>
          <cell r="D897">
            <v>36289</v>
          </cell>
          <cell r="E897">
            <v>20</v>
          </cell>
          <cell r="F897">
            <v>1</v>
          </cell>
          <cell r="G897">
            <v>550</v>
          </cell>
          <cell r="H897">
            <v>917</v>
          </cell>
          <cell r="I897">
            <v>0.6</v>
          </cell>
          <cell r="J897" t="str">
            <v xml:space="preserve"> TELENOTICIAS</v>
          </cell>
          <cell r="K897" t="str">
            <v xml:space="preserve"> TELENOTICIAS</v>
          </cell>
          <cell r="L897">
            <v>550</v>
          </cell>
          <cell r="M897">
            <v>917</v>
          </cell>
          <cell r="N897">
            <v>0.6</v>
          </cell>
          <cell r="O897" t="str">
            <v>DT</v>
          </cell>
          <cell r="P897" t="str">
            <v>FS</v>
          </cell>
          <cell r="Q897" t="str">
            <v>MAD.</v>
          </cell>
        </row>
        <row r="898">
          <cell r="A898" t="str">
            <v>TVM:MAD.</v>
          </cell>
          <cell r="B898" t="str">
            <v xml:space="preserve"> 22H30</v>
          </cell>
          <cell r="C898">
            <v>0.9375</v>
          </cell>
          <cell r="D898">
            <v>36289</v>
          </cell>
          <cell r="E898">
            <v>20</v>
          </cell>
          <cell r="F898">
            <v>1</v>
          </cell>
          <cell r="G898">
            <v>825</v>
          </cell>
          <cell r="H898">
            <v>536</v>
          </cell>
          <cell r="I898">
            <v>1.5</v>
          </cell>
          <cell r="J898" t="str">
            <v xml:space="preserve"> EL MEGAHIT</v>
          </cell>
          <cell r="K898" t="str">
            <v xml:space="preserve"> EL MEGAHIT</v>
          </cell>
          <cell r="L898">
            <v>825</v>
          </cell>
          <cell r="M898">
            <v>536</v>
          </cell>
          <cell r="N898">
            <v>1.5</v>
          </cell>
          <cell r="O898" t="str">
            <v>PT</v>
          </cell>
          <cell r="P898" t="str">
            <v>FS</v>
          </cell>
          <cell r="Q898" t="str">
            <v>MAD.</v>
          </cell>
        </row>
        <row r="899">
          <cell r="A899" t="str">
            <v>TVM:MAD.</v>
          </cell>
          <cell r="B899" t="str">
            <v xml:space="preserve"> 21H31 BQ.EXC.</v>
          </cell>
          <cell r="C899">
            <v>0.8965277777777777</v>
          </cell>
          <cell r="D899">
            <v>36290</v>
          </cell>
          <cell r="E899">
            <v>20</v>
          </cell>
          <cell r="F899">
            <v>1</v>
          </cell>
          <cell r="G899">
            <v>800</v>
          </cell>
          <cell r="H899">
            <v>1633</v>
          </cell>
          <cell r="I899">
            <v>0.5</v>
          </cell>
          <cell r="J899" t="str">
            <v xml:space="preserve"> TELENOTICIAS</v>
          </cell>
          <cell r="K899" t="str">
            <v xml:space="preserve"> TELENOTICIAS</v>
          </cell>
          <cell r="L899">
            <v>800</v>
          </cell>
          <cell r="M899">
            <v>1633</v>
          </cell>
          <cell r="N899">
            <v>0.5</v>
          </cell>
          <cell r="O899" t="str">
            <v>PT</v>
          </cell>
          <cell r="P899" t="str">
            <v>Lab</v>
          </cell>
          <cell r="Q899" t="str">
            <v>MAD.</v>
          </cell>
        </row>
        <row r="900">
          <cell r="A900" t="str">
            <v>TVM:MAD.</v>
          </cell>
          <cell r="B900" t="str">
            <v xml:space="preserve"> 23H00</v>
          </cell>
          <cell r="C900">
            <v>0.95833333333333337</v>
          </cell>
          <cell r="D900">
            <v>36290</v>
          </cell>
          <cell r="E900">
            <v>20</v>
          </cell>
          <cell r="F900">
            <v>1</v>
          </cell>
          <cell r="G900">
            <v>750</v>
          </cell>
          <cell r="H900">
            <v>1071</v>
          </cell>
          <cell r="I900">
            <v>0.7</v>
          </cell>
          <cell r="J900" t="str">
            <v xml:space="preserve">     GENTE CON CHISPA</v>
          </cell>
          <cell r="K900" t="str">
            <v xml:space="preserve">     GENTE CON CHISPA</v>
          </cell>
          <cell r="L900">
            <v>750</v>
          </cell>
          <cell r="M900">
            <v>1071</v>
          </cell>
          <cell r="N900">
            <v>0.7</v>
          </cell>
          <cell r="O900" t="str">
            <v>PT</v>
          </cell>
          <cell r="P900" t="str">
            <v>Lab</v>
          </cell>
          <cell r="Q900" t="str">
            <v>MAD.</v>
          </cell>
        </row>
        <row r="901">
          <cell r="A901" t="str">
            <v>TVM:MAD.</v>
          </cell>
          <cell r="B901" t="str">
            <v xml:space="preserve"> 15H00</v>
          </cell>
          <cell r="C901">
            <v>0.625</v>
          </cell>
          <cell r="D901">
            <v>36291</v>
          </cell>
          <cell r="E901">
            <v>20</v>
          </cell>
          <cell r="F901">
            <v>1</v>
          </cell>
          <cell r="G901">
            <v>550</v>
          </cell>
          <cell r="H901">
            <v>733</v>
          </cell>
          <cell r="I901">
            <v>0.7</v>
          </cell>
          <cell r="J901" t="str">
            <v xml:space="preserve"> TELENOTICIAS</v>
          </cell>
          <cell r="K901" t="str">
            <v xml:space="preserve"> TELENOTICIAS</v>
          </cell>
          <cell r="L901">
            <v>550</v>
          </cell>
          <cell r="M901">
            <v>733</v>
          </cell>
          <cell r="N901">
            <v>0.7</v>
          </cell>
          <cell r="O901" t="str">
            <v>DT</v>
          </cell>
          <cell r="P901" t="str">
            <v>Lab</v>
          </cell>
          <cell r="Q901" t="str">
            <v>MAD.</v>
          </cell>
        </row>
        <row r="902">
          <cell r="A902" t="str">
            <v>TVM:MAD.</v>
          </cell>
          <cell r="B902" t="str">
            <v xml:space="preserve"> 21H31 BQ.EXC.</v>
          </cell>
          <cell r="C902">
            <v>0.8965277777777777</v>
          </cell>
          <cell r="D902">
            <v>36291</v>
          </cell>
          <cell r="E902">
            <v>20</v>
          </cell>
          <cell r="F902">
            <v>1</v>
          </cell>
          <cell r="G902">
            <v>800</v>
          </cell>
          <cell r="H902">
            <v>1429</v>
          </cell>
          <cell r="I902">
            <v>0.6</v>
          </cell>
          <cell r="J902" t="str">
            <v xml:space="preserve"> TELENOTICIAS</v>
          </cell>
          <cell r="K902" t="str">
            <v xml:space="preserve"> TELENOTICIAS</v>
          </cell>
          <cell r="L902">
            <v>800</v>
          </cell>
          <cell r="M902">
            <v>1429</v>
          </cell>
          <cell r="N902">
            <v>0.6</v>
          </cell>
          <cell r="O902" t="str">
            <v>PT</v>
          </cell>
          <cell r="P902" t="str">
            <v>Lab</v>
          </cell>
          <cell r="Q902" t="str">
            <v>MAD.</v>
          </cell>
        </row>
        <row r="903">
          <cell r="A903" t="str">
            <v>TVM:MAD.</v>
          </cell>
          <cell r="B903" t="str">
            <v xml:space="preserve"> 21H31 BQ.EXC.</v>
          </cell>
          <cell r="C903">
            <v>0.8965277777777777</v>
          </cell>
          <cell r="D903">
            <v>36292</v>
          </cell>
          <cell r="E903">
            <v>20</v>
          </cell>
          <cell r="F903">
            <v>1</v>
          </cell>
          <cell r="G903">
            <v>800</v>
          </cell>
          <cell r="H903">
            <v>1429</v>
          </cell>
          <cell r="I903">
            <v>0.6</v>
          </cell>
          <cell r="J903" t="str">
            <v xml:space="preserve"> TELENOTICIAS</v>
          </cell>
          <cell r="K903" t="str">
            <v xml:space="preserve"> TELENOTICIAS</v>
          </cell>
          <cell r="L903">
            <v>800</v>
          </cell>
          <cell r="M903">
            <v>1429</v>
          </cell>
          <cell r="N903">
            <v>0.6</v>
          </cell>
          <cell r="O903" t="str">
            <v>PT</v>
          </cell>
          <cell r="P903" t="str">
            <v>Lab</v>
          </cell>
          <cell r="Q903" t="str">
            <v>MAD.</v>
          </cell>
        </row>
        <row r="904">
          <cell r="A904" t="str">
            <v>TVM:MAD.</v>
          </cell>
          <cell r="B904" t="str">
            <v xml:space="preserve"> 21H00</v>
          </cell>
          <cell r="C904">
            <v>0.875</v>
          </cell>
          <cell r="D904">
            <v>36293</v>
          </cell>
          <cell r="E904">
            <v>20</v>
          </cell>
          <cell r="F904">
            <v>1</v>
          </cell>
          <cell r="G904">
            <v>550</v>
          </cell>
          <cell r="H904">
            <v>786</v>
          </cell>
          <cell r="I904">
            <v>0.7</v>
          </cell>
          <cell r="J904" t="str">
            <v xml:space="preserve"> TELENOTICIAS</v>
          </cell>
          <cell r="K904" t="str">
            <v xml:space="preserve"> TELENOTICIAS</v>
          </cell>
          <cell r="L904">
            <v>550</v>
          </cell>
          <cell r="M904">
            <v>786</v>
          </cell>
          <cell r="N904">
            <v>0.7</v>
          </cell>
          <cell r="O904" t="str">
            <v>PT</v>
          </cell>
          <cell r="P904" t="str">
            <v>Lab</v>
          </cell>
          <cell r="Q904" t="str">
            <v>MAD.</v>
          </cell>
        </row>
        <row r="905">
          <cell r="A905" t="str">
            <v>TVM:MAD.</v>
          </cell>
          <cell r="B905" t="str">
            <v xml:space="preserve"> 22H00</v>
          </cell>
          <cell r="C905">
            <v>0.91666666666666663</v>
          </cell>
          <cell r="D905">
            <v>36293</v>
          </cell>
          <cell r="E905">
            <v>20</v>
          </cell>
          <cell r="F905">
            <v>1</v>
          </cell>
          <cell r="G905">
            <v>825</v>
          </cell>
          <cell r="H905">
            <v>737</v>
          </cell>
          <cell r="I905">
            <v>1.1000000000000001</v>
          </cell>
          <cell r="J905" t="str">
            <v xml:space="preserve"> TOMBOLA</v>
          </cell>
          <cell r="K905" t="str">
            <v xml:space="preserve"> TOMBOLA</v>
          </cell>
          <cell r="L905">
            <v>825</v>
          </cell>
          <cell r="M905">
            <v>737</v>
          </cell>
          <cell r="N905">
            <v>1.1000000000000001</v>
          </cell>
          <cell r="O905" t="str">
            <v>PT</v>
          </cell>
          <cell r="P905" t="str">
            <v>Lab</v>
          </cell>
          <cell r="Q905" t="str">
            <v>MAD.</v>
          </cell>
        </row>
        <row r="906">
          <cell r="A906" t="str">
            <v>TVM:MAD.</v>
          </cell>
          <cell r="B906" t="str">
            <v xml:space="preserve"> 15H30</v>
          </cell>
          <cell r="C906">
            <v>0.64583333333333337</v>
          </cell>
          <cell r="D906">
            <v>36294</v>
          </cell>
          <cell r="E906">
            <v>20</v>
          </cell>
          <cell r="F906">
            <v>1</v>
          </cell>
          <cell r="G906">
            <v>550</v>
          </cell>
          <cell r="H906">
            <v>815</v>
          </cell>
          <cell r="I906">
            <v>0.7</v>
          </cell>
          <cell r="J906" t="str">
            <v xml:space="preserve"> TELENOTICIAS</v>
          </cell>
          <cell r="K906" t="str">
            <v xml:space="preserve"> TELENOTICIAS</v>
          </cell>
          <cell r="L906">
            <v>550</v>
          </cell>
          <cell r="M906">
            <v>815</v>
          </cell>
          <cell r="N906">
            <v>0.7</v>
          </cell>
          <cell r="O906" t="str">
            <v>DT</v>
          </cell>
          <cell r="P906" t="str">
            <v>Lab</v>
          </cell>
          <cell r="Q906" t="str">
            <v>MAD.</v>
          </cell>
        </row>
        <row r="907">
          <cell r="A907" t="str">
            <v>TVM:MAD.</v>
          </cell>
          <cell r="B907" t="str">
            <v xml:space="preserve"> 20H30</v>
          </cell>
          <cell r="C907">
            <v>0.85416666666666663</v>
          </cell>
          <cell r="D907">
            <v>36294</v>
          </cell>
          <cell r="E907">
            <v>20</v>
          </cell>
          <cell r="F907">
            <v>1</v>
          </cell>
          <cell r="G907">
            <v>550</v>
          </cell>
          <cell r="H907">
            <v>1310</v>
          </cell>
          <cell r="I907">
            <v>0.4</v>
          </cell>
          <cell r="J907" t="str">
            <v xml:space="preserve"> TELENOTICIAS</v>
          </cell>
          <cell r="K907" t="str">
            <v xml:space="preserve"> TELENOTICIAS</v>
          </cell>
          <cell r="L907">
            <v>550</v>
          </cell>
          <cell r="M907">
            <v>1310</v>
          </cell>
          <cell r="N907">
            <v>0.4</v>
          </cell>
          <cell r="O907" t="str">
            <v>PT</v>
          </cell>
          <cell r="P907" t="str">
            <v>Lab</v>
          </cell>
          <cell r="Q907" t="str">
            <v>MAD.</v>
          </cell>
        </row>
        <row r="908">
          <cell r="A908" t="str">
            <v>TVM:MAD.</v>
          </cell>
          <cell r="B908" t="str">
            <v xml:space="preserve"> 16H00</v>
          </cell>
          <cell r="C908">
            <v>0.66666666666666663</v>
          </cell>
          <cell r="D908">
            <v>36295</v>
          </cell>
          <cell r="E908">
            <v>20</v>
          </cell>
          <cell r="F908">
            <v>1</v>
          </cell>
          <cell r="G908">
            <v>550</v>
          </cell>
          <cell r="H908">
            <v>815</v>
          </cell>
          <cell r="I908">
            <v>0.7</v>
          </cell>
          <cell r="J908" t="str">
            <v xml:space="preserve"> CINE</v>
          </cell>
          <cell r="K908" t="str">
            <v xml:space="preserve"> CINE</v>
          </cell>
          <cell r="L908">
            <v>550</v>
          </cell>
          <cell r="M908">
            <v>815</v>
          </cell>
          <cell r="N908">
            <v>0.7</v>
          </cell>
          <cell r="O908" t="str">
            <v>DT</v>
          </cell>
          <cell r="P908" t="str">
            <v>FS</v>
          </cell>
          <cell r="Q908" t="str">
            <v>MAD.</v>
          </cell>
        </row>
        <row r="909">
          <cell r="A909" t="str">
            <v>TVM:MAD.</v>
          </cell>
          <cell r="B909" t="str">
            <v xml:space="preserve"> 15H00</v>
          </cell>
          <cell r="C909">
            <v>0.625</v>
          </cell>
          <cell r="D909">
            <v>36296</v>
          </cell>
          <cell r="E909">
            <v>20</v>
          </cell>
          <cell r="F909">
            <v>1</v>
          </cell>
          <cell r="G909">
            <v>550</v>
          </cell>
          <cell r="H909">
            <v>917</v>
          </cell>
          <cell r="I909">
            <v>0.6</v>
          </cell>
          <cell r="J909" t="str">
            <v xml:space="preserve"> TELENOTICIAS</v>
          </cell>
          <cell r="K909" t="str">
            <v xml:space="preserve"> TELENOTICIAS</v>
          </cell>
          <cell r="L909">
            <v>550</v>
          </cell>
          <cell r="M909">
            <v>917</v>
          </cell>
          <cell r="N909">
            <v>0.6</v>
          </cell>
          <cell r="O909" t="str">
            <v>DT</v>
          </cell>
          <cell r="P909" t="str">
            <v>FS</v>
          </cell>
          <cell r="Q909" t="str">
            <v>MAD.</v>
          </cell>
        </row>
        <row r="910">
          <cell r="A910" t="str">
            <v>TVM:MAD.</v>
          </cell>
          <cell r="B910" t="str">
            <v xml:space="preserve"> 23H00</v>
          </cell>
          <cell r="C910">
            <v>0.95833333333333337</v>
          </cell>
          <cell r="D910">
            <v>36296</v>
          </cell>
          <cell r="E910">
            <v>20</v>
          </cell>
          <cell r="F910">
            <v>1</v>
          </cell>
          <cell r="G910">
            <v>825</v>
          </cell>
          <cell r="H910">
            <v>512</v>
          </cell>
          <cell r="I910">
            <v>1.6</v>
          </cell>
          <cell r="J910" t="str">
            <v xml:space="preserve"> EL MEGAHIT</v>
          </cell>
          <cell r="K910" t="str">
            <v xml:space="preserve"> EL MEGAHIT</v>
          </cell>
          <cell r="L910">
            <v>825</v>
          </cell>
          <cell r="M910">
            <v>512</v>
          </cell>
          <cell r="N910">
            <v>1.6</v>
          </cell>
          <cell r="O910" t="str">
            <v>PT</v>
          </cell>
          <cell r="P910" t="str">
            <v>FS</v>
          </cell>
          <cell r="Q910" t="str">
            <v>MAD.</v>
          </cell>
        </row>
        <row r="911">
          <cell r="A911" t="str">
            <v>TVM:MAD.</v>
          </cell>
          <cell r="B911" t="str">
            <v xml:space="preserve"> 21H00</v>
          </cell>
          <cell r="C911">
            <v>0.875</v>
          </cell>
          <cell r="D911">
            <v>36304</v>
          </cell>
          <cell r="E911">
            <v>20</v>
          </cell>
          <cell r="F911">
            <v>1</v>
          </cell>
          <cell r="G911">
            <v>550</v>
          </cell>
          <cell r="H911">
            <v>1122</v>
          </cell>
          <cell r="I911">
            <v>0.5</v>
          </cell>
          <cell r="J911" t="str">
            <v xml:space="preserve"> TELENOTICIAS</v>
          </cell>
          <cell r="K911" t="str">
            <v xml:space="preserve"> TELENOTICIAS</v>
          </cell>
          <cell r="L911">
            <v>550</v>
          </cell>
          <cell r="M911">
            <v>1122</v>
          </cell>
          <cell r="N911">
            <v>0.5</v>
          </cell>
          <cell r="O911" t="str">
            <v>PT</v>
          </cell>
          <cell r="P911" t="str">
            <v>Lab</v>
          </cell>
          <cell r="Q911" t="str">
            <v>MAD.</v>
          </cell>
        </row>
        <row r="912">
          <cell r="A912" t="str">
            <v>TVM:MAD.</v>
          </cell>
          <cell r="B912" t="str">
            <v xml:space="preserve"> 21H31 BQ.EXC.</v>
          </cell>
          <cell r="C912">
            <v>0.8965277777777777</v>
          </cell>
          <cell r="D912">
            <v>36304</v>
          </cell>
          <cell r="E912">
            <v>20</v>
          </cell>
          <cell r="F912">
            <v>1</v>
          </cell>
          <cell r="G912">
            <v>800</v>
          </cell>
          <cell r="H912">
            <v>1633</v>
          </cell>
          <cell r="I912">
            <v>0.5</v>
          </cell>
          <cell r="J912" t="str">
            <v xml:space="preserve"> TELENOTICIAS</v>
          </cell>
          <cell r="K912" t="str">
            <v xml:space="preserve"> TELENOTICIAS</v>
          </cell>
          <cell r="L912">
            <v>800</v>
          </cell>
          <cell r="M912">
            <v>1633</v>
          </cell>
          <cell r="N912">
            <v>0.5</v>
          </cell>
          <cell r="O912" t="str">
            <v>PT</v>
          </cell>
          <cell r="P912" t="str">
            <v>Lab</v>
          </cell>
          <cell r="Q912" t="str">
            <v>MAD.</v>
          </cell>
        </row>
        <row r="913">
          <cell r="A913" t="str">
            <v>TVM:MAD.</v>
          </cell>
          <cell r="B913" t="str">
            <v xml:space="preserve"> 22H00</v>
          </cell>
          <cell r="C913">
            <v>0.91666666666666663</v>
          </cell>
          <cell r="D913">
            <v>36304</v>
          </cell>
          <cell r="E913">
            <v>20</v>
          </cell>
          <cell r="F913">
            <v>1</v>
          </cell>
          <cell r="G913">
            <v>750</v>
          </cell>
          <cell r="H913">
            <v>1190</v>
          </cell>
          <cell r="I913">
            <v>0.6</v>
          </cell>
          <cell r="J913" t="str">
            <v xml:space="preserve">     GENTE CON CHISPA</v>
          </cell>
          <cell r="K913" t="str">
            <v xml:space="preserve">     GENTE CON CHISPA</v>
          </cell>
          <cell r="L913">
            <v>750</v>
          </cell>
          <cell r="M913">
            <v>1190</v>
          </cell>
          <cell r="N913">
            <v>0.6</v>
          </cell>
          <cell r="O913" t="str">
            <v>PT</v>
          </cell>
          <cell r="P913" t="str">
            <v>Lab</v>
          </cell>
          <cell r="Q913" t="str">
            <v>MAD.</v>
          </cell>
        </row>
        <row r="914">
          <cell r="A914" t="str">
            <v>TVM:MAD.</v>
          </cell>
          <cell r="B914" t="str">
            <v xml:space="preserve"> 15H00</v>
          </cell>
          <cell r="C914">
            <v>0.625</v>
          </cell>
          <cell r="D914">
            <v>36305</v>
          </cell>
          <cell r="E914">
            <v>20</v>
          </cell>
          <cell r="F914">
            <v>1</v>
          </cell>
          <cell r="G914">
            <v>550</v>
          </cell>
          <cell r="H914">
            <v>733</v>
          </cell>
          <cell r="I914">
            <v>0.7</v>
          </cell>
          <cell r="J914" t="str">
            <v xml:space="preserve"> TELENOTICIAS</v>
          </cell>
          <cell r="K914" t="str">
            <v xml:space="preserve"> TELENOTICIAS</v>
          </cell>
          <cell r="L914">
            <v>550</v>
          </cell>
          <cell r="M914">
            <v>733</v>
          </cell>
          <cell r="N914">
            <v>0.7</v>
          </cell>
          <cell r="O914" t="str">
            <v>DT</v>
          </cell>
          <cell r="P914" t="str">
            <v>Lab</v>
          </cell>
          <cell r="Q914" t="str">
            <v>MAD.</v>
          </cell>
        </row>
        <row r="915">
          <cell r="A915" t="str">
            <v>TVM:MAD.</v>
          </cell>
          <cell r="B915" t="str">
            <v xml:space="preserve"> 21H00</v>
          </cell>
          <cell r="C915">
            <v>0.875</v>
          </cell>
          <cell r="D915">
            <v>36305</v>
          </cell>
          <cell r="E915">
            <v>20</v>
          </cell>
          <cell r="F915">
            <v>1</v>
          </cell>
          <cell r="G915">
            <v>550</v>
          </cell>
          <cell r="H915">
            <v>982</v>
          </cell>
          <cell r="I915">
            <v>0.6</v>
          </cell>
          <cell r="J915" t="str">
            <v xml:space="preserve"> TELENOTICIAS</v>
          </cell>
          <cell r="K915" t="str">
            <v xml:space="preserve"> TELENOTICIAS</v>
          </cell>
          <cell r="L915">
            <v>550</v>
          </cell>
          <cell r="M915">
            <v>982</v>
          </cell>
          <cell r="N915">
            <v>0.6</v>
          </cell>
          <cell r="O915" t="str">
            <v>PT</v>
          </cell>
          <cell r="P915" t="str">
            <v>Lab</v>
          </cell>
          <cell r="Q915" t="str">
            <v>MAD.</v>
          </cell>
        </row>
        <row r="916">
          <cell r="A916" t="str">
            <v>TVM:MAD.</v>
          </cell>
          <cell r="B916" t="str">
            <v xml:space="preserve"> 21H31 BQ.EXC.</v>
          </cell>
          <cell r="C916">
            <v>0.8965277777777777</v>
          </cell>
          <cell r="D916">
            <v>36306</v>
          </cell>
          <cell r="E916">
            <v>20</v>
          </cell>
          <cell r="F916">
            <v>1</v>
          </cell>
          <cell r="G916">
            <v>800</v>
          </cell>
          <cell r="H916">
            <v>1633</v>
          </cell>
          <cell r="I916">
            <v>0.5</v>
          </cell>
          <cell r="J916" t="str">
            <v xml:space="preserve"> TELENOTICIAS</v>
          </cell>
          <cell r="K916" t="str">
            <v xml:space="preserve"> TELENOTICIAS</v>
          </cell>
          <cell r="L916">
            <v>800</v>
          </cell>
          <cell r="M916">
            <v>1633</v>
          </cell>
          <cell r="N916">
            <v>0.5</v>
          </cell>
          <cell r="O916" t="str">
            <v>PT</v>
          </cell>
          <cell r="P916" t="str">
            <v>Lab</v>
          </cell>
          <cell r="Q916" t="str">
            <v>MAD.</v>
          </cell>
        </row>
        <row r="917">
          <cell r="A917" t="str">
            <v>TVM:MAD.</v>
          </cell>
          <cell r="B917" t="str">
            <v xml:space="preserve"> 15H00</v>
          </cell>
          <cell r="C917">
            <v>0.625</v>
          </cell>
          <cell r="D917">
            <v>36307</v>
          </cell>
          <cell r="E917">
            <v>20</v>
          </cell>
          <cell r="F917">
            <v>1</v>
          </cell>
          <cell r="G917">
            <v>550</v>
          </cell>
          <cell r="H917">
            <v>733</v>
          </cell>
          <cell r="I917">
            <v>0.7</v>
          </cell>
          <cell r="J917" t="str">
            <v xml:space="preserve"> TELENOTICIAS</v>
          </cell>
          <cell r="K917" t="str">
            <v xml:space="preserve"> TELENOTICIAS</v>
          </cell>
          <cell r="L917">
            <v>550</v>
          </cell>
          <cell r="M917">
            <v>733</v>
          </cell>
          <cell r="N917">
            <v>0.7</v>
          </cell>
          <cell r="O917" t="str">
            <v>DT</v>
          </cell>
          <cell r="P917" t="str">
            <v>Lab</v>
          </cell>
          <cell r="Q917" t="str">
            <v>MAD.</v>
          </cell>
        </row>
        <row r="918">
          <cell r="A918" t="str">
            <v>TVM:MAD.</v>
          </cell>
          <cell r="B918" t="str">
            <v xml:space="preserve"> 21H31 BQ.EXC.</v>
          </cell>
          <cell r="C918">
            <v>0.8965277777777777</v>
          </cell>
          <cell r="D918">
            <v>36307</v>
          </cell>
          <cell r="E918">
            <v>20</v>
          </cell>
          <cell r="F918">
            <v>1</v>
          </cell>
          <cell r="G918">
            <v>800</v>
          </cell>
          <cell r="H918">
            <v>1039</v>
          </cell>
          <cell r="I918">
            <v>0.8</v>
          </cell>
          <cell r="J918" t="str">
            <v xml:space="preserve"> TELENOTICIAS</v>
          </cell>
          <cell r="K918" t="str">
            <v xml:space="preserve"> TELENOTICIAS</v>
          </cell>
          <cell r="L918">
            <v>800</v>
          </cell>
          <cell r="M918">
            <v>1039</v>
          </cell>
          <cell r="N918">
            <v>0.8</v>
          </cell>
          <cell r="O918" t="str">
            <v>PT</v>
          </cell>
          <cell r="P918" t="str">
            <v>Lab</v>
          </cell>
          <cell r="Q918" t="str">
            <v>MAD.</v>
          </cell>
        </row>
        <row r="919">
          <cell r="A919" t="str">
            <v>TVM:MAD.</v>
          </cell>
          <cell r="B919" t="str">
            <v xml:space="preserve"> 23H00</v>
          </cell>
          <cell r="C919">
            <v>0.95833333333333337</v>
          </cell>
          <cell r="D919">
            <v>36307</v>
          </cell>
          <cell r="E919">
            <v>20</v>
          </cell>
          <cell r="F919">
            <v>1</v>
          </cell>
          <cell r="G919">
            <v>825</v>
          </cell>
          <cell r="H919">
            <v>491</v>
          </cell>
          <cell r="I919">
            <v>1.7</v>
          </cell>
          <cell r="J919" t="str">
            <v xml:space="preserve"> TOMBOLA</v>
          </cell>
          <cell r="K919" t="str">
            <v xml:space="preserve"> TOMBOLA</v>
          </cell>
          <cell r="L919">
            <v>825</v>
          </cell>
          <cell r="M919">
            <v>491</v>
          </cell>
          <cell r="N919">
            <v>1.7</v>
          </cell>
          <cell r="O919" t="str">
            <v>PT</v>
          </cell>
          <cell r="P919" t="str">
            <v>Lab</v>
          </cell>
          <cell r="Q919" t="str">
            <v>MAD.</v>
          </cell>
        </row>
        <row r="920">
          <cell r="A920" t="str">
            <v>TVM:MAD.</v>
          </cell>
          <cell r="B920" t="str">
            <v xml:space="preserve"> 21H00</v>
          </cell>
          <cell r="C920">
            <v>0.875</v>
          </cell>
          <cell r="D920">
            <v>36308</v>
          </cell>
          <cell r="E920">
            <v>20</v>
          </cell>
          <cell r="F920">
            <v>1</v>
          </cell>
          <cell r="G920">
            <v>550</v>
          </cell>
          <cell r="H920">
            <v>873</v>
          </cell>
          <cell r="I920">
            <v>0.6</v>
          </cell>
          <cell r="J920" t="str">
            <v xml:space="preserve"> TELENOTICIAS</v>
          </cell>
          <cell r="K920" t="str">
            <v xml:space="preserve"> TELENOTICIAS</v>
          </cell>
          <cell r="L920">
            <v>550</v>
          </cell>
          <cell r="M920">
            <v>873</v>
          </cell>
          <cell r="N920">
            <v>0.6</v>
          </cell>
          <cell r="O920" t="str">
            <v>PT</v>
          </cell>
          <cell r="P920" t="str">
            <v>Lab</v>
          </cell>
          <cell r="Q920" t="str">
            <v>MAD.</v>
          </cell>
        </row>
        <row r="921">
          <cell r="A921" t="str">
            <v>TVM:MAD.</v>
          </cell>
          <cell r="B921" t="str">
            <v xml:space="preserve"> 16H00</v>
          </cell>
          <cell r="C921">
            <v>0.66666666666666663</v>
          </cell>
          <cell r="D921">
            <v>36309</v>
          </cell>
          <cell r="E921">
            <v>20</v>
          </cell>
          <cell r="F921">
            <v>1</v>
          </cell>
          <cell r="G921">
            <v>550</v>
          </cell>
          <cell r="H921">
            <v>917</v>
          </cell>
          <cell r="I921">
            <v>0.6</v>
          </cell>
          <cell r="J921" t="str">
            <v xml:space="preserve"> CINE</v>
          </cell>
          <cell r="K921" t="str">
            <v xml:space="preserve"> CINE</v>
          </cell>
          <cell r="L921">
            <v>550</v>
          </cell>
          <cell r="M921">
            <v>917</v>
          </cell>
          <cell r="N921">
            <v>0.6</v>
          </cell>
          <cell r="O921" t="str">
            <v>DT</v>
          </cell>
          <cell r="P921" t="str">
            <v>FS</v>
          </cell>
          <cell r="Q921" t="str">
            <v>MAD.</v>
          </cell>
        </row>
        <row r="922">
          <cell r="A922" t="str">
            <v>TVM:MAD.</v>
          </cell>
          <cell r="B922" t="str">
            <v xml:space="preserve"> 15H00</v>
          </cell>
          <cell r="C922">
            <v>0.625</v>
          </cell>
          <cell r="D922">
            <v>36310</v>
          </cell>
          <cell r="E922">
            <v>20</v>
          </cell>
          <cell r="F922">
            <v>1</v>
          </cell>
          <cell r="G922">
            <v>550</v>
          </cell>
          <cell r="H922">
            <v>1048</v>
          </cell>
          <cell r="I922">
            <v>0.5</v>
          </cell>
          <cell r="J922" t="str">
            <v xml:space="preserve"> TELENOTICIAS</v>
          </cell>
          <cell r="K922" t="str">
            <v xml:space="preserve"> TELENOTICIAS</v>
          </cell>
          <cell r="L922">
            <v>550</v>
          </cell>
          <cell r="M922">
            <v>1048</v>
          </cell>
          <cell r="N922">
            <v>0.5</v>
          </cell>
          <cell r="O922" t="str">
            <v>DT</v>
          </cell>
          <cell r="P922" t="str">
            <v>FS</v>
          </cell>
          <cell r="Q922" t="str">
            <v>MAD.</v>
          </cell>
        </row>
        <row r="923">
          <cell r="A923" t="str">
            <v>TVM:MAD.</v>
          </cell>
          <cell r="B923" t="str">
            <v xml:space="preserve"> 16H00</v>
          </cell>
          <cell r="C923">
            <v>0.66666666666666663</v>
          </cell>
          <cell r="D923">
            <v>36311</v>
          </cell>
          <cell r="E923">
            <v>20</v>
          </cell>
          <cell r="F923">
            <v>1</v>
          </cell>
          <cell r="G923">
            <v>450</v>
          </cell>
          <cell r="H923">
            <v>400</v>
          </cell>
          <cell r="I923">
            <v>1.1000000000000001</v>
          </cell>
          <cell r="J923" t="str">
            <v xml:space="preserve"> CON T DE TARDE</v>
          </cell>
          <cell r="K923" t="str">
            <v xml:space="preserve"> CON T DE TARDE</v>
          </cell>
          <cell r="L923">
            <v>450</v>
          </cell>
          <cell r="M923">
            <v>400</v>
          </cell>
          <cell r="N923">
            <v>1.1000000000000001</v>
          </cell>
          <cell r="O923" t="str">
            <v>DT</v>
          </cell>
          <cell r="P923" t="str">
            <v>Lab</v>
          </cell>
          <cell r="Q923" t="str">
            <v>MAD.</v>
          </cell>
        </row>
        <row r="924">
          <cell r="A924" t="str">
            <v>TVM:MAD.</v>
          </cell>
          <cell r="B924" t="str">
            <v xml:space="preserve"> 22H00</v>
          </cell>
          <cell r="C924">
            <v>0.91666666666666663</v>
          </cell>
          <cell r="D924">
            <v>36311</v>
          </cell>
          <cell r="E924">
            <v>20</v>
          </cell>
          <cell r="F924">
            <v>1</v>
          </cell>
          <cell r="G924">
            <v>750</v>
          </cell>
          <cell r="H924">
            <v>1190</v>
          </cell>
          <cell r="I924">
            <v>0.6</v>
          </cell>
          <cell r="J924" t="str">
            <v xml:space="preserve">     GENTE CON CHISPA</v>
          </cell>
          <cell r="K924" t="str">
            <v xml:space="preserve">     GENTE CON CHISPA</v>
          </cell>
          <cell r="L924">
            <v>750</v>
          </cell>
          <cell r="M924">
            <v>1190</v>
          </cell>
          <cell r="N924">
            <v>0.6</v>
          </cell>
          <cell r="O924" t="str">
            <v>PT</v>
          </cell>
          <cell r="P924" t="str">
            <v>Lab</v>
          </cell>
          <cell r="Q924" t="str">
            <v>MAD.</v>
          </cell>
        </row>
        <row r="925">
          <cell r="A925" t="str">
            <v>TVM:MAD.</v>
          </cell>
          <cell r="B925" t="str">
            <v xml:space="preserve"> 15H00</v>
          </cell>
          <cell r="C925">
            <v>0.625</v>
          </cell>
          <cell r="D925">
            <v>36312</v>
          </cell>
          <cell r="E925">
            <v>20</v>
          </cell>
          <cell r="F925">
            <v>1</v>
          </cell>
          <cell r="G925">
            <v>550</v>
          </cell>
          <cell r="H925">
            <v>733</v>
          </cell>
          <cell r="I925">
            <v>0.7</v>
          </cell>
          <cell r="J925" t="str">
            <v xml:space="preserve"> TELENOTICIAS</v>
          </cell>
          <cell r="K925" t="str">
            <v xml:space="preserve"> TELENOTICIAS</v>
          </cell>
          <cell r="L925">
            <v>550</v>
          </cell>
          <cell r="M925">
            <v>733</v>
          </cell>
          <cell r="N925">
            <v>0.7</v>
          </cell>
          <cell r="O925" t="str">
            <v>DT</v>
          </cell>
          <cell r="P925" t="str">
            <v>Lab</v>
          </cell>
          <cell r="Q925" t="str">
            <v>MAD.</v>
          </cell>
        </row>
        <row r="926">
          <cell r="A926" t="str">
            <v>TVM:MAD.</v>
          </cell>
          <cell r="B926" t="str">
            <v xml:space="preserve"> 21H00</v>
          </cell>
          <cell r="C926">
            <v>0.875</v>
          </cell>
          <cell r="D926">
            <v>36312</v>
          </cell>
          <cell r="E926">
            <v>20</v>
          </cell>
          <cell r="F926">
            <v>1</v>
          </cell>
          <cell r="G926">
            <v>550</v>
          </cell>
          <cell r="H926">
            <v>982</v>
          </cell>
          <cell r="I926">
            <v>0.6</v>
          </cell>
          <cell r="J926" t="str">
            <v xml:space="preserve"> TELENOTICIAS</v>
          </cell>
          <cell r="K926" t="str">
            <v xml:space="preserve"> TELENOTICIAS</v>
          </cell>
          <cell r="L926">
            <v>550</v>
          </cell>
          <cell r="M926">
            <v>982</v>
          </cell>
          <cell r="N926">
            <v>0.6</v>
          </cell>
          <cell r="O926" t="str">
            <v>PT</v>
          </cell>
          <cell r="P926" t="str">
            <v>Lab</v>
          </cell>
          <cell r="Q926" t="str">
            <v>MAD.</v>
          </cell>
        </row>
        <row r="927">
          <cell r="A927" t="str">
            <v>TVM:MAD.</v>
          </cell>
          <cell r="B927" t="str">
            <v xml:space="preserve"> 15H00</v>
          </cell>
          <cell r="C927">
            <v>0.625</v>
          </cell>
          <cell r="D927">
            <v>36314</v>
          </cell>
          <cell r="E927">
            <v>20</v>
          </cell>
          <cell r="F927">
            <v>1</v>
          </cell>
          <cell r="G927">
            <v>550</v>
          </cell>
          <cell r="H927">
            <v>733</v>
          </cell>
          <cell r="I927">
            <v>0.7</v>
          </cell>
          <cell r="J927" t="str">
            <v xml:space="preserve"> TELENOTICIAS</v>
          </cell>
          <cell r="K927" t="str">
            <v xml:space="preserve"> TELENOTICIAS</v>
          </cell>
          <cell r="L927">
            <v>550</v>
          </cell>
          <cell r="M927">
            <v>733</v>
          </cell>
          <cell r="N927">
            <v>0.7</v>
          </cell>
          <cell r="O927" t="str">
            <v>DT</v>
          </cell>
          <cell r="P927" t="str">
            <v>Lab</v>
          </cell>
          <cell r="Q927" t="str">
            <v>MAD.</v>
          </cell>
        </row>
        <row r="928">
          <cell r="A928" t="str">
            <v>TVM:MAD.</v>
          </cell>
          <cell r="B928" t="str">
            <v xml:space="preserve"> 22H00</v>
          </cell>
          <cell r="C928">
            <v>0.91666666666666663</v>
          </cell>
          <cell r="D928">
            <v>36314</v>
          </cell>
          <cell r="E928">
            <v>20</v>
          </cell>
          <cell r="F928">
            <v>1</v>
          </cell>
          <cell r="G928">
            <v>825</v>
          </cell>
          <cell r="H928">
            <v>786</v>
          </cell>
          <cell r="I928">
            <v>1</v>
          </cell>
          <cell r="J928" t="str">
            <v xml:space="preserve"> TOMBOLA</v>
          </cell>
          <cell r="K928" t="str">
            <v xml:space="preserve"> TOMBOLA</v>
          </cell>
          <cell r="L928">
            <v>825</v>
          </cell>
          <cell r="M928">
            <v>786</v>
          </cell>
          <cell r="N928">
            <v>1</v>
          </cell>
          <cell r="O928" t="str">
            <v>PT</v>
          </cell>
          <cell r="P928" t="str">
            <v>Lab</v>
          </cell>
          <cell r="Q928" t="str">
            <v>MAD.</v>
          </cell>
        </row>
        <row r="929">
          <cell r="A929" t="str">
            <v>TVM:MAD.</v>
          </cell>
          <cell r="B929" t="str">
            <v xml:space="preserve"> 23H00</v>
          </cell>
          <cell r="C929">
            <v>0.95833333333333337</v>
          </cell>
          <cell r="D929">
            <v>36314</v>
          </cell>
          <cell r="E929">
            <v>20</v>
          </cell>
          <cell r="F929">
            <v>1</v>
          </cell>
          <cell r="G929">
            <v>825</v>
          </cell>
          <cell r="H929">
            <v>491</v>
          </cell>
          <cell r="I929">
            <v>1.7</v>
          </cell>
          <cell r="J929" t="str">
            <v xml:space="preserve"> TOMBOLA</v>
          </cell>
          <cell r="K929" t="str">
            <v xml:space="preserve"> TOMBOLA</v>
          </cell>
          <cell r="L929">
            <v>825</v>
          </cell>
          <cell r="M929">
            <v>491</v>
          </cell>
          <cell r="N929">
            <v>1.7</v>
          </cell>
          <cell r="O929" t="str">
            <v>PT</v>
          </cell>
          <cell r="P929" t="str">
            <v>Lab</v>
          </cell>
          <cell r="Q929" t="str">
            <v>MAD.</v>
          </cell>
        </row>
        <row r="930">
          <cell r="A930" t="str">
            <v>TVM:MAD.</v>
          </cell>
          <cell r="B930" t="str">
            <v xml:space="preserve"> 16H00</v>
          </cell>
          <cell r="C930">
            <v>0.66666666666666663</v>
          </cell>
          <cell r="D930">
            <v>36316</v>
          </cell>
          <cell r="E930">
            <v>20</v>
          </cell>
          <cell r="F930">
            <v>1</v>
          </cell>
          <cell r="G930">
            <v>550</v>
          </cell>
          <cell r="H930">
            <v>917</v>
          </cell>
          <cell r="I930">
            <v>0.6</v>
          </cell>
          <cell r="J930" t="str">
            <v xml:space="preserve"> CINE</v>
          </cell>
          <cell r="K930" t="str">
            <v xml:space="preserve"> CINE</v>
          </cell>
          <cell r="L930">
            <v>550</v>
          </cell>
          <cell r="M930">
            <v>917</v>
          </cell>
          <cell r="N930">
            <v>0.6</v>
          </cell>
          <cell r="O930" t="str">
            <v>DT</v>
          </cell>
          <cell r="P930" t="str">
            <v>FS</v>
          </cell>
          <cell r="Q930" t="str">
            <v>MAD.</v>
          </cell>
        </row>
        <row r="931">
          <cell r="A931" t="str">
            <v>TVM:MAD.</v>
          </cell>
          <cell r="B931" t="str">
            <v xml:space="preserve"> 15H00</v>
          </cell>
          <cell r="C931">
            <v>0.625</v>
          </cell>
          <cell r="D931">
            <v>36317</v>
          </cell>
          <cell r="E931">
            <v>20</v>
          </cell>
          <cell r="F931">
            <v>1</v>
          </cell>
          <cell r="G931">
            <v>550</v>
          </cell>
          <cell r="H931">
            <v>1048</v>
          </cell>
          <cell r="I931">
            <v>0.5</v>
          </cell>
          <cell r="J931" t="str">
            <v xml:space="preserve"> TELENOTICIAS</v>
          </cell>
          <cell r="K931" t="str">
            <v xml:space="preserve"> TELENOTICIAS</v>
          </cell>
          <cell r="L931">
            <v>550</v>
          </cell>
          <cell r="M931">
            <v>1048</v>
          </cell>
          <cell r="N931">
            <v>0.5</v>
          </cell>
          <cell r="O931" t="str">
            <v>DT</v>
          </cell>
          <cell r="P931" t="str">
            <v>FS</v>
          </cell>
          <cell r="Q931" t="str">
            <v>MAD.</v>
          </cell>
        </row>
        <row r="932">
          <cell r="A932" t="str">
            <v>TVM:MAD.</v>
          </cell>
          <cell r="B932" t="str">
            <v xml:space="preserve"> 16H00</v>
          </cell>
          <cell r="C932">
            <v>0.66666666666666663</v>
          </cell>
          <cell r="D932">
            <v>36318</v>
          </cell>
          <cell r="E932">
            <v>20</v>
          </cell>
          <cell r="F932">
            <v>1</v>
          </cell>
          <cell r="G932">
            <v>450</v>
          </cell>
          <cell r="H932">
            <v>400</v>
          </cell>
          <cell r="I932">
            <v>1.1000000000000001</v>
          </cell>
          <cell r="J932" t="str">
            <v xml:space="preserve"> CON T DE TARDE</v>
          </cell>
          <cell r="K932" t="str">
            <v xml:space="preserve"> CON T DE TARDE</v>
          </cell>
          <cell r="L932">
            <v>450</v>
          </cell>
          <cell r="M932">
            <v>400</v>
          </cell>
          <cell r="N932">
            <v>1.1000000000000001</v>
          </cell>
          <cell r="O932" t="str">
            <v>DT</v>
          </cell>
          <cell r="P932" t="str">
            <v>Lab</v>
          </cell>
          <cell r="Q932" t="str">
            <v>MAD.</v>
          </cell>
        </row>
        <row r="933">
          <cell r="A933" t="str">
            <v>TVM:MAD.</v>
          </cell>
          <cell r="B933" t="str">
            <v xml:space="preserve"> 15H00</v>
          </cell>
          <cell r="C933">
            <v>0.625</v>
          </cell>
          <cell r="D933">
            <v>36319</v>
          </cell>
          <cell r="E933">
            <v>20</v>
          </cell>
          <cell r="F933">
            <v>1</v>
          </cell>
          <cell r="G933">
            <v>550</v>
          </cell>
          <cell r="H933">
            <v>733</v>
          </cell>
          <cell r="I933">
            <v>0.7</v>
          </cell>
          <cell r="J933" t="str">
            <v xml:space="preserve"> TELENOTICIAS</v>
          </cell>
          <cell r="K933" t="str">
            <v xml:space="preserve"> TELENOTICIAS</v>
          </cell>
          <cell r="L933">
            <v>550</v>
          </cell>
          <cell r="M933">
            <v>733</v>
          </cell>
          <cell r="N933">
            <v>0.7</v>
          </cell>
          <cell r="O933" t="str">
            <v>DT</v>
          </cell>
          <cell r="P933" t="str">
            <v>Lab</v>
          </cell>
          <cell r="Q933" t="str">
            <v>MAD.</v>
          </cell>
        </row>
        <row r="934">
          <cell r="A934" t="str">
            <v>TVM:MAD.</v>
          </cell>
          <cell r="B934" t="str">
            <v xml:space="preserve"> 22H30</v>
          </cell>
          <cell r="C934">
            <v>0.9375</v>
          </cell>
          <cell r="D934">
            <v>36321</v>
          </cell>
          <cell r="E934">
            <v>20</v>
          </cell>
          <cell r="F934">
            <v>1</v>
          </cell>
          <cell r="G934">
            <v>825</v>
          </cell>
          <cell r="H934">
            <v>655</v>
          </cell>
          <cell r="I934">
            <v>1.3</v>
          </cell>
          <cell r="J934" t="str">
            <v xml:space="preserve"> TOMBOLA</v>
          </cell>
          <cell r="K934" t="str">
            <v xml:space="preserve"> TOMBOLA</v>
          </cell>
          <cell r="L934">
            <v>825</v>
          </cell>
          <cell r="M934">
            <v>655</v>
          </cell>
          <cell r="N934">
            <v>1.3</v>
          </cell>
          <cell r="O934" t="str">
            <v>PT</v>
          </cell>
          <cell r="P934" t="str">
            <v>Lab</v>
          </cell>
          <cell r="Q934" t="str">
            <v>MAD.</v>
          </cell>
        </row>
        <row r="935">
          <cell r="A935" t="str">
            <v>TVM:MAD.</v>
          </cell>
          <cell r="B935" t="str">
            <v xml:space="preserve"> 16H00</v>
          </cell>
          <cell r="C935">
            <v>0.66666666666666663</v>
          </cell>
          <cell r="D935">
            <v>36322</v>
          </cell>
          <cell r="E935">
            <v>20</v>
          </cell>
          <cell r="F935">
            <v>1</v>
          </cell>
          <cell r="G935">
            <v>450</v>
          </cell>
          <cell r="H935">
            <v>462</v>
          </cell>
          <cell r="I935">
            <v>1</v>
          </cell>
          <cell r="J935" t="str">
            <v xml:space="preserve"> CON T DE TARDE</v>
          </cell>
          <cell r="K935" t="str">
            <v xml:space="preserve"> CON T DE TARDE</v>
          </cell>
          <cell r="L935">
            <v>450</v>
          </cell>
          <cell r="M935">
            <v>462</v>
          </cell>
          <cell r="N935">
            <v>1</v>
          </cell>
          <cell r="O935" t="str">
            <v>DT</v>
          </cell>
          <cell r="P935" t="str">
            <v>Lab</v>
          </cell>
          <cell r="Q935" t="str">
            <v>MAD.</v>
          </cell>
        </row>
      </sheetData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ERSIONE X CLIENTE"/>
      <sheetName val="PIANO GENERALE"/>
      <sheetName val="Foglio1"/>
      <sheetName val="Foglio2"/>
      <sheetName val="Foglio3"/>
      <sheetName val="Diccionarios"/>
      <sheetName val="VERSIONE_X_CLIENTE"/>
      <sheetName val="PIANO_GENERALE"/>
      <sheetName val="MACMASK1"/>
      <sheetName val="EXP_COTIZA"/>
      <sheetName val="EXP_POLIZAS"/>
      <sheetName val="VERSIONE_X_CLIENTE1"/>
      <sheetName val="PIANO_GENERALE1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 refreshError="1"/>
      <sheetData sheetId="9" refreshError="1"/>
      <sheetData sheetId="10" refreshError="1"/>
      <sheetData sheetId="11"/>
      <sheetData sheetId="1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"/>
      <sheetName val="TITULO"/>
      <sheetName val="RESUMEN"/>
      <sheetName val="TIT"/>
      <sheetName val="EVATV1"/>
      <sheetName val="EVATV2"/>
      <sheetName val="EVATV3"/>
      <sheetName val="BLOQUE"/>
      <sheetName val="BLOQUE (2)"/>
      <sheetName val="TVE1"/>
      <sheetName val="LA2"/>
      <sheetName val="ANT3 "/>
      <sheetName val="TEL5"/>
      <sheetName val="TM3"/>
      <sheetName val="TV3"/>
      <sheetName val="C33"/>
      <sheetName val="C9"/>
      <sheetName val="CSUR"/>
      <sheetName val="TVG"/>
      <sheetName val="ETB2"/>
      <sheetName val="CANAL7"/>
      <sheetName val="TVE1 CAN"/>
      <sheetName val="TVE2 CAN"/>
      <sheetName val="TIT (2)"/>
      <sheetName val="evalreg"/>
      <sheetName val="Prensa consolidado"/>
      <sheetName val="Prensa Pag col"/>
      <sheetName val="Robapag"/>
      <sheetName val="Prensa Pag B-n legal"/>
      <sheetName val="TIT1 (4)"/>
      <sheetName val="Revistas"/>
      <sheetName val="TIT1 (3)"/>
      <sheetName val="EXTERIOR"/>
      <sheetName val="TIT1 (6)"/>
      <sheetName val="EVARº"/>
      <sheetName val="RADIO"/>
      <sheetName val="CRONOLOGICO"/>
      <sheetName val="TVE1 20&quot;"/>
      <sheetName val="LA2 20&quot;"/>
      <sheetName val="T5 20&quot;"/>
      <sheetName val="ANT3 20&quot; I"/>
      <sheetName val="mapa"/>
      <sheetName val="Hoja1"/>
      <sheetName val="tv"/>
      <sheetName val=".EvaluaciónTV"/>
      <sheetName val="FRECEFECBAILEYS"/>
      <sheetName val="BLOQUE_(2)"/>
      <sheetName val="ANT3_"/>
      <sheetName val="TVE1_CAN"/>
      <sheetName val="TVE2_CAN"/>
      <sheetName val="TIT_(2)"/>
      <sheetName val="Prensa_consolidado"/>
      <sheetName val="Prensa_Pag_col"/>
      <sheetName val="Prensa_Pag_B-n_legal"/>
      <sheetName val="TIT1_(4)"/>
      <sheetName val="TIT1_(3)"/>
      <sheetName val="TIT1_(6)"/>
      <sheetName val="TVE1_20&quot;"/>
      <sheetName val="LA2_20&quot;"/>
      <sheetName val="T5_20&quot;"/>
      <sheetName val="ANT3_20&quot;_I"/>
      <sheetName val="_EvaluaciónTV"/>
      <sheetName val="BLOQUE_(2)1"/>
      <sheetName val="ANT3_1"/>
      <sheetName val="TVE1_CAN1"/>
      <sheetName val="TVE2_CAN1"/>
      <sheetName val="TIT_(2)1"/>
      <sheetName val="Prensa_consolidado1"/>
      <sheetName val="Prensa_Pag_col1"/>
      <sheetName val="Prensa_Pag_B-n_legal1"/>
      <sheetName val="TIT1_(4)1"/>
      <sheetName val="TIT1_(3)1"/>
      <sheetName val="TIT1_(6)1"/>
      <sheetName val="TVE1_20&quot;1"/>
      <sheetName val="LA2_20&quot;1"/>
      <sheetName val="T5_20&quot;1"/>
      <sheetName val="ANT3_20&quot;_I1"/>
      <sheetName val="_EvaluaciónTV1"/>
      <sheetName val="TVE20&quot;"/>
      <sheetName val="MACMASK1"/>
      <sheetName val="_EvaluaciónTV2"/>
      <sheetName val="Main"/>
      <sheetName val="BLOQUE_(2)2"/>
      <sheetName val="ANT3_2"/>
      <sheetName val="TVE1_CAN2"/>
      <sheetName val="TVE2_CAN2"/>
      <sheetName val="TIT_(2)2"/>
      <sheetName val="Prensa_consolidado2"/>
      <sheetName val="Prensa_Pag_col2"/>
      <sheetName val="Prensa_Pag_B-n_legal2"/>
      <sheetName val="TIT1_(4)2"/>
      <sheetName val="TIT1_(3)2"/>
      <sheetName val="TIT1_(6)2"/>
      <sheetName val="TVE1_20&quot;2"/>
      <sheetName val="LA2_20&quot;2"/>
      <sheetName val="T5_20&quot;2"/>
      <sheetName val="ANT3_20&quot;_I2"/>
      <sheetName val="EST_DIFU.XLS"/>
      <sheetName val="EST_DIFU"/>
      <sheetName val="_EvaluaciónTV3"/>
      <sheetName val="PRC-TV (0)"/>
      <sheetName val="Sheet4"/>
      <sheetName val="EXP_COTIZA"/>
      <sheetName val="EXP_POLIZAS"/>
      <sheetName val="BS Workings"/>
      <sheetName val="Below EBITDA"/>
      <sheetName val="P&amp;L Divs"/>
      <sheetName val="Non Fin Graphs"/>
      <sheetName val="Opex"/>
      <sheetName val="BLOQUE_(2)3"/>
      <sheetName val="ANT3_3"/>
      <sheetName val="TVE1_CAN3"/>
      <sheetName val="TVE2_CAN3"/>
      <sheetName val="TIT_(2)3"/>
      <sheetName val="Prensa_consolidado3"/>
      <sheetName val="Prensa_Pag_col3"/>
      <sheetName val="Prensa_Pag_B-n_legal3"/>
      <sheetName val="TIT1_(4)3"/>
      <sheetName val="TIT1_(3)3"/>
      <sheetName val="TIT1_(6)3"/>
      <sheetName val="TVE1_20&quot;3"/>
      <sheetName val="LA2_20&quot;3"/>
      <sheetName val="T5_20&quot;3"/>
      <sheetName val="ANT3_20&quot;_I3"/>
      <sheetName val="_EvaluaciónTV4"/>
      <sheetName val="EST_DIFU_XLS"/>
      <sheetName val="CAL-221097"/>
      <sheetName val="CAL-181197"/>
      <sheetName val="BS_Workings"/>
      <sheetName val="Below_EBITDA"/>
      <sheetName val="P&amp;L_Divs"/>
      <sheetName val="Non_Fin_Graphs"/>
      <sheetName val="BLOQUE_(2)4"/>
      <sheetName val="ANT3_4"/>
      <sheetName val="TVE1_CAN4"/>
      <sheetName val="TVE2_CAN4"/>
      <sheetName val="TIT_(2)4"/>
      <sheetName val="Prensa_consolidado4"/>
      <sheetName val="Prensa_Pag_col4"/>
      <sheetName val="Prensa_Pag_B-n_legal4"/>
      <sheetName val="TIT1_(4)4"/>
      <sheetName val="TIT1_(3)4"/>
      <sheetName val="TIT1_(6)4"/>
      <sheetName val="TVE1_20&quot;4"/>
      <sheetName val="LA2_20&quot;4"/>
      <sheetName val="T5_20&quot;4"/>
      <sheetName val="ANT3_20&quot;_I4"/>
      <sheetName val="_EvaluaciónTV5"/>
      <sheetName val="EST_DIFU_XLS1"/>
      <sheetName val="BS_Workings1"/>
      <sheetName val="Below_EBITDA1"/>
      <sheetName val="P&amp;L_Divs1"/>
      <sheetName val="Non_Fin_Graphs1"/>
      <sheetName val="BLOQUE_(2)5"/>
      <sheetName val="ANT3_5"/>
      <sheetName val="TVE1_CAN5"/>
      <sheetName val="TVE2_CAN5"/>
      <sheetName val="TIT_(2)5"/>
      <sheetName val="Prensa_consolidado5"/>
      <sheetName val="Prensa_Pag_col5"/>
      <sheetName val="Prensa_Pag_B-n_legal5"/>
      <sheetName val="TIT1_(4)5"/>
      <sheetName val="TIT1_(3)5"/>
      <sheetName val="TIT1_(6)5"/>
      <sheetName val="TVE1_20&quot;5"/>
      <sheetName val="LA2_20&quot;5"/>
      <sheetName val="T5_20&quot;5"/>
      <sheetName val="ANT3_20&quot;_I5"/>
      <sheetName val="_EvaluaciónTV6"/>
      <sheetName val="EST_DIFU_XLS2"/>
      <sheetName val="BS_Workings2"/>
      <sheetName val="Below_EBITDA2"/>
      <sheetName val="P&amp;L_Divs2"/>
      <sheetName val="Non_Fin_Graphs2"/>
      <sheetName val="xBRADx"/>
      <sheetName val="BLOQUE_(2)6"/>
      <sheetName val="ANT3_6"/>
      <sheetName val="TVE1_CAN6"/>
      <sheetName val="TVE2_CAN6"/>
      <sheetName val="TIT_(2)6"/>
      <sheetName val="Prensa_consolidado6"/>
      <sheetName val="Prensa_Pag_col6"/>
      <sheetName val="Prensa_Pag_B-n_legal6"/>
      <sheetName val="TIT1_(4)6"/>
      <sheetName val="TIT1_(3)6"/>
      <sheetName val="TIT1_(6)6"/>
      <sheetName val="TVE1_20&quot;6"/>
      <sheetName val="LA2_20&quot;6"/>
      <sheetName val="T5_20&quot;6"/>
      <sheetName val="ANT3_20&quot;_I6"/>
      <sheetName val="_EvaluaciónTV7"/>
      <sheetName val="EST_DIFU_XLS3"/>
      <sheetName val="BS_Workings3"/>
      <sheetName val="Below_EBITDA3"/>
      <sheetName val="P&amp;L_Divs3"/>
      <sheetName val="Non_Fin_Graphs3"/>
      <sheetName val="BLOQUE_(2)7"/>
      <sheetName val="ANT3_7"/>
      <sheetName val="TVE1_CAN7"/>
      <sheetName val="TVE2_CAN7"/>
      <sheetName val="TIT_(2)7"/>
      <sheetName val="Prensa_consolidado7"/>
      <sheetName val="Prensa_Pag_col7"/>
      <sheetName val="Prensa_Pag_B-n_legal7"/>
      <sheetName val="TIT1_(4)7"/>
      <sheetName val="TIT1_(3)7"/>
      <sheetName val="TIT1_(6)7"/>
      <sheetName val="TVE1_20&quot;7"/>
      <sheetName val="LA2_20&quot;7"/>
      <sheetName val="T5_20&quot;7"/>
      <sheetName val="ANT3_20&quot;_I7"/>
      <sheetName val="_EvaluaciónTV8"/>
      <sheetName val="EST_DIFU_XLS4"/>
      <sheetName val="BS_Workings4"/>
      <sheetName val="Below_EBITDA4"/>
      <sheetName val="P&amp;L_Divs4"/>
      <sheetName val="Non_Fin_Graphs4"/>
      <sheetName val="BLOQUE_(2)8"/>
      <sheetName val="ANT3_8"/>
      <sheetName val="TVE1_CAN8"/>
      <sheetName val="TVE2_CAN8"/>
      <sheetName val="TIT_(2)8"/>
      <sheetName val="Prensa_consolidado8"/>
      <sheetName val="Prensa_Pag_col8"/>
      <sheetName val="Prensa_Pag_B-n_legal8"/>
      <sheetName val="TIT1_(4)8"/>
      <sheetName val="TIT1_(3)8"/>
      <sheetName val="TIT1_(6)8"/>
      <sheetName val="TVE1_20&quot;8"/>
      <sheetName val="LA2_20&quot;8"/>
      <sheetName val="T5_20&quot;8"/>
      <sheetName val="ANT3_20&quot;_I8"/>
      <sheetName val="_EvaluaciónTV9"/>
      <sheetName val="EST_DIFU_XLS5"/>
      <sheetName val="BS_Workings5"/>
      <sheetName val="Below_EBITDA5"/>
      <sheetName val="P&amp;L_Divs5"/>
      <sheetName val="Non_Fin_Graphs5"/>
      <sheetName val="PRC-TV_(0)"/>
      <sheetName val="BLOQUE_(2)9"/>
      <sheetName val="ANT3_9"/>
      <sheetName val="TVE1_CAN9"/>
      <sheetName val="TVE2_CAN9"/>
      <sheetName val="TIT_(2)9"/>
      <sheetName val="Prensa_consolidado9"/>
      <sheetName val="Prensa_Pag_col9"/>
      <sheetName val="Prensa_Pag_B-n_legal9"/>
      <sheetName val="TIT1_(4)9"/>
      <sheetName val="TIT1_(3)9"/>
      <sheetName val="TIT1_(6)9"/>
      <sheetName val="TVE1_20&quot;9"/>
      <sheetName val="LA2_20&quot;9"/>
      <sheetName val="T5_20&quot;9"/>
      <sheetName val="ANT3_20&quot;_I9"/>
      <sheetName val="_EvaluaciónTV10"/>
      <sheetName val="EST_DIFU_XLS6"/>
      <sheetName val="BS_Workings6"/>
      <sheetName val="Below_EBITDA6"/>
      <sheetName val="P&amp;L_Divs6"/>
      <sheetName val="Non_Fin_Graphs6"/>
      <sheetName val="PRC-TV_(0)1"/>
      <sheetName val="AVP_Olsen"/>
      <sheetName val="AVP_Rapken"/>
      <sheetName val="AVP_Tracewell"/>
      <sheetName val="Director_Allen"/>
      <sheetName val="Director_Branch"/>
      <sheetName val="Director_Brennan"/>
      <sheetName val="Director_Cerv"/>
      <sheetName val="Director_Clymer__Byron"/>
      <sheetName val="Director_Courtney"/>
      <sheetName val="Director_Durden"/>
      <sheetName val="Director_Eichholz"/>
      <sheetName val="Director_Harrington"/>
      <sheetName val="Director_Mitchell_Stacy"/>
      <sheetName val="Director_VanCompernolle"/>
      <sheetName val="VP_BussingbyDir"/>
      <sheetName val="BLOQUE_(2)10"/>
      <sheetName val="ANT3_10"/>
      <sheetName val="TVE1_CAN10"/>
      <sheetName val="TVE2_CAN10"/>
      <sheetName val="TIT_(2)10"/>
      <sheetName val="Prensa_consolidado10"/>
      <sheetName val="Prensa_Pag_col10"/>
      <sheetName val="Prensa_Pag_B-n_legal10"/>
      <sheetName val="TIT1_(4)10"/>
      <sheetName val="TIT1_(3)10"/>
      <sheetName val="TIT1_(6)10"/>
      <sheetName val="TVE1_20&quot;10"/>
      <sheetName val="LA2_20&quot;10"/>
      <sheetName val="T5_20&quot;10"/>
      <sheetName val="ANT3_20&quot;_I10"/>
      <sheetName val="_EvaluaciónTV11"/>
      <sheetName val="BS_Workings7"/>
      <sheetName val="Below_EBITDA7"/>
      <sheetName val="P&amp;L_Divs7"/>
      <sheetName val="Non_Fin_Graphs7"/>
      <sheetName val="EST_DIFU_XLS7"/>
      <sheetName val="PRC-TV_(0)2"/>
      <sheetName val="BLOQUE_(2)11"/>
      <sheetName val="ANT3_11"/>
      <sheetName val="TVE1_CAN11"/>
      <sheetName val="TVE2_CAN11"/>
      <sheetName val="TIT_(2)11"/>
      <sheetName val="Prensa_consolidado11"/>
      <sheetName val="Prensa_Pag_col11"/>
      <sheetName val="Prensa_Pag_B-n_legal11"/>
      <sheetName val="TIT1_(4)11"/>
      <sheetName val="TIT1_(3)11"/>
      <sheetName val="TIT1_(6)11"/>
      <sheetName val="TVE1_20&quot;11"/>
      <sheetName val="LA2_20&quot;11"/>
      <sheetName val="T5_20&quot;11"/>
      <sheetName val="ANT3_20&quot;_I11"/>
      <sheetName val="_EvaluaciónTV12"/>
      <sheetName val="BLOQUE_(2)12"/>
      <sheetName val="ANT3_12"/>
      <sheetName val="TVE1_CAN12"/>
      <sheetName val="TVE2_CAN12"/>
      <sheetName val="TIT_(2)12"/>
      <sheetName val="Prensa_consolidado12"/>
      <sheetName val="Prensa_Pag_col12"/>
      <sheetName val="Prensa_Pag_B-n_legal12"/>
      <sheetName val="TIT1_(4)12"/>
      <sheetName val="TIT1_(3)12"/>
      <sheetName val="TIT1_(6)12"/>
      <sheetName val="TVE1_20&quot;12"/>
      <sheetName val="LA2_20&quot;12"/>
      <sheetName val="T5_20&quot;12"/>
      <sheetName val="ANT3_20&quot;_I12"/>
      <sheetName val="_EvaluaciónTV13"/>
      <sheetName val="BLOQUE_(2)13"/>
      <sheetName val="ANT3_13"/>
      <sheetName val="TVE1_CAN13"/>
      <sheetName val="TVE2_CAN13"/>
      <sheetName val="TIT_(2)13"/>
      <sheetName val="Prensa_consolidado13"/>
      <sheetName val="Prensa_Pag_col13"/>
      <sheetName val="Prensa_Pag_B-n_legal13"/>
      <sheetName val="TIT1_(4)13"/>
      <sheetName val="TIT1_(3)13"/>
      <sheetName val="TIT1_(6)13"/>
      <sheetName val="TVE1_20&quot;13"/>
      <sheetName val="LA2_20&quot;13"/>
      <sheetName val="T5_20&quot;13"/>
      <sheetName val="ANT3_20&quot;_I13"/>
      <sheetName val="_EvaluaciónTV14"/>
      <sheetName val="BLOQUE_(2)14"/>
      <sheetName val="ANT3_14"/>
      <sheetName val="TVE1_CAN14"/>
      <sheetName val="TVE2_CAN14"/>
      <sheetName val="TIT_(2)14"/>
      <sheetName val="Prensa_consolidado14"/>
      <sheetName val="Prensa_Pag_col14"/>
      <sheetName val="Prensa_Pag_B-n_legal14"/>
      <sheetName val="TIT1_(4)14"/>
      <sheetName val="TIT1_(3)14"/>
      <sheetName val="TIT1_(6)14"/>
      <sheetName val="TVE1_20&quot;14"/>
      <sheetName val="LA2_20&quot;14"/>
      <sheetName val="T5_20&quot;14"/>
      <sheetName val="ANT3_20&quot;_I14"/>
      <sheetName val="_EvaluaciónTV15"/>
      <sheetName val="LARCAL"/>
      <sheetName val="BLOQUE_(2)15"/>
      <sheetName val="ANT3_15"/>
      <sheetName val="TVE1_CAN15"/>
      <sheetName val="TVE2_CAN15"/>
      <sheetName val="TIT_(2)15"/>
      <sheetName val="Prensa_consolidado15"/>
      <sheetName val="Prensa_Pag_col15"/>
      <sheetName val="Prensa_Pag_B-n_legal15"/>
      <sheetName val="TIT1_(4)15"/>
      <sheetName val="TIT1_(3)15"/>
      <sheetName val="TIT1_(6)15"/>
      <sheetName val="TVE1_20&quot;15"/>
      <sheetName val="LA2_20&quot;15"/>
      <sheetName val="T5_20&quot;15"/>
      <sheetName val="ANT3_20&quot;_I15"/>
      <sheetName val="_EvaluaciónTV16"/>
      <sheetName val="BLOQUE_(2)16"/>
      <sheetName val="ANT3_16"/>
      <sheetName val="TVE1_CAN16"/>
      <sheetName val="TVE2_CAN16"/>
      <sheetName val="TIT_(2)16"/>
      <sheetName val="Prensa_consolidado16"/>
      <sheetName val="Prensa_Pag_col16"/>
      <sheetName val="Prensa_Pag_B-n_legal16"/>
      <sheetName val="TIT1_(4)16"/>
      <sheetName val="TIT1_(3)16"/>
      <sheetName val="TIT1_(6)16"/>
      <sheetName val="TVE1_20&quot;16"/>
      <sheetName val="LA2_20&quot;16"/>
      <sheetName val="T5_20&quot;16"/>
      <sheetName val="ANT3_20&quot;_I16"/>
      <sheetName val="_EvaluaciónTV17"/>
      <sheetName val="Super Auto Enero"/>
      <sheetName val="PRC-TV_(0)3"/>
      <sheetName val="PRC-TV_(0)4"/>
      <sheetName val="BLOQUE_(2)18"/>
      <sheetName val="ANT3_18"/>
      <sheetName val="TVE1_CAN18"/>
      <sheetName val="TVE2_CAN18"/>
      <sheetName val="TIT_(2)18"/>
      <sheetName val="Prensa_consolidado18"/>
      <sheetName val="Prensa_Pag_col18"/>
      <sheetName val="Prensa_Pag_B-n_legal18"/>
      <sheetName val="TIT1_(4)18"/>
      <sheetName val="TIT1_(3)18"/>
      <sheetName val="TIT1_(6)18"/>
      <sheetName val="TVE1_20&quot;18"/>
      <sheetName val="LA2_20&quot;18"/>
      <sheetName val="T5_20&quot;18"/>
      <sheetName val="ANT3_20&quot;_I18"/>
      <sheetName val="_EvaluaciónTV19"/>
      <sheetName val="EST_DIFU_XLS8"/>
      <sheetName val="BS_Workings8"/>
      <sheetName val="Below_EBITDA8"/>
      <sheetName val="P&amp;L_Divs8"/>
      <sheetName val="Non_Fin_Graphs8"/>
      <sheetName val="PRC-TV_(0)6"/>
      <sheetName val="Super_Auto_Enero1"/>
      <sheetName val="BLOQUE_(2)17"/>
      <sheetName val="ANT3_17"/>
      <sheetName val="TVE1_CAN17"/>
      <sheetName val="TVE2_CAN17"/>
      <sheetName val="TIT_(2)17"/>
      <sheetName val="Prensa_consolidado17"/>
      <sheetName val="Prensa_Pag_col17"/>
      <sheetName val="Prensa_Pag_B-n_legal17"/>
      <sheetName val="TIT1_(4)17"/>
      <sheetName val="TIT1_(3)17"/>
      <sheetName val="TIT1_(6)17"/>
      <sheetName val="TVE1_20&quot;17"/>
      <sheetName val="LA2_20&quot;17"/>
      <sheetName val="T5_20&quot;17"/>
      <sheetName val="ANT3_20&quot;_I17"/>
      <sheetName val="_EvaluaciónTV18"/>
      <sheetName val="PRC-TV_(0)5"/>
      <sheetName val="Super_Auto_Enero"/>
      <sheetName val="BLOQUE_(2)19"/>
      <sheetName val="ANT3_19"/>
      <sheetName val="TVE1_CAN19"/>
      <sheetName val="TVE2_CAN19"/>
      <sheetName val="TIT_(2)19"/>
      <sheetName val="Prensa_consolidado19"/>
      <sheetName val="Prensa_Pag_col19"/>
      <sheetName val="Prensa_Pag_B-n_legal19"/>
      <sheetName val="TIT1_(4)19"/>
      <sheetName val="TIT1_(3)19"/>
      <sheetName val="TIT1_(6)19"/>
      <sheetName val="TVE1_20&quot;19"/>
      <sheetName val="LA2_20&quot;19"/>
      <sheetName val="T5_20&quot;19"/>
      <sheetName val="ANT3_20&quot;_I19"/>
      <sheetName val="_EvaluaciónTV20"/>
      <sheetName val="EST_DIFU_XLS9"/>
      <sheetName val="BS_Workings9"/>
      <sheetName val="Below_EBITDA9"/>
      <sheetName val="P&amp;L_Divs9"/>
      <sheetName val="Non_Fin_Graphs9"/>
      <sheetName val="PRC-TV_(0)7"/>
      <sheetName val="Super_Auto_Enero2"/>
      <sheetName val="BLOQUE_(2)20"/>
      <sheetName val="ANT3_20"/>
      <sheetName val="TVE1_CAN20"/>
      <sheetName val="TVE2_CAN20"/>
      <sheetName val="TIT_(2)20"/>
      <sheetName val="Prensa_consolidado20"/>
      <sheetName val="Prensa_Pag_col20"/>
      <sheetName val="Prensa_Pag_B-n_legal20"/>
      <sheetName val="TIT1_(4)20"/>
      <sheetName val="TIT1_(3)20"/>
      <sheetName val="TIT1_(6)20"/>
      <sheetName val="TVE1_20&quot;20"/>
      <sheetName val="LA2_20&quot;20"/>
      <sheetName val="T5_20&quot;20"/>
      <sheetName val="ANT3_20&quot;_I20"/>
      <sheetName val="_EvaluaciónTV21"/>
      <sheetName val="EST_DIFU_XLS10"/>
      <sheetName val="BS_Workings10"/>
      <sheetName val="Below_EBITDA10"/>
      <sheetName val="P&amp;L_Divs10"/>
      <sheetName val="Non_Fin_Graphs10"/>
      <sheetName val="PRC-TV_(0)8"/>
      <sheetName val="Super_Auto_Enero3"/>
      <sheetName val="BLOQUE_(2)21"/>
      <sheetName val="ANT3_21"/>
      <sheetName val="TVE1_CAN21"/>
      <sheetName val="TVE2_CAN21"/>
      <sheetName val="TIT_(2)21"/>
      <sheetName val="Prensa_consolidado21"/>
      <sheetName val="Prensa_Pag_col21"/>
      <sheetName val="Prensa_Pag_B-n_legal21"/>
      <sheetName val="TIT1_(4)21"/>
      <sheetName val="TIT1_(3)21"/>
      <sheetName val="TIT1_(6)21"/>
      <sheetName val="TVE1_20&quot;21"/>
      <sheetName val="LA2_20&quot;21"/>
      <sheetName val="T5_20&quot;21"/>
      <sheetName val="ANT3_20&quot;_I21"/>
      <sheetName val="_EvaluaciónTV22"/>
      <sheetName val="EST_DIFU_XLS11"/>
      <sheetName val="BS_Workings11"/>
      <sheetName val="Below_EBITDA11"/>
      <sheetName val="P&amp;L_Divs11"/>
      <sheetName val="Non_Fin_Graphs11"/>
      <sheetName val="PRC-TV_(0)9"/>
      <sheetName val="bac4"/>
      <sheetName val="Sheet2"/>
      <sheetName val="Sheet3"/>
      <sheetName val="PIANO GENERALE"/>
      <sheetName val="Super_Auto_Enero4"/>
      <sheetName val="Valuation"/>
      <sheetName val="Admin"/>
      <sheetName val="be"/>
      <sheetName val="ch"/>
      <sheetName val="de"/>
      <sheetName val="es"/>
      <sheetName val="fr"/>
      <sheetName val="TIS_OUT"/>
      <sheetName val="Financial Statements"/>
      <sheetName val="it"/>
      <sheetName val="nl"/>
      <sheetName val="uk"/>
      <sheetName val="Andala"/>
      <sheetName val="Web - CoView"/>
      <sheetName val="AUD marca TVE"/>
      <sheetName val="DATOS"/>
      <sheetName val="BLOQUE_(2)22"/>
      <sheetName val="ANT3_22"/>
      <sheetName val="TVE1_CAN22"/>
      <sheetName val="TVE2_CAN22"/>
      <sheetName val="TIT_(2)22"/>
      <sheetName val="Prensa_consolidado22"/>
      <sheetName val="Prensa_Pag_col22"/>
      <sheetName val="Prensa_Pag_B-n_legal22"/>
      <sheetName val="TIT1_(4)22"/>
      <sheetName val="TIT1_(3)22"/>
      <sheetName val="TIT1_(6)22"/>
      <sheetName val="TVE1_20&quot;22"/>
      <sheetName val="LA2_20&quot;22"/>
      <sheetName val="T5_20&quot;22"/>
      <sheetName val="ANT3_20&quot;_I22"/>
      <sheetName val="_EvaluaciónTV23"/>
      <sheetName val="EST_DIFU_XLS12"/>
      <sheetName val="PRC-TV_(0)10"/>
      <sheetName val="BS_Workings12"/>
      <sheetName val="Below_EBITDA12"/>
      <sheetName val="P&amp;L_Divs12"/>
      <sheetName val="Non_Fin_Graphs12"/>
      <sheetName val="Super_Auto_Enero5"/>
      <sheetName val="BLOQUE_(2)24"/>
      <sheetName val="ANT3_24"/>
      <sheetName val="TVE1_CAN24"/>
      <sheetName val="TVE2_CAN24"/>
      <sheetName val="TIT_(2)24"/>
      <sheetName val="Prensa_consolidado24"/>
      <sheetName val="Prensa_Pag_col24"/>
      <sheetName val="Prensa_Pag_B-n_legal24"/>
      <sheetName val="TIT1_(4)24"/>
      <sheetName val="TIT1_(3)24"/>
      <sheetName val="TIT1_(6)24"/>
      <sheetName val="TVE1_20&quot;24"/>
      <sheetName val="LA2_20&quot;24"/>
      <sheetName val="T5_20&quot;24"/>
      <sheetName val="ANT3_20&quot;_I24"/>
      <sheetName val="_EvaluaciónTV25"/>
      <sheetName val="EST_DIFU_XLS14"/>
      <sheetName val="BS_Workings14"/>
      <sheetName val="Below_EBITDA14"/>
      <sheetName val="P&amp;L_Divs14"/>
      <sheetName val="Non_Fin_Graphs14"/>
      <sheetName val="PRC-TV_(0)12"/>
      <sheetName val="Super_Auto_Enero7"/>
      <sheetName val="BLOQUE_(2)23"/>
      <sheetName val="ANT3_23"/>
      <sheetName val="TVE1_CAN23"/>
      <sheetName val="TVE2_CAN23"/>
      <sheetName val="TIT_(2)23"/>
      <sheetName val="Prensa_consolidado23"/>
      <sheetName val="Prensa_Pag_col23"/>
      <sheetName val="Prensa_Pag_B-n_legal23"/>
      <sheetName val="TIT1_(4)23"/>
      <sheetName val="TIT1_(3)23"/>
      <sheetName val="TIT1_(6)23"/>
      <sheetName val="TVE1_20&quot;23"/>
      <sheetName val="LA2_20&quot;23"/>
      <sheetName val="T5_20&quot;23"/>
      <sheetName val="ANT3_20&quot;_I23"/>
      <sheetName val="_EvaluaciónTV24"/>
      <sheetName val="EST_DIFU_XLS13"/>
      <sheetName val="PRC-TV_(0)11"/>
      <sheetName val="BS_Workings13"/>
      <sheetName val="Below_EBITDA13"/>
      <sheetName val="P&amp;L_Divs13"/>
      <sheetName val="Non_Fin_Graphs13"/>
      <sheetName val="Super_Auto_Enero6"/>
      <sheetName val="AUD_marca_TVE"/>
      <sheetName val="BLOQUE_(2)25"/>
      <sheetName val="ANT3_25"/>
      <sheetName val="TVE1_CAN25"/>
      <sheetName val="TVE2_CAN25"/>
      <sheetName val="TIT_(2)25"/>
      <sheetName val="Prensa_consolidado25"/>
      <sheetName val="Prensa_Pag_col25"/>
      <sheetName val="Prensa_Pag_B-n_legal25"/>
      <sheetName val="TIT1_(4)25"/>
      <sheetName val="TIT1_(3)25"/>
      <sheetName val="TIT1_(6)25"/>
      <sheetName val="TVE1_20&quot;25"/>
      <sheetName val="LA2_20&quot;25"/>
      <sheetName val="T5_20&quot;25"/>
      <sheetName val="ANT3_20&quot;_I25"/>
      <sheetName val="_EvaluaciónTV26"/>
      <sheetName val="EST_DIFU_XLS15"/>
      <sheetName val="BS_Workings15"/>
      <sheetName val="Below_EBITDA15"/>
      <sheetName val="P&amp;L_Divs15"/>
      <sheetName val="Non_Fin_Graphs15"/>
      <sheetName val="PRC-TV_(0)13"/>
      <sheetName val="Super_Auto_Enero8"/>
      <sheetName val="Financial_Statements"/>
      <sheetName val="Web_-_CoView"/>
      <sheetName val="BLOQUE_(2)26"/>
      <sheetName val="ANT3_26"/>
      <sheetName val="TVE1_CAN26"/>
      <sheetName val="TVE2_CAN26"/>
      <sheetName val="TIT_(2)26"/>
      <sheetName val="Prensa_consolidado26"/>
      <sheetName val="Prensa_Pag_col26"/>
      <sheetName val="Prensa_Pag_B-n_legal26"/>
      <sheetName val="TIT1_(4)26"/>
      <sheetName val="TIT1_(3)26"/>
      <sheetName val="TIT1_(6)26"/>
      <sheetName val="TVE1_20&quot;26"/>
      <sheetName val="LA2_20&quot;26"/>
      <sheetName val="T5_20&quot;26"/>
      <sheetName val="ANT3_20&quot;_I26"/>
      <sheetName val="_EvaluaciónTV27"/>
      <sheetName val="EST_DIFU_XLS16"/>
      <sheetName val="PRC-TV_(0)14"/>
      <sheetName val="BS_Workings16"/>
      <sheetName val="Below_EBITDA16"/>
      <sheetName val="P&amp;L_Divs16"/>
      <sheetName val="Non_Fin_Graphs16"/>
      <sheetName val="Super_Auto_Enero9"/>
      <sheetName val="AUD_marca_TVE1"/>
      <sheetName val="Financial_Statements1"/>
      <sheetName val="Web_-_CoView1"/>
      <sheetName val="BLOQUE_(2)28"/>
      <sheetName val="ANT3_28"/>
      <sheetName val="TVE1_CAN28"/>
      <sheetName val="TVE2_CAN28"/>
      <sheetName val="TIT_(2)28"/>
      <sheetName val="Prensa_consolidado28"/>
      <sheetName val="Prensa_Pag_col28"/>
      <sheetName val="Prensa_Pag_B-n_legal28"/>
      <sheetName val="TIT1_(4)28"/>
      <sheetName val="TIT1_(3)28"/>
      <sheetName val="TIT1_(6)28"/>
      <sheetName val="TVE1_20&quot;28"/>
      <sheetName val="LA2_20&quot;28"/>
      <sheetName val="T5_20&quot;28"/>
      <sheetName val="ANT3_20&quot;_I28"/>
      <sheetName val="_EvaluaciónTV29"/>
      <sheetName val="EST_DIFU_XLS18"/>
      <sheetName val="PRC-TV_(0)16"/>
      <sheetName val="BS_Workings18"/>
      <sheetName val="Below_EBITDA18"/>
      <sheetName val="P&amp;L_Divs18"/>
      <sheetName val="Non_Fin_Graphs18"/>
      <sheetName val="Super_Auto_Enero11"/>
      <sheetName val="AUD_marca_TVE3"/>
      <sheetName val="Financial_Statements3"/>
      <sheetName val="Web_-_CoView3"/>
      <sheetName val="BLOQUE_(2)27"/>
      <sheetName val="ANT3_27"/>
      <sheetName val="TVE1_CAN27"/>
      <sheetName val="TVE2_CAN27"/>
      <sheetName val="TIT_(2)27"/>
      <sheetName val="Prensa_consolidado27"/>
      <sheetName val="Prensa_Pag_col27"/>
      <sheetName val="Prensa_Pag_B-n_legal27"/>
      <sheetName val="TIT1_(4)27"/>
      <sheetName val="TIT1_(3)27"/>
      <sheetName val="TIT1_(6)27"/>
      <sheetName val="TVE1_20&quot;27"/>
      <sheetName val="LA2_20&quot;27"/>
      <sheetName val="T5_20&quot;27"/>
      <sheetName val="ANT3_20&quot;_I27"/>
      <sheetName val="_EvaluaciónTV28"/>
      <sheetName val="EST_DIFU_XLS17"/>
      <sheetName val="PRC-TV_(0)15"/>
      <sheetName val="BS_Workings17"/>
      <sheetName val="Below_EBITDA17"/>
      <sheetName val="P&amp;L_Divs17"/>
      <sheetName val="Non_Fin_Graphs17"/>
      <sheetName val="Super_Auto_Enero10"/>
      <sheetName val="AUD_marca_TVE2"/>
      <sheetName val="Financial_Statements2"/>
      <sheetName val="Web_-_CoView2"/>
      <sheetName val="Resource-Strings"/>
      <sheetName val="Pub1 L"/>
      <sheetName val="Rental"/>
      <sheetName val="Flow"/>
      <sheetName val="BLOQUE_(2)29"/>
      <sheetName val="ANT3_29"/>
      <sheetName val="TVE1_CAN29"/>
      <sheetName val="TVE2_CAN29"/>
      <sheetName val="TIT_(2)29"/>
      <sheetName val="Prensa_consolidado29"/>
      <sheetName val="Prensa_Pag_col29"/>
      <sheetName val="Prensa_Pag_B-n_legal29"/>
      <sheetName val="TIT1_(4)29"/>
      <sheetName val="TIT1_(3)29"/>
      <sheetName val="TIT1_(6)29"/>
      <sheetName val="TVE1_20&quot;29"/>
      <sheetName val="LA2_20&quot;29"/>
      <sheetName val="T5_20&quot;29"/>
      <sheetName val="ANT3_20&quot;_I29"/>
      <sheetName val="_EvaluaciónTV30"/>
      <sheetName val="BS_Workings19"/>
      <sheetName val="Below_EBITDA19"/>
      <sheetName val="P&amp;L_Divs19"/>
      <sheetName val="Non_Fin_Graphs19"/>
      <sheetName val="EST_DIFU_XLS19"/>
      <sheetName val="PRC-TV_(0)17"/>
      <sheetName val="Super_Auto_Enero12"/>
      <sheetName val="Financial_Statements4"/>
      <sheetName val="Web_-_CoView4"/>
      <sheetName val="AUD_marca_TVE4"/>
      <sheetName val="Pub1_L"/>
      <sheetName val="PIANO_GENERALE"/>
      <sheetName val="BLOQUE_(2)32"/>
      <sheetName val="ANT3_32"/>
      <sheetName val="TVE1_CAN32"/>
      <sheetName val="TVE2_CAN32"/>
      <sheetName val="TIT_(2)32"/>
      <sheetName val="Prensa_consolidado32"/>
      <sheetName val="Prensa_Pag_col32"/>
      <sheetName val="Prensa_Pag_B-n_legal32"/>
      <sheetName val="TIT1_(4)32"/>
      <sheetName val="TIT1_(3)32"/>
      <sheetName val="TIT1_(6)32"/>
      <sheetName val="TVE1_20&quot;32"/>
      <sheetName val="LA2_20&quot;32"/>
      <sheetName val="T5_20&quot;32"/>
      <sheetName val="ANT3_20&quot;_I32"/>
      <sheetName val="_EvaluaciónTV33"/>
      <sheetName val="BS_Workings22"/>
      <sheetName val="Below_EBITDA22"/>
      <sheetName val="P&amp;L_Divs22"/>
      <sheetName val="Non_Fin_Graphs22"/>
      <sheetName val="EST_DIFU_XLS22"/>
      <sheetName val="PRC-TV_(0)20"/>
      <sheetName val="Super_Auto_Enero15"/>
      <sheetName val="Financial_Statements7"/>
      <sheetName val="Web_-_CoView7"/>
      <sheetName val="AUD_marca_TVE7"/>
      <sheetName val="Pub1_L3"/>
      <sheetName val="PIANO_GENERALE3"/>
      <sheetName val="BLOQUE_(2)30"/>
      <sheetName val="ANT3_30"/>
      <sheetName val="TVE1_CAN30"/>
      <sheetName val="TVE2_CAN30"/>
      <sheetName val="TIT_(2)30"/>
      <sheetName val="Prensa_consolidado30"/>
      <sheetName val="Prensa_Pag_col30"/>
      <sheetName val="Prensa_Pag_B-n_legal30"/>
      <sheetName val="TIT1_(4)30"/>
      <sheetName val="TIT1_(3)30"/>
      <sheetName val="TIT1_(6)30"/>
      <sheetName val="TVE1_20&quot;30"/>
      <sheetName val="LA2_20&quot;30"/>
      <sheetName val="T5_20&quot;30"/>
      <sheetName val="ANT3_20&quot;_I30"/>
      <sheetName val="_EvaluaciónTV31"/>
      <sheetName val="BS_Workings20"/>
      <sheetName val="Below_EBITDA20"/>
      <sheetName val="P&amp;L_Divs20"/>
      <sheetName val="Non_Fin_Graphs20"/>
      <sheetName val="EST_DIFU_XLS20"/>
      <sheetName val="PRC-TV_(0)18"/>
      <sheetName val="Super_Auto_Enero13"/>
      <sheetName val="Financial_Statements5"/>
      <sheetName val="Web_-_CoView5"/>
      <sheetName val="AUD_marca_TVE5"/>
      <sheetName val="Pub1_L1"/>
      <sheetName val="PIANO_GENERALE1"/>
      <sheetName val="BLOQUE_(2)31"/>
      <sheetName val="ANT3_31"/>
      <sheetName val="TVE1_CAN31"/>
      <sheetName val="TVE2_CAN31"/>
      <sheetName val="TIT_(2)31"/>
      <sheetName val="Prensa_consolidado31"/>
      <sheetName val="Prensa_Pag_col31"/>
      <sheetName val="Prensa_Pag_B-n_legal31"/>
      <sheetName val="TIT1_(4)31"/>
      <sheetName val="TIT1_(3)31"/>
      <sheetName val="TIT1_(6)31"/>
      <sheetName val="TVE1_20&quot;31"/>
      <sheetName val="LA2_20&quot;31"/>
      <sheetName val="T5_20&quot;31"/>
      <sheetName val="ANT3_20&quot;_I31"/>
      <sheetName val="_EvaluaciónTV32"/>
      <sheetName val="BS_Workings21"/>
      <sheetName val="Below_EBITDA21"/>
      <sheetName val="P&amp;L_Divs21"/>
      <sheetName val="Non_Fin_Graphs21"/>
      <sheetName val="EST_DIFU_XLS21"/>
      <sheetName val="PRC-TV_(0)19"/>
      <sheetName val="Super_Auto_Enero14"/>
      <sheetName val="Financial_Statements6"/>
      <sheetName val="Web_-_CoView6"/>
      <sheetName val="AUD_marca_TVE6"/>
      <sheetName val="Pub1_L2"/>
      <sheetName val="PIANO_GENERALE2"/>
      <sheetName val="Mercer Subs"/>
      <sheetName val="Loan Amortization Table"/>
      <sheetName val="AUD_marca_TVE8"/>
      <sheetName val="BLOQUE_(2)33"/>
      <sheetName val="ANT3_33"/>
      <sheetName val="TVE1_CAN33"/>
      <sheetName val="TVE2_CAN33"/>
      <sheetName val="TIT_(2)33"/>
      <sheetName val="Prensa_consolidado33"/>
      <sheetName val="Prensa_Pag_col33"/>
      <sheetName val="Prensa_Pag_B-n_legal33"/>
      <sheetName val="TIT1_(4)33"/>
      <sheetName val="TIT1_(3)33"/>
      <sheetName val="TIT1_(6)33"/>
      <sheetName val="TVE1_20&quot;33"/>
      <sheetName val="LA2_20&quot;33"/>
      <sheetName val="T5_20&quot;33"/>
      <sheetName val="ANT3_20&quot;_I33"/>
      <sheetName val="_EvaluaciónTV34"/>
      <sheetName val="BS_Workings23"/>
      <sheetName val="Below_EBITDA23"/>
      <sheetName val="P&amp;L_Divs23"/>
      <sheetName val="Non_Fin_Graphs23"/>
      <sheetName val="EST_DIFU_XLS23"/>
      <sheetName val="PRC-TV_(0)21"/>
      <sheetName val="Super_Auto_Enero16"/>
      <sheetName val="Financial_Statements8"/>
      <sheetName val="Web_-_CoView8"/>
      <sheetName val="AUD_marca_TVE9"/>
      <sheetName val="BLOQUE_(2)34"/>
      <sheetName val="ANT3_34"/>
      <sheetName val="TVE1_CAN34"/>
      <sheetName val="TVE2_CAN34"/>
      <sheetName val="TIT_(2)34"/>
      <sheetName val="Prensa_consolidado34"/>
      <sheetName val="Prensa_Pag_col34"/>
      <sheetName val="Prensa_Pag_B-n_legal34"/>
      <sheetName val="TIT1_(4)34"/>
      <sheetName val="TIT1_(3)34"/>
      <sheetName val="TIT1_(6)34"/>
      <sheetName val="TVE1_20&quot;34"/>
      <sheetName val="LA2_20&quot;34"/>
      <sheetName val="T5_20&quot;34"/>
      <sheetName val="ANT3_20&quot;_I34"/>
      <sheetName val="_EvaluaciónTV35"/>
      <sheetName val="BS_Workings24"/>
      <sheetName val="Below_EBITDA24"/>
      <sheetName val="P&amp;L_Divs24"/>
      <sheetName val="Non_Fin_Graphs24"/>
      <sheetName val="EST_DIFU_XLS24"/>
      <sheetName val="PRC-TV_(0)22"/>
      <sheetName val="Financial_Statements9"/>
      <sheetName val="Web_-_CoView9"/>
      <sheetName val="Super_Auto_Enero17"/>
      <sheetName val="AUD_marca_TVE10"/>
      <sheetName val="Base_de_Datos"/>
      <sheetName val="NEWS PREV"/>
      <sheetName val="Pub1_L4"/>
      <sheetName val="PIANO_GENERALE4"/>
      <sheetName val="Pub1_L5"/>
      <sheetName val="PIANO_GENERALE5"/>
      <sheetName val="BLOQUE_(2)35"/>
      <sheetName val="ANT3_35"/>
      <sheetName val="TVE1_CAN35"/>
      <sheetName val="TVE2_CAN35"/>
      <sheetName val="TIT_(2)35"/>
      <sheetName val="Prensa_consolidado35"/>
      <sheetName val="Prensa_Pag_col35"/>
      <sheetName val="Prensa_Pag_B-n_legal35"/>
      <sheetName val="TIT1_(4)35"/>
      <sheetName val="TIT1_(3)35"/>
      <sheetName val="TIT1_(6)35"/>
      <sheetName val="TVE1_20&quot;35"/>
      <sheetName val="LA2_20&quot;35"/>
      <sheetName val="T5_20&quot;35"/>
      <sheetName val="ANT3_20&quot;_I35"/>
      <sheetName val="_EvaluaciónTV36"/>
      <sheetName val="BS_Workings25"/>
      <sheetName val="Below_EBITDA25"/>
      <sheetName val="P&amp;L_Divs25"/>
      <sheetName val="Non_Fin_Graphs25"/>
      <sheetName val="EST_DIFU_XLS25"/>
      <sheetName val="PRC-TV_(0)23"/>
      <sheetName val="Super_Auto_Enero18"/>
      <sheetName val="Financial_Statements10"/>
      <sheetName val="Web_-_CoView10"/>
      <sheetName val="Pub1_L6"/>
      <sheetName val="PIANO_GENERALE6"/>
      <sheetName val="BLOQUE_(2)36"/>
      <sheetName val="ANT3_36"/>
      <sheetName val="TVE1_CAN36"/>
      <sheetName val="TVE2_CAN36"/>
      <sheetName val="TIT_(2)36"/>
      <sheetName val="Prensa_consolidado36"/>
      <sheetName val="Prensa_Pag_col36"/>
      <sheetName val="Prensa_Pag_B-n_legal36"/>
      <sheetName val="TIT1_(4)36"/>
      <sheetName val="TIT1_(3)36"/>
      <sheetName val="TIT1_(6)36"/>
      <sheetName val="TVE1_20&quot;36"/>
      <sheetName val="LA2_20&quot;36"/>
      <sheetName val="T5_20&quot;36"/>
      <sheetName val="ANT3_20&quot;_I36"/>
      <sheetName val="_EvaluaciónTV37"/>
      <sheetName val="BS_Workings26"/>
      <sheetName val="Below_EBITDA26"/>
      <sheetName val="P&amp;L_Divs26"/>
      <sheetName val="Non_Fin_Graphs26"/>
      <sheetName val="EST_DIFU_XLS26"/>
      <sheetName val="PRC-TV_(0)24"/>
      <sheetName val="Super_Auto_Enero19"/>
      <sheetName val="Financial_Statements11"/>
      <sheetName val="Web_-_CoView11"/>
      <sheetName val="AUD_marca_TVE11"/>
      <sheetName val="Pub1_L7"/>
      <sheetName val="PIANO_GENERALE7"/>
      <sheetName val="94-95-96 P&amp;L"/>
      <sheetName val="Acumulado al 25 abril"/>
      <sheetName val="Semana 11 al 16 abril"/>
      <sheetName val="Semana 19 al 26 Abril"/>
      <sheetName val="barra"/>
      <sheetName val="Dsctos con redondeo"/>
      <sheetName val="sincronización"/>
      <sheetName val="Parametros"/>
      <sheetName val="Base datos"/>
      <sheetName val="Digital"/>
      <sheetName val="Hoja2"/>
      <sheetName val="P&amp;LBANANA"/>
      <sheetName val="P&amp;L POST OREO"/>
      <sheetName val="P&amp;L H BUNCHES"/>
      <sheetName val="ESTACION"/>
      <sheetName val="Promedio"/>
      <sheetName val="AUT-HOG"/>
      <sheetName val="BalCons"/>
      <sheetName val="ResultCons"/>
      <sheetName val="Participacion Septiembre"/>
      <sheetName val="Master"/>
      <sheetName val="flow. pren P.F."/>
      <sheetName val="NEWS_PREV"/>
      <sheetName val="AUD_marca_TVE12"/>
      <sheetName val="NEWS_PREV1"/>
      <sheetName val="BLOQUE_(2)40"/>
      <sheetName val="ANT3_40"/>
      <sheetName val="TVE1_CAN40"/>
      <sheetName val="TVE2_CAN40"/>
      <sheetName val="TIT_(2)40"/>
      <sheetName val="Prensa_consolidado40"/>
      <sheetName val="Prensa_Pag_col40"/>
      <sheetName val="Prensa_Pag_B-n_legal40"/>
      <sheetName val="TIT1_(4)40"/>
      <sheetName val="TIT1_(3)40"/>
      <sheetName val="TIT1_(6)40"/>
      <sheetName val="TVE1_20&quot;40"/>
      <sheetName val="LA2_20&quot;40"/>
      <sheetName val="T5_20&quot;40"/>
      <sheetName val="ANT3_20&quot;_I40"/>
      <sheetName val="_EvaluaciónTV41"/>
      <sheetName val="BS_Workings30"/>
      <sheetName val="Below_EBITDA30"/>
      <sheetName val="P&amp;L_Divs30"/>
      <sheetName val="Non_Fin_Graphs30"/>
      <sheetName val="EST_DIFU_XLS30"/>
      <sheetName val="PRC-TV_(0)28"/>
      <sheetName val="Super_Auto_Enero23"/>
      <sheetName val="Financial_Statements15"/>
      <sheetName val="Web_-_CoView15"/>
      <sheetName val="AUD_marca_TVE16"/>
      <sheetName val="NEWS_PREV5"/>
      <sheetName val="BLOQUE_(2)39"/>
      <sheetName val="ANT3_39"/>
      <sheetName val="TVE1_CAN39"/>
      <sheetName val="TVE2_CAN39"/>
      <sheetName val="TIT_(2)39"/>
      <sheetName val="Prensa_consolidado39"/>
      <sheetName val="Prensa_Pag_col39"/>
      <sheetName val="Prensa_Pag_B-n_legal39"/>
      <sheetName val="TIT1_(4)39"/>
      <sheetName val="TIT1_(3)39"/>
      <sheetName val="TIT1_(6)39"/>
      <sheetName val="TVE1_20&quot;39"/>
      <sheetName val="LA2_20&quot;39"/>
      <sheetName val="T5_20&quot;39"/>
      <sheetName val="ANT3_20&quot;_I39"/>
      <sheetName val="_EvaluaciónTV40"/>
      <sheetName val="BS_Workings29"/>
      <sheetName val="Below_EBITDA29"/>
      <sheetName val="P&amp;L_Divs29"/>
      <sheetName val="Non_Fin_Graphs29"/>
      <sheetName val="EST_DIFU_XLS29"/>
      <sheetName val="PRC-TV_(0)27"/>
      <sheetName val="Super_Auto_Enero22"/>
      <sheetName val="Financial_Statements14"/>
      <sheetName val="Web_-_CoView14"/>
      <sheetName val="AUD_marca_TVE15"/>
      <sheetName val="NEWS_PREV4"/>
      <sheetName val="BLOQUE_(2)37"/>
      <sheetName val="ANT3_37"/>
      <sheetName val="TVE1_CAN37"/>
      <sheetName val="TVE2_CAN37"/>
      <sheetName val="TIT_(2)37"/>
      <sheetName val="Prensa_consolidado37"/>
      <sheetName val="Prensa_Pag_col37"/>
      <sheetName val="Prensa_Pag_B-n_legal37"/>
      <sheetName val="TIT1_(4)37"/>
      <sheetName val="TIT1_(3)37"/>
      <sheetName val="TIT1_(6)37"/>
      <sheetName val="TVE1_20&quot;37"/>
      <sheetName val="LA2_20&quot;37"/>
      <sheetName val="T5_20&quot;37"/>
      <sheetName val="ANT3_20&quot;_I37"/>
      <sheetName val="_EvaluaciónTV38"/>
      <sheetName val="BS_Workings27"/>
      <sheetName val="Below_EBITDA27"/>
      <sheetName val="P&amp;L_Divs27"/>
      <sheetName val="Non_Fin_Graphs27"/>
      <sheetName val="EST_DIFU_XLS27"/>
      <sheetName val="PRC-TV_(0)25"/>
      <sheetName val="Super_Auto_Enero20"/>
      <sheetName val="Financial_Statements12"/>
      <sheetName val="Web_-_CoView12"/>
      <sheetName val="AUD_marca_TVE13"/>
      <sheetName val="NEWS_PREV2"/>
      <sheetName val="BLOQUE_(2)38"/>
      <sheetName val="ANT3_38"/>
      <sheetName val="TVE1_CAN38"/>
      <sheetName val="TVE2_CAN38"/>
      <sheetName val="TIT_(2)38"/>
      <sheetName val="Prensa_consolidado38"/>
      <sheetName val="Prensa_Pag_col38"/>
      <sheetName val="Prensa_Pag_B-n_legal38"/>
      <sheetName val="TIT1_(4)38"/>
      <sheetName val="TIT1_(3)38"/>
      <sheetName val="TIT1_(6)38"/>
      <sheetName val="TVE1_20&quot;38"/>
      <sheetName val="LA2_20&quot;38"/>
      <sheetName val="T5_20&quot;38"/>
      <sheetName val="ANT3_20&quot;_I38"/>
      <sheetName val="_EvaluaciónTV39"/>
      <sheetName val="BS_Workings28"/>
      <sheetName val="Below_EBITDA28"/>
      <sheetName val="P&amp;L_Divs28"/>
      <sheetName val="Non_Fin_Graphs28"/>
      <sheetName val="EST_DIFU_XLS28"/>
      <sheetName val="PRC-TV_(0)26"/>
      <sheetName val="Super_Auto_Enero21"/>
      <sheetName val="Financial_Statements13"/>
      <sheetName val="Web_-_CoView13"/>
      <sheetName val="AUD_marca_TVE14"/>
      <sheetName val="NEWS_PREV3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Pub1_L8"/>
      <sheetName val="PIANO_GENERALE8"/>
      <sheetName val="27 abril"/>
      <sheetName val="affissione"/>
      <sheetName val="BLOQUE_(2)41"/>
      <sheetName val="ANT3_41"/>
      <sheetName val="TVE1_CAN41"/>
      <sheetName val="TVE2_CAN41"/>
      <sheetName val="TIT_(2)41"/>
      <sheetName val="Prensa_consolidado41"/>
      <sheetName val="Prensa_Pag_col41"/>
      <sheetName val="Prensa_Pag_B-n_legal41"/>
      <sheetName val="TIT1_(4)41"/>
      <sheetName val="TIT1_(3)41"/>
      <sheetName val="TIT1_(6)41"/>
      <sheetName val="TVE1_20&quot;41"/>
      <sheetName val="LA2_20&quot;41"/>
      <sheetName val="T5_20&quot;41"/>
      <sheetName val="ANT3_20&quot;_I41"/>
      <sheetName val="_EvaluaciónTV42"/>
      <sheetName val="EST_DIFU_XLS31"/>
      <sheetName val="BS_Workings31"/>
      <sheetName val="Below_EBITDA31"/>
      <sheetName val="P&amp;L_Divs31"/>
      <sheetName val="Non_Fin_Graphs31"/>
      <sheetName val="PRC-TV_(0)29"/>
      <sheetName val="Super_Auto_Enero24"/>
      <sheetName val="Financial_Statements16"/>
      <sheetName val="Web_-_CoView16"/>
      <sheetName val="AUD_marca_TVE17"/>
      <sheetName val="NEWS_PREV6"/>
      <sheetName val="Mercer_Subs"/>
      <sheetName val="Loan_Amortization_Table"/>
      <sheetName val="94-95-96_P&amp;L"/>
      <sheetName val="Acumulado_al_25_abril"/>
      <sheetName val="Semana_11_al_16_abril"/>
      <sheetName val="Semana_19_al_26_Abril"/>
      <sheetName val="Dsctos_con_redondeo"/>
      <sheetName val="BLOQUE_(2)43"/>
      <sheetName val="ANT3_43"/>
      <sheetName val="TVE1_CAN43"/>
      <sheetName val="TVE2_CAN43"/>
      <sheetName val="TIT_(2)43"/>
      <sheetName val="Prensa_consolidado43"/>
      <sheetName val="Prensa_Pag_col43"/>
      <sheetName val="Prensa_Pag_B-n_legal43"/>
      <sheetName val="TIT1_(4)43"/>
      <sheetName val="TIT1_(3)43"/>
      <sheetName val="TIT1_(6)43"/>
      <sheetName val="TVE1_20&quot;43"/>
      <sheetName val="LA2_20&quot;43"/>
      <sheetName val="T5_20&quot;43"/>
      <sheetName val="ANT3_20&quot;_I43"/>
      <sheetName val="_EvaluaciónTV44"/>
      <sheetName val="EST_DIFU_XLS33"/>
      <sheetName val="BS_Workings33"/>
      <sheetName val="Below_EBITDA33"/>
      <sheetName val="P&amp;L_Divs33"/>
      <sheetName val="Non_Fin_Graphs33"/>
      <sheetName val="PRC-TV_(0)31"/>
      <sheetName val="Super_Auto_Enero26"/>
      <sheetName val="Financial_Statements18"/>
      <sheetName val="Web_-_CoView18"/>
      <sheetName val="AUD_marca_TVE19"/>
      <sheetName val="PIANO_GENERALE10"/>
      <sheetName val="Pub1_L10"/>
      <sheetName val="NEWS_PREV8"/>
      <sheetName val="Mercer_Subs2"/>
      <sheetName val="Loan_Amortization_Table2"/>
      <sheetName val="94-95-96_P&amp;L2"/>
      <sheetName val="Acumulado_al_25_abril2"/>
      <sheetName val="Semana_11_al_16_abril2"/>
      <sheetName val="Semana_19_al_26_Abril2"/>
      <sheetName val="Dsctos_con_redondeo2"/>
      <sheetName val="BLOQUE_(2)42"/>
      <sheetName val="ANT3_42"/>
      <sheetName val="TVE1_CAN42"/>
      <sheetName val="TVE2_CAN42"/>
      <sheetName val="TIT_(2)42"/>
      <sheetName val="Prensa_consolidado42"/>
      <sheetName val="Prensa_Pag_col42"/>
      <sheetName val="Prensa_Pag_B-n_legal42"/>
      <sheetName val="TIT1_(4)42"/>
      <sheetName val="TIT1_(3)42"/>
      <sheetName val="TIT1_(6)42"/>
      <sheetName val="TVE1_20&quot;42"/>
      <sheetName val="LA2_20&quot;42"/>
      <sheetName val="T5_20&quot;42"/>
      <sheetName val="ANT3_20&quot;_I42"/>
      <sheetName val="_EvaluaciónTV43"/>
      <sheetName val="EST_DIFU_XLS32"/>
      <sheetName val="BS_Workings32"/>
      <sheetName val="Below_EBITDA32"/>
      <sheetName val="P&amp;L_Divs32"/>
      <sheetName val="Non_Fin_Graphs32"/>
      <sheetName val="PRC-TV_(0)30"/>
      <sheetName val="Super_Auto_Enero25"/>
      <sheetName val="Financial_Statements17"/>
      <sheetName val="Web_-_CoView17"/>
      <sheetName val="AUD_marca_TVE18"/>
      <sheetName val="PIANO_GENERALE9"/>
      <sheetName val="Pub1_L9"/>
      <sheetName val="NEWS_PREV7"/>
      <sheetName val="Mercer_Subs1"/>
      <sheetName val="Loan_Amortization_Table1"/>
      <sheetName val="94-95-96_P&amp;L1"/>
      <sheetName val="Acumulado_al_25_abril1"/>
      <sheetName val="Semana_11_al_16_abril1"/>
      <sheetName val="Semana_19_al_26_Abril1"/>
      <sheetName val="Dsctos_con_redondeo1"/>
      <sheetName val="BLOQUE_(2)45"/>
      <sheetName val="ANT3_45"/>
      <sheetName val="TVE1_CAN45"/>
      <sheetName val="TVE2_CAN45"/>
      <sheetName val="TIT_(2)45"/>
      <sheetName val="Prensa_consolidado45"/>
      <sheetName val="Prensa_Pag_col45"/>
      <sheetName val="Prensa_Pag_B-n_legal45"/>
      <sheetName val="TIT1_(4)45"/>
      <sheetName val="TIT1_(3)45"/>
      <sheetName val="TIT1_(6)45"/>
      <sheetName val="TVE1_20&quot;45"/>
      <sheetName val="LA2_20&quot;45"/>
      <sheetName val="T5_20&quot;45"/>
      <sheetName val="ANT3_20&quot;_I45"/>
      <sheetName val="_EvaluaciónTV46"/>
      <sheetName val="EST_DIFU_XLS35"/>
      <sheetName val="BS_Workings35"/>
      <sheetName val="Below_EBITDA35"/>
      <sheetName val="P&amp;L_Divs35"/>
      <sheetName val="Non_Fin_Graphs35"/>
      <sheetName val="PRC-TV_(0)33"/>
      <sheetName val="Super_Auto_Enero28"/>
      <sheetName val="Financial_Statements20"/>
      <sheetName val="Web_-_CoView20"/>
      <sheetName val="AUD_marca_TVE21"/>
      <sheetName val="Pub1_L12"/>
      <sheetName val="NEWS_PREV10"/>
      <sheetName val="PIANO_GENERALE12"/>
      <sheetName val="Mercer_Subs4"/>
      <sheetName val="Loan_Amortization_Table4"/>
      <sheetName val="94-95-96_P&amp;L4"/>
      <sheetName val="Acumulado_al_25_abril4"/>
      <sheetName val="Semana_11_al_16_abril4"/>
      <sheetName val="Semana_19_al_26_Abril4"/>
      <sheetName val="Dsctos_con_redondeo4"/>
      <sheetName val="BLOQUE_(2)44"/>
      <sheetName val="ANT3_44"/>
      <sheetName val="TVE1_CAN44"/>
      <sheetName val="TVE2_CAN44"/>
      <sheetName val="TIT_(2)44"/>
      <sheetName val="Prensa_consolidado44"/>
      <sheetName val="Prensa_Pag_col44"/>
      <sheetName val="Prensa_Pag_B-n_legal44"/>
      <sheetName val="TIT1_(4)44"/>
      <sheetName val="TIT1_(3)44"/>
      <sheetName val="TIT1_(6)44"/>
      <sheetName val="TVE1_20&quot;44"/>
      <sheetName val="LA2_20&quot;44"/>
      <sheetName val="T5_20&quot;44"/>
      <sheetName val="ANT3_20&quot;_I44"/>
      <sheetName val="_EvaluaciónTV45"/>
      <sheetName val="EST_DIFU_XLS34"/>
      <sheetName val="BS_Workings34"/>
      <sheetName val="Below_EBITDA34"/>
      <sheetName val="P&amp;L_Divs34"/>
      <sheetName val="Non_Fin_Graphs34"/>
      <sheetName val="PRC-TV_(0)32"/>
      <sheetName val="Super_Auto_Enero27"/>
      <sheetName val="Financial_Statements19"/>
      <sheetName val="Web_-_CoView19"/>
      <sheetName val="AUD_marca_TVE20"/>
      <sheetName val="Pub1_L11"/>
      <sheetName val="NEWS_PREV9"/>
      <sheetName val="PIANO_GENERALE11"/>
      <sheetName val="Mercer_Subs3"/>
      <sheetName val="Loan_Amortization_Table3"/>
      <sheetName val="94-95-96_P&amp;L3"/>
      <sheetName val="Acumulado_al_25_abril3"/>
      <sheetName val="Semana_11_al_16_abril3"/>
      <sheetName val="Semana_19_al_26_Abril3"/>
      <sheetName val="Dsctos_con_redondeo3"/>
      <sheetName val="BLOQUE_(2)48"/>
      <sheetName val="ANT3_48"/>
      <sheetName val="TVE1_CAN48"/>
      <sheetName val="TVE2_CAN48"/>
      <sheetName val="TIT_(2)48"/>
      <sheetName val="Prensa_consolidado48"/>
      <sheetName val="Prensa_Pag_col48"/>
      <sheetName val="Prensa_Pag_B-n_legal48"/>
      <sheetName val="TIT1_(4)48"/>
      <sheetName val="TIT1_(3)48"/>
      <sheetName val="TIT1_(6)48"/>
      <sheetName val="TVE1_20&quot;48"/>
      <sheetName val="LA2_20&quot;48"/>
      <sheetName val="T5_20&quot;48"/>
      <sheetName val="ANT3_20&quot;_I48"/>
      <sheetName val="_EvaluaciónTV49"/>
      <sheetName val="BS_Workings38"/>
      <sheetName val="Below_EBITDA38"/>
      <sheetName val="P&amp;L_Divs38"/>
      <sheetName val="Non_Fin_Graphs38"/>
      <sheetName val="EST_DIFU_XLS38"/>
      <sheetName val="PRC-TV_(0)36"/>
      <sheetName val="Super_Auto_Enero31"/>
      <sheetName val="Financial_Statements23"/>
      <sheetName val="Web_-_CoView23"/>
      <sheetName val="AUD_marca_TVE24"/>
      <sheetName val="PIANO_GENERALE15"/>
      <sheetName val="Pub1_L15"/>
      <sheetName val="NEWS_PREV13"/>
      <sheetName val="Mercer_Subs7"/>
      <sheetName val="Loan_Amortization_Table7"/>
      <sheetName val="94-95-96_P&amp;L7"/>
      <sheetName val="Acumulado_al_25_abril7"/>
      <sheetName val="Semana_11_al_16_abril7"/>
      <sheetName val="Semana_19_al_26_Abril7"/>
      <sheetName val="Dsctos_con_redondeo7"/>
      <sheetName val="BLOQUE_(2)46"/>
      <sheetName val="ANT3_46"/>
      <sheetName val="TVE1_CAN46"/>
      <sheetName val="TVE2_CAN46"/>
      <sheetName val="TIT_(2)46"/>
      <sheetName val="Prensa_consolidado46"/>
      <sheetName val="Prensa_Pag_col46"/>
      <sheetName val="Prensa_Pag_B-n_legal46"/>
      <sheetName val="TIT1_(4)46"/>
      <sheetName val="TIT1_(3)46"/>
      <sheetName val="TIT1_(6)46"/>
      <sheetName val="TVE1_20&quot;46"/>
      <sheetName val="LA2_20&quot;46"/>
      <sheetName val="T5_20&quot;46"/>
      <sheetName val="ANT3_20&quot;_I46"/>
      <sheetName val="_EvaluaciónTV47"/>
      <sheetName val="EST_DIFU_XLS36"/>
      <sheetName val="BS_Workings36"/>
      <sheetName val="Below_EBITDA36"/>
      <sheetName val="P&amp;L_Divs36"/>
      <sheetName val="Non_Fin_Graphs36"/>
      <sheetName val="PRC-TV_(0)34"/>
      <sheetName val="Super_Auto_Enero29"/>
      <sheetName val="Financial_Statements21"/>
      <sheetName val="Web_-_CoView21"/>
      <sheetName val="PIANO_GENERALE13"/>
      <sheetName val="AUD_marca_TVE22"/>
      <sheetName val="Pub1_L13"/>
      <sheetName val="NEWS_PREV11"/>
      <sheetName val="Mercer_Subs5"/>
      <sheetName val="Loan_Amortization_Table5"/>
      <sheetName val="94-95-96_P&amp;L5"/>
      <sheetName val="Acumulado_al_25_abril5"/>
      <sheetName val="Semana_11_al_16_abril5"/>
      <sheetName val="Semana_19_al_26_Abril5"/>
      <sheetName val="Dsctos_con_redondeo5"/>
      <sheetName val="BLOQUE_(2)47"/>
      <sheetName val="ANT3_47"/>
      <sheetName val="TVE1_CAN47"/>
      <sheetName val="TVE2_CAN47"/>
      <sheetName val="TIT_(2)47"/>
      <sheetName val="Prensa_consolidado47"/>
      <sheetName val="Prensa_Pag_col47"/>
      <sheetName val="Prensa_Pag_B-n_legal47"/>
      <sheetName val="TIT1_(4)47"/>
      <sheetName val="TIT1_(3)47"/>
      <sheetName val="TIT1_(6)47"/>
      <sheetName val="TVE1_20&quot;47"/>
      <sheetName val="LA2_20&quot;47"/>
      <sheetName val="T5_20&quot;47"/>
      <sheetName val="ANT3_20&quot;_I47"/>
      <sheetName val="_EvaluaciónTV48"/>
      <sheetName val="BS_Workings37"/>
      <sheetName val="Below_EBITDA37"/>
      <sheetName val="P&amp;L_Divs37"/>
      <sheetName val="Non_Fin_Graphs37"/>
      <sheetName val="EST_DIFU_XLS37"/>
      <sheetName val="PRC-TV_(0)35"/>
      <sheetName val="Super_Auto_Enero30"/>
      <sheetName val="Financial_Statements22"/>
      <sheetName val="Web_-_CoView22"/>
      <sheetName val="AUD_marca_TVE23"/>
      <sheetName val="PIANO_GENERALE14"/>
      <sheetName val="Pub1_L14"/>
      <sheetName val="NEWS_PREV12"/>
      <sheetName val="Mercer_Subs6"/>
      <sheetName val="Loan_Amortization_Table6"/>
      <sheetName val="94-95-96_P&amp;L6"/>
      <sheetName val="Acumulado_al_25_abril6"/>
      <sheetName val="Semana_11_al_16_abril6"/>
      <sheetName val="Semana_19_al_26_Abril6"/>
      <sheetName val="Dsctos_con_redondeo6"/>
      <sheetName val="BLOQUE_(2)49"/>
      <sheetName val="ANT3_49"/>
      <sheetName val="TVE1_CAN49"/>
      <sheetName val="TVE2_CAN49"/>
      <sheetName val="TIT_(2)49"/>
      <sheetName val="Prensa_consolidado49"/>
      <sheetName val="Prensa_Pag_col49"/>
      <sheetName val="Prensa_Pag_B-n_legal49"/>
      <sheetName val="TIT1_(4)49"/>
      <sheetName val="TIT1_(3)49"/>
      <sheetName val="TIT1_(6)49"/>
      <sheetName val="TVE1_20&quot;49"/>
      <sheetName val="LA2_20&quot;49"/>
      <sheetName val="T5_20&quot;49"/>
      <sheetName val="ANT3_20&quot;_I49"/>
      <sheetName val="_EvaluaciónTV50"/>
      <sheetName val="BS_Workings39"/>
      <sheetName val="Below_EBITDA39"/>
      <sheetName val="P&amp;L_Divs39"/>
      <sheetName val="Non_Fin_Graphs39"/>
      <sheetName val="EST_DIFU_XLS39"/>
      <sheetName val="PRC-TV_(0)37"/>
      <sheetName val="Super_Auto_Enero32"/>
      <sheetName val="Financial_Statements24"/>
      <sheetName val="Web_-_CoView24"/>
      <sheetName val="AUD_marca_TVE25"/>
      <sheetName val="PIANO_GENERALE16"/>
      <sheetName val="Pub1_L16"/>
      <sheetName val="NEWS_PREV14"/>
      <sheetName val="Mercer_Subs8"/>
      <sheetName val="Loan_Amortization_Table8"/>
      <sheetName val="94-95-96_P&amp;L8"/>
      <sheetName val="Acumulado_al_25_abril8"/>
      <sheetName val="Semana_11_al_16_abril8"/>
      <sheetName val="Semana_19_al_26_Abril8"/>
      <sheetName val="Dsctos_con_redondeo8"/>
      <sheetName val="Base_datos"/>
      <sheetName val="P&amp;L_POST_OREO"/>
      <sheetName val="P&amp;L_H_BUNCHES"/>
      <sheetName val="Participacion_Septiembre"/>
      <sheetName val="flow__pren_P_F_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  <sheetName val="27_abril"/>
      <sheetName val="BLOQUE_(2)52"/>
      <sheetName val="ANT3_52"/>
      <sheetName val="TVE1_CAN52"/>
      <sheetName val="TVE2_CAN52"/>
      <sheetName val="TIT_(2)52"/>
      <sheetName val="Prensa_consolidado52"/>
      <sheetName val="Prensa_Pag_col52"/>
      <sheetName val="Prensa_Pag_B-n_legal52"/>
      <sheetName val="TIT1_(4)52"/>
      <sheetName val="TIT1_(3)52"/>
      <sheetName val="TIT1_(6)52"/>
      <sheetName val="TVE1_20&quot;52"/>
      <sheetName val="LA2_20&quot;52"/>
      <sheetName val="T5_20&quot;52"/>
      <sheetName val="ANT3_20&quot;_I52"/>
      <sheetName val="_EvaluaciónTV53"/>
      <sheetName val="EST_DIFU_XLS42"/>
      <sheetName val="BS_Workings42"/>
      <sheetName val="Below_EBITDA42"/>
      <sheetName val="P&amp;L_Divs42"/>
      <sheetName val="Non_Fin_Graphs42"/>
      <sheetName val="PRC-TV_(0)40"/>
      <sheetName val="Super_Auto_Enero35"/>
      <sheetName val="Financial_Statements27"/>
      <sheetName val="Web_-_CoView27"/>
      <sheetName val="AUD_marca_TVE28"/>
      <sheetName val="Pub1_L19"/>
      <sheetName val="PIANO_GENERALE19"/>
      <sheetName val="NEWS_PREV17"/>
      <sheetName val="Mercer_Subs11"/>
      <sheetName val="Loan_Amortization_Table11"/>
      <sheetName val="94-95-96_P&amp;L11"/>
      <sheetName val="Acumulado_al_25_abril11"/>
      <sheetName val="Semana_11_al_16_abril11"/>
      <sheetName val="Semana_19_al_26_Abril11"/>
      <sheetName val="Dsctos_con_redondeo11"/>
      <sheetName val="Base_datos3"/>
      <sheetName val="P&amp;L_POST_OREO3"/>
      <sheetName val="P&amp;L_H_BUNCHES3"/>
      <sheetName val="Participacion_Septiembre3"/>
      <sheetName val="flow__pren_P_F_3"/>
      <sheetName val="27_abril3"/>
      <sheetName val="RESUMEN_ECONÓMICO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Optico_3"/>
      <sheetName val="TIT_RADIO3"/>
      <sheetName val="RK__RADIO_3"/>
      <sheetName val="CAL_RADIO_3"/>
      <sheetName val="BLOQUE_(2)50"/>
      <sheetName val="ANT3_50"/>
      <sheetName val="TVE1_CAN50"/>
      <sheetName val="TVE2_CAN50"/>
      <sheetName val="TIT_(2)50"/>
      <sheetName val="Prensa_consolidado50"/>
      <sheetName val="Prensa_Pag_col50"/>
      <sheetName val="Prensa_Pag_B-n_legal50"/>
      <sheetName val="TIT1_(4)50"/>
      <sheetName val="TIT1_(3)50"/>
      <sheetName val="TIT1_(6)50"/>
      <sheetName val="TVE1_20&quot;50"/>
      <sheetName val="LA2_20&quot;50"/>
      <sheetName val="T5_20&quot;50"/>
      <sheetName val="ANT3_20&quot;_I50"/>
      <sheetName val="_EvaluaciónTV51"/>
      <sheetName val="EST_DIFU_XLS40"/>
      <sheetName val="BS_Workings40"/>
      <sheetName val="Below_EBITDA40"/>
      <sheetName val="P&amp;L_Divs40"/>
      <sheetName val="Non_Fin_Graphs40"/>
      <sheetName val="PRC-TV_(0)38"/>
      <sheetName val="Super_Auto_Enero33"/>
      <sheetName val="Financial_Statements25"/>
      <sheetName val="Web_-_CoView25"/>
      <sheetName val="AUD_marca_TVE26"/>
      <sheetName val="Pub1_L17"/>
      <sheetName val="PIANO_GENERALE17"/>
      <sheetName val="NEWS_PREV15"/>
      <sheetName val="Mercer_Subs9"/>
      <sheetName val="Loan_Amortization_Table9"/>
      <sheetName val="94-95-96_P&amp;L9"/>
      <sheetName val="Acumulado_al_25_abril9"/>
      <sheetName val="Semana_11_al_16_abril9"/>
      <sheetName val="Semana_19_al_26_Abril9"/>
      <sheetName val="Dsctos_con_redondeo9"/>
      <sheetName val="Base_datos1"/>
      <sheetName val="P&amp;L_POST_OREO1"/>
      <sheetName val="P&amp;L_H_BUNCHES1"/>
      <sheetName val="Participacion_Septiembre1"/>
      <sheetName val="flow__pren_P_F_1"/>
      <sheetName val="27_abril1"/>
      <sheetName val="RESUMEN_ECONÓMICO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Optico_1"/>
      <sheetName val="TIT_RADIO1"/>
      <sheetName val="RK__RADIO_1"/>
      <sheetName val="CAL_RADIO_1"/>
      <sheetName val="BLOQUE_(2)51"/>
      <sheetName val="ANT3_51"/>
      <sheetName val="TVE1_CAN51"/>
      <sheetName val="TVE2_CAN51"/>
      <sheetName val="TIT_(2)51"/>
      <sheetName val="Prensa_consolidado51"/>
      <sheetName val="Prensa_Pag_col51"/>
      <sheetName val="Prensa_Pag_B-n_legal51"/>
      <sheetName val="TIT1_(4)51"/>
      <sheetName val="TIT1_(3)51"/>
      <sheetName val="TIT1_(6)51"/>
      <sheetName val="TVE1_20&quot;51"/>
      <sheetName val="LA2_20&quot;51"/>
      <sheetName val="T5_20&quot;51"/>
      <sheetName val="ANT3_20&quot;_I51"/>
      <sheetName val="_EvaluaciónTV52"/>
      <sheetName val="EST_DIFU_XLS41"/>
      <sheetName val="BS_Workings41"/>
      <sheetName val="Below_EBITDA41"/>
      <sheetName val="P&amp;L_Divs41"/>
      <sheetName val="Non_Fin_Graphs41"/>
      <sheetName val="PRC-TV_(0)39"/>
      <sheetName val="Super_Auto_Enero34"/>
      <sheetName val="Financial_Statements26"/>
      <sheetName val="Web_-_CoView26"/>
      <sheetName val="AUD_marca_TVE27"/>
      <sheetName val="Pub1_L18"/>
      <sheetName val="PIANO_GENERALE18"/>
      <sheetName val="NEWS_PREV16"/>
      <sheetName val="Mercer_Subs10"/>
      <sheetName val="Loan_Amortization_Table10"/>
      <sheetName val="94-95-96_P&amp;L10"/>
      <sheetName val="Acumulado_al_25_abril10"/>
      <sheetName val="Semana_11_al_16_abril10"/>
      <sheetName val="Semana_19_al_26_Abril10"/>
      <sheetName val="Dsctos_con_redondeo10"/>
      <sheetName val="Base_datos2"/>
      <sheetName val="P&amp;L_POST_OREO2"/>
      <sheetName val="P&amp;L_H_BUNCHES2"/>
      <sheetName val="Participacion_Septiembre2"/>
      <sheetName val="flow__pren_P_F_2"/>
      <sheetName val="27_abril2"/>
      <sheetName val="RESUMEN_ECONÓMICO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Optico_2"/>
      <sheetName val="TIT_RADIO2"/>
      <sheetName val="RK__RADIO_2"/>
      <sheetName val="CAL_RADIO_2"/>
      <sheetName val="BLOQUE_(2)53"/>
      <sheetName val="ANT3_53"/>
      <sheetName val="TVE1_CAN53"/>
      <sheetName val="TVE2_CAN53"/>
      <sheetName val="TIT_(2)53"/>
      <sheetName val="Prensa_consolidado53"/>
      <sheetName val="Prensa_Pag_col53"/>
      <sheetName val="Prensa_Pag_B-n_legal53"/>
      <sheetName val="TIT1_(4)53"/>
      <sheetName val="TIT1_(3)53"/>
      <sheetName val="TIT1_(6)53"/>
      <sheetName val="TVE1_20&quot;53"/>
      <sheetName val="LA2_20&quot;53"/>
      <sheetName val="T5_20&quot;53"/>
      <sheetName val="ANT3_20&quot;_I53"/>
      <sheetName val="_EvaluaciónTV54"/>
      <sheetName val="BS_Workings43"/>
      <sheetName val="Below_EBITDA43"/>
      <sheetName val="P&amp;L_Divs43"/>
      <sheetName val="Non_Fin_Graphs43"/>
      <sheetName val="EST_DIFU_XLS43"/>
      <sheetName val="PRC-TV_(0)41"/>
      <sheetName val="Super_Auto_Enero36"/>
      <sheetName val="Financial_Statements28"/>
      <sheetName val="Web_-_CoView28"/>
      <sheetName val="AUD_marca_TVE29"/>
      <sheetName val="PIANO_GENERALE20"/>
      <sheetName val="Pub1_L20"/>
      <sheetName val="NEWS_PREV18"/>
      <sheetName val="Mercer_Subs12"/>
      <sheetName val="Loan_Amortization_Table12"/>
      <sheetName val="94-95-96_P&amp;L12"/>
      <sheetName val="Acumulado_al_25_abril12"/>
      <sheetName val="Semana_11_al_16_abril12"/>
      <sheetName val="Semana_19_al_26_Abril12"/>
      <sheetName val="Dsctos_con_redondeo12"/>
      <sheetName val="Base_datos4"/>
      <sheetName val="P&amp;L_POST_OREO4"/>
      <sheetName val="P&amp;L_H_BUNCHES4"/>
      <sheetName val="Participacion_Septiembre4"/>
      <sheetName val="flow__pren_P_F_4"/>
      <sheetName val="RESUMEN_ECONÓMICO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Optico_4"/>
      <sheetName val="TIT_RADIO4"/>
      <sheetName val="RK__RADIO_4"/>
      <sheetName val="CAL_RADIO_4"/>
      <sheetName val="27_abril4"/>
      <sheetName val="BLOQUE_(2)54"/>
      <sheetName val="ANT3_54"/>
      <sheetName val="TVE1_CAN54"/>
      <sheetName val="TVE2_CAN54"/>
      <sheetName val="TIT_(2)54"/>
      <sheetName val="Prensa_consolidado54"/>
      <sheetName val="Prensa_Pag_col54"/>
      <sheetName val="Prensa_Pag_B-n_legal54"/>
      <sheetName val="TIT1_(4)54"/>
      <sheetName val="TIT1_(3)54"/>
      <sheetName val="TIT1_(6)54"/>
      <sheetName val="TVE1_20&quot;54"/>
      <sheetName val="LA2_20&quot;54"/>
      <sheetName val="T5_20&quot;54"/>
      <sheetName val="ANT3_20&quot;_I54"/>
      <sheetName val="_EvaluaciónTV55"/>
      <sheetName val="BS_Workings44"/>
      <sheetName val="Below_EBITDA44"/>
      <sheetName val="P&amp;L_Divs44"/>
      <sheetName val="Non_Fin_Graphs44"/>
      <sheetName val="EST_DIFU_XLS44"/>
      <sheetName val="PRC-TV_(0)42"/>
      <sheetName val="Super_Auto_Enero37"/>
      <sheetName val="Financial_Statements29"/>
      <sheetName val="Web_-_CoView29"/>
      <sheetName val="AUD_marca_TVE30"/>
      <sheetName val="PIANO_GENERALE21"/>
      <sheetName val="Pub1_L21"/>
      <sheetName val="NEWS_PREV19"/>
      <sheetName val="Mercer_Subs13"/>
      <sheetName val="Loan_Amortization_Table13"/>
      <sheetName val="94-95-96_P&amp;L13"/>
      <sheetName val="Acumulado_al_25_abril13"/>
      <sheetName val="Semana_11_al_16_abril13"/>
      <sheetName val="Semana_19_al_26_Abril13"/>
      <sheetName val="Dsctos_con_redondeo13"/>
      <sheetName val="Base_datos5"/>
      <sheetName val="P&amp;L_POST_OREO5"/>
      <sheetName val="P&amp;L_H_BUNCHES5"/>
      <sheetName val="Participacion_Septiembre5"/>
      <sheetName val="flow__pren_P_F_5"/>
      <sheetName val="RESUMEN_ECONÓMICO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Optico_5"/>
      <sheetName val="TIT_RADIO5"/>
      <sheetName val="RK__RADIO_5"/>
      <sheetName val="CAL_RADIO_5"/>
      <sheetName val="27_abril5"/>
      <sheetName val="BLOQUE_(2)58"/>
      <sheetName val="ANT3_58"/>
      <sheetName val="TVE1_CAN58"/>
      <sheetName val="TVE2_CAN58"/>
      <sheetName val="TIT_(2)58"/>
      <sheetName val="Prensa_consolidado58"/>
      <sheetName val="Prensa_Pag_col58"/>
      <sheetName val="Prensa_Pag_B-n_legal58"/>
      <sheetName val="TIT1_(4)58"/>
      <sheetName val="TIT1_(3)58"/>
      <sheetName val="TIT1_(6)58"/>
      <sheetName val="TVE1_20&quot;58"/>
      <sheetName val="LA2_20&quot;58"/>
      <sheetName val="T5_20&quot;58"/>
      <sheetName val="ANT3_20&quot;_I58"/>
      <sheetName val="_EvaluaciónTV59"/>
      <sheetName val="EST_DIFU_XLS48"/>
      <sheetName val="BS_Workings48"/>
      <sheetName val="Below_EBITDA48"/>
      <sheetName val="P&amp;L_Divs48"/>
      <sheetName val="Non_Fin_Graphs48"/>
      <sheetName val="PRC-TV_(0)46"/>
      <sheetName val="Super_Auto_Enero41"/>
      <sheetName val="Financial_Statements33"/>
      <sheetName val="Web_-_CoView33"/>
      <sheetName val="AUD_marca_TVE34"/>
      <sheetName val="Pub1_L25"/>
      <sheetName val="PIANO_GENERALE25"/>
      <sheetName val="NEWS_PREV23"/>
      <sheetName val="Mercer_Subs17"/>
      <sheetName val="Loan_Amortization_Table17"/>
      <sheetName val="94-95-96_P&amp;L17"/>
      <sheetName val="Acumulado_al_25_abril17"/>
      <sheetName val="Semana_11_al_16_abril17"/>
      <sheetName val="Semana_19_al_26_Abril17"/>
      <sheetName val="Dsctos_con_redondeo17"/>
      <sheetName val="Base_datos9"/>
      <sheetName val="P&amp;L_POST_OREO9"/>
      <sheetName val="P&amp;L_H_BUNCHES9"/>
      <sheetName val="Participacion_Septiembre9"/>
      <sheetName val="flow__pren_P_F_9"/>
      <sheetName val="27_abril9"/>
      <sheetName val="RESUMEN_ECONÓMICO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Optico_9"/>
      <sheetName val="TIT_RADIO9"/>
      <sheetName val="RK__RADIO_9"/>
      <sheetName val="CAL_RADIO_9"/>
      <sheetName val="BLOQUE_(2)57"/>
      <sheetName val="ANT3_57"/>
      <sheetName val="TVE1_CAN57"/>
      <sheetName val="TVE2_CAN57"/>
      <sheetName val="TIT_(2)57"/>
      <sheetName val="Prensa_consolidado57"/>
      <sheetName val="Prensa_Pag_col57"/>
      <sheetName val="Prensa_Pag_B-n_legal57"/>
      <sheetName val="TIT1_(4)57"/>
      <sheetName val="TIT1_(3)57"/>
      <sheetName val="TIT1_(6)57"/>
      <sheetName val="TVE1_20&quot;57"/>
      <sheetName val="LA2_20&quot;57"/>
      <sheetName val="T5_20&quot;57"/>
      <sheetName val="ANT3_20&quot;_I57"/>
      <sheetName val="_EvaluaciónTV58"/>
      <sheetName val="BS_Workings47"/>
      <sheetName val="Below_EBITDA47"/>
      <sheetName val="P&amp;L_Divs47"/>
      <sheetName val="Non_Fin_Graphs47"/>
      <sheetName val="EST_DIFU_XLS47"/>
      <sheetName val="PRC-TV_(0)45"/>
      <sheetName val="Financial_Statements32"/>
      <sheetName val="Web_-_CoView32"/>
      <sheetName val="Super_Auto_Enero40"/>
      <sheetName val="AUD_marca_TVE33"/>
      <sheetName val="Pub1_L24"/>
      <sheetName val="PIANO_GENERALE24"/>
      <sheetName val="NEWS_PREV22"/>
      <sheetName val="94-95-96_P&amp;L16"/>
      <sheetName val="Acumulado_al_25_abril16"/>
      <sheetName val="Semana_11_al_16_abril16"/>
      <sheetName val="Semana_19_al_26_Abril16"/>
      <sheetName val="Dsctos_con_redondeo16"/>
      <sheetName val="Mercer_Subs16"/>
      <sheetName val="Loan_Amortization_Table16"/>
      <sheetName val="Base_datos8"/>
      <sheetName val="P&amp;L_POST_OREO8"/>
      <sheetName val="P&amp;L_H_BUNCHES8"/>
      <sheetName val="Participacion_Septiembre8"/>
      <sheetName val="flow__pren_P_F_8"/>
      <sheetName val="RESUMEN_ECONÓMICO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Optico_8"/>
      <sheetName val="TIT_RADIO8"/>
      <sheetName val="RK__RADIO_8"/>
      <sheetName val="CAL_RADIO_8"/>
      <sheetName val="27_abril8"/>
      <sheetName val="BLOQUE_(2)55"/>
      <sheetName val="ANT3_55"/>
      <sheetName val="TVE1_CAN55"/>
      <sheetName val="TVE2_CAN55"/>
      <sheetName val="TIT_(2)55"/>
      <sheetName val="Prensa_consolidado55"/>
      <sheetName val="Prensa_Pag_col55"/>
      <sheetName val="Prensa_Pag_B-n_legal55"/>
      <sheetName val="TIT1_(4)55"/>
      <sheetName val="TIT1_(3)55"/>
      <sheetName val="TIT1_(6)55"/>
      <sheetName val="TVE1_20&quot;55"/>
      <sheetName val="LA2_20&quot;55"/>
      <sheetName val="T5_20&quot;55"/>
      <sheetName val="ANT3_20&quot;_I55"/>
      <sheetName val="_EvaluaciónTV56"/>
      <sheetName val="BS_Workings45"/>
      <sheetName val="Below_EBITDA45"/>
      <sheetName val="P&amp;L_Divs45"/>
      <sheetName val="Non_Fin_Graphs45"/>
      <sheetName val="EST_DIFU_XLS45"/>
      <sheetName val="PRC-TV_(0)43"/>
      <sheetName val="Super_Auto_Enero38"/>
      <sheetName val="Financial_Statements30"/>
      <sheetName val="Web_-_CoView30"/>
      <sheetName val="AUD_marca_TVE31"/>
      <sheetName val="PIANO_GENERALE22"/>
      <sheetName val="Pub1_L22"/>
      <sheetName val="NEWS_PREV20"/>
      <sheetName val="Mercer_Subs14"/>
      <sheetName val="Loan_Amortization_Table14"/>
      <sheetName val="94-95-96_P&amp;L14"/>
      <sheetName val="Acumulado_al_25_abril14"/>
      <sheetName val="Semana_11_al_16_abril14"/>
      <sheetName val="Semana_19_al_26_Abril14"/>
      <sheetName val="Dsctos_con_redondeo14"/>
      <sheetName val="Base_datos6"/>
      <sheetName val="P&amp;L_POST_OREO6"/>
      <sheetName val="P&amp;L_H_BUNCHES6"/>
      <sheetName val="Participacion_Septiembre6"/>
      <sheetName val="flow__pren_P_F_6"/>
      <sheetName val="RESUMEN_ECONÓMICO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Optico_6"/>
      <sheetName val="TIT_RADIO6"/>
      <sheetName val="RK__RADIO_6"/>
      <sheetName val="CAL_RADIO_6"/>
      <sheetName val="27_abril6"/>
      <sheetName val="BLOQUE_(2)56"/>
      <sheetName val="ANT3_56"/>
      <sheetName val="TVE1_CAN56"/>
      <sheetName val="TVE2_CAN56"/>
      <sheetName val="TIT_(2)56"/>
      <sheetName val="Prensa_consolidado56"/>
      <sheetName val="Prensa_Pag_col56"/>
      <sheetName val="Prensa_Pag_B-n_legal56"/>
      <sheetName val="TIT1_(4)56"/>
      <sheetName val="TIT1_(3)56"/>
      <sheetName val="TIT1_(6)56"/>
      <sheetName val="TVE1_20&quot;56"/>
      <sheetName val="LA2_20&quot;56"/>
      <sheetName val="T5_20&quot;56"/>
      <sheetName val="ANT3_20&quot;_I56"/>
      <sheetName val="_EvaluaciónTV57"/>
      <sheetName val="BS_Workings46"/>
      <sheetName val="Below_EBITDA46"/>
      <sheetName val="P&amp;L_Divs46"/>
      <sheetName val="Non_Fin_Graphs46"/>
      <sheetName val="EST_DIFU_XLS46"/>
      <sheetName val="PRC-TV_(0)44"/>
      <sheetName val="Financial_Statements31"/>
      <sheetName val="Web_-_CoView31"/>
      <sheetName val="Super_Auto_Enero39"/>
      <sheetName val="AUD_marca_TVE32"/>
      <sheetName val="Pub1_L23"/>
      <sheetName val="PIANO_GENERALE23"/>
      <sheetName val="NEWS_PREV21"/>
      <sheetName val="94-95-96_P&amp;L15"/>
      <sheetName val="Acumulado_al_25_abril15"/>
      <sheetName val="Semana_11_al_16_abril15"/>
      <sheetName val="Semana_19_al_26_Abril15"/>
      <sheetName val="Dsctos_con_redondeo15"/>
      <sheetName val="Mercer_Subs15"/>
      <sheetName val="Loan_Amortization_Table15"/>
      <sheetName val="Base_datos7"/>
      <sheetName val="P&amp;L_POST_OREO7"/>
      <sheetName val="P&amp;L_H_BUNCHES7"/>
      <sheetName val="Participacion_Septiembre7"/>
      <sheetName val="flow__pren_P_F_7"/>
      <sheetName val="RESUMEN_ECONÓMICO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Optico_7"/>
      <sheetName val="TIT_RADIO7"/>
      <sheetName val="RK__RADIO_7"/>
      <sheetName val="CAL_RADIO_7"/>
      <sheetName val="27_abril7"/>
      <sheetName val="BLOQUE_(2)59"/>
      <sheetName val="ANT3_59"/>
      <sheetName val="TVE1_CAN59"/>
      <sheetName val="TVE2_CAN59"/>
      <sheetName val="TIT_(2)59"/>
      <sheetName val="Prensa_consolidado59"/>
      <sheetName val="Prensa_Pag_col59"/>
      <sheetName val="Prensa_Pag_B-n_legal59"/>
      <sheetName val="TIT1_(4)59"/>
      <sheetName val="TIT1_(3)59"/>
      <sheetName val="TIT1_(6)59"/>
      <sheetName val="TVE1_20&quot;59"/>
      <sheetName val="LA2_20&quot;59"/>
      <sheetName val="T5_20&quot;59"/>
      <sheetName val="ANT3_20&quot;_I59"/>
      <sheetName val="_EvaluaciónTV60"/>
      <sheetName val="EST_DIFU_XLS49"/>
      <sheetName val="BS_Workings49"/>
      <sheetName val="Below_EBITDA49"/>
      <sheetName val="P&amp;L_Divs49"/>
      <sheetName val="Non_Fin_Graphs49"/>
      <sheetName val="PRC-TV_(0)47"/>
      <sheetName val="Super_Auto_Enero42"/>
      <sheetName val="Financial_Statements34"/>
      <sheetName val="Web_-_CoView34"/>
      <sheetName val="AUD_marca_TVE35"/>
      <sheetName val="Pub1_L26"/>
      <sheetName val="PIANO_GENERALE26"/>
      <sheetName val="94-95-96_P&amp;L18"/>
      <sheetName val="Acumulado_al_25_abril18"/>
      <sheetName val="Semana_11_al_16_abril18"/>
      <sheetName val="Semana_19_al_26_Abril18"/>
      <sheetName val="Dsctos_con_redondeo18"/>
      <sheetName val="NEWS_PREV24"/>
      <sheetName val="Mercer_Subs18"/>
      <sheetName val="Loan_Amortization_Table18"/>
      <sheetName val="Base_datos10"/>
      <sheetName val="P&amp;L_POST_OREO10"/>
      <sheetName val="P&amp;L_H_BUNCHES10"/>
      <sheetName val="Participacion_Septiembre10"/>
      <sheetName val="flow__pren_P_F_10"/>
      <sheetName val="27_abril10"/>
      <sheetName val="RESUMEN_ECONÓMICO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Optico_10"/>
      <sheetName val="TIT_RADIO10"/>
      <sheetName val="RK__RADIO_10"/>
      <sheetName val="CAL_RADIO_10"/>
      <sheetName val="BLOQUE_(2)60"/>
      <sheetName val="ANT3_60"/>
      <sheetName val="TVE1_CAN60"/>
      <sheetName val="TVE2_CAN60"/>
      <sheetName val="TIT_(2)60"/>
      <sheetName val="Prensa_consolidado60"/>
      <sheetName val="Prensa_Pag_col60"/>
      <sheetName val="Prensa_Pag_B-n_legal60"/>
      <sheetName val="TIT1_(4)60"/>
      <sheetName val="TIT1_(3)60"/>
      <sheetName val="TIT1_(6)60"/>
      <sheetName val="TVE1_20&quot;60"/>
      <sheetName val="LA2_20&quot;60"/>
      <sheetName val="T5_20&quot;60"/>
      <sheetName val="ANT3_20&quot;_I60"/>
      <sheetName val="_EvaluaciónTV61"/>
      <sheetName val="EST_DIFU_XLS50"/>
      <sheetName val="BS_Workings50"/>
      <sheetName val="Below_EBITDA50"/>
      <sheetName val="P&amp;L_Divs50"/>
      <sheetName val="Non_Fin_Graphs50"/>
      <sheetName val="PRC-TV_(0)48"/>
      <sheetName val="Super_Auto_Enero43"/>
      <sheetName val="Financial_Statements35"/>
      <sheetName val="Web_-_CoView35"/>
      <sheetName val="AUD_marca_TVE36"/>
      <sheetName val="Pub1_L27"/>
      <sheetName val="PIANO_GENERALE27"/>
      <sheetName val="NEWS_PREV25"/>
      <sheetName val="Mercer_Subs19"/>
      <sheetName val="Loan_Amortization_Table19"/>
      <sheetName val="94-95-96_P&amp;L19"/>
      <sheetName val="Acumulado_al_25_abril19"/>
      <sheetName val="Semana_11_al_16_abril19"/>
      <sheetName val="Semana_19_al_26_Abril19"/>
      <sheetName val="Dsctos_con_redondeo19"/>
      <sheetName val="Base_datos11"/>
      <sheetName val="P&amp;L_POST_OREO11"/>
      <sheetName val="P&amp;L_H_BUNCHES11"/>
      <sheetName val="Participacion_Septiembre11"/>
      <sheetName val="flow__pren_P_F_11"/>
      <sheetName val="27_abril11"/>
      <sheetName val="RESUMEN_ECONÓMICO11"/>
      <sheetName val="RESUM_ECO_X_MESES11"/>
      <sheetName val="TIT_PRENSA11"/>
      <sheetName val="TIT__PRENSA11"/>
      <sheetName val="CAL__PRENSA11"/>
      <sheetName val="CAL_PRENSA11"/>
      <sheetName val="TIT_REVISTAS11"/>
      <sheetName val="CAL_REVISTAS11"/>
      <sheetName val="CAL_PRODUCCION11"/>
      <sheetName val="TIT_INTERNET11"/>
      <sheetName val="CAL_INTERNET11"/>
      <sheetName val="Optico_11"/>
      <sheetName val="TIT_RADIO11"/>
      <sheetName val="RK__RADIO_11"/>
      <sheetName val="CAL_RADIO_11"/>
      <sheetName val="Data"/>
      <sheetName val="BLOQUE_(2)64"/>
      <sheetName val="ANT3_64"/>
      <sheetName val="TVE1_CAN64"/>
      <sheetName val="TVE2_CAN64"/>
      <sheetName val="TIT_(2)64"/>
      <sheetName val="Prensa_consolidado64"/>
      <sheetName val="Prensa_Pag_col64"/>
      <sheetName val="Prensa_Pag_B-n_legal64"/>
      <sheetName val="TIT1_(4)64"/>
      <sheetName val="TIT1_(3)64"/>
      <sheetName val="TIT1_(6)64"/>
      <sheetName val="TVE1_20&quot;64"/>
      <sheetName val="LA2_20&quot;64"/>
      <sheetName val="T5_20&quot;64"/>
      <sheetName val="ANT3_20&quot;_I64"/>
      <sheetName val="_EvaluaciónTV65"/>
      <sheetName val="EST_DIFU_XLS54"/>
      <sheetName val="BS_Workings54"/>
      <sheetName val="Below_EBITDA54"/>
      <sheetName val="P&amp;L_Divs54"/>
      <sheetName val="Non_Fin_Graphs54"/>
      <sheetName val="PRC-TV_(0)52"/>
      <sheetName val="Super_Auto_Enero47"/>
      <sheetName val="Financial_Statements39"/>
      <sheetName val="Web_-_CoView39"/>
      <sheetName val="AUD_marca_TVE40"/>
      <sheetName val="Pub1_L31"/>
      <sheetName val="PIANO_GENERALE31"/>
      <sheetName val="NEWS_PREV29"/>
      <sheetName val="Mercer_Subs23"/>
      <sheetName val="Loan_Amortization_Table23"/>
      <sheetName val="94-95-96_P&amp;L22"/>
      <sheetName val="Acumulado_al_25_abril22"/>
      <sheetName val="Semana_11_al_16_abril22"/>
      <sheetName val="Semana_19_al_26_Abril22"/>
      <sheetName val="Dsctos_con_redondeo22"/>
      <sheetName val="Base_datos14"/>
      <sheetName val="P&amp;L_POST_OREO14"/>
      <sheetName val="P&amp;L_H_BUNCHES14"/>
      <sheetName val="Participacion_Septiembre14"/>
      <sheetName val="flow__pren_P_F_14"/>
      <sheetName val="27_abril14"/>
      <sheetName val="RESUMEN_ECONÓMICO14"/>
      <sheetName val="RESUM_ECO_X_MESES14"/>
      <sheetName val="TIT_PRENSA14"/>
      <sheetName val="TIT__PRENSA14"/>
      <sheetName val="CAL__PRENSA14"/>
      <sheetName val="CAL_PRENSA14"/>
      <sheetName val="TIT_REVISTAS14"/>
      <sheetName val="CAL_REVISTAS14"/>
      <sheetName val="CAL_PRODUCCION14"/>
      <sheetName val="TIT_INTERNET14"/>
      <sheetName val="CAL_INTERNET14"/>
      <sheetName val="Optico_14"/>
      <sheetName val="TIT_RADIO14"/>
      <sheetName val="RK__RADIO_14"/>
      <sheetName val="CAL_RADIO_14"/>
      <sheetName val="BLOQUE_(2)61"/>
      <sheetName val="ANT3_61"/>
      <sheetName val="TVE1_CAN61"/>
      <sheetName val="TVE2_CAN61"/>
      <sheetName val="TIT_(2)61"/>
      <sheetName val="Prensa_consolidado61"/>
      <sheetName val="Prensa_Pag_col61"/>
      <sheetName val="Prensa_Pag_B-n_legal61"/>
      <sheetName val="TIT1_(4)61"/>
      <sheetName val="TIT1_(3)61"/>
      <sheetName val="TIT1_(6)61"/>
      <sheetName val="TVE1_20&quot;61"/>
      <sheetName val="LA2_20&quot;61"/>
      <sheetName val="T5_20&quot;61"/>
      <sheetName val="ANT3_20&quot;_I61"/>
      <sheetName val="_EvaluaciónTV62"/>
      <sheetName val="EST_DIFU_XLS51"/>
      <sheetName val="BS_Workings51"/>
      <sheetName val="Below_EBITDA51"/>
      <sheetName val="P&amp;L_Divs51"/>
      <sheetName val="Non_Fin_Graphs51"/>
      <sheetName val="PRC-TV_(0)49"/>
      <sheetName val="Super_Auto_Enero44"/>
      <sheetName val="Financial_Statements36"/>
      <sheetName val="Web_-_CoView36"/>
      <sheetName val="AUD_marca_TVE37"/>
      <sheetName val="Pub1_L28"/>
      <sheetName val="PIANO_GENERALE28"/>
      <sheetName val="NEWS_PREV26"/>
      <sheetName val="Mercer_Subs20"/>
      <sheetName val="Loan_Amortization_Table20"/>
      <sheetName val="BLOQUE_(2)62"/>
      <sheetName val="ANT3_62"/>
      <sheetName val="TVE1_CAN62"/>
      <sheetName val="TVE2_CAN62"/>
      <sheetName val="TIT_(2)62"/>
      <sheetName val="Prensa_consolidado62"/>
      <sheetName val="Prensa_Pag_col62"/>
      <sheetName val="Prensa_Pag_B-n_legal62"/>
      <sheetName val="TIT1_(4)62"/>
      <sheetName val="TIT1_(3)62"/>
      <sheetName val="TIT1_(6)62"/>
      <sheetName val="TVE1_20&quot;62"/>
      <sheetName val="LA2_20&quot;62"/>
      <sheetName val="T5_20&quot;62"/>
      <sheetName val="ANT3_20&quot;_I62"/>
      <sheetName val="_EvaluaciónTV63"/>
      <sheetName val="BS_Workings52"/>
      <sheetName val="Below_EBITDA52"/>
      <sheetName val="P&amp;L_Divs52"/>
      <sheetName val="Non_Fin_Graphs52"/>
      <sheetName val="EST_DIFU_XLS52"/>
      <sheetName val="PRC-TV_(0)50"/>
      <sheetName val="Super_Auto_Enero45"/>
      <sheetName val="Financial_Statements37"/>
      <sheetName val="Web_-_CoView37"/>
      <sheetName val="AUD_marca_TVE38"/>
      <sheetName val="PIANO_GENERALE29"/>
      <sheetName val="Pub1_L29"/>
      <sheetName val="NEWS_PREV27"/>
      <sheetName val="94-95-96_P&amp;L20"/>
      <sheetName val="Acumulado_al_25_abril20"/>
      <sheetName val="Semana_11_al_16_abril20"/>
      <sheetName val="Semana_19_al_26_Abril20"/>
      <sheetName val="Dsctos_con_redondeo20"/>
      <sheetName val="Mercer_Subs21"/>
      <sheetName val="Loan_Amortization_Table21"/>
      <sheetName val="Base_datos12"/>
      <sheetName val="P&amp;L_POST_OREO12"/>
      <sheetName val="P&amp;L_H_BUNCHES12"/>
      <sheetName val="Participacion_Septiembre12"/>
      <sheetName val="flow__pren_P_F_12"/>
      <sheetName val="27_abril12"/>
      <sheetName val="RESUMEN_ECONÓMICO12"/>
      <sheetName val="RESUM_ECO_X_MESES12"/>
      <sheetName val="TIT_PRENSA12"/>
      <sheetName val="TIT__PRENSA12"/>
      <sheetName val="CAL__PRENSA12"/>
      <sheetName val="CAL_PRENSA12"/>
      <sheetName val="TIT_REVISTAS12"/>
      <sheetName val="CAL_REVISTAS12"/>
      <sheetName val="CAL_PRODUCCION12"/>
      <sheetName val="TIT_INTERNET12"/>
      <sheetName val="CAL_INTERNET12"/>
      <sheetName val="Optico_12"/>
      <sheetName val="TIT_RADIO12"/>
      <sheetName val="RK__RADIO_12"/>
      <sheetName val="CAL_RADIO_12"/>
      <sheetName val="BLOQUE_(2)63"/>
      <sheetName val="ANT3_63"/>
      <sheetName val="TVE1_CAN63"/>
      <sheetName val="TVE2_CAN63"/>
      <sheetName val="TIT_(2)63"/>
      <sheetName val="Prensa_consolidado63"/>
      <sheetName val="Prensa_Pag_col63"/>
      <sheetName val="Prensa_Pag_B-n_legal63"/>
      <sheetName val="TIT1_(4)63"/>
      <sheetName val="TIT1_(3)63"/>
      <sheetName val="TIT1_(6)63"/>
      <sheetName val="TVE1_20&quot;63"/>
      <sheetName val="LA2_20&quot;63"/>
      <sheetName val="T5_20&quot;63"/>
      <sheetName val="ANT3_20&quot;_I63"/>
      <sheetName val="_EvaluaciónTV64"/>
      <sheetName val="BS_Workings53"/>
      <sheetName val="Below_EBITDA53"/>
      <sheetName val="P&amp;L_Divs53"/>
      <sheetName val="Non_Fin_Graphs53"/>
      <sheetName val="EST_DIFU_XLS53"/>
      <sheetName val="PRC-TV_(0)51"/>
      <sheetName val="Super_Auto_Enero46"/>
      <sheetName val="Financial_Statements38"/>
      <sheetName val="Web_-_CoView38"/>
      <sheetName val="AUD_marca_TVE39"/>
      <sheetName val="PIANO_GENERALE30"/>
      <sheetName val="Pub1_L30"/>
      <sheetName val="NEWS_PREV28"/>
      <sheetName val="94-95-96_P&amp;L21"/>
      <sheetName val="Acumulado_al_25_abril21"/>
      <sheetName val="Semana_11_al_16_abril21"/>
      <sheetName val="Semana_19_al_26_Abril21"/>
      <sheetName val="Dsctos_con_redondeo21"/>
      <sheetName val="Mercer_Subs22"/>
      <sheetName val="Loan_Amortization_Table22"/>
      <sheetName val="Base_datos13"/>
      <sheetName val="P&amp;L_POST_OREO13"/>
      <sheetName val="P&amp;L_H_BUNCHES13"/>
      <sheetName val="Participacion_Septiembre13"/>
      <sheetName val="flow__pren_P_F_13"/>
      <sheetName val="27_abril13"/>
      <sheetName val="RESUMEN_ECONÓMICO13"/>
      <sheetName val="RESUM_ECO_X_MESES13"/>
      <sheetName val="TIT_PRENSA13"/>
      <sheetName val="TIT__PRENSA13"/>
      <sheetName val="CAL__PRENSA13"/>
      <sheetName val="CAL_PRENSA13"/>
      <sheetName val="TIT_REVISTAS13"/>
      <sheetName val="CAL_REVISTAS13"/>
      <sheetName val="CAL_PRODUCCION13"/>
      <sheetName val="TIT_INTERNET13"/>
      <sheetName val="CAL_INTERNET13"/>
      <sheetName val="Optico_13"/>
      <sheetName val="TIT_RADIO13"/>
      <sheetName val="RK__RADIO_13"/>
      <sheetName val="CAL_RADIO_13"/>
      <sheetName val="BLOQUE_(2)73"/>
      <sheetName val="ANT3_73"/>
      <sheetName val="TVE1_CAN73"/>
      <sheetName val="TVE2_CAN73"/>
      <sheetName val="TIT_(2)73"/>
      <sheetName val="Prensa_consolidado73"/>
      <sheetName val="Prensa_Pag_col73"/>
      <sheetName val="Prensa_Pag_B-n_legal73"/>
      <sheetName val="TIT1_(4)73"/>
      <sheetName val="TIT1_(3)73"/>
      <sheetName val="TIT1_(6)73"/>
      <sheetName val="TVE1_20&quot;73"/>
      <sheetName val="LA2_20&quot;73"/>
      <sheetName val="T5_20&quot;73"/>
      <sheetName val="ANT3_20&quot;_I73"/>
      <sheetName val="_EvaluaciónTV74"/>
      <sheetName val="BS_Workings63"/>
      <sheetName val="Below_EBITDA63"/>
      <sheetName val="P&amp;L_Divs63"/>
      <sheetName val="Non_Fin_Graphs63"/>
      <sheetName val="EST_DIFU_XLS63"/>
      <sheetName val="PRC-TV_(0)61"/>
      <sheetName val="Super_Auto_Enero56"/>
      <sheetName val="Financial_Statements48"/>
      <sheetName val="Web_-_CoView48"/>
      <sheetName val="AUD_marca_TVE49"/>
      <sheetName val="PIANO_GENERALE40"/>
      <sheetName val="Pub1_L40"/>
      <sheetName val="NEWS_PREV38"/>
      <sheetName val="94-95-96_P&amp;L31"/>
      <sheetName val="Acumulado_al_25_abril31"/>
      <sheetName val="Semana_11_al_16_abril31"/>
      <sheetName val="Semana_19_al_26_Abril31"/>
      <sheetName val="Dsctos_con_redondeo31"/>
      <sheetName val="Mercer_Subs32"/>
      <sheetName val="Loan_Amortization_Table32"/>
      <sheetName val="Base_datos23"/>
      <sheetName val="P&amp;L_POST_OREO23"/>
      <sheetName val="P&amp;L_H_BUNCHES23"/>
      <sheetName val="Participacion_Septiembre23"/>
      <sheetName val="flow__pren_P_F_23"/>
      <sheetName val="27_abril23"/>
      <sheetName val="RESUMEN_ECONÓMICO23"/>
      <sheetName val="RESUM_ECO_X_MESES23"/>
      <sheetName val="TIT_PRENSA23"/>
      <sheetName val="TIT__PRENSA23"/>
      <sheetName val="CAL__PRENSA23"/>
      <sheetName val="CAL_PRENSA23"/>
      <sheetName val="TIT_REVISTAS23"/>
      <sheetName val="CAL_REVISTAS23"/>
      <sheetName val="CAL_PRODUCCION23"/>
      <sheetName val="TIT_INTERNET23"/>
      <sheetName val="CAL_INTERNET23"/>
      <sheetName val="Optico_23"/>
      <sheetName val="TIT_RADIO23"/>
      <sheetName val="RK__RADIO_23"/>
      <sheetName val="CAL_RADIO_23"/>
      <sheetName val="BLOQUE_(2)65"/>
      <sheetName val="ANT3_65"/>
      <sheetName val="TVE1_CAN65"/>
      <sheetName val="TVE2_CAN65"/>
      <sheetName val="TIT_(2)65"/>
      <sheetName val="Prensa_consolidado65"/>
      <sheetName val="Prensa_Pag_col65"/>
      <sheetName val="Prensa_Pag_B-n_legal65"/>
      <sheetName val="TIT1_(4)65"/>
      <sheetName val="TIT1_(3)65"/>
      <sheetName val="TIT1_(6)65"/>
      <sheetName val="TVE1_20&quot;65"/>
      <sheetName val="LA2_20&quot;65"/>
      <sheetName val="T5_20&quot;65"/>
      <sheetName val="ANT3_20&quot;_I65"/>
      <sheetName val="_EvaluaciónTV66"/>
      <sheetName val="BS_Workings55"/>
      <sheetName val="Below_EBITDA55"/>
      <sheetName val="P&amp;L_Divs55"/>
      <sheetName val="Non_Fin_Graphs55"/>
      <sheetName val="EST_DIFU_XLS55"/>
      <sheetName val="PRC-TV_(0)53"/>
      <sheetName val="Super_Auto_Enero48"/>
      <sheetName val="Financial_Statements40"/>
      <sheetName val="Web_-_CoView40"/>
      <sheetName val="AUD_marca_TVE41"/>
      <sheetName val="PIANO_GENERALE32"/>
      <sheetName val="Pub1_L32"/>
      <sheetName val="NEWS_PREV30"/>
      <sheetName val="94-95-96_P&amp;L23"/>
      <sheetName val="Acumulado_al_25_abril23"/>
      <sheetName val="Semana_11_al_16_abril23"/>
      <sheetName val="Semana_19_al_26_Abril23"/>
      <sheetName val="Dsctos_con_redondeo23"/>
      <sheetName val="Mercer_Subs24"/>
      <sheetName val="Loan_Amortization_Table24"/>
      <sheetName val="Base_datos15"/>
      <sheetName val="P&amp;L_POST_OREO15"/>
      <sheetName val="P&amp;L_H_BUNCHES15"/>
      <sheetName val="Participacion_Septiembre15"/>
      <sheetName val="flow__pren_P_F_15"/>
      <sheetName val="27_abril15"/>
      <sheetName val="RESUMEN_ECONÓMICO15"/>
      <sheetName val="RESUM_ECO_X_MESES15"/>
      <sheetName val="TIT_PRENSA15"/>
      <sheetName val="TIT__PRENSA15"/>
      <sheetName val="CAL__PRENSA15"/>
      <sheetName val="CAL_PRENSA15"/>
      <sheetName val="TIT_REVISTAS15"/>
      <sheetName val="CAL_REVISTAS15"/>
      <sheetName val="CAL_PRODUCCION15"/>
      <sheetName val="TIT_INTERNET15"/>
      <sheetName val="CAL_INTERNET15"/>
      <sheetName val="Optico_15"/>
      <sheetName val="TIT_RADIO15"/>
      <sheetName val="RK__RADIO_15"/>
      <sheetName val="CAL_RADIO_15"/>
      <sheetName val="BLOQUE_(2)66"/>
      <sheetName val="ANT3_66"/>
      <sheetName val="TVE1_CAN66"/>
      <sheetName val="TVE2_CAN66"/>
      <sheetName val="TIT_(2)66"/>
      <sheetName val="Prensa_consolidado66"/>
      <sheetName val="Prensa_Pag_col66"/>
      <sheetName val="Prensa_Pag_B-n_legal66"/>
      <sheetName val="TIT1_(4)66"/>
      <sheetName val="TIT1_(3)66"/>
      <sheetName val="TIT1_(6)66"/>
      <sheetName val="TVE1_20&quot;66"/>
      <sheetName val="LA2_20&quot;66"/>
      <sheetName val="T5_20&quot;66"/>
      <sheetName val="ANT3_20&quot;_I66"/>
      <sheetName val="_EvaluaciónTV67"/>
      <sheetName val="BS_Workings56"/>
      <sheetName val="Below_EBITDA56"/>
      <sheetName val="P&amp;L_Divs56"/>
      <sheetName val="Non_Fin_Graphs56"/>
      <sheetName val="EST_DIFU_XLS56"/>
      <sheetName val="PRC-TV_(0)54"/>
      <sheetName val="Super_Auto_Enero49"/>
      <sheetName val="Financial_Statements41"/>
      <sheetName val="Web_-_CoView41"/>
      <sheetName val="AUD_marca_TVE42"/>
      <sheetName val="PIANO_GENERALE33"/>
      <sheetName val="Pub1_L33"/>
      <sheetName val="NEWS_PREV31"/>
      <sheetName val="94-95-96_P&amp;L24"/>
      <sheetName val="Acumulado_al_25_abril24"/>
      <sheetName val="Semana_11_al_16_abril24"/>
      <sheetName val="Semana_19_al_26_Abril24"/>
      <sheetName val="Dsctos_con_redondeo24"/>
      <sheetName val="Mercer_Subs25"/>
      <sheetName val="Loan_Amortization_Table25"/>
      <sheetName val="Base_datos16"/>
      <sheetName val="P&amp;L_POST_OREO16"/>
      <sheetName val="P&amp;L_H_BUNCHES16"/>
      <sheetName val="Participacion_Septiembre16"/>
      <sheetName val="flow__pren_P_F_16"/>
      <sheetName val="27_abril16"/>
      <sheetName val="RESUMEN_ECONÓMICO16"/>
      <sheetName val="RESUM_ECO_X_MESES16"/>
      <sheetName val="TIT_PRENSA16"/>
      <sheetName val="TIT__PRENSA16"/>
      <sheetName val="CAL__PRENSA16"/>
      <sheetName val="CAL_PRENSA16"/>
      <sheetName val="TIT_REVISTAS16"/>
      <sheetName val="CAL_REVISTAS16"/>
      <sheetName val="CAL_PRODUCCION16"/>
      <sheetName val="TIT_INTERNET16"/>
      <sheetName val="CAL_INTERNET16"/>
      <sheetName val="Optico_16"/>
      <sheetName val="TIT_RADIO16"/>
      <sheetName val="RK__RADIO_16"/>
      <sheetName val="CAL_RADIO_16"/>
      <sheetName val="BLOQUE_(2)67"/>
      <sheetName val="ANT3_67"/>
      <sheetName val="TVE1_CAN67"/>
      <sheetName val="TVE2_CAN67"/>
      <sheetName val="TIT_(2)67"/>
      <sheetName val="Prensa_consolidado67"/>
      <sheetName val="Prensa_Pag_col67"/>
      <sheetName val="Prensa_Pag_B-n_legal67"/>
      <sheetName val="TIT1_(4)67"/>
      <sheetName val="TIT1_(3)67"/>
      <sheetName val="TIT1_(6)67"/>
      <sheetName val="TVE1_20&quot;67"/>
      <sheetName val="LA2_20&quot;67"/>
      <sheetName val="T5_20&quot;67"/>
      <sheetName val="ANT3_20&quot;_I67"/>
      <sheetName val="_EvaluaciónTV68"/>
      <sheetName val="BS_Workings57"/>
      <sheetName val="Below_EBITDA57"/>
      <sheetName val="P&amp;L_Divs57"/>
      <sheetName val="Non_Fin_Graphs57"/>
      <sheetName val="EST_DIFU_XLS57"/>
      <sheetName val="PRC-TV_(0)55"/>
      <sheetName val="Super_Auto_Enero50"/>
      <sheetName val="Financial_Statements42"/>
      <sheetName val="Web_-_CoView42"/>
      <sheetName val="AUD_marca_TVE43"/>
      <sheetName val="PIANO_GENERALE34"/>
      <sheetName val="Pub1_L34"/>
      <sheetName val="NEWS_PREV32"/>
      <sheetName val="94-95-96_P&amp;L25"/>
      <sheetName val="Acumulado_al_25_abril25"/>
      <sheetName val="Semana_11_al_16_abril25"/>
      <sheetName val="Semana_19_al_26_Abril25"/>
      <sheetName val="Dsctos_con_redondeo25"/>
      <sheetName val="Mercer_Subs26"/>
      <sheetName val="Loan_Amortization_Table26"/>
      <sheetName val="Base_datos17"/>
      <sheetName val="P&amp;L_POST_OREO17"/>
      <sheetName val="P&amp;L_H_BUNCHES17"/>
      <sheetName val="Participacion_Septiembre17"/>
      <sheetName val="flow__pren_P_F_17"/>
      <sheetName val="27_abril17"/>
      <sheetName val="RESUMEN_ECONÓMICO17"/>
      <sheetName val="RESUM_ECO_X_MESES17"/>
      <sheetName val="TIT_PRENSA17"/>
      <sheetName val="TIT__PRENSA17"/>
      <sheetName val="CAL__PRENSA17"/>
      <sheetName val="CAL_PRENSA17"/>
      <sheetName val="TIT_REVISTAS17"/>
      <sheetName val="CAL_REVISTAS17"/>
      <sheetName val="CAL_PRODUCCION17"/>
      <sheetName val="TIT_INTERNET17"/>
      <sheetName val="CAL_INTERNET17"/>
      <sheetName val="Optico_17"/>
      <sheetName val="TIT_RADIO17"/>
      <sheetName val="RK__RADIO_17"/>
      <sheetName val="CAL_RADIO_17"/>
      <sheetName val="BLOQUE_(2)68"/>
      <sheetName val="ANT3_68"/>
      <sheetName val="TVE1_CAN68"/>
      <sheetName val="TVE2_CAN68"/>
      <sheetName val="TIT_(2)68"/>
      <sheetName val="Prensa_consolidado68"/>
      <sheetName val="Prensa_Pag_col68"/>
      <sheetName val="Prensa_Pag_B-n_legal68"/>
      <sheetName val="TIT1_(4)68"/>
      <sheetName val="TIT1_(3)68"/>
      <sheetName val="TIT1_(6)68"/>
      <sheetName val="TVE1_20&quot;68"/>
      <sheetName val="LA2_20&quot;68"/>
      <sheetName val="T5_20&quot;68"/>
      <sheetName val="ANT3_20&quot;_I68"/>
      <sheetName val="_EvaluaciónTV69"/>
      <sheetName val="BS_Workings58"/>
      <sheetName val="Below_EBITDA58"/>
      <sheetName val="P&amp;L_Divs58"/>
      <sheetName val="Non_Fin_Graphs58"/>
      <sheetName val="EST_DIFU_XLS58"/>
      <sheetName val="PRC-TV_(0)56"/>
      <sheetName val="Super_Auto_Enero51"/>
      <sheetName val="Financial_Statements43"/>
      <sheetName val="Web_-_CoView43"/>
      <sheetName val="AUD_marca_TVE44"/>
      <sheetName val="PIANO_GENERALE35"/>
      <sheetName val="Pub1_L35"/>
      <sheetName val="NEWS_PREV33"/>
      <sheetName val="94-95-96_P&amp;L26"/>
      <sheetName val="Acumulado_al_25_abril26"/>
      <sheetName val="Semana_11_al_16_abril26"/>
      <sheetName val="Semana_19_al_26_Abril26"/>
      <sheetName val="Dsctos_con_redondeo26"/>
      <sheetName val="Mercer_Subs27"/>
      <sheetName val="Loan_Amortization_Table27"/>
      <sheetName val="Base_datos18"/>
      <sheetName val="P&amp;L_POST_OREO18"/>
      <sheetName val="P&amp;L_H_BUNCHES18"/>
      <sheetName val="Participacion_Septiembre18"/>
      <sheetName val="flow__pren_P_F_18"/>
      <sheetName val="27_abril18"/>
      <sheetName val="RESUMEN_ECONÓMICO18"/>
      <sheetName val="RESUM_ECO_X_MESES18"/>
      <sheetName val="TIT_PRENSA18"/>
      <sheetName val="TIT__PRENSA18"/>
      <sheetName val="CAL__PRENSA18"/>
      <sheetName val="CAL_PRENSA18"/>
      <sheetName val="TIT_REVISTAS18"/>
      <sheetName val="CAL_REVISTAS18"/>
      <sheetName val="CAL_PRODUCCION18"/>
      <sheetName val="TIT_INTERNET18"/>
      <sheetName val="CAL_INTERNET18"/>
      <sheetName val="Optico_18"/>
      <sheetName val="TIT_RADIO18"/>
      <sheetName val="RK__RADIO_18"/>
      <sheetName val="CAL_RADIO_18"/>
      <sheetName val="BLOQUE_(2)69"/>
      <sheetName val="ANT3_69"/>
      <sheetName val="TVE1_CAN69"/>
      <sheetName val="TVE2_CAN69"/>
      <sheetName val="TIT_(2)69"/>
      <sheetName val="Prensa_consolidado69"/>
      <sheetName val="Prensa_Pag_col69"/>
      <sheetName val="Prensa_Pag_B-n_legal69"/>
      <sheetName val="TIT1_(4)69"/>
      <sheetName val="TIT1_(3)69"/>
      <sheetName val="TIT1_(6)69"/>
      <sheetName val="TVE1_20&quot;69"/>
      <sheetName val="LA2_20&quot;69"/>
      <sheetName val="T5_20&quot;69"/>
      <sheetName val="ANT3_20&quot;_I69"/>
      <sheetName val="_EvaluaciónTV70"/>
      <sheetName val="BS_Workings59"/>
      <sheetName val="Below_EBITDA59"/>
      <sheetName val="P&amp;L_Divs59"/>
      <sheetName val="Non_Fin_Graphs59"/>
      <sheetName val="EST_DIFU_XLS59"/>
      <sheetName val="PRC-TV_(0)57"/>
      <sheetName val="Super_Auto_Enero52"/>
      <sheetName val="Financial_Statements44"/>
      <sheetName val="Web_-_CoView44"/>
      <sheetName val="AUD_marca_TVE45"/>
      <sheetName val="PIANO_GENERALE36"/>
      <sheetName val="Pub1_L36"/>
      <sheetName val="NEWS_PREV34"/>
      <sheetName val="94-95-96_P&amp;L27"/>
      <sheetName val="Acumulado_al_25_abril27"/>
      <sheetName val="Semana_11_al_16_abril27"/>
      <sheetName val="Semana_19_al_26_Abril27"/>
      <sheetName val="Dsctos_con_redondeo27"/>
      <sheetName val="Mercer_Subs28"/>
      <sheetName val="Loan_Amortization_Table28"/>
      <sheetName val="Base_datos19"/>
      <sheetName val="P&amp;L_POST_OREO19"/>
      <sheetName val="P&amp;L_H_BUNCHES19"/>
      <sheetName val="Participacion_Septiembre19"/>
      <sheetName val="flow__pren_P_F_19"/>
      <sheetName val="27_abril19"/>
      <sheetName val="RESUMEN_ECONÓMICO19"/>
      <sheetName val="RESUM_ECO_X_MESES19"/>
      <sheetName val="TIT_PRENSA19"/>
      <sheetName val="TIT__PRENSA19"/>
      <sheetName val="CAL__PRENSA19"/>
      <sheetName val="CAL_PRENSA19"/>
      <sheetName val="TIT_REVISTAS19"/>
      <sheetName val="CAL_REVISTAS19"/>
      <sheetName val="CAL_PRODUCCION19"/>
      <sheetName val="TIT_INTERNET19"/>
      <sheetName val="CAL_INTERNET19"/>
      <sheetName val="Optico_19"/>
      <sheetName val="TIT_RADIO19"/>
      <sheetName val="RK__RADIO_19"/>
      <sheetName val="CAL_RADIO_19"/>
      <sheetName val="BLOQUE_(2)70"/>
      <sheetName val="ANT3_70"/>
      <sheetName val="TVE1_CAN70"/>
      <sheetName val="TVE2_CAN70"/>
      <sheetName val="TIT_(2)70"/>
      <sheetName val="Prensa_consolidado70"/>
      <sheetName val="Prensa_Pag_col70"/>
      <sheetName val="Prensa_Pag_B-n_legal70"/>
      <sheetName val="TIT1_(4)70"/>
      <sheetName val="TIT1_(3)70"/>
      <sheetName val="TIT1_(6)70"/>
      <sheetName val="TVE1_20&quot;70"/>
      <sheetName val="LA2_20&quot;70"/>
      <sheetName val="T5_20&quot;70"/>
      <sheetName val="ANT3_20&quot;_I70"/>
      <sheetName val="_EvaluaciónTV71"/>
      <sheetName val="BS_Workings60"/>
      <sheetName val="Below_EBITDA60"/>
      <sheetName val="P&amp;L_Divs60"/>
      <sheetName val="Non_Fin_Graphs60"/>
      <sheetName val="EST_DIFU_XLS60"/>
      <sheetName val="PRC-TV_(0)58"/>
      <sheetName val="Super_Auto_Enero53"/>
      <sheetName val="Financial_Statements45"/>
      <sheetName val="Web_-_CoView45"/>
      <sheetName val="AUD_marca_TVE46"/>
      <sheetName val="PIANO_GENERALE37"/>
      <sheetName val="Pub1_L37"/>
      <sheetName val="NEWS_PREV35"/>
      <sheetName val="94-95-96_P&amp;L28"/>
      <sheetName val="Acumulado_al_25_abril28"/>
      <sheetName val="Semana_11_al_16_abril28"/>
      <sheetName val="Semana_19_al_26_Abril28"/>
      <sheetName val="Dsctos_con_redondeo28"/>
      <sheetName val="Mercer_Subs29"/>
      <sheetName val="Loan_Amortization_Table29"/>
      <sheetName val="Base_datos20"/>
      <sheetName val="P&amp;L_POST_OREO20"/>
      <sheetName val="P&amp;L_H_BUNCHES20"/>
      <sheetName val="Participacion_Septiembre20"/>
      <sheetName val="flow__pren_P_F_20"/>
      <sheetName val="27_abril20"/>
      <sheetName val="RESUMEN_ECONÓMICO20"/>
      <sheetName val="RESUM_ECO_X_MESES20"/>
      <sheetName val="TIT_PRENSA20"/>
      <sheetName val="TIT__PRENSA20"/>
      <sheetName val="CAL__PRENSA20"/>
      <sheetName val="CAL_PRENSA20"/>
      <sheetName val="TIT_REVISTAS20"/>
      <sheetName val="CAL_REVISTAS20"/>
      <sheetName val="CAL_PRODUCCION20"/>
      <sheetName val="TIT_INTERNET20"/>
      <sheetName val="CAL_INTERNET20"/>
      <sheetName val="Optico_20"/>
      <sheetName val="TIT_RADIO20"/>
      <sheetName val="RK__RADIO_20"/>
      <sheetName val="CAL_RADIO_20"/>
      <sheetName val="BLOQUE_(2)71"/>
      <sheetName val="ANT3_71"/>
      <sheetName val="TVE1_CAN71"/>
      <sheetName val="TVE2_CAN71"/>
      <sheetName val="TIT_(2)71"/>
      <sheetName val="Prensa_consolidado71"/>
      <sheetName val="Prensa_Pag_col71"/>
      <sheetName val="Prensa_Pag_B-n_legal71"/>
      <sheetName val="TIT1_(4)71"/>
      <sheetName val="TIT1_(3)71"/>
      <sheetName val="TIT1_(6)71"/>
      <sheetName val="TVE1_20&quot;71"/>
      <sheetName val="LA2_20&quot;71"/>
      <sheetName val="T5_20&quot;71"/>
      <sheetName val="ANT3_20&quot;_I71"/>
      <sheetName val="_EvaluaciónTV72"/>
      <sheetName val="BS_Workings61"/>
      <sheetName val="Below_EBITDA61"/>
      <sheetName val="P&amp;L_Divs61"/>
      <sheetName val="Non_Fin_Graphs61"/>
      <sheetName val="EST_DIFU_XLS61"/>
      <sheetName val="PRC-TV_(0)59"/>
      <sheetName val="Super_Auto_Enero54"/>
      <sheetName val="Financial_Statements46"/>
      <sheetName val="Web_-_CoView46"/>
      <sheetName val="AUD_marca_TVE47"/>
      <sheetName val="PIANO_GENERALE38"/>
      <sheetName val="Pub1_L38"/>
      <sheetName val="NEWS_PREV36"/>
      <sheetName val="94-95-96_P&amp;L29"/>
      <sheetName val="Acumulado_al_25_abril29"/>
      <sheetName val="Semana_11_al_16_abril29"/>
      <sheetName val="Semana_19_al_26_Abril29"/>
      <sheetName val="Dsctos_con_redondeo29"/>
      <sheetName val="Mercer_Subs30"/>
      <sheetName val="Loan_Amortization_Table30"/>
      <sheetName val="Base_datos21"/>
      <sheetName val="P&amp;L_POST_OREO21"/>
      <sheetName val="P&amp;L_H_BUNCHES21"/>
      <sheetName val="Participacion_Septiembre21"/>
      <sheetName val="flow__pren_P_F_21"/>
      <sheetName val="27_abril21"/>
      <sheetName val="RESUMEN_ECONÓMICO21"/>
      <sheetName val="RESUM_ECO_X_MESES21"/>
      <sheetName val="TIT_PRENSA21"/>
      <sheetName val="TIT__PRENSA21"/>
      <sheetName val="CAL__PRENSA21"/>
      <sheetName val="CAL_PRENSA21"/>
      <sheetName val="TIT_REVISTAS21"/>
      <sheetName val="CAL_REVISTAS21"/>
      <sheetName val="CAL_PRODUCCION21"/>
      <sheetName val="TIT_INTERNET21"/>
      <sheetName val="CAL_INTERNET21"/>
      <sheetName val="Optico_21"/>
      <sheetName val="TIT_RADIO21"/>
      <sheetName val="RK__RADIO_21"/>
      <sheetName val="CAL_RADIO_21"/>
      <sheetName val="BLOQUE_(2)72"/>
      <sheetName val="ANT3_72"/>
      <sheetName val="TVE1_CAN72"/>
      <sheetName val="TVE2_CAN72"/>
      <sheetName val="TIT_(2)72"/>
      <sheetName val="Prensa_consolidado72"/>
      <sheetName val="Prensa_Pag_col72"/>
      <sheetName val="Prensa_Pag_B-n_legal72"/>
      <sheetName val="TIT1_(4)72"/>
      <sheetName val="TIT1_(3)72"/>
      <sheetName val="TIT1_(6)72"/>
      <sheetName val="TVE1_20&quot;72"/>
      <sheetName val="LA2_20&quot;72"/>
      <sheetName val="T5_20&quot;72"/>
      <sheetName val="ANT3_20&quot;_I72"/>
      <sheetName val="_EvaluaciónTV73"/>
      <sheetName val="BS_Workings62"/>
      <sheetName val="Below_EBITDA62"/>
      <sheetName val="P&amp;L_Divs62"/>
      <sheetName val="Non_Fin_Graphs62"/>
      <sheetName val="EST_DIFU_XLS62"/>
      <sheetName val="PRC-TV_(0)60"/>
      <sheetName val="Super_Auto_Enero55"/>
      <sheetName val="Financial_Statements47"/>
      <sheetName val="Web_-_CoView47"/>
      <sheetName val="AUD_marca_TVE48"/>
      <sheetName val="PIANO_GENERALE39"/>
      <sheetName val="Pub1_L39"/>
      <sheetName val="NEWS_PREV37"/>
      <sheetName val="94-95-96_P&amp;L30"/>
      <sheetName val="Acumulado_al_25_abril30"/>
      <sheetName val="Semana_11_al_16_abril30"/>
      <sheetName val="Semana_19_al_26_Abril30"/>
      <sheetName val="Dsctos_con_redondeo30"/>
      <sheetName val="Mercer_Subs31"/>
      <sheetName val="Loan_Amortization_Table31"/>
      <sheetName val="Base_datos22"/>
      <sheetName val="P&amp;L_POST_OREO22"/>
      <sheetName val="P&amp;L_H_BUNCHES22"/>
      <sheetName val="Participacion_Septiembre22"/>
      <sheetName val="flow__pren_P_F_22"/>
      <sheetName val="27_abril22"/>
      <sheetName val="RESUMEN_ECONÓMICO22"/>
      <sheetName val="RESUM_ECO_X_MESES22"/>
      <sheetName val="TIT_PRENSA22"/>
      <sheetName val="TIT__PRENSA22"/>
      <sheetName val="CAL__PRENSA22"/>
      <sheetName val="CAL_PRENSA22"/>
      <sheetName val="TIT_REVISTAS22"/>
      <sheetName val="CAL_REVISTAS22"/>
      <sheetName val="CAL_PRODUCCION22"/>
      <sheetName val="TIT_INTERNET22"/>
      <sheetName val="CAL_INTERNET22"/>
      <sheetName val="Optico_22"/>
      <sheetName val="TIT_RADIO22"/>
      <sheetName val="RK__RADIO_22"/>
      <sheetName val="CAL_RADIO_22"/>
      <sheetName val="n.s.e."/>
      <sheetName val="RANKING"/>
      <sheetName val="Plano"/>
      <sheetName val="anarev"/>
      <sheetName val="PAUTAS"/>
      <sheetName val="DETALLADO"/>
      <sheetName val="Balance"/>
      <sheetName val="SEPT 97"/>
      <sheetName val="OCT(2)97"/>
      <sheetName val="Validations"/>
      <sheetName val="BLOQUE_(2)80"/>
      <sheetName val="ANT3_80"/>
      <sheetName val="TVE1_CAN80"/>
      <sheetName val="TVE2_CAN80"/>
      <sheetName val="TIT_(2)80"/>
      <sheetName val="Prensa_consolidado80"/>
      <sheetName val="Prensa_Pag_col80"/>
      <sheetName val="Prensa_Pag_B-n_legal80"/>
      <sheetName val="TIT1_(4)80"/>
      <sheetName val="TIT1_(3)80"/>
      <sheetName val="TIT1_(6)80"/>
      <sheetName val="TVE1_20&quot;80"/>
      <sheetName val="LA2_20&quot;80"/>
      <sheetName val="T5_20&quot;80"/>
      <sheetName val="ANT3_20&quot;_I80"/>
      <sheetName val="_EvaluaciónTV81"/>
      <sheetName val="EST_DIFU_XLS70"/>
      <sheetName val="BS_Workings70"/>
      <sheetName val="Below_EBITDA70"/>
      <sheetName val="P&amp;L_Divs70"/>
      <sheetName val="Non_Fin_Graphs70"/>
      <sheetName val="PRC-TV_(0)68"/>
      <sheetName val="Super_Auto_Enero63"/>
      <sheetName val="Financial_Statements55"/>
      <sheetName val="Web_-_CoView55"/>
      <sheetName val="AUD_marca_TVE56"/>
      <sheetName val="Pub1_L47"/>
      <sheetName val="PIANO_GENERALE47"/>
      <sheetName val="NEWS_PREV45"/>
      <sheetName val="Mercer_Subs39"/>
      <sheetName val="Loan_Amortization_Table39"/>
      <sheetName val="94-95-96_P&amp;L38"/>
      <sheetName val="Acumulado_al_25_abril38"/>
      <sheetName val="Semana_11_al_16_abril38"/>
      <sheetName val="Semana_19_al_26_Abril38"/>
      <sheetName val="Dsctos_con_redondeo38"/>
      <sheetName val="Base_datos30"/>
      <sheetName val="P&amp;L_POST_OREO30"/>
      <sheetName val="P&amp;L_H_BUNCHES30"/>
      <sheetName val="Participacion_Septiembre30"/>
      <sheetName val="flow__pren_P_F_30"/>
      <sheetName val="27_abril30"/>
      <sheetName val="RESUMEN_ECONÓMICO30"/>
      <sheetName val="RESUM_ECO_X_MESES30"/>
      <sheetName val="TIT_PRENSA30"/>
      <sheetName val="TIT__PRENSA30"/>
      <sheetName val="CAL__PRENSA30"/>
      <sheetName val="CAL_PRENSA30"/>
      <sheetName val="TIT_REVISTAS30"/>
      <sheetName val="CAL_REVISTAS30"/>
      <sheetName val="CAL_PRODUCCION30"/>
      <sheetName val="TIT_INTERNET30"/>
      <sheetName val="CAL_INTERNET30"/>
      <sheetName val="Optico_30"/>
      <sheetName val="TIT_RADIO30"/>
      <sheetName val="RK__RADIO_30"/>
      <sheetName val="CAL_RADIO_30"/>
      <sheetName val="BLOQUE_(2)78"/>
      <sheetName val="ANT3_78"/>
      <sheetName val="TVE1_CAN78"/>
      <sheetName val="TVE2_CAN78"/>
      <sheetName val="TIT_(2)78"/>
      <sheetName val="Prensa_consolidado78"/>
      <sheetName val="Prensa_Pag_col78"/>
      <sheetName val="Prensa_Pag_B-n_legal78"/>
      <sheetName val="TIT1_(4)78"/>
      <sheetName val="TIT1_(3)78"/>
      <sheetName val="TIT1_(6)78"/>
      <sheetName val="TVE1_20&quot;78"/>
      <sheetName val="LA2_20&quot;78"/>
      <sheetName val="T5_20&quot;78"/>
      <sheetName val="ANT3_20&quot;_I78"/>
      <sheetName val="_EvaluaciónTV79"/>
      <sheetName val="EST_DIFU_XLS68"/>
      <sheetName val="BS_Workings68"/>
      <sheetName val="Below_EBITDA68"/>
      <sheetName val="P&amp;L_Divs68"/>
      <sheetName val="Non_Fin_Graphs68"/>
      <sheetName val="PRC-TV_(0)66"/>
      <sheetName val="Super_Auto_Enero61"/>
      <sheetName val="Financial_Statements53"/>
      <sheetName val="Web_-_CoView53"/>
      <sheetName val="AUD_marca_TVE54"/>
      <sheetName val="Pub1_L45"/>
      <sheetName val="PIANO_GENERALE45"/>
      <sheetName val="NEWS_PREV43"/>
      <sheetName val="Mercer_Subs37"/>
      <sheetName val="Loan_Amortization_Table37"/>
      <sheetName val="94-95-96_P&amp;L36"/>
      <sheetName val="Acumulado_al_25_abril36"/>
      <sheetName val="Semana_11_al_16_abril36"/>
      <sheetName val="Semana_19_al_26_Abril36"/>
      <sheetName val="Dsctos_con_redondeo36"/>
      <sheetName val="Base_datos28"/>
      <sheetName val="P&amp;L_POST_OREO28"/>
      <sheetName val="P&amp;L_H_BUNCHES28"/>
      <sheetName val="Participacion_Septiembre28"/>
      <sheetName val="flow__pren_P_F_28"/>
      <sheetName val="27_abril28"/>
      <sheetName val="RESUMEN_ECONÓMICO28"/>
      <sheetName val="RESUM_ECO_X_MESES28"/>
      <sheetName val="TIT_PRENSA28"/>
      <sheetName val="TIT__PRENSA28"/>
      <sheetName val="CAL__PRENSA28"/>
      <sheetName val="CAL_PRENSA28"/>
      <sheetName val="TIT_REVISTAS28"/>
      <sheetName val="CAL_REVISTAS28"/>
      <sheetName val="CAL_PRODUCCION28"/>
      <sheetName val="TIT_INTERNET28"/>
      <sheetName val="CAL_INTERNET28"/>
      <sheetName val="Optico_28"/>
      <sheetName val="TIT_RADIO28"/>
      <sheetName val="RK__RADIO_28"/>
      <sheetName val="CAL_RADIO_28"/>
      <sheetName val="BLOQUE_(2)77"/>
      <sheetName val="ANT3_77"/>
      <sheetName val="TVE1_CAN77"/>
      <sheetName val="TVE2_CAN77"/>
      <sheetName val="TIT_(2)77"/>
      <sheetName val="Prensa_consolidado77"/>
      <sheetName val="Prensa_Pag_col77"/>
      <sheetName val="Prensa_Pag_B-n_legal77"/>
      <sheetName val="TIT1_(4)77"/>
      <sheetName val="TIT1_(3)77"/>
      <sheetName val="TIT1_(6)77"/>
      <sheetName val="TVE1_20&quot;77"/>
      <sheetName val="LA2_20&quot;77"/>
      <sheetName val="T5_20&quot;77"/>
      <sheetName val="ANT3_20&quot;_I77"/>
      <sheetName val="_EvaluaciónTV78"/>
      <sheetName val="EST_DIFU_XLS67"/>
      <sheetName val="BS_Workings67"/>
      <sheetName val="Below_EBITDA67"/>
      <sheetName val="P&amp;L_Divs67"/>
      <sheetName val="Non_Fin_Graphs67"/>
      <sheetName val="PRC-TV_(0)65"/>
      <sheetName val="Super_Auto_Enero60"/>
      <sheetName val="Financial_Statements52"/>
      <sheetName val="Web_-_CoView52"/>
      <sheetName val="AUD_marca_TVE53"/>
      <sheetName val="Pub1_L44"/>
      <sheetName val="PIANO_GENERALE44"/>
      <sheetName val="NEWS_PREV42"/>
      <sheetName val="Mercer_Subs36"/>
      <sheetName val="Loan_Amortization_Table36"/>
      <sheetName val="94-95-96_P&amp;L35"/>
      <sheetName val="Acumulado_al_25_abril35"/>
      <sheetName val="Semana_11_al_16_abril35"/>
      <sheetName val="Semana_19_al_26_Abril35"/>
      <sheetName val="Dsctos_con_redondeo35"/>
      <sheetName val="Base_datos27"/>
      <sheetName val="P&amp;L_POST_OREO27"/>
      <sheetName val="P&amp;L_H_BUNCHES27"/>
      <sheetName val="Participacion_Septiembre27"/>
      <sheetName val="flow__pren_P_F_27"/>
      <sheetName val="27_abril27"/>
      <sheetName val="RESUMEN_ECONÓMICO27"/>
      <sheetName val="RESUM_ECO_X_MESES27"/>
      <sheetName val="TIT_PRENSA27"/>
      <sheetName val="TIT__PRENSA27"/>
      <sheetName val="CAL__PRENSA27"/>
      <sheetName val="CAL_PRENSA27"/>
      <sheetName val="TIT_REVISTAS27"/>
      <sheetName val="CAL_REVISTAS27"/>
      <sheetName val="CAL_PRODUCCION27"/>
      <sheetName val="TIT_INTERNET27"/>
      <sheetName val="CAL_INTERNET27"/>
      <sheetName val="Optico_27"/>
      <sheetName val="TIT_RADIO27"/>
      <sheetName val="RK__RADIO_27"/>
      <sheetName val="CAL_RADIO_27"/>
      <sheetName val="BLOQUE_(2)76"/>
      <sheetName val="ANT3_76"/>
      <sheetName val="TVE1_CAN76"/>
      <sheetName val="TVE2_CAN76"/>
      <sheetName val="TIT_(2)76"/>
      <sheetName val="Prensa_consolidado76"/>
      <sheetName val="Prensa_Pag_col76"/>
      <sheetName val="Prensa_Pag_B-n_legal76"/>
      <sheetName val="TIT1_(4)76"/>
      <sheetName val="TIT1_(3)76"/>
      <sheetName val="TIT1_(6)76"/>
      <sheetName val="TVE1_20&quot;76"/>
      <sheetName val="LA2_20&quot;76"/>
      <sheetName val="T5_20&quot;76"/>
      <sheetName val="ANT3_20&quot;_I76"/>
      <sheetName val="_EvaluaciónTV77"/>
      <sheetName val="EST_DIFU_XLS66"/>
      <sheetName val="BS_Workings66"/>
      <sheetName val="Below_EBITDA66"/>
      <sheetName val="P&amp;L_Divs66"/>
      <sheetName val="Non_Fin_Graphs66"/>
      <sheetName val="PRC-TV_(0)64"/>
      <sheetName val="Super_Auto_Enero59"/>
      <sheetName val="Financial_Statements51"/>
      <sheetName val="Web_-_CoView51"/>
      <sheetName val="AUD_marca_TVE52"/>
      <sheetName val="Pub1_L43"/>
      <sheetName val="PIANO_GENERALE43"/>
      <sheetName val="NEWS_PREV41"/>
      <sheetName val="Mercer_Subs35"/>
      <sheetName val="Loan_Amortization_Table35"/>
      <sheetName val="94-95-96_P&amp;L34"/>
      <sheetName val="Acumulado_al_25_abril34"/>
      <sheetName val="Semana_11_al_16_abril34"/>
      <sheetName val="Semana_19_al_26_Abril34"/>
      <sheetName val="Dsctos_con_redondeo34"/>
      <sheetName val="Base_datos26"/>
      <sheetName val="P&amp;L_POST_OREO26"/>
      <sheetName val="P&amp;L_H_BUNCHES26"/>
      <sheetName val="Participacion_Septiembre26"/>
      <sheetName val="flow__pren_P_F_26"/>
      <sheetName val="27_abril26"/>
      <sheetName val="RESUMEN_ECONÓMICO26"/>
      <sheetName val="RESUM_ECO_X_MESES26"/>
      <sheetName val="TIT_PRENSA26"/>
      <sheetName val="TIT__PRENSA26"/>
      <sheetName val="CAL__PRENSA26"/>
      <sheetName val="CAL_PRENSA26"/>
      <sheetName val="TIT_REVISTAS26"/>
      <sheetName val="CAL_REVISTAS26"/>
      <sheetName val="CAL_PRODUCCION26"/>
      <sheetName val="TIT_INTERNET26"/>
      <sheetName val="CAL_INTERNET26"/>
      <sheetName val="Optico_26"/>
      <sheetName val="TIT_RADIO26"/>
      <sheetName val="RK__RADIO_26"/>
      <sheetName val="CAL_RADIO_26"/>
      <sheetName val="BLOQUE_(2)75"/>
      <sheetName val="ANT3_75"/>
      <sheetName val="TVE1_CAN75"/>
      <sheetName val="TVE2_CAN75"/>
      <sheetName val="TIT_(2)75"/>
      <sheetName val="Prensa_consolidado75"/>
      <sheetName val="Prensa_Pag_col75"/>
      <sheetName val="Prensa_Pag_B-n_legal75"/>
      <sheetName val="TIT1_(4)75"/>
      <sheetName val="TIT1_(3)75"/>
      <sheetName val="TIT1_(6)75"/>
      <sheetName val="TVE1_20&quot;75"/>
      <sheetName val="LA2_20&quot;75"/>
      <sheetName val="T5_20&quot;75"/>
      <sheetName val="ANT3_20&quot;_I75"/>
      <sheetName val="_EvaluaciónTV76"/>
      <sheetName val="EST_DIFU_XLS65"/>
      <sheetName val="BS_Workings65"/>
      <sheetName val="Below_EBITDA65"/>
      <sheetName val="P&amp;L_Divs65"/>
      <sheetName val="Non_Fin_Graphs65"/>
      <sheetName val="PRC-TV_(0)63"/>
      <sheetName val="Super_Auto_Enero58"/>
      <sheetName val="Financial_Statements50"/>
      <sheetName val="Web_-_CoView50"/>
      <sheetName val="AUD_marca_TVE51"/>
      <sheetName val="Pub1_L42"/>
      <sheetName val="BLOQUE_(2)74"/>
      <sheetName val="ANT3_74"/>
      <sheetName val="TVE1_CAN74"/>
      <sheetName val="TVE2_CAN74"/>
      <sheetName val="TIT_(2)74"/>
      <sheetName val="Prensa_consolidado74"/>
      <sheetName val="Prensa_Pag_col74"/>
      <sheetName val="Prensa_Pag_B-n_legal74"/>
      <sheetName val="TIT1_(4)74"/>
      <sheetName val="TIT1_(3)74"/>
      <sheetName val="TIT1_(6)74"/>
      <sheetName val="TVE1_20&quot;74"/>
      <sheetName val="LA2_20&quot;74"/>
      <sheetName val="T5_20&quot;74"/>
      <sheetName val="ANT3_20&quot;_I74"/>
      <sheetName val="_EvaluaciónTV75"/>
      <sheetName val="BS_Workings64"/>
      <sheetName val="Below_EBITDA64"/>
      <sheetName val="P&amp;L_Divs64"/>
      <sheetName val="Non_Fin_Graphs64"/>
      <sheetName val="EST_DIFU_XLS64"/>
      <sheetName val="PRC-TV_(0)62"/>
      <sheetName val="Super_Auto_Enero57"/>
      <sheetName val="Financial_Statements49"/>
      <sheetName val="Web_-_CoView49"/>
      <sheetName val="AUD_marca_TVE50"/>
      <sheetName val="Pub1_L41"/>
      <sheetName val="NEWS_PREV39"/>
      <sheetName val="PIANO_GENERALE41"/>
      <sheetName val="Mercer_Subs33"/>
      <sheetName val="Loan_Amortization_Table33"/>
      <sheetName val="94-95-96_P&amp;L32"/>
      <sheetName val="Acumulado_al_25_abril32"/>
      <sheetName val="Semana_11_al_16_abril32"/>
      <sheetName val="Semana_19_al_26_Abril32"/>
      <sheetName val="Dsctos_con_redondeo32"/>
      <sheetName val="Base_datos24"/>
      <sheetName val="P&amp;L_POST_OREO24"/>
      <sheetName val="P&amp;L_H_BUNCHES24"/>
      <sheetName val="Participacion_Septiembre24"/>
      <sheetName val="flow__pren_P_F_24"/>
      <sheetName val="27_abril24"/>
      <sheetName val="RESUMEN_ECONÓMICO24"/>
      <sheetName val="RESUM_ECO_X_MESES24"/>
      <sheetName val="TIT_PRENSA24"/>
      <sheetName val="TIT__PRENSA24"/>
      <sheetName val="CAL__PRENSA24"/>
      <sheetName val="CAL_PRENSA24"/>
      <sheetName val="TIT_REVISTAS24"/>
      <sheetName val="CAL_REVISTAS24"/>
      <sheetName val="CAL_PRODUCCION24"/>
      <sheetName val="TIT_INTERNET24"/>
      <sheetName val="CAL_INTERNET24"/>
      <sheetName val="Optico_24"/>
      <sheetName val="TIT_RADIO24"/>
      <sheetName val="RK__RADIO_24"/>
      <sheetName val="CAL_RADIO_24"/>
      <sheetName val="PIANO_GENERALE42"/>
      <sheetName val="NEWS_PREV40"/>
      <sheetName val="Mercer_Subs34"/>
      <sheetName val="Loan_Amortization_Table34"/>
      <sheetName val="94-95-96_P&amp;L33"/>
      <sheetName val="Acumulado_al_25_abril33"/>
      <sheetName val="Semana_11_al_16_abril33"/>
      <sheetName val="Semana_19_al_26_Abril33"/>
      <sheetName val="Dsctos_con_redondeo33"/>
      <sheetName val="Base_datos25"/>
      <sheetName val="P&amp;L_POST_OREO25"/>
      <sheetName val="P&amp;L_H_BUNCHES25"/>
      <sheetName val="Participacion_Septiembre25"/>
      <sheetName val="flow__pren_P_F_25"/>
      <sheetName val="27_abril25"/>
      <sheetName val="RESUMEN_ECONÓMICO25"/>
      <sheetName val="RESUM_ECO_X_MESES25"/>
      <sheetName val="TIT_PRENSA25"/>
      <sheetName val="TIT__PRENSA25"/>
      <sheetName val="CAL__PRENSA25"/>
      <sheetName val="CAL_PRENSA25"/>
      <sheetName val="TIT_REVISTAS25"/>
      <sheetName val="CAL_REVISTAS25"/>
      <sheetName val="CAL_PRODUCCION25"/>
      <sheetName val="TIT_INTERNET25"/>
      <sheetName val="CAL_INTERNET25"/>
      <sheetName val="Optico_25"/>
      <sheetName val="TIT_RADIO25"/>
      <sheetName val="RK__RADIO_25"/>
      <sheetName val="CAL_RADIO_25"/>
      <sheetName val="BLOQUE_(2)79"/>
      <sheetName val="ANT3_79"/>
      <sheetName val="TVE1_CAN79"/>
      <sheetName val="TVE2_CAN79"/>
      <sheetName val="TIT_(2)79"/>
      <sheetName val="Prensa_consolidado79"/>
      <sheetName val="Prensa_Pag_col79"/>
      <sheetName val="Prensa_Pag_B-n_legal79"/>
      <sheetName val="TIT1_(4)79"/>
      <sheetName val="TIT1_(3)79"/>
      <sheetName val="TIT1_(6)79"/>
      <sheetName val="TVE1_20&quot;79"/>
      <sheetName val="LA2_20&quot;79"/>
      <sheetName val="T5_20&quot;79"/>
      <sheetName val="ANT3_20&quot;_I79"/>
      <sheetName val="_EvaluaciónTV80"/>
      <sheetName val="EST_DIFU_XLS69"/>
      <sheetName val="BS_Workings69"/>
      <sheetName val="Below_EBITDA69"/>
      <sheetName val="P&amp;L_Divs69"/>
      <sheetName val="Non_Fin_Graphs69"/>
      <sheetName val="PRC-TV_(0)67"/>
      <sheetName val="Super_Auto_Enero62"/>
      <sheetName val="Financial_Statements54"/>
      <sheetName val="Web_-_CoView54"/>
      <sheetName val="AUD_marca_TVE55"/>
      <sheetName val="Pub1_L46"/>
      <sheetName val="PIANO_GENERALE46"/>
      <sheetName val="NEWS_PREV44"/>
      <sheetName val="Mercer_Subs38"/>
      <sheetName val="Loan_Amortization_Table38"/>
      <sheetName val="94-95-96_P&amp;L37"/>
      <sheetName val="Acumulado_al_25_abril37"/>
      <sheetName val="Semana_11_al_16_abril37"/>
      <sheetName val="Semana_19_al_26_Abril37"/>
      <sheetName val="Dsctos_con_redondeo37"/>
      <sheetName val="Base_datos29"/>
      <sheetName val="P&amp;L_POST_OREO29"/>
      <sheetName val="P&amp;L_H_BUNCHES29"/>
      <sheetName val="Participacion_Septiembre29"/>
      <sheetName val="flow__pren_P_F_29"/>
      <sheetName val="27_abril29"/>
      <sheetName val="RESUMEN_ECONÓMICO29"/>
      <sheetName val="RESUM_ECO_X_MESES29"/>
      <sheetName val="TIT_PRENSA29"/>
      <sheetName val="TIT__PRENSA29"/>
      <sheetName val="CAL__PRENSA29"/>
      <sheetName val="CAL_PRENSA29"/>
      <sheetName val="TIT_REVISTAS29"/>
      <sheetName val="CAL_REVISTAS29"/>
      <sheetName val="CAL_PRODUCCION29"/>
      <sheetName val="TIT_INTERNET29"/>
      <sheetName val="CAL_INTERNET29"/>
      <sheetName val="Optico_29"/>
      <sheetName val="TIT_RADIO29"/>
      <sheetName val="RK__RADIO_29"/>
      <sheetName val="CAL_RADIO_29"/>
      <sheetName val="BLOQUE_(2)81"/>
      <sheetName val="ANT3_81"/>
      <sheetName val="TVE1_CAN81"/>
      <sheetName val="TVE2_CAN81"/>
      <sheetName val="TIT_(2)81"/>
      <sheetName val="Prensa_consolidado81"/>
      <sheetName val="Prensa_Pag_col81"/>
      <sheetName val="Prensa_Pag_B-n_legal81"/>
      <sheetName val="TIT1_(4)81"/>
      <sheetName val="TIT1_(3)81"/>
      <sheetName val="TIT1_(6)81"/>
      <sheetName val="TVE1_20&quot;81"/>
      <sheetName val="LA2_20&quot;81"/>
      <sheetName val="T5_20&quot;81"/>
      <sheetName val="ANT3_20&quot;_I81"/>
      <sheetName val="_EvaluaciónTV82"/>
      <sheetName val="EST_DIFU_XLS71"/>
      <sheetName val="BS_Workings71"/>
      <sheetName val="Below_EBITDA71"/>
      <sheetName val="P&amp;L_Divs71"/>
      <sheetName val="Non_Fin_Graphs71"/>
      <sheetName val="PRC-TV_(0)69"/>
      <sheetName val="Super_Auto_Enero64"/>
      <sheetName val="Financial_Statements56"/>
      <sheetName val="Web_-_CoView56"/>
      <sheetName val="AUD_marca_TVE57"/>
      <sheetName val="Pub1_L48"/>
      <sheetName val="PIANO_GENERALE48"/>
      <sheetName val="NEWS_PREV46"/>
      <sheetName val="Mercer_Subs40"/>
      <sheetName val="Loan_Amortization_Table40"/>
      <sheetName val="94-95-96_P&amp;L39"/>
      <sheetName val="Acumulado_al_25_abril39"/>
      <sheetName val="Semana_11_al_16_abril39"/>
      <sheetName val="Semana_19_al_26_Abril39"/>
      <sheetName val="Dsctos_con_redondeo39"/>
      <sheetName val="Base_datos31"/>
      <sheetName val="P&amp;L_POST_OREO31"/>
      <sheetName val="P&amp;L_H_BUNCHES31"/>
      <sheetName val="Participacion_Septiembre31"/>
      <sheetName val="flow__pren_P_F_31"/>
      <sheetName val="27_abril31"/>
      <sheetName val="RESUMEN_ECONÓMICO31"/>
      <sheetName val="RESUM_ECO_X_MESES31"/>
      <sheetName val="TIT_PRENSA31"/>
      <sheetName val="TIT__PRENSA31"/>
      <sheetName val="CAL__PRENSA31"/>
      <sheetName val="CAL_PRENSA31"/>
      <sheetName val="TIT_REVISTAS31"/>
      <sheetName val="CAL_REVISTAS31"/>
      <sheetName val="CAL_PRODUCCION31"/>
      <sheetName val="TIT_INTERNET31"/>
      <sheetName val="CAL_INTERNET31"/>
      <sheetName val="Optico_31"/>
      <sheetName val="TIT_RADIO31"/>
      <sheetName val="RK__RADIO_31"/>
      <sheetName val="CAL_RADIO_31"/>
      <sheetName val="SEPT_97"/>
      <sheetName val="n_s_e_"/>
      <sheetName val="n_s_e_1"/>
      <sheetName val="n_s_e_2"/>
      <sheetName val="SEPT_971"/>
      <sheetName val="SEPT_972"/>
      <sheetName val="BLOQUE_(2)82"/>
      <sheetName val="ANT3_82"/>
      <sheetName val="TVE1_CAN82"/>
      <sheetName val="TVE2_CAN82"/>
      <sheetName val="TIT_(2)82"/>
      <sheetName val="Prensa_consolidado82"/>
      <sheetName val="Prensa_Pag_col82"/>
      <sheetName val="Prensa_Pag_B-n_legal82"/>
      <sheetName val="TIT1_(4)82"/>
      <sheetName val="TIT1_(3)82"/>
      <sheetName val="TIT1_(6)82"/>
      <sheetName val="TVE1_20&quot;82"/>
      <sheetName val="LA2_20&quot;82"/>
      <sheetName val="T5_20&quot;82"/>
      <sheetName val="ANT3_20&quot;_I82"/>
      <sheetName val="_EvaluaciónTV83"/>
      <sheetName val="BS_Workings72"/>
      <sheetName val="Below_EBITDA72"/>
      <sheetName val="P&amp;L_Divs72"/>
      <sheetName val="Non_Fin_Graphs72"/>
      <sheetName val="EST_DIFU_XLS72"/>
      <sheetName val="PRC-TV_(0)70"/>
      <sheetName val="Super_Auto_Enero65"/>
      <sheetName val="Financial_Statements57"/>
      <sheetName val="Web_-_CoView57"/>
      <sheetName val="AUD_marca_TVE58"/>
      <sheetName val="Pub1_L49"/>
      <sheetName val="PIANO_GENERALE49"/>
      <sheetName val="94-95-96_P&amp;L40"/>
      <sheetName val="Acumulado_al_25_abril40"/>
      <sheetName val="Semana_11_al_16_abril40"/>
      <sheetName val="Semana_19_al_26_Abril40"/>
      <sheetName val="Dsctos_con_redondeo40"/>
      <sheetName val="NEWS_PREV47"/>
      <sheetName val="Mercer_Subs41"/>
      <sheetName val="Loan_Amortization_Table41"/>
      <sheetName val="Base_datos32"/>
      <sheetName val="P&amp;L_POST_OREO32"/>
      <sheetName val="P&amp;L_H_BUNCHES32"/>
      <sheetName val="Participacion_Septiembre32"/>
      <sheetName val="flow__pren_P_F_32"/>
      <sheetName val="RESUMEN_ECONÓMICO32"/>
      <sheetName val="RESUM_ECO_X_MESES32"/>
      <sheetName val="TIT_PRENSA32"/>
      <sheetName val="TIT__PRENSA32"/>
      <sheetName val="CAL__PRENSA32"/>
      <sheetName val="CAL_PRENSA32"/>
      <sheetName val="TIT_REVISTAS32"/>
      <sheetName val="CAL_REVISTAS32"/>
      <sheetName val="CAL_PRODUCCION32"/>
      <sheetName val="TIT_INTERNET32"/>
      <sheetName val="CAL_INTERNET32"/>
      <sheetName val="Optico_32"/>
      <sheetName val="TIT_RADIO32"/>
      <sheetName val="RK__RADIO_32"/>
      <sheetName val="CAL_RADIO_32"/>
      <sheetName val="27_abril32"/>
      <sheetName val="SEPT_973"/>
      <sheetName val="n_s_e_3"/>
      <sheetName val="BLOQUE_(2)83"/>
      <sheetName val="ANT3_83"/>
      <sheetName val="TVE1_CAN83"/>
      <sheetName val="TVE2_CAN83"/>
      <sheetName val="TIT_(2)83"/>
      <sheetName val="Prensa_consolidado83"/>
      <sheetName val="Prensa_Pag_col83"/>
      <sheetName val="Prensa_Pag_B-n_legal83"/>
      <sheetName val="TIT1_(4)83"/>
      <sheetName val="TIT1_(3)83"/>
      <sheetName val="TIT1_(6)83"/>
      <sheetName val="TVE1_20&quot;83"/>
      <sheetName val="LA2_20&quot;83"/>
      <sheetName val="T5_20&quot;83"/>
      <sheetName val="ANT3_20&quot;_I83"/>
      <sheetName val="_EvaluaciónTV84"/>
      <sheetName val="BS_Workings73"/>
      <sheetName val="Below_EBITDA73"/>
      <sheetName val="P&amp;L_Divs73"/>
      <sheetName val="Non_Fin_Graphs73"/>
      <sheetName val="EST_DIFU_XLS73"/>
      <sheetName val="PRC-TV_(0)71"/>
      <sheetName val="Super_Auto_Enero66"/>
      <sheetName val="AUD_marca_TVE59"/>
      <sheetName val="Financial_Statements58"/>
      <sheetName val="Web_-_CoView58"/>
      <sheetName val="Pub1_L50"/>
      <sheetName val="PIANO_GENERALE50"/>
      <sheetName val="Mercer_Subs42"/>
      <sheetName val="Loan_Amortization_Table42"/>
      <sheetName val="NEWS_PREV48"/>
      <sheetName val="94-95-96_P&amp;L41"/>
      <sheetName val="Acumulado_al_25_abril41"/>
      <sheetName val="Semana_11_al_16_abril41"/>
      <sheetName val="Semana_19_al_26_Abril41"/>
      <sheetName val="Dsctos_con_redondeo41"/>
      <sheetName val="Base_datos33"/>
      <sheetName val="P&amp;L_POST_OREO33"/>
      <sheetName val="P&amp;L_H_BUNCHES33"/>
      <sheetName val="Participacion_Septiembre33"/>
      <sheetName val="flow__pren_P_F_33"/>
      <sheetName val="RESUMEN_ECONÓMICO33"/>
      <sheetName val="RESUM_ECO_X_MESES33"/>
      <sheetName val="TIT_PRENSA33"/>
      <sheetName val="TIT__PRENSA33"/>
      <sheetName val="CAL__PRENSA33"/>
      <sheetName val="CAL_PRENSA33"/>
      <sheetName val="TIT_REVISTAS33"/>
      <sheetName val="CAL_REVISTAS33"/>
      <sheetName val="CAL_PRODUCCION33"/>
      <sheetName val="TIT_INTERNET33"/>
      <sheetName val="CAL_INTERNET33"/>
      <sheetName val="Optico_33"/>
      <sheetName val="TIT_RADIO33"/>
      <sheetName val="RK__RADIO_33"/>
      <sheetName val="CAL_RADIO_33"/>
      <sheetName val="27_abril33"/>
      <sheetName val="SEPT_974"/>
      <sheetName val="n_s_e_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 refreshError="1"/>
      <sheetData sheetId="127" refreshError="1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 refreshError="1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 refreshError="1"/>
      <sheetData sheetId="509" refreshError="1"/>
      <sheetData sheetId="510" refreshError="1"/>
      <sheetData sheetId="51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/>
      <sheetData sheetId="527" refreshError="1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 refreshError="1"/>
      <sheetData sheetId="702" refreshError="1"/>
      <sheetData sheetId="703" refreshError="1"/>
      <sheetData sheetId="704" refreshError="1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 refreshError="1"/>
      <sheetData sheetId="818" refreshError="1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 refreshError="1"/>
      <sheetData sheetId="873" refreshError="1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 refreshError="1"/>
      <sheetData sheetId="1087" refreshError="1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 refreshError="1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.Portada"/>
      <sheetName val=".Briefing"/>
      <sheetName val=".Cambios"/>
      <sheetName val=".Objetivos"/>
      <sheetName val=".Argumento Estrategia"/>
      <sheetName val=".OpticoCampaña"/>
      <sheetName val=".Cobertura TV"/>
      <sheetName val=".OpticoTV.CORE"/>
      <sheetName val=".OpticoTV.BROAD"/>
      <sheetName val=".Resumen TV"/>
      <sheetName val=".CORE  PLANIFICA"/>
      <sheetName val=".EvaluaciónTV"/>
      <sheetName val=".BROAD PLANIFICA"/>
      <sheetName val=".Presupuesto"/>
      <sheetName val=".Exterior"/>
      <sheetName val="VisionadoBROAD"/>
      <sheetName val=".Visionado CORE"/>
      <sheetName val="REV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RCAL"/>
      <sheetName val="ALT1"/>
      <sheetName val="AESTRAT1"/>
      <sheetName val="ABLOQ1"/>
      <sheetName val="ARESECON"/>
      <sheetName val="AGRAF2"/>
      <sheetName val="FORTA"/>
      <sheetName val="ALBACETE"/>
      <sheetName val="ALCALA 466"/>
      <sheetName val="ALCALA DE HENARES"/>
      <sheetName val="ALCOBENDAS"/>
      <sheetName val="ALCOY"/>
      <sheetName val="ALGECIRAS"/>
      <sheetName val="ALICANTE"/>
      <sheetName val="ALICANTE II"/>
      <sheetName val="ALMERIA"/>
      <sheetName val="ANTONIO LÓPEZ"/>
      <sheetName val="ARANJUEZ"/>
      <sheetName val="ARROYO DEL OLIVAR"/>
      <sheetName val="AVILES"/>
      <sheetName val="BILBAO"/>
      <sheetName val="BURGOS I"/>
      <sheetName val="BURGOS II"/>
      <sheetName val="CIUDAD REAL"/>
      <sheetName val="CONDE DUQUE"/>
      <sheetName val="CÓRCEGA"/>
      <sheetName val="CÓRDOBA"/>
      <sheetName val="CUENCA"/>
      <sheetName val="ELCHE"/>
      <sheetName val="FABREGADA"/>
      <sheetName val="FIGUERAS"/>
      <sheetName val="FUENCARRAL"/>
      <sheetName val="FUENLABRADA"/>
      <sheetName val="GERONA"/>
      <sheetName val="GETAFE"/>
      <sheetName val="GIJÓN CONSTITUCIÓN"/>
      <sheetName val="GIJÓN P.IGLESIAS"/>
      <sheetName val="GRANADA"/>
      <sheetName val="GRANOLLERS"/>
      <sheetName val="GUADALAJARA"/>
      <sheetName val="HORTALEZA"/>
      <sheetName val="INF. MERCEDES"/>
      <sheetName val="JAEN"/>
      <sheetName val="JEREZ"/>
      <sheetName val="JOSÉ DEL HIERRO"/>
      <sheetName val="LA LAGUNA"/>
      <sheetName val="LAS ROZAS"/>
      <sheetName val="LEGANÉS 2 R.SOFIA"/>
      <sheetName val="LEON"/>
      <sheetName val="LÉRIDA"/>
      <sheetName val="LOGROÑO"/>
      <sheetName val="LUGO"/>
      <sheetName val="MALAGA2 (BAILEN)"/>
      <sheetName val="MALAGA3 (EL PALO)"/>
      <sheetName val="MALAGA4 (LARIOS)"/>
      <sheetName val="MALAGA 5 (Plaza Mayor)"/>
      <sheetName val="MALAGA1 (VELAZQUEZ)"/>
      <sheetName val="MALLORCA"/>
      <sheetName val="MANACOR"/>
      <sheetName val="MARAGALL"/>
      <sheetName val="MATARO"/>
      <sheetName val="MURCIA El Rollo"/>
      <sheetName val="MURCIA Norte"/>
      <sheetName val="OLOT"/>
      <sheetName val="OVIEDO"/>
      <sheetName val="P.IMPERIAL"/>
      <sheetName val="PALENCIA"/>
      <sheetName val="PAMPLONA AV.ZARAGOZA"/>
      <sheetName val="PAMPLONA SIMONENA"/>
      <sheetName val="PONFERRADA"/>
      <sheetName val="PONTEVEDRA"/>
      <sheetName val="P SAN JUAN"/>
      <sheetName val="REUS"/>
      <sheetName val="RIVAS"/>
      <sheetName val="SABADELL"/>
      <sheetName val="SAN SEB."/>
      <sheetName val="SANT ADRIA"/>
      <sheetName val="SAN JOAN D´ESPI"/>
      <sheetName val="SANTS MONTJUIC"/>
      <sheetName val="SANTANDER"/>
      <sheetName val="SANTIAGO"/>
      <sheetName val="SEVILLA"/>
      <sheetName val="SS REYES"/>
      <sheetName val="TARRASA"/>
      <sheetName val="TENERIFE"/>
      <sheetName val="TOLEDO"/>
      <sheetName val="TORRELAVEGA"/>
      <sheetName val="TORREVIEJA"/>
      <sheetName val="TUDELA"/>
      <sheetName val="VALENCIA M.RODRIGO"/>
      <sheetName val="VALLADOLID"/>
      <sheetName val="VALLECAS"/>
      <sheetName val="VIC"/>
      <sheetName val="VIGO"/>
      <sheetName val="VILANOVA"/>
      <sheetName val="VILLALBA"/>
      <sheetName val="VILLAVERDE"/>
      <sheetName val="VINATEROS"/>
      <sheetName val="VITORIA"/>
      <sheetName val="ZAMORA"/>
      <sheetName val="ZARAGOZA"/>
      <sheetName val="1º TRIM"/>
      <sheetName val="2º TRIM"/>
      <sheetName val="3º TRIM"/>
      <sheetName val="4º TRIM"/>
      <sheetName val="ACUMULADO 2003"/>
      <sheetName val="Portada"/>
      <sheetName val="bac4"/>
      <sheetName val="ALCALA_466"/>
      <sheetName val="ALCALA_DE_HENARES"/>
      <sheetName val="ALICANTE_II"/>
      <sheetName val="ANTONIO_LÓPEZ"/>
      <sheetName val="ARROYO_DEL_OLIVAR"/>
      <sheetName val="BURGOS_I"/>
      <sheetName val="BURGOS_II"/>
      <sheetName val="CIUDAD_REAL"/>
      <sheetName val="CONDE_DUQUE"/>
      <sheetName val="GIJÓN_CONSTITUCIÓN"/>
      <sheetName val="GIJÓN_P_IGLESIAS"/>
      <sheetName val="INF__MERCEDES"/>
      <sheetName val="JOSÉ_DEL_HIERRO"/>
      <sheetName val="LA_LAGUNA"/>
      <sheetName val="LAS_ROZAS"/>
      <sheetName val="LEGANÉS_2_R_SOFIA"/>
      <sheetName val="MALAGA2_(BAILEN)"/>
      <sheetName val="MALAGA3_(EL_PALO)"/>
      <sheetName val="MALAGA4_(LARIOS)"/>
      <sheetName val="MALAGA_5_(Plaza_Mayor)"/>
      <sheetName val="MALAGA1_(VELAZQUEZ)"/>
      <sheetName val="MURCIA_El_Rollo"/>
      <sheetName val="MURCIA_Norte"/>
      <sheetName val="P_IMPERIAL"/>
      <sheetName val="PAMPLONA_AV_ZARAGOZA"/>
      <sheetName val="PAMPLONA_SIMONENA"/>
      <sheetName val="P_SAN_JUAN"/>
      <sheetName val="SAN_SEB_"/>
      <sheetName val="SANT_ADRIA"/>
      <sheetName val="SAN_JOAN_D´ESPI"/>
      <sheetName val="SANTS_MONTJUIC"/>
      <sheetName val="SS_REYES"/>
      <sheetName val="VALENCIA_M_RODRIGO"/>
      <sheetName val="1º_TRIM"/>
      <sheetName val="2º_TRIM"/>
      <sheetName val="3º_TRIM"/>
      <sheetName val="4º_TRIM"/>
      <sheetName val="ACUMULADO_2003"/>
      <sheetName val="ALCALA_4661"/>
      <sheetName val="ALCALA_DE_HENARES1"/>
      <sheetName val="ALICANTE_II1"/>
      <sheetName val="ANTONIO_LÓPEZ1"/>
      <sheetName val="ARROYO_DEL_OLIVAR1"/>
      <sheetName val="BURGOS_I1"/>
      <sheetName val="BURGOS_II1"/>
      <sheetName val="CIUDAD_REAL1"/>
      <sheetName val="CONDE_DUQUE1"/>
      <sheetName val="GIJÓN_CONSTITUCIÓN1"/>
      <sheetName val="GIJÓN_P_IGLESIAS1"/>
      <sheetName val="INF__MERCEDES1"/>
      <sheetName val="JOSÉ_DEL_HIERRO1"/>
      <sheetName val="LA_LAGUNA1"/>
      <sheetName val="LAS_ROZAS1"/>
      <sheetName val="LEGANÉS_2_R_SOFIA1"/>
      <sheetName val="MALAGA2_(BAILEN)1"/>
      <sheetName val="MALAGA3_(EL_PALO)1"/>
      <sheetName val="MALAGA4_(LARIOS)1"/>
      <sheetName val="MALAGA_5_(Plaza_Mayor)1"/>
      <sheetName val="MALAGA1_(VELAZQUEZ)1"/>
      <sheetName val="MURCIA_El_Rollo1"/>
      <sheetName val="MURCIA_Norte1"/>
      <sheetName val="P_IMPERIAL1"/>
      <sheetName val="PAMPLONA_AV_ZARAGOZA1"/>
      <sheetName val="PAMPLONA_SIMONENA1"/>
      <sheetName val="P_SAN_JUAN1"/>
      <sheetName val="SAN_SEB_1"/>
      <sheetName val="SANT_ADRIA1"/>
      <sheetName val="SAN_JOAN_D´ESPI1"/>
      <sheetName val="SANTS_MONTJUIC1"/>
      <sheetName val="SS_REYES1"/>
      <sheetName val="VALENCIA_M_RODRIGO1"/>
      <sheetName val="1º_TRIM1"/>
      <sheetName val="2º_TRIM1"/>
      <sheetName val="3º_TRIM1"/>
      <sheetName val="4º_TRIM1"/>
      <sheetName val="ACUMULADO_20031"/>
      <sheetName val=".EvaluaciónTV"/>
      <sheetName val="REV"/>
      <sheetName val="ALCALA_4662"/>
      <sheetName val="ALCALA_DE_HENARES2"/>
      <sheetName val="ALICANTE_II2"/>
      <sheetName val="ANTONIO_LÓPEZ2"/>
      <sheetName val="ARROYO_DEL_OLIVAR2"/>
      <sheetName val="BURGOS_I2"/>
      <sheetName val="BURGOS_II2"/>
      <sheetName val="CIUDAD_REAL2"/>
      <sheetName val="CONDE_DUQUE2"/>
      <sheetName val="GIJÓN_CONSTITUCIÓN2"/>
      <sheetName val="GIJÓN_P_IGLESIAS2"/>
      <sheetName val="INF__MERCEDES2"/>
      <sheetName val="JOSÉ_DEL_HIERRO2"/>
      <sheetName val="LA_LAGUNA2"/>
      <sheetName val="LAS_ROZAS2"/>
      <sheetName val="LEGANÉS_2_R_SOFIA2"/>
      <sheetName val="MALAGA2_(BAILEN)2"/>
      <sheetName val="MALAGA3_(EL_PALO)2"/>
      <sheetName val="MALAGA4_(LARIOS)2"/>
      <sheetName val="MALAGA_5_(Plaza_Mayor)2"/>
      <sheetName val="MALAGA1_(VELAZQUEZ)2"/>
      <sheetName val="MURCIA_El_Rollo2"/>
      <sheetName val="MURCIA_Norte2"/>
      <sheetName val="P_IMPERIAL2"/>
      <sheetName val="PAMPLONA_AV_ZARAGOZA2"/>
      <sheetName val="PAMPLONA_SIMONENA2"/>
      <sheetName val="P_SAN_JUAN2"/>
      <sheetName val="SAN_SEB_2"/>
      <sheetName val="SANT_ADRIA2"/>
      <sheetName val="SAN_JOAN_D´ESPI2"/>
      <sheetName val="SANTS_MONTJUIC2"/>
      <sheetName val="SS_REYES2"/>
      <sheetName val="VALENCIA_M_RODRIGO2"/>
      <sheetName val="1º_TRIM2"/>
      <sheetName val="2º_TRIM2"/>
      <sheetName val="3º_TRIM2"/>
      <sheetName val="4º_TRIM2"/>
      <sheetName val="ACUMULADO_20032"/>
      <sheetName val="_EvaluaciónTV"/>
      <sheetName val="TVE20&quot;"/>
      <sheetName val="BASERATINGS"/>
      <sheetName val="MACMASK1"/>
      <sheetName val="ALCALA_4663"/>
      <sheetName val="ALCALA_DE_HENARES3"/>
      <sheetName val="ALICANTE_II3"/>
      <sheetName val="ANTONIO_LÓPEZ3"/>
      <sheetName val="ARROYO_DEL_OLIVAR3"/>
      <sheetName val="BURGOS_I3"/>
      <sheetName val="BURGOS_II3"/>
      <sheetName val="CIUDAD_REAL3"/>
      <sheetName val="CONDE_DUQUE3"/>
      <sheetName val="GIJÓN_CONSTITUCIÓN3"/>
      <sheetName val="GIJÓN_P_IGLESIAS3"/>
      <sheetName val="INF__MERCEDES3"/>
      <sheetName val="JOSÉ_DEL_HIERRO3"/>
      <sheetName val="LA_LAGUNA3"/>
      <sheetName val="LAS_ROZAS3"/>
      <sheetName val="LEGANÉS_2_R_SOFIA3"/>
      <sheetName val="MALAGA2_(BAILEN)3"/>
      <sheetName val="MALAGA3_(EL_PALO)3"/>
      <sheetName val="MALAGA4_(LARIOS)3"/>
      <sheetName val="MALAGA_5_(Plaza_Mayor)3"/>
      <sheetName val="MALAGA1_(VELAZQUEZ)3"/>
      <sheetName val="MURCIA_El_Rollo3"/>
      <sheetName val="MURCIA_Norte3"/>
      <sheetName val="P_IMPERIAL3"/>
      <sheetName val="PAMPLONA_AV_ZARAGOZA3"/>
      <sheetName val="PAMPLONA_SIMONENA3"/>
      <sheetName val="P_SAN_JUAN3"/>
      <sheetName val="SAN_SEB_3"/>
      <sheetName val="SANT_ADRIA3"/>
      <sheetName val="SAN_JOAN_D´ESPI3"/>
      <sheetName val="SANTS_MONTJUIC3"/>
      <sheetName val="SS_REYES3"/>
      <sheetName val="VALENCIA_M_RODRIGO3"/>
      <sheetName val="1º_TRIM3"/>
      <sheetName val="2º_TRIM3"/>
      <sheetName val="3º_TRIM3"/>
      <sheetName val="4º_TRIM3"/>
      <sheetName val="ACUMULADO_20033"/>
      <sheetName val="_EvaluaciónTV1"/>
      <sheetName val="Datos"/>
      <sheetName val="Cover"/>
      <sheetName val="ALCALA_4664"/>
      <sheetName val="ALCALA_DE_HENARES4"/>
      <sheetName val="ALICANTE_II4"/>
      <sheetName val="ANTONIO_LÓPEZ4"/>
      <sheetName val="ARROYO_DEL_OLIVAR4"/>
      <sheetName val="BURGOS_I4"/>
      <sheetName val="BURGOS_II4"/>
      <sheetName val="CIUDAD_REAL4"/>
      <sheetName val="CONDE_DUQUE4"/>
      <sheetName val="GIJÓN_CONSTITUCIÓN4"/>
      <sheetName val="GIJÓN_P_IGLESIAS4"/>
      <sheetName val="INF__MERCEDES4"/>
      <sheetName val="JOSÉ_DEL_HIERRO4"/>
      <sheetName val="LA_LAGUNA4"/>
      <sheetName val="LAS_ROZAS4"/>
      <sheetName val="LEGANÉS_2_R_SOFIA4"/>
      <sheetName val="MALAGA2_(BAILEN)4"/>
      <sheetName val="MALAGA3_(EL_PALO)4"/>
      <sheetName val="MALAGA4_(LARIOS)4"/>
      <sheetName val="MALAGA_5_(Plaza_Mayor)4"/>
      <sheetName val="MALAGA1_(VELAZQUEZ)4"/>
      <sheetName val="MURCIA_El_Rollo4"/>
      <sheetName val="MURCIA_Norte4"/>
      <sheetName val="P_IMPERIAL4"/>
      <sheetName val="PAMPLONA_AV_ZARAGOZA4"/>
      <sheetName val="PAMPLONA_SIMONENA4"/>
      <sheetName val="P_SAN_JUAN4"/>
      <sheetName val="SAN_SEB_4"/>
      <sheetName val="SANT_ADRIA4"/>
      <sheetName val="SAN_JOAN_D´ESPI4"/>
      <sheetName val="SANTS_MONTJUIC4"/>
      <sheetName val="SS_REYES4"/>
      <sheetName val="VALENCIA_M_RODRIGO4"/>
      <sheetName val="1º_TRIM4"/>
      <sheetName val="2º_TRIM4"/>
      <sheetName val="3º_TRIM4"/>
      <sheetName val="4º_TRIM4"/>
      <sheetName val="ACUMULADO_20034"/>
      <sheetName val="_EvaluaciónTV2"/>
      <sheetName val="ALCALA_4665"/>
      <sheetName val="ALCALA_DE_HENARES5"/>
      <sheetName val="ALICANTE_II5"/>
      <sheetName val="ANTONIO_LÓPEZ5"/>
      <sheetName val="ARROYO_DEL_OLIVAR5"/>
      <sheetName val="BURGOS_I5"/>
      <sheetName val="BURGOS_II5"/>
      <sheetName val="CIUDAD_REAL5"/>
      <sheetName val="CONDE_DUQUE5"/>
      <sheetName val="GIJÓN_CONSTITUCIÓN5"/>
      <sheetName val="GIJÓN_P_IGLESIAS5"/>
      <sheetName val="INF__MERCEDES5"/>
      <sheetName val="JOSÉ_DEL_HIERRO5"/>
      <sheetName val="LA_LAGUNA5"/>
      <sheetName val="LAS_ROZAS5"/>
      <sheetName val="LEGANÉS_2_R_SOFIA5"/>
      <sheetName val="MALAGA2_(BAILEN)5"/>
      <sheetName val="MALAGA3_(EL_PALO)5"/>
      <sheetName val="MALAGA4_(LARIOS)5"/>
      <sheetName val="MALAGA_5_(Plaza_Mayor)5"/>
      <sheetName val="MALAGA1_(VELAZQUEZ)5"/>
      <sheetName val="MURCIA_El_Rollo5"/>
      <sheetName val="MURCIA_Norte5"/>
      <sheetName val="P_IMPERIAL5"/>
      <sheetName val="PAMPLONA_AV_ZARAGOZA5"/>
      <sheetName val="PAMPLONA_SIMONENA5"/>
      <sheetName val="P_SAN_JUAN5"/>
      <sheetName val="SAN_SEB_5"/>
      <sheetName val="SANT_ADRIA5"/>
      <sheetName val="SAN_JOAN_D´ESPI5"/>
      <sheetName val="SANTS_MONTJUIC5"/>
      <sheetName val="SS_REYES5"/>
      <sheetName val="VALENCIA_M_RODRIGO5"/>
      <sheetName val="1º_TRIM5"/>
      <sheetName val="2º_TRIM5"/>
      <sheetName val="3º_TRIM5"/>
      <sheetName val="4º_TRIM5"/>
      <sheetName val="ACUMULADO_20035"/>
      <sheetName val="_EvaluaciónTV3"/>
      <sheetName val="ALCALA_4666"/>
      <sheetName val="ALCALA_DE_HENARES6"/>
      <sheetName val="ALICANTE_II6"/>
      <sheetName val="ANTONIO_LÓPEZ6"/>
      <sheetName val="ARROYO_DEL_OLIVAR6"/>
      <sheetName val="BURGOS_I6"/>
      <sheetName val="BURGOS_II6"/>
      <sheetName val="CIUDAD_REAL6"/>
      <sheetName val="CONDE_DUQUE6"/>
      <sheetName val="GIJÓN_CONSTITUCIÓN6"/>
      <sheetName val="GIJÓN_P_IGLESIAS6"/>
      <sheetName val="INF__MERCEDES6"/>
      <sheetName val="JOSÉ_DEL_HIERRO6"/>
      <sheetName val="LA_LAGUNA6"/>
      <sheetName val="LAS_ROZAS6"/>
      <sheetName val="LEGANÉS_2_R_SOFIA6"/>
      <sheetName val="MALAGA2_(BAILEN)6"/>
      <sheetName val="MALAGA3_(EL_PALO)6"/>
      <sheetName val="MALAGA4_(LARIOS)6"/>
      <sheetName val="MALAGA_5_(Plaza_Mayor)6"/>
      <sheetName val="MALAGA1_(VELAZQUEZ)6"/>
      <sheetName val="MURCIA_El_Rollo6"/>
      <sheetName val="MURCIA_Norte6"/>
      <sheetName val="P_IMPERIAL6"/>
      <sheetName val="PAMPLONA_AV_ZARAGOZA6"/>
      <sheetName val="PAMPLONA_SIMONENA6"/>
      <sheetName val="P_SAN_JUAN6"/>
      <sheetName val="SAN_SEB_6"/>
      <sheetName val="SANT_ADRIA6"/>
      <sheetName val="SAN_JOAN_D´ESPI6"/>
      <sheetName val="SANTS_MONTJUIC6"/>
      <sheetName val="SS_REYES6"/>
      <sheetName val="VALENCIA_M_RODRIGO6"/>
      <sheetName val="1º_TRIM6"/>
      <sheetName val="2º_TRIM6"/>
      <sheetName val="3º_TRIM6"/>
      <sheetName val="4º_TRIM6"/>
      <sheetName val="ACUMULADO_20036"/>
      <sheetName val="_EvaluaciónTV4"/>
      <sheetName val="ALCALA_4667"/>
      <sheetName val="ALCALA_DE_HENARES7"/>
      <sheetName val="ALICANTE_II7"/>
      <sheetName val="ANTONIO_LÓPEZ7"/>
      <sheetName val="ARROYO_DEL_OLIVAR7"/>
      <sheetName val="BURGOS_I7"/>
      <sheetName val="BURGOS_II7"/>
      <sheetName val="CIUDAD_REAL7"/>
      <sheetName val="CONDE_DUQUE7"/>
      <sheetName val="GIJÓN_CONSTITUCIÓN7"/>
      <sheetName val="GIJÓN_P_IGLESIAS7"/>
      <sheetName val="INF__MERCEDES7"/>
      <sheetName val="JOSÉ_DEL_HIERRO7"/>
      <sheetName val="LA_LAGUNA7"/>
      <sheetName val="LAS_ROZAS7"/>
      <sheetName val="LEGANÉS_2_R_SOFIA7"/>
      <sheetName val="MALAGA2_(BAILEN)7"/>
      <sheetName val="MALAGA3_(EL_PALO)7"/>
      <sheetName val="MALAGA4_(LARIOS)7"/>
      <sheetName val="MALAGA_5_(Plaza_Mayor)7"/>
      <sheetName val="MALAGA1_(VELAZQUEZ)7"/>
      <sheetName val="MURCIA_El_Rollo7"/>
      <sheetName val="MURCIA_Norte7"/>
      <sheetName val="P_IMPERIAL7"/>
      <sheetName val="PAMPLONA_AV_ZARAGOZA7"/>
      <sheetName val="PAMPLONA_SIMONENA7"/>
      <sheetName val="P_SAN_JUAN7"/>
      <sheetName val="SAN_SEB_7"/>
      <sheetName val="SANT_ADRIA7"/>
      <sheetName val="SAN_JOAN_D´ESPI7"/>
      <sheetName val="SANTS_MONTJUIC7"/>
      <sheetName val="SS_REYES7"/>
      <sheetName val="VALENCIA_M_RODRIGO7"/>
      <sheetName val="1º_TRIM7"/>
      <sheetName val="2º_TRIM7"/>
      <sheetName val="3º_TRIM7"/>
      <sheetName val="4º_TRIM7"/>
      <sheetName val="ACUMULADO_20037"/>
      <sheetName val="_EvaluaciónTV5"/>
      <sheetName val="CAL-181197"/>
      <sheetName val="CAL-221097"/>
      <sheetName val="ALCALA_4668"/>
      <sheetName val="ALCALA_DE_HENARES8"/>
      <sheetName val="ALICANTE_II8"/>
      <sheetName val="ANTONIO_LÓPEZ8"/>
      <sheetName val="ARROYO_DEL_OLIVAR8"/>
      <sheetName val="BURGOS_I8"/>
      <sheetName val="BURGOS_II8"/>
      <sheetName val="CIUDAD_REAL8"/>
      <sheetName val="CONDE_DUQUE8"/>
      <sheetName val="GIJÓN_CONSTITUCIÓN8"/>
      <sheetName val="GIJÓN_P_IGLESIAS8"/>
      <sheetName val="INF__MERCEDES8"/>
      <sheetName val="JOSÉ_DEL_HIERRO8"/>
      <sheetName val="LA_LAGUNA8"/>
      <sheetName val="LAS_ROZAS8"/>
      <sheetName val="LEGANÉS_2_R_SOFIA8"/>
      <sheetName val="MALAGA2_(BAILEN)8"/>
      <sheetName val="MALAGA3_(EL_PALO)8"/>
      <sheetName val="MALAGA4_(LARIOS)8"/>
      <sheetName val="MALAGA_5_(Plaza_Mayor)8"/>
      <sheetName val="MALAGA1_(VELAZQUEZ)8"/>
      <sheetName val="MURCIA_El_Rollo8"/>
      <sheetName val="MURCIA_Norte8"/>
      <sheetName val="P_IMPERIAL8"/>
      <sheetName val="PAMPLONA_AV_ZARAGOZA8"/>
      <sheetName val="PAMPLONA_SIMONENA8"/>
      <sheetName val="P_SAN_JUAN8"/>
      <sheetName val="SAN_SEB_8"/>
      <sheetName val="SANT_ADRIA8"/>
      <sheetName val="SAN_JOAN_D´ESPI8"/>
      <sheetName val="SANTS_MONTJUIC8"/>
      <sheetName val="SS_REYES8"/>
      <sheetName val="VALENCIA_M_RODRIGO8"/>
      <sheetName val="1º_TRIM8"/>
      <sheetName val="2º_TRIM8"/>
      <sheetName val="3º_TRIM8"/>
      <sheetName val="4º_TRIM8"/>
      <sheetName val="ACUMULADO_20038"/>
      <sheetName val="_EvaluaciónTV6"/>
      <sheetName val="ALCALA_4669"/>
      <sheetName val="ALCALA_DE_HENARES9"/>
      <sheetName val="ALICANTE_II9"/>
      <sheetName val="ANTONIO_LÓPEZ9"/>
      <sheetName val="ARROYO_DEL_OLIVAR9"/>
      <sheetName val="BURGOS_I9"/>
      <sheetName val="BURGOS_II9"/>
      <sheetName val="CIUDAD_REAL9"/>
      <sheetName val="CONDE_DUQUE9"/>
      <sheetName val="GIJÓN_CONSTITUCIÓN9"/>
      <sheetName val="GIJÓN_P_IGLESIAS9"/>
      <sheetName val="INF__MERCEDES9"/>
      <sheetName val="JOSÉ_DEL_HIERRO9"/>
      <sheetName val="LA_LAGUNA9"/>
      <sheetName val="LAS_ROZAS9"/>
      <sheetName val="LEGANÉS_2_R_SOFIA9"/>
      <sheetName val="MALAGA2_(BAILEN)9"/>
      <sheetName val="MALAGA3_(EL_PALO)9"/>
      <sheetName val="MALAGA4_(LARIOS)9"/>
      <sheetName val="MALAGA_5_(Plaza_Mayor)9"/>
      <sheetName val="MALAGA1_(VELAZQUEZ)9"/>
      <sheetName val="MURCIA_El_Rollo9"/>
      <sheetName val="MURCIA_Norte9"/>
      <sheetName val="P_IMPERIAL9"/>
      <sheetName val="PAMPLONA_AV_ZARAGOZA9"/>
      <sheetName val="PAMPLONA_SIMONENA9"/>
      <sheetName val="P_SAN_JUAN9"/>
      <sheetName val="SAN_SEB_9"/>
      <sheetName val="SANT_ADRIA9"/>
      <sheetName val="SAN_JOAN_D´ESPI9"/>
      <sheetName val="SANTS_MONTJUIC9"/>
      <sheetName val="SS_REYES9"/>
      <sheetName val="VALENCIA_M_RODRIGO9"/>
      <sheetName val="1º_TRIM9"/>
      <sheetName val="2º_TRIM9"/>
      <sheetName val="3º_TRIM9"/>
      <sheetName val="4º_TRIM9"/>
      <sheetName val="ACUMULADO_20039"/>
      <sheetName val="_EvaluaciónTV7"/>
      <sheetName val="PIANOPUB'96"/>
      <sheetName val="PIANOPUB'96 (2)"/>
      <sheetName val="PIANOPUB'96 (3)"/>
      <sheetName val="RIPBDG'96"/>
      <sheetName val="PIANOPUB'96_(2)"/>
      <sheetName val="PIANOPUB'96_(3)"/>
      <sheetName val="PIANOPUB'96_(2)1"/>
      <sheetName val="PIANOPUB'96_(3)1"/>
      <sheetName val="PIANOPUB'96_(2)2"/>
      <sheetName val="PIANOPUB'96_(3)2"/>
      <sheetName val="PIANOPUB'96_(2)4"/>
      <sheetName val="PIANOPUB'96_(3)4"/>
      <sheetName val="PIANOPUB'96_(2)3"/>
      <sheetName val="PIANOPUB'96_(3)3"/>
      <sheetName val="PIANOPUB'96_(2)5"/>
      <sheetName val="PIANOPUB'96_(3)5"/>
      <sheetName val="PIANOPUB'96_(2)6"/>
      <sheetName val="PIANOPUB'96_(3)6"/>
      <sheetName val="PIANOPUB'96_(2)7"/>
      <sheetName val="PIANOPUB'96_(3)7"/>
      <sheetName val="ALCALA_46610"/>
      <sheetName val="ALCALA_DE_HENARES10"/>
      <sheetName val="ALICANTE_II10"/>
      <sheetName val="ANTONIO_LÓPEZ10"/>
      <sheetName val="ARROYO_DEL_OLIVAR10"/>
      <sheetName val="BURGOS_I10"/>
      <sheetName val="BURGOS_II10"/>
      <sheetName val="CIUDAD_REAL10"/>
      <sheetName val="CONDE_DUQUE10"/>
      <sheetName val="GIJÓN_CONSTITUCIÓN10"/>
      <sheetName val="GIJÓN_P_IGLESIAS10"/>
      <sheetName val="INF__MERCEDES10"/>
      <sheetName val="JOSÉ_DEL_HIERRO10"/>
      <sheetName val="LA_LAGUNA10"/>
      <sheetName val="LAS_ROZAS10"/>
      <sheetName val="LEGANÉS_2_R_SOFIA10"/>
      <sheetName val="MALAGA2_(BAILEN)10"/>
      <sheetName val="MALAGA3_(EL_PALO)10"/>
      <sheetName val="MALAGA4_(LARIOS)10"/>
      <sheetName val="MALAGA_5_(Plaza_Mayor)10"/>
      <sheetName val="MALAGA1_(VELAZQUEZ)10"/>
      <sheetName val="MURCIA_El_Rollo10"/>
      <sheetName val="MURCIA_Norte10"/>
      <sheetName val="P_IMPERIAL10"/>
      <sheetName val="PAMPLONA_AV_ZARAGOZA10"/>
      <sheetName val="PAMPLONA_SIMONENA10"/>
      <sheetName val="P_SAN_JUAN10"/>
      <sheetName val="SAN_SEB_10"/>
      <sheetName val="SANT_ADRIA10"/>
      <sheetName val="SAN_JOAN_D´ESPI10"/>
      <sheetName val="SANTS_MONTJUIC10"/>
      <sheetName val="SS_REYES10"/>
      <sheetName val="VALENCIA_M_RODRIGO10"/>
      <sheetName val="1º_TRIM10"/>
      <sheetName val="2º_TRIM10"/>
      <sheetName val="3º_TRIM10"/>
      <sheetName val="4º_TRIM10"/>
      <sheetName val="ACUMULADO_200310"/>
      <sheetName val="_EvaluaciónTV8"/>
      <sheetName val="PIANOPUB'96_(2)8"/>
      <sheetName val="PIANOPUB'96_(3)8"/>
      <sheetName val="ALCALA_46611"/>
      <sheetName val="ALCALA_DE_HENARES11"/>
      <sheetName val="ALICANTE_II11"/>
      <sheetName val="ANTONIO_LÓPEZ11"/>
      <sheetName val="ARROYO_DEL_OLIVAR11"/>
      <sheetName val="BURGOS_I11"/>
      <sheetName val="BURGOS_II11"/>
      <sheetName val="CIUDAD_REAL11"/>
      <sheetName val="CONDE_DUQUE11"/>
      <sheetName val="GIJÓN_CONSTITUCIÓN11"/>
      <sheetName val="GIJÓN_P_IGLESIAS11"/>
      <sheetName val="INF__MERCEDES11"/>
      <sheetName val="JOSÉ_DEL_HIERRO11"/>
      <sheetName val="LA_LAGUNA11"/>
      <sheetName val="LAS_ROZAS11"/>
      <sheetName val="LEGANÉS_2_R_SOFIA11"/>
      <sheetName val="MALAGA2_(BAILEN)11"/>
      <sheetName val="MALAGA3_(EL_PALO)11"/>
      <sheetName val="MALAGA4_(LARIOS)11"/>
      <sheetName val="MALAGA_5_(Plaza_Mayor)11"/>
      <sheetName val="MALAGA1_(VELAZQUEZ)11"/>
      <sheetName val="MURCIA_El_Rollo11"/>
      <sheetName val="MURCIA_Norte11"/>
      <sheetName val="P_IMPERIAL11"/>
      <sheetName val="PAMPLONA_AV_ZARAGOZA11"/>
      <sheetName val="PAMPLONA_SIMONENA11"/>
      <sheetName val="P_SAN_JUAN11"/>
      <sheetName val="SAN_SEB_11"/>
      <sheetName val="SANT_ADRIA11"/>
      <sheetName val="SAN_JOAN_D´ESPI11"/>
      <sheetName val="SANTS_MONTJUIC11"/>
      <sheetName val="SS_REYES11"/>
      <sheetName val="VALENCIA_M_RODRIGO11"/>
      <sheetName val="1º_TRIM11"/>
      <sheetName val="2º_TRIM11"/>
      <sheetName val="3º_TRIM11"/>
      <sheetName val="4º_TRIM11"/>
      <sheetName val="ACUMULADO_200311"/>
      <sheetName val="_EvaluaciónTV9"/>
      <sheetName val="PIANOPUB'96_(2)9"/>
      <sheetName val="PIANOPUB'96_(3)9"/>
      <sheetName val="ALCALA_46612"/>
      <sheetName val="ALCALA_DE_HENARES12"/>
      <sheetName val="ALICANTE_II12"/>
      <sheetName val="ANTONIO_LÓPEZ12"/>
      <sheetName val="ARROYO_DEL_OLIVAR12"/>
      <sheetName val="BURGOS_I12"/>
      <sheetName val="BURGOS_II12"/>
      <sheetName val="CIUDAD_REAL12"/>
      <sheetName val="CONDE_DUQUE12"/>
      <sheetName val="GIJÓN_CONSTITUCIÓN12"/>
      <sheetName val="GIJÓN_P_IGLESIAS12"/>
      <sheetName val="INF__MERCEDES12"/>
      <sheetName val="JOSÉ_DEL_HIERRO12"/>
      <sheetName val="LA_LAGUNA12"/>
      <sheetName val="LAS_ROZAS12"/>
      <sheetName val="LEGANÉS_2_R_SOFIA12"/>
      <sheetName val="MALAGA2_(BAILEN)12"/>
      <sheetName val="MALAGA3_(EL_PALO)12"/>
      <sheetName val="MALAGA4_(LARIOS)12"/>
      <sheetName val="MALAGA_5_(Plaza_Mayor)12"/>
      <sheetName val="MALAGA1_(VELAZQUEZ)12"/>
      <sheetName val="MURCIA_El_Rollo12"/>
      <sheetName val="MURCIA_Norte12"/>
      <sheetName val="P_IMPERIAL12"/>
      <sheetName val="PAMPLONA_AV_ZARAGOZA12"/>
      <sheetName val="PAMPLONA_SIMONENA12"/>
      <sheetName val="P_SAN_JUAN12"/>
      <sheetName val="SAN_SEB_12"/>
      <sheetName val="SANT_ADRIA12"/>
      <sheetName val="SAN_JOAN_D´ESPI12"/>
      <sheetName val="SANTS_MONTJUIC12"/>
      <sheetName val="SS_REYES12"/>
      <sheetName val="VALENCIA_M_RODRIGO12"/>
      <sheetName val="1º_TRIM12"/>
      <sheetName val="2º_TRIM12"/>
      <sheetName val="3º_TRIM12"/>
      <sheetName val="4º_TRIM12"/>
      <sheetName val="ACUMULADO_200312"/>
      <sheetName val="_EvaluaciónTV10"/>
      <sheetName val="PIANOPUB'96_(2)10"/>
      <sheetName val="PIANOPUB'96_(3)10"/>
      <sheetName val="xBRADx"/>
      <sheetName val="ALCALA_46613"/>
      <sheetName val="ALCALA_DE_HENARES13"/>
      <sheetName val="ALICANTE_II13"/>
      <sheetName val="ANTONIO_LÓPEZ13"/>
      <sheetName val="ARROYO_DEL_OLIVAR13"/>
      <sheetName val="BURGOS_I13"/>
      <sheetName val="BURGOS_II13"/>
      <sheetName val="CIUDAD_REAL13"/>
      <sheetName val="CONDE_DUQUE13"/>
      <sheetName val="GIJÓN_CONSTITUCIÓN13"/>
      <sheetName val="GIJÓN_P_IGLESIAS13"/>
      <sheetName val="INF__MERCEDES13"/>
      <sheetName val="JOSÉ_DEL_HIERRO13"/>
      <sheetName val="LA_LAGUNA13"/>
      <sheetName val="LAS_ROZAS13"/>
      <sheetName val="LEGANÉS_2_R_SOFIA13"/>
      <sheetName val="MALAGA2_(BAILEN)13"/>
      <sheetName val="MALAGA3_(EL_PALO)13"/>
      <sheetName val="MALAGA4_(LARIOS)13"/>
      <sheetName val="MALAGA_5_(Plaza_Mayor)13"/>
      <sheetName val="MALAGA1_(VELAZQUEZ)13"/>
      <sheetName val="MURCIA_El_Rollo13"/>
      <sheetName val="MURCIA_Norte13"/>
      <sheetName val="P_IMPERIAL13"/>
      <sheetName val="PAMPLONA_AV_ZARAGOZA13"/>
      <sheetName val="PAMPLONA_SIMONENA13"/>
      <sheetName val="P_SAN_JUAN13"/>
      <sheetName val="SAN_SEB_13"/>
      <sheetName val="SANT_ADRIA13"/>
      <sheetName val="SAN_JOAN_D´ESPI13"/>
      <sheetName val="SANTS_MONTJUIC13"/>
      <sheetName val="SS_REYES13"/>
      <sheetName val="VALENCIA_M_RODRIGO13"/>
      <sheetName val="1º_TRIM13"/>
      <sheetName val="2º_TRIM13"/>
      <sheetName val="3º_TRIM13"/>
      <sheetName val="4º_TRIM13"/>
      <sheetName val="ACUMULADO_200313"/>
      <sheetName val="_EvaluaciónTV11"/>
      <sheetName val="PIANOPUB'96_(2)11"/>
      <sheetName val="PIANOPUB'96_(3)11"/>
      <sheetName val="ALCALA_46614"/>
      <sheetName val="ALCALA_DE_HENARES14"/>
      <sheetName val="ALICANTE_II14"/>
      <sheetName val="ANTONIO_LÓPEZ14"/>
      <sheetName val="ARROYO_DEL_OLIVAR14"/>
      <sheetName val="BURGOS_I14"/>
      <sheetName val="BURGOS_II14"/>
      <sheetName val="CIUDAD_REAL14"/>
      <sheetName val="CONDE_DUQUE14"/>
      <sheetName val="GIJÓN_CONSTITUCIÓN14"/>
      <sheetName val="GIJÓN_P_IGLESIAS14"/>
      <sheetName val="INF__MERCEDES14"/>
      <sheetName val="JOSÉ_DEL_HIERRO14"/>
      <sheetName val="LA_LAGUNA14"/>
      <sheetName val="LAS_ROZAS14"/>
      <sheetName val="LEGANÉS_2_R_SOFIA14"/>
      <sheetName val="MALAGA2_(BAILEN)14"/>
      <sheetName val="MALAGA3_(EL_PALO)14"/>
      <sheetName val="MALAGA4_(LARIOS)14"/>
      <sheetName val="MALAGA_5_(Plaza_Mayor)14"/>
      <sheetName val="MALAGA1_(VELAZQUEZ)14"/>
      <sheetName val="MURCIA_El_Rollo14"/>
      <sheetName val="MURCIA_Norte14"/>
      <sheetName val="P_IMPERIAL14"/>
      <sheetName val="PAMPLONA_AV_ZARAGOZA14"/>
      <sheetName val="PAMPLONA_SIMONENA14"/>
      <sheetName val="P_SAN_JUAN14"/>
      <sheetName val="SAN_SEB_14"/>
      <sheetName val="SANT_ADRIA14"/>
      <sheetName val="SAN_JOAN_D´ESPI14"/>
      <sheetName val="SANTS_MONTJUIC14"/>
      <sheetName val="SS_REYES14"/>
      <sheetName val="VALENCIA_M_RODRIGO14"/>
      <sheetName val="1º_TRIM14"/>
      <sheetName val="2º_TRIM14"/>
      <sheetName val="3º_TRIM14"/>
      <sheetName val="4º_TRIM14"/>
      <sheetName val="ACUMULADO_200314"/>
      <sheetName val="_EvaluaciónTV12"/>
      <sheetName val="PIANOPUB'96_(2)12"/>
      <sheetName val="PIANOPUB'96_(3)12"/>
      <sheetName val="ALCALA_46615"/>
      <sheetName val="ALCALA_DE_HENARES15"/>
      <sheetName val="ALICANTE_II15"/>
      <sheetName val="ANTONIO_LÓPEZ15"/>
      <sheetName val="ARROYO_DEL_OLIVAR15"/>
      <sheetName val="BURGOS_I15"/>
      <sheetName val="BURGOS_II15"/>
      <sheetName val="CIUDAD_REAL15"/>
      <sheetName val="CONDE_DUQUE15"/>
      <sheetName val="GIJÓN_CONSTITUCIÓN15"/>
      <sheetName val="GIJÓN_P_IGLESIAS15"/>
      <sheetName val="INF__MERCEDES15"/>
      <sheetName val="JOSÉ_DEL_HIERRO15"/>
      <sheetName val="LA_LAGUNA15"/>
      <sheetName val="LAS_ROZAS15"/>
      <sheetName val="LEGANÉS_2_R_SOFIA15"/>
      <sheetName val="MALAGA2_(BAILEN)15"/>
      <sheetName val="MALAGA3_(EL_PALO)15"/>
      <sheetName val="MALAGA4_(LARIOS)15"/>
      <sheetName val="MALAGA_5_(Plaza_Mayor)15"/>
      <sheetName val="MALAGA1_(VELAZQUEZ)15"/>
      <sheetName val="MURCIA_El_Rollo15"/>
      <sheetName val="MURCIA_Norte15"/>
      <sheetName val="P_IMPERIAL15"/>
      <sheetName val="PAMPLONA_AV_ZARAGOZA15"/>
      <sheetName val="PAMPLONA_SIMONENA15"/>
      <sheetName val="P_SAN_JUAN15"/>
      <sheetName val="SAN_SEB_15"/>
      <sheetName val="SANT_ADRIA15"/>
      <sheetName val="SAN_JOAN_D´ESPI15"/>
      <sheetName val="SANTS_MONTJUIC15"/>
      <sheetName val="SS_REYES15"/>
      <sheetName val="VALENCIA_M_RODRIGO15"/>
      <sheetName val="1º_TRIM15"/>
      <sheetName val="2º_TRIM15"/>
      <sheetName val="3º_TRIM15"/>
      <sheetName val="4º_TRIM15"/>
      <sheetName val="ACUMULADO_200315"/>
      <sheetName val="_EvaluaciónTV13"/>
      <sheetName val="PIANOPUB'96_(2)13"/>
      <sheetName val="PIANOPUB'96_(3)13"/>
      <sheetName val="ALCALA_46616"/>
      <sheetName val="ALCALA_DE_HENARES16"/>
      <sheetName val="ALICANTE_II16"/>
      <sheetName val="ANTONIO_LÓPEZ16"/>
      <sheetName val="ARROYO_DEL_OLIVAR16"/>
      <sheetName val="BURGOS_I16"/>
      <sheetName val="BURGOS_II16"/>
      <sheetName val="CIUDAD_REAL16"/>
      <sheetName val="CONDE_DUQUE16"/>
      <sheetName val="GIJÓN_CONSTITUCIÓN16"/>
      <sheetName val="GIJÓN_P_IGLESIAS16"/>
      <sheetName val="INF__MERCEDES16"/>
      <sheetName val="JOSÉ_DEL_HIERRO16"/>
      <sheetName val="LA_LAGUNA16"/>
      <sheetName val="LAS_ROZAS16"/>
      <sheetName val="LEGANÉS_2_R_SOFIA16"/>
      <sheetName val="MALAGA2_(BAILEN)16"/>
      <sheetName val="MALAGA3_(EL_PALO)16"/>
      <sheetName val="MALAGA4_(LARIOS)16"/>
      <sheetName val="MALAGA_5_(Plaza_Mayor)16"/>
      <sheetName val="MALAGA1_(VELAZQUEZ)16"/>
      <sheetName val="MURCIA_El_Rollo16"/>
      <sheetName val="MURCIA_Norte16"/>
      <sheetName val="P_IMPERIAL16"/>
      <sheetName val="PAMPLONA_AV_ZARAGOZA16"/>
      <sheetName val="PAMPLONA_SIMONENA16"/>
      <sheetName val="P_SAN_JUAN16"/>
      <sheetName val="SAN_SEB_16"/>
      <sheetName val="SANT_ADRIA16"/>
      <sheetName val="SAN_JOAN_D´ESPI16"/>
      <sheetName val="SANTS_MONTJUIC16"/>
      <sheetName val="SS_REYES16"/>
      <sheetName val="VALENCIA_M_RODRIGO16"/>
      <sheetName val="1º_TRIM16"/>
      <sheetName val="2º_TRIM16"/>
      <sheetName val="3º_TRIM16"/>
      <sheetName val="4º_TRIM16"/>
      <sheetName val="ACUMULADO_200316"/>
      <sheetName val="_EvaluaciónTV14"/>
      <sheetName val="PIANOPUB'96_(2)14"/>
      <sheetName val="PIANOPUB'96_(3)14"/>
      <sheetName val="URL_Mapping"/>
      <sheetName val="ALCALA_46617"/>
      <sheetName val="ALCALA_DE_HENARES17"/>
      <sheetName val="ALICANTE_II17"/>
      <sheetName val="ANTONIO_LÓPEZ17"/>
      <sheetName val="ARROYO_DEL_OLIVAR17"/>
      <sheetName val="BURGOS_I17"/>
      <sheetName val="BURGOS_II17"/>
      <sheetName val="CIUDAD_REAL17"/>
      <sheetName val="CONDE_DUQUE17"/>
      <sheetName val="GIJÓN_CONSTITUCIÓN17"/>
      <sheetName val="GIJÓN_P_IGLESIAS17"/>
      <sheetName val="INF__MERCEDES17"/>
      <sheetName val="JOSÉ_DEL_HIERRO17"/>
      <sheetName val="LA_LAGUNA17"/>
      <sheetName val="LAS_ROZAS17"/>
      <sheetName val="LEGANÉS_2_R_SOFIA17"/>
      <sheetName val="MALAGA2_(BAILEN)17"/>
      <sheetName val="MALAGA3_(EL_PALO)17"/>
      <sheetName val="MALAGA4_(LARIOS)17"/>
      <sheetName val="MALAGA_5_(Plaza_Mayor)17"/>
      <sheetName val="MALAGA1_(VELAZQUEZ)17"/>
      <sheetName val="MURCIA_El_Rollo17"/>
      <sheetName val="MURCIA_Norte17"/>
      <sheetName val="P_IMPERIAL17"/>
      <sheetName val="PAMPLONA_AV_ZARAGOZA17"/>
      <sheetName val="PAMPLONA_SIMONENA17"/>
      <sheetName val="P_SAN_JUAN17"/>
      <sheetName val="SAN_SEB_17"/>
      <sheetName val="SANT_ADRIA17"/>
      <sheetName val="SAN_JOAN_D´ESPI17"/>
      <sheetName val="SANTS_MONTJUIC17"/>
      <sheetName val="SS_REYES17"/>
      <sheetName val="VALENCIA_M_RODRIGO17"/>
      <sheetName val="1º_TRIM17"/>
      <sheetName val="2º_TRIM17"/>
      <sheetName val="3º_TRIM17"/>
      <sheetName val="4º_TRIM17"/>
      <sheetName val="ACUMULADO_200317"/>
      <sheetName val="_EvaluaciónTV15"/>
      <sheetName val="PIANOPUB'96_(2)15"/>
      <sheetName val="PIANOPUB'96_(3)15"/>
      <sheetName val="ALCALA_46619"/>
      <sheetName val="ALCALA_DE_HENARES19"/>
      <sheetName val="ALICANTE_II19"/>
      <sheetName val="ANTONIO_LÓPEZ19"/>
      <sheetName val="ARROYO_DEL_OLIVAR19"/>
      <sheetName val="BURGOS_I19"/>
      <sheetName val="BURGOS_II19"/>
      <sheetName val="CIUDAD_REAL19"/>
      <sheetName val="CONDE_DUQUE19"/>
      <sheetName val="GIJÓN_CONSTITUCIÓN19"/>
      <sheetName val="GIJÓN_P_IGLESIAS19"/>
      <sheetName val="INF__MERCEDES19"/>
      <sheetName val="JOSÉ_DEL_HIERRO19"/>
      <sheetName val="LA_LAGUNA19"/>
      <sheetName val="LAS_ROZAS19"/>
      <sheetName val="LEGANÉS_2_R_SOFIA19"/>
      <sheetName val="MALAGA2_(BAILEN)19"/>
      <sheetName val="MALAGA3_(EL_PALO)19"/>
      <sheetName val="MALAGA4_(LARIOS)19"/>
      <sheetName val="MALAGA_5_(Plaza_Mayor)19"/>
      <sheetName val="MALAGA1_(VELAZQUEZ)19"/>
      <sheetName val="MURCIA_El_Rollo19"/>
      <sheetName val="MURCIA_Norte19"/>
      <sheetName val="P_IMPERIAL19"/>
      <sheetName val="PAMPLONA_AV_ZARAGOZA19"/>
      <sheetName val="PAMPLONA_SIMONENA19"/>
      <sheetName val="P_SAN_JUAN19"/>
      <sheetName val="SAN_SEB_19"/>
      <sheetName val="SANT_ADRIA19"/>
      <sheetName val="SAN_JOAN_D´ESPI19"/>
      <sheetName val="SANTS_MONTJUIC19"/>
      <sheetName val="SS_REYES19"/>
      <sheetName val="VALENCIA_M_RODRIGO19"/>
      <sheetName val="1º_TRIM19"/>
      <sheetName val="2º_TRIM19"/>
      <sheetName val="3º_TRIM19"/>
      <sheetName val="4º_TRIM19"/>
      <sheetName val="ACUMULADO_200319"/>
      <sheetName val="_EvaluaciónTV17"/>
      <sheetName val="PIANOPUB'96_(2)17"/>
      <sheetName val="PIANOPUB'96_(3)17"/>
      <sheetName val="ALCALA_46618"/>
      <sheetName val="ALCALA_DE_HENARES18"/>
      <sheetName val="ALICANTE_II18"/>
      <sheetName val="ANTONIO_LÓPEZ18"/>
      <sheetName val="ARROYO_DEL_OLIVAR18"/>
      <sheetName val="BURGOS_I18"/>
      <sheetName val="BURGOS_II18"/>
      <sheetName val="CIUDAD_REAL18"/>
      <sheetName val="CONDE_DUQUE18"/>
      <sheetName val="GIJÓN_CONSTITUCIÓN18"/>
      <sheetName val="GIJÓN_P_IGLESIAS18"/>
      <sheetName val="INF__MERCEDES18"/>
      <sheetName val="JOSÉ_DEL_HIERRO18"/>
      <sheetName val="LA_LAGUNA18"/>
      <sheetName val="LAS_ROZAS18"/>
      <sheetName val="LEGANÉS_2_R_SOFIA18"/>
      <sheetName val="MALAGA2_(BAILEN)18"/>
      <sheetName val="MALAGA3_(EL_PALO)18"/>
      <sheetName val="MALAGA4_(LARIOS)18"/>
      <sheetName val="MALAGA_5_(Plaza_Mayor)18"/>
      <sheetName val="MALAGA1_(VELAZQUEZ)18"/>
      <sheetName val="MURCIA_El_Rollo18"/>
      <sheetName val="MURCIA_Norte18"/>
      <sheetName val="P_IMPERIAL18"/>
      <sheetName val="PAMPLONA_AV_ZARAGOZA18"/>
      <sheetName val="PAMPLONA_SIMONENA18"/>
      <sheetName val="P_SAN_JUAN18"/>
      <sheetName val="SAN_SEB_18"/>
      <sheetName val="SANT_ADRIA18"/>
      <sheetName val="SAN_JOAN_D´ESPI18"/>
      <sheetName val="SANTS_MONTJUIC18"/>
      <sheetName val="SS_REYES18"/>
      <sheetName val="VALENCIA_M_RODRIGO18"/>
      <sheetName val="1º_TRIM18"/>
      <sheetName val="2º_TRIM18"/>
      <sheetName val="3º_TRIM18"/>
      <sheetName val="4º_TRIM18"/>
      <sheetName val="ACUMULADO_200318"/>
      <sheetName val="_EvaluaciónTV16"/>
      <sheetName val="PIANOPUB'96_(2)16"/>
      <sheetName val="PIANOPUB'96_(3)16"/>
      <sheetName val="ALCALA_46620"/>
      <sheetName val="ALCALA_DE_HENARES20"/>
      <sheetName val="ALICANTE_II20"/>
      <sheetName val="ANTONIO_LÓPEZ20"/>
      <sheetName val="ARROYO_DEL_OLIVAR20"/>
      <sheetName val="BURGOS_I20"/>
      <sheetName val="BURGOS_II20"/>
      <sheetName val="CIUDAD_REAL20"/>
      <sheetName val="CONDE_DUQUE20"/>
      <sheetName val="GIJÓN_CONSTITUCIÓN20"/>
      <sheetName val="GIJÓN_P_IGLESIAS20"/>
      <sheetName val="INF__MERCEDES20"/>
      <sheetName val="JOSÉ_DEL_HIERRO20"/>
      <sheetName val="LA_LAGUNA20"/>
      <sheetName val="LAS_ROZAS20"/>
      <sheetName val="LEGANÉS_2_R_SOFIA20"/>
      <sheetName val="MALAGA2_(BAILEN)20"/>
      <sheetName val="MALAGA3_(EL_PALO)20"/>
      <sheetName val="MALAGA4_(LARIOS)20"/>
      <sheetName val="MALAGA_5_(Plaza_Mayor)20"/>
      <sheetName val="MALAGA1_(VELAZQUEZ)20"/>
      <sheetName val="MURCIA_El_Rollo20"/>
      <sheetName val="MURCIA_Norte20"/>
      <sheetName val="P_IMPERIAL20"/>
      <sheetName val="PAMPLONA_AV_ZARAGOZA20"/>
      <sheetName val="PAMPLONA_SIMONENA20"/>
      <sheetName val="P_SAN_JUAN20"/>
      <sheetName val="SAN_SEB_20"/>
      <sheetName val="SANT_ADRIA20"/>
      <sheetName val="SAN_JOAN_D´ESPI20"/>
      <sheetName val="SANTS_MONTJUIC20"/>
      <sheetName val="SS_REYES20"/>
      <sheetName val="VALENCIA_M_RODRIGO20"/>
      <sheetName val="1º_TRIM20"/>
      <sheetName val="2º_TRIM20"/>
      <sheetName val="3º_TRIM20"/>
      <sheetName val="4º_TRIM20"/>
      <sheetName val="ACUMULADO_200320"/>
      <sheetName val="_EvaluaciónTV18"/>
      <sheetName val="PIANOPUB'96_(2)18"/>
      <sheetName val="PIANOPUB'96_(3)18"/>
      <sheetName val="ALCALA_46621"/>
      <sheetName val="ALCALA_DE_HENARES21"/>
      <sheetName val="ALICANTE_II21"/>
      <sheetName val="ANTONIO_LÓPEZ21"/>
      <sheetName val="ARROYO_DEL_OLIVAR21"/>
      <sheetName val="BURGOS_I21"/>
      <sheetName val="BURGOS_II21"/>
      <sheetName val="CIUDAD_REAL21"/>
      <sheetName val="CONDE_DUQUE21"/>
      <sheetName val="GIJÓN_CONSTITUCIÓN21"/>
      <sheetName val="GIJÓN_P_IGLESIAS21"/>
      <sheetName val="INF__MERCEDES21"/>
      <sheetName val="JOSÉ_DEL_HIERRO21"/>
      <sheetName val="LA_LAGUNA21"/>
      <sheetName val="LAS_ROZAS21"/>
      <sheetName val="LEGANÉS_2_R_SOFIA21"/>
      <sheetName val="MALAGA2_(BAILEN)21"/>
      <sheetName val="MALAGA3_(EL_PALO)21"/>
      <sheetName val="MALAGA4_(LARIOS)21"/>
      <sheetName val="MALAGA_5_(Plaza_Mayor)21"/>
      <sheetName val="MALAGA1_(VELAZQUEZ)21"/>
      <sheetName val="MURCIA_El_Rollo21"/>
      <sheetName val="MURCIA_Norte21"/>
      <sheetName val="P_IMPERIAL21"/>
      <sheetName val="PAMPLONA_AV_ZARAGOZA21"/>
      <sheetName val="PAMPLONA_SIMONENA21"/>
      <sheetName val="P_SAN_JUAN21"/>
      <sheetName val="SAN_SEB_21"/>
      <sheetName val="SANT_ADRIA21"/>
      <sheetName val="SAN_JOAN_D´ESPI21"/>
      <sheetName val="SANTS_MONTJUIC21"/>
      <sheetName val="SS_REYES21"/>
      <sheetName val="VALENCIA_M_RODRIGO21"/>
      <sheetName val="1º_TRIM21"/>
      <sheetName val="2º_TRIM21"/>
      <sheetName val="3º_TRIM21"/>
      <sheetName val="4º_TRIM21"/>
      <sheetName val="ACUMULADO_200321"/>
      <sheetName val="_EvaluaciónTV19"/>
      <sheetName val="PIANOPUB'96_(2)19"/>
      <sheetName val="PIANOPUB'96_(3)19"/>
      <sheetName val="ALCALA_46622"/>
      <sheetName val="ALCALA_DE_HENARES22"/>
      <sheetName val="ALICANTE_II22"/>
      <sheetName val="ANTONIO_LÓPEZ22"/>
      <sheetName val="ARROYO_DEL_OLIVAR22"/>
      <sheetName val="BURGOS_I22"/>
      <sheetName val="BURGOS_II22"/>
      <sheetName val="CIUDAD_REAL22"/>
      <sheetName val="CONDE_DUQUE22"/>
      <sheetName val="GIJÓN_CONSTITUCIÓN22"/>
      <sheetName val="GIJÓN_P_IGLESIAS22"/>
      <sheetName val="INF__MERCEDES22"/>
      <sheetName val="JOSÉ_DEL_HIERRO22"/>
      <sheetName val="LA_LAGUNA22"/>
      <sheetName val="LAS_ROZAS22"/>
      <sheetName val="LEGANÉS_2_R_SOFIA22"/>
      <sheetName val="MALAGA2_(BAILEN)22"/>
      <sheetName val="MALAGA3_(EL_PALO)22"/>
      <sheetName val="MALAGA4_(LARIOS)22"/>
      <sheetName val="MALAGA_5_(Plaza_Mayor)22"/>
      <sheetName val="MALAGA1_(VELAZQUEZ)22"/>
      <sheetName val="MURCIA_El_Rollo22"/>
      <sheetName val="MURCIA_Norte22"/>
      <sheetName val="P_IMPERIAL22"/>
      <sheetName val="PAMPLONA_AV_ZARAGOZA22"/>
      <sheetName val="PAMPLONA_SIMONENA22"/>
      <sheetName val="P_SAN_JUAN22"/>
      <sheetName val="SAN_SEB_22"/>
      <sheetName val="SANT_ADRIA22"/>
      <sheetName val="SAN_JOAN_D´ESPI22"/>
      <sheetName val="SANTS_MONTJUIC22"/>
      <sheetName val="SS_REYES22"/>
      <sheetName val="VALENCIA_M_RODRIGO22"/>
      <sheetName val="1º_TRIM22"/>
      <sheetName val="2º_TRIM22"/>
      <sheetName val="3º_TRIM22"/>
      <sheetName val="4º_TRIM22"/>
      <sheetName val="ACUMULADO_200322"/>
      <sheetName val="_EvaluaciónTV20"/>
      <sheetName val="PIANOPUB'96_(2)20"/>
      <sheetName val="PIANOPUB'96_(3)20"/>
      <sheetName val="finance tracker LNPF"/>
      <sheetName val="finance tracker Puleva"/>
      <sheetName val="admin"/>
      <sheetName val="Fee % by media"/>
      <sheetName val="ALCALA_46623"/>
      <sheetName val="ALCALA_DE_HENARES23"/>
      <sheetName val="ALICANTE_II23"/>
      <sheetName val="ANTONIO_LÓPEZ23"/>
      <sheetName val="ARROYO_DEL_OLIVAR23"/>
      <sheetName val="BURGOS_I23"/>
      <sheetName val="BURGOS_II23"/>
      <sheetName val="CIUDAD_REAL23"/>
      <sheetName val="CONDE_DUQUE23"/>
      <sheetName val="GIJÓN_CONSTITUCIÓN23"/>
      <sheetName val="GIJÓN_P_IGLESIAS23"/>
      <sheetName val="INF__MERCEDES23"/>
      <sheetName val="JOSÉ_DEL_HIERRO23"/>
      <sheetName val="LA_LAGUNA23"/>
      <sheetName val="LAS_ROZAS23"/>
      <sheetName val="LEGANÉS_2_R_SOFIA23"/>
      <sheetName val="MALAGA2_(BAILEN)23"/>
      <sheetName val="MALAGA3_(EL_PALO)23"/>
      <sheetName val="MALAGA4_(LARIOS)23"/>
      <sheetName val="MALAGA_5_(Plaza_Mayor)23"/>
      <sheetName val="MALAGA1_(VELAZQUEZ)23"/>
      <sheetName val="MURCIA_El_Rollo23"/>
      <sheetName val="MURCIA_Norte23"/>
      <sheetName val="P_IMPERIAL23"/>
      <sheetName val="PAMPLONA_AV_ZARAGOZA23"/>
      <sheetName val="PAMPLONA_SIMONENA23"/>
      <sheetName val="P_SAN_JUAN23"/>
      <sheetName val="SAN_SEB_23"/>
      <sheetName val="SANT_ADRIA23"/>
      <sheetName val="SAN_JOAN_D´ESPI23"/>
      <sheetName val="SANTS_MONTJUIC23"/>
      <sheetName val="SS_REYES23"/>
      <sheetName val="VALENCIA_M_RODRIGO23"/>
      <sheetName val="1º_TRIM23"/>
      <sheetName val="2º_TRIM23"/>
      <sheetName val="3º_TRIM23"/>
      <sheetName val="4º_TRIM23"/>
      <sheetName val="ACUMULADO_200323"/>
      <sheetName val="_EvaluaciónTV21"/>
      <sheetName val="PIANOPUB'96_(2)21"/>
      <sheetName val="PIANOPUB'96_(3)21"/>
      <sheetName val="ALCALA_46624"/>
      <sheetName val="ALCALA_DE_HENARES24"/>
      <sheetName val="ALICANTE_II24"/>
      <sheetName val="ANTONIO_LÓPEZ24"/>
      <sheetName val="ARROYO_DEL_OLIVAR24"/>
      <sheetName val="BURGOS_I24"/>
      <sheetName val="BURGOS_II24"/>
      <sheetName val="CIUDAD_REAL24"/>
      <sheetName val="CONDE_DUQUE24"/>
      <sheetName val="GIJÓN_CONSTITUCIÓN24"/>
      <sheetName val="GIJÓN_P_IGLESIAS24"/>
      <sheetName val="INF__MERCEDES24"/>
      <sheetName val="JOSÉ_DEL_HIERRO24"/>
      <sheetName val="LA_LAGUNA24"/>
      <sheetName val="LAS_ROZAS24"/>
      <sheetName val="LEGANÉS_2_R_SOFIA24"/>
      <sheetName val="MALAGA2_(BAILEN)24"/>
      <sheetName val="MALAGA3_(EL_PALO)24"/>
      <sheetName val="MALAGA4_(LARIOS)24"/>
      <sheetName val="MALAGA_5_(Plaza_Mayor)24"/>
      <sheetName val="MALAGA1_(VELAZQUEZ)24"/>
      <sheetName val="MURCIA_El_Rollo24"/>
      <sheetName val="MURCIA_Norte24"/>
      <sheetName val="P_IMPERIAL24"/>
      <sheetName val="PAMPLONA_AV_ZARAGOZA24"/>
      <sheetName val="PAMPLONA_SIMONENA24"/>
      <sheetName val="P_SAN_JUAN24"/>
      <sheetName val="SAN_SEB_24"/>
      <sheetName val="SANT_ADRIA24"/>
      <sheetName val="SAN_JOAN_D´ESPI24"/>
      <sheetName val="SANTS_MONTJUIC24"/>
      <sheetName val="SS_REYES24"/>
      <sheetName val="VALENCIA_M_RODRIGO24"/>
      <sheetName val="1º_TRIM24"/>
      <sheetName val="2º_TRIM24"/>
      <sheetName val="3º_TRIM24"/>
      <sheetName val="4º_TRIM24"/>
      <sheetName val="ACUMULADO_200324"/>
      <sheetName val="_EvaluaciónTV22"/>
      <sheetName val="PIANOPUB'96_(2)22"/>
      <sheetName val="PIANOPUB'96_(3)22"/>
      <sheetName val="_x0010__x0000__x0010__x0000__x0010__x0000__x0010__x0000__x0010__x0000__x0010__x0000__x0010__x0000__x0010__x0000_"/>
      <sheetName val="ഀༀጀ਀଀ഀഀ᐀ሀༀᄀ଀"/>
      <sheetName val="Price &amp; Volume"/>
      <sheetName val="finance_tracker_LNPF"/>
      <sheetName val="finance_tracker_Puleva"/>
      <sheetName val="Fee_%_by_media"/>
      <sheetName val="finance_tracker_LNPF1"/>
      <sheetName val="finance_tracker_Puleva1"/>
      <sheetName val="Fee_%_by_media1"/>
      <sheetName val="ALCALA_46625"/>
      <sheetName val="ALCALA_DE_HENARES25"/>
      <sheetName val="ALICANTE_II25"/>
      <sheetName val="ANTONIO_LÓPEZ25"/>
      <sheetName val="ARROYO_DEL_OLIVAR25"/>
      <sheetName val="BURGOS_I25"/>
      <sheetName val="BURGOS_II25"/>
      <sheetName val="CIUDAD_REAL25"/>
      <sheetName val="CONDE_DUQUE25"/>
      <sheetName val="GIJÓN_CONSTITUCIÓN25"/>
      <sheetName val="GIJÓN_P_IGLESIAS25"/>
      <sheetName val="INF__MERCEDES25"/>
      <sheetName val="JOSÉ_DEL_HIERRO25"/>
      <sheetName val="LA_LAGUNA25"/>
      <sheetName val="LAS_ROZAS25"/>
      <sheetName val="LEGANÉS_2_R_SOFIA25"/>
      <sheetName val="MALAGA2_(BAILEN)25"/>
      <sheetName val="MALAGA3_(EL_PALO)25"/>
      <sheetName val="MALAGA4_(LARIOS)25"/>
      <sheetName val="MALAGA_5_(Plaza_Mayor)25"/>
      <sheetName val="MALAGA1_(VELAZQUEZ)25"/>
      <sheetName val="MURCIA_El_Rollo25"/>
      <sheetName val="MURCIA_Norte25"/>
      <sheetName val="P_IMPERIAL25"/>
      <sheetName val="PAMPLONA_AV_ZARAGOZA25"/>
      <sheetName val="PAMPLONA_SIMONENA25"/>
      <sheetName val="P_SAN_JUAN25"/>
      <sheetName val="SAN_SEB_25"/>
      <sheetName val="SANT_ADRIA25"/>
      <sheetName val="SAN_JOAN_D´ESPI25"/>
      <sheetName val="SANTS_MONTJUIC25"/>
      <sheetName val="SS_REYES25"/>
      <sheetName val="VALENCIA_M_RODRIGO25"/>
      <sheetName val="1º_TRIM25"/>
      <sheetName val="2º_TRIM25"/>
      <sheetName val="3º_TRIM25"/>
      <sheetName val="4º_TRIM25"/>
      <sheetName val="ACUMULADO_200325"/>
      <sheetName val="_EvaluaciónTV23"/>
      <sheetName val="PIANOPUB'96_(2)23"/>
      <sheetName val="PIANOPUB'96_(3)23"/>
      <sheetName val="finance_tracker_LNPF2"/>
      <sheetName val="finance_tracker_Puleva2"/>
      <sheetName val="Fee_%_by_media2"/>
      <sheetName val=""/>
      <sheetName val="ALCALA_46628"/>
      <sheetName val="ALCALA_DE_HENARES28"/>
      <sheetName val="ALICANTE_II28"/>
      <sheetName val="ANTONIO_LÓPEZ28"/>
      <sheetName val="ARROYO_DEL_OLIVAR28"/>
      <sheetName val="BURGOS_I28"/>
      <sheetName val="BURGOS_II28"/>
      <sheetName val="CIUDAD_REAL28"/>
      <sheetName val="CONDE_DUQUE28"/>
      <sheetName val="GIJÓN_CONSTITUCIÓN28"/>
      <sheetName val="GIJÓN_P_IGLESIAS28"/>
      <sheetName val="INF__MERCEDES28"/>
      <sheetName val="JOSÉ_DEL_HIERRO28"/>
      <sheetName val="LA_LAGUNA28"/>
      <sheetName val="LAS_ROZAS28"/>
      <sheetName val="LEGANÉS_2_R_SOFIA28"/>
      <sheetName val="MALAGA2_(BAILEN)28"/>
      <sheetName val="MALAGA3_(EL_PALO)28"/>
      <sheetName val="MALAGA4_(LARIOS)28"/>
      <sheetName val="MALAGA_5_(Plaza_Mayor)28"/>
      <sheetName val="MALAGA1_(VELAZQUEZ)28"/>
      <sheetName val="MURCIA_El_Rollo28"/>
      <sheetName val="MURCIA_Norte28"/>
      <sheetName val="P_IMPERIAL28"/>
      <sheetName val="PAMPLONA_AV_ZARAGOZA28"/>
      <sheetName val="PAMPLONA_SIMONENA28"/>
      <sheetName val="P_SAN_JUAN28"/>
      <sheetName val="SAN_SEB_28"/>
      <sheetName val="SANT_ADRIA28"/>
      <sheetName val="SAN_JOAN_D´ESPI28"/>
      <sheetName val="SANTS_MONTJUIC28"/>
      <sheetName val="SS_REYES28"/>
      <sheetName val="VALENCIA_M_RODRIGO28"/>
      <sheetName val="1º_TRIM28"/>
      <sheetName val="2º_TRIM28"/>
      <sheetName val="3º_TRIM28"/>
      <sheetName val="4º_TRIM28"/>
      <sheetName val="ACUMULADO_200328"/>
      <sheetName val="_EvaluaciónTV26"/>
      <sheetName val="PIANOPUB'96_(2)26"/>
      <sheetName val="PIANOPUB'96_(3)26"/>
      <sheetName val="finance_tracker_LNPF5"/>
      <sheetName val="finance_tracker_Puleva5"/>
      <sheetName val="Fee_%_by_media5"/>
      <sheetName val="Price_&amp;_Volume2"/>
      <sheetName val="ALCALA_46626"/>
      <sheetName val="ALCALA_DE_HENARES26"/>
      <sheetName val="ALICANTE_II26"/>
      <sheetName val="ANTONIO_LÓPEZ26"/>
      <sheetName val="ARROYO_DEL_OLIVAR26"/>
      <sheetName val="BURGOS_I26"/>
      <sheetName val="BURGOS_II26"/>
      <sheetName val="CIUDAD_REAL26"/>
      <sheetName val="CONDE_DUQUE26"/>
      <sheetName val="GIJÓN_CONSTITUCIÓN26"/>
      <sheetName val="GIJÓN_P_IGLESIAS26"/>
      <sheetName val="INF__MERCEDES26"/>
      <sheetName val="JOSÉ_DEL_HIERRO26"/>
      <sheetName val="LA_LAGUNA26"/>
      <sheetName val="LAS_ROZAS26"/>
      <sheetName val="LEGANÉS_2_R_SOFIA26"/>
      <sheetName val="MALAGA2_(BAILEN)26"/>
      <sheetName val="MALAGA3_(EL_PALO)26"/>
      <sheetName val="MALAGA4_(LARIOS)26"/>
      <sheetName val="MALAGA_5_(Plaza_Mayor)26"/>
      <sheetName val="MALAGA1_(VELAZQUEZ)26"/>
      <sheetName val="MURCIA_El_Rollo26"/>
      <sheetName val="MURCIA_Norte26"/>
      <sheetName val="P_IMPERIAL26"/>
      <sheetName val="PAMPLONA_AV_ZARAGOZA26"/>
      <sheetName val="PAMPLONA_SIMONENA26"/>
      <sheetName val="P_SAN_JUAN26"/>
      <sheetName val="SAN_SEB_26"/>
      <sheetName val="SANT_ADRIA26"/>
      <sheetName val="SAN_JOAN_D´ESPI26"/>
      <sheetName val="SANTS_MONTJUIC26"/>
      <sheetName val="SS_REYES26"/>
      <sheetName val="VALENCIA_M_RODRIGO26"/>
      <sheetName val="1º_TRIM26"/>
      <sheetName val="2º_TRIM26"/>
      <sheetName val="3º_TRIM26"/>
      <sheetName val="4º_TRIM26"/>
      <sheetName val="ACUMULADO_200326"/>
      <sheetName val="_EvaluaciónTV24"/>
      <sheetName val="PIANOPUB'96_(2)24"/>
      <sheetName val="PIANOPUB'96_(3)24"/>
      <sheetName val="finance_tracker_LNPF3"/>
      <sheetName val="finance_tracker_Puleva3"/>
      <sheetName val="Fee_%_by_media3"/>
      <sheetName val="Price_&amp;_Volume"/>
      <sheetName val="ALCALA_46627"/>
      <sheetName val="ALCALA_DE_HENARES27"/>
      <sheetName val="ALICANTE_II27"/>
      <sheetName val="ANTONIO_LÓPEZ27"/>
      <sheetName val="ARROYO_DEL_OLIVAR27"/>
      <sheetName val="BURGOS_I27"/>
      <sheetName val="BURGOS_II27"/>
      <sheetName val="CIUDAD_REAL27"/>
      <sheetName val="CONDE_DUQUE27"/>
      <sheetName val="GIJÓN_CONSTITUCIÓN27"/>
      <sheetName val="GIJÓN_P_IGLESIAS27"/>
      <sheetName val="INF__MERCEDES27"/>
      <sheetName val="JOSÉ_DEL_HIERRO27"/>
      <sheetName val="LA_LAGUNA27"/>
      <sheetName val="LAS_ROZAS27"/>
      <sheetName val="LEGANÉS_2_R_SOFIA27"/>
      <sheetName val="MALAGA2_(BAILEN)27"/>
      <sheetName val="MALAGA3_(EL_PALO)27"/>
      <sheetName val="MALAGA4_(LARIOS)27"/>
      <sheetName val="MALAGA_5_(Plaza_Mayor)27"/>
      <sheetName val="MALAGA1_(VELAZQUEZ)27"/>
      <sheetName val="MURCIA_El_Rollo27"/>
      <sheetName val="MURCIA_Norte27"/>
      <sheetName val="P_IMPERIAL27"/>
      <sheetName val="PAMPLONA_AV_ZARAGOZA27"/>
      <sheetName val="PAMPLONA_SIMONENA27"/>
      <sheetName val="P_SAN_JUAN27"/>
      <sheetName val="SAN_SEB_27"/>
      <sheetName val="SANT_ADRIA27"/>
      <sheetName val="SAN_JOAN_D´ESPI27"/>
      <sheetName val="SANTS_MONTJUIC27"/>
      <sheetName val="SS_REYES27"/>
      <sheetName val="VALENCIA_M_RODRIGO27"/>
      <sheetName val="1º_TRIM27"/>
      <sheetName val="2º_TRIM27"/>
      <sheetName val="3º_TRIM27"/>
      <sheetName val="4º_TRIM27"/>
      <sheetName val="ACUMULADO_200327"/>
      <sheetName val="_EvaluaciónTV25"/>
      <sheetName val="PIANOPUB'96_(2)25"/>
      <sheetName val="PIANOPUB'96_(3)25"/>
      <sheetName val="finance_tracker_LNPF4"/>
      <sheetName val="finance_tracker_Puleva4"/>
      <sheetName val="Fee_%_by_media4"/>
      <sheetName val="Price_&amp;_Volume1"/>
      <sheetName val="ALCALA_46629"/>
      <sheetName val="ALCALA_DE_HENARES29"/>
      <sheetName val="ALICANTE_II29"/>
      <sheetName val="ANTONIO_LÓPEZ29"/>
      <sheetName val="ARROYO_DEL_OLIVAR29"/>
      <sheetName val="BURGOS_I29"/>
      <sheetName val="BURGOS_II29"/>
      <sheetName val="CIUDAD_REAL29"/>
      <sheetName val="CONDE_DUQUE29"/>
      <sheetName val="GIJÓN_CONSTITUCIÓN29"/>
      <sheetName val="GIJÓN_P_IGLESIAS29"/>
      <sheetName val="INF__MERCEDES29"/>
      <sheetName val="JOSÉ_DEL_HIERRO29"/>
      <sheetName val="LA_LAGUNA29"/>
      <sheetName val="LAS_ROZAS29"/>
      <sheetName val="LEGANÉS_2_R_SOFIA29"/>
      <sheetName val="MALAGA2_(BAILEN)29"/>
      <sheetName val="MALAGA3_(EL_PALO)29"/>
      <sheetName val="MALAGA4_(LARIOS)29"/>
      <sheetName val="MALAGA_5_(Plaza_Mayor)29"/>
      <sheetName val="MALAGA1_(VELAZQUEZ)29"/>
      <sheetName val="MURCIA_El_Rollo29"/>
      <sheetName val="MURCIA_Norte29"/>
      <sheetName val="P_IMPERIAL29"/>
      <sheetName val="PAMPLONA_AV_ZARAGOZA29"/>
      <sheetName val="PAMPLONA_SIMONENA29"/>
      <sheetName val="P_SAN_JUAN29"/>
      <sheetName val="SAN_SEB_29"/>
      <sheetName val="SANT_ADRIA29"/>
      <sheetName val="SAN_JOAN_D´ESPI29"/>
      <sheetName val="SANTS_MONTJUIC29"/>
      <sheetName val="SS_REYES29"/>
      <sheetName val="VALENCIA_M_RODRIGO29"/>
      <sheetName val="1º_TRIM29"/>
      <sheetName val="2º_TRIM29"/>
      <sheetName val="3º_TRIM29"/>
      <sheetName val="4º_TRIM29"/>
      <sheetName val="ACUMULADO_200329"/>
      <sheetName val="_EvaluaciónTV27"/>
      <sheetName val="PIANOPUB'96_(2)27"/>
      <sheetName val="PIANOPUB'96_(3)27"/>
      <sheetName val="finance_tracker_LNPF6"/>
      <sheetName val="finance_tracker_Puleva6"/>
      <sheetName val="Fee_%_by_media6"/>
      <sheetName val="Price_&amp;_Volume3"/>
      <sheetName val="ALCALA_46630"/>
      <sheetName val="ALCALA_DE_HENARES30"/>
      <sheetName val="ALICANTE_II30"/>
      <sheetName val="ANTONIO_LÓPEZ30"/>
      <sheetName val="ARROYO_DEL_OLIVAR30"/>
      <sheetName val="BURGOS_I30"/>
      <sheetName val="BURGOS_II30"/>
      <sheetName val="CIUDAD_REAL30"/>
      <sheetName val="CONDE_DUQUE30"/>
      <sheetName val="GIJÓN_CONSTITUCIÓN30"/>
      <sheetName val="GIJÓN_P_IGLESIAS30"/>
      <sheetName val="INF__MERCEDES30"/>
      <sheetName val="JOSÉ_DEL_HIERRO30"/>
      <sheetName val="LA_LAGUNA30"/>
      <sheetName val="LAS_ROZAS30"/>
      <sheetName val="LEGANÉS_2_R_SOFIA30"/>
      <sheetName val="MALAGA2_(BAILEN)30"/>
      <sheetName val="MALAGA3_(EL_PALO)30"/>
      <sheetName val="MALAGA4_(LARIOS)30"/>
      <sheetName val="MALAGA_5_(Plaza_Mayor)30"/>
      <sheetName val="MALAGA1_(VELAZQUEZ)30"/>
      <sheetName val="MURCIA_El_Rollo30"/>
      <sheetName val="MURCIA_Norte30"/>
      <sheetName val="P_IMPERIAL30"/>
      <sheetName val="PAMPLONA_AV_ZARAGOZA30"/>
      <sheetName val="PAMPLONA_SIMONENA30"/>
      <sheetName val="P_SAN_JUAN30"/>
      <sheetName val="SAN_SEB_30"/>
      <sheetName val="SANT_ADRIA30"/>
      <sheetName val="SAN_JOAN_D´ESPI30"/>
      <sheetName val="SANTS_MONTJUIC30"/>
      <sheetName val="SS_REYES30"/>
      <sheetName val="VALENCIA_M_RODRIGO30"/>
      <sheetName val="1º_TRIM30"/>
      <sheetName val="2º_TRIM30"/>
      <sheetName val="3º_TRIM30"/>
      <sheetName val="4º_TRIM30"/>
      <sheetName val="ACUMULADO_200330"/>
      <sheetName val="_EvaluaciónTV28"/>
      <sheetName val="PIANOPUB'96_(2)28"/>
      <sheetName val="PIANOPUB'96_(3)28"/>
      <sheetName val="finance_tracker_LNPF7"/>
      <sheetName val="finance_tracker_Puleva7"/>
      <sheetName val="Fee_%_by_media7"/>
      <sheetName val="Price_&amp;_Volume4"/>
      <sheetName val="ALCALA_46631"/>
      <sheetName val="ALCALA_DE_HENARES31"/>
      <sheetName val="ALICANTE_II31"/>
      <sheetName val="ANTONIO_LÓPEZ31"/>
      <sheetName val="ARROYO_DEL_OLIVAR31"/>
      <sheetName val="BURGOS_I31"/>
      <sheetName val="BURGOS_II31"/>
      <sheetName val="CIUDAD_REAL31"/>
      <sheetName val="CONDE_DUQUE31"/>
      <sheetName val="GIJÓN_CONSTITUCIÓN31"/>
      <sheetName val="GIJÓN_P_IGLESIAS31"/>
      <sheetName val="INF__MERCEDES31"/>
      <sheetName val="JOSÉ_DEL_HIERRO31"/>
      <sheetName val="LA_LAGUNA31"/>
      <sheetName val="LAS_ROZAS31"/>
      <sheetName val="LEGANÉS_2_R_SOFIA31"/>
      <sheetName val="MALAGA2_(BAILEN)31"/>
      <sheetName val="MALAGA3_(EL_PALO)31"/>
      <sheetName val="MALAGA4_(LARIOS)31"/>
      <sheetName val="MALAGA_5_(Plaza_Mayor)31"/>
      <sheetName val="MALAGA1_(VELAZQUEZ)31"/>
      <sheetName val="MURCIA_El_Rollo31"/>
      <sheetName val="MURCIA_Norte31"/>
      <sheetName val="P_IMPERIAL31"/>
      <sheetName val="PAMPLONA_AV_ZARAGOZA31"/>
      <sheetName val="PAMPLONA_SIMONENA31"/>
      <sheetName val="P_SAN_JUAN31"/>
      <sheetName val="SAN_SEB_31"/>
      <sheetName val="SANT_ADRIA31"/>
      <sheetName val="SAN_JOAN_D´ESPI31"/>
      <sheetName val="SANTS_MONTJUIC31"/>
      <sheetName val="SS_REYES31"/>
      <sheetName val="VALENCIA_M_RODRIGO31"/>
      <sheetName val="1º_TRIM31"/>
      <sheetName val="2º_TRIM31"/>
      <sheetName val="3º_TRIM31"/>
      <sheetName val="4º_TRIM31"/>
      <sheetName val="ACUMULADO_200331"/>
      <sheetName val="_EvaluaciónTV29"/>
      <sheetName val="PIANOPUB'96_(2)29"/>
      <sheetName val="PIANOPUB'96_(3)29"/>
      <sheetName val="finance_tracker_LNPF8"/>
      <sheetName val="finance_tracker_Puleva8"/>
      <sheetName val="Fee_%_by_media8"/>
      <sheetName val="Price_&amp;_Volume5"/>
      <sheetName val="ALCALA_46632"/>
      <sheetName val="ALCALA_DE_HENARES32"/>
      <sheetName val="ALICANTE_II32"/>
      <sheetName val="ANTONIO_LÓPEZ32"/>
      <sheetName val="ARROYO_DEL_OLIVAR32"/>
      <sheetName val="BURGOS_I32"/>
      <sheetName val="BURGOS_II32"/>
      <sheetName val="CIUDAD_REAL32"/>
      <sheetName val="CONDE_DUQUE32"/>
      <sheetName val="GIJÓN_CONSTITUCIÓN32"/>
      <sheetName val="GIJÓN_P_IGLESIAS32"/>
      <sheetName val="INF__MERCEDES32"/>
      <sheetName val="JOSÉ_DEL_HIERRO32"/>
      <sheetName val="LA_LAGUNA32"/>
      <sheetName val="LAS_ROZAS32"/>
      <sheetName val="LEGANÉS_2_R_SOFIA32"/>
      <sheetName val="MALAGA2_(BAILEN)32"/>
      <sheetName val="MALAGA3_(EL_PALO)32"/>
      <sheetName val="MALAGA4_(LARIOS)32"/>
      <sheetName val="MALAGA_5_(Plaza_Mayor)32"/>
      <sheetName val="MALAGA1_(VELAZQUEZ)32"/>
      <sheetName val="MURCIA_El_Rollo32"/>
      <sheetName val="MURCIA_Norte32"/>
      <sheetName val="P_IMPERIAL32"/>
      <sheetName val="PAMPLONA_AV_ZARAGOZA32"/>
      <sheetName val="PAMPLONA_SIMONENA32"/>
      <sheetName val="P_SAN_JUAN32"/>
      <sheetName val="SAN_SEB_32"/>
      <sheetName val="SANT_ADRIA32"/>
      <sheetName val="SAN_JOAN_D´ESPI32"/>
      <sheetName val="SANTS_MONTJUIC32"/>
      <sheetName val="SS_REYES32"/>
      <sheetName val="VALENCIA_M_RODRIGO32"/>
      <sheetName val="1º_TRIM32"/>
      <sheetName val="2º_TRIM32"/>
      <sheetName val="3º_TRIM32"/>
      <sheetName val="4º_TRIM32"/>
      <sheetName val="ACUMULADO_200332"/>
      <sheetName val="_EvaluaciónTV30"/>
      <sheetName val="PIANOPUB'96_(2)30"/>
      <sheetName val="PIANOPUB'96_(3)30"/>
      <sheetName val="finance_tracker_LNPF9"/>
      <sheetName val="finance_tracker_Puleva9"/>
      <sheetName val="Fee_%_by_media9"/>
      <sheetName val="Price_&amp;_Volume6"/>
      <sheetName val="Tablas"/>
      <sheetName val="P&amp;LBANANA"/>
      <sheetName val="P&amp;L POST OREO"/>
      <sheetName val="P&amp;L H BUNCHES"/>
      <sheetName val="Pto. Azt"/>
      <sheetName val="finance_tracker_LNPF10"/>
      <sheetName val="finance_tracker_Puleva10"/>
      <sheetName val="Fee_%_by_media10"/>
      <sheetName val="ALCALA_46634"/>
      <sheetName val="ALCALA_DE_HENARES34"/>
      <sheetName val="ALICANTE_II34"/>
      <sheetName val="ANTONIO_LÓPEZ34"/>
      <sheetName val="ARROYO_DEL_OLIVAR34"/>
      <sheetName val="BURGOS_I34"/>
      <sheetName val="BURGOS_II34"/>
      <sheetName val="CIUDAD_REAL34"/>
      <sheetName val="CONDE_DUQUE34"/>
      <sheetName val="GIJÓN_CONSTITUCIÓN34"/>
      <sheetName val="GIJÓN_P_IGLESIAS34"/>
      <sheetName val="INF__MERCEDES34"/>
      <sheetName val="JOSÉ_DEL_HIERRO34"/>
      <sheetName val="LA_LAGUNA34"/>
      <sheetName val="LAS_ROZAS34"/>
      <sheetName val="LEGANÉS_2_R_SOFIA34"/>
      <sheetName val="MALAGA2_(BAILEN)34"/>
      <sheetName val="MALAGA3_(EL_PALO)34"/>
      <sheetName val="MALAGA4_(LARIOS)34"/>
      <sheetName val="MALAGA_5_(Plaza_Mayor)34"/>
      <sheetName val="MALAGA1_(VELAZQUEZ)34"/>
      <sheetName val="MURCIA_El_Rollo34"/>
      <sheetName val="MURCIA_Norte34"/>
      <sheetName val="P_IMPERIAL34"/>
      <sheetName val="PAMPLONA_AV_ZARAGOZA34"/>
      <sheetName val="PAMPLONA_SIMONENA34"/>
      <sheetName val="P_SAN_JUAN34"/>
      <sheetName val="SAN_SEB_34"/>
      <sheetName val="SANT_ADRIA34"/>
      <sheetName val="SAN_JOAN_D´ESPI34"/>
      <sheetName val="SANTS_MONTJUIC34"/>
      <sheetName val="SS_REYES34"/>
      <sheetName val="VALENCIA_M_RODRIGO34"/>
      <sheetName val="1º_TRIM34"/>
      <sheetName val="2º_TRIM34"/>
      <sheetName val="3º_TRIM34"/>
      <sheetName val="4º_TRIM34"/>
      <sheetName val="ACUMULADO_200334"/>
      <sheetName val="_EvaluaciónTV32"/>
      <sheetName val="PIANOPUB'96_(2)32"/>
      <sheetName val="PIANOPUB'96_(3)32"/>
      <sheetName val="finance_tracker_LNPF14"/>
      <sheetName val="finance_tracker_Puleva14"/>
      <sheetName val="Fee_%_by_media14"/>
      <sheetName val="ALCALA_46633"/>
      <sheetName val="ALCALA_DE_HENARES33"/>
      <sheetName val="ALICANTE_II33"/>
      <sheetName val="ANTONIO_LÓPEZ33"/>
      <sheetName val="ARROYO_DEL_OLIVAR33"/>
      <sheetName val="BURGOS_I33"/>
      <sheetName val="BURGOS_II33"/>
      <sheetName val="CIUDAD_REAL33"/>
      <sheetName val="CONDE_DUQUE33"/>
      <sheetName val="GIJÓN_CONSTITUCIÓN33"/>
      <sheetName val="GIJÓN_P_IGLESIAS33"/>
      <sheetName val="INF__MERCEDES33"/>
      <sheetName val="JOSÉ_DEL_HIERRO33"/>
      <sheetName val="LA_LAGUNA33"/>
      <sheetName val="LAS_ROZAS33"/>
      <sheetName val="LEGANÉS_2_R_SOFIA33"/>
      <sheetName val="MALAGA2_(BAILEN)33"/>
      <sheetName val="MALAGA3_(EL_PALO)33"/>
      <sheetName val="MALAGA4_(LARIOS)33"/>
      <sheetName val="MALAGA_5_(Plaza_Mayor)33"/>
      <sheetName val="MALAGA1_(VELAZQUEZ)33"/>
      <sheetName val="MURCIA_El_Rollo33"/>
      <sheetName val="MURCIA_Norte33"/>
      <sheetName val="P_IMPERIAL33"/>
      <sheetName val="PAMPLONA_AV_ZARAGOZA33"/>
      <sheetName val="PAMPLONA_SIMONENA33"/>
      <sheetName val="P_SAN_JUAN33"/>
      <sheetName val="SAN_SEB_33"/>
      <sheetName val="SANT_ADRIA33"/>
      <sheetName val="SAN_JOAN_D´ESPI33"/>
      <sheetName val="SANTS_MONTJUIC33"/>
      <sheetName val="SS_REYES33"/>
      <sheetName val="VALENCIA_M_RODRIGO33"/>
      <sheetName val="1º_TRIM33"/>
      <sheetName val="2º_TRIM33"/>
      <sheetName val="3º_TRIM33"/>
      <sheetName val="4º_TRIM33"/>
      <sheetName val="ACUMULADO_200333"/>
      <sheetName val="_EvaluaciónTV31"/>
      <sheetName val="PIANOPUB'96_(2)31"/>
      <sheetName val="PIANOPUB'96_(3)31"/>
      <sheetName val="finance_tracker_LNPF13"/>
      <sheetName val="finance_tracker_Puleva13"/>
      <sheetName val="Fee_%_by_media13"/>
      <sheetName val="finance_tracker_LNPF11"/>
      <sheetName val="finance_tracker_Puleva11"/>
      <sheetName val="Fee_%_by_media11"/>
      <sheetName val="finance_tracker_LNPF12"/>
      <sheetName val="finance_tracker_Puleva12"/>
      <sheetName val="Fee_%_by_media12"/>
      <sheetName val="analisis"/>
      <sheetName val="negociaciones1"/>
      <sheetName val="KPMG"/>
      <sheetName val="negociaciones"/>
      <sheetName val="affissione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Price_&amp;_Volume7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  <sheetName val="Soporte"/>
      <sheetName val="ALCALA_46635"/>
      <sheetName val="ALCALA_DE_HENARES35"/>
      <sheetName val="ALICANTE_II35"/>
      <sheetName val="ANTONIO_LÓPEZ35"/>
      <sheetName val="ARROYO_DEL_OLIVAR35"/>
      <sheetName val="BURGOS_I35"/>
      <sheetName val="BURGOS_II35"/>
      <sheetName val="CIUDAD_REAL35"/>
      <sheetName val="CONDE_DUQUE35"/>
      <sheetName val="GIJÓN_CONSTITUCIÓN35"/>
      <sheetName val="GIJÓN_P_IGLESIAS35"/>
      <sheetName val="INF__MERCEDES35"/>
      <sheetName val="JOSÉ_DEL_HIERRO35"/>
      <sheetName val="LA_LAGUNA35"/>
      <sheetName val="LAS_ROZAS35"/>
      <sheetName val="LEGANÉS_2_R_SOFIA35"/>
      <sheetName val="MALAGA2_(BAILEN)35"/>
      <sheetName val="MALAGA3_(EL_PALO)35"/>
      <sheetName val="MALAGA4_(LARIOS)35"/>
      <sheetName val="MALAGA_5_(Plaza_Mayor)35"/>
      <sheetName val="MALAGA1_(VELAZQUEZ)35"/>
      <sheetName val="MURCIA_El_Rollo35"/>
      <sheetName val="MURCIA_Norte35"/>
      <sheetName val="P_IMPERIAL35"/>
      <sheetName val="PAMPLONA_AV_ZARAGOZA35"/>
      <sheetName val="PAMPLONA_SIMONENA35"/>
      <sheetName val="P_SAN_JUAN35"/>
      <sheetName val="SAN_SEB_35"/>
      <sheetName val="SANT_ADRIA35"/>
      <sheetName val="SAN_JOAN_D´ESPI35"/>
      <sheetName val="SANTS_MONTJUIC35"/>
      <sheetName val="SS_REYES35"/>
      <sheetName val="VALENCIA_M_RODRIGO35"/>
      <sheetName val="1º_TRIM35"/>
      <sheetName val="2º_TRIM35"/>
      <sheetName val="3º_TRIM35"/>
      <sheetName val="4º_TRIM35"/>
      <sheetName val="ACUMULADO_200335"/>
      <sheetName val="_EvaluaciónTV33"/>
      <sheetName val="PIANOPUB'96_(2)33"/>
      <sheetName val="PIANOPUB'96_(3)33"/>
      <sheetName val="finance_tracker_LNPF15"/>
      <sheetName val="finance_tracker_Puleva15"/>
      <sheetName val="Fee_%_by_media15"/>
      <sheetName val="ALCALA_46637"/>
      <sheetName val="ALCALA_DE_HENARES37"/>
      <sheetName val="ALICANTE_II37"/>
      <sheetName val="ANTONIO_LÓPEZ37"/>
      <sheetName val="ARROYO_DEL_OLIVAR37"/>
      <sheetName val="BURGOS_I37"/>
      <sheetName val="BURGOS_II37"/>
      <sheetName val="CIUDAD_REAL37"/>
      <sheetName val="CONDE_DUQUE37"/>
      <sheetName val="GIJÓN_CONSTITUCIÓN37"/>
      <sheetName val="GIJÓN_P_IGLESIAS37"/>
      <sheetName val="INF__MERCEDES37"/>
      <sheetName val="JOSÉ_DEL_HIERRO37"/>
      <sheetName val="LA_LAGUNA37"/>
      <sheetName val="LAS_ROZAS37"/>
      <sheetName val="LEGANÉS_2_R_SOFIA37"/>
      <sheetName val="MALAGA2_(BAILEN)37"/>
      <sheetName val="MALAGA3_(EL_PALO)37"/>
      <sheetName val="MALAGA4_(LARIOS)37"/>
      <sheetName val="MALAGA_5_(Plaza_Mayor)37"/>
      <sheetName val="MALAGA1_(VELAZQUEZ)37"/>
      <sheetName val="MURCIA_El_Rollo37"/>
      <sheetName val="MURCIA_Norte37"/>
      <sheetName val="P_IMPERIAL37"/>
      <sheetName val="PAMPLONA_AV_ZARAGOZA37"/>
      <sheetName val="PAMPLONA_SIMONENA37"/>
      <sheetName val="P_SAN_JUAN37"/>
      <sheetName val="SAN_SEB_37"/>
      <sheetName val="SANT_ADRIA37"/>
      <sheetName val="SAN_JOAN_D´ESPI37"/>
      <sheetName val="SANTS_MONTJUIC37"/>
      <sheetName val="SS_REYES37"/>
      <sheetName val="VALENCIA_M_RODRIGO37"/>
      <sheetName val="1º_TRIM37"/>
      <sheetName val="2º_TRIM37"/>
      <sheetName val="3º_TRIM37"/>
      <sheetName val="4º_TRIM37"/>
      <sheetName val="ACUMULADO_200337"/>
      <sheetName val="_EvaluaciónTV35"/>
      <sheetName val="PIANOPUB'96_(2)35"/>
      <sheetName val="PIANOPUB'96_(3)35"/>
      <sheetName val="finance_tracker_LNPF17"/>
      <sheetName val="finance_tracker_Puleva17"/>
      <sheetName val="Fee_%_by_media17"/>
      <sheetName val="Price_&amp;_Volume9"/>
      <sheetName val="ALCALA_46636"/>
      <sheetName val="ALCALA_DE_HENARES36"/>
      <sheetName val="ALICANTE_II36"/>
      <sheetName val="ANTONIO_LÓPEZ36"/>
      <sheetName val="ARROYO_DEL_OLIVAR36"/>
      <sheetName val="BURGOS_I36"/>
      <sheetName val="BURGOS_II36"/>
      <sheetName val="CIUDAD_REAL36"/>
      <sheetName val="CONDE_DUQUE36"/>
      <sheetName val="GIJÓN_CONSTITUCIÓN36"/>
      <sheetName val="GIJÓN_P_IGLESIAS36"/>
      <sheetName val="INF__MERCEDES36"/>
      <sheetName val="JOSÉ_DEL_HIERRO36"/>
      <sheetName val="LA_LAGUNA36"/>
      <sheetName val="LAS_ROZAS36"/>
      <sheetName val="LEGANÉS_2_R_SOFIA36"/>
      <sheetName val="MALAGA2_(BAILEN)36"/>
      <sheetName val="MALAGA3_(EL_PALO)36"/>
      <sheetName val="MALAGA4_(LARIOS)36"/>
      <sheetName val="MALAGA_5_(Plaza_Mayor)36"/>
      <sheetName val="MALAGA1_(VELAZQUEZ)36"/>
      <sheetName val="MURCIA_El_Rollo36"/>
      <sheetName val="MURCIA_Norte36"/>
      <sheetName val="P_IMPERIAL36"/>
      <sheetName val="PAMPLONA_AV_ZARAGOZA36"/>
      <sheetName val="PAMPLONA_SIMONENA36"/>
      <sheetName val="P_SAN_JUAN36"/>
      <sheetName val="SAN_SEB_36"/>
      <sheetName val="SANT_ADRIA36"/>
      <sheetName val="SAN_JOAN_D´ESPI36"/>
      <sheetName val="SANTS_MONTJUIC36"/>
      <sheetName val="SS_REYES36"/>
      <sheetName val="VALENCIA_M_RODRIGO36"/>
      <sheetName val="1º_TRIM36"/>
      <sheetName val="2º_TRIM36"/>
      <sheetName val="3º_TRIM36"/>
      <sheetName val="4º_TRIM36"/>
      <sheetName val="ACUMULADO_200336"/>
      <sheetName val="_EvaluaciónTV34"/>
      <sheetName val="PIANOPUB'96_(2)34"/>
      <sheetName val="PIANOPUB'96_(3)34"/>
      <sheetName val="finance_tracker_LNPF16"/>
      <sheetName val="finance_tracker_Puleva16"/>
      <sheetName val="Fee_%_by_media16"/>
      <sheetName val="Price_&amp;_Volume8"/>
      <sheetName val="ALCALA_46639"/>
      <sheetName val="ALCALA_DE_HENARES39"/>
      <sheetName val="ALICANTE_II39"/>
      <sheetName val="ANTONIO_LÓPEZ39"/>
      <sheetName val="ARROYO_DEL_OLIVAR39"/>
      <sheetName val="BURGOS_I39"/>
      <sheetName val="BURGOS_II39"/>
      <sheetName val="CIUDAD_REAL39"/>
      <sheetName val="CONDE_DUQUE39"/>
      <sheetName val="GIJÓN_CONSTITUCIÓN39"/>
      <sheetName val="GIJÓN_P_IGLESIAS39"/>
      <sheetName val="INF__MERCEDES39"/>
      <sheetName val="JOSÉ_DEL_HIERRO39"/>
      <sheetName val="LA_LAGUNA39"/>
      <sheetName val="LAS_ROZAS39"/>
      <sheetName val="LEGANÉS_2_R_SOFIA39"/>
      <sheetName val="MALAGA2_(BAILEN)39"/>
      <sheetName val="MALAGA3_(EL_PALO)39"/>
      <sheetName val="MALAGA4_(LARIOS)39"/>
      <sheetName val="MALAGA_5_(Plaza_Mayor)39"/>
      <sheetName val="MALAGA1_(VELAZQUEZ)39"/>
      <sheetName val="MURCIA_El_Rollo39"/>
      <sheetName val="MURCIA_Norte39"/>
      <sheetName val="P_IMPERIAL39"/>
      <sheetName val="PAMPLONA_AV_ZARAGOZA39"/>
      <sheetName val="PAMPLONA_SIMONENA39"/>
      <sheetName val="P_SAN_JUAN39"/>
      <sheetName val="SAN_SEB_39"/>
      <sheetName val="SANT_ADRIA39"/>
      <sheetName val="SAN_JOAN_D´ESPI39"/>
      <sheetName val="SANTS_MONTJUIC39"/>
      <sheetName val="SS_REYES39"/>
      <sheetName val="VALENCIA_M_RODRIGO39"/>
      <sheetName val="1º_TRIM39"/>
      <sheetName val="2º_TRIM39"/>
      <sheetName val="3º_TRIM39"/>
      <sheetName val="4º_TRIM39"/>
      <sheetName val="ACUMULADO_200339"/>
      <sheetName val="_EvaluaciónTV37"/>
      <sheetName val="PIANOPUB'96_(2)37"/>
      <sheetName val="PIANOPUB'96_(3)37"/>
      <sheetName val="finance_tracker_LNPF19"/>
      <sheetName val="finance_tracker_Puleva19"/>
      <sheetName val="Fee_%_by_media19"/>
      <sheetName val="Price_&amp;_Volume11"/>
      <sheetName val="ALCALA_46638"/>
      <sheetName val="ALCALA_DE_HENARES38"/>
      <sheetName val="ALICANTE_II38"/>
      <sheetName val="ANTONIO_LÓPEZ38"/>
      <sheetName val="ARROYO_DEL_OLIVAR38"/>
      <sheetName val="BURGOS_I38"/>
      <sheetName val="BURGOS_II38"/>
      <sheetName val="CIUDAD_REAL38"/>
      <sheetName val="CONDE_DUQUE38"/>
      <sheetName val="GIJÓN_CONSTITUCIÓN38"/>
      <sheetName val="GIJÓN_P_IGLESIAS38"/>
      <sheetName val="INF__MERCEDES38"/>
      <sheetName val="JOSÉ_DEL_HIERRO38"/>
      <sheetName val="LA_LAGUNA38"/>
      <sheetName val="LAS_ROZAS38"/>
      <sheetName val="LEGANÉS_2_R_SOFIA38"/>
      <sheetName val="MALAGA2_(BAILEN)38"/>
      <sheetName val="MALAGA3_(EL_PALO)38"/>
      <sheetName val="MALAGA4_(LARIOS)38"/>
      <sheetName val="MALAGA_5_(Plaza_Mayor)38"/>
      <sheetName val="MALAGA1_(VELAZQUEZ)38"/>
      <sheetName val="MURCIA_El_Rollo38"/>
      <sheetName val="MURCIA_Norte38"/>
      <sheetName val="P_IMPERIAL38"/>
      <sheetName val="PAMPLONA_AV_ZARAGOZA38"/>
      <sheetName val="PAMPLONA_SIMONENA38"/>
      <sheetName val="P_SAN_JUAN38"/>
      <sheetName val="SAN_SEB_38"/>
      <sheetName val="SANT_ADRIA38"/>
      <sheetName val="SAN_JOAN_D´ESPI38"/>
      <sheetName val="SANTS_MONTJUIC38"/>
      <sheetName val="SS_REYES38"/>
      <sheetName val="VALENCIA_M_RODRIGO38"/>
      <sheetName val="1º_TRIM38"/>
      <sheetName val="2º_TRIM38"/>
      <sheetName val="3º_TRIM38"/>
      <sheetName val="4º_TRIM38"/>
      <sheetName val="ACUMULADO_200338"/>
      <sheetName val="_EvaluaciónTV36"/>
      <sheetName val="PIANOPUB'96_(2)36"/>
      <sheetName val="PIANOPUB'96_(3)36"/>
      <sheetName val="finance_tracker_LNPF18"/>
      <sheetName val="finance_tracker_Puleva18"/>
      <sheetName val="Fee_%_by_media18"/>
      <sheetName val="Price_&amp;_Volume10"/>
      <sheetName val="ALCALA_46642"/>
      <sheetName val="ALCALA_DE_HENARES42"/>
      <sheetName val="ALICANTE_II42"/>
      <sheetName val="ANTONIO_LÓPEZ42"/>
      <sheetName val="ARROYO_DEL_OLIVAR42"/>
      <sheetName val="BURGOS_I42"/>
      <sheetName val="BURGOS_II42"/>
      <sheetName val="CIUDAD_REAL42"/>
      <sheetName val="CONDE_DUQUE42"/>
      <sheetName val="GIJÓN_CONSTITUCIÓN42"/>
      <sheetName val="GIJÓN_P_IGLESIAS42"/>
      <sheetName val="INF__MERCEDES42"/>
      <sheetName val="JOSÉ_DEL_HIERRO42"/>
      <sheetName val="LA_LAGUNA42"/>
      <sheetName val="LAS_ROZAS42"/>
      <sheetName val="LEGANÉS_2_R_SOFIA42"/>
      <sheetName val="MALAGA2_(BAILEN)42"/>
      <sheetName val="MALAGA3_(EL_PALO)42"/>
      <sheetName val="MALAGA4_(LARIOS)42"/>
      <sheetName val="MALAGA_5_(Plaza_Mayor)42"/>
      <sheetName val="MALAGA1_(VELAZQUEZ)42"/>
      <sheetName val="MURCIA_El_Rollo42"/>
      <sheetName val="MURCIA_Norte42"/>
      <sheetName val="P_IMPERIAL42"/>
      <sheetName val="PAMPLONA_AV_ZARAGOZA42"/>
      <sheetName val="PAMPLONA_SIMONENA42"/>
      <sheetName val="P_SAN_JUAN42"/>
      <sheetName val="SAN_SEB_42"/>
      <sheetName val="SANT_ADRIA42"/>
      <sheetName val="SAN_JOAN_D´ESPI42"/>
      <sheetName val="SANTS_MONTJUIC42"/>
      <sheetName val="SS_REYES42"/>
      <sheetName val="VALENCIA_M_RODRIGO42"/>
      <sheetName val="1º_TRIM42"/>
      <sheetName val="2º_TRIM42"/>
      <sheetName val="3º_TRIM42"/>
      <sheetName val="4º_TRIM42"/>
      <sheetName val="ACUMULADO_200342"/>
      <sheetName val="_EvaluaciónTV40"/>
      <sheetName val="PIANOPUB'96_(2)40"/>
      <sheetName val="PIANOPUB'96_(3)40"/>
      <sheetName val="finance_tracker_LNPF22"/>
      <sheetName val="finance_tracker_Puleva22"/>
      <sheetName val="Fee_%_by_media22"/>
      <sheetName val="Price_&amp;_Volume14"/>
      <sheetName val="ALCALA_46640"/>
      <sheetName val="ALCALA_DE_HENARES40"/>
      <sheetName val="ALICANTE_II40"/>
      <sheetName val="ANTONIO_LÓPEZ40"/>
      <sheetName val="ARROYO_DEL_OLIVAR40"/>
      <sheetName val="BURGOS_I40"/>
      <sheetName val="BURGOS_II40"/>
      <sheetName val="CIUDAD_REAL40"/>
      <sheetName val="CONDE_DUQUE40"/>
      <sheetName val="GIJÓN_CONSTITUCIÓN40"/>
      <sheetName val="GIJÓN_P_IGLESIAS40"/>
      <sheetName val="INF__MERCEDES40"/>
      <sheetName val="JOSÉ_DEL_HIERRO40"/>
      <sheetName val="LA_LAGUNA40"/>
      <sheetName val="LAS_ROZAS40"/>
      <sheetName val="LEGANÉS_2_R_SOFIA40"/>
      <sheetName val="MALAGA2_(BAILEN)40"/>
      <sheetName val="MALAGA3_(EL_PALO)40"/>
      <sheetName val="MALAGA4_(LARIOS)40"/>
      <sheetName val="MALAGA_5_(Plaza_Mayor)40"/>
      <sheetName val="MALAGA1_(VELAZQUEZ)40"/>
      <sheetName val="MURCIA_El_Rollo40"/>
      <sheetName val="MURCIA_Norte40"/>
      <sheetName val="P_IMPERIAL40"/>
      <sheetName val="PAMPLONA_AV_ZARAGOZA40"/>
      <sheetName val="PAMPLONA_SIMONENA40"/>
      <sheetName val="P_SAN_JUAN40"/>
      <sheetName val="SAN_SEB_40"/>
      <sheetName val="SANT_ADRIA40"/>
      <sheetName val="SAN_JOAN_D´ESPI40"/>
      <sheetName val="SANTS_MONTJUIC40"/>
      <sheetName val="SS_REYES40"/>
      <sheetName val="VALENCIA_M_RODRIGO40"/>
      <sheetName val="1º_TRIM40"/>
      <sheetName val="2º_TRIM40"/>
      <sheetName val="3º_TRIM40"/>
      <sheetName val="4º_TRIM40"/>
      <sheetName val="ACUMULADO_200340"/>
      <sheetName val="_EvaluaciónTV38"/>
      <sheetName val="PIANOPUB'96_(2)38"/>
      <sheetName val="PIANOPUB'96_(3)38"/>
      <sheetName val="finance_tracker_LNPF20"/>
      <sheetName val="finance_tracker_Puleva20"/>
      <sheetName val="Fee_%_by_media20"/>
      <sheetName val="Price_&amp;_Volume12"/>
      <sheetName val="ALCALA_46641"/>
      <sheetName val="ALCALA_DE_HENARES41"/>
      <sheetName val="ALICANTE_II41"/>
      <sheetName val="ANTONIO_LÓPEZ41"/>
      <sheetName val="ARROYO_DEL_OLIVAR41"/>
      <sheetName val="BURGOS_I41"/>
      <sheetName val="BURGOS_II41"/>
      <sheetName val="CIUDAD_REAL41"/>
      <sheetName val="CONDE_DUQUE41"/>
      <sheetName val="GIJÓN_CONSTITUCIÓN41"/>
      <sheetName val="GIJÓN_P_IGLESIAS41"/>
      <sheetName val="INF__MERCEDES41"/>
      <sheetName val="JOSÉ_DEL_HIERRO41"/>
      <sheetName val="LA_LAGUNA41"/>
      <sheetName val="LAS_ROZAS41"/>
      <sheetName val="LEGANÉS_2_R_SOFIA41"/>
      <sheetName val="MALAGA2_(BAILEN)41"/>
      <sheetName val="MALAGA3_(EL_PALO)41"/>
      <sheetName val="MALAGA4_(LARIOS)41"/>
      <sheetName val="MALAGA_5_(Plaza_Mayor)41"/>
      <sheetName val="MALAGA1_(VELAZQUEZ)41"/>
      <sheetName val="MURCIA_El_Rollo41"/>
      <sheetName val="MURCIA_Norte41"/>
      <sheetName val="P_IMPERIAL41"/>
      <sheetName val="PAMPLONA_AV_ZARAGOZA41"/>
      <sheetName val="PAMPLONA_SIMONENA41"/>
      <sheetName val="P_SAN_JUAN41"/>
      <sheetName val="SAN_SEB_41"/>
      <sheetName val="SANT_ADRIA41"/>
      <sheetName val="SAN_JOAN_D´ESPI41"/>
      <sheetName val="SANTS_MONTJUIC41"/>
      <sheetName val="SS_REYES41"/>
      <sheetName val="VALENCIA_M_RODRIGO41"/>
      <sheetName val="1º_TRIM41"/>
      <sheetName val="2º_TRIM41"/>
      <sheetName val="3º_TRIM41"/>
      <sheetName val="4º_TRIM41"/>
      <sheetName val="ACUMULADO_200341"/>
      <sheetName val="_EvaluaciónTV39"/>
      <sheetName val="PIANOPUB'96_(2)39"/>
      <sheetName val="PIANOPUB'96_(3)39"/>
      <sheetName val="finance_tracker_LNPF21"/>
      <sheetName val="finance_tracker_Puleva21"/>
      <sheetName val="Fee_%_by_media21"/>
      <sheetName val="Price_&amp;_Volume13"/>
      <sheetName val="ALCALA_46643"/>
      <sheetName val="ALCALA_DE_HENARES43"/>
      <sheetName val="ALICANTE_II43"/>
      <sheetName val="ANTONIO_LÓPEZ43"/>
      <sheetName val="ARROYO_DEL_OLIVAR43"/>
      <sheetName val="BURGOS_I43"/>
      <sheetName val="BURGOS_II43"/>
      <sheetName val="CIUDAD_REAL43"/>
      <sheetName val="CONDE_DUQUE43"/>
      <sheetName val="GIJÓN_CONSTITUCIÓN43"/>
      <sheetName val="GIJÓN_P_IGLESIAS43"/>
      <sheetName val="INF__MERCEDES43"/>
      <sheetName val="JOSÉ_DEL_HIERRO43"/>
      <sheetName val="LA_LAGUNA43"/>
      <sheetName val="LAS_ROZAS43"/>
      <sheetName val="LEGANÉS_2_R_SOFIA43"/>
      <sheetName val="MALAGA2_(BAILEN)43"/>
      <sheetName val="MALAGA3_(EL_PALO)43"/>
      <sheetName val="MALAGA4_(LARIOS)43"/>
      <sheetName val="MALAGA_5_(Plaza_Mayor)43"/>
      <sheetName val="MALAGA1_(VELAZQUEZ)43"/>
      <sheetName val="MURCIA_El_Rollo43"/>
      <sheetName val="MURCIA_Norte43"/>
      <sheetName val="P_IMPERIAL43"/>
      <sheetName val="PAMPLONA_AV_ZARAGOZA43"/>
      <sheetName val="PAMPLONA_SIMONENA43"/>
      <sheetName val="P_SAN_JUAN43"/>
      <sheetName val="SAN_SEB_43"/>
      <sheetName val="SANT_ADRIA43"/>
      <sheetName val="SAN_JOAN_D´ESPI43"/>
      <sheetName val="SANTS_MONTJUIC43"/>
      <sheetName val="SS_REYES43"/>
      <sheetName val="VALENCIA_M_RODRIGO43"/>
      <sheetName val="1º_TRIM43"/>
      <sheetName val="2º_TRIM43"/>
      <sheetName val="3º_TRIM43"/>
      <sheetName val="4º_TRIM43"/>
      <sheetName val="ACUMULADO_200343"/>
      <sheetName val="_EvaluaciónTV41"/>
      <sheetName val="PIANOPUB'96_(2)41"/>
      <sheetName val="PIANOPUB'96_(3)41"/>
      <sheetName val="finance_tracker_LNPF23"/>
      <sheetName val="finance_tracker_Puleva23"/>
      <sheetName val="Fee_%_by_media23"/>
      <sheetName val="Price_&amp;_Volume15"/>
      <sheetName val="RESUMEN_ECONÓMICO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Optico_1"/>
      <sheetName val="TIT_RADIO1"/>
      <sheetName val="RK__RADIO_1"/>
      <sheetName val="CAL_RADIO_1"/>
      <sheetName val="ALCALA_46646"/>
      <sheetName val="ALCALA_DE_HENARES46"/>
      <sheetName val="ALICANTE_II46"/>
      <sheetName val="ANTONIO_LÓPEZ46"/>
      <sheetName val="ARROYO_DEL_OLIVAR46"/>
      <sheetName val="BURGOS_I46"/>
      <sheetName val="BURGOS_II46"/>
      <sheetName val="CIUDAD_REAL46"/>
      <sheetName val="CONDE_DUQUE46"/>
      <sheetName val="GIJÓN_CONSTITUCIÓN46"/>
      <sheetName val="GIJÓN_P_IGLESIAS46"/>
      <sheetName val="INF__MERCEDES46"/>
      <sheetName val="JOSÉ_DEL_HIERRO46"/>
      <sheetName val="LA_LAGUNA46"/>
      <sheetName val="LAS_ROZAS46"/>
      <sheetName val="LEGANÉS_2_R_SOFIA46"/>
      <sheetName val="MALAGA2_(BAILEN)46"/>
      <sheetName val="MALAGA3_(EL_PALO)46"/>
      <sheetName val="MALAGA4_(LARIOS)46"/>
      <sheetName val="MALAGA_5_(Plaza_Mayor)46"/>
      <sheetName val="MALAGA1_(VELAZQUEZ)46"/>
      <sheetName val="MURCIA_El_Rollo46"/>
      <sheetName val="MURCIA_Norte46"/>
      <sheetName val="P_IMPERIAL46"/>
      <sheetName val="PAMPLONA_AV_ZARAGOZA46"/>
      <sheetName val="PAMPLONA_SIMONENA46"/>
      <sheetName val="P_SAN_JUAN46"/>
      <sheetName val="SAN_SEB_46"/>
      <sheetName val="SANT_ADRIA46"/>
      <sheetName val="SAN_JOAN_D´ESPI46"/>
      <sheetName val="SANTS_MONTJUIC46"/>
      <sheetName val="SS_REYES46"/>
      <sheetName val="VALENCIA_M_RODRIGO46"/>
      <sheetName val="1º_TRIM46"/>
      <sheetName val="2º_TRIM46"/>
      <sheetName val="3º_TRIM46"/>
      <sheetName val="4º_TRIM46"/>
      <sheetName val="ACUMULADO_200346"/>
      <sheetName val="_EvaluaciónTV44"/>
      <sheetName val="PIANOPUB'96_(2)44"/>
      <sheetName val="PIANOPUB'96_(3)44"/>
      <sheetName val="finance_tracker_LNPF26"/>
      <sheetName val="finance_tracker_Puleva26"/>
      <sheetName val="Fee_%_by_media26"/>
      <sheetName val="Price_&amp;_Volume18"/>
      <sheetName val="RESUMEN_ECONÓMICO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Optico_4"/>
      <sheetName val="TIT_RADIO4"/>
      <sheetName val="RK__RADIO_4"/>
      <sheetName val="CAL_RADIO_4"/>
      <sheetName val="ALCALA_46644"/>
      <sheetName val="ALCALA_DE_HENARES44"/>
      <sheetName val="ALICANTE_II44"/>
      <sheetName val="ANTONIO_LÓPEZ44"/>
      <sheetName val="ARROYO_DEL_OLIVAR44"/>
      <sheetName val="BURGOS_I44"/>
      <sheetName val="BURGOS_II44"/>
      <sheetName val="CIUDAD_REAL44"/>
      <sheetName val="CONDE_DUQUE44"/>
      <sheetName val="GIJÓN_CONSTITUCIÓN44"/>
      <sheetName val="GIJÓN_P_IGLESIAS44"/>
      <sheetName val="INF__MERCEDES44"/>
      <sheetName val="JOSÉ_DEL_HIERRO44"/>
      <sheetName val="LA_LAGUNA44"/>
      <sheetName val="LAS_ROZAS44"/>
      <sheetName val="LEGANÉS_2_R_SOFIA44"/>
      <sheetName val="MALAGA2_(BAILEN)44"/>
      <sheetName val="MALAGA3_(EL_PALO)44"/>
      <sheetName val="MALAGA4_(LARIOS)44"/>
      <sheetName val="MALAGA_5_(Plaza_Mayor)44"/>
      <sheetName val="MALAGA1_(VELAZQUEZ)44"/>
      <sheetName val="MURCIA_El_Rollo44"/>
      <sheetName val="MURCIA_Norte44"/>
      <sheetName val="P_IMPERIAL44"/>
      <sheetName val="PAMPLONA_AV_ZARAGOZA44"/>
      <sheetName val="PAMPLONA_SIMONENA44"/>
      <sheetName val="P_SAN_JUAN44"/>
      <sheetName val="SAN_SEB_44"/>
      <sheetName val="SANT_ADRIA44"/>
      <sheetName val="SAN_JOAN_D´ESPI44"/>
      <sheetName val="SANTS_MONTJUIC44"/>
      <sheetName val="SS_REYES44"/>
      <sheetName val="VALENCIA_M_RODRIGO44"/>
      <sheetName val="1º_TRIM44"/>
      <sheetName val="2º_TRIM44"/>
      <sheetName val="3º_TRIM44"/>
      <sheetName val="4º_TRIM44"/>
      <sheetName val="ACUMULADO_200344"/>
      <sheetName val="_EvaluaciónTV42"/>
      <sheetName val="PIANOPUB'96_(2)42"/>
      <sheetName val="PIANOPUB'96_(3)42"/>
      <sheetName val="finance_tracker_LNPF24"/>
      <sheetName val="finance_tracker_Puleva24"/>
      <sheetName val="Fee_%_by_media24"/>
      <sheetName val="Price_&amp;_Volume16"/>
      <sheetName val="RESUMEN_ECONÓMICO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Optico_2"/>
      <sheetName val="TIT_RADIO2"/>
      <sheetName val="RK__RADIO_2"/>
      <sheetName val="CAL_RADIO_2"/>
      <sheetName val="ALCALA_46645"/>
      <sheetName val="ALCALA_DE_HENARES45"/>
      <sheetName val="ALICANTE_II45"/>
      <sheetName val="ANTONIO_LÓPEZ45"/>
      <sheetName val="ARROYO_DEL_OLIVAR45"/>
      <sheetName val="BURGOS_I45"/>
      <sheetName val="BURGOS_II45"/>
      <sheetName val="CIUDAD_REAL45"/>
      <sheetName val="CONDE_DUQUE45"/>
      <sheetName val="GIJÓN_CONSTITUCIÓN45"/>
      <sheetName val="GIJÓN_P_IGLESIAS45"/>
      <sheetName val="INF__MERCEDES45"/>
      <sheetName val="JOSÉ_DEL_HIERRO45"/>
      <sheetName val="LA_LAGUNA45"/>
      <sheetName val="LAS_ROZAS45"/>
      <sheetName val="LEGANÉS_2_R_SOFIA45"/>
      <sheetName val="MALAGA2_(BAILEN)45"/>
      <sheetName val="MALAGA3_(EL_PALO)45"/>
      <sheetName val="MALAGA4_(LARIOS)45"/>
      <sheetName val="MALAGA_5_(Plaza_Mayor)45"/>
      <sheetName val="MALAGA1_(VELAZQUEZ)45"/>
      <sheetName val="MURCIA_El_Rollo45"/>
      <sheetName val="MURCIA_Norte45"/>
      <sheetName val="P_IMPERIAL45"/>
      <sheetName val="PAMPLONA_AV_ZARAGOZA45"/>
      <sheetName val="PAMPLONA_SIMONENA45"/>
      <sheetName val="P_SAN_JUAN45"/>
      <sheetName val="SAN_SEB_45"/>
      <sheetName val="SANT_ADRIA45"/>
      <sheetName val="SAN_JOAN_D´ESPI45"/>
      <sheetName val="SANTS_MONTJUIC45"/>
      <sheetName val="SS_REYES45"/>
      <sheetName val="VALENCIA_M_RODRIGO45"/>
      <sheetName val="1º_TRIM45"/>
      <sheetName val="2º_TRIM45"/>
      <sheetName val="3º_TRIM45"/>
      <sheetName val="4º_TRIM45"/>
      <sheetName val="ACUMULADO_200345"/>
      <sheetName val="_EvaluaciónTV43"/>
      <sheetName val="PIANOPUB'96_(2)43"/>
      <sheetName val="PIANOPUB'96_(3)43"/>
      <sheetName val="finance_tracker_LNPF25"/>
      <sheetName val="finance_tracker_Puleva25"/>
      <sheetName val="Fee_%_by_media25"/>
      <sheetName val="Price_&amp;_Volume17"/>
      <sheetName val="RESUMEN_ECONÓMICO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Optico_3"/>
      <sheetName val="TIT_RADIO3"/>
      <sheetName val="RK__RADIO_3"/>
      <sheetName val="CAL_RADIO_3"/>
      <sheetName val="ALCALA_46647"/>
      <sheetName val="ALCALA_DE_HENARES47"/>
      <sheetName val="ALICANTE_II47"/>
      <sheetName val="ANTONIO_LÓPEZ47"/>
      <sheetName val="ARROYO_DEL_OLIVAR47"/>
      <sheetName val="BURGOS_I47"/>
      <sheetName val="BURGOS_II47"/>
      <sheetName val="CIUDAD_REAL47"/>
      <sheetName val="CONDE_DUQUE47"/>
      <sheetName val="GIJÓN_CONSTITUCIÓN47"/>
      <sheetName val="GIJÓN_P_IGLESIAS47"/>
      <sheetName val="INF__MERCEDES47"/>
      <sheetName val="JOSÉ_DEL_HIERRO47"/>
      <sheetName val="LA_LAGUNA47"/>
      <sheetName val="LAS_ROZAS47"/>
      <sheetName val="LEGANÉS_2_R_SOFIA47"/>
      <sheetName val="MALAGA2_(BAILEN)47"/>
      <sheetName val="MALAGA3_(EL_PALO)47"/>
      <sheetName val="MALAGA4_(LARIOS)47"/>
      <sheetName val="MALAGA_5_(Plaza_Mayor)47"/>
      <sheetName val="MALAGA1_(VELAZQUEZ)47"/>
      <sheetName val="MURCIA_El_Rollo47"/>
      <sheetName val="MURCIA_Norte47"/>
      <sheetName val="P_IMPERIAL47"/>
      <sheetName val="PAMPLONA_AV_ZARAGOZA47"/>
      <sheetName val="PAMPLONA_SIMONENA47"/>
      <sheetName val="P_SAN_JUAN47"/>
      <sheetName val="SAN_SEB_47"/>
      <sheetName val="SANT_ADRIA47"/>
      <sheetName val="SAN_JOAN_D´ESPI47"/>
      <sheetName val="SANTS_MONTJUIC47"/>
      <sheetName val="SS_REYES47"/>
      <sheetName val="VALENCIA_M_RODRIGO47"/>
      <sheetName val="1º_TRIM47"/>
      <sheetName val="2º_TRIM47"/>
      <sheetName val="3º_TRIM47"/>
      <sheetName val="4º_TRIM47"/>
      <sheetName val="ACUMULADO_200347"/>
      <sheetName val="_EvaluaciónTV45"/>
      <sheetName val="PIANOPUB'96_(2)45"/>
      <sheetName val="PIANOPUB'96_(3)45"/>
      <sheetName val="finance_tracker_LNPF27"/>
      <sheetName val="finance_tracker_Puleva27"/>
      <sheetName val="Fee_%_by_media27"/>
      <sheetName val="Price_&amp;_Volume19"/>
      <sheetName val="RESUMEN_ECONÓMICO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Optico_5"/>
      <sheetName val="TIT_RADIO5"/>
      <sheetName val="RK__RADIO_5"/>
      <sheetName val="CAL_RADIO_5"/>
      <sheetName val="P&amp;L_POST_OREO"/>
      <sheetName val="P&amp;L_H_BUNCHES"/>
      <sheetName val="Pto__Azt"/>
      <sheetName val="ALCALA_46648"/>
      <sheetName val="ALCALA_DE_HENARES48"/>
      <sheetName val="ALICANTE_II48"/>
      <sheetName val="ANTONIO_LÓPEZ48"/>
      <sheetName val="ARROYO_DEL_OLIVAR48"/>
      <sheetName val="BURGOS_I48"/>
      <sheetName val="BURGOS_II48"/>
      <sheetName val="CIUDAD_REAL48"/>
      <sheetName val="CONDE_DUQUE48"/>
      <sheetName val="GIJÓN_CONSTITUCIÓN48"/>
      <sheetName val="GIJÓN_P_IGLESIAS48"/>
      <sheetName val="INF__MERCEDES48"/>
      <sheetName val="JOSÉ_DEL_HIERRO48"/>
      <sheetName val="LA_LAGUNA48"/>
      <sheetName val="LAS_ROZAS48"/>
      <sheetName val="LEGANÉS_2_R_SOFIA48"/>
      <sheetName val="MALAGA2_(BAILEN)48"/>
      <sheetName val="MALAGA3_(EL_PALO)48"/>
      <sheetName val="MALAGA4_(LARIOS)48"/>
      <sheetName val="MALAGA_5_(Plaza_Mayor)48"/>
      <sheetName val="MALAGA1_(VELAZQUEZ)48"/>
      <sheetName val="MURCIA_El_Rollo48"/>
      <sheetName val="MURCIA_Norte48"/>
      <sheetName val="P_IMPERIAL48"/>
      <sheetName val="PAMPLONA_AV_ZARAGOZA48"/>
      <sheetName val="PAMPLONA_SIMONENA48"/>
      <sheetName val="P_SAN_JUAN48"/>
      <sheetName val="SAN_SEB_48"/>
      <sheetName val="SANT_ADRIA48"/>
      <sheetName val="SAN_JOAN_D´ESPI48"/>
      <sheetName val="SANTS_MONTJUIC48"/>
      <sheetName val="SS_REYES48"/>
      <sheetName val="VALENCIA_M_RODRIGO48"/>
      <sheetName val="1º_TRIM48"/>
      <sheetName val="2º_TRIM48"/>
      <sheetName val="3º_TRIM48"/>
      <sheetName val="4º_TRIM48"/>
      <sheetName val="ACUMULADO_200348"/>
      <sheetName val="_EvaluaciónTV46"/>
      <sheetName val="PIANOPUB'96_(2)46"/>
      <sheetName val="PIANOPUB'96_(3)46"/>
      <sheetName val="finance_tracker_LNPF28"/>
      <sheetName val="finance_tracker_Puleva28"/>
      <sheetName val="Fee_%_by_media28"/>
      <sheetName val="Price_&amp;_Volume20"/>
      <sheetName val="RESUMEN_ECONÓMICO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Optico_6"/>
      <sheetName val="TIT_RADIO6"/>
      <sheetName val="RK__RADIO_6"/>
      <sheetName val="CAL_RADIO_6"/>
      <sheetName val="P&amp;L_POST_OREO1"/>
      <sheetName val="P&amp;L_H_BUNCHES1"/>
      <sheetName val="Pto__Azt1"/>
      <sheetName val="ALCALA_46652"/>
      <sheetName val="ALCALA_DE_HENARES52"/>
      <sheetName val="ALICANTE_II52"/>
      <sheetName val="ANTONIO_LÓPEZ52"/>
      <sheetName val="ARROYO_DEL_OLIVAR52"/>
      <sheetName val="BURGOS_I52"/>
      <sheetName val="BURGOS_II52"/>
      <sheetName val="CIUDAD_REAL52"/>
      <sheetName val="CONDE_DUQUE52"/>
      <sheetName val="GIJÓN_CONSTITUCIÓN52"/>
      <sheetName val="GIJÓN_P_IGLESIAS52"/>
      <sheetName val="INF__MERCEDES52"/>
      <sheetName val="JOSÉ_DEL_HIERRO52"/>
      <sheetName val="LA_LAGUNA52"/>
      <sheetName val="LAS_ROZAS52"/>
      <sheetName val="LEGANÉS_2_R_SOFIA52"/>
      <sheetName val="MALAGA2_(BAILEN)52"/>
      <sheetName val="MALAGA3_(EL_PALO)52"/>
      <sheetName val="MALAGA4_(LARIOS)52"/>
      <sheetName val="MALAGA_5_(Plaza_Mayor)52"/>
      <sheetName val="MALAGA1_(VELAZQUEZ)52"/>
      <sheetName val="MURCIA_El_Rollo52"/>
      <sheetName val="MURCIA_Norte52"/>
      <sheetName val="P_IMPERIAL52"/>
      <sheetName val="PAMPLONA_AV_ZARAGOZA52"/>
      <sheetName val="PAMPLONA_SIMONENA52"/>
      <sheetName val="P_SAN_JUAN52"/>
      <sheetName val="SAN_SEB_52"/>
      <sheetName val="SANT_ADRIA52"/>
      <sheetName val="SAN_JOAN_D´ESPI52"/>
      <sheetName val="SANTS_MONTJUIC52"/>
      <sheetName val="SS_REYES52"/>
      <sheetName val="VALENCIA_M_RODRIGO52"/>
      <sheetName val="1º_TRIM52"/>
      <sheetName val="2º_TRIM52"/>
      <sheetName val="3º_TRIM52"/>
      <sheetName val="4º_TRIM52"/>
      <sheetName val="ACUMULADO_200352"/>
      <sheetName val="_EvaluaciónTV50"/>
      <sheetName val="PIANOPUB'96_(2)50"/>
      <sheetName val="PIANOPUB'96_(3)50"/>
      <sheetName val="finance_tracker_LNPF32"/>
      <sheetName val="finance_tracker_Puleva32"/>
      <sheetName val="Fee_%_by_media32"/>
      <sheetName val="Price_&amp;_Volume24"/>
      <sheetName val="RESUMEN_ECONÓMICO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Optico_10"/>
      <sheetName val="TIT_RADIO10"/>
      <sheetName val="RK__RADIO_10"/>
      <sheetName val="CAL_RADIO_10"/>
      <sheetName val="P&amp;L_POST_OREO4"/>
      <sheetName val="P&amp;L_H_BUNCHES4"/>
      <sheetName val="Pto__Azt4"/>
      <sheetName val="ALCALA_46651"/>
      <sheetName val="ALCALA_DE_HENARES51"/>
      <sheetName val="ALICANTE_II51"/>
      <sheetName val="ANTONIO_LÓPEZ51"/>
      <sheetName val="ARROYO_DEL_OLIVAR51"/>
      <sheetName val="BURGOS_I51"/>
      <sheetName val="BURGOS_II51"/>
      <sheetName val="CIUDAD_REAL51"/>
      <sheetName val="CONDE_DUQUE51"/>
      <sheetName val="GIJÓN_CONSTITUCIÓN51"/>
      <sheetName val="GIJÓN_P_IGLESIAS51"/>
      <sheetName val="INF__MERCEDES51"/>
      <sheetName val="JOSÉ_DEL_HIERRO51"/>
      <sheetName val="LA_LAGUNA51"/>
      <sheetName val="LAS_ROZAS51"/>
      <sheetName val="LEGANÉS_2_R_SOFIA51"/>
      <sheetName val="MALAGA2_(BAILEN)51"/>
      <sheetName val="MALAGA3_(EL_PALO)51"/>
      <sheetName val="MALAGA4_(LARIOS)51"/>
      <sheetName val="MALAGA_5_(Plaza_Mayor)51"/>
      <sheetName val="MALAGA1_(VELAZQUEZ)51"/>
      <sheetName val="MURCIA_El_Rollo51"/>
      <sheetName val="MURCIA_Norte51"/>
      <sheetName val="P_IMPERIAL51"/>
      <sheetName val="PAMPLONA_AV_ZARAGOZA51"/>
      <sheetName val="PAMPLONA_SIMONENA51"/>
      <sheetName val="P_SAN_JUAN51"/>
      <sheetName val="SAN_SEB_51"/>
      <sheetName val="SANT_ADRIA51"/>
      <sheetName val="SAN_JOAN_D´ESPI51"/>
      <sheetName val="SANTS_MONTJUIC51"/>
      <sheetName val="SS_REYES51"/>
      <sheetName val="VALENCIA_M_RODRIGO51"/>
      <sheetName val="1º_TRIM51"/>
      <sheetName val="2º_TRIM51"/>
      <sheetName val="3º_TRIM51"/>
      <sheetName val="4º_TRIM51"/>
      <sheetName val="ACUMULADO_200351"/>
      <sheetName val="_EvaluaciónTV49"/>
      <sheetName val="PIANOPUB'96_(2)49"/>
      <sheetName val="PIANOPUB'96_(3)49"/>
      <sheetName val="finance_tracker_LNPF31"/>
      <sheetName val="finance_tracker_Puleva31"/>
      <sheetName val="Fee_%_by_media31"/>
      <sheetName val="Price_&amp;_Volume23"/>
      <sheetName val="RESUMEN_ECONÓMICO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Optico_9"/>
      <sheetName val="TIT_RADIO9"/>
      <sheetName val="RK__RADIO_9"/>
      <sheetName val="CAL_RADIO_9"/>
      <sheetName val="P&amp;L_POST_OREO3"/>
      <sheetName val="P&amp;L_H_BUNCHES3"/>
      <sheetName val="Pto__Azt3"/>
      <sheetName val="ALCALA_46649"/>
      <sheetName val="ALCALA_DE_HENARES49"/>
      <sheetName val="ALICANTE_II49"/>
      <sheetName val="ANTONIO_LÓPEZ49"/>
      <sheetName val="ARROYO_DEL_OLIVAR49"/>
      <sheetName val="BURGOS_I49"/>
      <sheetName val="BURGOS_II49"/>
      <sheetName val="CIUDAD_REAL49"/>
      <sheetName val="CONDE_DUQUE49"/>
      <sheetName val="GIJÓN_CONSTITUCIÓN49"/>
      <sheetName val="GIJÓN_P_IGLESIAS49"/>
      <sheetName val="INF__MERCEDES49"/>
      <sheetName val="JOSÉ_DEL_HIERRO49"/>
      <sheetName val="LA_LAGUNA49"/>
      <sheetName val="LAS_ROZAS49"/>
      <sheetName val="LEGANÉS_2_R_SOFIA49"/>
      <sheetName val="MALAGA2_(BAILEN)49"/>
      <sheetName val="MALAGA3_(EL_PALO)49"/>
      <sheetName val="MALAGA4_(LARIOS)49"/>
      <sheetName val="MALAGA_5_(Plaza_Mayor)49"/>
      <sheetName val="MALAGA1_(VELAZQUEZ)49"/>
      <sheetName val="MURCIA_El_Rollo49"/>
      <sheetName val="MURCIA_Norte49"/>
      <sheetName val="P_IMPERIAL49"/>
      <sheetName val="PAMPLONA_AV_ZARAGOZA49"/>
      <sheetName val="PAMPLONA_SIMONENA49"/>
      <sheetName val="P_SAN_JUAN49"/>
      <sheetName val="SAN_SEB_49"/>
      <sheetName val="SANT_ADRIA49"/>
      <sheetName val="SAN_JOAN_D´ESPI49"/>
      <sheetName val="SANTS_MONTJUIC49"/>
      <sheetName val="SS_REYES49"/>
      <sheetName val="VALENCIA_M_RODRIGO49"/>
      <sheetName val="1º_TRIM49"/>
      <sheetName val="2º_TRIM49"/>
      <sheetName val="3º_TRIM49"/>
      <sheetName val="4º_TRIM49"/>
      <sheetName val="ACUMULADO_200349"/>
      <sheetName val="_EvaluaciónTV47"/>
      <sheetName val="PIANOPUB'96_(2)47"/>
      <sheetName val="PIANOPUB'96_(3)47"/>
      <sheetName val="finance_tracker_LNPF29"/>
      <sheetName val="finance_tracker_Puleva29"/>
      <sheetName val="Fee_%_by_media29"/>
      <sheetName val="Price_&amp;_Volume21"/>
      <sheetName val="RESUMEN_ECONÓMICO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Optico_7"/>
      <sheetName val="TIT_RADIO7"/>
      <sheetName val="RK__RADIO_7"/>
      <sheetName val="CAL_RADIO_7"/>
      <sheetName val="ALCALA_46650"/>
      <sheetName val="ALCALA_DE_HENARES50"/>
      <sheetName val="ALICANTE_II50"/>
      <sheetName val="ANTONIO_LÓPEZ50"/>
      <sheetName val="ARROYO_DEL_OLIVAR50"/>
      <sheetName val="BURGOS_I50"/>
      <sheetName val="BURGOS_II50"/>
      <sheetName val="CIUDAD_REAL50"/>
      <sheetName val="CONDE_DUQUE50"/>
      <sheetName val="GIJÓN_CONSTITUCIÓN50"/>
      <sheetName val="GIJÓN_P_IGLESIAS50"/>
      <sheetName val="INF__MERCEDES50"/>
      <sheetName val="JOSÉ_DEL_HIERRO50"/>
      <sheetName val="LA_LAGUNA50"/>
      <sheetName val="LAS_ROZAS50"/>
      <sheetName val="LEGANÉS_2_R_SOFIA50"/>
      <sheetName val="MALAGA2_(BAILEN)50"/>
      <sheetName val="MALAGA3_(EL_PALO)50"/>
      <sheetName val="MALAGA4_(LARIOS)50"/>
      <sheetName val="MALAGA_5_(Plaza_Mayor)50"/>
      <sheetName val="MALAGA1_(VELAZQUEZ)50"/>
      <sheetName val="MURCIA_El_Rollo50"/>
      <sheetName val="MURCIA_Norte50"/>
      <sheetName val="P_IMPERIAL50"/>
      <sheetName val="PAMPLONA_AV_ZARAGOZA50"/>
      <sheetName val="PAMPLONA_SIMONENA50"/>
      <sheetName val="P_SAN_JUAN50"/>
      <sheetName val="SAN_SEB_50"/>
      <sheetName val="SANT_ADRIA50"/>
      <sheetName val="SAN_JOAN_D´ESPI50"/>
      <sheetName val="SANTS_MONTJUIC50"/>
      <sheetName val="SS_REYES50"/>
      <sheetName val="VALENCIA_M_RODRIGO50"/>
      <sheetName val="1º_TRIM50"/>
      <sheetName val="2º_TRIM50"/>
      <sheetName val="3º_TRIM50"/>
      <sheetName val="4º_TRIM50"/>
      <sheetName val="ACUMULADO_200350"/>
      <sheetName val="_EvaluaciónTV48"/>
      <sheetName val="PIANOPUB'96_(2)48"/>
      <sheetName val="PIANOPUB'96_(3)48"/>
      <sheetName val="finance_tracker_LNPF30"/>
      <sheetName val="finance_tracker_Puleva30"/>
      <sheetName val="Fee_%_by_media30"/>
      <sheetName val="Price_&amp;_Volume22"/>
      <sheetName val="RESUMEN_ECONÓMICO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Optico_8"/>
      <sheetName val="TIT_RADIO8"/>
      <sheetName val="RK__RADIO_8"/>
      <sheetName val="CAL_RADIO_8"/>
      <sheetName val="P&amp;L_POST_OREO2"/>
      <sheetName val="P&amp;L_H_BUNCHES2"/>
      <sheetName val="Pto__Azt2"/>
      <sheetName val="ALCALA_46653"/>
      <sheetName val="ALCALA_DE_HENARES53"/>
      <sheetName val="ALICANTE_II53"/>
      <sheetName val="ANTONIO_LÓPEZ53"/>
      <sheetName val="ARROYO_DEL_OLIVAR53"/>
      <sheetName val="BURGOS_I53"/>
      <sheetName val="BURGOS_II53"/>
      <sheetName val="CIUDAD_REAL53"/>
      <sheetName val="CONDE_DUQUE53"/>
      <sheetName val="GIJÓN_CONSTITUCIÓN53"/>
      <sheetName val="GIJÓN_P_IGLESIAS53"/>
      <sheetName val="INF__MERCEDES53"/>
      <sheetName val="JOSÉ_DEL_HIERRO53"/>
      <sheetName val="LA_LAGUNA53"/>
      <sheetName val="LAS_ROZAS53"/>
      <sheetName val="LEGANÉS_2_R_SOFIA53"/>
      <sheetName val="MALAGA2_(BAILEN)53"/>
      <sheetName val="MALAGA3_(EL_PALO)53"/>
      <sheetName val="MALAGA4_(LARIOS)53"/>
      <sheetName val="MALAGA_5_(Plaza_Mayor)53"/>
      <sheetName val="MALAGA1_(VELAZQUEZ)53"/>
      <sheetName val="MURCIA_El_Rollo53"/>
      <sheetName val="MURCIA_Norte53"/>
      <sheetName val="P_IMPERIAL53"/>
      <sheetName val="PAMPLONA_AV_ZARAGOZA53"/>
      <sheetName val="PAMPLONA_SIMONENA53"/>
      <sheetName val="P_SAN_JUAN53"/>
      <sheetName val="SAN_SEB_53"/>
      <sheetName val="SANT_ADRIA53"/>
      <sheetName val="SAN_JOAN_D´ESPI53"/>
      <sheetName val="SANTS_MONTJUIC53"/>
      <sheetName val="SS_REYES53"/>
      <sheetName val="VALENCIA_M_RODRIGO53"/>
      <sheetName val="1º_TRIM53"/>
      <sheetName val="2º_TRIM53"/>
      <sheetName val="3º_TRIM53"/>
      <sheetName val="4º_TRIM53"/>
      <sheetName val="ACUMULADO_200353"/>
      <sheetName val="_EvaluaciónTV51"/>
      <sheetName val="PIANOPUB'96_(2)51"/>
      <sheetName val="PIANOPUB'96_(3)51"/>
      <sheetName val="finance_tracker_LNPF33"/>
      <sheetName val="finance_tracker_Puleva33"/>
      <sheetName val="Fee_%_by_media33"/>
      <sheetName val="Price_&amp;_Volume25"/>
      <sheetName val="RESUMEN_ECONÓMICO11"/>
      <sheetName val="RESUM_ECO_X_MESES11"/>
      <sheetName val="TIT_PRENSA11"/>
      <sheetName val="TIT__PRENSA11"/>
      <sheetName val="CAL__PRENSA11"/>
      <sheetName val="CAL_PRENSA11"/>
      <sheetName val="TIT_REVISTAS11"/>
      <sheetName val="CAL_REVISTAS11"/>
      <sheetName val="CAL_PRODUCCION11"/>
      <sheetName val="TIT_INTERNET11"/>
      <sheetName val="CAL_INTERNET11"/>
      <sheetName val="Optico_11"/>
      <sheetName val="TIT_RADIO11"/>
      <sheetName val="RK__RADIO_11"/>
      <sheetName val="CAL_RADIO_11"/>
      <sheetName val="ALCALA_46654"/>
      <sheetName val="ALCALA_DE_HENARES54"/>
      <sheetName val="ALICANTE_II54"/>
      <sheetName val="ANTONIO_LÓPEZ54"/>
      <sheetName val="ARROYO_DEL_OLIVAR54"/>
      <sheetName val="BURGOS_I54"/>
      <sheetName val="BURGOS_II54"/>
      <sheetName val="CIUDAD_REAL54"/>
      <sheetName val="CONDE_DUQUE54"/>
      <sheetName val="GIJÓN_CONSTITUCIÓN54"/>
      <sheetName val="GIJÓN_P_IGLESIAS54"/>
      <sheetName val="INF__MERCEDES54"/>
      <sheetName val="JOSÉ_DEL_HIERRO54"/>
      <sheetName val="LA_LAGUNA54"/>
      <sheetName val="LAS_ROZAS54"/>
      <sheetName val="LEGANÉS_2_R_SOFIA54"/>
      <sheetName val="MALAGA2_(BAILEN)54"/>
      <sheetName val="MALAGA3_(EL_PALO)54"/>
      <sheetName val="MALAGA4_(LARIOS)54"/>
      <sheetName val="MALAGA_5_(Plaza_Mayor)54"/>
      <sheetName val="MALAGA1_(VELAZQUEZ)54"/>
      <sheetName val="MURCIA_El_Rollo54"/>
      <sheetName val="MURCIA_Norte54"/>
      <sheetName val="P_IMPERIAL54"/>
      <sheetName val="PAMPLONA_AV_ZARAGOZA54"/>
      <sheetName val="PAMPLONA_SIMONENA54"/>
      <sheetName val="P_SAN_JUAN54"/>
      <sheetName val="SAN_SEB_54"/>
      <sheetName val="SANT_ADRIA54"/>
      <sheetName val="SAN_JOAN_D´ESPI54"/>
      <sheetName val="SANTS_MONTJUIC54"/>
      <sheetName val="SS_REYES54"/>
      <sheetName val="VALENCIA_M_RODRIGO54"/>
      <sheetName val="1º_TRIM54"/>
      <sheetName val="2º_TRIM54"/>
      <sheetName val="3º_TRIM54"/>
      <sheetName val="4º_TRIM54"/>
      <sheetName val="ACUMULADO_200354"/>
      <sheetName val="_EvaluaciónTV52"/>
      <sheetName val="PIANOPUB'96_(2)52"/>
      <sheetName val="PIANOPUB'96_(3)52"/>
      <sheetName val="finance_tracker_LNPF34"/>
      <sheetName val="finance_tracker_Puleva34"/>
      <sheetName val="Fee_%_by_media34"/>
      <sheetName val="Price_&amp;_Volume26"/>
      <sheetName val="RESUMEN_ECONÓMICO12"/>
      <sheetName val="RESUM_ECO_X_MESES12"/>
      <sheetName val="TIT_PRENSA12"/>
      <sheetName val="TIT__PRENSA12"/>
      <sheetName val="CAL__PRENSA12"/>
      <sheetName val="CAL_PRENSA12"/>
      <sheetName val="TIT_REVISTAS12"/>
      <sheetName val="CAL_REVISTAS12"/>
      <sheetName val="CAL_PRODUCCION12"/>
      <sheetName val="TIT_INTERNET12"/>
      <sheetName val="CAL_INTERNET12"/>
      <sheetName val="Optico_12"/>
      <sheetName val="TIT_RADIO12"/>
      <sheetName val="RK__RADIO_12"/>
      <sheetName val="CAL_RADIO_12"/>
      <sheetName val="P&amp;L_POST_OREO5"/>
      <sheetName val="P&amp;L_H_BUNCHES5"/>
      <sheetName val="Pto__Azt5"/>
      <sheetName val="ALCALA_46658"/>
      <sheetName val="ALCALA_DE_HENARES58"/>
      <sheetName val="ALICANTE_II58"/>
      <sheetName val="ANTONIO_LÓPEZ58"/>
      <sheetName val="ARROYO_DEL_OLIVAR58"/>
      <sheetName val="BURGOS_I58"/>
      <sheetName val="BURGOS_II58"/>
      <sheetName val="CIUDAD_REAL58"/>
      <sheetName val="CONDE_DUQUE58"/>
      <sheetName val="GIJÓN_CONSTITUCIÓN58"/>
      <sheetName val="GIJÓN_P_IGLESIAS58"/>
      <sheetName val="INF__MERCEDES58"/>
      <sheetName val="JOSÉ_DEL_HIERRO58"/>
      <sheetName val="LA_LAGUNA58"/>
      <sheetName val="LAS_ROZAS58"/>
      <sheetName val="LEGANÉS_2_R_SOFIA58"/>
      <sheetName val="MALAGA2_(BAILEN)58"/>
      <sheetName val="MALAGA3_(EL_PALO)58"/>
      <sheetName val="MALAGA4_(LARIOS)58"/>
      <sheetName val="MALAGA_5_(Plaza_Mayor)58"/>
      <sheetName val="MALAGA1_(VELAZQUEZ)58"/>
      <sheetName val="MURCIA_El_Rollo58"/>
      <sheetName val="MURCIA_Norte58"/>
      <sheetName val="P_IMPERIAL58"/>
      <sheetName val="PAMPLONA_AV_ZARAGOZA58"/>
      <sheetName val="PAMPLONA_SIMONENA58"/>
      <sheetName val="P_SAN_JUAN58"/>
      <sheetName val="SAN_SEB_58"/>
      <sheetName val="SANT_ADRIA58"/>
      <sheetName val="SAN_JOAN_D´ESPI58"/>
      <sheetName val="SANTS_MONTJUIC58"/>
      <sheetName val="SS_REYES58"/>
      <sheetName val="VALENCIA_M_RODRIGO58"/>
      <sheetName val="1º_TRIM58"/>
      <sheetName val="2º_TRIM58"/>
      <sheetName val="3º_TRIM58"/>
      <sheetName val="4º_TRIM58"/>
      <sheetName val="ACUMULADO_200358"/>
      <sheetName val="_EvaluaciónTV56"/>
      <sheetName val="PIANOPUB'96_(2)56"/>
      <sheetName val="PIANOPUB'96_(3)56"/>
      <sheetName val="finance_tracker_LNPF38"/>
      <sheetName val="finance_tracker_Puleva38"/>
      <sheetName val="Fee_%_by_media38"/>
      <sheetName val="Price_&amp;_Volume30"/>
      <sheetName val="RESUMEN_ECONÓMICO15"/>
      <sheetName val="RESUM_ECO_X_MESES15"/>
      <sheetName val="TIT_PRENSA15"/>
      <sheetName val="TIT__PRENSA15"/>
      <sheetName val="CAL__PRENSA15"/>
      <sheetName val="CAL_PRENSA15"/>
      <sheetName val="TIT_REVISTAS15"/>
      <sheetName val="CAL_REVISTAS15"/>
      <sheetName val="CAL_PRODUCCION15"/>
      <sheetName val="TIT_INTERNET15"/>
      <sheetName val="CAL_INTERNET15"/>
      <sheetName val="Optico_15"/>
      <sheetName val="TIT_RADIO15"/>
      <sheetName val="RK__RADIO_15"/>
      <sheetName val="CAL_RADIO_15"/>
      <sheetName val="P&amp;L_POST_OREO8"/>
      <sheetName val="P&amp;L_H_BUNCHES8"/>
      <sheetName val="Pto__Azt8"/>
      <sheetName val="ALCALA_46655"/>
      <sheetName val="ALCALA_DE_HENARES55"/>
      <sheetName val="ALICANTE_II55"/>
      <sheetName val="ANTONIO_LÓPEZ55"/>
      <sheetName val="ARROYO_DEL_OLIVAR55"/>
      <sheetName val="BURGOS_I55"/>
      <sheetName val="BURGOS_II55"/>
      <sheetName val="CIUDAD_REAL55"/>
      <sheetName val="CONDE_DUQUE55"/>
      <sheetName val="GIJÓN_CONSTITUCIÓN55"/>
      <sheetName val="GIJÓN_P_IGLESIAS55"/>
      <sheetName val="INF__MERCEDES55"/>
      <sheetName val="JOSÉ_DEL_HIERRO55"/>
      <sheetName val="LA_LAGUNA55"/>
      <sheetName val="LAS_ROZAS55"/>
      <sheetName val="LEGANÉS_2_R_SOFIA55"/>
      <sheetName val="MALAGA2_(BAILEN)55"/>
      <sheetName val="MALAGA3_(EL_PALO)55"/>
      <sheetName val="MALAGA4_(LARIOS)55"/>
      <sheetName val="MALAGA_5_(Plaza_Mayor)55"/>
      <sheetName val="MALAGA1_(VELAZQUEZ)55"/>
      <sheetName val="MURCIA_El_Rollo55"/>
      <sheetName val="MURCIA_Norte55"/>
      <sheetName val="P_IMPERIAL55"/>
      <sheetName val="PAMPLONA_AV_ZARAGOZA55"/>
      <sheetName val="PAMPLONA_SIMONENA55"/>
      <sheetName val="P_SAN_JUAN55"/>
      <sheetName val="SAN_SEB_55"/>
      <sheetName val="SANT_ADRIA55"/>
      <sheetName val="SAN_JOAN_D´ESPI55"/>
      <sheetName val="SANTS_MONTJUIC55"/>
      <sheetName val="SS_REYES55"/>
      <sheetName val="VALENCIA_M_RODRIGO55"/>
      <sheetName val="1º_TRIM55"/>
      <sheetName val="2º_TRIM55"/>
      <sheetName val="3º_TRIM55"/>
      <sheetName val="4º_TRIM55"/>
      <sheetName val="ACUMULADO_200355"/>
      <sheetName val="_EvaluaciónTV53"/>
      <sheetName val="PIANOPUB'96_(2)53"/>
      <sheetName val="PIANOPUB'96_(3)53"/>
      <sheetName val="finance_tracker_LNPF35"/>
      <sheetName val="finance_tracker_Puleva35"/>
      <sheetName val="Fee_%_by_media35"/>
      <sheetName val="Price_&amp;_Volume27"/>
      <sheetName val="ALCALA_46656"/>
      <sheetName val="ALCALA_DE_HENARES56"/>
      <sheetName val="ALICANTE_II56"/>
      <sheetName val="ANTONIO_LÓPEZ56"/>
      <sheetName val="ARROYO_DEL_OLIVAR56"/>
      <sheetName val="BURGOS_I56"/>
      <sheetName val="BURGOS_II56"/>
      <sheetName val="CIUDAD_REAL56"/>
      <sheetName val="CONDE_DUQUE56"/>
      <sheetName val="GIJÓN_CONSTITUCIÓN56"/>
      <sheetName val="GIJÓN_P_IGLESIAS56"/>
      <sheetName val="INF__MERCEDES56"/>
      <sheetName val="JOSÉ_DEL_HIERRO56"/>
      <sheetName val="LA_LAGUNA56"/>
      <sheetName val="LAS_ROZAS56"/>
      <sheetName val="LEGANÉS_2_R_SOFIA56"/>
      <sheetName val="MALAGA2_(BAILEN)56"/>
      <sheetName val="MALAGA3_(EL_PALO)56"/>
      <sheetName val="MALAGA4_(LARIOS)56"/>
      <sheetName val="MALAGA_5_(Plaza_Mayor)56"/>
      <sheetName val="MALAGA1_(VELAZQUEZ)56"/>
      <sheetName val="MURCIA_El_Rollo56"/>
      <sheetName val="MURCIA_Norte56"/>
      <sheetName val="P_IMPERIAL56"/>
      <sheetName val="PAMPLONA_AV_ZARAGOZA56"/>
      <sheetName val="PAMPLONA_SIMONENA56"/>
      <sheetName val="P_SAN_JUAN56"/>
      <sheetName val="SAN_SEB_56"/>
      <sheetName val="SANT_ADRIA56"/>
      <sheetName val="SAN_JOAN_D´ESPI56"/>
      <sheetName val="SANTS_MONTJUIC56"/>
      <sheetName val="SS_REYES56"/>
      <sheetName val="VALENCIA_M_RODRIGO56"/>
      <sheetName val="1º_TRIM56"/>
      <sheetName val="2º_TRIM56"/>
      <sheetName val="3º_TRIM56"/>
      <sheetName val="4º_TRIM56"/>
      <sheetName val="ACUMULADO_200356"/>
      <sheetName val="_EvaluaciónTV54"/>
      <sheetName val="PIANOPUB'96_(2)54"/>
      <sheetName val="PIANOPUB'96_(3)54"/>
      <sheetName val="finance_tracker_LNPF36"/>
      <sheetName val="finance_tracker_Puleva36"/>
      <sheetName val="Fee_%_by_media36"/>
      <sheetName val="Price_&amp;_Volume28"/>
      <sheetName val="RESUMEN_ECONÓMICO13"/>
      <sheetName val="RESUM_ECO_X_MESES13"/>
      <sheetName val="TIT_PRENSA13"/>
      <sheetName val="TIT__PRENSA13"/>
      <sheetName val="CAL__PRENSA13"/>
      <sheetName val="CAL_PRENSA13"/>
      <sheetName val="TIT_REVISTAS13"/>
      <sheetName val="CAL_REVISTAS13"/>
      <sheetName val="CAL_PRODUCCION13"/>
      <sheetName val="TIT_INTERNET13"/>
      <sheetName val="CAL_INTERNET13"/>
      <sheetName val="Optico_13"/>
      <sheetName val="TIT_RADIO13"/>
      <sheetName val="RK__RADIO_13"/>
      <sheetName val="CAL_RADIO_13"/>
      <sheetName val="P&amp;L_POST_OREO6"/>
      <sheetName val="P&amp;L_H_BUNCHES6"/>
      <sheetName val="Pto__Azt6"/>
      <sheetName val="ALCALA_46657"/>
      <sheetName val="ALCALA_DE_HENARES57"/>
      <sheetName val="ALICANTE_II57"/>
      <sheetName val="ANTONIO_LÓPEZ57"/>
      <sheetName val="ARROYO_DEL_OLIVAR57"/>
      <sheetName val="BURGOS_I57"/>
      <sheetName val="BURGOS_II57"/>
      <sheetName val="CIUDAD_REAL57"/>
      <sheetName val="CONDE_DUQUE57"/>
      <sheetName val="GIJÓN_CONSTITUCIÓN57"/>
      <sheetName val="GIJÓN_P_IGLESIAS57"/>
      <sheetName val="INF__MERCEDES57"/>
      <sheetName val="JOSÉ_DEL_HIERRO57"/>
      <sheetName val="LA_LAGUNA57"/>
      <sheetName val="LAS_ROZAS57"/>
      <sheetName val="LEGANÉS_2_R_SOFIA57"/>
      <sheetName val="MALAGA2_(BAILEN)57"/>
      <sheetName val="MALAGA3_(EL_PALO)57"/>
      <sheetName val="MALAGA4_(LARIOS)57"/>
      <sheetName val="MALAGA_5_(Plaza_Mayor)57"/>
      <sheetName val="MALAGA1_(VELAZQUEZ)57"/>
      <sheetName val="MURCIA_El_Rollo57"/>
      <sheetName val="MURCIA_Norte57"/>
      <sheetName val="P_IMPERIAL57"/>
      <sheetName val="PAMPLONA_AV_ZARAGOZA57"/>
      <sheetName val="PAMPLONA_SIMONENA57"/>
      <sheetName val="P_SAN_JUAN57"/>
      <sheetName val="SAN_SEB_57"/>
      <sheetName val="SANT_ADRIA57"/>
      <sheetName val="SAN_JOAN_D´ESPI57"/>
      <sheetName val="SANTS_MONTJUIC57"/>
      <sheetName val="SS_REYES57"/>
      <sheetName val="VALENCIA_M_RODRIGO57"/>
      <sheetName val="1º_TRIM57"/>
      <sheetName val="2º_TRIM57"/>
      <sheetName val="3º_TRIM57"/>
      <sheetName val="4º_TRIM57"/>
      <sheetName val="ACUMULADO_200357"/>
      <sheetName val="_EvaluaciónTV55"/>
      <sheetName val="PIANOPUB'96_(2)55"/>
      <sheetName val="PIANOPUB'96_(3)55"/>
      <sheetName val="finance_tracker_LNPF37"/>
      <sheetName val="finance_tracker_Puleva37"/>
      <sheetName val="Fee_%_by_media37"/>
      <sheetName val="Price_&amp;_Volume29"/>
      <sheetName val="RESUMEN_ECONÓMICO14"/>
      <sheetName val="RESUM_ECO_X_MESES14"/>
      <sheetName val="TIT_PRENSA14"/>
      <sheetName val="TIT__PRENSA14"/>
      <sheetName val="CAL__PRENSA14"/>
      <sheetName val="CAL_PRENSA14"/>
      <sheetName val="TIT_REVISTAS14"/>
      <sheetName val="CAL_REVISTAS14"/>
      <sheetName val="CAL_PRODUCCION14"/>
      <sheetName val="TIT_INTERNET14"/>
      <sheetName val="CAL_INTERNET14"/>
      <sheetName val="Optico_14"/>
      <sheetName val="TIT_RADIO14"/>
      <sheetName val="RK__RADIO_14"/>
      <sheetName val="CAL_RADIO_14"/>
      <sheetName val="P&amp;L_POST_OREO7"/>
      <sheetName val="P&amp;L_H_BUNCHES7"/>
      <sheetName val="Pto__Azt7"/>
      <sheetName val="ALCALA_46667"/>
      <sheetName val="ALCALA_DE_HENARES67"/>
      <sheetName val="ALICANTE_II67"/>
      <sheetName val="ANTONIO_LÓPEZ67"/>
      <sheetName val="ARROYO_DEL_OLIVAR67"/>
      <sheetName val="BURGOS_I67"/>
      <sheetName val="BURGOS_II67"/>
      <sheetName val="CIUDAD_REAL67"/>
      <sheetName val="CONDE_DUQUE67"/>
      <sheetName val="GIJÓN_CONSTITUCIÓN67"/>
      <sheetName val="GIJÓN_P_IGLESIAS67"/>
      <sheetName val="INF__MERCEDES67"/>
      <sheetName val="JOSÉ_DEL_HIERRO67"/>
      <sheetName val="LA_LAGUNA67"/>
      <sheetName val="LAS_ROZAS67"/>
      <sheetName val="LEGANÉS_2_R_SOFIA67"/>
      <sheetName val="MALAGA2_(BAILEN)67"/>
      <sheetName val="MALAGA3_(EL_PALO)67"/>
      <sheetName val="MALAGA4_(LARIOS)67"/>
      <sheetName val="MALAGA_5_(Plaza_Mayor)67"/>
      <sheetName val="MALAGA1_(VELAZQUEZ)67"/>
      <sheetName val="MURCIA_El_Rollo67"/>
      <sheetName val="MURCIA_Norte67"/>
      <sheetName val="P_IMPERIAL67"/>
      <sheetName val="PAMPLONA_AV_ZARAGOZA67"/>
      <sheetName val="PAMPLONA_SIMONENA67"/>
      <sheetName val="P_SAN_JUAN67"/>
      <sheetName val="SAN_SEB_67"/>
      <sheetName val="SANT_ADRIA67"/>
      <sheetName val="SAN_JOAN_D´ESPI67"/>
      <sheetName val="SANTS_MONTJUIC67"/>
      <sheetName val="SS_REYES67"/>
      <sheetName val="VALENCIA_M_RODRIGO67"/>
      <sheetName val="1º_TRIM67"/>
      <sheetName val="2º_TRIM67"/>
      <sheetName val="3º_TRIM67"/>
      <sheetName val="4º_TRIM67"/>
      <sheetName val="ACUMULADO_200367"/>
      <sheetName val="_EvaluaciónTV65"/>
      <sheetName val="PIANOPUB'96_(2)65"/>
      <sheetName val="PIANOPUB'96_(3)65"/>
      <sheetName val="finance_tracker_LNPF47"/>
      <sheetName val="finance_tracker_Puleva47"/>
      <sheetName val="Fee_%_by_media47"/>
      <sheetName val="Price_&amp;_Volume39"/>
      <sheetName val="RESUMEN_ECONÓMICO24"/>
      <sheetName val="RESUM_ECO_X_MESES24"/>
      <sheetName val="TIT_PRENSA24"/>
      <sheetName val="TIT__PRENSA24"/>
      <sheetName val="CAL__PRENSA24"/>
      <sheetName val="CAL_PRENSA24"/>
      <sheetName val="TIT_REVISTAS24"/>
      <sheetName val="CAL_REVISTAS24"/>
      <sheetName val="CAL_PRODUCCION24"/>
      <sheetName val="TIT_INTERNET24"/>
      <sheetName val="CAL_INTERNET24"/>
      <sheetName val="Optico_24"/>
      <sheetName val="TIT_RADIO24"/>
      <sheetName val="RK__RADIO_24"/>
      <sheetName val="CAL_RADIO_24"/>
      <sheetName val="P&amp;L_POST_OREO17"/>
      <sheetName val="P&amp;L_H_BUNCHES17"/>
      <sheetName val="Pto__Azt17"/>
      <sheetName val="ALCALA_46659"/>
      <sheetName val="ALCALA_DE_HENARES59"/>
      <sheetName val="ALICANTE_II59"/>
      <sheetName val="ANTONIO_LÓPEZ59"/>
      <sheetName val="ARROYO_DEL_OLIVAR59"/>
      <sheetName val="BURGOS_I59"/>
      <sheetName val="BURGOS_II59"/>
      <sheetName val="CIUDAD_REAL59"/>
      <sheetName val="CONDE_DUQUE59"/>
      <sheetName val="GIJÓN_CONSTITUCIÓN59"/>
      <sheetName val="GIJÓN_P_IGLESIAS59"/>
      <sheetName val="INF__MERCEDES59"/>
      <sheetName val="JOSÉ_DEL_HIERRO59"/>
      <sheetName val="LA_LAGUNA59"/>
      <sheetName val="LAS_ROZAS59"/>
      <sheetName val="LEGANÉS_2_R_SOFIA59"/>
      <sheetName val="MALAGA2_(BAILEN)59"/>
      <sheetName val="MALAGA3_(EL_PALO)59"/>
      <sheetName val="MALAGA4_(LARIOS)59"/>
      <sheetName val="MALAGA_5_(Plaza_Mayor)59"/>
      <sheetName val="MALAGA1_(VELAZQUEZ)59"/>
      <sheetName val="MURCIA_El_Rollo59"/>
      <sheetName val="MURCIA_Norte59"/>
      <sheetName val="P_IMPERIAL59"/>
      <sheetName val="PAMPLONA_AV_ZARAGOZA59"/>
      <sheetName val="PAMPLONA_SIMONENA59"/>
      <sheetName val="P_SAN_JUAN59"/>
      <sheetName val="SAN_SEB_59"/>
      <sheetName val="SANT_ADRIA59"/>
      <sheetName val="SAN_JOAN_D´ESPI59"/>
      <sheetName val="SANTS_MONTJUIC59"/>
      <sheetName val="SS_REYES59"/>
      <sheetName val="VALENCIA_M_RODRIGO59"/>
      <sheetName val="1º_TRIM59"/>
      <sheetName val="2º_TRIM59"/>
      <sheetName val="3º_TRIM59"/>
      <sheetName val="4º_TRIM59"/>
      <sheetName val="ACUMULADO_200359"/>
      <sheetName val="_EvaluaciónTV57"/>
      <sheetName val="PIANOPUB'96_(2)57"/>
      <sheetName val="PIANOPUB'96_(3)57"/>
      <sheetName val="finance_tracker_LNPF39"/>
      <sheetName val="finance_tracker_Puleva39"/>
      <sheetName val="Fee_%_by_media39"/>
      <sheetName val="Price_&amp;_Volume31"/>
      <sheetName val="RESUMEN_ECONÓMICO16"/>
      <sheetName val="RESUM_ECO_X_MESES16"/>
      <sheetName val="TIT_PRENSA16"/>
      <sheetName val="TIT__PRENSA16"/>
      <sheetName val="CAL__PRENSA16"/>
      <sheetName val="CAL_PRENSA16"/>
      <sheetName val="TIT_REVISTAS16"/>
      <sheetName val="CAL_REVISTAS16"/>
      <sheetName val="CAL_PRODUCCION16"/>
      <sheetName val="TIT_INTERNET16"/>
      <sheetName val="CAL_INTERNET16"/>
      <sheetName val="Optico_16"/>
      <sheetName val="TIT_RADIO16"/>
      <sheetName val="RK__RADIO_16"/>
      <sheetName val="CAL_RADIO_16"/>
      <sheetName val="P&amp;L_POST_OREO9"/>
      <sheetName val="P&amp;L_H_BUNCHES9"/>
      <sheetName val="Pto__Azt9"/>
      <sheetName val="ALCALA_46660"/>
      <sheetName val="ALCALA_DE_HENARES60"/>
      <sheetName val="ALICANTE_II60"/>
      <sheetName val="ANTONIO_LÓPEZ60"/>
      <sheetName val="ARROYO_DEL_OLIVAR60"/>
      <sheetName val="BURGOS_I60"/>
      <sheetName val="BURGOS_II60"/>
      <sheetName val="CIUDAD_REAL60"/>
      <sheetName val="CONDE_DUQUE60"/>
      <sheetName val="GIJÓN_CONSTITUCIÓN60"/>
      <sheetName val="GIJÓN_P_IGLESIAS60"/>
      <sheetName val="INF__MERCEDES60"/>
      <sheetName val="JOSÉ_DEL_HIERRO60"/>
      <sheetName val="LA_LAGUNA60"/>
      <sheetName val="LAS_ROZAS60"/>
      <sheetName val="LEGANÉS_2_R_SOFIA60"/>
      <sheetName val="MALAGA2_(BAILEN)60"/>
      <sheetName val="MALAGA3_(EL_PALO)60"/>
      <sheetName val="MALAGA4_(LARIOS)60"/>
      <sheetName val="MALAGA_5_(Plaza_Mayor)60"/>
      <sheetName val="MALAGA1_(VELAZQUEZ)60"/>
      <sheetName val="MURCIA_El_Rollo60"/>
      <sheetName val="MURCIA_Norte60"/>
      <sheetName val="P_IMPERIAL60"/>
      <sheetName val="PAMPLONA_AV_ZARAGOZA60"/>
      <sheetName val="PAMPLONA_SIMONENA60"/>
      <sheetName val="P_SAN_JUAN60"/>
      <sheetName val="SAN_SEB_60"/>
      <sheetName val="SANT_ADRIA60"/>
      <sheetName val="SAN_JOAN_D´ESPI60"/>
      <sheetName val="SANTS_MONTJUIC60"/>
      <sheetName val="SS_REYES60"/>
      <sheetName val="VALENCIA_M_RODRIGO60"/>
      <sheetName val="1º_TRIM60"/>
      <sheetName val="2º_TRIM60"/>
      <sheetName val="3º_TRIM60"/>
      <sheetName val="4º_TRIM60"/>
      <sheetName val="ACUMULADO_200360"/>
      <sheetName val="_EvaluaciónTV58"/>
      <sheetName val="PIANOPUB'96_(2)58"/>
      <sheetName val="PIANOPUB'96_(3)58"/>
      <sheetName val="finance_tracker_LNPF40"/>
      <sheetName val="finance_tracker_Puleva40"/>
      <sheetName val="Fee_%_by_media40"/>
      <sheetName val="Price_&amp;_Volume32"/>
      <sheetName val="RESUMEN_ECONÓMICO17"/>
      <sheetName val="RESUM_ECO_X_MESES17"/>
      <sheetName val="TIT_PRENSA17"/>
      <sheetName val="TIT__PRENSA17"/>
      <sheetName val="CAL__PRENSA17"/>
      <sheetName val="CAL_PRENSA17"/>
      <sheetName val="TIT_REVISTAS17"/>
      <sheetName val="CAL_REVISTAS17"/>
      <sheetName val="CAL_PRODUCCION17"/>
      <sheetName val="TIT_INTERNET17"/>
      <sheetName val="CAL_INTERNET17"/>
      <sheetName val="Optico_17"/>
      <sheetName val="TIT_RADIO17"/>
      <sheetName val="RK__RADIO_17"/>
      <sheetName val="CAL_RADIO_17"/>
      <sheetName val="P&amp;L_POST_OREO10"/>
      <sheetName val="P&amp;L_H_BUNCHES10"/>
      <sheetName val="Pto__Azt10"/>
      <sheetName val="ALCALA_46661"/>
      <sheetName val="ALCALA_DE_HENARES61"/>
      <sheetName val="ALICANTE_II61"/>
      <sheetName val="ANTONIO_LÓPEZ61"/>
      <sheetName val="ARROYO_DEL_OLIVAR61"/>
      <sheetName val="BURGOS_I61"/>
      <sheetName val="BURGOS_II61"/>
      <sheetName val="CIUDAD_REAL61"/>
      <sheetName val="CONDE_DUQUE61"/>
      <sheetName val="GIJÓN_CONSTITUCIÓN61"/>
      <sheetName val="GIJÓN_P_IGLESIAS61"/>
      <sheetName val="INF__MERCEDES61"/>
      <sheetName val="JOSÉ_DEL_HIERRO61"/>
      <sheetName val="LA_LAGUNA61"/>
      <sheetName val="LAS_ROZAS61"/>
      <sheetName val="LEGANÉS_2_R_SOFIA61"/>
      <sheetName val="MALAGA2_(BAILEN)61"/>
      <sheetName val="MALAGA3_(EL_PALO)61"/>
      <sheetName val="MALAGA4_(LARIOS)61"/>
      <sheetName val="MALAGA_5_(Plaza_Mayor)61"/>
      <sheetName val="MALAGA1_(VELAZQUEZ)61"/>
      <sheetName val="MURCIA_El_Rollo61"/>
      <sheetName val="MURCIA_Norte61"/>
      <sheetName val="P_IMPERIAL61"/>
      <sheetName val="PAMPLONA_AV_ZARAGOZA61"/>
      <sheetName val="PAMPLONA_SIMONENA61"/>
      <sheetName val="P_SAN_JUAN61"/>
      <sheetName val="SAN_SEB_61"/>
      <sheetName val="SANT_ADRIA61"/>
      <sheetName val="SAN_JOAN_D´ESPI61"/>
      <sheetName val="SANTS_MONTJUIC61"/>
      <sheetName val="SS_REYES61"/>
      <sheetName val="VALENCIA_M_RODRIGO61"/>
      <sheetName val="1º_TRIM61"/>
      <sheetName val="2º_TRIM61"/>
      <sheetName val="3º_TRIM61"/>
      <sheetName val="4º_TRIM61"/>
      <sheetName val="ACUMULADO_200361"/>
      <sheetName val="_EvaluaciónTV59"/>
      <sheetName val="PIANOPUB'96_(2)59"/>
      <sheetName val="PIANOPUB'96_(3)59"/>
      <sheetName val="finance_tracker_LNPF41"/>
      <sheetName val="finance_tracker_Puleva41"/>
      <sheetName val="Fee_%_by_media41"/>
      <sheetName val="Price_&amp;_Volume33"/>
      <sheetName val="RESUMEN_ECONÓMICO18"/>
      <sheetName val="RESUM_ECO_X_MESES18"/>
      <sheetName val="TIT_PRENSA18"/>
      <sheetName val="TIT__PRENSA18"/>
      <sheetName val="CAL__PRENSA18"/>
      <sheetName val="CAL_PRENSA18"/>
      <sheetName val="TIT_REVISTAS18"/>
      <sheetName val="CAL_REVISTAS18"/>
      <sheetName val="CAL_PRODUCCION18"/>
      <sheetName val="TIT_INTERNET18"/>
      <sheetName val="CAL_INTERNET18"/>
      <sheetName val="Optico_18"/>
      <sheetName val="TIT_RADIO18"/>
      <sheetName val="RK__RADIO_18"/>
      <sheetName val="CAL_RADIO_18"/>
      <sheetName val="P&amp;L_POST_OREO11"/>
      <sheetName val="P&amp;L_H_BUNCHES11"/>
      <sheetName val="Pto__Azt11"/>
      <sheetName val="ALCALA_46662"/>
      <sheetName val="ALCALA_DE_HENARES62"/>
      <sheetName val="ALICANTE_II62"/>
      <sheetName val="ANTONIO_LÓPEZ62"/>
      <sheetName val="ARROYO_DEL_OLIVAR62"/>
      <sheetName val="BURGOS_I62"/>
      <sheetName val="BURGOS_II62"/>
      <sheetName val="CIUDAD_REAL62"/>
      <sheetName val="CONDE_DUQUE62"/>
      <sheetName val="GIJÓN_CONSTITUCIÓN62"/>
      <sheetName val="GIJÓN_P_IGLESIAS62"/>
      <sheetName val="INF__MERCEDES62"/>
      <sheetName val="JOSÉ_DEL_HIERRO62"/>
      <sheetName val="LA_LAGUNA62"/>
      <sheetName val="LAS_ROZAS62"/>
      <sheetName val="LEGANÉS_2_R_SOFIA62"/>
      <sheetName val="MALAGA2_(BAILEN)62"/>
      <sheetName val="MALAGA3_(EL_PALO)62"/>
      <sheetName val="MALAGA4_(LARIOS)62"/>
      <sheetName val="MALAGA_5_(Plaza_Mayor)62"/>
      <sheetName val="MALAGA1_(VELAZQUEZ)62"/>
      <sheetName val="MURCIA_El_Rollo62"/>
      <sheetName val="MURCIA_Norte62"/>
      <sheetName val="P_IMPERIAL62"/>
      <sheetName val="PAMPLONA_AV_ZARAGOZA62"/>
      <sheetName val="PAMPLONA_SIMONENA62"/>
      <sheetName val="P_SAN_JUAN62"/>
      <sheetName val="SAN_SEB_62"/>
      <sheetName val="SANT_ADRIA62"/>
      <sheetName val="SAN_JOAN_D´ESPI62"/>
      <sheetName val="SANTS_MONTJUIC62"/>
      <sheetName val="SS_REYES62"/>
      <sheetName val="VALENCIA_M_RODRIGO62"/>
      <sheetName val="1º_TRIM62"/>
      <sheetName val="2º_TRIM62"/>
      <sheetName val="3º_TRIM62"/>
      <sheetName val="4º_TRIM62"/>
      <sheetName val="ACUMULADO_200362"/>
      <sheetName val="_EvaluaciónTV60"/>
      <sheetName val="PIANOPUB'96_(2)60"/>
      <sheetName val="PIANOPUB'96_(3)60"/>
      <sheetName val="finance_tracker_LNPF42"/>
      <sheetName val="finance_tracker_Puleva42"/>
      <sheetName val="Fee_%_by_media42"/>
      <sheetName val="Price_&amp;_Volume34"/>
      <sheetName val="RESUMEN_ECONÓMICO19"/>
      <sheetName val="RESUM_ECO_X_MESES19"/>
      <sheetName val="TIT_PRENSA19"/>
      <sheetName val="TIT__PRENSA19"/>
      <sheetName val="CAL__PRENSA19"/>
      <sheetName val="CAL_PRENSA19"/>
      <sheetName val="TIT_REVISTAS19"/>
      <sheetName val="CAL_REVISTAS19"/>
      <sheetName val="CAL_PRODUCCION19"/>
      <sheetName val="TIT_INTERNET19"/>
      <sheetName val="CAL_INTERNET19"/>
      <sheetName val="Optico_19"/>
      <sheetName val="TIT_RADIO19"/>
      <sheetName val="RK__RADIO_19"/>
      <sheetName val="CAL_RADIO_19"/>
      <sheetName val="P&amp;L_POST_OREO12"/>
      <sheetName val="P&amp;L_H_BUNCHES12"/>
      <sheetName val="Pto__Azt12"/>
      <sheetName val="ALCALA_46663"/>
      <sheetName val="ALCALA_DE_HENARES63"/>
      <sheetName val="ALICANTE_II63"/>
      <sheetName val="ANTONIO_LÓPEZ63"/>
      <sheetName val="ARROYO_DEL_OLIVAR63"/>
      <sheetName val="BURGOS_I63"/>
      <sheetName val="BURGOS_II63"/>
      <sheetName val="CIUDAD_REAL63"/>
      <sheetName val="CONDE_DUQUE63"/>
      <sheetName val="GIJÓN_CONSTITUCIÓN63"/>
      <sheetName val="GIJÓN_P_IGLESIAS63"/>
      <sheetName val="INF__MERCEDES63"/>
      <sheetName val="JOSÉ_DEL_HIERRO63"/>
      <sheetName val="LA_LAGUNA63"/>
      <sheetName val="LAS_ROZAS63"/>
      <sheetName val="LEGANÉS_2_R_SOFIA63"/>
      <sheetName val="MALAGA2_(BAILEN)63"/>
      <sheetName val="MALAGA3_(EL_PALO)63"/>
      <sheetName val="MALAGA4_(LARIOS)63"/>
      <sheetName val="MALAGA_5_(Plaza_Mayor)63"/>
      <sheetName val="MALAGA1_(VELAZQUEZ)63"/>
      <sheetName val="MURCIA_El_Rollo63"/>
      <sheetName val="MURCIA_Norte63"/>
      <sheetName val="P_IMPERIAL63"/>
      <sheetName val="PAMPLONA_AV_ZARAGOZA63"/>
      <sheetName val="PAMPLONA_SIMONENA63"/>
      <sheetName val="P_SAN_JUAN63"/>
      <sheetName val="SAN_SEB_63"/>
      <sheetName val="SANT_ADRIA63"/>
      <sheetName val="SAN_JOAN_D´ESPI63"/>
      <sheetName val="SANTS_MONTJUIC63"/>
      <sheetName val="SS_REYES63"/>
      <sheetName val="VALENCIA_M_RODRIGO63"/>
      <sheetName val="1º_TRIM63"/>
      <sheetName val="2º_TRIM63"/>
      <sheetName val="3º_TRIM63"/>
      <sheetName val="4º_TRIM63"/>
      <sheetName val="ACUMULADO_200363"/>
      <sheetName val="_EvaluaciónTV61"/>
      <sheetName val="PIANOPUB'96_(2)61"/>
      <sheetName val="PIANOPUB'96_(3)61"/>
      <sheetName val="finance_tracker_LNPF43"/>
      <sheetName val="finance_tracker_Puleva43"/>
      <sheetName val="Fee_%_by_media43"/>
      <sheetName val="Price_&amp;_Volume35"/>
      <sheetName val="RESUMEN_ECONÓMICO20"/>
      <sheetName val="RESUM_ECO_X_MESES20"/>
      <sheetName val="TIT_PRENSA20"/>
      <sheetName val="TIT__PRENSA20"/>
      <sheetName val="CAL__PRENSA20"/>
      <sheetName val="CAL_PRENSA20"/>
      <sheetName val="TIT_REVISTAS20"/>
      <sheetName val="CAL_REVISTAS20"/>
      <sheetName val="CAL_PRODUCCION20"/>
      <sheetName val="TIT_INTERNET20"/>
      <sheetName val="CAL_INTERNET20"/>
      <sheetName val="Optico_20"/>
      <sheetName val="TIT_RADIO20"/>
      <sheetName val="RK__RADIO_20"/>
      <sheetName val="CAL_RADIO_20"/>
      <sheetName val="P&amp;L_POST_OREO13"/>
      <sheetName val="P&amp;L_H_BUNCHES13"/>
      <sheetName val="Pto__Azt13"/>
      <sheetName val="ALCALA_46664"/>
      <sheetName val="ALCALA_DE_HENARES64"/>
      <sheetName val="ALICANTE_II64"/>
      <sheetName val="ANTONIO_LÓPEZ64"/>
      <sheetName val="ARROYO_DEL_OLIVAR64"/>
      <sheetName val="BURGOS_I64"/>
      <sheetName val="BURGOS_II64"/>
      <sheetName val="CIUDAD_REAL64"/>
      <sheetName val="CONDE_DUQUE64"/>
      <sheetName val="GIJÓN_CONSTITUCIÓN64"/>
      <sheetName val="GIJÓN_P_IGLESIAS64"/>
      <sheetName val="INF__MERCEDES64"/>
      <sheetName val="JOSÉ_DEL_HIERRO64"/>
      <sheetName val="LA_LAGUNA64"/>
      <sheetName val="LAS_ROZAS64"/>
      <sheetName val="LEGANÉS_2_R_SOFIA64"/>
      <sheetName val="MALAGA2_(BAILEN)64"/>
      <sheetName val="MALAGA3_(EL_PALO)64"/>
      <sheetName val="MALAGA4_(LARIOS)64"/>
      <sheetName val="MALAGA_5_(Plaza_Mayor)64"/>
      <sheetName val="MALAGA1_(VELAZQUEZ)64"/>
      <sheetName val="MURCIA_El_Rollo64"/>
      <sheetName val="MURCIA_Norte64"/>
      <sheetName val="P_IMPERIAL64"/>
      <sheetName val="PAMPLONA_AV_ZARAGOZA64"/>
      <sheetName val="PAMPLONA_SIMONENA64"/>
      <sheetName val="P_SAN_JUAN64"/>
      <sheetName val="SAN_SEB_64"/>
      <sheetName val="SANT_ADRIA64"/>
      <sheetName val="SAN_JOAN_D´ESPI64"/>
      <sheetName val="SANTS_MONTJUIC64"/>
      <sheetName val="SS_REYES64"/>
      <sheetName val="VALENCIA_M_RODRIGO64"/>
      <sheetName val="1º_TRIM64"/>
      <sheetName val="2º_TRIM64"/>
      <sheetName val="3º_TRIM64"/>
      <sheetName val="4º_TRIM64"/>
      <sheetName val="ACUMULADO_200364"/>
      <sheetName val="_EvaluaciónTV62"/>
      <sheetName val="PIANOPUB'96_(2)62"/>
      <sheetName val="PIANOPUB'96_(3)62"/>
      <sheetName val="finance_tracker_LNPF44"/>
      <sheetName val="finance_tracker_Puleva44"/>
      <sheetName val="Fee_%_by_media44"/>
      <sheetName val="Price_&amp;_Volume36"/>
      <sheetName val="RESUMEN_ECONÓMICO21"/>
      <sheetName val="RESUM_ECO_X_MESES21"/>
      <sheetName val="TIT_PRENSA21"/>
      <sheetName val="TIT__PRENSA21"/>
      <sheetName val="CAL__PRENSA21"/>
      <sheetName val="CAL_PRENSA21"/>
      <sheetName val="TIT_REVISTAS21"/>
      <sheetName val="CAL_REVISTAS21"/>
      <sheetName val="CAL_PRODUCCION21"/>
      <sheetName val="TIT_INTERNET21"/>
      <sheetName val="CAL_INTERNET21"/>
      <sheetName val="Optico_21"/>
      <sheetName val="TIT_RADIO21"/>
      <sheetName val="RK__RADIO_21"/>
      <sheetName val="CAL_RADIO_21"/>
      <sheetName val="P&amp;L_POST_OREO14"/>
      <sheetName val="P&amp;L_H_BUNCHES14"/>
      <sheetName val="Pto__Azt14"/>
      <sheetName val="ALCALA_46665"/>
      <sheetName val="ALCALA_DE_HENARES65"/>
      <sheetName val="ALICANTE_II65"/>
      <sheetName val="ANTONIO_LÓPEZ65"/>
      <sheetName val="ARROYO_DEL_OLIVAR65"/>
      <sheetName val="BURGOS_I65"/>
      <sheetName val="BURGOS_II65"/>
      <sheetName val="CIUDAD_REAL65"/>
      <sheetName val="CONDE_DUQUE65"/>
      <sheetName val="GIJÓN_CONSTITUCIÓN65"/>
      <sheetName val="GIJÓN_P_IGLESIAS65"/>
      <sheetName val="INF__MERCEDES65"/>
      <sheetName val="JOSÉ_DEL_HIERRO65"/>
      <sheetName val="LA_LAGUNA65"/>
      <sheetName val="LAS_ROZAS65"/>
      <sheetName val="LEGANÉS_2_R_SOFIA65"/>
      <sheetName val="MALAGA2_(BAILEN)65"/>
      <sheetName val="MALAGA3_(EL_PALO)65"/>
      <sheetName val="MALAGA4_(LARIOS)65"/>
      <sheetName val="MALAGA_5_(Plaza_Mayor)65"/>
      <sheetName val="MALAGA1_(VELAZQUEZ)65"/>
      <sheetName val="MURCIA_El_Rollo65"/>
      <sheetName val="MURCIA_Norte65"/>
      <sheetName val="P_IMPERIAL65"/>
      <sheetName val="PAMPLONA_AV_ZARAGOZA65"/>
      <sheetName val="PAMPLONA_SIMONENA65"/>
      <sheetName val="P_SAN_JUAN65"/>
      <sheetName val="SAN_SEB_65"/>
      <sheetName val="SANT_ADRIA65"/>
      <sheetName val="SAN_JOAN_D´ESPI65"/>
      <sheetName val="SANTS_MONTJUIC65"/>
      <sheetName val="SS_REYES65"/>
      <sheetName val="VALENCIA_M_RODRIGO65"/>
      <sheetName val="1º_TRIM65"/>
      <sheetName val="2º_TRIM65"/>
      <sheetName val="3º_TRIM65"/>
      <sheetName val="4º_TRIM65"/>
      <sheetName val="ACUMULADO_200365"/>
      <sheetName val="_EvaluaciónTV63"/>
      <sheetName val="PIANOPUB'96_(2)63"/>
      <sheetName val="PIANOPUB'96_(3)63"/>
      <sheetName val="finance_tracker_LNPF45"/>
      <sheetName val="finance_tracker_Puleva45"/>
      <sheetName val="Fee_%_by_media45"/>
      <sheetName val="Price_&amp;_Volume37"/>
      <sheetName val="RESUMEN_ECONÓMICO22"/>
      <sheetName val="RESUM_ECO_X_MESES22"/>
      <sheetName val="TIT_PRENSA22"/>
      <sheetName val="TIT__PRENSA22"/>
      <sheetName val="CAL__PRENSA22"/>
      <sheetName val="CAL_PRENSA22"/>
      <sheetName val="TIT_REVISTAS22"/>
      <sheetName val="CAL_REVISTAS22"/>
      <sheetName val="CAL_PRODUCCION22"/>
      <sheetName val="TIT_INTERNET22"/>
      <sheetName val="CAL_INTERNET22"/>
      <sheetName val="Optico_22"/>
      <sheetName val="TIT_RADIO22"/>
      <sheetName val="RK__RADIO_22"/>
      <sheetName val="CAL_RADIO_22"/>
      <sheetName val="P&amp;L_POST_OREO15"/>
      <sheetName val="P&amp;L_H_BUNCHES15"/>
      <sheetName val="Pto__Azt15"/>
      <sheetName val="ALCALA_46666"/>
      <sheetName val="ALCALA_DE_HENARES66"/>
      <sheetName val="ALICANTE_II66"/>
      <sheetName val="ANTONIO_LÓPEZ66"/>
      <sheetName val="ARROYO_DEL_OLIVAR66"/>
      <sheetName val="BURGOS_I66"/>
      <sheetName val="BURGOS_II66"/>
      <sheetName val="CIUDAD_REAL66"/>
      <sheetName val="CONDE_DUQUE66"/>
      <sheetName val="GIJÓN_CONSTITUCIÓN66"/>
      <sheetName val="GIJÓN_P_IGLESIAS66"/>
      <sheetName val="INF__MERCEDES66"/>
      <sheetName val="JOSÉ_DEL_HIERRO66"/>
      <sheetName val="LA_LAGUNA66"/>
      <sheetName val="LAS_ROZAS66"/>
      <sheetName val="LEGANÉS_2_R_SOFIA66"/>
      <sheetName val="MALAGA2_(BAILEN)66"/>
      <sheetName val="MALAGA3_(EL_PALO)66"/>
      <sheetName val="MALAGA4_(LARIOS)66"/>
      <sheetName val="MALAGA_5_(Plaza_Mayor)66"/>
      <sheetName val="MALAGA1_(VELAZQUEZ)66"/>
      <sheetName val="MURCIA_El_Rollo66"/>
      <sheetName val="MURCIA_Norte66"/>
      <sheetName val="P_IMPERIAL66"/>
      <sheetName val="PAMPLONA_AV_ZARAGOZA66"/>
      <sheetName val="PAMPLONA_SIMONENA66"/>
      <sheetName val="P_SAN_JUAN66"/>
      <sheetName val="SAN_SEB_66"/>
      <sheetName val="SANT_ADRIA66"/>
      <sheetName val="SAN_JOAN_D´ESPI66"/>
      <sheetName val="SANTS_MONTJUIC66"/>
      <sheetName val="SS_REYES66"/>
      <sheetName val="VALENCIA_M_RODRIGO66"/>
      <sheetName val="1º_TRIM66"/>
      <sheetName val="2º_TRIM66"/>
      <sheetName val="3º_TRIM66"/>
      <sheetName val="4º_TRIM66"/>
      <sheetName val="ACUMULADO_200366"/>
      <sheetName val="_EvaluaciónTV64"/>
      <sheetName val="PIANOPUB'96_(2)64"/>
      <sheetName val="PIANOPUB'96_(3)64"/>
      <sheetName val="finance_tracker_LNPF46"/>
      <sheetName val="finance_tracker_Puleva46"/>
      <sheetName val="Fee_%_by_media46"/>
      <sheetName val="Price_&amp;_Volume38"/>
      <sheetName val="RESUMEN_ECONÓMICO23"/>
      <sheetName val="RESUM_ECO_X_MESES23"/>
      <sheetName val="TIT_PRENSA23"/>
      <sheetName val="TIT__PRENSA23"/>
      <sheetName val="CAL__PRENSA23"/>
      <sheetName val="CAL_PRENSA23"/>
      <sheetName val="TIT_REVISTAS23"/>
      <sheetName val="CAL_REVISTAS23"/>
      <sheetName val="CAL_PRODUCCION23"/>
      <sheetName val="TIT_INTERNET23"/>
      <sheetName val="CAL_INTERNET23"/>
      <sheetName val="Optico_23"/>
      <sheetName val="TIT_RADIO23"/>
      <sheetName val="RK__RADIO_23"/>
      <sheetName val="CAL_RADIO_23"/>
      <sheetName val="P&amp;L_POST_OREO16"/>
      <sheetName val="P&amp;L_H_BUNCHES16"/>
      <sheetName val="Pto__Azt16"/>
      <sheetName val="FRECEFECBAILEYS"/>
      <sheetName val="Breakdown"/>
      <sheetName val="BNL V. 20.03.01"/>
      <sheetName val="BNL_V__20_03_011"/>
      <sheetName val="BNL_V__20_03_01"/>
      <sheetName val="Flow"/>
      <sheetName val="Tabla de antiguedad"/>
      <sheetName val="FLOW REVISTAS"/>
      <sheetName val="Constants"/>
      <sheetName val="PAUTA METROVALLAS"/>
      <sheetName val="Hoja2"/>
      <sheetName val="NEWS PREV"/>
      <sheetName val="TVE"/>
      <sheetName val="_x0010_"/>
      <sheetName val="ALCALA_46674"/>
      <sheetName val="ALCALA_DE_HENARES74"/>
      <sheetName val="ALICANTE_II74"/>
      <sheetName val="ANTONIO_LÓPEZ74"/>
      <sheetName val="ARROYO_DEL_OLIVAR74"/>
      <sheetName val="BURGOS_I74"/>
      <sheetName val="BURGOS_II74"/>
      <sheetName val="CIUDAD_REAL74"/>
      <sheetName val="CONDE_DUQUE74"/>
      <sheetName val="GIJÓN_CONSTITUCIÓN74"/>
      <sheetName val="GIJÓN_P_IGLESIAS74"/>
      <sheetName val="INF__MERCEDES74"/>
      <sheetName val="JOSÉ_DEL_HIERRO74"/>
      <sheetName val="LA_LAGUNA74"/>
      <sheetName val="LAS_ROZAS74"/>
      <sheetName val="LEGANÉS_2_R_SOFIA74"/>
      <sheetName val="MALAGA2_(BAILEN)74"/>
      <sheetName val="MALAGA3_(EL_PALO)74"/>
      <sheetName val="MALAGA4_(LARIOS)74"/>
      <sheetName val="MALAGA_5_(Plaza_Mayor)74"/>
      <sheetName val="MALAGA1_(VELAZQUEZ)74"/>
      <sheetName val="MURCIA_El_Rollo74"/>
      <sheetName val="MURCIA_Norte74"/>
      <sheetName val="P_IMPERIAL74"/>
      <sheetName val="PAMPLONA_AV_ZARAGOZA74"/>
      <sheetName val="PAMPLONA_SIMONENA74"/>
      <sheetName val="P_SAN_JUAN74"/>
      <sheetName val="SAN_SEB_74"/>
      <sheetName val="SANT_ADRIA74"/>
      <sheetName val="SAN_JOAN_D´ESPI74"/>
      <sheetName val="SANTS_MONTJUIC74"/>
      <sheetName val="SS_REYES74"/>
      <sheetName val="VALENCIA_M_RODRIGO74"/>
      <sheetName val="1º_TRIM74"/>
      <sheetName val="2º_TRIM74"/>
      <sheetName val="3º_TRIM74"/>
      <sheetName val="4º_TRIM74"/>
      <sheetName val="ACUMULADO_200374"/>
      <sheetName val="_EvaluaciónTV72"/>
      <sheetName val="PIANOPUB'96_(2)72"/>
      <sheetName val="PIANOPUB'96_(3)72"/>
      <sheetName val="finance_tracker_LNPF54"/>
      <sheetName val="finance_tracker_Puleva54"/>
      <sheetName val="Fee_%_by_media54"/>
      <sheetName val="Price_&amp;_Volume46"/>
      <sheetName val="RESUMEN_ECONÓMICO31"/>
      <sheetName val="RESUM_ECO_X_MESES31"/>
      <sheetName val="TIT_PRENSA31"/>
      <sheetName val="TIT__PRENSA31"/>
      <sheetName val="CAL__PRENSA31"/>
      <sheetName val="CAL_PRENSA31"/>
      <sheetName val="TIT_REVISTAS31"/>
      <sheetName val="CAL_REVISTAS31"/>
      <sheetName val="CAL_PRODUCCION31"/>
      <sheetName val="TIT_INTERNET31"/>
      <sheetName val="CAL_INTERNET31"/>
      <sheetName val="Optico_31"/>
      <sheetName val="TIT_RADIO31"/>
      <sheetName val="RK__RADIO_31"/>
      <sheetName val="CAL_RADIO_31"/>
      <sheetName val="P&amp;L_POST_OREO24"/>
      <sheetName val="P&amp;L_H_BUNCHES24"/>
      <sheetName val="Pto__Azt24"/>
      <sheetName val="BNL_V__20_03_013"/>
      <sheetName val="ALCALA_46672"/>
      <sheetName val="ALCALA_DE_HENARES72"/>
      <sheetName val="ALICANTE_II72"/>
      <sheetName val="ANTONIO_LÓPEZ72"/>
      <sheetName val="ARROYO_DEL_OLIVAR72"/>
      <sheetName val="BURGOS_I72"/>
      <sheetName val="BURGOS_II72"/>
      <sheetName val="CIUDAD_REAL72"/>
      <sheetName val="CONDE_DUQUE72"/>
      <sheetName val="GIJÓN_CONSTITUCIÓN72"/>
      <sheetName val="GIJÓN_P_IGLESIAS72"/>
      <sheetName val="INF__MERCEDES72"/>
      <sheetName val="JOSÉ_DEL_HIERRO72"/>
      <sheetName val="LA_LAGUNA72"/>
      <sheetName val="LAS_ROZAS72"/>
      <sheetName val="LEGANÉS_2_R_SOFIA72"/>
      <sheetName val="MALAGA2_(BAILEN)72"/>
      <sheetName val="MALAGA3_(EL_PALO)72"/>
      <sheetName val="MALAGA4_(LARIOS)72"/>
      <sheetName val="MALAGA_5_(Plaza_Mayor)72"/>
      <sheetName val="MALAGA1_(VELAZQUEZ)72"/>
      <sheetName val="MURCIA_El_Rollo72"/>
      <sheetName val="MURCIA_Norte72"/>
      <sheetName val="P_IMPERIAL72"/>
      <sheetName val="PAMPLONA_AV_ZARAGOZA72"/>
      <sheetName val="PAMPLONA_SIMONENA72"/>
      <sheetName val="P_SAN_JUAN72"/>
      <sheetName val="SAN_SEB_72"/>
      <sheetName val="SANT_ADRIA72"/>
      <sheetName val="SAN_JOAN_D´ESPI72"/>
      <sheetName val="SANTS_MONTJUIC72"/>
      <sheetName val="SS_REYES72"/>
      <sheetName val="VALENCIA_M_RODRIGO72"/>
      <sheetName val="1º_TRIM72"/>
      <sheetName val="2º_TRIM72"/>
      <sheetName val="3º_TRIM72"/>
      <sheetName val="4º_TRIM72"/>
      <sheetName val="ACUMULADO_200372"/>
      <sheetName val="_EvaluaciónTV70"/>
      <sheetName val="PIANOPUB'96_(2)70"/>
      <sheetName val="PIANOPUB'96_(3)70"/>
      <sheetName val="finance_tracker_LNPF52"/>
      <sheetName val="finance_tracker_Puleva52"/>
      <sheetName val="Fee_%_by_media52"/>
      <sheetName val="Price_&amp;_Volume44"/>
      <sheetName val="RESUMEN_ECONÓMICO29"/>
      <sheetName val="RESUM_ECO_X_MESES29"/>
      <sheetName val="TIT_PRENSA29"/>
      <sheetName val="TIT__PRENSA29"/>
      <sheetName val="CAL__PRENSA29"/>
      <sheetName val="CAL_PRENSA29"/>
      <sheetName val="TIT_REVISTAS29"/>
      <sheetName val="CAL_REVISTAS29"/>
      <sheetName val="CAL_PRODUCCION29"/>
      <sheetName val="TIT_INTERNET29"/>
      <sheetName val="CAL_INTERNET29"/>
      <sheetName val="Optico_29"/>
      <sheetName val="TIT_RADIO29"/>
      <sheetName val="RK__RADIO_29"/>
      <sheetName val="CAL_RADIO_29"/>
      <sheetName val="P&amp;L_POST_OREO22"/>
      <sheetName val="P&amp;L_H_BUNCHES22"/>
      <sheetName val="Pto__Azt22"/>
      <sheetName val="BNL_V__20_03_012"/>
      <sheetName val="ALCALA_46671"/>
      <sheetName val="ALCALA_DE_HENARES71"/>
      <sheetName val="ALICANTE_II71"/>
      <sheetName val="ANTONIO_LÓPEZ71"/>
      <sheetName val="ARROYO_DEL_OLIVAR71"/>
      <sheetName val="BURGOS_I71"/>
      <sheetName val="BURGOS_II71"/>
      <sheetName val="CIUDAD_REAL71"/>
      <sheetName val="CONDE_DUQUE71"/>
      <sheetName val="GIJÓN_CONSTITUCIÓN71"/>
      <sheetName val="GIJÓN_P_IGLESIAS71"/>
      <sheetName val="INF__MERCEDES71"/>
      <sheetName val="JOSÉ_DEL_HIERRO71"/>
      <sheetName val="LA_LAGUNA71"/>
      <sheetName val="LAS_ROZAS71"/>
      <sheetName val="LEGANÉS_2_R_SOFIA71"/>
      <sheetName val="MALAGA2_(BAILEN)71"/>
      <sheetName val="MALAGA3_(EL_PALO)71"/>
      <sheetName val="MALAGA4_(LARIOS)71"/>
      <sheetName val="MALAGA_5_(Plaza_Mayor)71"/>
      <sheetName val="MALAGA1_(VELAZQUEZ)71"/>
      <sheetName val="MURCIA_El_Rollo71"/>
      <sheetName val="MURCIA_Norte71"/>
      <sheetName val="P_IMPERIAL71"/>
      <sheetName val="PAMPLONA_AV_ZARAGOZA71"/>
      <sheetName val="PAMPLONA_SIMONENA71"/>
      <sheetName val="P_SAN_JUAN71"/>
      <sheetName val="SAN_SEB_71"/>
      <sheetName val="SANT_ADRIA71"/>
      <sheetName val="SAN_JOAN_D´ESPI71"/>
      <sheetName val="SANTS_MONTJUIC71"/>
      <sheetName val="SS_REYES71"/>
      <sheetName val="VALENCIA_M_RODRIGO71"/>
      <sheetName val="1º_TRIM71"/>
      <sheetName val="2º_TRIM71"/>
      <sheetName val="3º_TRIM71"/>
      <sheetName val="4º_TRIM71"/>
      <sheetName val="ACUMULADO_200371"/>
      <sheetName val="_EvaluaciónTV69"/>
      <sheetName val="PIANOPUB'96_(2)69"/>
      <sheetName val="PIANOPUB'96_(3)69"/>
      <sheetName val="finance_tracker_LNPF51"/>
      <sheetName val="finance_tracker_Puleva51"/>
      <sheetName val="Fee_%_by_media51"/>
      <sheetName val="Price_&amp;_Volume43"/>
      <sheetName val="RESUMEN_ECONÓMICO28"/>
      <sheetName val="RESUM_ECO_X_MESES28"/>
      <sheetName val="TIT_PRENSA28"/>
      <sheetName val="TIT__PRENSA28"/>
      <sheetName val="CAL__PRENSA28"/>
      <sheetName val="CAL_PRENSA28"/>
      <sheetName val="TIT_REVISTAS28"/>
      <sheetName val="CAL_REVISTAS28"/>
      <sheetName val="CAL_PRODUCCION28"/>
      <sheetName val="TIT_INTERNET28"/>
      <sheetName val="CAL_INTERNET28"/>
      <sheetName val="Optico_28"/>
      <sheetName val="TIT_RADIO28"/>
      <sheetName val="RK__RADIO_28"/>
      <sheetName val="CAL_RADIO_28"/>
      <sheetName val="P&amp;L_POST_OREO21"/>
      <sheetName val="P&amp;L_H_BUNCHES21"/>
      <sheetName val="Pto__Azt21"/>
      <sheetName val="ALCALA_46670"/>
      <sheetName val="ALCALA_DE_HENARES70"/>
      <sheetName val="ALICANTE_II70"/>
      <sheetName val="ANTONIO_LÓPEZ70"/>
      <sheetName val="ARROYO_DEL_OLIVAR70"/>
      <sheetName val="BURGOS_I70"/>
      <sheetName val="BURGOS_II70"/>
      <sheetName val="CIUDAD_REAL70"/>
      <sheetName val="CONDE_DUQUE70"/>
      <sheetName val="GIJÓN_CONSTITUCIÓN70"/>
      <sheetName val="GIJÓN_P_IGLESIAS70"/>
      <sheetName val="INF__MERCEDES70"/>
      <sheetName val="JOSÉ_DEL_HIERRO70"/>
      <sheetName val="LA_LAGUNA70"/>
      <sheetName val="LAS_ROZAS70"/>
      <sheetName val="LEGANÉS_2_R_SOFIA70"/>
      <sheetName val="MALAGA2_(BAILEN)70"/>
      <sheetName val="MALAGA3_(EL_PALO)70"/>
      <sheetName val="MALAGA4_(LARIOS)70"/>
      <sheetName val="MALAGA_5_(Plaza_Mayor)70"/>
      <sheetName val="MALAGA1_(VELAZQUEZ)70"/>
      <sheetName val="MURCIA_El_Rollo70"/>
      <sheetName val="MURCIA_Norte70"/>
      <sheetName val="P_IMPERIAL70"/>
      <sheetName val="PAMPLONA_AV_ZARAGOZA70"/>
      <sheetName val="PAMPLONA_SIMONENA70"/>
      <sheetName val="P_SAN_JUAN70"/>
      <sheetName val="SAN_SEB_70"/>
      <sheetName val="SANT_ADRIA70"/>
      <sheetName val="SAN_JOAN_D´ESPI70"/>
      <sheetName val="SANTS_MONTJUIC70"/>
      <sheetName val="SS_REYES70"/>
      <sheetName val="VALENCIA_M_RODRIGO70"/>
      <sheetName val="1º_TRIM70"/>
      <sheetName val="2º_TRIM70"/>
      <sheetName val="3º_TRIM70"/>
      <sheetName val="4º_TRIM70"/>
      <sheetName val="ACUMULADO_200370"/>
      <sheetName val="_EvaluaciónTV68"/>
      <sheetName val="PIANOPUB'96_(2)68"/>
      <sheetName val="PIANOPUB'96_(3)68"/>
      <sheetName val="finance_tracker_LNPF50"/>
      <sheetName val="finance_tracker_Puleva50"/>
      <sheetName val="Fee_%_by_media50"/>
      <sheetName val="Price_&amp;_Volume42"/>
      <sheetName val="RESUMEN_ECONÓMICO27"/>
      <sheetName val="RESUM_ECO_X_MESES27"/>
      <sheetName val="TIT_PRENSA27"/>
      <sheetName val="TIT__PRENSA27"/>
      <sheetName val="CAL__PRENSA27"/>
      <sheetName val="CAL_PRENSA27"/>
      <sheetName val="TIT_REVISTAS27"/>
      <sheetName val="CAL_REVISTAS27"/>
      <sheetName val="CAL_PRODUCCION27"/>
      <sheetName val="TIT_INTERNET27"/>
      <sheetName val="CAL_INTERNET27"/>
      <sheetName val="Optico_27"/>
      <sheetName val="TIT_RADIO27"/>
      <sheetName val="RK__RADIO_27"/>
      <sheetName val="CAL_RADIO_27"/>
      <sheetName val="P&amp;L_POST_OREO20"/>
      <sheetName val="P&amp;L_H_BUNCHES20"/>
      <sheetName val="Pto__Azt20"/>
      <sheetName val="ALCALA_46669"/>
      <sheetName val="ALCALA_DE_HENARES69"/>
      <sheetName val="ALICANTE_II69"/>
      <sheetName val="ANTONIO_LÓPEZ69"/>
      <sheetName val="ARROYO_DEL_OLIVAR69"/>
      <sheetName val="BURGOS_I69"/>
      <sheetName val="BURGOS_II69"/>
      <sheetName val="CIUDAD_REAL69"/>
      <sheetName val="CONDE_DUQUE69"/>
      <sheetName val="GIJÓN_CONSTITUCIÓN69"/>
      <sheetName val="GIJÓN_P_IGLESIAS69"/>
      <sheetName val="INF__MERCEDES69"/>
      <sheetName val="JOSÉ_DEL_HIERRO69"/>
      <sheetName val="LA_LAGUNA69"/>
      <sheetName val="LAS_ROZAS69"/>
      <sheetName val="LEGANÉS_2_R_SOFIA69"/>
      <sheetName val="MALAGA2_(BAILEN)69"/>
      <sheetName val="MALAGA3_(EL_PALO)69"/>
      <sheetName val="MALAGA4_(LARIOS)69"/>
      <sheetName val="MALAGA_5_(Plaza_Mayor)69"/>
      <sheetName val="MALAGA1_(VELAZQUEZ)69"/>
      <sheetName val="MURCIA_El_Rollo69"/>
      <sheetName val="MURCIA_Norte69"/>
      <sheetName val="P_IMPERIAL69"/>
      <sheetName val="PAMPLONA_AV_ZARAGOZA69"/>
      <sheetName val="PAMPLONA_SIMONENA69"/>
      <sheetName val="P_SAN_JUAN69"/>
      <sheetName val="SAN_SEB_69"/>
      <sheetName val="SANT_ADRIA69"/>
      <sheetName val="SAN_JOAN_D´ESPI69"/>
      <sheetName val="SANTS_MONTJUIC69"/>
      <sheetName val="SS_REYES69"/>
      <sheetName val="VALENCIA_M_RODRIGO69"/>
      <sheetName val="1º_TRIM69"/>
      <sheetName val="2º_TRIM69"/>
      <sheetName val="3º_TRIM69"/>
      <sheetName val="4º_TRIM69"/>
      <sheetName val="ACUMULADO_200369"/>
      <sheetName val="_EvaluaciónTV67"/>
      <sheetName val="PIANOPUB'96_(2)67"/>
      <sheetName val="PIANOPUB'96_(3)67"/>
      <sheetName val="ALCALA_46668"/>
      <sheetName val="ALCALA_DE_HENARES68"/>
      <sheetName val="ALICANTE_II68"/>
      <sheetName val="ANTONIO_LÓPEZ68"/>
      <sheetName val="ARROYO_DEL_OLIVAR68"/>
      <sheetName val="BURGOS_I68"/>
      <sheetName val="BURGOS_II68"/>
      <sheetName val="CIUDAD_REAL68"/>
      <sheetName val="CONDE_DUQUE68"/>
      <sheetName val="GIJÓN_CONSTITUCIÓN68"/>
      <sheetName val="GIJÓN_P_IGLESIAS68"/>
      <sheetName val="INF__MERCEDES68"/>
      <sheetName val="JOSÉ_DEL_HIERRO68"/>
      <sheetName val="LA_LAGUNA68"/>
      <sheetName val="LAS_ROZAS68"/>
      <sheetName val="LEGANÉS_2_R_SOFIA68"/>
      <sheetName val="MALAGA2_(BAILEN)68"/>
      <sheetName val="MALAGA3_(EL_PALO)68"/>
      <sheetName val="MALAGA4_(LARIOS)68"/>
      <sheetName val="MALAGA_5_(Plaza_Mayor)68"/>
      <sheetName val="MALAGA1_(VELAZQUEZ)68"/>
      <sheetName val="MURCIA_El_Rollo68"/>
      <sheetName val="MURCIA_Norte68"/>
      <sheetName val="P_IMPERIAL68"/>
      <sheetName val="PAMPLONA_AV_ZARAGOZA68"/>
      <sheetName val="PAMPLONA_SIMONENA68"/>
      <sheetName val="P_SAN_JUAN68"/>
      <sheetName val="SAN_SEB_68"/>
      <sheetName val="SANT_ADRIA68"/>
      <sheetName val="SAN_JOAN_D´ESPI68"/>
      <sheetName val="SANTS_MONTJUIC68"/>
      <sheetName val="SS_REYES68"/>
      <sheetName val="VALENCIA_M_RODRIGO68"/>
      <sheetName val="1º_TRIM68"/>
      <sheetName val="2º_TRIM68"/>
      <sheetName val="3º_TRIM68"/>
      <sheetName val="4º_TRIM68"/>
      <sheetName val="ACUMULADO_200368"/>
      <sheetName val="_EvaluaciónTV66"/>
      <sheetName val="PIANOPUB'96_(2)66"/>
      <sheetName val="PIANOPUB'96_(3)66"/>
      <sheetName val="finance_tracker_LNPF48"/>
      <sheetName val="finance_tracker_Puleva48"/>
      <sheetName val="Fee_%_by_media48"/>
      <sheetName val="Price_&amp;_Volume40"/>
      <sheetName val="RESUMEN_ECONÓMICO25"/>
      <sheetName val="RESUM_ECO_X_MESES25"/>
      <sheetName val="TIT_PRENSA25"/>
      <sheetName val="TIT__PRENSA25"/>
      <sheetName val="CAL__PRENSA25"/>
      <sheetName val="CAL_PRENSA25"/>
      <sheetName val="TIT_REVISTAS25"/>
      <sheetName val="CAL_REVISTAS25"/>
      <sheetName val="CAL_PRODUCCION25"/>
      <sheetName val="TIT_INTERNET25"/>
      <sheetName val="CAL_INTERNET25"/>
      <sheetName val="Optico_25"/>
      <sheetName val="TIT_RADIO25"/>
      <sheetName val="RK__RADIO_25"/>
      <sheetName val="CAL_RADIO_25"/>
      <sheetName val="P&amp;L_POST_OREO18"/>
      <sheetName val="P&amp;L_H_BUNCHES18"/>
      <sheetName val="Pto__Azt18"/>
      <sheetName val="finance_tracker_LNPF49"/>
      <sheetName val="finance_tracker_Puleva49"/>
      <sheetName val="Fee_%_by_media49"/>
      <sheetName val="Price_&amp;_Volume41"/>
      <sheetName val="RESUMEN_ECONÓMICO26"/>
      <sheetName val="RESUM_ECO_X_MESES26"/>
      <sheetName val="TIT_PRENSA26"/>
      <sheetName val="TIT__PRENSA26"/>
      <sheetName val="CAL__PRENSA26"/>
      <sheetName val="CAL_PRENSA26"/>
      <sheetName val="TIT_REVISTAS26"/>
      <sheetName val="CAL_REVISTAS26"/>
      <sheetName val="CAL_PRODUCCION26"/>
      <sheetName val="TIT_INTERNET26"/>
      <sheetName val="CAL_INTERNET26"/>
      <sheetName val="Optico_26"/>
      <sheetName val="TIT_RADIO26"/>
      <sheetName val="RK__RADIO_26"/>
      <sheetName val="CAL_RADIO_26"/>
      <sheetName val="P&amp;L_POST_OREO19"/>
      <sheetName val="P&amp;L_H_BUNCHES19"/>
      <sheetName val="Pto__Azt19"/>
      <sheetName val="ALCALA_46673"/>
      <sheetName val="ALCALA_DE_HENARES73"/>
      <sheetName val="ALICANTE_II73"/>
      <sheetName val="ANTONIO_LÓPEZ73"/>
      <sheetName val="ARROYO_DEL_OLIVAR73"/>
      <sheetName val="BURGOS_I73"/>
      <sheetName val="BURGOS_II73"/>
      <sheetName val="CIUDAD_REAL73"/>
      <sheetName val="CONDE_DUQUE73"/>
      <sheetName val="GIJÓN_CONSTITUCIÓN73"/>
      <sheetName val="GIJÓN_P_IGLESIAS73"/>
      <sheetName val="INF__MERCEDES73"/>
      <sheetName val="JOSÉ_DEL_HIERRO73"/>
      <sheetName val="LA_LAGUNA73"/>
      <sheetName val="LAS_ROZAS73"/>
      <sheetName val="LEGANÉS_2_R_SOFIA73"/>
      <sheetName val="MALAGA2_(BAILEN)73"/>
      <sheetName val="MALAGA3_(EL_PALO)73"/>
      <sheetName val="MALAGA4_(LARIOS)73"/>
      <sheetName val="MALAGA_5_(Plaza_Mayor)73"/>
      <sheetName val="MALAGA1_(VELAZQUEZ)73"/>
      <sheetName val="MURCIA_El_Rollo73"/>
      <sheetName val="MURCIA_Norte73"/>
      <sheetName val="P_IMPERIAL73"/>
      <sheetName val="PAMPLONA_AV_ZARAGOZA73"/>
      <sheetName val="PAMPLONA_SIMONENA73"/>
      <sheetName val="P_SAN_JUAN73"/>
      <sheetName val="SAN_SEB_73"/>
      <sheetName val="SANT_ADRIA73"/>
      <sheetName val="SAN_JOAN_D´ESPI73"/>
      <sheetName val="SANTS_MONTJUIC73"/>
      <sheetName val="SS_REYES73"/>
      <sheetName val="VALENCIA_M_RODRIGO73"/>
      <sheetName val="1º_TRIM73"/>
      <sheetName val="2º_TRIM73"/>
      <sheetName val="3º_TRIM73"/>
      <sheetName val="4º_TRIM73"/>
      <sheetName val="ACUMULADO_200373"/>
      <sheetName val="_EvaluaciónTV71"/>
      <sheetName val="PIANOPUB'96_(2)71"/>
      <sheetName val="PIANOPUB'96_(3)71"/>
      <sheetName val="finance_tracker_LNPF53"/>
      <sheetName val="finance_tracker_Puleva53"/>
      <sheetName val="Fee_%_by_media53"/>
      <sheetName val="Price_&amp;_Volume45"/>
      <sheetName val="RESUMEN_ECONÓMICO30"/>
      <sheetName val="RESUM_ECO_X_MESES30"/>
      <sheetName val="TIT_PRENSA30"/>
      <sheetName val="TIT__PRENSA30"/>
      <sheetName val="CAL__PRENSA30"/>
      <sheetName val="CAL_PRENSA30"/>
      <sheetName val="TIT_REVISTAS30"/>
      <sheetName val="CAL_REVISTAS30"/>
      <sheetName val="CAL_PRODUCCION30"/>
      <sheetName val="TIT_INTERNET30"/>
      <sheetName val="CAL_INTERNET30"/>
      <sheetName val="Optico_30"/>
      <sheetName val="TIT_RADIO30"/>
      <sheetName val="RK__RADIO_30"/>
      <sheetName val="CAL_RADIO_30"/>
      <sheetName val="P&amp;L_POST_OREO23"/>
      <sheetName val="P&amp;L_H_BUNCHES23"/>
      <sheetName val="Pto__Azt23"/>
      <sheetName val="ALCALA_46675"/>
      <sheetName val="ALCALA_DE_HENARES75"/>
      <sheetName val="ALICANTE_II75"/>
      <sheetName val="ANTONIO_LÓPEZ75"/>
      <sheetName val="ARROYO_DEL_OLIVAR75"/>
      <sheetName val="BURGOS_I75"/>
      <sheetName val="BURGOS_II75"/>
      <sheetName val="CIUDAD_REAL75"/>
      <sheetName val="CONDE_DUQUE75"/>
      <sheetName val="GIJÓN_CONSTITUCIÓN75"/>
      <sheetName val="GIJÓN_P_IGLESIAS75"/>
      <sheetName val="INF__MERCEDES75"/>
      <sheetName val="JOSÉ_DEL_HIERRO75"/>
      <sheetName val="LA_LAGUNA75"/>
      <sheetName val="LAS_ROZAS75"/>
      <sheetName val="LEGANÉS_2_R_SOFIA75"/>
      <sheetName val="MALAGA2_(BAILEN)75"/>
      <sheetName val="MALAGA3_(EL_PALO)75"/>
      <sheetName val="MALAGA4_(LARIOS)75"/>
      <sheetName val="MALAGA_5_(Plaza_Mayor)75"/>
      <sheetName val="MALAGA1_(VELAZQUEZ)75"/>
      <sheetName val="MURCIA_El_Rollo75"/>
      <sheetName val="MURCIA_Norte75"/>
      <sheetName val="P_IMPERIAL75"/>
      <sheetName val="PAMPLONA_AV_ZARAGOZA75"/>
      <sheetName val="PAMPLONA_SIMONENA75"/>
      <sheetName val="P_SAN_JUAN75"/>
      <sheetName val="SAN_SEB_75"/>
      <sheetName val="SANT_ADRIA75"/>
      <sheetName val="SAN_JOAN_D´ESPI75"/>
      <sheetName val="SANTS_MONTJUIC75"/>
      <sheetName val="SS_REYES75"/>
      <sheetName val="VALENCIA_M_RODRIGO75"/>
      <sheetName val="1º_TRIM75"/>
      <sheetName val="2º_TRIM75"/>
      <sheetName val="3º_TRIM75"/>
      <sheetName val="4º_TRIM75"/>
      <sheetName val="ACUMULADO_200375"/>
      <sheetName val="_EvaluaciónTV73"/>
      <sheetName val="PIANOPUB'96_(2)73"/>
      <sheetName val="PIANOPUB'96_(3)73"/>
      <sheetName val="finance_tracker_LNPF55"/>
      <sheetName val="finance_tracker_Puleva55"/>
      <sheetName val="Fee_%_by_media55"/>
      <sheetName val="Price_&amp;_Volume47"/>
      <sheetName val="RESUMEN_ECONÓMICO32"/>
      <sheetName val="RESUM_ECO_X_MESES32"/>
      <sheetName val="TIT_PRENSA32"/>
      <sheetName val="TIT__PRENSA32"/>
      <sheetName val="CAL__PRENSA32"/>
      <sheetName val="CAL_PRENSA32"/>
      <sheetName val="TIT_REVISTAS32"/>
      <sheetName val="CAL_REVISTAS32"/>
      <sheetName val="CAL_PRODUCCION32"/>
      <sheetName val="TIT_INTERNET32"/>
      <sheetName val="CAL_INTERNET32"/>
      <sheetName val="Optico_32"/>
      <sheetName val="TIT_RADIO32"/>
      <sheetName val="RK__RADIO_32"/>
      <sheetName val="CAL_RADIO_32"/>
      <sheetName val="P&amp;L_POST_OREO25"/>
      <sheetName val="P&amp;L_H_BUNCHES25"/>
      <sheetName val="Pto__Azt25"/>
      <sheetName val="BNL_V__20_03_014"/>
      <sheetName val="SAN_JOAN_D´纟艰PI5"/>
      <sheetName val="Sheet1200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 refreshError="1"/>
      <sheetData sheetId="226" refreshError="1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 refreshError="1"/>
      <sheetData sheetId="426" refreshError="1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 refreshError="1"/>
      <sheetData sheetId="506" refreshError="1"/>
      <sheetData sheetId="507" refreshError="1"/>
      <sheetData sheetId="508" refreshError="1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 refreshError="1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 refreshError="1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 refreshError="1"/>
      <sheetData sheetId="1061" refreshError="1"/>
      <sheetData sheetId="1062" refreshError="1"/>
      <sheetData sheetId="1063" refreshError="1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 refreshError="1"/>
      <sheetData sheetId="1147" refreshError="1"/>
      <sheetData sheetId="1148" refreshError="1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 refreshError="1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/>
      <sheetData sheetId="2960"/>
      <sheetData sheetId="2961"/>
      <sheetData sheetId="2962"/>
      <sheetData sheetId="2963"/>
      <sheetData sheetId="2964"/>
      <sheetData sheetId="2965"/>
      <sheetData sheetId="2966"/>
      <sheetData sheetId="2967"/>
      <sheetData sheetId="2968"/>
      <sheetData sheetId="2969"/>
      <sheetData sheetId="2970"/>
      <sheetData sheetId="2971"/>
      <sheetData sheetId="2972"/>
      <sheetData sheetId="2973"/>
      <sheetData sheetId="2974"/>
      <sheetData sheetId="2975"/>
      <sheetData sheetId="2976"/>
      <sheetData sheetId="2977"/>
      <sheetData sheetId="2978"/>
      <sheetData sheetId="2979"/>
      <sheetData sheetId="2980"/>
      <sheetData sheetId="2981"/>
      <sheetData sheetId="2982"/>
      <sheetData sheetId="2983"/>
      <sheetData sheetId="2984"/>
      <sheetData sheetId="2985"/>
      <sheetData sheetId="2986"/>
      <sheetData sheetId="2987" refreshError="1"/>
      <sheetData sheetId="2988"/>
      <sheetData sheetId="2989"/>
      <sheetData sheetId="2990"/>
      <sheetData sheetId="2991"/>
      <sheetData sheetId="2992"/>
      <sheetData sheetId="2993"/>
      <sheetData sheetId="2994"/>
      <sheetData sheetId="2995"/>
      <sheetData sheetId="2996"/>
      <sheetData sheetId="2997"/>
      <sheetData sheetId="2998"/>
      <sheetData sheetId="2999"/>
      <sheetData sheetId="3000"/>
      <sheetData sheetId="3001"/>
      <sheetData sheetId="3002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/>
      <sheetData sheetId="3033"/>
      <sheetData sheetId="3034"/>
      <sheetData sheetId="3035"/>
      <sheetData sheetId="3036"/>
      <sheetData sheetId="3037"/>
      <sheetData sheetId="3038"/>
      <sheetData sheetId="3039"/>
      <sheetData sheetId="3040"/>
      <sheetData sheetId="3041"/>
      <sheetData sheetId="3042"/>
      <sheetData sheetId="3043"/>
      <sheetData sheetId="3044"/>
      <sheetData sheetId="3045"/>
      <sheetData sheetId="3046"/>
      <sheetData sheetId="3047"/>
      <sheetData sheetId="3048"/>
      <sheetData sheetId="3049"/>
      <sheetData sheetId="3050"/>
      <sheetData sheetId="3051"/>
      <sheetData sheetId="3052"/>
      <sheetData sheetId="3053"/>
      <sheetData sheetId="3054"/>
      <sheetData sheetId="3055"/>
      <sheetData sheetId="3056"/>
      <sheetData sheetId="3057"/>
      <sheetData sheetId="3058"/>
      <sheetData sheetId="3059"/>
      <sheetData sheetId="3060"/>
      <sheetData sheetId="3061"/>
      <sheetData sheetId="3062"/>
      <sheetData sheetId="3063"/>
      <sheetData sheetId="3064"/>
      <sheetData sheetId="3065"/>
      <sheetData sheetId="3066"/>
      <sheetData sheetId="3067"/>
      <sheetData sheetId="3068"/>
      <sheetData sheetId="3069"/>
      <sheetData sheetId="3070"/>
      <sheetData sheetId="3071"/>
      <sheetData sheetId="3072"/>
      <sheetData sheetId="3073"/>
      <sheetData sheetId="3074"/>
      <sheetData sheetId="3075"/>
      <sheetData sheetId="3076"/>
      <sheetData sheetId="3077"/>
      <sheetData sheetId="3078"/>
      <sheetData sheetId="3079"/>
      <sheetData sheetId="3080"/>
      <sheetData sheetId="3081"/>
      <sheetData sheetId="3082"/>
      <sheetData sheetId="3083"/>
      <sheetData sheetId="3084"/>
      <sheetData sheetId="3085"/>
      <sheetData sheetId="3086"/>
      <sheetData sheetId="3087"/>
      <sheetData sheetId="3088"/>
      <sheetData sheetId="3089"/>
      <sheetData sheetId="3090"/>
      <sheetData sheetId="3091"/>
      <sheetData sheetId="3092"/>
      <sheetData sheetId="3093"/>
      <sheetData sheetId="3094"/>
      <sheetData sheetId="3095"/>
      <sheetData sheetId="3096"/>
      <sheetData sheetId="3097"/>
      <sheetData sheetId="3098"/>
      <sheetData sheetId="3099"/>
      <sheetData sheetId="3100"/>
      <sheetData sheetId="3101"/>
      <sheetData sheetId="3102"/>
      <sheetData sheetId="3103"/>
      <sheetData sheetId="3104"/>
      <sheetData sheetId="3105"/>
      <sheetData sheetId="3106"/>
      <sheetData sheetId="3107"/>
      <sheetData sheetId="3108"/>
      <sheetData sheetId="3109"/>
      <sheetData sheetId="3110"/>
      <sheetData sheetId="3111"/>
      <sheetData sheetId="3112"/>
      <sheetData sheetId="3113"/>
      <sheetData sheetId="3114"/>
      <sheetData sheetId="3115"/>
      <sheetData sheetId="3116"/>
      <sheetData sheetId="3117"/>
      <sheetData sheetId="3118"/>
      <sheetData sheetId="3119"/>
      <sheetData sheetId="3120"/>
      <sheetData sheetId="3121"/>
      <sheetData sheetId="3122"/>
      <sheetData sheetId="3123"/>
      <sheetData sheetId="3124"/>
      <sheetData sheetId="3125"/>
      <sheetData sheetId="3126"/>
      <sheetData sheetId="3127"/>
      <sheetData sheetId="3128"/>
      <sheetData sheetId="3129"/>
      <sheetData sheetId="3130"/>
      <sheetData sheetId="3131"/>
      <sheetData sheetId="3132"/>
      <sheetData sheetId="3133"/>
      <sheetData sheetId="3134"/>
      <sheetData sheetId="3135"/>
      <sheetData sheetId="3136"/>
      <sheetData sheetId="3137"/>
      <sheetData sheetId="3138"/>
      <sheetData sheetId="3139"/>
      <sheetData sheetId="3140"/>
      <sheetData sheetId="3141"/>
      <sheetData sheetId="3142"/>
      <sheetData sheetId="3143"/>
      <sheetData sheetId="3144"/>
      <sheetData sheetId="3145"/>
      <sheetData sheetId="3146"/>
      <sheetData sheetId="3147"/>
      <sheetData sheetId="3148"/>
      <sheetData sheetId="3149"/>
      <sheetData sheetId="3150"/>
      <sheetData sheetId="3151"/>
      <sheetData sheetId="3152"/>
      <sheetData sheetId="3153"/>
      <sheetData sheetId="3154"/>
      <sheetData sheetId="3155"/>
      <sheetData sheetId="3156"/>
      <sheetData sheetId="3157"/>
      <sheetData sheetId="3158"/>
      <sheetData sheetId="3159"/>
      <sheetData sheetId="3160"/>
      <sheetData sheetId="3161"/>
      <sheetData sheetId="3162"/>
      <sheetData sheetId="3163"/>
      <sheetData sheetId="3164"/>
      <sheetData sheetId="3165"/>
      <sheetData sheetId="3166"/>
      <sheetData sheetId="3167"/>
      <sheetData sheetId="3168"/>
      <sheetData sheetId="3169"/>
      <sheetData sheetId="3170"/>
      <sheetData sheetId="317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/>
      <sheetData sheetId="3457"/>
      <sheetData sheetId="3458"/>
      <sheetData sheetId="3459"/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 refreshError="1"/>
      <sheetData sheetId="3556" refreshError="1"/>
      <sheetData sheetId="3557" refreshError="1"/>
      <sheetData sheetId="3558"/>
      <sheetData sheetId="3559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/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/>
      <sheetData sheetId="3627"/>
      <sheetData sheetId="3628"/>
      <sheetData sheetId="3629"/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/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mpaign Summ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iccionarios"/>
      <sheetName val="LARCAL"/>
    </sheetNames>
    <sheetDataSet>
      <sheetData sheetId="0" refreshError="1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7">
          <cell r="A7" t="str">
            <v>Advertorial</v>
          </cell>
          <cell r="B7" t="str">
            <v>CPC</v>
          </cell>
          <cell r="D7" t="str">
            <v>Soporte</v>
          </cell>
        </row>
        <row r="8">
          <cell r="A8" t="str">
            <v>Bar</v>
          </cell>
          <cell r="B8" t="str">
            <v>CPEngament</v>
          </cell>
          <cell r="D8" t="str">
            <v>Ad Server 100K</v>
          </cell>
        </row>
        <row r="9">
          <cell r="A9" t="str">
            <v>Button</v>
          </cell>
          <cell r="B9" t="str">
            <v>CPL</v>
          </cell>
          <cell r="D9" t="str">
            <v>Ad Server 101K-500K</v>
          </cell>
        </row>
        <row r="10">
          <cell r="A10" t="str">
            <v>Content</v>
          </cell>
          <cell r="B10" t="str">
            <v>Pack</v>
          </cell>
          <cell r="D10" t="str">
            <v>Ad Server 501K-1 MB</v>
          </cell>
        </row>
        <row r="11">
          <cell r="A11" t="str">
            <v>Customization</v>
          </cell>
          <cell r="B11" t="str">
            <v>SpecialAction</v>
          </cell>
          <cell r="D11" t="str">
            <v xml:space="preserve"> Ad Server 1MB-2MB</v>
          </cell>
        </row>
        <row r="12">
          <cell r="A12" t="str">
            <v>DoubleFormat</v>
          </cell>
          <cell r="B12" t="str">
            <v>Standard</v>
          </cell>
          <cell r="D12" t="str">
            <v>Ad Server 2 MB</v>
          </cell>
        </row>
        <row r="13">
          <cell r="A13" t="str">
            <v>EngagementAds</v>
          </cell>
        </row>
        <row r="14">
          <cell r="A14" t="str">
            <v>ExpandableFormat</v>
          </cell>
        </row>
        <row r="15">
          <cell r="A15" t="str">
            <v>Floating</v>
          </cell>
        </row>
        <row r="16">
          <cell r="A16" t="str">
            <v>Floating+Reminder</v>
          </cell>
        </row>
        <row r="17">
          <cell r="A17" t="str">
            <v>Leaderboard</v>
          </cell>
        </row>
        <row r="18">
          <cell r="A18" t="str">
            <v>MPU</v>
          </cell>
        </row>
        <row r="19">
          <cell r="A19" t="str">
            <v>RadioSpot</v>
          </cell>
        </row>
        <row r="20">
          <cell r="A20" t="str">
            <v>SeveralFormats</v>
          </cell>
        </row>
        <row r="21">
          <cell r="A21" t="str">
            <v>Sky</v>
          </cell>
        </row>
        <row r="22">
          <cell r="A22" t="str">
            <v>SpotAuto-Play</v>
          </cell>
        </row>
        <row r="23">
          <cell r="A23" t="str">
            <v>SpotinBanner</v>
          </cell>
        </row>
        <row r="24">
          <cell r="A24" t="str">
            <v>SpotPre-Roll</v>
          </cell>
        </row>
        <row r="25">
          <cell r="A25" t="str">
            <v>ThemePack</v>
          </cell>
        </row>
      </sheetData>
      <sheetData sheetId="1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T1"/>
      <sheetName val="AESTRAT1"/>
      <sheetName val="ABLOQ1"/>
      <sheetName val="ARESECON"/>
      <sheetName val="AGRAF2"/>
      <sheetName val="CALENP"/>
      <sheetName val="CARAT"/>
      <sheetName val="ESC"/>
      <sheetName val="Ranking Eficacia"/>
      <sheetName val="LARCAL"/>
      <sheetName val="DETALLE CUENTAS"/>
      <sheetName val="Ranking_Eficacia"/>
      <sheetName val="Plano"/>
      <sheetName val="Resumo"/>
      <sheetName val="Res. Mês"/>
      <sheetName val="TV3 2"/>
      <sheetName val="Ranking_Eficacia1"/>
      <sheetName val="DETALLE_CUENTAS"/>
      <sheetName val="Ranking_Eficacia2"/>
      <sheetName val="DETALLE_CUENTAS1"/>
      <sheetName val="Ranking_Eficacia3"/>
      <sheetName val="DETALLE_CUENTAS2"/>
      <sheetName val="Ranking_Eficacia4"/>
      <sheetName val="DETALLE_CUENTAS3"/>
      <sheetName val="TV3_2"/>
      <sheetName val="Res__Mês"/>
      <sheetName val=".EvaluaciónTV"/>
      <sheetName val="_EvaluaciónTV"/>
      <sheetName val="_EvaluaciónTV1"/>
      <sheetName val="_EvaluaciónTV2"/>
      <sheetName val="_EvaluaciónTV4"/>
      <sheetName val="_EvaluaciónTV3"/>
      <sheetName val="Ranking_Eficacia5"/>
      <sheetName val="_EvaluaciónTV5"/>
      <sheetName val="Ranking_Eficacia6"/>
      <sheetName val="_EvaluaciónTV6"/>
      <sheetName val="Ranking_Eficacia7"/>
      <sheetName val="_EvaluaciónTV7"/>
      <sheetName val="Ranking_Eficacia8"/>
      <sheetName val="_EvaluaciónTV8"/>
      <sheetName val="Ranking_Eficacia9"/>
      <sheetName val="_EvaluaciónTV9"/>
      <sheetName val="Ranking_Eficacia10"/>
      <sheetName val="_EvaluaciónTV10"/>
      <sheetName val="Ranking_Eficacia11"/>
      <sheetName val="_EvaluaciónTV11"/>
      <sheetName val="Ranking_Eficacia12"/>
      <sheetName val="_EvaluaciónTV12"/>
      <sheetName val="Ranking_Eficacia13"/>
      <sheetName val="_EvaluaciónTV13"/>
      <sheetName val="Ranking_Eficacia14"/>
      <sheetName val="_EvaluaciónTV14"/>
      <sheetName val="CAL-181197"/>
      <sheetName val="Ranking_Eficacia15"/>
      <sheetName val="_EvaluaciónTV15"/>
      <sheetName val="Ranking_Eficacia17"/>
      <sheetName val="DETALLE_CUENTAS5"/>
      <sheetName val="TV3_22"/>
      <sheetName val="_EvaluaciónTV17"/>
      <sheetName val="Res__Mês2"/>
      <sheetName val="Ranking_Eficacia16"/>
      <sheetName val="DETALLE_CUENTAS4"/>
      <sheetName val="TV3_21"/>
      <sheetName val="_EvaluaciónTV16"/>
      <sheetName val="Res__Mês1"/>
      <sheetName val="TV3_23"/>
      <sheetName val="DETALLE_CUENTAS6"/>
      <sheetName val="TV3_24"/>
      <sheetName val="DETALLE_CUENTAS7"/>
      <sheetName val="TV3_25"/>
      <sheetName val="DETALLE_CUENTAS8"/>
      <sheetName val="TV3_26"/>
      <sheetName val="DETALLE_CUENTAS9"/>
      <sheetName val="TV3_27"/>
      <sheetName val="Res__Mês3"/>
      <sheetName val="Ranking_Eficacia18"/>
      <sheetName val="DETALLE_CUENTAS10"/>
      <sheetName val="TV3_28"/>
      <sheetName val="Res__Mês4"/>
      <sheetName val="_EvaluaciónTV18"/>
      <sheetName val="Ranking_Eficacia19"/>
      <sheetName val="DETALLE_CUENTAS11"/>
      <sheetName val="TV3_29"/>
      <sheetName val="Res__Mês5"/>
      <sheetName val="_EvaluaciónTV19"/>
      <sheetName val="Ranking_Eficacia20"/>
      <sheetName val="DETALLE_CUENTAS12"/>
      <sheetName val="TV3_210"/>
      <sheetName val="Res__Mês6"/>
      <sheetName val="_EvaluaciónTV20"/>
      <sheetName val="Actual"/>
      <sheetName val="Medios"/>
      <sheetName val="Data"/>
      <sheetName val="Ranking_Eficacia21"/>
      <sheetName val="DETALLE_CUENTAS13"/>
      <sheetName val="Res__Mês7"/>
      <sheetName val="TV3_211"/>
      <sheetName val="_EvaluaciónTV21"/>
      <sheetName val="Ranking_Eficacia22"/>
      <sheetName val="_EvaluaciónTV22"/>
      <sheetName val="Ranking_Eficacia23"/>
      <sheetName val="_EvaluaciónTV23"/>
      <sheetName val="Res__Mês8"/>
      <sheetName val="DETALLE_CUENTAS14"/>
      <sheetName val="TV3_212"/>
      <sheetName val="DETALLE_CUENTAS15"/>
      <sheetName val="TV3_213"/>
      <sheetName val="Res__Mês9"/>
      <sheetName val="Ranking_Eficacia24"/>
      <sheetName val="DETALLE_CUENTAS16"/>
      <sheetName val="TV3_214"/>
      <sheetName val="_EvaluaciónTV24"/>
      <sheetName val="Res__Mês10"/>
      <sheetName val="Ranking_Eficacia25"/>
      <sheetName val="DETALLE_CUENTAS17"/>
      <sheetName val="TV3_215"/>
      <sheetName val="_EvaluaciónTV25"/>
      <sheetName val="Res__Mês11"/>
      <sheetName val="Ranking_Eficacia29"/>
      <sheetName val="DETALLE_CUENTAS18"/>
      <sheetName val="TV3_216"/>
      <sheetName val="_EvaluaciónTV29"/>
      <sheetName val="Res__Mês14"/>
      <sheetName val="Ranking_Eficacia28"/>
      <sheetName val="_EvaluaciónTV28"/>
      <sheetName val="Res__Mês13"/>
      <sheetName val="Ranking_Eficacia26"/>
      <sheetName val="_EvaluaciónTV26"/>
      <sheetName val="Ranking_Eficacia27"/>
      <sheetName val="_EvaluaciónTV27"/>
      <sheetName val="Res__Mês12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Soporte"/>
      <sheetName val="Ranking_Eficacia30"/>
      <sheetName val="DETALLE_CUENTAS19"/>
      <sheetName val="Res__Mês15"/>
      <sheetName val="TV3_217"/>
      <sheetName val="_EvaluaciónTV30"/>
      <sheetName val="Cover"/>
      <sheetName val="Ranking_Eficacia31"/>
      <sheetName val="DETALLE_CUENTAS20"/>
      <sheetName val="Res__Mês16"/>
      <sheetName val="TV3_218"/>
      <sheetName val="_EvaluaciónTV31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 refreshError="1"/>
      <sheetData sheetId="150"/>
      <sheetData sheetId="151"/>
      <sheetData sheetId="152"/>
      <sheetData sheetId="153"/>
      <sheetData sheetId="154"/>
      <sheetData sheetId="155" refreshError="1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modelo (2)"/>
      <sheetName val="ratio duraciones"/>
      <sheetName val="COSTES MESES"/>
      <sheetName val="modelo"/>
      <sheetName val="Hoja4"/>
      <sheetName val="Hoja5"/>
      <sheetName val="Hoja6"/>
      <sheetName val="Hoja7"/>
      <sheetName val="Hoja8"/>
      <sheetName val="Hoja9"/>
      <sheetName val="Hoja10"/>
      <sheetName val="Hoja11"/>
      <sheetName val="Hoja12"/>
      <sheetName val="Hoja13"/>
      <sheetName val="Hoja14"/>
      <sheetName val="Hoja15"/>
      <sheetName val="Hoja16"/>
      <sheetName val="REV"/>
      <sheetName val="modelo_(2)"/>
      <sheetName val="ratio_duraciones"/>
      <sheetName val="COSTES_MESES"/>
      <sheetName val="Punteros"/>
      <sheetName val="modelo_(2)1"/>
      <sheetName val="ratio_duraciones1"/>
      <sheetName val="COSTES_MESES1"/>
      <sheetName val="modelo_(2)2"/>
      <sheetName val="ratio_duraciones2"/>
      <sheetName val="COSTES_MESES2"/>
      <sheetName val="modelo_(2)3"/>
      <sheetName val="ratio_duraciones3"/>
      <sheetName val="COSTES_MESES3"/>
      <sheetName val="modelo_(2)4"/>
      <sheetName val="ratio_duraciones4"/>
      <sheetName val="COSTES_MESES4"/>
      <sheetName val="modelo_(2)5"/>
      <sheetName val="ratio_duraciones5"/>
      <sheetName val="COSTES_MESES5"/>
      <sheetName val="modelo_(2)6"/>
      <sheetName val="ratio_duraciones6"/>
      <sheetName val="COSTES_MESES6"/>
      <sheetName val="modelo_(2)7"/>
      <sheetName val="ratio_duraciones7"/>
      <sheetName val="COSTES_MESES7"/>
      <sheetName val="modelo_(2)8"/>
      <sheetName val="ratio_duraciones8"/>
      <sheetName val="COSTES_MESES8"/>
      <sheetName val="modelo_(2)9"/>
      <sheetName val="ratio_duraciones9"/>
      <sheetName val="COSTES_MESES9"/>
      <sheetName val="modelo_(2)10"/>
      <sheetName val="ratio_duraciones10"/>
      <sheetName val="COSTES_MESES10"/>
      <sheetName val="CLASE 1"/>
      <sheetName val="modelo_(2)11"/>
      <sheetName val="ratio_duraciones11"/>
      <sheetName val="COSTES_MESES11"/>
      <sheetName val="CLASE_1"/>
      <sheetName val="modelo_(2)12"/>
      <sheetName val="ratio_duraciones12"/>
      <sheetName val="COSTES_MESES12"/>
      <sheetName val="CLASE_11"/>
    </sheetNames>
    <sheetDataSet>
      <sheetData sheetId="0" refreshError="1"/>
      <sheetData sheetId="1" refreshError="1"/>
      <sheetData sheetId="2" refreshError="1">
        <row r="15">
          <cell r="C15" t="str">
            <v xml:space="preserve">ANT3 </v>
          </cell>
          <cell r="D15" t="str">
            <v xml:space="preserve">C33  </v>
          </cell>
          <cell r="E15" t="str">
            <v xml:space="preserve">C9   </v>
          </cell>
          <cell r="F15" t="str">
            <v xml:space="preserve">CSUR </v>
          </cell>
          <cell r="G15" t="str">
            <v xml:space="preserve">ETB1 </v>
          </cell>
          <cell r="H15" t="str">
            <v xml:space="preserve">ETB2 </v>
          </cell>
          <cell r="I15" t="str">
            <v xml:space="preserve">La 2 </v>
          </cell>
          <cell r="J15" t="str">
            <v xml:space="preserve">PLUS </v>
          </cell>
          <cell r="K15" t="str">
            <v xml:space="preserve">TEL5 </v>
          </cell>
          <cell r="L15" t="str">
            <v xml:space="preserve">TM3  </v>
          </cell>
          <cell r="M15" t="str">
            <v xml:space="preserve">TV3  </v>
          </cell>
          <cell r="N15" t="str">
            <v xml:space="preserve">TVE1 </v>
          </cell>
          <cell r="O15" t="str">
            <v xml:space="preserve">TVG  </v>
          </cell>
        </row>
        <row r="16">
          <cell r="B16">
            <v>5</v>
          </cell>
          <cell r="C16">
            <v>0.19999999999999996</v>
          </cell>
          <cell r="D16">
            <v>0.19999999999999996</v>
          </cell>
          <cell r="E16">
            <v>0.19999999999999996</v>
          </cell>
          <cell r="F16">
            <v>0.19999999999999996</v>
          </cell>
          <cell r="G16">
            <v>0.19999999999999996</v>
          </cell>
          <cell r="H16">
            <v>0.19999999999999996</v>
          </cell>
          <cell r="I16">
            <v>1.4</v>
          </cell>
          <cell r="J16">
            <v>1</v>
          </cell>
          <cell r="K16">
            <v>0.19999999999999996</v>
          </cell>
          <cell r="L16">
            <v>0.19999999999999996</v>
          </cell>
          <cell r="M16">
            <v>0.19999999999999996</v>
          </cell>
          <cell r="N16">
            <v>1.4</v>
          </cell>
          <cell r="O16">
            <v>0.19999999999999996</v>
          </cell>
        </row>
        <row r="17">
          <cell r="B17">
            <v>10</v>
          </cell>
          <cell r="C17">
            <v>0.19999999999999996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0.19999999999999996</v>
          </cell>
          <cell r="J17">
            <v>0.19999999999999996</v>
          </cell>
          <cell r="K17">
            <v>0.19999999999999996</v>
          </cell>
          <cell r="L17">
            <v>0</v>
          </cell>
          <cell r="M17">
            <v>0</v>
          </cell>
          <cell r="N17">
            <v>0.19999999999999996</v>
          </cell>
          <cell r="O17">
            <v>0</v>
          </cell>
        </row>
        <row r="18">
          <cell r="B18">
            <v>15</v>
          </cell>
          <cell r="C18">
            <v>0.19999999999999996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0.1333333333333333</v>
          </cell>
          <cell r="J18">
            <v>0</v>
          </cell>
          <cell r="K18">
            <v>0.1333333333333333</v>
          </cell>
          <cell r="L18">
            <v>0</v>
          </cell>
          <cell r="M18">
            <v>0</v>
          </cell>
          <cell r="N18">
            <v>0.1333333333333333</v>
          </cell>
          <cell r="O18">
            <v>0</v>
          </cell>
        </row>
        <row r="19">
          <cell r="B19">
            <v>20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B20">
            <v>30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</row>
        <row r="21">
          <cell r="B21">
            <v>45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-4.9999999999999933E-2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-4.9999999999999933E-2</v>
          </cell>
          <cell r="O21">
            <v>0</v>
          </cell>
        </row>
        <row r="22">
          <cell r="B22">
            <v>60</v>
          </cell>
          <cell r="C22">
            <v>0</v>
          </cell>
          <cell r="D22">
            <v>-9.9999999999999978E-2</v>
          </cell>
          <cell r="E22">
            <v>-9.9999999999999978E-2</v>
          </cell>
          <cell r="F22">
            <v>-9.9999999999999978E-2</v>
          </cell>
          <cell r="G22">
            <v>-9.9999999999999978E-2</v>
          </cell>
          <cell r="H22">
            <v>-9.9999999999999978E-2</v>
          </cell>
          <cell r="I22">
            <v>-9.9999999999999978E-2</v>
          </cell>
          <cell r="J22">
            <v>0</v>
          </cell>
          <cell r="K22">
            <v>0</v>
          </cell>
          <cell r="L22">
            <v>-9.9999999999999978E-2</v>
          </cell>
          <cell r="M22">
            <v>-9.9999999999999978E-2</v>
          </cell>
          <cell r="N22">
            <v>-9.9999999999999978E-2</v>
          </cell>
          <cell r="O22">
            <v>-9.9999999999999978E-2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>
        <row r="15">
          <cell r="C15" t="str">
            <v xml:space="preserve">ANT3 </v>
          </cell>
        </row>
      </sheetData>
      <sheetData sheetId="21"/>
      <sheetData sheetId="22" refreshError="1"/>
      <sheetData sheetId="23"/>
      <sheetData sheetId="24">
        <row r="15">
          <cell r="C15" t="str">
            <v xml:space="preserve">ANT3 </v>
          </cell>
        </row>
      </sheetData>
      <sheetData sheetId="25"/>
      <sheetData sheetId="26"/>
      <sheetData sheetId="27"/>
      <sheetData sheetId="28"/>
      <sheetData sheetId="29"/>
      <sheetData sheetId="30">
        <row r="15">
          <cell r="C15" t="str">
            <v xml:space="preserve">ANT3 </v>
          </cell>
        </row>
      </sheetData>
      <sheetData sheetId="31"/>
      <sheetData sheetId="32"/>
      <sheetData sheetId="33">
        <row r="15">
          <cell r="C15" t="str">
            <v xml:space="preserve">ANT3 </v>
          </cell>
        </row>
      </sheetData>
      <sheetData sheetId="34"/>
      <sheetData sheetId="35"/>
      <sheetData sheetId="36">
        <row r="15">
          <cell r="C15" t="str">
            <v xml:space="preserve">ANT3 </v>
          </cell>
        </row>
      </sheetData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modelo (2)"/>
      <sheetName val="ratio duraciones"/>
      <sheetName val="COSTES MESES"/>
      <sheetName val="modelo"/>
      <sheetName val="Hoja4"/>
      <sheetName val="Hoja5"/>
      <sheetName val="Hoja6"/>
      <sheetName val="Hoja7"/>
      <sheetName val="Hoja8"/>
      <sheetName val="Hoja9"/>
      <sheetName val="Hoja10"/>
      <sheetName val="Hoja11"/>
      <sheetName val="Hoja12"/>
      <sheetName val="Hoja13"/>
      <sheetName val="Hoja14"/>
      <sheetName val="Hoja15"/>
      <sheetName val="Hoja16"/>
      <sheetName val="REV"/>
      <sheetName val="ratio_duraciones"/>
      <sheetName val="ratio_duraciones1"/>
      <sheetName val="modelo_(2)"/>
      <sheetName val="ratio_duraciones2"/>
      <sheetName val="COSTES_MESES"/>
      <sheetName val="ratio_duraciones3"/>
      <sheetName val="ratio_duraciones4"/>
      <sheetName val="modelo_(2)1"/>
      <sheetName val="COSTES_MESES1"/>
      <sheetName val="ratio_duraciones5"/>
      <sheetName val="modelo_(2)2"/>
      <sheetName val="ratio_duraciones6"/>
      <sheetName val="COSTES_MESES2"/>
      <sheetName val="ratio_duraciones7"/>
      <sheetName val="modelo_(2)3"/>
      <sheetName val="ratio_duraciones8"/>
      <sheetName val="COSTES_MESES3"/>
      <sheetName val="ratio_duraciones9"/>
      <sheetName val="ratio_duraciones10"/>
      <sheetName val="modelo_(2)4"/>
      <sheetName val="ratio_duraciones11"/>
      <sheetName val="COSTES_MESES4"/>
      <sheetName val="CLASE 1"/>
    </sheetNames>
    <sheetDataSet>
      <sheetData sheetId="0" refreshError="1"/>
      <sheetData sheetId="1" refreshError="1"/>
      <sheetData sheetId="2" refreshError="1">
        <row r="15">
          <cell r="C15" t="str">
            <v xml:space="preserve">ANT3 </v>
          </cell>
          <cell r="D15" t="str">
            <v xml:space="preserve">C33  </v>
          </cell>
          <cell r="E15" t="str">
            <v xml:space="preserve">C9   </v>
          </cell>
          <cell r="F15" t="str">
            <v xml:space="preserve">CSUR </v>
          </cell>
          <cell r="G15" t="str">
            <v xml:space="preserve">ETB1 </v>
          </cell>
          <cell r="H15" t="str">
            <v xml:space="preserve">ETB2 </v>
          </cell>
          <cell r="I15" t="str">
            <v xml:space="preserve">La 2 </v>
          </cell>
          <cell r="J15" t="str">
            <v xml:space="preserve">PLUS </v>
          </cell>
          <cell r="K15" t="str">
            <v xml:space="preserve">TEL5 </v>
          </cell>
          <cell r="L15" t="str">
            <v xml:space="preserve">TM3  </v>
          </cell>
          <cell r="M15" t="str">
            <v xml:space="preserve">TV3  </v>
          </cell>
          <cell r="N15" t="str">
            <v xml:space="preserve">TVE1 </v>
          </cell>
          <cell r="O15" t="str">
            <v xml:space="preserve">TVG  </v>
          </cell>
        </row>
        <row r="16">
          <cell r="B16">
            <v>5</v>
          </cell>
          <cell r="C16">
            <v>0.19999999999999996</v>
          </cell>
          <cell r="D16">
            <v>0.19999999999999996</v>
          </cell>
          <cell r="E16">
            <v>0.19999999999999996</v>
          </cell>
          <cell r="F16">
            <v>0.19999999999999996</v>
          </cell>
          <cell r="G16">
            <v>0.19999999999999996</v>
          </cell>
          <cell r="H16">
            <v>0.19999999999999996</v>
          </cell>
          <cell r="I16">
            <v>1.4</v>
          </cell>
          <cell r="J16">
            <v>1</v>
          </cell>
          <cell r="K16">
            <v>0.19999999999999996</v>
          </cell>
          <cell r="L16">
            <v>0.19999999999999996</v>
          </cell>
          <cell r="M16">
            <v>0.19999999999999996</v>
          </cell>
          <cell r="N16">
            <v>1.4</v>
          </cell>
          <cell r="O16">
            <v>0.19999999999999996</v>
          </cell>
        </row>
        <row r="17">
          <cell r="B17">
            <v>10</v>
          </cell>
          <cell r="C17">
            <v>0.19999999999999996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0.19999999999999996</v>
          </cell>
          <cell r="J17">
            <v>0.19999999999999996</v>
          </cell>
          <cell r="K17">
            <v>0.19999999999999996</v>
          </cell>
          <cell r="L17">
            <v>0</v>
          </cell>
          <cell r="M17">
            <v>0</v>
          </cell>
          <cell r="N17">
            <v>0.19999999999999996</v>
          </cell>
          <cell r="O17">
            <v>0</v>
          </cell>
        </row>
        <row r="18">
          <cell r="B18">
            <v>15</v>
          </cell>
          <cell r="C18">
            <v>0.19999999999999996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0.1333333333333333</v>
          </cell>
          <cell r="J18">
            <v>0</v>
          </cell>
          <cell r="K18">
            <v>0.1333333333333333</v>
          </cell>
          <cell r="L18">
            <v>0</v>
          </cell>
          <cell r="M18">
            <v>0</v>
          </cell>
          <cell r="N18">
            <v>0.1333333333333333</v>
          </cell>
          <cell r="O18">
            <v>0</v>
          </cell>
        </row>
        <row r="19">
          <cell r="B19">
            <v>20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</row>
        <row r="20">
          <cell r="B20">
            <v>30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</row>
        <row r="21">
          <cell r="B21">
            <v>45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-4.9999999999999933E-2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-4.9999999999999933E-2</v>
          </cell>
          <cell r="O21">
            <v>0</v>
          </cell>
        </row>
        <row r="22">
          <cell r="B22">
            <v>60</v>
          </cell>
          <cell r="C22">
            <v>0</v>
          </cell>
          <cell r="D22">
            <v>-9.9999999999999978E-2</v>
          </cell>
          <cell r="E22">
            <v>-9.9999999999999978E-2</v>
          </cell>
          <cell r="F22">
            <v>-9.9999999999999978E-2</v>
          </cell>
          <cell r="G22">
            <v>-9.9999999999999978E-2</v>
          </cell>
          <cell r="H22">
            <v>-9.9999999999999978E-2</v>
          </cell>
          <cell r="I22">
            <v>-9.9999999999999978E-2</v>
          </cell>
          <cell r="J22">
            <v>0</v>
          </cell>
          <cell r="K22">
            <v>0</v>
          </cell>
          <cell r="L22">
            <v>-9.9999999999999978E-2</v>
          </cell>
          <cell r="M22">
            <v>-9.9999999999999978E-2</v>
          </cell>
          <cell r="N22">
            <v>-9.9999999999999978E-2</v>
          </cell>
          <cell r="O22">
            <v>-9.9999999999999978E-2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>
        <row r="15">
          <cell r="C15" t="str">
            <v xml:space="preserve">ANT3 </v>
          </cell>
        </row>
      </sheetData>
      <sheetData sheetId="23"/>
      <sheetData sheetId="24" refreshError="1"/>
      <sheetData sheetId="25" refreshError="1"/>
      <sheetData sheetId="26"/>
      <sheetData sheetId="27"/>
      <sheetData sheetId="28"/>
      <sheetData sheetId="29"/>
      <sheetData sheetId="30">
        <row r="15">
          <cell r="C15" t="str">
            <v xml:space="preserve">ANT3 </v>
          </cell>
        </row>
      </sheetData>
      <sheetData sheetId="31"/>
      <sheetData sheetId="32"/>
      <sheetData sheetId="33"/>
      <sheetData sheetId="34">
        <row r="15">
          <cell r="C15" t="str">
            <v xml:space="preserve">ANT3 </v>
          </cell>
        </row>
      </sheetData>
      <sheetData sheetId="35"/>
      <sheetData sheetId="36"/>
      <sheetData sheetId="37" refreshError="1"/>
      <sheetData sheetId="38"/>
      <sheetData sheetId="39"/>
      <sheetData sheetId="40"/>
      <sheetData sheetId="41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CO 97 98 BAILEYS B-1"/>
      <sheetName val="GRPS TV 98"/>
      <sheetName val="FRECEFECBAILEYS"/>
      <sheetName val="LARCAL"/>
      <sheetName val="REV"/>
      <sheetName val="CALENP"/>
      <sheetName val="ratio duraciones"/>
      <sheetName val="Hoja1"/>
      <sheetName val="Hoja2"/>
      <sheetName val="RESUMEN"/>
      <sheetName val="PORTADA"/>
      <sheetName val="TVE"/>
      <sheetName val="TVE (DISP)"/>
      <sheetName val="AUD.TVE1 "/>
      <sheetName val="La 2"/>
      <sheetName val="AUD. La 2"/>
      <sheetName val="OTICO 2000 OK"/>
      <sheetName val="pto nacional"/>
      <sheetName val="CALEN"/>
      <sheetName val="COMPROMETIDO NACIONAL"/>
      <sheetName val="COMPROMETIDO RECONQUISTA"/>
      <sheetName val="COMPROMETIDO TOTAL"/>
      <sheetName val="Prensa Zaragoza"/>
      <sheetName val="Postales"/>
      <sheetName val="96수출"/>
      <sheetName val="PUBOBJ1"/>
      <sheetName val="Job Report"/>
      <sheetName val="Payroll Log"/>
      <sheetName val="Petty Cash Log"/>
      <sheetName val="Sales Log"/>
      <sheetName val="Budget"/>
      <sheetName val="지역-가마감"/>
      <sheetName val="ML"/>
      <sheetName val="tve semana santa"/>
      <sheetName val="DATE"/>
      <sheetName val="2.대외공문"/>
      <sheetName val="HIUNDAY"/>
      <sheetName val="RateCard"/>
      <sheetName val="OPTICO_97_98_BAILEYS_B-1"/>
      <sheetName val="GRPS_TV_98"/>
      <sheetName val="CVT산정"/>
      <sheetName val="capa"/>
      <sheetName val="차수"/>
      <sheetName val="TVE_(DISP)"/>
      <sheetName val="AUD_TVE1_"/>
      <sheetName val="La_2"/>
      <sheetName val="AUD__La_2"/>
      <sheetName val="OTICO_2000_OK"/>
      <sheetName val="pto_nacional"/>
      <sheetName val="COMPROMETIDO_NACIONAL"/>
      <sheetName val="COMPROMETIDO_RECONQUISTA"/>
      <sheetName val="COMPROMETIDO_TOTAL"/>
      <sheetName val="Prensa_Zaragoza"/>
      <sheetName val="전체현황"/>
      <sheetName val="THEME CODE"/>
      <sheetName val="CR CODE"/>
      <sheetName val="부서CODE"/>
      <sheetName val="협조전"/>
      <sheetName val="CAD40MZ"/>
      <sheetName val="TITULO"/>
      <sheetName val="SOI Breakdown"/>
      <sheetName val="OPTICO_97_98_BAILEYS_B-11"/>
      <sheetName val="GRPS_TV_981"/>
      <sheetName val="TVE_(DISP)1"/>
      <sheetName val="AUD_TVE1_1"/>
      <sheetName val="La_21"/>
      <sheetName val="AUD__La_21"/>
      <sheetName val="OTICO_2000_OK1"/>
      <sheetName val="pto_nacional1"/>
      <sheetName val="2_대외공문"/>
      <sheetName val="Job_Report"/>
      <sheetName val="Payroll_Log"/>
      <sheetName val="Petty_Cash_Log"/>
      <sheetName val="Sales_Log"/>
      <sheetName val="ratio_duraciones"/>
      <sheetName val="COMPROMETIDO_NACIONAL1"/>
      <sheetName val="COMPROMETIDO_RECONQUISTA1"/>
      <sheetName val="COMPROMETIDO_TOTAL1"/>
      <sheetName val="Prensa_Zaragoza1"/>
      <sheetName val="tve_semana_santa"/>
      <sheetName val="THEME_CODE"/>
      <sheetName val="CR_CODE"/>
      <sheetName val="OPTICO_97_98_BAILEYS_B-12"/>
      <sheetName val="GRPS_TV_982"/>
      <sheetName val="COMPROMETIDO_NACIONAL2"/>
      <sheetName val="COMPROMETIDO_RECONQUISTA2"/>
      <sheetName val="COMPROMETIDO_TOTAL2"/>
      <sheetName val="Prensa_Zaragoza2"/>
      <sheetName val="tve_semana_santa1"/>
      <sheetName val="TVE_(DISP)2"/>
      <sheetName val="AUD_TVE1_2"/>
      <sheetName val="La_22"/>
      <sheetName val="AUD__La_22"/>
      <sheetName val="ratio_duraciones1"/>
      <sheetName val="OTICO_2000_OK2"/>
      <sheetName val="pto_nacional2"/>
      <sheetName val="Job_Report1"/>
      <sheetName val="Payroll_Log1"/>
      <sheetName val="Petty_Cash_Log1"/>
      <sheetName val="Sales_Log1"/>
      <sheetName val="2_대외공문1"/>
      <sheetName val="THEME_CODE1"/>
      <sheetName val="CR_CODE1"/>
      <sheetName val="OPTICO_97_98_BAILEYS_B-13"/>
      <sheetName val="GRPS_TV_983"/>
      <sheetName val="COMPROMETIDO_NACIONAL3"/>
      <sheetName val="COMPROMETIDO_RECONQUISTA3"/>
      <sheetName val="COMPROMETIDO_TOTAL3"/>
      <sheetName val="Prensa_Zaragoza3"/>
      <sheetName val="tve_semana_santa2"/>
      <sheetName val="TVE_(DISP)3"/>
      <sheetName val="AUD_TVE1_3"/>
      <sheetName val="La_23"/>
      <sheetName val="AUD__La_23"/>
      <sheetName val="ratio_duraciones2"/>
      <sheetName val="OTICO_2000_OK3"/>
      <sheetName val="pto_nacional3"/>
      <sheetName val="Job_Report2"/>
      <sheetName val="Payroll_Log2"/>
      <sheetName val="Petty_Cash_Log2"/>
      <sheetName val="Sales_Log2"/>
      <sheetName val="2_대외공문2"/>
      <sheetName val="THEME_CODE2"/>
      <sheetName val="CR_CODE2"/>
      <sheetName val="Parameters"/>
      <sheetName val="Summary Cash Flow"/>
      <sheetName val="OPTICO_97_98_BAILEYS_B-14"/>
      <sheetName val="GRPS_TV_984"/>
      <sheetName val="Job_Report3"/>
      <sheetName val="Payroll_Log3"/>
      <sheetName val="Petty_Cash_Log3"/>
      <sheetName val="Sales_Log3"/>
      <sheetName val="ratio_duraciones3"/>
      <sheetName val="TVE_(DISP)4"/>
      <sheetName val="AUD_TVE1_4"/>
      <sheetName val="La_24"/>
      <sheetName val="AUD__La_24"/>
      <sheetName val="pto_nacional4"/>
      <sheetName val="OTICO_2000_OK4"/>
      <sheetName val="COMPROMETIDO_NACIONAL4"/>
      <sheetName val="COMPROMETIDO_RECONQUISTA4"/>
      <sheetName val="COMPROMETIDO_TOTAL4"/>
      <sheetName val="Prensa_Zaragoza4"/>
      <sheetName val="tve_semana_santa3"/>
      <sheetName val="2_대외공문3"/>
      <sheetName val="THEME_CODE3"/>
      <sheetName val="CR_CODE3"/>
      <sheetName val="OPTICO_97_98_BAILEYS_B-15"/>
      <sheetName val="GRPS_TV_985"/>
      <sheetName val="Job_Report4"/>
      <sheetName val="Payroll_Log4"/>
      <sheetName val="Petty_Cash_Log4"/>
      <sheetName val="Sales_Log4"/>
      <sheetName val="ratio_duraciones4"/>
      <sheetName val="TVE_(DISP)5"/>
      <sheetName val="AUD_TVE1_5"/>
      <sheetName val="La_25"/>
      <sheetName val="AUD__La_25"/>
      <sheetName val="pto_nacional5"/>
      <sheetName val="OTICO_2000_OK5"/>
      <sheetName val="COMPROMETIDO_NACIONAL5"/>
      <sheetName val="COMPROMETIDO_RECONQUISTA5"/>
      <sheetName val="COMPROMETIDO_TOTAL5"/>
      <sheetName val="Prensa_Zaragoza5"/>
      <sheetName val="tve_semana_santa4"/>
      <sheetName val="2_대외공문4"/>
      <sheetName val="THEME_CODE4"/>
      <sheetName val="CR_CODE4"/>
      <sheetName val="SOI_Breakdown"/>
      <sheetName val="SOI_Breakdown1"/>
      <sheetName val="Above Line"/>
      <sheetName val="TVE20&quot;"/>
      <sheetName val="PRENSA CALENDARIO"/>
      <sheetName val="CALENDARIOREV MEN"/>
      <sheetName val="Market summary"/>
      <sheetName val="Valores MMC"/>
      <sheetName val="T5"/>
      <sheetName val="27 abril"/>
      <sheetName val="Summary_Cash_Flow"/>
      <sheetName val="OPTICO_97_98_BAILEYS_B-16"/>
      <sheetName val="GRPS_TV_986"/>
      <sheetName val="ratio_duraciones5"/>
      <sheetName val="Job_Report5"/>
      <sheetName val="Payroll_Log5"/>
      <sheetName val="Petty_Cash_Log5"/>
      <sheetName val="Sales_Log5"/>
      <sheetName val="TVE_(DISP)6"/>
      <sheetName val="AUD_TVE1_6"/>
      <sheetName val="La_26"/>
      <sheetName val="AUD__La_26"/>
      <sheetName val="OTICO_2000_OK6"/>
      <sheetName val="pto_nacional6"/>
      <sheetName val="COMPROMETIDO_NACIONAL6"/>
      <sheetName val="COMPROMETIDO_RECONQUISTA6"/>
      <sheetName val="COMPROMETIDO_TOTAL6"/>
      <sheetName val="Prensa_Zaragoza6"/>
      <sheetName val="tve_semana_santa5"/>
      <sheetName val="2_대외공문5"/>
      <sheetName val="THEME_CODE5"/>
      <sheetName val="CR_CODE5"/>
      <sheetName val="SOI_Breakdown2"/>
      <sheetName val="Above_Line"/>
      <sheetName val="PRENSA_CALENDARIO"/>
      <sheetName val="CALENDARIOREV_MEN"/>
      <sheetName val="Market_summary"/>
      <sheetName val="OPTICO_97_98_BAILEYS_B-17"/>
      <sheetName val="GRPS_TV_987"/>
      <sheetName val="COMPROMETIDO_NACIONAL7"/>
      <sheetName val="COMPROMETIDO_RECONQUISTA7"/>
      <sheetName val="COMPROMETIDO_TOTAL7"/>
      <sheetName val="Prensa_Zaragoza7"/>
      <sheetName val="tve_semana_santa6"/>
      <sheetName val="TVE_(DISP)7"/>
      <sheetName val="AUD_TVE1_7"/>
      <sheetName val="La_27"/>
      <sheetName val="AUD__La_27"/>
      <sheetName val="ratio_duraciones6"/>
      <sheetName val="OTICO_2000_OK7"/>
      <sheetName val="pto_nacional7"/>
      <sheetName val="Job_Report6"/>
      <sheetName val="Payroll_Log6"/>
      <sheetName val="Petty_Cash_Log6"/>
      <sheetName val="Sales_Log6"/>
      <sheetName val="2_대외공문6"/>
      <sheetName val="THEME_CODE6"/>
      <sheetName val="CR_CODE6"/>
      <sheetName val="SOI_Breakdown3"/>
      <sheetName val="PRS 1730sett"/>
      <sheetName val="PRS_1730sett"/>
      <sheetName val="PRS_1730sett1"/>
      <sheetName val="PRS_1730sett2"/>
      <sheetName val="PRS_1730sett3"/>
      <sheetName val="PRS_1730sett4"/>
      <sheetName val="PRS_1730sett6"/>
      <sheetName val="PRS_1730sett5"/>
      <sheetName val="PRS_1730sett7"/>
      <sheetName val="OPTICO_97_98_BAILEYS_B-18"/>
      <sheetName val="GRPS_TV_988"/>
      <sheetName val="COMPROMETIDO_NACIONAL8"/>
      <sheetName val="COMPROMETIDO_RECONQUISTA8"/>
      <sheetName val="COMPROMETIDO_TOTAL8"/>
      <sheetName val="Prensa_Zaragoza8"/>
      <sheetName val="PRS_1730sett8"/>
      <sheetName val="TVE_(DISP)8"/>
      <sheetName val="AUD_TVE1_8"/>
      <sheetName val="La_28"/>
      <sheetName val="AUD__La_28"/>
      <sheetName val="OTICO_2000_OK8"/>
      <sheetName val="pto_nacional8"/>
      <sheetName val="OPTICO_97_98_BAILEYS_B-19"/>
      <sheetName val="GRPS_TV_989"/>
      <sheetName val="COMPROMETIDO_NACIONAL9"/>
      <sheetName val="COMPROMETIDO_RECONQUISTA9"/>
      <sheetName val="COMPROMETIDO_TOTAL9"/>
      <sheetName val="Prensa_Zaragoza9"/>
      <sheetName val="PRS_1730sett9"/>
      <sheetName val="TVE_(DISP)9"/>
      <sheetName val="AUD_TVE1_9"/>
      <sheetName val="La_29"/>
      <sheetName val="AUD__La_29"/>
      <sheetName val="OTICO_2000_OK9"/>
      <sheetName val="pto_nacional9"/>
      <sheetName val="OPTICO_97_98_BAILEYS_B-110"/>
      <sheetName val="GRPS_TV_9810"/>
      <sheetName val="COMPROMETIDO_NACIONAL10"/>
      <sheetName val="COMPROMETIDO_RECONQUISTA10"/>
      <sheetName val="COMPROMETIDO_TOTAL10"/>
      <sheetName val="Prensa_Zaragoza10"/>
      <sheetName val="PRS_1730sett10"/>
      <sheetName val="TVE_(DISP)10"/>
      <sheetName val="AUD_TVE1_10"/>
      <sheetName val="La_210"/>
      <sheetName val="AUD__La_210"/>
      <sheetName val="OTICO_2000_OK10"/>
      <sheetName val="pto_nacional10"/>
      <sheetName val="OPTICO_97_98_BAILEYS_B-111"/>
      <sheetName val="GRPS_TV_9811"/>
      <sheetName val="COMPROMETIDO_NACIONAL11"/>
      <sheetName val="COMPROMETIDO_RECONQUISTA11"/>
      <sheetName val="COMPROMETIDO_TOTAL11"/>
      <sheetName val="Prensa_Zaragoza11"/>
      <sheetName val="PRS_1730sett11"/>
      <sheetName val="TVE_(DISP)11"/>
      <sheetName val="AUD_TVE1_11"/>
      <sheetName val="La_211"/>
      <sheetName val="AUD__La_211"/>
      <sheetName val="OTICO_2000_OK11"/>
      <sheetName val="pto_nacional11"/>
      <sheetName val="OPTICO_97_98_BAILEYS_B-112"/>
      <sheetName val="GRPS_TV_9812"/>
      <sheetName val="COMPROMETIDO_NACIONAL12"/>
      <sheetName val="COMPROMETIDO_RECONQUISTA12"/>
      <sheetName val="COMPROMETIDO_TOTAL12"/>
      <sheetName val="Prensa_Zaragoza12"/>
      <sheetName val="PRS_1730sett12"/>
      <sheetName val="TVE_(DISP)12"/>
      <sheetName val="AUD_TVE1_12"/>
      <sheetName val="La_212"/>
      <sheetName val="AUD__La_212"/>
      <sheetName val="OTICO_2000_OK12"/>
      <sheetName val="pto_nacional12"/>
      <sheetName val="OPTICO_97_98_BAILEYS_B-113"/>
      <sheetName val="GRPS_TV_9813"/>
      <sheetName val="COMPROMETIDO_NACIONAL13"/>
      <sheetName val="COMPROMETIDO_RECONQUISTA13"/>
      <sheetName val="COMPROMETIDO_TOTAL13"/>
      <sheetName val="Prensa_Zaragoza13"/>
      <sheetName val="PRS_1730sett13"/>
      <sheetName val="TVE_(DISP)13"/>
      <sheetName val="AUD_TVE1_13"/>
      <sheetName val="La_213"/>
      <sheetName val="AUD__La_213"/>
      <sheetName val="OTICO_2000_OK13"/>
      <sheetName val="pto_nacional13"/>
      <sheetName val="OPTICO_97_98_BAILEYS_B-114"/>
      <sheetName val="GRPS_TV_9814"/>
      <sheetName val="COMPROMETIDO_NACIONAL14"/>
      <sheetName val="COMPROMETIDO_RECONQUISTA14"/>
      <sheetName val="COMPROMETIDO_TOTAL14"/>
      <sheetName val="Prensa_Zaragoza14"/>
      <sheetName val="PRS_1730sett14"/>
      <sheetName val="TVE_(DISP)14"/>
      <sheetName val="AUD_TVE1_14"/>
      <sheetName val="La_214"/>
      <sheetName val="AUD__La_214"/>
      <sheetName val="OTICO_2000_OK14"/>
      <sheetName val="pto_nacional14"/>
      <sheetName val="LODI"/>
      <sheetName val="_RIF"/>
      <sheetName val="ipotesi_6x3_speciale"/>
      <sheetName val="OPTICO_97_98_BAILEYS_B-115"/>
      <sheetName val="GRPS_TV_9815"/>
      <sheetName val="COMPROMETIDO_NACIONAL15"/>
      <sheetName val="COMPROMETIDO_RECONQUISTA15"/>
      <sheetName val="COMPROMETIDO_TOTAL15"/>
      <sheetName val="Prensa_Zaragoza15"/>
      <sheetName val="PRS_1730sett15"/>
      <sheetName val="TVE_(DISP)15"/>
      <sheetName val="AUD_TVE1_15"/>
      <sheetName val="La_215"/>
      <sheetName val="AUD__La_215"/>
      <sheetName val="OTICO_2000_OK15"/>
      <sheetName val="pto_nacional15"/>
      <sheetName val="OPTICO_97_98_BAILEYS_B-116"/>
      <sheetName val="GRPS_TV_9816"/>
      <sheetName val="COMPROMETIDO_NACIONAL16"/>
      <sheetName val="COMPROMETIDO_RECONQUISTA16"/>
      <sheetName val="COMPROMETIDO_TOTAL16"/>
      <sheetName val="Prensa_Zaragoza16"/>
      <sheetName val="PRS_1730sett16"/>
      <sheetName val="TVE_(DISP)16"/>
      <sheetName val="AUD_TVE1_16"/>
      <sheetName val="La_216"/>
      <sheetName val="AUD__La_216"/>
      <sheetName val="OTICO_2000_OK16"/>
      <sheetName val="pto_nacional16"/>
      <sheetName val=".EvaluaciónTV"/>
      <sheetName val="OPTICO_97_98_BAILEYS_B-117"/>
      <sheetName val="GRPS_TV_9817"/>
      <sheetName val="COMPROMETIDO_NACIONAL17"/>
      <sheetName val="COMPROMETIDO_RECONQUISTA17"/>
      <sheetName val="COMPROMETIDO_TOTAL17"/>
      <sheetName val="Prensa_Zaragoza17"/>
      <sheetName val="tve_semana_santa7"/>
      <sheetName val="TVE_(DISP)17"/>
      <sheetName val="AUD_TVE1_17"/>
      <sheetName val="La_217"/>
      <sheetName val="AUD__La_217"/>
      <sheetName val="ratio_duraciones7"/>
      <sheetName val="OTICO_2000_OK17"/>
      <sheetName val="pto_nacional17"/>
      <sheetName val="Job_Report7"/>
      <sheetName val="Payroll_Log7"/>
      <sheetName val="Petty_Cash_Log7"/>
      <sheetName val="Sales_Log7"/>
      <sheetName val="2_대외공문7"/>
      <sheetName val="THEME_CODE7"/>
      <sheetName val="CR_CODE7"/>
      <sheetName val="SOI_Breakdown4"/>
      <sheetName val="PRS_1730sett17"/>
      <sheetName val="_EvaluaciónTV"/>
      <sheetName val="OPTICO_97_98_BAILEYS_B-118"/>
      <sheetName val="GRPS_TV_9818"/>
      <sheetName val="COMPROMETIDO_NACIONAL18"/>
      <sheetName val="COMPROMETIDO_RECONQUISTA18"/>
      <sheetName val="COMPROMETIDO_TOTAL18"/>
      <sheetName val="Prensa_Zaragoza18"/>
      <sheetName val="tve_semana_santa8"/>
      <sheetName val="TVE_(DISP)18"/>
      <sheetName val="AUD_TVE1_18"/>
      <sheetName val="La_218"/>
      <sheetName val="AUD__La_218"/>
      <sheetName val="ratio_duraciones8"/>
      <sheetName val="OTICO_2000_OK18"/>
      <sheetName val="pto_nacional18"/>
      <sheetName val="Job_Report8"/>
      <sheetName val="Payroll_Log8"/>
      <sheetName val="Petty_Cash_Log8"/>
      <sheetName val="Sales_Log8"/>
      <sheetName val="2_대외공문8"/>
      <sheetName val="THEME_CODE8"/>
      <sheetName val="CR_CODE8"/>
      <sheetName val="SOI_Breakdown5"/>
      <sheetName val="PRS_1730sett18"/>
      <sheetName val="_EvaluaciónTV1"/>
      <sheetName val="PRENSA_CALENDARIO1"/>
      <sheetName val="CALENDARIOREV_MEN1"/>
      <sheetName val="Above_Line1"/>
      <sheetName val="IVA"/>
      <sheetName val="HP1AMLIST"/>
      <sheetName val="05"/>
      <sheetName val="Hidden"/>
      <sheetName val="Settings"/>
      <sheetName val="Overview"/>
      <sheetName val="OGK"/>
      <sheetName val="OPTICO_97_98_BAILEYS_B-119"/>
      <sheetName val="GRPS_TV_9819"/>
      <sheetName val="Job_Report9"/>
      <sheetName val="Payroll_Log9"/>
      <sheetName val="Petty_Cash_Log9"/>
      <sheetName val="Sales_Log9"/>
      <sheetName val="ratio_duraciones9"/>
      <sheetName val="TVE_(DISP)19"/>
      <sheetName val="AUD_TVE1_19"/>
      <sheetName val="La_219"/>
      <sheetName val="AUD__La_219"/>
      <sheetName val="pto_nacional19"/>
      <sheetName val="OTICO_2000_OK19"/>
      <sheetName val="COMPROMETIDO_NACIONAL19"/>
      <sheetName val="COMPROMETIDO_RECONQUISTA19"/>
      <sheetName val="COMPROMETIDO_TOTAL19"/>
      <sheetName val="Prensa_Zaragoza19"/>
      <sheetName val="tve_semana_santa9"/>
      <sheetName val="2_대외공문9"/>
      <sheetName val="THEME_CODE9"/>
      <sheetName val="CR_CODE9"/>
      <sheetName val="SOI_Breakdown6"/>
      <sheetName val="PRS_1730sett19"/>
      <sheetName val="_EvaluaciónTV2"/>
      <sheetName val="PRENSA_CALENDARIO2"/>
      <sheetName val="CALENDARIOREV_MEN2"/>
      <sheetName val="Above_Line2"/>
      <sheetName val="Summary_Cash_Flow1"/>
      <sheetName val="27_abril"/>
      <sheetName val="Market_summary1"/>
      <sheetName val="OPTICO_97_98_BAILEYS_B-121"/>
      <sheetName val="GRPS_TV_9821"/>
      <sheetName val="Job_Report11"/>
      <sheetName val="Payroll_Log11"/>
      <sheetName val="Petty_Cash_Log11"/>
      <sheetName val="Sales_Log11"/>
      <sheetName val="ratio_duraciones11"/>
      <sheetName val="TVE_(DISP)21"/>
      <sheetName val="AUD_TVE1_21"/>
      <sheetName val="La_221"/>
      <sheetName val="AUD__La_221"/>
      <sheetName val="pto_nacional21"/>
      <sheetName val="OTICO_2000_OK21"/>
      <sheetName val="COMPROMETIDO_NACIONAL21"/>
      <sheetName val="COMPROMETIDO_RECONQUISTA21"/>
      <sheetName val="COMPROMETIDO_TOTAL21"/>
      <sheetName val="Prensa_Zaragoza21"/>
      <sheetName val="tve_semana_santa11"/>
      <sheetName val="2_대외공문11"/>
      <sheetName val="THEME_CODE11"/>
      <sheetName val="CR_CODE11"/>
      <sheetName val="SOI_Breakdown8"/>
      <sheetName val="PRS_1730sett21"/>
      <sheetName val="_EvaluaciónTV4"/>
      <sheetName val="PRENSA_CALENDARIO4"/>
      <sheetName val="CALENDARIOREV_MEN4"/>
      <sheetName val="Above_Line4"/>
      <sheetName val="Summary_Cash_Flow3"/>
      <sheetName val="27_abril2"/>
      <sheetName val="Market_summary3"/>
      <sheetName val="OPTICO_97_98_BAILEYS_B-120"/>
      <sheetName val="GRPS_TV_9820"/>
      <sheetName val="Job_Report10"/>
      <sheetName val="Payroll_Log10"/>
      <sheetName val="Petty_Cash_Log10"/>
      <sheetName val="Sales_Log10"/>
      <sheetName val="ratio_duraciones10"/>
      <sheetName val="TVE_(DISP)20"/>
      <sheetName val="AUD_TVE1_20"/>
      <sheetName val="La_220"/>
      <sheetName val="AUD__La_220"/>
      <sheetName val="pto_nacional20"/>
      <sheetName val="OTICO_2000_OK20"/>
      <sheetName val="COMPROMETIDO_NACIONAL20"/>
      <sheetName val="COMPROMETIDO_RECONQUISTA20"/>
      <sheetName val="COMPROMETIDO_TOTAL20"/>
      <sheetName val="Prensa_Zaragoza20"/>
      <sheetName val="tve_semana_santa10"/>
      <sheetName val="2_대외공문10"/>
      <sheetName val="THEME_CODE10"/>
      <sheetName val="CR_CODE10"/>
      <sheetName val="SOI_Breakdown7"/>
      <sheetName val="PRS_1730sett20"/>
      <sheetName val="_EvaluaciónTV3"/>
      <sheetName val="PRENSA_CALENDARIO3"/>
      <sheetName val="CALENDARIOREV_MEN3"/>
      <sheetName val="Above_Line3"/>
      <sheetName val="Summary_Cash_Flow2"/>
      <sheetName val="27_abril1"/>
      <sheetName val="Market_summary2"/>
      <sheetName val=""/>
      <sheetName val="Market_summary4"/>
      <sheetName val="Summary_Cash_Flow4"/>
      <sheetName val="OPTICO_97_98_BAILEYS_B-122"/>
      <sheetName val="GRPS_TV_9822"/>
      <sheetName val="COMPROMETIDO_NACIONAL22"/>
      <sheetName val="COMPROMETIDO_RECONQUISTA22"/>
      <sheetName val="COMPROMETIDO_TOTAL22"/>
      <sheetName val="Prensa_Zaragoza22"/>
      <sheetName val="ratio_duraciones12"/>
      <sheetName val="TVE_(DISP)22"/>
      <sheetName val="AUD_TVE1_22"/>
      <sheetName val="La_222"/>
      <sheetName val="AUD__La_222"/>
      <sheetName val="OTICO_2000_OK22"/>
      <sheetName val="pto_nacional22"/>
      <sheetName val="tve_semana_santa12"/>
      <sheetName val="Job_Report12"/>
      <sheetName val="Payroll_Log12"/>
      <sheetName val="Petty_Cash_Log12"/>
      <sheetName val="Sales_Log12"/>
      <sheetName val="2_대외공문12"/>
      <sheetName val="THEME_CODE12"/>
      <sheetName val="CR_CODE12"/>
      <sheetName val="SOI_Breakdown9"/>
      <sheetName val="PRENSA_CALENDARIO5"/>
      <sheetName val="CALENDARIOREV_MEN5"/>
      <sheetName val="Market_summary5"/>
      <sheetName val="PRS_1730sett22"/>
      <sheetName val="_EvaluaciónTV5"/>
      <sheetName val="Above_Line5"/>
      <sheetName val="27_abril3"/>
      <sheetName val="Summary_Cash_Flow5"/>
      <sheetName val="OPTICO_97_98_BAILEYS_B-123"/>
      <sheetName val="GRPS_TV_9823"/>
      <sheetName val="COMPROMETIDO_NACIONAL23"/>
      <sheetName val="COMPROMETIDO_RECONQUISTA23"/>
      <sheetName val="COMPROMETIDO_TOTAL23"/>
      <sheetName val="Prensa_Zaragoza23"/>
      <sheetName val="ratio_duraciones13"/>
      <sheetName val="TVE_(DISP)23"/>
      <sheetName val="AUD_TVE1_23"/>
      <sheetName val="La_223"/>
      <sheetName val="AUD__La_223"/>
      <sheetName val="OTICO_2000_OK23"/>
      <sheetName val="pto_nacional23"/>
      <sheetName val="tve_semana_santa13"/>
      <sheetName val="Job_Report13"/>
      <sheetName val="Payroll_Log13"/>
      <sheetName val="Petty_Cash_Log13"/>
      <sheetName val="Sales_Log13"/>
      <sheetName val="2_대외공문13"/>
      <sheetName val="THEME_CODE13"/>
      <sheetName val="CR_CODE13"/>
      <sheetName val="SOI_Breakdown10"/>
      <sheetName val="PRENSA_CALENDARIO6"/>
      <sheetName val="CALENDARIOREV_MEN6"/>
      <sheetName val="Market_summary6"/>
      <sheetName val="PRS_1730sett23"/>
      <sheetName val="_EvaluaciónTV6"/>
      <sheetName val="Above_Line6"/>
      <sheetName val="27_abril4"/>
      <sheetName val="Summary_Cash_Flow6"/>
      <sheetName val="OPTICO_97_98_BAILEYS_B-124"/>
      <sheetName val="GRPS_TV_9824"/>
      <sheetName val="COMPROMETIDO_NACIONAL24"/>
      <sheetName val="COMPROMETIDO_RECONQUISTA24"/>
      <sheetName val="COMPROMETIDO_TOTAL24"/>
      <sheetName val="Prensa_Zaragoza24"/>
      <sheetName val="ratio_duraciones14"/>
      <sheetName val="TVE_(DISP)24"/>
      <sheetName val="AUD_TVE1_24"/>
      <sheetName val="La_224"/>
      <sheetName val="AUD__La_224"/>
      <sheetName val="OTICO_2000_OK24"/>
      <sheetName val="pto_nacional24"/>
      <sheetName val="tve_semana_santa14"/>
      <sheetName val="Job_Report14"/>
      <sheetName val="Payroll_Log14"/>
      <sheetName val="Petty_Cash_Log14"/>
      <sheetName val="Sales_Log14"/>
      <sheetName val="2_대외공문14"/>
      <sheetName val="THEME_CODE14"/>
      <sheetName val="CR_CODE14"/>
      <sheetName val="SOI_Breakdown11"/>
      <sheetName val="PRENSA_CALENDARIO7"/>
      <sheetName val="CALENDARIOREV_MEN7"/>
      <sheetName val="Market_summary7"/>
      <sheetName val="PRS_1730sett24"/>
      <sheetName val="_EvaluaciónTV7"/>
      <sheetName val="Above_Line7"/>
      <sheetName val="27_abril5"/>
      <sheetName val="Summary_Cash_Flow7"/>
      <sheetName val="Направления затрат+группа"/>
      <sheetName val="Самара-график"/>
      <sheetName val="Сводная"/>
      <sheetName val="##"/>
      <sheetName val="XLRpt_TempSheet"/>
      <sheetName val="OPTICO_97_98_BAILEYS_B-125"/>
      <sheetName val="GRPS_TV_9825"/>
      <sheetName val="ratio_duraciones15"/>
      <sheetName val="TVE_(DISP)25"/>
      <sheetName val="AUD_TVE1_25"/>
      <sheetName val="La_225"/>
      <sheetName val="AUD__La_225"/>
      <sheetName val="OTICO_2000_OK25"/>
      <sheetName val="pto_nacional25"/>
      <sheetName val="COMPROMETIDO_NACIONAL25"/>
      <sheetName val="COMPROMETIDO_RECONQUISTA25"/>
      <sheetName val="COMPROMETIDO_TOTAL25"/>
      <sheetName val="Prensa_Zaragoza25"/>
      <sheetName val="Job_Report15"/>
      <sheetName val="Payroll_Log15"/>
      <sheetName val="Petty_Cash_Log15"/>
      <sheetName val="Sales_Log15"/>
      <sheetName val="tve_semana_santa15"/>
      <sheetName val="2_대외공문15"/>
      <sheetName val="THEME_CODE15"/>
      <sheetName val="CR_CODE15"/>
      <sheetName val="SOI_Breakdown12"/>
      <sheetName val="Summary_Cash_Flow8"/>
      <sheetName val="PRS_1730sett25"/>
      <sheetName val="_EvaluaciónTV8"/>
      <sheetName val="PRENSA_CALENDARIO8"/>
      <sheetName val="CALENDARIOREV_MEN8"/>
      <sheetName val="Above_Line8"/>
      <sheetName val="Market_summary8"/>
      <sheetName val="27_abril6"/>
      <sheetName val="OPTICO_97_98_BAILEYS_B-126"/>
      <sheetName val="GRPS_TV_9826"/>
      <sheetName val="ratio_duraciones16"/>
      <sheetName val="TVE_(DISP)26"/>
      <sheetName val="AUD_TVE1_26"/>
      <sheetName val="La_226"/>
      <sheetName val="AUD__La_226"/>
      <sheetName val="OTICO_2000_OK26"/>
      <sheetName val="pto_nacional26"/>
      <sheetName val="COMPROMETIDO_NACIONAL26"/>
      <sheetName val="COMPROMETIDO_RECONQUISTA26"/>
      <sheetName val="COMPROMETIDO_TOTAL26"/>
      <sheetName val="Prensa_Zaragoza26"/>
      <sheetName val="Job_Report16"/>
      <sheetName val="Payroll_Log16"/>
      <sheetName val="Petty_Cash_Log16"/>
      <sheetName val="Sales_Log16"/>
      <sheetName val="tve_semana_santa16"/>
      <sheetName val="2_대외공문16"/>
      <sheetName val="THEME_CODE16"/>
      <sheetName val="CR_CODE16"/>
      <sheetName val="SOI_Breakdown13"/>
      <sheetName val="Summary_Cash_Flow9"/>
      <sheetName val="PRS_1730sett26"/>
      <sheetName val="_EvaluaciónTV9"/>
      <sheetName val="PRENSA_CALENDARIO9"/>
      <sheetName val="CALENDARIOREV_MEN9"/>
      <sheetName val="Above_Line9"/>
      <sheetName val="Market_summary9"/>
      <sheetName val="27_abril7"/>
      <sheetName val="Valores_MMC"/>
      <sheetName val="Направления_затрат+группа"/>
      <sheetName val="Valores_MMC2"/>
      <sheetName val="Valores_MMC1"/>
      <sheetName val="SSTA40MAR"/>
      <sheetName val="Evaluación Resultados"/>
      <sheetName val="Resumen Economico"/>
      <sheetName val="Analisis Grp's"/>
      <sheetName val="ALTERNATIVA 1"/>
      <sheetName val="madre"/>
      <sheetName val="Направления_затрат+группа1"/>
      <sheetName val="Направления_затрат+группа2"/>
      <sheetName val="Направления_затрат+группа3"/>
      <sheetName val="Data Validation"/>
      <sheetName val="Category"/>
      <sheetName val="Country"/>
      <sheetName val="Language"/>
      <sheetName val="Site"/>
      <sheetName val="Valores_MMC4"/>
      <sheetName val="Valores_MMC3"/>
      <sheetName val="OPTICO_97_98_BAILEYS_B-127"/>
      <sheetName val="GRPS_TV_9827"/>
      <sheetName val="ratio_duraciones17"/>
      <sheetName val="TVE_(DISP)27"/>
      <sheetName val="AUD_TVE1_27"/>
      <sheetName val="La_227"/>
      <sheetName val="AUD__La_227"/>
      <sheetName val="OTICO_2000_OK27"/>
      <sheetName val="pto_nacional27"/>
      <sheetName val="COMPROMETIDO_NACIONAL27"/>
      <sheetName val="COMPROMETIDO_RECONQUISTA27"/>
      <sheetName val="COMPROMETIDO_TOTAL27"/>
      <sheetName val="Prensa_Zaragoza27"/>
      <sheetName val="Job_Report17"/>
      <sheetName val="Payroll_Log17"/>
      <sheetName val="Petty_Cash_Log17"/>
      <sheetName val="Sales_Log17"/>
      <sheetName val="tve_semana_santa17"/>
      <sheetName val="2_대외공문17"/>
      <sheetName val="THEME_CODE17"/>
      <sheetName val="CR_CODE17"/>
      <sheetName val="SOI_Breakdown14"/>
      <sheetName val="Summary_Cash_Flow10"/>
      <sheetName val="PRS_1730sett27"/>
      <sheetName val="_EvaluaciónTV10"/>
      <sheetName val="PRENSA_CALENDARIO10"/>
      <sheetName val="CALENDARIOREV_MEN10"/>
      <sheetName val="Above_Line10"/>
      <sheetName val="Market_summary10"/>
      <sheetName val="27_abril8"/>
      <sheetName val="OPTICO_97_98_BAILEYS_B-130"/>
      <sheetName val="GRPS_TV_9830"/>
      <sheetName val="Job_Report20"/>
      <sheetName val="Payroll_Log20"/>
      <sheetName val="Petty_Cash_Log20"/>
      <sheetName val="Sales_Log20"/>
      <sheetName val="ratio_duraciones20"/>
      <sheetName val="TVE_(DISP)30"/>
      <sheetName val="AUD_TVE1_30"/>
      <sheetName val="La_230"/>
      <sheetName val="AUD__La_230"/>
      <sheetName val="OTICO_2000_OK30"/>
      <sheetName val="pto_nacional30"/>
      <sheetName val="2_대외공문20"/>
      <sheetName val="COMPROMETIDO_NACIONAL30"/>
      <sheetName val="COMPROMETIDO_RECONQUISTA30"/>
      <sheetName val="COMPROMETIDO_TOTAL30"/>
      <sheetName val="Prensa_Zaragoza30"/>
      <sheetName val="tve_semana_santa20"/>
      <sheetName val="THEME_CODE20"/>
      <sheetName val="CR_CODE20"/>
      <sheetName val="SOI_Breakdown17"/>
      <sheetName val="Summary_Cash_Flow13"/>
      <sheetName val="PRENSA_CALENDARIO13"/>
      <sheetName val="CALENDARIOREV_MEN13"/>
      <sheetName val="Above_Line13"/>
      <sheetName val="Market_summary11"/>
      <sheetName val="27_abril11"/>
      <sheetName val="PRS_1730sett30"/>
      <sheetName val="_EvaluaciónTV13"/>
      <sheetName val="Направления_затрат+группа6"/>
      <sheetName val="OPTICO_97_98_BAILEYS_B-129"/>
      <sheetName val="GRPS_TV_9829"/>
      <sheetName val="Job_Report19"/>
      <sheetName val="Payroll_Log19"/>
      <sheetName val="Petty_Cash_Log19"/>
      <sheetName val="Sales_Log19"/>
      <sheetName val="ratio_duraciones19"/>
      <sheetName val="TVE_(DISP)29"/>
      <sheetName val="AUD_TVE1_29"/>
      <sheetName val="La_229"/>
      <sheetName val="AUD__La_229"/>
      <sheetName val="OTICO_2000_OK29"/>
      <sheetName val="pto_nacional29"/>
      <sheetName val="2_대외공문19"/>
      <sheetName val="COMPROMETIDO_NACIONAL29"/>
      <sheetName val="COMPROMETIDO_RECONQUISTA29"/>
      <sheetName val="COMPROMETIDO_TOTAL29"/>
      <sheetName val="Prensa_Zaragoza29"/>
      <sheetName val="tve_semana_santa19"/>
      <sheetName val="THEME_CODE19"/>
      <sheetName val="CR_CODE19"/>
      <sheetName val="SOI_Breakdown16"/>
      <sheetName val="Summary_Cash_Flow12"/>
      <sheetName val="PRENSA_CALENDARIO12"/>
      <sheetName val="CALENDARIOREV_MEN12"/>
      <sheetName val="Above_Line12"/>
      <sheetName val="27_abril10"/>
      <sheetName val="PRS_1730sett29"/>
      <sheetName val="_EvaluaciónTV12"/>
      <sheetName val="Направления_затрат+группа5"/>
      <sheetName val="OPTICO_97_98_BAILEYS_B-128"/>
      <sheetName val="GRPS_TV_9828"/>
      <sheetName val="Job_Report18"/>
      <sheetName val="Payroll_Log18"/>
      <sheetName val="Petty_Cash_Log18"/>
      <sheetName val="Sales_Log18"/>
      <sheetName val="ratio_duraciones18"/>
      <sheetName val="TVE_(DISP)28"/>
      <sheetName val="AUD_TVE1_28"/>
      <sheetName val="La_228"/>
      <sheetName val="AUD__La_228"/>
      <sheetName val="OTICO_2000_OK28"/>
      <sheetName val="pto_nacional28"/>
      <sheetName val="2_대외공문18"/>
      <sheetName val="COMPROMETIDO_NACIONAL28"/>
      <sheetName val="COMPROMETIDO_RECONQUISTA28"/>
      <sheetName val="COMPROMETIDO_TOTAL28"/>
      <sheetName val="Prensa_Zaragoza28"/>
      <sheetName val="tve_semana_santa18"/>
      <sheetName val="THEME_CODE18"/>
      <sheetName val="CR_CODE18"/>
      <sheetName val="SOI_Breakdown15"/>
      <sheetName val="Summary_Cash_Flow11"/>
      <sheetName val="PRENSA_CALENDARIO11"/>
      <sheetName val="CALENDARIOREV_MEN11"/>
      <sheetName val="Above_Line11"/>
      <sheetName val="27_abril9"/>
      <sheetName val="PRS_1730sett28"/>
      <sheetName val="_EvaluaciónTV11"/>
      <sheetName val="Направления_затрат+группа4"/>
      <sheetName val="OPTICO_97_98_BAILEYS_B-131"/>
      <sheetName val="GRPS_TV_9831"/>
      <sheetName val="Job_Report21"/>
      <sheetName val="Payroll_Log21"/>
      <sheetName val="Petty_Cash_Log21"/>
      <sheetName val="Sales_Log21"/>
      <sheetName val="ratio_duraciones21"/>
      <sheetName val="TVE_(DISP)31"/>
      <sheetName val="AUD_TVE1_31"/>
      <sheetName val="La_231"/>
      <sheetName val="AUD__La_231"/>
      <sheetName val="OTICO_2000_OK31"/>
      <sheetName val="pto_nacional31"/>
      <sheetName val="2_대외공문21"/>
      <sheetName val="COMPROMETIDO_NACIONAL31"/>
      <sheetName val="COMPROMETIDO_RECONQUISTA31"/>
      <sheetName val="COMPROMETIDO_TOTAL31"/>
      <sheetName val="Prensa_Zaragoza31"/>
      <sheetName val="tve_semana_santa21"/>
      <sheetName val="THEME_CODE21"/>
      <sheetName val="CR_CODE21"/>
      <sheetName val="SOI_Breakdown18"/>
      <sheetName val="Summary_Cash_Flow14"/>
      <sheetName val="PRENSA_CALENDARIO14"/>
      <sheetName val="CALENDARIOREV_MEN14"/>
      <sheetName val="Above_Line14"/>
      <sheetName val="Market_summary12"/>
      <sheetName val="27_abril12"/>
      <sheetName val="PRS_1730sett31"/>
      <sheetName val="_EvaluaciónTV14"/>
      <sheetName val="Направления_затрат+группа7"/>
      <sheetName val="OPTICO_97_98_BAILEYS_B-132"/>
      <sheetName val="GRPS_TV_9832"/>
      <sheetName val="Job_Report22"/>
      <sheetName val="Payroll_Log22"/>
      <sheetName val="Petty_Cash_Log22"/>
      <sheetName val="Sales_Log22"/>
      <sheetName val="ratio_duraciones22"/>
      <sheetName val="TVE_(DISP)32"/>
      <sheetName val="AUD_TVE1_32"/>
      <sheetName val="La_232"/>
      <sheetName val="AUD__La_232"/>
      <sheetName val="OTICO_2000_OK32"/>
      <sheetName val="pto_nacional32"/>
      <sheetName val="2_대외공문22"/>
      <sheetName val="COMPROMETIDO_NACIONAL32"/>
      <sheetName val="COMPROMETIDO_RECONQUISTA32"/>
      <sheetName val="COMPROMETIDO_TOTAL32"/>
      <sheetName val="Prensa_Zaragoza32"/>
      <sheetName val="tve_semana_santa22"/>
      <sheetName val="THEME_CODE22"/>
      <sheetName val="CR_CODE22"/>
      <sheetName val="SOI_Breakdown19"/>
      <sheetName val="Summary_Cash_Flow15"/>
      <sheetName val="PRENSA_CALENDARIO15"/>
      <sheetName val="CALENDARIOREV_MEN15"/>
      <sheetName val="Above_Line15"/>
      <sheetName val="Market_summary13"/>
      <sheetName val="27_abril13"/>
      <sheetName val="PRS_1730sett32"/>
      <sheetName val="_EvaluaciónTV15"/>
      <sheetName val="Направления_затрат+группа8"/>
      <sheetName val="OPTICO_97_98_BAILEYS_B-133"/>
      <sheetName val="GRPS_TV_9833"/>
      <sheetName val="Job_Report23"/>
      <sheetName val="Payroll_Log23"/>
      <sheetName val="Petty_Cash_Log23"/>
      <sheetName val="Sales_Log23"/>
      <sheetName val="ratio_duraciones23"/>
      <sheetName val="TVE_(DISP)33"/>
      <sheetName val="AUD_TVE1_33"/>
      <sheetName val="La_233"/>
      <sheetName val="AUD__La_233"/>
      <sheetName val="OTICO_2000_OK33"/>
      <sheetName val="pto_nacional33"/>
      <sheetName val="2_대외공문23"/>
      <sheetName val="COMPROMETIDO_NACIONAL33"/>
      <sheetName val="COMPROMETIDO_RECONQUISTA33"/>
      <sheetName val="COMPROMETIDO_TOTAL33"/>
      <sheetName val="Prensa_Zaragoza33"/>
      <sheetName val="tve_semana_santa23"/>
      <sheetName val="THEME_CODE23"/>
      <sheetName val="CR_CODE23"/>
      <sheetName val="SOI_Breakdown20"/>
      <sheetName val="Summary_Cash_Flow16"/>
      <sheetName val="Above_Line16"/>
      <sheetName val="Market_summary14"/>
      <sheetName val="PRENSA_CALENDARIO16"/>
      <sheetName val="CALENDARIOREV_MEN16"/>
      <sheetName val="27_abril14"/>
      <sheetName val="PRS_1730sett33"/>
      <sheetName val="_EvaluaciónTV16"/>
      <sheetName val="Направления_затрат+группа9"/>
      <sheetName val="GRP"/>
      <sheetName val="Valores_MMC5"/>
      <sheetName val="Data_Validation"/>
      <sheetName val="N Spa Print 09"/>
      <sheetName val="N Spa Print 10"/>
      <sheetName val="affissione"/>
      <sheetName val="Valores_MMC6"/>
      <sheetName val="Market_summary15"/>
      <sheetName val="Valores_MMC7"/>
      <sheetName val="Market_summary16"/>
      <sheetName val="Направления_затрат+группа10"/>
      <sheetName val="Valores_MMC8"/>
      <sheetName val="OPTICO_97_98_BAILEYS_B-134"/>
      <sheetName val="GRPS_TV_9834"/>
      <sheetName val="COMPROMETIDO_NACIONAL34"/>
      <sheetName val="COMPROMETIDO_RECONQUISTA34"/>
      <sheetName val="COMPROMETIDO_TOTAL34"/>
      <sheetName val="Prensa_Zaragoza34"/>
      <sheetName val="tve_semana_santa24"/>
      <sheetName val="ratio_duraciones24"/>
      <sheetName val="TVE_(DISP)34"/>
      <sheetName val="AUD_TVE1_34"/>
      <sheetName val="La_234"/>
      <sheetName val="AUD__La_234"/>
      <sheetName val="OTICO_2000_OK34"/>
      <sheetName val="pto_nacional34"/>
      <sheetName val="Job_Report24"/>
      <sheetName val="Payroll_Log24"/>
      <sheetName val="Petty_Cash_Log24"/>
      <sheetName val="Sales_Log24"/>
      <sheetName val="2_대외공문24"/>
      <sheetName val="THEME_CODE24"/>
      <sheetName val="CR_CODE24"/>
      <sheetName val="SOI_Breakdown21"/>
      <sheetName val="PRENSA_CALENDARIO17"/>
      <sheetName val="CALENDARIOREV_MEN17"/>
      <sheetName val="Market_summary17"/>
      <sheetName val="Above_Line17"/>
      <sheetName val="27_abril15"/>
      <sheetName val="Summary_Cash_Flow17"/>
      <sheetName val="PRS_1730sett34"/>
      <sheetName val="_EvaluaciónTV17"/>
      <sheetName val="OPTICO_97_98_BAILEYS_B-135"/>
      <sheetName val="GRPS_TV_9835"/>
      <sheetName val="COMPROMETIDO_NACIONAL35"/>
      <sheetName val="COMPROMETIDO_RECONQUISTA35"/>
      <sheetName val="COMPROMETIDO_TOTAL35"/>
      <sheetName val="Prensa_Zaragoza35"/>
      <sheetName val="tve_semana_santa25"/>
      <sheetName val="ratio_duraciones25"/>
      <sheetName val="TVE_(DISP)35"/>
      <sheetName val="AUD_TVE1_35"/>
      <sheetName val="La_235"/>
      <sheetName val="AUD__La_235"/>
      <sheetName val="OTICO_2000_OK35"/>
      <sheetName val="pto_nacional35"/>
      <sheetName val="Job_Report25"/>
      <sheetName val="Payroll_Log25"/>
      <sheetName val="Petty_Cash_Log25"/>
      <sheetName val="Sales_Log25"/>
      <sheetName val="2_대외공문25"/>
      <sheetName val="THEME_CODE25"/>
      <sheetName val="CR_CODE25"/>
      <sheetName val="SOI_Breakdown22"/>
      <sheetName val="PRENSA_CALENDARIO18"/>
      <sheetName val="CALENDARIOREV_MEN18"/>
      <sheetName val="Market_summary18"/>
      <sheetName val="Above_Line18"/>
      <sheetName val="27_abril16"/>
      <sheetName val="Summary_Cash_Flow18"/>
      <sheetName val="PRS_1730sett35"/>
      <sheetName val="_EvaluaciónTV18"/>
      <sheetName val="Направления_затрат+группа11"/>
      <sheetName val="Valores_MMC9"/>
      <sheetName val="OPTICO_97_98_BAILEYS_B-139"/>
      <sheetName val="GRPS_TV_9839"/>
      <sheetName val="COMPROMETIDO_NACIONAL39"/>
      <sheetName val="COMPROMETIDO_RECONQUISTA39"/>
      <sheetName val="COMPROMETIDO_TOTAL39"/>
      <sheetName val="Prensa_Zaragoza39"/>
      <sheetName val="tve_semana_santa29"/>
      <sheetName val="ratio_duraciones29"/>
      <sheetName val="TVE_(DISP)39"/>
      <sheetName val="AUD_TVE1_39"/>
      <sheetName val="La_239"/>
      <sheetName val="AUD__La_239"/>
      <sheetName val="OTICO_2000_OK39"/>
      <sheetName val="pto_nacional39"/>
      <sheetName val="Job_Report29"/>
      <sheetName val="Payroll_Log29"/>
      <sheetName val="Petty_Cash_Log29"/>
      <sheetName val="Sales_Log29"/>
      <sheetName val="2_대외공문29"/>
      <sheetName val="THEME_CODE29"/>
      <sheetName val="CR_CODE29"/>
      <sheetName val="SOI_Breakdown26"/>
      <sheetName val="PRENSA_CALENDARIO22"/>
      <sheetName val="CALENDARIOREV_MEN22"/>
      <sheetName val="Market_summary22"/>
      <sheetName val="Above_Line22"/>
      <sheetName val="27_abril20"/>
      <sheetName val="Summary_Cash_Flow22"/>
      <sheetName val="PRS_1730sett39"/>
      <sheetName val="_EvaluaciónTV22"/>
      <sheetName val="Направления_затрат+группа15"/>
      <sheetName val="Valores_MMC13"/>
      <sheetName val="OPTICO_97_98_BAILEYS_B-138"/>
      <sheetName val="GRPS_TV_9838"/>
      <sheetName val="COMPROMETIDO_NACIONAL38"/>
      <sheetName val="COMPROMETIDO_RECONQUISTA38"/>
      <sheetName val="COMPROMETIDO_TOTAL38"/>
      <sheetName val="Prensa_Zaragoza38"/>
      <sheetName val="tve_semana_santa28"/>
      <sheetName val="ratio_duraciones28"/>
      <sheetName val="TVE_(DISP)38"/>
      <sheetName val="AUD_TVE1_38"/>
      <sheetName val="La_238"/>
      <sheetName val="AUD__La_238"/>
      <sheetName val="OTICO_2000_OK38"/>
      <sheetName val="pto_nacional38"/>
      <sheetName val="Job_Report28"/>
      <sheetName val="Payroll_Log28"/>
      <sheetName val="Petty_Cash_Log28"/>
      <sheetName val="Sales_Log28"/>
      <sheetName val="2_대외공문28"/>
      <sheetName val="THEME_CODE28"/>
      <sheetName val="CR_CODE28"/>
      <sheetName val="SOI_Breakdown25"/>
      <sheetName val="PRENSA_CALENDARIO21"/>
      <sheetName val="CALENDARIOREV_MEN21"/>
      <sheetName val="Market_summary21"/>
      <sheetName val="Above_Line21"/>
      <sheetName val="27_abril19"/>
      <sheetName val="Summary_Cash_Flow21"/>
      <sheetName val="PRS_1730sett38"/>
      <sheetName val="_EvaluaciónTV21"/>
      <sheetName val="Направления_затрат+группа14"/>
      <sheetName val="Valores_MMC12"/>
      <sheetName val="OPTICO_97_98_BAILEYS_B-136"/>
      <sheetName val="GRPS_TV_9836"/>
      <sheetName val="COMPROMETIDO_NACIONAL36"/>
      <sheetName val="COMPROMETIDO_RECONQUISTA36"/>
      <sheetName val="COMPROMETIDO_TOTAL36"/>
      <sheetName val="Prensa_Zaragoza36"/>
      <sheetName val="tve_semana_santa26"/>
      <sheetName val="ratio_duraciones26"/>
      <sheetName val="TVE_(DISP)36"/>
      <sheetName val="AUD_TVE1_36"/>
      <sheetName val="La_236"/>
      <sheetName val="AUD__La_236"/>
      <sheetName val="OTICO_2000_OK36"/>
      <sheetName val="pto_nacional36"/>
      <sheetName val="Job_Report26"/>
      <sheetName val="Payroll_Log26"/>
      <sheetName val="Petty_Cash_Log26"/>
      <sheetName val="Sales_Log26"/>
      <sheetName val="2_대외공문26"/>
      <sheetName val="THEME_CODE26"/>
      <sheetName val="CR_CODE26"/>
      <sheetName val="SOI_Breakdown23"/>
      <sheetName val="PRENSA_CALENDARIO19"/>
      <sheetName val="CALENDARIOREV_MEN19"/>
      <sheetName val="Market_summary19"/>
      <sheetName val="Above_Line19"/>
      <sheetName val="27_abril17"/>
      <sheetName val="Summary_Cash_Flow19"/>
      <sheetName val="PRS_1730sett36"/>
      <sheetName val="_EvaluaciónTV19"/>
      <sheetName val="Направления_затрат+группа12"/>
      <sheetName val="Valores_MMC10"/>
      <sheetName val="OPTICO_97_98_BAILEYS_B-137"/>
      <sheetName val="GRPS_TV_9837"/>
      <sheetName val="COMPROMETIDO_NACIONAL37"/>
      <sheetName val="COMPROMETIDO_RECONQUISTA37"/>
      <sheetName val="COMPROMETIDO_TOTAL37"/>
      <sheetName val="Prensa_Zaragoza37"/>
      <sheetName val="tve_semana_santa27"/>
      <sheetName val="ratio_duraciones27"/>
      <sheetName val="TVE_(DISP)37"/>
      <sheetName val="AUD_TVE1_37"/>
      <sheetName val="La_237"/>
      <sheetName val="AUD__La_237"/>
      <sheetName val="OTICO_2000_OK37"/>
      <sheetName val="pto_nacional37"/>
      <sheetName val="Job_Report27"/>
      <sheetName val="Payroll_Log27"/>
      <sheetName val="Petty_Cash_Log27"/>
      <sheetName val="Sales_Log27"/>
      <sheetName val="2_대외공문27"/>
      <sheetName val="THEME_CODE27"/>
      <sheetName val="CR_CODE27"/>
      <sheetName val="SOI_Breakdown24"/>
      <sheetName val="PRENSA_CALENDARIO20"/>
      <sheetName val="CALENDARIOREV_MEN20"/>
      <sheetName val="Market_summary20"/>
      <sheetName val="Above_Line20"/>
      <sheetName val="27_abril18"/>
      <sheetName val="Summary_Cash_Flow20"/>
      <sheetName val="PRS_1730sett37"/>
      <sheetName val="_EvaluaciónTV20"/>
      <sheetName val="Направления_затрат+группа13"/>
      <sheetName val="Valores_MMC11"/>
      <sheetName val="OPTICO"/>
      <sheetName val="PIANO GENERALE"/>
      <sheetName val="Evaluación_Resultados"/>
      <sheetName val="Resumen_Economico"/>
      <sheetName val="Analisis_Grp's"/>
      <sheetName val="ALTERNATIVA_1"/>
      <sheetName val="Evaluación_Resultados2"/>
      <sheetName val="Resumen_Economico2"/>
      <sheetName val="Analisis_Grp's2"/>
      <sheetName val="ALTERNATIVA_12"/>
      <sheetName val="Evaluación_Resultados1"/>
      <sheetName val="Resumen_Economico1"/>
      <sheetName val="Analisis_Grp's1"/>
      <sheetName val="ALTERNATIVA_11"/>
      <sheetName val="Evaluación_Resultados4"/>
      <sheetName val="Resumen_Economico4"/>
      <sheetName val="Analisis_Grp's4"/>
      <sheetName val="ALTERNATIVA_14"/>
      <sheetName val="Evaluación_Resultados3"/>
      <sheetName val="Resumen_Economico3"/>
      <sheetName val="Analisis_Grp's3"/>
      <sheetName val="ALTERNATIVA_13"/>
      <sheetName val="Evaluación_Resultados6"/>
      <sheetName val="Resumen_Economico6"/>
      <sheetName val="Analisis_Grp's6"/>
      <sheetName val="ALTERNATIVA_16"/>
      <sheetName val="N_Spa_Print_091"/>
      <sheetName val="N_Spa_Print_101"/>
      <sheetName val="Evaluación_Resultados5"/>
      <sheetName val="Resumen_Economico5"/>
      <sheetName val="Analisis_Grp's5"/>
      <sheetName val="ALTERNATIVA_15"/>
      <sheetName val="N_Spa_Print_09"/>
      <sheetName val="N_Spa_Print_10"/>
      <sheetName val="OPTICO_97_98_BAILEYS_B-140"/>
      <sheetName val="GRPS_TV_9840"/>
      <sheetName val="COMPROMETIDO_NACIONAL40"/>
      <sheetName val="COMPROMETIDO_RECONQUISTA40"/>
      <sheetName val="COMPROMETIDO_TOTAL40"/>
      <sheetName val="Prensa_Zaragoza40"/>
      <sheetName val="tve_semana_santa30"/>
      <sheetName val="Job_Report30"/>
      <sheetName val="Payroll_Log30"/>
      <sheetName val="Petty_Cash_Log30"/>
      <sheetName val="Sales_Log30"/>
      <sheetName val="ratio_duraciones30"/>
      <sheetName val="TVE_(DISP)40"/>
      <sheetName val="AUD_TVE1_40"/>
      <sheetName val="La_240"/>
      <sheetName val="AUD__La_240"/>
      <sheetName val="OTICO_2000_OK40"/>
      <sheetName val="pto_nacional40"/>
      <sheetName val="2_대외공문30"/>
      <sheetName val="PRENSA_CALENDARIO23"/>
      <sheetName val="CALENDARIOREV_MEN23"/>
      <sheetName val="Above_Line23"/>
      <sheetName val="THEME_CODE30"/>
      <sheetName val="CR_CODE30"/>
      <sheetName val="SOI_Breakdown27"/>
      <sheetName val="Market_summary23"/>
      <sheetName val="27_abril21"/>
      <sheetName val="Summary_Cash_Flow23"/>
      <sheetName val="PRS_1730sett40"/>
      <sheetName val="_EvaluaciónTV23"/>
      <sheetName val="Направления_затрат+группа16"/>
      <sheetName val="Valores_MMC14"/>
      <sheetName val="Evaluación_Resultados7"/>
      <sheetName val="Resumen_Economico7"/>
      <sheetName val="Analisis_Grp's7"/>
      <sheetName val="ALTERNATIVA_17"/>
      <sheetName val="N_Spa_Print_092"/>
      <sheetName val="N_Spa_Print_102"/>
      <sheetName val="13141"/>
      <sheetName val="Data_Validation1"/>
      <sheetName val="Data_Validation2"/>
      <sheetName val="Data_Validation3"/>
      <sheetName val="Data_Validation4"/>
      <sheetName val="MP NEON 2008"/>
      <sheetName val="OPTICO_97_98_BAILEYS_B-143"/>
      <sheetName val="GRPS_TV_9843"/>
      <sheetName val="COMPROMETIDO_NACIONAL43"/>
      <sheetName val="COMPROMETIDO_RECONQUISTA43"/>
      <sheetName val="COMPROMETIDO_TOTAL43"/>
      <sheetName val="Prensa_Zaragoza43"/>
      <sheetName val="tve_semana_santa33"/>
      <sheetName val="Job_Report33"/>
      <sheetName val="Payroll_Log33"/>
      <sheetName val="Petty_Cash_Log33"/>
      <sheetName val="Sales_Log33"/>
      <sheetName val="ratio_duraciones33"/>
      <sheetName val="TVE_(DISP)43"/>
      <sheetName val="AUD_TVE1_43"/>
      <sheetName val="La_243"/>
      <sheetName val="AUD__La_243"/>
      <sheetName val="OTICO_2000_OK43"/>
      <sheetName val="pto_nacional43"/>
      <sheetName val="2_대외공문33"/>
      <sheetName val="PRENSA_CALENDARIO26"/>
      <sheetName val="CALENDARIOREV_MEN26"/>
      <sheetName val="Above_Line26"/>
      <sheetName val="THEME_CODE33"/>
      <sheetName val="CR_CODE33"/>
      <sheetName val="SOI_Breakdown30"/>
      <sheetName val="Market_summary26"/>
      <sheetName val="27_abril24"/>
      <sheetName val="Summary_Cash_Flow26"/>
      <sheetName val="PRS_1730sett43"/>
      <sheetName val="_EvaluaciónTV26"/>
      <sheetName val="Направления_затрат+группа19"/>
      <sheetName val="Valores_MMC17"/>
      <sheetName val="tm1.settings"/>
      <sheetName val="employeedetail"/>
      <sheetName val="Fashion Flight Dates"/>
      <sheetName val="store report"/>
      <sheetName val="nsq"/>
      <sheetName val="OPTICO98"/>
      <sheetName val="PIANO 2 CITTA' SECONDARIE"/>
      <sheetName val="Data_Validation6"/>
      <sheetName val="Data_Validation5"/>
      <sheetName val="Sheet1"/>
      <sheetName val="Bel_TV_091"/>
      <sheetName val="Bel_rad_091"/>
      <sheetName val="Bel_TV_09"/>
      <sheetName val="Bel_rad_09"/>
      <sheetName val="Bel TV 09"/>
      <sheetName val="Bel rad 09"/>
      <sheetName val="Costes 2020"/>
      <sheetName val="Hoja3"/>
      <sheetName val="Briefing base"/>
      <sheetName val="GRPS 2019 IMC"/>
      <sheetName val="INVERSION 2019 IMC (2)"/>
      <sheetName val="OPTICO_97_98_BAILEYS_B-150"/>
      <sheetName val="GRPS_TV_9850"/>
      <sheetName val="COMPROMETIDO_NACIONAL50"/>
      <sheetName val="COMPROMETIDO_RECONQUISTA50"/>
      <sheetName val="COMPROMETIDO_TOTAL50"/>
      <sheetName val="Prensa_Zaragoza50"/>
      <sheetName val="tve_semana_santa40"/>
      <sheetName val="ratio_duraciones40"/>
      <sheetName val="TVE_(DISP)50"/>
      <sheetName val="AUD_TVE1_50"/>
      <sheetName val="La_250"/>
      <sheetName val="AUD__La_250"/>
      <sheetName val="OTICO_2000_OK50"/>
      <sheetName val="pto_nacional50"/>
      <sheetName val="Job_Report40"/>
      <sheetName val="Payroll_Log40"/>
      <sheetName val="Petty_Cash_Log40"/>
      <sheetName val="Sales_Log40"/>
      <sheetName val="2_대외공문40"/>
      <sheetName val="THEME_CODE40"/>
      <sheetName val="CR_CODE40"/>
      <sheetName val="SOI_Breakdown37"/>
      <sheetName val="PRENSA_CALENDARIO33"/>
      <sheetName val="CALENDARIOREV_MEN33"/>
      <sheetName val="Market_summary33"/>
      <sheetName val="Above_Line33"/>
      <sheetName val="27_abril31"/>
      <sheetName val="Summary_Cash_Flow33"/>
      <sheetName val="PRS_1730sett50"/>
      <sheetName val="_EvaluaciónTV33"/>
      <sheetName val="Направления_затрат+группа26"/>
      <sheetName val="Valores_MMC24"/>
      <sheetName val="Evaluación_Resultados17"/>
      <sheetName val="Resumen_Economico17"/>
      <sheetName val="Analisis_Grp's17"/>
      <sheetName val="ALTERNATIVA_117"/>
      <sheetName val="N_Spa_Print_097"/>
      <sheetName val="N_Spa_Print_107"/>
      <sheetName val="Evaluación_Resultados10"/>
      <sheetName val="Resumen_Economico10"/>
      <sheetName val="Analisis_Grp's10"/>
      <sheetName val="ALTERNATIVA_110"/>
      <sheetName val="OPTICO_97_98_BAILEYS_B-141"/>
      <sheetName val="GRPS_TV_9841"/>
      <sheetName val="COMPROMETIDO_NACIONAL41"/>
      <sheetName val="COMPROMETIDO_RECONQUISTA41"/>
      <sheetName val="COMPROMETIDO_TOTAL41"/>
      <sheetName val="Prensa_Zaragoza41"/>
      <sheetName val="tve_semana_santa31"/>
      <sheetName val="Job_Report31"/>
      <sheetName val="Payroll_Log31"/>
      <sheetName val="Petty_Cash_Log31"/>
      <sheetName val="Sales_Log31"/>
      <sheetName val="ratio_duraciones31"/>
      <sheetName val="TVE_(DISP)41"/>
      <sheetName val="AUD_TVE1_41"/>
      <sheetName val="La_241"/>
      <sheetName val="AUD__La_241"/>
      <sheetName val="OTICO_2000_OK41"/>
      <sheetName val="pto_nacional41"/>
      <sheetName val="2_대외공문31"/>
      <sheetName val="PRENSA_CALENDARIO24"/>
      <sheetName val="CALENDARIOREV_MEN24"/>
      <sheetName val="Above_Line24"/>
      <sheetName val="THEME_CODE31"/>
      <sheetName val="CR_CODE31"/>
      <sheetName val="SOI_Breakdown28"/>
      <sheetName val="Market_summary24"/>
      <sheetName val="27_abril22"/>
      <sheetName val="Summary_Cash_Flow24"/>
      <sheetName val="PRS_1730sett41"/>
      <sheetName val="_EvaluaciónTV24"/>
      <sheetName val="Направления_затрат+группа17"/>
      <sheetName val="Valores_MMC15"/>
      <sheetName val="Evaluación_Resultados8"/>
      <sheetName val="Resumen_Economico8"/>
      <sheetName val="Analisis_Grp's8"/>
      <sheetName val="ALTERNATIVA_18"/>
      <sheetName val="OPTICO_97_98_BAILEYS_B-142"/>
      <sheetName val="GRPS_TV_9842"/>
      <sheetName val="COMPROMETIDO_NACIONAL42"/>
      <sheetName val="COMPROMETIDO_RECONQUISTA42"/>
      <sheetName val="COMPROMETIDO_TOTAL42"/>
      <sheetName val="Prensa_Zaragoza42"/>
      <sheetName val="tve_semana_santa32"/>
      <sheetName val="Job_Report32"/>
      <sheetName val="Payroll_Log32"/>
      <sheetName val="Petty_Cash_Log32"/>
      <sheetName val="Sales_Log32"/>
      <sheetName val="ratio_duraciones32"/>
      <sheetName val="TVE_(DISP)42"/>
      <sheetName val="AUD_TVE1_42"/>
      <sheetName val="La_242"/>
      <sheetName val="AUD__La_242"/>
      <sheetName val="OTICO_2000_OK42"/>
      <sheetName val="pto_nacional42"/>
      <sheetName val="2_대외공문32"/>
      <sheetName val="PRENSA_CALENDARIO25"/>
      <sheetName val="CALENDARIOREV_MEN25"/>
      <sheetName val="Above_Line25"/>
      <sheetName val="THEME_CODE32"/>
      <sheetName val="CR_CODE32"/>
      <sheetName val="SOI_Breakdown29"/>
      <sheetName val="Market_summary25"/>
      <sheetName val="27_abril23"/>
      <sheetName val="Summary_Cash_Flow25"/>
      <sheetName val="PRS_1730sett42"/>
      <sheetName val="_EvaluaciónTV25"/>
      <sheetName val="Направления_затрат+группа18"/>
      <sheetName val="Valores_MMC16"/>
      <sheetName val="Evaluación_Resultados9"/>
      <sheetName val="Resumen_Economico9"/>
      <sheetName val="Analisis_Grp's9"/>
      <sheetName val="ALTERNATIVA_19"/>
      <sheetName val="OPTICO_97_98_BAILEYS_B-144"/>
      <sheetName val="GRPS_TV_9844"/>
      <sheetName val="COMPROMETIDO_NACIONAL44"/>
      <sheetName val="COMPROMETIDO_RECONQUISTA44"/>
      <sheetName val="COMPROMETIDO_TOTAL44"/>
      <sheetName val="Prensa_Zaragoza44"/>
      <sheetName val="tve_semana_santa34"/>
      <sheetName val="Job_Report34"/>
      <sheetName val="Payroll_Log34"/>
      <sheetName val="Petty_Cash_Log34"/>
      <sheetName val="Sales_Log34"/>
      <sheetName val="ratio_duraciones34"/>
      <sheetName val="TVE_(DISP)44"/>
      <sheetName val="AUD_TVE1_44"/>
      <sheetName val="La_244"/>
      <sheetName val="AUD__La_244"/>
      <sheetName val="OTICO_2000_OK44"/>
      <sheetName val="pto_nacional44"/>
      <sheetName val="2_대외공문34"/>
      <sheetName val="PRENSA_CALENDARIO27"/>
      <sheetName val="CALENDARIOREV_MEN27"/>
      <sheetName val="Above_Line27"/>
      <sheetName val="THEME_CODE34"/>
      <sheetName val="CR_CODE34"/>
      <sheetName val="SOI_Breakdown31"/>
      <sheetName val="Market_summary27"/>
      <sheetName val="27_abril25"/>
      <sheetName val="Summary_Cash_Flow27"/>
      <sheetName val="PRS_1730sett44"/>
      <sheetName val="_EvaluaciónTV27"/>
      <sheetName val="Направления_затрат+группа20"/>
      <sheetName val="Valores_MMC18"/>
      <sheetName val="Evaluación_Resultados11"/>
      <sheetName val="Resumen_Economico11"/>
      <sheetName val="Analisis_Grp's11"/>
      <sheetName val="ALTERNATIVA_111"/>
      <sheetName val="N_Spa_Print_093"/>
      <sheetName val="N_Spa_Print_103"/>
      <sheetName val="OPTICO_97_98_BAILEYS_B-149"/>
      <sheetName val="GRPS_TV_9849"/>
      <sheetName val="COMPROMETIDO_NACIONAL49"/>
      <sheetName val="COMPROMETIDO_RECONQUISTA49"/>
      <sheetName val="COMPROMETIDO_TOTAL49"/>
      <sheetName val="Prensa_Zaragoza49"/>
      <sheetName val="tve_semana_santa39"/>
      <sheetName val="Job_Report39"/>
      <sheetName val="Payroll_Log39"/>
      <sheetName val="Petty_Cash_Log39"/>
      <sheetName val="Sales_Log39"/>
      <sheetName val="ratio_duraciones39"/>
      <sheetName val="TVE_(DISP)49"/>
      <sheetName val="AUD_TVE1_49"/>
      <sheetName val="La_249"/>
      <sheetName val="AUD__La_249"/>
      <sheetName val="OTICO_2000_OK49"/>
      <sheetName val="pto_nacional49"/>
      <sheetName val="2_대외공문39"/>
      <sheetName val="PRENSA_CALENDARIO32"/>
      <sheetName val="CALENDARIOREV_MEN32"/>
      <sheetName val="Above_Line32"/>
      <sheetName val="THEME_CODE39"/>
      <sheetName val="CR_CODE39"/>
      <sheetName val="SOI_Breakdown36"/>
      <sheetName val="Market_summary32"/>
      <sheetName val="27_abril30"/>
      <sheetName val="Summary_Cash_Flow32"/>
      <sheetName val="PRS_1730sett49"/>
      <sheetName val="_EvaluaciónTV32"/>
      <sheetName val="Направления_затрат+группа25"/>
      <sheetName val="Valores_MMC23"/>
      <sheetName val="Evaluación_Resultados16"/>
      <sheetName val="Resumen_Economico16"/>
      <sheetName val="Analisis_Grp's16"/>
      <sheetName val="ALTERNATIVA_116"/>
      <sheetName val="N_Spa_Print_096"/>
      <sheetName val="N_Spa_Print_106"/>
      <sheetName val="OPTICO_97_98_BAILEYS_B-145"/>
      <sheetName val="GRPS_TV_9845"/>
      <sheetName val="COMPROMETIDO_NACIONAL45"/>
      <sheetName val="COMPROMETIDO_RECONQUISTA45"/>
      <sheetName val="COMPROMETIDO_TOTAL45"/>
      <sheetName val="Prensa_Zaragoza45"/>
      <sheetName val="tve_semana_santa35"/>
      <sheetName val="Job_Report35"/>
      <sheetName val="Payroll_Log35"/>
      <sheetName val="Petty_Cash_Log35"/>
      <sheetName val="Sales_Log35"/>
      <sheetName val="ratio_duraciones35"/>
      <sheetName val="TVE_(DISP)45"/>
      <sheetName val="AUD_TVE1_45"/>
      <sheetName val="La_245"/>
      <sheetName val="AUD__La_245"/>
      <sheetName val="OTICO_2000_OK45"/>
      <sheetName val="pto_nacional45"/>
      <sheetName val="2_대외공문35"/>
      <sheetName val="PRENSA_CALENDARIO28"/>
      <sheetName val="CALENDARIOREV_MEN28"/>
      <sheetName val="Above_Line28"/>
      <sheetName val="THEME_CODE35"/>
      <sheetName val="CR_CODE35"/>
      <sheetName val="SOI_Breakdown32"/>
      <sheetName val="Market_summary28"/>
      <sheetName val="27_abril26"/>
      <sheetName val="Summary_Cash_Flow28"/>
      <sheetName val="PRS_1730sett45"/>
      <sheetName val="_EvaluaciónTV28"/>
      <sheetName val="Направления_затрат+группа21"/>
      <sheetName val="Valores_MMC19"/>
      <sheetName val="Evaluación_Resultados12"/>
      <sheetName val="Resumen_Economico12"/>
      <sheetName val="Analisis_Grp's12"/>
      <sheetName val="ALTERNATIVA_112"/>
      <sheetName val="N_Spa_Print_094"/>
      <sheetName val="N_Spa_Print_104"/>
      <sheetName val="OPTICO_97_98_BAILEYS_B-148"/>
      <sheetName val="GRPS_TV_9848"/>
      <sheetName val="COMPROMETIDO_NACIONAL48"/>
      <sheetName val="COMPROMETIDO_RECONQUISTA48"/>
      <sheetName val="COMPROMETIDO_TOTAL48"/>
      <sheetName val="Prensa_Zaragoza48"/>
      <sheetName val="tve_semana_santa38"/>
      <sheetName val="Job_Report38"/>
      <sheetName val="Payroll_Log38"/>
      <sheetName val="Petty_Cash_Log38"/>
      <sheetName val="Sales_Log38"/>
      <sheetName val="ratio_duraciones38"/>
      <sheetName val="TVE_(DISP)48"/>
      <sheetName val="AUD_TVE1_48"/>
      <sheetName val="La_248"/>
      <sheetName val="AUD__La_248"/>
      <sheetName val="OTICO_2000_OK48"/>
      <sheetName val="pto_nacional48"/>
      <sheetName val="2_대외공문38"/>
      <sheetName val="PRENSA_CALENDARIO31"/>
      <sheetName val="CALENDARIOREV_MEN31"/>
      <sheetName val="Above_Line31"/>
      <sheetName val="THEME_CODE38"/>
      <sheetName val="CR_CODE38"/>
      <sheetName val="SOI_Breakdown35"/>
      <sheetName val="Market_summary31"/>
      <sheetName val="27_abril29"/>
      <sheetName val="Summary_Cash_Flow31"/>
      <sheetName val="PRS_1730sett48"/>
      <sheetName val="_EvaluaciónTV31"/>
      <sheetName val="Направления_затрат+группа24"/>
      <sheetName val="Valores_MMC22"/>
      <sheetName val="Evaluación_Resultados15"/>
      <sheetName val="Resumen_Economico15"/>
      <sheetName val="Analisis_Grp's15"/>
      <sheetName val="ALTERNATIVA_115"/>
      <sheetName val="OPTICO_97_98_BAILEYS_B-146"/>
      <sheetName val="GRPS_TV_9846"/>
      <sheetName val="COMPROMETIDO_NACIONAL46"/>
      <sheetName val="COMPROMETIDO_RECONQUISTA46"/>
      <sheetName val="COMPROMETIDO_TOTAL46"/>
      <sheetName val="Prensa_Zaragoza46"/>
      <sheetName val="tve_semana_santa36"/>
      <sheetName val="Job_Report36"/>
      <sheetName val="Payroll_Log36"/>
      <sheetName val="Petty_Cash_Log36"/>
      <sheetName val="Sales_Log36"/>
      <sheetName val="ratio_duraciones36"/>
      <sheetName val="TVE_(DISP)46"/>
      <sheetName val="AUD_TVE1_46"/>
      <sheetName val="La_246"/>
      <sheetName val="AUD__La_246"/>
      <sheetName val="OTICO_2000_OK46"/>
      <sheetName val="pto_nacional46"/>
      <sheetName val="2_대외공문36"/>
      <sheetName val="PRENSA_CALENDARIO29"/>
      <sheetName val="CALENDARIOREV_MEN29"/>
      <sheetName val="Above_Line29"/>
      <sheetName val="THEME_CODE36"/>
      <sheetName val="CR_CODE36"/>
      <sheetName val="SOI_Breakdown33"/>
      <sheetName val="Market_summary29"/>
      <sheetName val="27_abril27"/>
      <sheetName val="Summary_Cash_Flow29"/>
      <sheetName val="PRS_1730sett46"/>
      <sheetName val="_EvaluaciónTV29"/>
      <sheetName val="Направления_затрат+группа22"/>
      <sheetName val="Valores_MMC20"/>
      <sheetName val="Evaluación_Resultados13"/>
      <sheetName val="Resumen_Economico13"/>
      <sheetName val="Analisis_Grp's13"/>
      <sheetName val="ALTERNATIVA_113"/>
      <sheetName val="N_Spa_Print_095"/>
      <sheetName val="N_Spa_Print_105"/>
      <sheetName val="OPTICO_97_98_BAILEYS_B-147"/>
      <sheetName val="GRPS_TV_9847"/>
      <sheetName val="COMPROMETIDO_NACIONAL47"/>
      <sheetName val="COMPROMETIDO_RECONQUISTA47"/>
      <sheetName val="COMPROMETIDO_TOTAL47"/>
      <sheetName val="Prensa_Zaragoza47"/>
      <sheetName val="tve_semana_santa37"/>
      <sheetName val="Job_Report37"/>
      <sheetName val="Payroll_Log37"/>
      <sheetName val="Petty_Cash_Log37"/>
      <sheetName val="Sales_Log37"/>
      <sheetName val="ratio_duraciones37"/>
      <sheetName val="TVE_(DISP)47"/>
      <sheetName val="AUD_TVE1_47"/>
      <sheetName val="La_247"/>
      <sheetName val="AUD__La_247"/>
      <sheetName val="OTICO_2000_OK47"/>
      <sheetName val="pto_nacional47"/>
      <sheetName val="2_대외공문37"/>
      <sheetName val="PRENSA_CALENDARIO30"/>
      <sheetName val="CALENDARIOREV_MEN30"/>
      <sheetName val="Above_Line30"/>
      <sheetName val="THEME_CODE37"/>
      <sheetName val="CR_CODE37"/>
      <sheetName val="SOI_Breakdown34"/>
      <sheetName val="Market_summary30"/>
      <sheetName val="27_abril28"/>
      <sheetName val="Summary_Cash_Flow30"/>
      <sheetName val="PRS_1730sett47"/>
      <sheetName val="_EvaluaciónTV30"/>
      <sheetName val="Направления_затрат+группа23"/>
      <sheetName val="Valores_MMC21"/>
      <sheetName val="Evaluación_Resultados14"/>
      <sheetName val="Resumen_Economico14"/>
      <sheetName val="Analisis_Grp's14"/>
      <sheetName val="ALTERNATIVA_114"/>
      <sheetName val="OPTICO_97_98_BAILEYS_B-154"/>
      <sheetName val="GRPS_TV_9854"/>
      <sheetName val="COMPROMETIDO_NACIONAL54"/>
      <sheetName val="COMPROMETIDO_RECONQUISTA54"/>
      <sheetName val="COMPROMETIDO_TOTAL54"/>
      <sheetName val="Prensa_Zaragoza54"/>
      <sheetName val="tve_semana_santa44"/>
      <sheetName val="Job_Report44"/>
      <sheetName val="Payroll_Log44"/>
      <sheetName val="Petty_Cash_Log44"/>
      <sheetName val="Sales_Log44"/>
      <sheetName val="ratio_duraciones44"/>
      <sheetName val="TVE_(DISP)54"/>
      <sheetName val="AUD_TVE1_54"/>
      <sheetName val="La_254"/>
      <sheetName val="AUD__La_254"/>
      <sheetName val="OTICO_2000_OK54"/>
      <sheetName val="pto_nacional54"/>
      <sheetName val="2_대외공문44"/>
      <sheetName val="PRENSA_CALENDARIO37"/>
      <sheetName val="CALENDARIOREV_MEN37"/>
      <sheetName val="Above_Line37"/>
      <sheetName val="THEME_CODE44"/>
      <sheetName val="CR_CODE44"/>
      <sheetName val="SOI_Breakdown41"/>
      <sheetName val="Market_summary37"/>
      <sheetName val="27_abril35"/>
      <sheetName val="Summary_Cash_Flow37"/>
      <sheetName val="PRS_1730sett54"/>
      <sheetName val="_EvaluaciónTV37"/>
      <sheetName val="Направления_затрат+группа30"/>
      <sheetName val="Valores_MMC28"/>
      <sheetName val="Evaluación_Resultados20"/>
      <sheetName val="Resumen_Economico20"/>
      <sheetName val="Analisis_Grp's20"/>
      <sheetName val="ALTERNATIVA_120"/>
      <sheetName val="N_Spa_Print_0910"/>
      <sheetName val="N_Spa_Print_1010"/>
      <sheetName val="PIANO_GENERALE2"/>
      <sheetName val="OPTICO_97_98_BAILEYS_B-151"/>
      <sheetName val="GRPS_TV_9851"/>
      <sheetName val="COMPROMETIDO_NACIONAL51"/>
      <sheetName val="COMPROMETIDO_RECONQUISTA51"/>
      <sheetName val="COMPROMETIDO_TOTAL51"/>
      <sheetName val="Prensa_Zaragoza51"/>
      <sheetName val="tve_semana_santa41"/>
      <sheetName val="Job_Report41"/>
      <sheetName val="Payroll_Log41"/>
      <sheetName val="Petty_Cash_Log41"/>
      <sheetName val="Sales_Log41"/>
      <sheetName val="ratio_duraciones41"/>
      <sheetName val="TVE_(DISP)51"/>
      <sheetName val="AUD_TVE1_51"/>
      <sheetName val="La_251"/>
      <sheetName val="AUD__La_251"/>
      <sheetName val="OTICO_2000_OK51"/>
      <sheetName val="pto_nacional51"/>
      <sheetName val="2_대외공문41"/>
      <sheetName val="PRENSA_CALENDARIO34"/>
      <sheetName val="CALENDARIOREV_MEN34"/>
      <sheetName val="Above_Line34"/>
      <sheetName val="THEME_CODE41"/>
      <sheetName val="CR_CODE41"/>
      <sheetName val="SOI_Breakdown38"/>
      <sheetName val="Market_summary34"/>
      <sheetName val="27_abril32"/>
      <sheetName val="Summary_Cash_Flow34"/>
      <sheetName val="PRS_1730sett51"/>
      <sheetName val="_EvaluaciónTV34"/>
      <sheetName val="Направления_затрат+группа27"/>
      <sheetName val="Valores_MMC25"/>
      <sheetName val="OPTICO_97_98_BAILEYS_B-152"/>
      <sheetName val="GRPS_TV_9852"/>
      <sheetName val="COMPROMETIDO_NACIONAL52"/>
      <sheetName val="COMPROMETIDO_RECONQUISTA52"/>
      <sheetName val="COMPROMETIDO_TOTAL52"/>
      <sheetName val="Prensa_Zaragoza52"/>
      <sheetName val="tve_semana_santa42"/>
      <sheetName val="ratio_duraciones42"/>
      <sheetName val="TVE_(DISP)52"/>
      <sheetName val="AUD_TVE1_52"/>
      <sheetName val="La_252"/>
      <sheetName val="AUD__La_252"/>
      <sheetName val="OTICO_2000_OK52"/>
      <sheetName val="pto_nacional52"/>
      <sheetName val="Job_Report42"/>
      <sheetName val="Payroll_Log42"/>
      <sheetName val="Petty_Cash_Log42"/>
      <sheetName val="Sales_Log42"/>
      <sheetName val="2_대외공문42"/>
      <sheetName val="THEME_CODE42"/>
      <sheetName val="CR_CODE42"/>
      <sheetName val="SOI_Breakdown39"/>
      <sheetName val="PRENSA_CALENDARIO35"/>
      <sheetName val="CALENDARIOREV_MEN35"/>
      <sheetName val="Market_summary35"/>
      <sheetName val="Above_Line35"/>
      <sheetName val="27_abril33"/>
      <sheetName val="Summary_Cash_Flow35"/>
      <sheetName val="PRS_1730sett52"/>
      <sheetName val="_EvaluaciónTV35"/>
      <sheetName val="Направления_затрат+группа28"/>
      <sheetName val="Valores_MMC26"/>
      <sheetName val="Evaluación_Resultados18"/>
      <sheetName val="Resumen_Economico18"/>
      <sheetName val="Analisis_Grp's18"/>
      <sheetName val="ALTERNATIVA_118"/>
      <sheetName val="PIANO_GENERALE"/>
      <sheetName val="N_Spa_Print_098"/>
      <sheetName val="N_Spa_Print_108"/>
      <sheetName val="OPTICO_97_98_BAILEYS_B-153"/>
      <sheetName val="GRPS_TV_9853"/>
      <sheetName val="COMPROMETIDO_NACIONAL53"/>
      <sheetName val="COMPROMETIDO_RECONQUISTA53"/>
      <sheetName val="COMPROMETIDO_TOTAL53"/>
      <sheetName val="Prensa_Zaragoza53"/>
      <sheetName val="tve_semana_santa43"/>
      <sheetName val="ratio_duraciones43"/>
      <sheetName val="TVE_(DISP)53"/>
      <sheetName val="AUD_TVE1_53"/>
      <sheetName val="La_253"/>
      <sheetName val="AUD__La_253"/>
      <sheetName val="OTICO_2000_OK53"/>
      <sheetName val="pto_nacional53"/>
      <sheetName val="Job_Report43"/>
      <sheetName val="Payroll_Log43"/>
      <sheetName val="Petty_Cash_Log43"/>
      <sheetName val="Sales_Log43"/>
      <sheetName val="2_대외공문43"/>
      <sheetName val="THEME_CODE43"/>
      <sheetName val="CR_CODE43"/>
      <sheetName val="SOI_Breakdown40"/>
      <sheetName val="PRENSA_CALENDARIO36"/>
      <sheetName val="CALENDARIOREV_MEN36"/>
      <sheetName val="Market_summary36"/>
      <sheetName val="Above_Line36"/>
      <sheetName val="27_abril34"/>
      <sheetName val="Summary_Cash_Flow36"/>
      <sheetName val="PRS_1730sett53"/>
      <sheetName val="_EvaluaciónTV36"/>
      <sheetName val="Направления_затрат+группа29"/>
      <sheetName val="Valores_MMC27"/>
      <sheetName val="Evaluación_Resultados19"/>
      <sheetName val="Resumen_Economico19"/>
      <sheetName val="Analisis_Grp's19"/>
      <sheetName val="ALTERNATIVA_119"/>
      <sheetName val="PIANO_GENERALE1"/>
      <sheetName val="N_Spa_Print_099"/>
      <sheetName val="N_Spa_Print_109"/>
      <sheetName val="OPTICO_97_98_BAILEYS_B-163"/>
      <sheetName val="GRPS_TV_9863"/>
      <sheetName val="COMPROMETIDO_NACIONAL63"/>
      <sheetName val="COMPROMETIDO_RECONQUISTA63"/>
      <sheetName val="COMPROMETIDO_TOTAL63"/>
      <sheetName val="Prensa_Zaragoza63"/>
      <sheetName val="tve_semana_santa53"/>
      <sheetName val="ratio_duraciones53"/>
      <sheetName val="TVE_(DISP)63"/>
      <sheetName val="AUD_TVE1_63"/>
      <sheetName val="La_263"/>
      <sheetName val="AUD__La_263"/>
      <sheetName val="OTICO_2000_OK63"/>
      <sheetName val="pto_nacional63"/>
      <sheetName val="Job_Report53"/>
      <sheetName val="Payroll_Log53"/>
      <sheetName val="Petty_Cash_Log53"/>
      <sheetName val="Sales_Log53"/>
      <sheetName val="2_대외공문53"/>
      <sheetName val="THEME_CODE53"/>
      <sheetName val="CR_CODE53"/>
      <sheetName val="SOI_Breakdown50"/>
      <sheetName val="PRENSA_CALENDARIO46"/>
      <sheetName val="CALENDARIOREV_MEN46"/>
      <sheetName val="Market_summary46"/>
      <sheetName val="Above_Line46"/>
      <sheetName val="27_abril44"/>
      <sheetName val="Summary_Cash_Flow46"/>
      <sheetName val="PRS_1730sett63"/>
      <sheetName val="_EvaluaciónTV46"/>
      <sheetName val="Направления_затрат+группа39"/>
      <sheetName val="Valores_MMC37"/>
      <sheetName val="Evaluación_Resultados29"/>
      <sheetName val="Resumen_Economico29"/>
      <sheetName val="Analisis_Grp's29"/>
      <sheetName val="ALTERNATIVA_129"/>
      <sheetName val="PIANO_GENERALE11"/>
      <sheetName val="N_Spa_Print_0919"/>
      <sheetName val="N_Spa_Print_1019"/>
      <sheetName val="Data_Validation11"/>
      <sheetName val="OPTICO_97_98_BAILEYS_B-155"/>
      <sheetName val="GRPS_TV_9855"/>
      <sheetName val="COMPROMETIDO_NACIONAL55"/>
      <sheetName val="COMPROMETIDO_RECONQUISTA55"/>
      <sheetName val="COMPROMETIDO_TOTAL55"/>
      <sheetName val="Prensa_Zaragoza55"/>
      <sheetName val="tve_semana_santa45"/>
      <sheetName val="ratio_duraciones45"/>
      <sheetName val="TVE_(DISP)55"/>
      <sheetName val="AUD_TVE1_55"/>
      <sheetName val="La_255"/>
      <sheetName val="AUD__La_255"/>
      <sheetName val="OTICO_2000_OK55"/>
      <sheetName val="pto_nacional55"/>
      <sheetName val="Job_Report45"/>
      <sheetName val="Payroll_Log45"/>
      <sheetName val="Petty_Cash_Log45"/>
      <sheetName val="Sales_Log45"/>
      <sheetName val="2_대외공문45"/>
      <sheetName val="THEME_CODE45"/>
      <sheetName val="CR_CODE45"/>
      <sheetName val="SOI_Breakdown42"/>
      <sheetName val="PRENSA_CALENDARIO38"/>
      <sheetName val="CALENDARIOREV_MEN38"/>
      <sheetName val="Market_summary38"/>
      <sheetName val="Above_Line38"/>
      <sheetName val="27_abril36"/>
      <sheetName val="Summary_Cash_Flow38"/>
      <sheetName val="PRS_1730sett55"/>
      <sheetName val="_EvaluaciónTV38"/>
      <sheetName val="Направления_затрат+группа31"/>
      <sheetName val="Valores_MMC29"/>
      <sheetName val="Evaluación_Resultados21"/>
      <sheetName val="Resumen_Economico21"/>
      <sheetName val="Analisis_Grp's21"/>
      <sheetName val="ALTERNATIVA_121"/>
      <sheetName val="PIANO_GENERALE3"/>
      <sheetName val="N_Spa_Print_0911"/>
      <sheetName val="N_Spa_Print_1011"/>
      <sheetName val="OPTICO_97_98_BAILEYS_B-156"/>
      <sheetName val="GRPS_TV_9856"/>
      <sheetName val="COMPROMETIDO_NACIONAL56"/>
      <sheetName val="COMPROMETIDO_RECONQUISTA56"/>
      <sheetName val="COMPROMETIDO_TOTAL56"/>
      <sheetName val="Prensa_Zaragoza56"/>
      <sheetName val="tve_semana_santa46"/>
      <sheetName val="ratio_duraciones46"/>
      <sheetName val="TVE_(DISP)56"/>
      <sheetName val="AUD_TVE1_56"/>
      <sheetName val="La_256"/>
      <sheetName val="AUD__La_256"/>
      <sheetName val="OTICO_2000_OK56"/>
      <sheetName val="pto_nacional56"/>
      <sheetName val="Job_Report46"/>
      <sheetName val="Payroll_Log46"/>
      <sheetName val="Petty_Cash_Log46"/>
      <sheetName val="Sales_Log46"/>
      <sheetName val="2_대외공문46"/>
      <sheetName val="THEME_CODE46"/>
      <sheetName val="CR_CODE46"/>
      <sheetName val="SOI_Breakdown43"/>
      <sheetName val="PRENSA_CALENDARIO39"/>
      <sheetName val="CALENDARIOREV_MEN39"/>
      <sheetName val="Market_summary39"/>
      <sheetName val="Above_Line39"/>
      <sheetName val="27_abril37"/>
      <sheetName val="Summary_Cash_Flow39"/>
      <sheetName val="PRS_1730sett56"/>
      <sheetName val="_EvaluaciónTV39"/>
      <sheetName val="Направления_затрат+группа32"/>
      <sheetName val="Valores_MMC30"/>
      <sheetName val="Evaluación_Resultados22"/>
      <sheetName val="Resumen_Economico22"/>
      <sheetName val="Analisis_Grp's22"/>
      <sheetName val="ALTERNATIVA_122"/>
      <sheetName val="PIANO_GENERALE4"/>
      <sheetName val="N_Spa_Print_0912"/>
      <sheetName val="N_Spa_Print_1012"/>
      <sheetName val="OPTICO_97_98_BAILEYS_B-157"/>
      <sheetName val="GRPS_TV_9857"/>
      <sheetName val="COMPROMETIDO_NACIONAL57"/>
      <sheetName val="COMPROMETIDO_RECONQUISTA57"/>
      <sheetName val="COMPROMETIDO_TOTAL57"/>
      <sheetName val="Prensa_Zaragoza57"/>
      <sheetName val="tve_semana_santa47"/>
      <sheetName val="ratio_duraciones47"/>
      <sheetName val="TVE_(DISP)57"/>
      <sheetName val="AUD_TVE1_57"/>
      <sheetName val="La_257"/>
      <sheetName val="AUD__La_257"/>
      <sheetName val="OTICO_2000_OK57"/>
      <sheetName val="pto_nacional57"/>
      <sheetName val="Job_Report47"/>
      <sheetName val="Payroll_Log47"/>
      <sheetName val="Petty_Cash_Log47"/>
      <sheetName val="Sales_Log47"/>
      <sheetName val="2_대외공문47"/>
      <sheetName val="THEME_CODE47"/>
      <sheetName val="CR_CODE47"/>
      <sheetName val="SOI_Breakdown44"/>
      <sheetName val="PRENSA_CALENDARIO40"/>
      <sheetName val="CALENDARIOREV_MEN40"/>
      <sheetName val="Market_summary40"/>
      <sheetName val="Above_Line40"/>
      <sheetName val="27_abril38"/>
      <sheetName val="Summary_Cash_Flow40"/>
      <sheetName val="PRS_1730sett57"/>
      <sheetName val="_EvaluaciónTV40"/>
      <sheetName val="Направления_затрат+группа33"/>
      <sheetName val="Valores_MMC31"/>
      <sheetName val="Evaluación_Resultados23"/>
      <sheetName val="Resumen_Economico23"/>
      <sheetName val="Analisis_Grp's23"/>
      <sheetName val="ALTERNATIVA_123"/>
      <sheetName val="PIANO_GENERALE5"/>
      <sheetName val="N_Spa_Print_0913"/>
      <sheetName val="N_Spa_Print_1013"/>
      <sheetName val="OPTICO_97_98_BAILEYS_B-158"/>
      <sheetName val="GRPS_TV_9858"/>
      <sheetName val="COMPROMETIDO_NACIONAL58"/>
      <sheetName val="COMPROMETIDO_RECONQUISTA58"/>
      <sheetName val="COMPROMETIDO_TOTAL58"/>
      <sheetName val="Prensa_Zaragoza58"/>
      <sheetName val="tve_semana_santa48"/>
      <sheetName val="ratio_duraciones48"/>
      <sheetName val="TVE_(DISP)58"/>
      <sheetName val="AUD_TVE1_58"/>
      <sheetName val="La_258"/>
      <sheetName val="AUD__La_258"/>
      <sheetName val="OTICO_2000_OK58"/>
      <sheetName val="pto_nacional58"/>
      <sheetName val="Job_Report48"/>
      <sheetName val="Payroll_Log48"/>
      <sheetName val="Petty_Cash_Log48"/>
      <sheetName val="Sales_Log48"/>
      <sheetName val="2_대외공문48"/>
      <sheetName val="THEME_CODE48"/>
      <sheetName val="CR_CODE48"/>
      <sheetName val="SOI_Breakdown45"/>
      <sheetName val="PRENSA_CALENDARIO41"/>
      <sheetName val="CALENDARIOREV_MEN41"/>
      <sheetName val="Market_summary41"/>
      <sheetName val="Above_Line41"/>
      <sheetName val="27_abril39"/>
      <sheetName val="Summary_Cash_Flow41"/>
      <sheetName val="PRS_1730sett58"/>
      <sheetName val="_EvaluaciónTV41"/>
      <sheetName val="Направления_затрат+группа34"/>
      <sheetName val="Valores_MMC32"/>
      <sheetName val="Evaluación_Resultados24"/>
      <sheetName val="Resumen_Economico24"/>
      <sheetName val="Analisis_Grp's24"/>
      <sheetName val="ALTERNATIVA_124"/>
      <sheetName val="PIANO_GENERALE6"/>
      <sheetName val="N_Spa_Print_0914"/>
      <sheetName val="N_Spa_Print_1014"/>
      <sheetName val="OPTICO_97_98_BAILEYS_B-159"/>
      <sheetName val="GRPS_TV_9859"/>
      <sheetName val="COMPROMETIDO_NACIONAL59"/>
      <sheetName val="COMPROMETIDO_RECONQUISTA59"/>
      <sheetName val="COMPROMETIDO_TOTAL59"/>
      <sheetName val="Prensa_Zaragoza59"/>
      <sheetName val="tve_semana_santa49"/>
      <sheetName val="ratio_duraciones49"/>
      <sheetName val="TVE_(DISP)59"/>
      <sheetName val="AUD_TVE1_59"/>
      <sheetName val="La_259"/>
      <sheetName val="AUD__La_259"/>
      <sheetName val="OTICO_2000_OK59"/>
      <sheetName val="pto_nacional59"/>
      <sheetName val="Job_Report49"/>
      <sheetName val="Payroll_Log49"/>
      <sheetName val="Petty_Cash_Log49"/>
      <sheetName val="Sales_Log49"/>
      <sheetName val="2_대외공문49"/>
      <sheetName val="THEME_CODE49"/>
      <sheetName val="CR_CODE49"/>
      <sheetName val="SOI_Breakdown46"/>
      <sheetName val="PRENSA_CALENDARIO42"/>
      <sheetName val="CALENDARIOREV_MEN42"/>
      <sheetName val="Market_summary42"/>
      <sheetName val="Above_Line42"/>
      <sheetName val="27_abril40"/>
      <sheetName val="Summary_Cash_Flow42"/>
      <sheetName val="PRS_1730sett59"/>
      <sheetName val="_EvaluaciónTV42"/>
      <sheetName val="Направления_затрат+группа35"/>
      <sheetName val="Valores_MMC33"/>
      <sheetName val="Evaluación_Resultados25"/>
      <sheetName val="Resumen_Economico25"/>
      <sheetName val="Analisis_Grp's25"/>
      <sheetName val="ALTERNATIVA_125"/>
      <sheetName val="PIANO_GENERALE7"/>
      <sheetName val="N_Spa_Print_0915"/>
      <sheetName val="N_Spa_Print_1015"/>
      <sheetName val="Data_Validation7"/>
      <sheetName val="OPTICO_97_98_BAILEYS_B-160"/>
      <sheetName val="GRPS_TV_9860"/>
      <sheetName val="COMPROMETIDO_NACIONAL60"/>
      <sheetName val="COMPROMETIDO_RECONQUISTA60"/>
      <sheetName val="COMPROMETIDO_TOTAL60"/>
      <sheetName val="Prensa_Zaragoza60"/>
      <sheetName val="tve_semana_santa50"/>
      <sheetName val="ratio_duraciones50"/>
      <sheetName val="TVE_(DISP)60"/>
      <sheetName val="AUD_TVE1_60"/>
      <sheetName val="La_260"/>
      <sheetName val="AUD__La_260"/>
      <sheetName val="OTICO_2000_OK60"/>
      <sheetName val="pto_nacional60"/>
      <sheetName val="Job_Report50"/>
      <sheetName val="Payroll_Log50"/>
      <sheetName val="Petty_Cash_Log50"/>
      <sheetName val="Sales_Log50"/>
      <sheetName val="2_대외공문50"/>
      <sheetName val="THEME_CODE50"/>
      <sheetName val="CR_CODE50"/>
      <sheetName val="SOI_Breakdown47"/>
      <sheetName val="PRENSA_CALENDARIO43"/>
      <sheetName val="CALENDARIOREV_MEN43"/>
      <sheetName val="Market_summary43"/>
      <sheetName val="Above_Line43"/>
      <sheetName val="27_abril41"/>
      <sheetName val="Summary_Cash_Flow43"/>
      <sheetName val="PRS_1730sett60"/>
      <sheetName val="_EvaluaciónTV43"/>
      <sheetName val="Направления_затрат+группа36"/>
      <sheetName val="Valores_MMC34"/>
      <sheetName val="Evaluación_Resultados26"/>
      <sheetName val="Resumen_Economico26"/>
      <sheetName val="Analisis_Grp's26"/>
      <sheetName val="ALTERNATIVA_126"/>
      <sheetName val="PIANO_GENERALE8"/>
      <sheetName val="N_Spa_Print_0916"/>
      <sheetName val="N_Spa_Print_1016"/>
      <sheetName val="Data_Validation8"/>
      <sheetName val="OPTICO_97_98_BAILEYS_B-161"/>
      <sheetName val="GRPS_TV_9861"/>
      <sheetName val="COMPROMETIDO_NACIONAL61"/>
      <sheetName val="COMPROMETIDO_RECONQUISTA61"/>
      <sheetName val="COMPROMETIDO_TOTAL61"/>
      <sheetName val="Prensa_Zaragoza61"/>
      <sheetName val="tve_semana_santa51"/>
      <sheetName val="ratio_duraciones51"/>
      <sheetName val="TVE_(DISP)61"/>
      <sheetName val="AUD_TVE1_61"/>
      <sheetName val="La_261"/>
      <sheetName val="AUD__La_261"/>
      <sheetName val="OTICO_2000_OK61"/>
      <sheetName val="pto_nacional61"/>
      <sheetName val="Job_Report51"/>
      <sheetName val="Payroll_Log51"/>
      <sheetName val="Petty_Cash_Log51"/>
      <sheetName val="Sales_Log51"/>
      <sheetName val="2_대외공문51"/>
      <sheetName val="THEME_CODE51"/>
      <sheetName val="CR_CODE51"/>
      <sheetName val="SOI_Breakdown48"/>
      <sheetName val="PRENSA_CALENDARIO44"/>
      <sheetName val="CALENDARIOREV_MEN44"/>
      <sheetName val="Market_summary44"/>
      <sheetName val="Above_Line44"/>
      <sheetName val="27_abril42"/>
      <sheetName val="Summary_Cash_Flow44"/>
      <sheetName val="PRS_1730sett61"/>
      <sheetName val="_EvaluaciónTV44"/>
      <sheetName val="Направления_затрат+группа37"/>
      <sheetName val="Valores_MMC35"/>
      <sheetName val="Evaluación_Resultados27"/>
      <sheetName val="Resumen_Economico27"/>
      <sheetName val="Analisis_Grp's27"/>
      <sheetName val="ALTERNATIVA_127"/>
      <sheetName val="PIANO_GENERALE9"/>
      <sheetName val="N_Spa_Print_0917"/>
      <sheetName val="N_Spa_Print_1017"/>
      <sheetName val="Data_Validation9"/>
      <sheetName val="OPTICO_97_98_BAILEYS_B-162"/>
      <sheetName val="GRPS_TV_9862"/>
      <sheetName val="COMPROMETIDO_NACIONAL62"/>
      <sheetName val="COMPROMETIDO_RECONQUISTA62"/>
      <sheetName val="COMPROMETIDO_TOTAL62"/>
      <sheetName val="Prensa_Zaragoza62"/>
      <sheetName val="tve_semana_santa52"/>
      <sheetName val="ratio_duraciones52"/>
      <sheetName val="TVE_(DISP)62"/>
      <sheetName val="AUD_TVE1_62"/>
      <sheetName val="La_262"/>
      <sheetName val="AUD__La_262"/>
      <sheetName val="OTICO_2000_OK62"/>
      <sheetName val="pto_nacional62"/>
      <sheetName val="Job_Report52"/>
      <sheetName val="Payroll_Log52"/>
      <sheetName val="Petty_Cash_Log52"/>
      <sheetName val="Sales_Log52"/>
      <sheetName val="2_대외공문52"/>
      <sheetName val="THEME_CODE52"/>
      <sheetName val="CR_CODE52"/>
      <sheetName val="SOI_Breakdown49"/>
      <sheetName val="PRENSA_CALENDARIO45"/>
      <sheetName val="CALENDARIOREV_MEN45"/>
      <sheetName val="Market_summary45"/>
      <sheetName val="Above_Line45"/>
      <sheetName val="27_abril43"/>
      <sheetName val="Summary_Cash_Flow45"/>
      <sheetName val="PRS_1730sett62"/>
      <sheetName val="_EvaluaciónTV45"/>
      <sheetName val="Направления_затрат+группа38"/>
      <sheetName val="Valores_MMC36"/>
      <sheetName val="Evaluación_Resultados28"/>
      <sheetName val="Resumen_Economico28"/>
      <sheetName val="Analisis_Grp's28"/>
      <sheetName val="ALTERNATIVA_128"/>
      <sheetName val="PIANO_GENERALE10"/>
      <sheetName val="N_Spa_Print_0918"/>
      <sheetName val="N_Spa_Print_1018"/>
      <sheetName val="Data_Validation10"/>
      <sheetName val="Tables"/>
      <sheetName val="tm1_settings"/>
      <sheetName val="Fashion_Flight_Dates"/>
      <sheetName val="store_report"/>
      <sheetName val="Bel_TV_092"/>
      <sheetName val="Bel_rad_092"/>
      <sheetName val="super auto enero"/>
      <sheetName val="Dropdown_Lists"/>
      <sheetName val="chef's url match.txt"/>
      <sheetName val="PRC-TV (0)"/>
      <sheetName val="MACMASK1"/>
      <sheetName val="2020"/>
      <sheetName val="Real Demilpa Ene-Jun 2"/>
      <sheetName val="Real ene-agosto 2020"/>
      <sheetName val="Comparativa vs3-9"/>
      <sheetName val="Real Demilpa Ene-Mar"/>
      <sheetName val="Real Demilpa Ene-Abril"/>
      <sheetName val="Real Demilpa Ene-MayJun"/>
      <sheetName val="Real Demilpa Ene-Jun"/>
      <sheetName val="Hoja6"/>
      <sheetName val="Real ene-sept 2020"/>
      <sheetName val="Dinam"/>
      <sheetName val="Real Ene.Sept 2020 vs1"/>
      <sheetName val="Hoja7"/>
      <sheetName val="Dinam E-Oct"/>
      <sheetName val="Dinam NOV"/>
      <sheetName val="Real Ene.NOV 2020 vs0"/>
      <sheetName val="MEDIA PLAN 2020 V.AJUSTADA (2)"/>
      <sheetName val="DESCARGADO DE MR2"/>
      <sheetName val="Demilpa Real 2018 Ene-Sept"/>
      <sheetName val="MEDIA PLAN 2020 V.AJUSTADA"/>
      <sheetName val="Hoja4"/>
      <sheetName val="Hoja5"/>
      <sheetName val="Retail"/>
      <sheetName val="Hoja10"/>
      <sheetName val="details"/>
      <sheetName val="Data_Validation17"/>
      <sheetName val="tm1_settings5"/>
      <sheetName val="Fashion_Flight_Dates5"/>
      <sheetName val="store_report5"/>
      <sheetName val="tm1_settings1"/>
      <sheetName val="Fashion_Flight_Dates1"/>
      <sheetName val="store_report1"/>
      <sheetName val="Data_Validation16"/>
      <sheetName val="tm1_settings4"/>
      <sheetName val="Fashion_Flight_Dates4"/>
      <sheetName val="store_report4"/>
      <sheetName val="Data_Validation12"/>
      <sheetName val="tm1_settings2"/>
      <sheetName val="Fashion_Flight_Dates2"/>
      <sheetName val="store_report2"/>
      <sheetName val="Data_Validation15"/>
      <sheetName val="Data_Validation13"/>
      <sheetName val="tm1_settings3"/>
      <sheetName val="Fashion_Flight_Dates3"/>
      <sheetName val="store_report3"/>
      <sheetName val="Data_Validation14"/>
      <sheetName val="Data_Validation21"/>
      <sheetName val="tm1_settings8"/>
      <sheetName val="Fashion_Flight_Dates8"/>
      <sheetName val="store_report8"/>
      <sheetName val="Real_Demilpa_Ene-Jun_21"/>
      <sheetName val="Real_ene-agosto_20201"/>
      <sheetName val="Comparativa_vs3-91"/>
      <sheetName val="Real_Demilpa_Ene-Mar1"/>
      <sheetName val="Real_Demilpa_Ene-Abril1"/>
      <sheetName val="Real_Demilpa_Ene-MayJun1"/>
      <sheetName val="Real_Demilpa_Ene-Jun1"/>
      <sheetName val="Real_ene-sept_20201"/>
      <sheetName val="Real_Ene_Sept_2020_vs11"/>
      <sheetName val="Dinam_E-Oct1"/>
      <sheetName val="Dinam_NOV1"/>
      <sheetName val="Real_Ene_NOV_2020_vs01"/>
      <sheetName val="MEDIA_PLAN_2020_V_AJUSTADA_(2)1"/>
      <sheetName val="DESCARGADO_DE_MR21"/>
      <sheetName val="Demilpa_Real_2018_Ene-Sept1"/>
      <sheetName val="MEDIA_PLAN_2020_V_AJUSTADA1"/>
      <sheetName val="Data_Validation18"/>
      <sheetName val="Data_Validation19"/>
      <sheetName val="tm1_settings6"/>
      <sheetName val="Fashion_Flight_Dates6"/>
      <sheetName val="store_report6"/>
      <sheetName val="Data_Validation20"/>
      <sheetName val="tm1_settings7"/>
      <sheetName val="Fashion_Flight_Dates7"/>
      <sheetName val="store_report7"/>
      <sheetName val="Real_Demilpa_Ene-Jun_2"/>
      <sheetName val="Real_ene-agosto_2020"/>
      <sheetName val="Comparativa_vs3-9"/>
      <sheetName val="Real_Demilpa_Ene-Mar"/>
      <sheetName val="Real_Demilpa_Ene-Abril"/>
      <sheetName val="Real_Demilpa_Ene-MayJun"/>
      <sheetName val="Real_Demilpa_Ene-Jun"/>
      <sheetName val="Real_ene-sept_2020"/>
      <sheetName val="Real_Ene_Sept_2020_vs1"/>
      <sheetName val="Dinam_E-Oct"/>
      <sheetName val="Dinam_NOV"/>
      <sheetName val="Real_Ene_NOV_2020_vs0"/>
      <sheetName val="MEDIA_PLAN_2020_V_AJUSTADA_(2)"/>
      <sheetName val="DESCARGADO_DE_MR2"/>
      <sheetName val="Demilpa_Real_2018_Ene-Sept"/>
      <sheetName val="MEDIA_PLAN_2020_V_AJUSTADA"/>
      <sheetName val="Data_Validation30"/>
      <sheetName val="PIANO_GENERALE16"/>
      <sheetName val="tm1_settings17"/>
      <sheetName val="Fashion_Flight_Dates17"/>
      <sheetName val="store_report17"/>
      <sheetName val="Real_Demilpa_Ene-Jun_210"/>
      <sheetName val="Real_ene-agosto_202010"/>
      <sheetName val="Comparativa_vs3-910"/>
      <sheetName val="Real_Demilpa_Ene-Mar10"/>
      <sheetName val="Real_Demilpa_Ene-Abril10"/>
      <sheetName val="Real_Demilpa_Ene-MayJun10"/>
      <sheetName val="Real_Demilpa_Ene-Jun10"/>
      <sheetName val="Real_ene-sept_202010"/>
      <sheetName val="Real_Ene_Sept_2020_vs110"/>
      <sheetName val="Dinam_E-Oct10"/>
      <sheetName val="Dinam_NOV10"/>
      <sheetName val="Real_Ene_NOV_2020_vs010"/>
      <sheetName val="MEDIA_PLAN_2020_V_AJUSTADA_(210"/>
      <sheetName val="DESCARGADO_DE_MR210"/>
      <sheetName val="Demilpa_Real_2018_Ene-Sept10"/>
      <sheetName val="MEDIA_PLAN_2020_V_AJUSTADA10"/>
      <sheetName val="Data_Validation22"/>
      <sheetName val="tm1_settings9"/>
      <sheetName val="Fashion_Flight_Dates9"/>
      <sheetName val="store_report9"/>
      <sheetName val="Real_Demilpa_Ene-Jun_22"/>
      <sheetName val="Real_ene-agosto_20202"/>
      <sheetName val="Comparativa_vs3-92"/>
      <sheetName val="Real_Demilpa_Ene-Mar2"/>
      <sheetName val="Real_Demilpa_Ene-Abril2"/>
      <sheetName val="Real_Demilpa_Ene-MayJun2"/>
      <sheetName val="Real_Demilpa_Ene-Jun2"/>
      <sheetName val="Real_ene-sept_20202"/>
      <sheetName val="Real_Ene_Sept_2020_vs12"/>
      <sheetName val="Dinam_E-Oct2"/>
      <sheetName val="Dinam_NOV2"/>
      <sheetName val="Real_Ene_NOV_2020_vs02"/>
      <sheetName val="MEDIA_PLAN_2020_V_AJUSTADA_(2)2"/>
      <sheetName val="DESCARGADO_DE_MR22"/>
      <sheetName val="Demilpa_Real_2018_Ene-Sept2"/>
      <sheetName val="MEDIA_PLAN_2020_V_AJUSTADA2"/>
      <sheetName val="Data_Validation23"/>
      <sheetName val="tm1_settings10"/>
      <sheetName val="Fashion_Flight_Dates10"/>
      <sheetName val="store_report10"/>
      <sheetName val="Real_Demilpa_Ene-Jun_23"/>
      <sheetName val="Real_ene-agosto_20203"/>
      <sheetName val="Comparativa_vs3-93"/>
      <sheetName val="Real_Demilpa_Ene-Mar3"/>
      <sheetName val="Real_Demilpa_Ene-Abril3"/>
      <sheetName val="Real_Demilpa_Ene-MayJun3"/>
      <sheetName val="Real_Demilpa_Ene-Jun3"/>
      <sheetName val="Real_ene-sept_20203"/>
      <sheetName val="Real_Ene_Sept_2020_vs13"/>
      <sheetName val="Dinam_E-Oct3"/>
      <sheetName val="Dinam_NOV3"/>
      <sheetName val="Real_Ene_NOV_2020_vs03"/>
      <sheetName val="MEDIA_PLAN_2020_V_AJUSTADA_(2)3"/>
      <sheetName val="DESCARGADO_DE_MR23"/>
      <sheetName val="Demilpa_Real_2018_Ene-Sept3"/>
      <sheetName val="MEDIA_PLAN_2020_V_AJUSTADA3"/>
      <sheetName val="Data_Validation24"/>
      <sheetName val="tm1_settings11"/>
      <sheetName val="Fashion_Flight_Dates11"/>
      <sheetName val="store_report11"/>
      <sheetName val="Real_Demilpa_Ene-Jun_24"/>
      <sheetName val="Real_ene-agosto_20204"/>
      <sheetName val="Comparativa_vs3-94"/>
      <sheetName val="Real_Demilpa_Ene-Mar4"/>
      <sheetName val="Real_Demilpa_Ene-Abril4"/>
      <sheetName val="Real_Demilpa_Ene-MayJun4"/>
      <sheetName val="Real_Demilpa_Ene-Jun4"/>
      <sheetName val="Real_ene-sept_20204"/>
      <sheetName val="Real_Ene_Sept_2020_vs14"/>
      <sheetName val="Dinam_E-Oct4"/>
      <sheetName val="Dinam_NOV4"/>
      <sheetName val="Real_Ene_NOV_2020_vs04"/>
      <sheetName val="MEDIA_PLAN_2020_V_AJUSTADA_(2)4"/>
      <sheetName val="DESCARGADO_DE_MR24"/>
      <sheetName val="Demilpa_Real_2018_Ene-Sept4"/>
      <sheetName val="MEDIA_PLAN_2020_V_AJUSTADA4"/>
      <sheetName val="Data_Validation25"/>
      <sheetName val="tm1_settings12"/>
      <sheetName val="Fashion_Flight_Dates12"/>
      <sheetName val="store_report12"/>
      <sheetName val="Real_Demilpa_Ene-Jun_25"/>
      <sheetName val="Real_ene-agosto_20205"/>
      <sheetName val="Comparativa_vs3-95"/>
      <sheetName val="Real_Demilpa_Ene-Mar5"/>
      <sheetName val="Real_Demilpa_Ene-Abril5"/>
      <sheetName val="Real_Demilpa_Ene-MayJun5"/>
      <sheetName val="Real_Demilpa_Ene-Jun5"/>
      <sheetName val="Real_ene-sept_20205"/>
      <sheetName val="Real_Ene_Sept_2020_vs15"/>
      <sheetName val="Dinam_E-Oct5"/>
      <sheetName val="Dinam_NOV5"/>
      <sheetName val="Real_Ene_NOV_2020_vs05"/>
      <sheetName val="MEDIA_PLAN_2020_V_AJUSTADA_(2)5"/>
      <sheetName val="DESCARGADO_DE_MR25"/>
      <sheetName val="Demilpa_Real_2018_Ene-Sept5"/>
      <sheetName val="MEDIA_PLAN_2020_V_AJUSTADA5"/>
      <sheetName val="Data_Validation26"/>
      <sheetName val="PIANO_GENERALE12"/>
      <sheetName val="tm1_settings13"/>
      <sheetName val="Fashion_Flight_Dates13"/>
      <sheetName val="store_report13"/>
      <sheetName val="Real_Demilpa_Ene-Jun_26"/>
      <sheetName val="Real_ene-agosto_20206"/>
      <sheetName val="Comparativa_vs3-96"/>
      <sheetName val="Real_Demilpa_Ene-Mar6"/>
      <sheetName val="Real_Demilpa_Ene-Abril6"/>
      <sheetName val="Real_Demilpa_Ene-MayJun6"/>
      <sheetName val="Real_Demilpa_Ene-Jun6"/>
      <sheetName val="Real_ene-sept_20206"/>
      <sheetName val="Real_Ene_Sept_2020_vs16"/>
      <sheetName val="Dinam_E-Oct6"/>
      <sheetName val="Dinam_NOV6"/>
      <sheetName val="Real_Ene_NOV_2020_vs06"/>
      <sheetName val="MEDIA_PLAN_2020_V_AJUSTADA_(2)6"/>
      <sheetName val="DESCARGADO_DE_MR26"/>
      <sheetName val="Demilpa_Real_2018_Ene-Sept6"/>
      <sheetName val="MEDIA_PLAN_2020_V_AJUSTADA6"/>
      <sheetName val="Data_Validation27"/>
      <sheetName val="PIANO_GENERALE13"/>
      <sheetName val="tm1_settings14"/>
      <sheetName val="Fashion_Flight_Dates14"/>
      <sheetName val="store_report14"/>
      <sheetName val="Real_Demilpa_Ene-Jun_27"/>
      <sheetName val="Real_ene-agosto_20207"/>
      <sheetName val="Comparativa_vs3-97"/>
      <sheetName val="Real_Demilpa_Ene-Mar7"/>
      <sheetName val="Real_Demilpa_Ene-Abril7"/>
      <sheetName val="Real_Demilpa_Ene-MayJun7"/>
      <sheetName val="Real_Demilpa_Ene-Jun7"/>
      <sheetName val="Real_ene-sept_20207"/>
      <sheetName val="Real_Ene_Sept_2020_vs17"/>
      <sheetName val="Dinam_E-Oct7"/>
      <sheetName val="Dinam_NOV7"/>
      <sheetName val="Real_Ene_NOV_2020_vs07"/>
      <sheetName val="MEDIA_PLAN_2020_V_AJUSTADA_(2)7"/>
      <sheetName val="DESCARGADO_DE_MR27"/>
      <sheetName val="Demilpa_Real_2018_Ene-Sept7"/>
      <sheetName val="MEDIA_PLAN_2020_V_AJUSTADA7"/>
      <sheetName val="Data_Validation28"/>
      <sheetName val="PIANO_GENERALE14"/>
      <sheetName val="tm1_settings15"/>
      <sheetName val="Fashion_Flight_Dates15"/>
      <sheetName val="store_report15"/>
      <sheetName val="Real_Demilpa_Ene-Jun_28"/>
      <sheetName val="Real_ene-agosto_20208"/>
      <sheetName val="Comparativa_vs3-98"/>
      <sheetName val="Real_Demilpa_Ene-Mar8"/>
      <sheetName val="Real_Demilpa_Ene-Abril8"/>
      <sheetName val="Real_Demilpa_Ene-MayJun8"/>
      <sheetName val="Real_Demilpa_Ene-Jun8"/>
      <sheetName val="Real_ene-sept_20208"/>
      <sheetName val="Real_Ene_Sept_2020_vs18"/>
      <sheetName val="Dinam_E-Oct8"/>
      <sheetName val="Dinam_NOV8"/>
      <sheetName val="Real_Ene_NOV_2020_vs08"/>
      <sheetName val="MEDIA_PLAN_2020_V_AJUSTADA_(2)8"/>
      <sheetName val="DESCARGADO_DE_MR28"/>
      <sheetName val="Demilpa_Real_2018_Ene-Sept8"/>
      <sheetName val="MEDIA_PLAN_2020_V_AJUSTADA8"/>
      <sheetName val="Data_Validation29"/>
      <sheetName val="PIANO_GENERALE15"/>
      <sheetName val="tm1_settings16"/>
      <sheetName val="Fashion_Flight_Dates16"/>
      <sheetName val="store_report16"/>
      <sheetName val="Real_Demilpa_Ene-Jun_29"/>
      <sheetName val="Real_ene-agosto_20209"/>
      <sheetName val="Comparativa_vs3-99"/>
      <sheetName val="Real_Demilpa_Ene-Mar9"/>
      <sheetName val="Real_Demilpa_Ene-Abril9"/>
      <sheetName val="Real_Demilpa_Ene-MayJun9"/>
      <sheetName val="Real_Demilpa_Ene-Jun9"/>
      <sheetName val="Real_ene-sept_20209"/>
      <sheetName val="Real_Ene_Sept_2020_vs19"/>
      <sheetName val="Dinam_E-Oct9"/>
      <sheetName val="Dinam_NOV9"/>
      <sheetName val="Real_Ene_NOV_2020_vs09"/>
      <sheetName val="MEDIA_PLAN_2020_V_AJUSTADA_(2)9"/>
      <sheetName val="DESCARGADO_DE_MR29"/>
      <sheetName val="Demilpa_Real_2018_Ene-Sept9"/>
      <sheetName val="MEDIA_PLAN_2020_V_AJUSTADA9"/>
      <sheetName val="audiencias"/>
      <sheetName val="Bel_TV_097"/>
      <sheetName val="Bel_rad_097"/>
      <sheetName val="Bel_TV_093"/>
      <sheetName val="Bel_rad_093"/>
      <sheetName val="Bel_TV_096"/>
      <sheetName val="Bel_rad_096"/>
      <sheetName val="Bel_TV_094"/>
      <sheetName val="Bel_rad_094"/>
      <sheetName val="Bel_TV_095"/>
      <sheetName val="Bel_rad_095"/>
      <sheetName val="Bel_TV_0910"/>
      <sheetName val="Bel_rad_0910"/>
      <sheetName val="Bel_TV_098"/>
      <sheetName val="Bel_rad_098"/>
      <sheetName val="Bel_TV_099"/>
      <sheetName val="Bel_rad_099"/>
      <sheetName val="Bel_TV_0919"/>
      <sheetName val="Bel_rad_0919"/>
      <sheetName val="Bel_TV_0911"/>
      <sheetName val="Bel_rad_0911"/>
      <sheetName val="Bel_TV_0912"/>
      <sheetName val="Bel_rad_0912"/>
      <sheetName val="Bel_TV_0913"/>
      <sheetName val="Bel_rad_0913"/>
      <sheetName val="Bel_TV_0914"/>
      <sheetName val="Bel_rad_0914"/>
      <sheetName val="Bel_TV_0915"/>
      <sheetName val="Bel_rad_0915"/>
      <sheetName val="Bel_TV_0916"/>
      <sheetName val="Bel_rad_0916"/>
      <sheetName val="Bel_TV_0917"/>
      <sheetName val="Bel_rad_0917"/>
      <sheetName val="Bel_TV_0918"/>
      <sheetName val="Bel_rad_0918"/>
      <sheetName val="opciona"/>
      <sheetName val="Data"/>
      <sheetName val="CTA CORR"/>
      <sheetName val="bac4"/>
      <sheetName val="revised_msn fall fash &amp; beauty"/>
      <sheetName val="listes déroulantes"/>
      <sheetName val="BASE"/>
      <sheetName val="TCD PLAN MEDIA"/>
      <sheetName val="TCD PLAN TRAFFICKING"/>
      <sheetName val="super_auto_enero"/>
      <sheetName val="chef's_url_match_txt"/>
      <sheetName val="PRC-TV_(0)"/>
    </sheetNames>
    <sheetDataSet>
      <sheetData sheetId="0" refreshError="1"/>
      <sheetData sheetId="1">
        <row r="15">
          <cell r="C15" t="str">
            <v>FACTORES</v>
          </cell>
        </row>
      </sheetData>
      <sheetData sheetId="2" refreshError="1">
        <row r="15">
          <cell r="C15" t="str">
            <v>FACTORES</v>
          </cell>
          <cell r="D15" t="str">
            <v>PESO</v>
          </cell>
          <cell r="E15" t="str">
            <v>NIVEL MÍNIMO</v>
          </cell>
          <cell r="F15">
            <v>0</v>
          </cell>
          <cell r="G15" t="str">
            <v>FRECUENCIA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 t="str">
            <v>NIVEL MÁXIMO</v>
          </cell>
        </row>
        <row r="16">
          <cell r="G16">
            <v>2</v>
          </cell>
          <cell r="H16">
            <v>3</v>
          </cell>
          <cell r="I16">
            <v>4</v>
          </cell>
          <cell r="J16">
            <v>5</v>
          </cell>
          <cell r="K16">
            <v>6</v>
          </cell>
          <cell r="L16">
            <v>7</v>
          </cell>
          <cell r="M16">
            <v>8</v>
          </cell>
          <cell r="N16">
            <v>9</v>
          </cell>
          <cell r="O16">
            <v>10</v>
          </cell>
          <cell r="P16">
            <v>11</v>
          </cell>
          <cell r="Q16">
            <v>12</v>
          </cell>
        </row>
        <row r="17">
          <cell r="C17" t="str">
            <v>PARTICIPACIÓN DE MERCADO</v>
          </cell>
          <cell r="D17">
            <v>3</v>
          </cell>
          <cell r="E17">
            <v>0</v>
          </cell>
          <cell r="F17" t="str">
            <v>ALTA</v>
          </cell>
          <cell r="G17">
            <v>0</v>
          </cell>
          <cell r="H17">
            <v>0</v>
          </cell>
          <cell r="I17">
            <v>0</v>
          </cell>
          <cell r="J17">
            <v>4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 t="str">
            <v>BAJA</v>
          </cell>
          <cell r="S17">
            <v>0</v>
          </cell>
          <cell r="T17">
            <v>12</v>
          </cell>
        </row>
        <row r="18">
          <cell r="C18" t="str">
            <v>COMPETENCIA</v>
          </cell>
          <cell r="D18">
            <v>5</v>
          </cell>
          <cell r="E18">
            <v>0</v>
          </cell>
          <cell r="F18" t="str">
            <v>NINGUNA</v>
          </cell>
          <cell r="G18">
            <v>0</v>
          </cell>
          <cell r="H18">
            <v>0</v>
          </cell>
          <cell r="I18">
            <v>0</v>
          </cell>
          <cell r="J18">
            <v>4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Q18">
            <v>0</v>
          </cell>
          <cell r="R18" t="str">
            <v>INTENSA</v>
          </cell>
          <cell r="S18">
            <v>0</v>
          </cell>
          <cell r="T18">
            <v>20</v>
          </cell>
        </row>
        <row r="19">
          <cell r="C19" t="str">
            <v>LEALTAD A LA MARCA</v>
          </cell>
          <cell r="D19">
            <v>5</v>
          </cell>
          <cell r="E19">
            <v>0</v>
          </cell>
          <cell r="F19" t="str">
            <v>ALTA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6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Q19">
            <v>0</v>
          </cell>
          <cell r="R19" t="str">
            <v>BAJA</v>
          </cell>
          <cell r="S19">
            <v>0</v>
          </cell>
          <cell r="T19">
            <v>30</v>
          </cell>
        </row>
        <row r="20">
          <cell r="C20" t="str">
            <v>CICLO DE COMPRA</v>
          </cell>
          <cell r="D20">
            <v>4</v>
          </cell>
          <cell r="E20">
            <v>0</v>
          </cell>
          <cell r="F20" t="str">
            <v>ALTO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7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Q20">
            <v>0</v>
          </cell>
          <cell r="R20" t="str">
            <v>BAJO</v>
          </cell>
          <cell r="S20">
            <v>0</v>
          </cell>
          <cell r="T20">
            <v>28</v>
          </cell>
        </row>
        <row r="21">
          <cell r="C21" t="str">
            <v>PRECIO PRODUCTO vS COMPETENCIA</v>
          </cell>
          <cell r="D21">
            <v>3</v>
          </cell>
          <cell r="E21">
            <v>0</v>
          </cell>
          <cell r="F21" t="str">
            <v>BAJO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8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 t="str">
            <v>ALTO</v>
          </cell>
          <cell r="S21">
            <v>0</v>
          </cell>
          <cell r="T21">
            <v>24</v>
          </cell>
        </row>
        <row r="22">
          <cell r="C22" t="str">
            <v>APOYOS PROMOCIONALES</v>
          </cell>
          <cell r="D22">
            <v>3</v>
          </cell>
          <cell r="E22">
            <v>0</v>
          </cell>
          <cell r="F22" t="str">
            <v>EXISTENTES</v>
          </cell>
          <cell r="G22">
            <v>0</v>
          </cell>
          <cell r="H22">
            <v>3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 t="str">
            <v>INEXISTENTES</v>
          </cell>
          <cell r="S22">
            <v>0</v>
          </cell>
          <cell r="T22">
            <v>9</v>
          </cell>
        </row>
        <row r="23">
          <cell r="C23" t="str">
            <v>DIFERENCIACION DEL PRODUCTO</v>
          </cell>
          <cell r="D23">
            <v>3</v>
          </cell>
          <cell r="E23">
            <v>0</v>
          </cell>
          <cell r="F23" t="str">
            <v>EXISTENTES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6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 t="str">
            <v>INEXISTENTES</v>
          </cell>
          <cell r="S23">
            <v>0</v>
          </cell>
          <cell r="T23">
            <v>18</v>
          </cell>
        </row>
        <row r="24">
          <cell r="C24" t="str">
            <v>PRODUCTO</v>
          </cell>
          <cell r="D24">
            <v>3</v>
          </cell>
          <cell r="E24">
            <v>0</v>
          </cell>
          <cell r="F24" t="str">
            <v>ESTABLECIDO</v>
          </cell>
          <cell r="G24">
            <v>0</v>
          </cell>
          <cell r="H24">
            <v>0</v>
          </cell>
          <cell r="I24">
            <v>4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 t="str">
            <v>EN INTRODUCCION</v>
          </cell>
          <cell r="S24">
            <v>0</v>
          </cell>
          <cell r="T24">
            <v>12</v>
          </cell>
        </row>
        <row r="25">
          <cell r="C25" t="str">
            <v>NOTORIEDAD DE LA MARCA vs COMPETENCIA</v>
          </cell>
          <cell r="D25">
            <v>4</v>
          </cell>
          <cell r="E25">
            <v>0</v>
          </cell>
          <cell r="F25" t="str">
            <v>ALTA</v>
          </cell>
          <cell r="G25">
            <v>0</v>
          </cell>
          <cell r="H25">
            <v>0</v>
          </cell>
          <cell r="I25">
            <v>4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 t="str">
            <v>BAJA</v>
          </cell>
          <cell r="S25">
            <v>0</v>
          </cell>
          <cell r="T25">
            <v>16</v>
          </cell>
        </row>
        <row r="26">
          <cell r="C26" t="str">
            <v>MECÁNICA DE COMPRA</v>
          </cell>
          <cell r="D26">
            <v>2</v>
          </cell>
          <cell r="E26">
            <v>0</v>
          </cell>
          <cell r="F26" t="str">
            <v>RACIONAL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6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 t="str">
            <v>IMPULSIVA</v>
          </cell>
          <cell r="S26">
            <v>0</v>
          </cell>
          <cell r="T26">
            <v>12</v>
          </cell>
        </row>
        <row r="27">
          <cell r="C27" t="str">
            <v>CATEGORÍA DE MERCADO</v>
          </cell>
          <cell r="D27">
            <v>2</v>
          </cell>
          <cell r="E27">
            <v>0</v>
          </cell>
          <cell r="F27" t="str">
            <v>SELECTIVA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9</v>
          </cell>
          <cell r="O27">
            <v>0</v>
          </cell>
          <cell r="P27">
            <v>0</v>
          </cell>
          <cell r="Q27">
            <v>0</v>
          </cell>
          <cell r="R27" t="str">
            <v>MASIVA</v>
          </cell>
          <cell r="S27">
            <v>0</v>
          </cell>
          <cell r="T27">
            <v>18</v>
          </cell>
        </row>
        <row r="30">
          <cell r="C30" t="str">
            <v>COMPLEJIDAD DEL MENSAJE</v>
          </cell>
          <cell r="D30">
            <v>5</v>
          </cell>
          <cell r="E30">
            <v>0</v>
          </cell>
          <cell r="F30" t="str">
            <v>SIMPLE</v>
          </cell>
          <cell r="G30">
            <v>2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 t="str">
            <v>COMPLEJO</v>
          </cell>
          <cell r="S30">
            <v>0</v>
          </cell>
          <cell r="T30">
            <v>10</v>
          </cell>
        </row>
        <row r="31">
          <cell r="C31" t="str">
            <v>NOTORIEDAD/DIFERENCIACIÓN</v>
          </cell>
          <cell r="D31">
            <v>4</v>
          </cell>
          <cell r="E31">
            <v>0</v>
          </cell>
          <cell r="F31" t="str">
            <v>ALTA</v>
          </cell>
          <cell r="G31">
            <v>2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 t="str">
            <v>BAJA</v>
          </cell>
          <cell r="S31">
            <v>0</v>
          </cell>
          <cell r="T31">
            <v>8</v>
          </cell>
        </row>
        <row r="32">
          <cell r="C32" t="str">
            <v>NÚMERO DE EJECUCIONES</v>
          </cell>
          <cell r="D32">
            <v>3</v>
          </cell>
          <cell r="E32">
            <v>0</v>
          </cell>
          <cell r="F32" t="str">
            <v>ÚNICO</v>
          </cell>
          <cell r="G32">
            <v>2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0</v>
          </cell>
          <cell r="Q32">
            <v>0</v>
          </cell>
          <cell r="R32" t="str">
            <v>VARIOS</v>
          </cell>
          <cell r="S32">
            <v>0</v>
          </cell>
          <cell r="T32">
            <v>6</v>
          </cell>
        </row>
        <row r="33">
          <cell r="C33" t="str">
            <v>DURACIÓN DEL SPOT</v>
          </cell>
          <cell r="D33">
            <v>3</v>
          </cell>
          <cell r="E33">
            <v>0</v>
          </cell>
          <cell r="F33" t="str">
            <v>LARGA</v>
          </cell>
          <cell r="G33">
            <v>0</v>
          </cell>
          <cell r="H33">
            <v>0</v>
          </cell>
          <cell r="I33">
            <v>0</v>
          </cell>
          <cell r="J33">
            <v>5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 t="str">
            <v>CORTA</v>
          </cell>
          <cell r="S33">
            <v>0</v>
          </cell>
          <cell r="T33">
            <v>15</v>
          </cell>
        </row>
        <row r="34">
          <cell r="C34" t="str">
            <v>SINERGIA  COMUNICACION EN OTROS MEDIOS</v>
          </cell>
          <cell r="D34">
            <v>3</v>
          </cell>
          <cell r="E34">
            <v>0</v>
          </cell>
          <cell r="F34" t="str">
            <v xml:space="preserve">ALTA 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11</v>
          </cell>
          <cell r="Q34">
            <v>0</v>
          </cell>
          <cell r="R34" t="str">
            <v>BAJA</v>
          </cell>
          <cell r="S34">
            <v>0</v>
          </cell>
          <cell r="T34">
            <v>33</v>
          </cell>
        </row>
        <row r="35">
          <cell r="C35" t="str">
            <v>TIPO DE CAMPAÑA</v>
          </cell>
          <cell r="D35">
            <v>3</v>
          </cell>
          <cell r="E35">
            <v>0</v>
          </cell>
          <cell r="F35" t="str">
            <v>IMAGEN</v>
          </cell>
          <cell r="G35">
            <v>0</v>
          </cell>
          <cell r="H35">
            <v>3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 t="str">
            <v>VENTA</v>
          </cell>
          <cell r="S35">
            <v>0</v>
          </cell>
          <cell r="T35">
            <v>9</v>
          </cell>
        </row>
        <row r="36">
          <cell r="C36" t="str">
            <v>LINEA DE COMUNICACIÓN</v>
          </cell>
          <cell r="D36">
            <v>3</v>
          </cell>
          <cell r="E36">
            <v>0</v>
          </cell>
          <cell r="F36" t="str">
            <v>CONTINUIDAD</v>
          </cell>
          <cell r="G36">
            <v>0</v>
          </cell>
          <cell r="H36">
            <v>0</v>
          </cell>
          <cell r="I36">
            <v>0</v>
          </cell>
          <cell r="J36">
            <v>5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0</v>
          </cell>
          <cell r="Q36">
            <v>0</v>
          </cell>
          <cell r="R36" t="str">
            <v>NUEVA IMAGEN</v>
          </cell>
          <cell r="S36">
            <v>0</v>
          </cell>
          <cell r="T36">
            <v>15</v>
          </cell>
        </row>
        <row r="38">
          <cell r="C38" t="str">
            <v>SATURACION</v>
          </cell>
          <cell r="D38">
            <v>5</v>
          </cell>
          <cell r="E38">
            <v>0</v>
          </cell>
          <cell r="F38" t="str">
            <v>BAJO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11</v>
          </cell>
          <cell r="Q38">
            <v>0</v>
          </cell>
          <cell r="R38" t="str">
            <v>ALTO</v>
          </cell>
          <cell r="S38">
            <v>0</v>
          </cell>
          <cell r="T38">
            <v>55</v>
          </cell>
        </row>
        <row r="39">
          <cell r="C39" t="str">
            <v>ACTIVIDAD PUBLICITARIA</v>
          </cell>
          <cell r="D39">
            <v>3</v>
          </cell>
          <cell r="E39">
            <v>0</v>
          </cell>
          <cell r="F39" t="str">
            <v>RECIENTE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6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 t="str">
            <v>AISLADA</v>
          </cell>
          <cell r="S39">
            <v>0</v>
          </cell>
          <cell r="T39">
            <v>18</v>
          </cell>
        </row>
        <row r="40">
          <cell r="C40" t="str">
            <v>MIX DE MEDIOS</v>
          </cell>
          <cell r="D40">
            <v>3</v>
          </cell>
          <cell r="E40">
            <v>0</v>
          </cell>
          <cell r="F40" t="str">
            <v>MULTIPLES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11</v>
          </cell>
          <cell r="Q40">
            <v>0</v>
          </cell>
          <cell r="R40" t="str">
            <v>UNICO</v>
          </cell>
          <cell r="S40">
            <v>0</v>
          </cell>
          <cell r="T40">
            <v>33</v>
          </cell>
        </row>
        <row r="41">
          <cell r="C41" t="str">
            <v>CREATIVIDAD EN MEDIOS (FORMATOS,PATROC..)</v>
          </cell>
          <cell r="D41">
            <v>3</v>
          </cell>
          <cell r="E41">
            <v>0</v>
          </cell>
          <cell r="F41" t="str">
            <v>MULTIPLES</v>
          </cell>
          <cell r="G41">
            <v>0</v>
          </cell>
          <cell r="H41">
            <v>0</v>
          </cell>
          <cell r="I41">
            <v>4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 t="str">
            <v>UNICA</v>
          </cell>
          <cell r="S41">
            <v>0</v>
          </cell>
          <cell r="T41">
            <v>12</v>
          </cell>
        </row>
        <row r="42">
          <cell r="C42" t="str">
            <v>ESTACIONALIDAD (Nº FASES CAMPAÑA)</v>
          </cell>
          <cell r="D42">
            <v>4</v>
          </cell>
          <cell r="E42">
            <v>0</v>
          </cell>
          <cell r="F42" t="str">
            <v>ALTA</v>
          </cell>
          <cell r="G42">
            <v>0</v>
          </cell>
          <cell r="H42">
            <v>0</v>
          </cell>
          <cell r="I42">
            <v>4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  <cell r="O42">
            <v>0</v>
          </cell>
          <cell r="P42">
            <v>0</v>
          </cell>
          <cell r="Q42">
            <v>0</v>
          </cell>
          <cell r="R42" t="str">
            <v>BAJA</v>
          </cell>
          <cell r="S42">
            <v>0</v>
          </cell>
          <cell r="T42">
            <v>16</v>
          </cell>
        </row>
        <row r="43">
          <cell r="C43" t="str">
            <v xml:space="preserve">TARGET GROUP </v>
          </cell>
          <cell r="D43">
            <v>3</v>
          </cell>
          <cell r="E43">
            <v>0</v>
          </cell>
          <cell r="F43" t="str">
            <v xml:space="preserve">RECEPTIVO </v>
          </cell>
          <cell r="G43">
            <v>0</v>
          </cell>
          <cell r="H43">
            <v>3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 t="str">
            <v>NO RECEPTIVO</v>
          </cell>
          <cell r="S43">
            <v>0</v>
          </cell>
          <cell r="T43">
            <v>9</v>
          </cell>
        </row>
        <row r="44">
          <cell r="C44" t="str">
            <v>ACTIVIDAD COMPETENCIA S.O.V.</v>
          </cell>
          <cell r="D44">
            <v>5</v>
          </cell>
          <cell r="E44">
            <v>0</v>
          </cell>
          <cell r="F44" t="str">
            <v>BAJA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7</v>
          </cell>
          <cell r="M44">
            <v>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 t="str">
            <v>ALTA</v>
          </cell>
          <cell r="S44">
            <v>0</v>
          </cell>
          <cell r="T44">
            <v>35</v>
          </cell>
        </row>
        <row r="45">
          <cell r="C45" t="str">
            <v>FASE DE CAMPAÑA</v>
          </cell>
          <cell r="D45">
            <v>3</v>
          </cell>
          <cell r="E45">
            <v>0</v>
          </cell>
          <cell r="F45" t="str">
            <v>MANTENIMIENTO</v>
          </cell>
          <cell r="G45">
            <v>0</v>
          </cell>
          <cell r="H45">
            <v>0</v>
          </cell>
          <cell r="I45">
            <v>0</v>
          </cell>
          <cell r="J45">
            <v>5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 t="str">
            <v>LANZAMIENTO</v>
          </cell>
          <cell r="S45">
            <v>0</v>
          </cell>
          <cell r="T45">
            <v>15</v>
          </cell>
        </row>
        <row r="46">
          <cell r="C46">
            <v>60</v>
          </cell>
          <cell r="D46">
            <v>0</v>
          </cell>
          <cell r="E46" t="str">
            <v>FRECUENCIA EFECTIVA RECOMENDADA: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5.4755824790307539</v>
          </cell>
        </row>
        <row r="47">
          <cell r="D47" t="str">
            <v>NIVEL GRPS RECOMENDADO     1200</v>
          </cell>
          <cell r="E47" t="str">
            <v>GRPS  RECOMENDADO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900</v>
          </cell>
        </row>
      </sheetData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>
        <row r="15">
          <cell r="C15" t="str">
            <v>FACTORES</v>
          </cell>
        </row>
      </sheetData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15">
          <cell r="C15" t="str">
            <v>FACTORES</v>
          </cell>
        </row>
      </sheetData>
      <sheetData sheetId="81">
        <row r="15">
          <cell r="C15" t="str">
            <v>FACTORES</v>
          </cell>
        </row>
      </sheetData>
      <sheetData sheetId="82">
        <row r="15">
          <cell r="C15" t="str">
            <v>FACTORES</v>
          </cell>
        </row>
      </sheetData>
      <sheetData sheetId="83">
        <row r="15">
          <cell r="C15" t="str">
            <v>FACTORES</v>
          </cell>
        </row>
      </sheetData>
      <sheetData sheetId="84">
        <row r="15">
          <cell r="C15" t="str">
            <v>FACTORES</v>
          </cell>
        </row>
      </sheetData>
      <sheetData sheetId="85">
        <row r="15">
          <cell r="C15" t="str">
            <v>FACTORES</v>
          </cell>
        </row>
      </sheetData>
      <sheetData sheetId="86">
        <row r="15">
          <cell r="C15" t="str">
            <v>FACTORES</v>
          </cell>
        </row>
      </sheetData>
      <sheetData sheetId="87">
        <row r="15">
          <cell r="C15" t="str">
            <v>FACTORES</v>
          </cell>
        </row>
      </sheetData>
      <sheetData sheetId="88">
        <row r="15">
          <cell r="C15" t="str">
            <v>FACTORES</v>
          </cell>
        </row>
      </sheetData>
      <sheetData sheetId="89">
        <row r="15">
          <cell r="C15" t="str">
            <v>FACTORES</v>
          </cell>
        </row>
      </sheetData>
      <sheetData sheetId="90">
        <row r="15">
          <cell r="C15" t="str">
            <v>FACTORES</v>
          </cell>
        </row>
      </sheetData>
      <sheetData sheetId="91">
        <row r="15">
          <cell r="C15" t="str">
            <v>FACTORES</v>
          </cell>
        </row>
      </sheetData>
      <sheetData sheetId="92">
        <row r="15">
          <cell r="C15" t="str">
            <v>FACTORES</v>
          </cell>
        </row>
      </sheetData>
      <sheetData sheetId="93">
        <row r="15">
          <cell r="C15" t="str">
            <v>FACTORES</v>
          </cell>
        </row>
      </sheetData>
      <sheetData sheetId="94">
        <row r="15">
          <cell r="C15" t="str">
            <v>FACTORES</v>
          </cell>
        </row>
      </sheetData>
      <sheetData sheetId="95">
        <row r="15">
          <cell r="C15" t="str">
            <v>FACTORES</v>
          </cell>
        </row>
      </sheetData>
      <sheetData sheetId="96">
        <row r="15">
          <cell r="C15" t="str">
            <v>FACTORES</v>
          </cell>
        </row>
      </sheetData>
      <sheetData sheetId="97">
        <row r="15">
          <cell r="C15" t="str">
            <v>FACTORES</v>
          </cell>
        </row>
      </sheetData>
      <sheetData sheetId="98">
        <row r="15">
          <cell r="C15" t="str">
            <v>FACTORES</v>
          </cell>
        </row>
      </sheetData>
      <sheetData sheetId="99">
        <row r="15">
          <cell r="C15" t="str">
            <v>FACTORES</v>
          </cell>
        </row>
      </sheetData>
      <sheetData sheetId="100">
        <row r="15">
          <cell r="C15" t="str">
            <v>FACTORES</v>
          </cell>
        </row>
      </sheetData>
      <sheetData sheetId="101">
        <row r="15">
          <cell r="C15" t="str">
            <v>FACTORES</v>
          </cell>
        </row>
      </sheetData>
      <sheetData sheetId="102">
        <row r="15">
          <cell r="C15" t="str">
            <v>FACTORES</v>
          </cell>
        </row>
      </sheetData>
      <sheetData sheetId="103">
        <row r="15">
          <cell r="C15" t="str">
            <v>FACTORES</v>
          </cell>
        </row>
      </sheetData>
      <sheetData sheetId="104">
        <row r="15">
          <cell r="C15" t="str">
            <v>FACTORES</v>
          </cell>
        </row>
      </sheetData>
      <sheetData sheetId="105">
        <row r="15">
          <cell r="C15" t="str">
            <v>FACTORES</v>
          </cell>
        </row>
      </sheetData>
      <sheetData sheetId="106">
        <row r="15">
          <cell r="C15" t="str">
            <v>FACTORES</v>
          </cell>
        </row>
      </sheetData>
      <sheetData sheetId="107">
        <row r="15">
          <cell r="C15" t="str">
            <v>FACTORES</v>
          </cell>
        </row>
      </sheetData>
      <sheetData sheetId="108">
        <row r="15">
          <cell r="C15" t="str">
            <v>FACTORES</v>
          </cell>
        </row>
      </sheetData>
      <sheetData sheetId="109">
        <row r="15">
          <cell r="C15" t="str">
            <v>FACTORES</v>
          </cell>
        </row>
      </sheetData>
      <sheetData sheetId="110">
        <row r="15">
          <cell r="C15" t="str">
            <v>FACTORES</v>
          </cell>
        </row>
      </sheetData>
      <sheetData sheetId="111">
        <row r="15">
          <cell r="C15" t="str">
            <v>FACTORES</v>
          </cell>
        </row>
      </sheetData>
      <sheetData sheetId="112">
        <row r="15">
          <cell r="C15" t="str">
            <v>FACTORES</v>
          </cell>
        </row>
      </sheetData>
      <sheetData sheetId="113">
        <row r="15">
          <cell r="C15" t="str">
            <v>FACTORES</v>
          </cell>
        </row>
      </sheetData>
      <sheetData sheetId="114">
        <row r="15">
          <cell r="C15" t="str">
            <v>FACTORES</v>
          </cell>
        </row>
      </sheetData>
      <sheetData sheetId="115">
        <row r="15">
          <cell r="C15" t="str">
            <v>FACTORES</v>
          </cell>
        </row>
      </sheetData>
      <sheetData sheetId="116">
        <row r="15">
          <cell r="C15" t="str">
            <v>FACTORES</v>
          </cell>
        </row>
      </sheetData>
      <sheetData sheetId="117">
        <row r="15">
          <cell r="C15" t="str">
            <v>FACTORES</v>
          </cell>
        </row>
      </sheetData>
      <sheetData sheetId="118">
        <row r="15">
          <cell r="C15" t="str">
            <v>FACTORES</v>
          </cell>
        </row>
      </sheetData>
      <sheetData sheetId="119">
        <row r="15">
          <cell r="C15" t="str">
            <v>FACTORES</v>
          </cell>
        </row>
      </sheetData>
      <sheetData sheetId="120">
        <row r="15">
          <cell r="C15" t="str">
            <v>FACTORES</v>
          </cell>
        </row>
      </sheetData>
      <sheetData sheetId="121">
        <row r="15">
          <cell r="C15" t="str">
            <v>FACTORES</v>
          </cell>
        </row>
      </sheetData>
      <sheetData sheetId="122">
        <row r="15">
          <cell r="C15" t="str">
            <v>FACTORES</v>
          </cell>
        </row>
      </sheetData>
      <sheetData sheetId="123">
        <row r="15">
          <cell r="C15" t="str">
            <v>FACTORES</v>
          </cell>
        </row>
      </sheetData>
      <sheetData sheetId="124">
        <row r="15">
          <cell r="C15" t="str">
            <v>FACTORES</v>
          </cell>
        </row>
      </sheetData>
      <sheetData sheetId="125">
        <row r="15">
          <cell r="C15" t="str">
            <v>FACTORES</v>
          </cell>
        </row>
      </sheetData>
      <sheetData sheetId="126">
        <row r="15">
          <cell r="C15" t="str">
            <v>FACTORES</v>
          </cell>
        </row>
      </sheetData>
      <sheetData sheetId="127">
        <row r="15">
          <cell r="C15" t="str">
            <v>FACTORES</v>
          </cell>
        </row>
      </sheetData>
      <sheetData sheetId="128">
        <row r="15">
          <cell r="C15" t="str">
            <v>FACTORES</v>
          </cell>
        </row>
      </sheetData>
      <sheetData sheetId="129">
        <row r="15">
          <cell r="C15" t="str">
            <v>FACTORES</v>
          </cell>
        </row>
      </sheetData>
      <sheetData sheetId="130">
        <row r="15">
          <cell r="C15" t="str">
            <v>FACTORES</v>
          </cell>
        </row>
      </sheetData>
      <sheetData sheetId="131">
        <row r="15">
          <cell r="C15" t="str">
            <v>FACTORES</v>
          </cell>
        </row>
      </sheetData>
      <sheetData sheetId="132">
        <row r="15">
          <cell r="C15" t="str">
            <v>FACTORES</v>
          </cell>
        </row>
      </sheetData>
      <sheetData sheetId="133">
        <row r="15">
          <cell r="C15" t="str">
            <v>FACTORES</v>
          </cell>
        </row>
      </sheetData>
      <sheetData sheetId="134">
        <row r="15">
          <cell r="C15" t="str">
            <v>FACTORES</v>
          </cell>
        </row>
      </sheetData>
      <sheetData sheetId="135">
        <row r="15">
          <cell r="C15" t="str">
            <v>FACTORES</v>
          </cell>
        </row>
      </sheetData>
      <sheetData sheetId="136">
        <row r="15">
          <cell r="C15" t="str">
            <v>FACTORES</v>
          </cell>
        </row>
      </sheetData>
      <sheetData sheetId="137">
        <row r="15">
          <cell r="C15" t="str">
            <v>FACTORES</v>
          </cell>
        </row>
      </sheetData>
      <sheetData sheetId="138">
        <row r="15">
          <cell r="C15" t="str">
            <v>FACTORES</v>
          </cell>
        </row>
      </sheetData>
      <sheetData sheetId="139">
        <row r="15">
          <cell r="C15" t="str">
            <v>FACTORES</v>
          </cell>
        </row>
      </sheetData>
      <sheetData sheetId="140">
        <row r="15">
          <cell r="C15" t="str">
            <v>FACTORES</v>
          </cell>
        </row>
      </sheetData>
      <sheetData sheetId="141">
        <row r="15">
          <cell r="C15" t="str">
            <v>FACTORES</v>
          </cell>
        </row>
      </sheetData>
      <sheetData sheetId="142">
        <row r="15">
          <cell r="C15" t="str">
            <v>FACTORES</v>
          </cell>
        </row>
      </sheetData>
      <sheetData sheetId="143">
        <row r="15">
          <cell r="C15" t="str">
            <v>FACTORES</v>
          </cell>
        </row>
      </sheetData>
      <sheetData sheetId="144">
        <row r="15">
          <cell r="C15" t="str">
            <v>FACTORES</v>
          </cell>
        </row>
      </sheetData>
      <sheetData sheetId="145">
        <row r="15">
          <cell r="C15" t="str">
            <v>FACTORES</v>
          </cell>
        </row>
      </sheetData>
      <sheetData sheetId="146">
        <row r="15">
          <cell r="C15" t="str">
            <v>FACTORES</v>
          </cell>
        </row>
      </sheetData>
      <sheetData sheetId="147">
        <row r="15">
          <cell r="C15" t="str">
            <v>FACTORES</v>
          </cell>
        </row>
      </sheetData>
      <sheetData sheetId="148">
        <row r="15">
          <cell r="C15" t="str">
            <v>FACTORES</v>
          </cell>
        </row>
      </sheetData>
      <sheetData sheetId="149">
        <row r="15">
          <cell r="C15" t="str">
            <v>FACTORES</v>
          </cell>
        </row>
      </sheetData>
      <sheetData sheetId="150">
        <row r="15">
          <cell r="C15" t="str">
            <v>FACTORES</v>
          </cell>
        </row>
      </sheetData>
      <sheetData sheetId="151">
        <row r="15">
          <cell r="C15" t="str">
            <v>FACTORES</v>
          </cell>
        </row>
      </sheetData>
      <sheetData sheetId="152">
        <row r="15">
          <cell r="C15" t="str">
            <v>FACTORES</v>
          </cell>
        </row>
      </sheetData>
      <sheetData sheetId="153">
        <row r="15">
          <cell r="C15" t="str">
            <v>FACTORES</v>
          </cell>
        </row>
      </sheetData>
      <sheetData sheetId="154">
        <row r="15">
          <cell r="C15" t="str">
            <v>FACTORES</v>
          </cell>
        </row>
      </sheetData>
      <sheetData sheetId="155">
        <row r="15">
          <cell r="C15" t="str">
            <v>FACTORES</v>
          </cell>
        </row>
      </sheetData>
      <sheetData sheetId="156">
        <row r="15">
          <cell r="C15" t="str">
            <v>FACTORES</v>
          </cell>
        </row>
      </sheetData>
      <sheetData sheetId="157">
        <row r="15">
          <cell r="C15" t="str">
            <v>FACTORES</v>
          </cell>
        </row>
      </sheetData>
      <sheetData sheetId="158">
        <row r="15">
          <cell r="C15" t="str">
            <v>FACTORES</v>
          </cell>
        </row>
      </sheetData>
      <sheetData sheetId="159">
        <row r="15">
          <cell r="C15" t="str">
            <v>FACTORES</v>
          </cell>
        </row>
      </sheetData>
      <sheetData sheetId="160">
        <row r="15">
          <cell r="C15" t="str">
            <v>FACTORES</v>
          </cell>
        </row>
      </sheetData>
      <sheetData sheetId="161">
        <row r="15">
          <cell r="C15" t="str">
            <v>FACTORES</v>
          </cell>
        </row>
      </sheetData>
      <sheetData sheetId="162">
        <row r="15">
          <cell r="C15" t="str">
            <v>FACTORES</v>
          </cell>
        </row>
      </sheetData>
      <sheetData sheetId="163">
        <row r="15">
          <cell r="C15" t="str">
            <v>FACTORES</v>
          </cell>
        </row>
      </sheetData>
      <sheetData sheetId="164">
        <row r="15">
          <cell r="C15" t="str">
            <v>FACTORES</v>
          </cell>
        </row>
      </sheetData>
      <sheetData sheetId="165">
        <row r="15">
          <cell r="C15" t="str">
            <v>FACTORES</v>
          </cell>
        </row>
      </sheetData>
      <sheetData sheetId="166">
        <row r="15">
          <cell r="C15" t="str">
            <v>FACTORES</v>
          </cell>
        </row>
      </sheetData>
      <sheetData sheetId="167">
        <row r="15">
          <cell r="C15" t="str">
            <v>FACTORES</v>
          </cell>
        </row>
      </sheetData>
      <sheetData sheetId="168" refreshError="1"/>
      <sheetData sheetId="169">
        <row r="15">
          <cell r="C15" t="str">
            <v>FACTORES</v>
          </cell>
        </row>
      </sheetData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>
        <row r="15">
          <cell r="C15" t="str">
            <v>FACTORES</v>
          </cell>
        </row>
      </sheetData>
      <sheetData sheetId="179">
        <row r="15">
          <cell r="C15" t="str">
            <v>FACTORES</v>
          </cell>
        </row>
      </sheetData>
      <sheetData sheetId="180">
        <row r="15">
          <cell r="C15" t="str">
            <v>FACTORES</v>
          </cell>
        </row>
      </sheetData>
      <sheetData sheetId="181">
        <row r="15">
          <cell r="C15" t="str">
            <v>FACTORES</v>
          </cell>
        </row>
      </sheetData>
      <sheetData sheetId="182">
        <row r="15">
          <cell r="C15" t="str">
            <v>FACTORES</v>
          </cell>
        </row>
      </sheetData>
      <sheetData sheetId="183">
        <row r="15">
          <cell r="C15" t="str">
            <v>FACTORES</v>
          </cell>
        </row>
      </sheetData>
      <sheetData sheetId="184">
        <row r="15">
          <cell r="C15" t="str">
            <v>FACTORES</v>
          </cell>
        </row>
      </sheetData>
      <sheetData sheetId="185">
        <row r="15">
          <cell r="C15" t="str">
            <v>FACTORES</v>
          </cell>
        </row>
      </sheetData>
      <sheetData sheetId="186">
        <row r="15">
          <cell r="C15" t="str">
            <v>FACTORES</v>
          </cell>
        </row>
      </sheetData>
      <sheetData sheetId="187">
        <row r="15">
          <cell r="C15" t="str">
            <v>FACTORES</v>
          </cell>
        </row>
      </sheetData>
      <sheetData sheetId="188">
        <row r="15">
          <cell r="C15" t="str">
            <v>FACTORES</v>
          </cell>
        </row>
      </sheetData>
      <sheetData sheetId="189">
        <row r="15">
          <cell r="C15" t="str">
            <v>FACTORES</v>
          </cell>
        </row>
      </sheetData>
      <sheetData sheetId="190">
        <row r="15">
          <cell r="C15" t="str">
            <v>FACTORES</v>
          </cell>
        </row>
      </sheetData>
      <sheetData sheetId="191">
        <row r="15">
          <cell r="C15" t="str">
            <v>FACTORES</v>
          </cell>
        </row>
      </sheetData>
      <sheetData sheetId="192">
        <row r="15">
          <cell r="C15" t="str">
            <v>FACTORES</v>
          </cell>
        </row>
      </sheetData>
      <sheetData sheetId="193">
        <row r="15">
          <cell r="C15" t="str">
            <v>FACTORES</v>
          </cell>
        </row>
      </sheetData>
      <sheetData sheetId="194">
        <row r="15">
          <cell r="C15" t="str">
            <v>FACTORES</v>
          </cell>
        </row>
      </sheetData>
      <sheetData sheetId="195">
        <row r="15">
          <cell r="C15" t="str">
            <v>FACTORES</v>
          </cell>
        </row>
      </sheetData>
      <sheetData sheetId="196">
        <row r="15">
          <cell r="C15" t="str">
            <v>FACTORES</v>
          </cell>
        </row>
      </sheetData>
      <sheetData sheetId="197">
        <row r="15">
          <cell r="C15" t="str">
            <v>FACTORES</v>
          </cell>
        </row>
      </sheetData>
      <sheetData sheetId="198">
        <row r="15">
          <cell r="C15" t="str">
            <v>FACTORES</v>
          </cell>
        </row>
      </sheetData>
      <sheetData sheetId="199">
        <row r="15">
          <cell r="C15" t="str">
            <v>FACTORES</v>
          </cell>
        </row>
      </sheetData>
      <sheetData sheetId="200">
        <row r="15">
          <cell r="C15" t="str">
            <v>FACTORES</v>
          </cell>
        </row>
      </sheetData>
      <sheetData sheetId="201">
        <row r="15">
          <cell r="C15" t="str">
            <v>FACTORES</v>
          </cell>
        </row>
      </sheetData>
      <sheetData sheetId="202">
        <row r="15">
          <cell r="C15" t="str">
            <v>FACTORES</v>
          </cell>
        </row>
      </sheetData>
      <sheetData sheetId="203">
        <row r="15">
          <cell r="C15" t="str">
            <v>FACTORES</v>
          </cell>
        </row>
      </sheetData>
      <sheetData sheetId="204">
        <row r="15">
          <cell r="C15" t="str">
            <v>FACTORES</v>
          </cell>
        </row>
      </sheetData>
      <sheetData sheetId="205">
        <row r="15">
          <cell r="C15" t="str">
            <v>FACTORES</v>
          </cell>
        </row>
      </sheetData>
      <sheetData sheetId="206">
        <row r="15">
          <cell r="C15" t="str">
            <v>FACTORES</v>
          </cell>
        </row>
      </sheetData>
      <sheetData sheetId="207">
        <row r="15">
          <cell r="C15" t="str">
            <v>FACTORES</v>
          </cell>
        </row>
      </sheetData>
      <sheetData sheetId="208">
        <row r="15">
          <cell r="C15" t="str">
            <v>FACTORES</v>
          </cell>
        </row>
      </sheetData>
      <sheetData sheetId="209">
        <row r="15">
          <cell r="C15" t="str">
            <v>FACTORES</v>
          </cell>
        </row>
      </sheetData>
      <sheetData sheetId="210">
        <row r="15">
          <cell r="C15" t="str">
            <v>FACTORES</v>
          </cell>
        </row>
      </sheetData>
      <sheetData sheetId="211">
        <row r="15">
          <cell r="C15" t="str">
            <v>FACTORES</v>
          </cell>
        </row>
      </sheetData>
      <sheetData sheetId="212">
        <row r="15">
          <cell r="C15" t="str">
            <v>FACTORES</v>
          </cell>
        </row>
      </sheetData>
      <sheetData sheetId="213">
        <row r="15">
          <cell r="C15" t="str">
            <v>FACTORES</v>
          </cell>
        </row>
      </sheetData>
      <sheetData sheetId="214">
        <row r="15">
          <cell r="C15" t="str">
            <v>FACTORES</v>
          </cell>
        </row>
      </sheetData>
      <sheetData sheetId="215">
        <row r="15">
          <cell r="C15" t="str">
            <v>FACTORES</v>
          </cell>
        </row>
      </sheetData>
      <sheetData sheetId="216">
        <row r="15">
          <cell r="C15" t="str">
            <v>FACTORES</v>
          </cell>
        </row>
      </sheetData>
      <sheetData sheetId="217">
        <row r="15">
          <cell r="C15" t="str">
            <v>FACTORES</v>
          </cell>
        </row>
      </sheetData>
      <sheetData sheetId="218">
        <row r="15">
          <cell r="C15" t="str">
            <v>FACTORES</v>
          </cell>
        </row>
      </sheetData>
      <sheetData sheetId="219">
        <row r="15">
          <cell r="C15" t="str">
            <v>FACTORES</v>
          </cell>
        </row>
      </sheetData>
      <sheetData sheetId="220">
        <row r="15">
          <cell r="C15" t="str">
            <v>FACTORES</v>
          </cell>
        </row>
      </sheetData>
      <sheetData sheetId="221">
        <row r="15">
          <cell r="C15" t="str">
            <v>FACTORES</v>
          </cell>
        </row>
      </sheetData>
      <sheetData sheetId="222">
        <row r="15">
          <cell r="C15" t="str">
            <v>FACTORES</v>
          </cell>
        </row>
      </sheetData>
      <sheetData sheetId="223">
        <row r="15">
          <cell r="C15" t="str">
            <v>FACTORES</v>
          </cell>
        </row>
      </sheetData>
      <sheetData sheetId="224">
        <row r="15">
          <cell r="C15" t="str">
            <v>FACTORES</v>
          </cell>
        </row>
      </sheetData>
      <sheetData sheetId="225">
        <row r="15">
          <cell r="C15" t="str">
            <v>FACTORES</v>
          </cell>
        </row>
      </sheetData>
      <sheetData sheetId="226">
        <row r="15">
          <cell r="C15" t="str">
            <v>FACTORES</v>
          </cell>
        </row>
      </sheetData>
      <sheetData sheetId="227" refreshError="1"/>
      <sheetData sheetId="228">
        <row r="15">
          <cell r="C15" t="str">
            <v>FACTORES</v>
          </cell>
        </row>
      </sheetData>
      <sheetData sheetId="229">
        <row r="15">
          <cell r="C15" t="str">
            <v>FACTORES</v>
          </cell>
        </row>
      </sheetData>
      <sheetData sheetId="230">
        <row r="15">
          <cell r="C15" t="str">
            <v>FACTORES</v>
          </cell>
        </row>
      </sheetData>
      <sheetData sheetId="231">
        <row r="15">
          <cell r="C15" t="str">
            <v>FACTORES</v>
          </cell>
        </row>
      </sheetData>
      <sheetData sheetId="232">
        <row r="15">
          <cell r="C15" t="str">
            <v>FACTORES</v>
          </cell>
        </row>
      </sheetData>
      <sheetData sheetId="233">
        <row r="15">
          <cell r="C15" t="str">
            <v>FACTORES</v>
          </cell>
        </row>
      </sheetData>
      <sheetData sheetId="234">
        <row r="15">
          <cell r="C15" t="str">
            <v>FACTORES</v>
          </cell>
        </row>
      </sheetData>
      <sheetData sheetId="235">
        <row r="15">
          <cell r="C15" t="str">
            <v>FACTORES</v>
          </cell>
        </row>
      </sheetData>
      <sheetData sheetId="236">
        <row r="15">
          <cell r="C15" t="str">
            <v>FACTORES</v>
          </cell>
        </row>
      </sheetData>
      <sheetData sheetId="237">
        <row r="15">
          <cell r="C15" t="str">
            <v>FACTORES</v>
          </cell>
        </row>
      </sheetData>
      <sheetData sheetId="238">
        <row r="15">
          <cell r="C15" t="str">
            <v>FACTORES</v>
          </cell>
        </row>
      </sheetData>
      <sheetData sheetId="239">
        <row r="15">
          <cell r="C15" t="str">
            <v>FACTORES</v>
          </cell>
        </row>
      </sheetData>
      <sheetData sheetId="240">
        <row r="15">
          <cell r="C15" t="str">
            <v>FACTORES</v>
          </cell>
        </row>
      </sheetData>
      <sheetData sheetId="241">
        <row r="15">
          <cell r="C15" t="str">
            <v>FACTORES</v>
          </cell>
        </row>
      </sheetData>
      <sheetData sheetId="242">
        <row r="15">
          <cell r="C15" t="str">
            <v>FACTORES</v>
          </cell>
        </row>
      </sheetData>
      <sheetData sheetId="243">
        <row r="15">
          <cell r="C15" t="str">
            <v>FACTORES</v>
          </cell>
        </row>
      </sheetData>
      <sheetData sheetId="244">
        <row r="15">
          <cell r="C15" t="str">
            <v>FACTORES</v>
          </cell>
        </row>
      </sheetData>
      <sheetData sheetId="245">
        <row r="15">
          <cell r="C15" t="str">
            <v>FACTORES</v>
          </cell>
        </row>
      </sheetData>
      <sheetData sheetId="246">
        <row r="15">
          <cell r="C15" t="str">
            <v>FACTORES</v>
          </cell>
        </row>
      </sheetData>
      <sheetData sheetId="247">
        <row r="15">
          <cell r="C15" t="str">
            <v>FACTORES</v>
          </cell>
        </row>
      </sheetData>
      <sheetData sheetId="248">
        <row r="15">
          <cell r="C15" t="str">
            <v>FACTORES</v>
          </cell>
        </row>
      </sheetData>
      <sheetData sheetId="249">
        <row r="15">
          <cell r="C15" t="str">
            <v>FACTORES</v>
          </cell>
        </row>
      </sheetData>
      <sheetData sheetId="250">
        <row r="15">
          <cell r="C15" t="str">
            <v>FACTORES</v>
          </cell>
        </row>
      </sheetData>
      <sheetData sheetId="251">
        <row r="15">
          <cell r="C15" t="str">
            <v>FACTORES</v>
          </cell>
        </row>
      </sheetData>
      <sheetData sheetId="252">
        <row r="15">
          <cell r="C15" t="str">
            <v>FACTORES</v>
          </cell>
        </row>
      </sheetData>
      <sheetData sheetId="253">
        <row r="15">
          <cell r="C15" t="str">
            <v>FACTORES</v>
          </cell>
        </row>
      </sheetData>
      <sheetData sheetId="254">
        <row r="15">
          <cell r="C15" t="str">
            <v>FACTORES</v>
          </cell>
        </row>
      </sheetData>
      <sheetData sheetId="255">
        <row r="15">
          <cell r="C15" t="str">
            <v>FACTORES</v>
          </cell>
        </row>
      </sheetData>
      <sheetData sheetId="256">
        <row r="15">
          <cell r="C15" t="str">
            <v>FACTORES</v>
          </cell>
        </row>
      </sheetData>
      <sheetData sheetId="257">
        <row r="15">
          <cell r="C15" t="str">
            <v>FACTORES</v>
          </cell>
        </row>
      </sheetData>
      <sheetData sheetId="258">
        <row r="15">
          <cell r="C15" t="str">
            <v>FACTORES</v>
          </cell>
        </row>
      </sheetData>
      <sheetData sheetId="259">
        <row r="15">
          <cell r="C15" t="str">
            <v>FACTORES</v>
          </cell>
        </row>
      </sheetData>
      <sheetData sheetId="260">
        <row r="15">
          <cell r="C15" t="str">
            <v>FACTORES</v>
          </cell>
        </row>
      </sheetData>
      <sheetData sheetId="261">
        <row r="15">
          <cell r="C15" t="str">
            <v>FACTORES</v>
          </cell>
        </row>
      </sheetData>
      <sheetData sheetId="262">
        <row r="15">
          <cell r="C15" t="str">
            <v>FACTORES</v>
          </cell>
        </row>
      </sheetData>
      <sheetData sheetId="263">
        <row r="15">
          <cell r="C15" t="str">
            <v>FACTORES</v>
          </cell>
        </row>
      </sheetData>
      <sheetData sheetId="264">
        <row r="15">
          <cell r="C15" t="str">
            <v>FACTORES</v>
          </cell>
        </row>
      </sheetData>
      <sheetData sheetId="265">
        <row r="15">
          <cell r="C15" t="str">
            <v>FACTORES</v>
          </cell>
        </row>
      </sheetData>
      <sheetData sheetId="266">
        <row r="15">
          <cell r="C15" t="str">
            <v>FACTORES</v>
          </cell>
        </row>
      </sheetData>
      <sheetData sheetId="267">
        <row r="15">
          <cell r="C15" t="str">
            <v>FACTORES</v>
          </cell>
        </row>
      </sheetData>
      <sheetData sheetId="268">
        <row r="15">
          <cell r="C15" t="str">
            <v>FACTORES</v>
          </cell>
        </row>
      </sheetData>
      <sheetData sheetId="269">
        <row r="15">
          <cell r="C15" t="str">
            <v>FACTORES</v>
          </cell>
        </row>
      </sheetData>
      <sheetData sheetId="270">
        <row r="15">
          <cell r="C15" t="str">
            <v>FACTORES</v>
          </cell>
        </row>
      </sheetData>
      <sheetData sheetId="271">
        <row r="15">
          <cell r="C15" t="str">
            <v>FACTORES</v>
          </cell>
        </row>
      </sheetData>
      <sheetData sheetId="272">
        <row r="15">
          <cell r="C15" t="str">
            <v>FACTORES</v>
          </cell>
        </row>
      </sheetData>
      <sheetData sheetId="273">
        <row r="15">
          <cell r="C15" t="str">
            <v>FACTORES</v>
          </cell>
        </row>
      </sheetData>
      <sheetData sheetId="274">
        <row r="15">
          <cell r="C15" t="str">
            <v>FACTORES</v>
          </cell>
        </row>
      </sheetData>
      <sheetData sheetId="275">
        <row r="15">
          <cell r="C15" t="str">
            <v>FACTORES</v>
          </cell>
        </row>
      </sheetData>
      <sheetData sheetId="276">
        <row r="15">
          <cell r="C15" t="str">
            <v>FACTORES</v>
          </cell>
        </row>
      </sheetData>
      <sheetData sheetId="277">
        <row r="15">
          <cell r="C15" t="str">
            <v>FACTORES</v>
          </cell>
        </row>
      </sheetData>
      <sheetData sheetId="278">
        <row r="15">
          <cell r="C15" t="str">
            <v>FACTORES</v>
          </cell>
        </row>
      </sheetData>
      <sheetData sheetId="279">
        <row r="15">
          <cell r="C15" t="str">
            <v>FACTORES</v>
          </cell>
        </row>
      </sheetData>
      <sheetData sheetId="280">
        <row r="15">
          <cell r="C15" t="str">
            <v>FACTORES</v>
          </cell>
        </row>
      </sheetData>
      <sheetData sheetId="281">
        <row r="15">
          <cell r="C15" t="str">
            <v>FACTORES</v>
          </cell>
        </row>
      </sheetData>
      <sheetData sheetId="282">
        <row r="15">
          <cell r="C15" t="str">
            <v>FACTORES</v>
          </cell>
        </row>
      </sheetData>
      <sheetData sheetId="283">
        <row r="15">
          <cell r="C15" t="str">
            <v>FACTORES</v>
          </cell>
        </row>
      </sheetData>
      <sheetData sheetId="284">
        <row r="15">
          <cell r="C15" t="str">
            <v>FACTORES</v>
          </cell>
        </row>
      </sheetData>
      <sheetData sheetId="285">
        <row r="15">
          <cell r="C15" t="str">
            <v>FACTORES</v>
          </cell>
        </row>
      </sheetData>
      <sheetData sheetId="286">
        <row r="15">
          <cell r="C15" t="str">
            <v>FACTORES</v>
          </cell>
        </row>
      </sheetData>
      <sheetData sheetId="287">
        <row r="15">
          <cell r="C15" t="str">
            <v>FACTORES</v>
          </cell>
        </row>
      </sheetData>
      <sheetData sheetId="288">
        <row r="15">
          <cell r="C15" t="str">
            <v>FACTORES</v>
          </cell>
        </row>
      </sheetData>
      <sheetData sheetId="289">
        <row r="15">
          <cell r="C15" t="str">
            <v>FACTORES</v>
          </cell>
        </row>
      </sheetData>
      <sheetData sheetId="290">
        <row r="15">
          <cell r="C15" t="str">
            <v>FACTORES</v>
          </cell>
        </row>
      </sheetData>
      <sheetData sheetId="291">
        <row r="15">
          <cell r="C15" t="str">
            <v>FACTORES</v>
          </cell>
        </row>
      </sheetData>
      <sheetData sheetId="292">
        <row r="15">
          <cell r="C15" t="str">
            <v>FACTORES</v>
          </cell>
        </row>
      </sheetData>
      <sheetData sheetId="293">
        <row r="15">
          <cell r="C15" t="str">
            <v>FACTORES</v>
          </cell>
        </row>
      </sheetData>
      <sheetData sheetId="294">
        <row r="15">
          <cell r="C15" t="str">
            <v>FACTORES</v>
          </cell>
        </row>
      </sheetData>
      <sheetData sheetId="295">
        <row r="15">
          <cell r="C15" t="str">
            <v>FACTORES</v>
          </cell>
        </row>
      </sheetData>
      <sheetData sheetId="296">
        <row r="15">
          <cell r="C15" t="str">
            <v>FACTORES</v>
          </cell>
        </row>
      </sheetData>
      <sheetData sheetId="297">
        <row r="15">
          <cell r="C15" t="str">
            <v>FACTORES</v>
          </cell>
        </row>
      </sheetData>
      <sheetData sheetId="298">
        <row r="15">
          <cell r="C15" t="str">
            <v>FACTORES</v>
          </cell>
        </row>
      </sheetData>
      <sheetData sheetId="299">
        <row r="15">
          <cell r="C15" t="str">
            <v>FACTORES</v>
          </cell>
        </row>
      </sheetData>
      <sheetData sheetId="300">
        <row r="15">
          <cell r="C15" t="str">
            <v>FACTORES</v>
          </cell>
        </row>
      </sheetData>
      <sheetData sheetId="301">
        <row r="15">
          <cell r="C15" t="str">
            <v>FACTORES</v>
          </cell>
        </row>
      </sheetData>
      <sheetData sheetId="302">
        <row r="15">
          <cell r="C15" t="str">
            <v>FACTORES</v>
          </cell>
        </row>
      </sheetData>
      <sheetData sheetId="303">
        <row r="15">
          <cell r="C15" t="str">
            <v>FACTORES</v>
          </cell>
        </row>
      </sheetData>
      <sheetData sheetId="304">
        <row r="15">
          <cell r="C15" t="str">
            <v>FACTORES</v>
          </cell>
        </row>
      </sheetData>
      <sheetData sheetId="305">
        <row r="15">
          <cell r="C15" t="str">
            <v>FACTORES</v>
          </cell>
        </row>
      </sheetData>
      <sheetData sheetId="306">
        <row r="15">
          <cell r="C15" t="str">
            <v>FACTORES</v>
          </cell>
        </row>
      </sheetData>
      <sheetData sheetId="307">
        <row r="15">
          <cell r="C15" t="str">
            <v>FACTORES</v>
          </cell>
        </row>
      </sheetData>
      <sheetData sheetId="308">
        <row r="15">
          <cell r="C15" t="str">
            <v>FACTORES</v>
          </cell>
        </row>
      </sheetData>
      <sheetData sheetId="309">
        <row r="15">
          <cell r="C15" t="str">
            <v>FACTORES</v>
          </cell>
        </row>
      </sheetData>
      <sheetData sheetId="310">
        <row r="15">
          <cell r="C15" t="str">
            <v>FACTORES</v>
          </cell>
        </row>
      </sheetData>
      <sheetData sheetId="311">
        <row r="15">
          <cell r="C15" t="str">
            <v>FACTORES</v>
          </cell>
        </row>
      </sheetData>
      <sheetData sheetId="312">
        <row r="15">
          <cell r="C15" t="str">
            <v>FACTORES</v>
          </cell>
        </row>
      </sheetData>
      <sheetData sheetId="313">
        <row r="15">
          <cell r="C15" t="str">
            <v>FACTORES</v>
          </cell>
        </row>
      </sheetData>
      <sheetData sheetId="314">
        <row r="15">
          <cell r="C15" t="str">
            <v>FACTORES</v>
          </cell>
        </row>
      </sheetData>
      <sheetData sheetId="315">
        <row r="15">
          <cell r="C15" t="str">
            <v>FACTORES</v>
          </cell>
        </row>
      </sheetData>
      <sheetData sheetId="316">
        <row r="15">
          <cell r="C15" t="str">
            <v>FACTORES</v>
          </cell>
        </row>
      </sheetData>
      <sheetData sheetId="317">
        <row r="15">
          <cell r="C15" t="str">
            <v>FACTORES</v>
          </cell>
        </row>
      </sheetData>
      <sheetData sheetId="318">
        <row r="15">
          <cell r="C15" t="str">
            <v>FACTORES</v>
          </cell>
        </row>
      </sheetData>
      <sheetData sheetId="319">
        <row r="15">
          <cell r="C15" t="str">
            <v>FACTORES</v>
          </cell>
        </row>
      </sheetData>
      <sheetData sheetId="320">
        <row r="15">
          <cell r="C15" t="str">
            <v>FACTORES</v>
          </cell>
        </row>
      </sheetData>
      <sheetData sheetId="321">
        <row r="15">
          <cell r="C15" t="str">
            <v>FACTORES</v>
          </cell>
        </row>
      </sheetData>
      <sheetData sheetId="322">
        <row r="15">
          <cell r="C15" t="str">
            <v>FACTORES</v>
          </cell>
        </row>
      </sheetData>
      <sheetData sheetId="323">
        <row r="15">
          <cell r="C15" t="str">
            <v>FACTORES</v>
          </cell>
        </row>
      </sheetData>
      <sheetData sheetId="324">
        <row r="15">
          <cell r="C15" t="str">
            <v>FACTORES</v>
          </cell>
        </row>
      </sheetData>
      <sheetData sheetId="325">
        <row r="15">
          <cell r="C15" t="str">
            <v>FACTORES</v>
          </cell>
        </row>
      </sheetData>
      <sheetData sheetId="326">
        <row r="15">
          <cell r="C15" t="str">
            <v>FACTORES</v>
          </cell>
        </row>
      </sheetData>
      <sheetData sheetId="327" refreshError="1"/>
      <sheetData sheetId="328" refreshError="1"/>
      <sheetData sheetId="329" refreshError="1"/>
      <sheetData sheetId="330">
        <row r="15">
          <cell r="C15" t="str">
            <v>FACTORES</v>
          </cell>
        </row>
      </sheetData>
      <sheetData sheetId="331">
        <row r="15">
          <cell r="C15" t="str">
            <v>FACTORES</v>
          </cell>
        </row>
      </sheetData>
      <sheetData sheetId="332">
        <row r="15">
          <cell r="C15" t="str">
            <v>FACTORES</v>
          </cell>
        </row>
      </sheetData>
      <sheetData sheetId="333">
        <row r="15">
          <cell r="C15" t="str">
            <v>FACTORES</v>
          </cell>
        </row>
      </sheetData>
      <sheetData sheetId="334">
        <row r="15">
          <cell r="C15" t="str">
            <v>FACTORES</v>
          </cell>
        </row>
      </sheetData>
      <sheetData sheetId="335">
        <row r="15">
          <cell r="C15" t="str">
            <v>FACTORES</v>
          </cell>
        </row>
      </sheetData>
      <sheetData sheetId="336">
        <row r="15">
          <cell r="C15" t="str">
            <v>FACTORES</v>
          </cell>
        </row>
      </sheetData>
      <sheetData sheetId="337">
        <row r="15">
          <cell r="C15" t="str">
            <v>FACTORES</v>
          </cell>
        </row>
      </sheetData>
      <sheetData sheetId="338">
        <row r="15">
          <cell r="C15" t="str">
            <v>FACTORES</v>
          </cell>
        </row>
      </sheetData>
      <sheetData sheetId="339">
        <row r="15">
          <cell r="C15" t="str">
            <v>FACTORES</v>
          </cell>
        </row>
      </sheetData>
      <sheetData sheetId="340">
        <row r="15">
          <cell r="C15" t="str">
            <v>FACTORES</v>
          </cell>
        </row>
      </sheetData>
      <sheetData sheetId="341">
        <row r="15">
          <cell r="C15" t="str">
            <v>FACTORES</v>
          </cell>
        </row>
      </sheetData>
      <sheetData sheetId="342">
        <row r="15">
          <cell r="C15" t="str">
            <v>FACTORES</v>
          </cell>
        </row>
      </sheetData>
      <sheetData sheetId="343">
        <row r="15">
          <cell r="C15" t="str">
            <v>FACTORES</v>
          </cell>
        </row>
      </sheetData>
      <sheetData sheetId="344">
        <row r="15">
          <cell r="C15" t="str">
            <v>FACTORES</v>
          </cell>
        </row>
      </sheetData>
      <sheetData sheetId="345">
        <row r="15">
          <cell r="C15" t="str">
            <v>FACTORES</v>
          </cell>
        </row>
      </sheetData>
      <sheetData sheetId="346">
        <row r="15">
          <cell r="C15" t="str">
            <v>FACTORES</v>
          </cell>
        </row>
      </sheetData>
      <sheetData sheetId="347">
        <row r="15">
          <cell r="C15" t="str">
            <v>FACTORES</v>
          </cell>
        </row>
      </sheetData>
      <sheetData sheetId="348">
        <row r="15">
          <cell r="C15" t="str">
            <v>FACTORES</v>
          </cell>
        </row>
      </sheetData>
      <sheetData sheetId="349">
        <row r="15">
          <cell r="C15" t="str">
            <v>FACTORES</v>
          </cell>
        </row>
      </sheetData>
      <sheetData sheetId="350">
        <row r="15">
          <cell r="C15" t="str">
            <v>FACTORES</v>
          </cell>
        </row>
      </sheetData>
      <sheetData sheetId="351">
        <row r="15">
          <cell r="C15" t="str">
            <v>FACTORES</v>
          </cell>
        </row>
      </sheetData>
      <sheetData sheetId="352">
        <row r="15">
          <cell r="C15" t="str">
            <v>FACTORES</v>
          </cell>
        </row>
      </sheetData>
      <sheetData sheetId="353">
        <row r="15">
          <cell r="C15" t="str">
            <v>FACTORES</v>
          </cell>
        </row>
      </sheetData>
      <sheetData sheetId="354">
        <row r="15">
          <cell r="C15" t="str">
            <v>FACTORES</v>
          </cell>
        </row>
      </sheetData>
      <sheetData sheetId="355">
        <row r="15">
          <cell r="C15" t="str">
            <v>FACTORES</v>
          </cell>
        </row>
      </sheetData>
      <sheetData sheetId="356" refreshError="1"/>
      <sheetData sheetId="357">
        <row r="15">
          <cell r="C15" t="str">
            <v>FACTORES</v>
          </cell>
        </row>
      </sheetData>
      <sheetData sheetId="358">
        <row r="15">
          <cell r="C15" t="str">
            <v>FACTORES</v>
          </cell>
        </row>
      </sheetData>
      <sheetData sheetId="359">
        <row r="15">
          <cell r="C15" t="str">
            <v>FACTORES</v>
          </cell>
        </row>
      </sheetData>
      <sheetData sheetId="360">
        <row r="15">
          <cell r="C15" t="str">
            <v>FACTORES</v>
          </cell>
        </row>
      </sheetData>
      <sheetData sheetId="361">
        <row r="15">
          <cell r="C15" t="str">
            <v>FACTORES</v>
          </cell>
        </row>
      </sheetData>
      <sheetData sheetId="362">
        <row r="15">
          <cell r="C15" t="str">
            <v>FACTORES</v>
          </cell>
        </row>
      </sheetData>
      <sheetData sheetId="363">
        <row r="15">
          <cell r="C15" t="str">
            <v>FACTORES</v>
          </cell>
        </row>
      </sheetData>
      <sheetData sheetId="364">
        <row r="15">
          <cell r="C15" t="str">
            <v>FACTORES</v>
          </cell>
        </row>
      </sheetData>
      <sheetData sheetId="365">
        <row r="15">
          <cell r="C15" t="str">
            <v>FACTORES</v>
          </cell>
        </row>
      </sheetData>
      <sheetData sheetId="366">
        <row r="15">
          <cell r="C15" t="str">
            <v>FACTORES</v>
          </cell>
        </row>
      </sheetData>
      <sheetData sheetId="367">
        <row r="15">
          <cell r="C15" t="str">
            <v>FACTORES</v>
          </cell>
        </row>
      </sheetData>
      <sheetData sheetId="368">
        <row r="15">
          <cell r="C15" t="str">
            <v>FACTORES</v>
          </cell>
        </row>
      </sheetData>
      <sheetData sheetId="369">
        <row r="15">
          <cell r="C15" t="str">
            <v>FACTORES</v>
          </cell>
        </row>
      </sheetData>
      <sheetData sheetId="370">
        <row r="15">
          <cell r="C15" t="str">
            <v>FACTORES</v>
          </cell>
        </row>
      </sheetData>
      <sheetData sheetId="371">
        <row r="15">
          <cell r="C15" t="str">
            <v>FACTORES</v>
          </cell>
        </row>
      </sheetData>
      <sheetData sheetId="372">
        <row r="15">
          <cell r="C15" t="str">
            <v>FACTORES</v>
          </cell>
        </row>
      </sheetData>
      <sheetData sheetId="373">
        <row r="15">
          <cell r="C15" t="str">
            <v>FACTORES</v>
          </cell>
        </row>
      </sheetData>
      <sheetData sheetId="374">
        <row r="15">
          <cell r="C15" t="str">
            <v>FACTORES</v>
          </cell>
        </row>
      </sheetData>
      <sheetData sheetId="375">
        <row r="15">
          <cell r="C15" t="str">
            <v>FACTORES</v>
          </cell>
        </row>
      </sheetData>
      <sheetData sheetId="376">
        <row r="15">
          <cell r="C15" t="str">
            <v>FACTORES</v>
          </cell>
        </row>
      </sheetData>
      <sheetData sheetId="377">
        <row r="15">
          <cell r="C15" t="str">
            <v>FACTORES</v>
          </cell>
        </row>
      </sheetData>
      <sheetData sheetId="378">
        <row r="15">
          <cell r="C15" t="str">
            <v>FACTORES</v>
          </cell>
        </row>
      </sheetData>
      <sheetData sheetId="379">
        <row r="15">
          <cell r="C15" t="str">
            <v>FACTORES</v>
          </cell>
        </row>
      </sheetData>
      <sheetData sheetId="380">
        <row r="15">
          <cell r="C15" t="str">
            <v>FACTORES</v>
          </cell>
        </row>
      </sheetData>
      <sheetData sheetId="381">
        <row r="15">
          <cell r="C15" t="str">
            <v>FACTORES</v>
          </cell>
        </row>
      </sheetData>
      <sheetData sheetId="382">
        <row r="15">
          <cell r="C15" t="str">
            <v>FACTORES</v>
          </cell>
        </row>
      </sheetData>
      <sheetData sheetId="383">
        <row r="15">
          <cell r="C15" t="str">
            <v>FACTORES</v>
          </cell>
        </row>
      </sheetData>
      <sheetData sheetId="384">
        <row r="15">
          <cell r="C15" t="str">
            <v>FACTORES</v>
          </cell>
        </row>
      </sheetData>
      <sheetData sheetId="385">
        <row r="15">
          <cell r="C15" t="str">
            <v>FACTORES</v>
          </cell>
        </row>
      </sheetData>
      <sheetData sheetId="386">
        <row r="15">
          <cell r="C15" t="str">
            <v>FACTORES</v>
          </cell>
        </row>
      </sheetData>
      <sheetData sheetId="387">
        <row r="15">
          <cell r="C15" t="str">
            <v>FACTORES</v>
          </cell>
        </row>
      </sheetData>
      <sheetData sheetId="388">
        <row r="15">
          <cell r="C15" t="str">
            <v>FACTORES</v>
          </cell>
        </row>
      </sheetData>
      <sheetData sheetId="389">
        <row r="15">
          <cell r="C15" t="str">
            <v>FACTORES</v>
          </cell>
        </row>
      </sheetData>
      <sheetData sheetId="390">
        <row r="15">
          <cell r="C15" t="str">
            <v>FACTORES</v>
          </cell>
        </row>
      </sheetData>
      <sheetData sheetId="391">
        <row r="15">
          <cell r="C15" t="str">
            <v>FACTORES</v>
          </cell>
        </row>
      </sheetData>
      <sheetData sheetId="392">
        <row r="15">
          <cell r="C15" t="str">
            <v>FACTORES</v>
          </cell>
        </row>
      </sheetData>
      <sheetData sheetId="393">
        <row r="15">
          <cell r="C15" t="str">
            <v>FACTORES</v>
          </cell>
        </row>
      </sheetData>
      <sheetData sheetId="394">
        <row r="15">
          <cell r="C15" t="str">
            <v>FACTORES</v>
          </cell>
        </row>
      </sheetData>
      <sheetData sheetId="395">
        <row r="15">
          <cell r="C15" t="str">
            <v>FACTORES</v>
          </cell>
        </row>
      </sheetData>
      <sheetData sheetId="396">
        <row r="15">
          <cell r="C15" t="str">
            <v>FACTORES</v>
          </cell>
        </row>
      </sheetData>
      <sheetData sheetId="397">
        <row r="15">
          <cell r="C15" t="str">
            <v>FACTORES</v>
          </cell>
        </row>
      </sheetData>
      <sheetData sheetId="398">
        <row r="15">
          <cell r="C15" t="str">
            <v>FACTORES</v>
          </cell>
        </row>
      </sheetData>
      <sheetData sheetId="399">
        <row r="15">
          <cell r="C15" t="str">
            <v>FACTORES</v>
          </cell>
        </row>
      </sheetData>
      <sheetData sheetId="400">
        <row r="15">
          <cell r="C15" t="str">
            <v>FACTORES</v>
          </cell>
        </row>
      </sheetData>
      <sheetData sheetId="401">
        <row r="15">
          <cell r="C15" t="str">
            <v>FACTORES</v>
          </cell>
        </row>
      </sheetData>
      <sheetData sheetId="402">
        <row r="15">
          <cell r="C15" t="str">
            <v>FACTORES</v>
          </cell>
        </row>
      </sheetData>
      <sheetData sheetId="403">
        <row r="15">
          <cell r="C15" t="str">
            <v>FACTORES</v>
          </cell>
        </row>
      </sheetData>
      <sheetData sheetId="404">
        <row r="15">
          <cell r="C15" t="str">
            <v>FACTORES</v>
          </cell>
        </row>
      </sheetData>
      <sheetData sheetId="405">
        <row r="15">
          <cell r="C15" t="str">
            <v>FACTORES</v>
          </cell>
        </row>
      </sheetData>
      <sheetData sheetId="406">
        <row r="15">
          <cell r="C15" t="str">
            <v>FACTORES</v>
          </cell>
        </row>
      </sheetData>
      <sheetData sheetId="407">
        <row r="15">
          <cell r="C15" t="str">
            <v>FACTORES</v>
          </cell>
        </row>
      </sheetData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>
        <row r="15">
          <cell r="C15" t="str">
            <v>FACTORES</v>
          </cell>
        </row>
      </sheetData>
      <sheetData sheetId="416">
        <row r="15">
          <cell r="C15" t="str">
            <v>FACTORES</v>
          </cell>
        </row>
      </sheetData>
      <sheetData sheetId="417">
        <row r="15">
          <cell r="C15" t="str">
            <v>FACTORES</v>
          </cell>
        </row>
      </sheetData>
      <sheetData sheetId="418">
        <row r="15">
          <cell r="C15" t="str">
            <v>FACTORES</v>
          </cell>
        </row>
      </sheetData>
      <sheetData sheetId="419">
        <row r="15">
          <cell r="C15" t="str">
            <v>FACTORES</v>
          </cell>
        </row>
      </sheetData>
      <sheetData sheetId="420">
        <row r="15">
          <cell r="C15" t="str">
            <v>FACTORES</v>
          </cell>
        </row>
      </sheetData>
      <sheetData sheetId="421">
        <row r="15">
          <cell r="C15" t="str">
            <v>FACTORES</v>
          </cell>
        </row>
      </sheetData>
      <sheetData sheetId="422">
        <row r="15">
          <cell r="C15" t="str">
            <v>FACTORES</v>
          </cell>
        </row>
      </sheetData>
      <sheetData sheetId="423">
        <row r="15">
          <cell r="C15" t="str">
            <v>FACTORES</v>
          </cell>
        </row>
      </sheetData>
      <sheetData sheetId="424">
        <row r="15">
          <cell r="C15" t="str">
            <v>FACTORES</v>
          </cell>
        </row>
      </sheetData>
      <sheetData sheetId="425">
        <row r="15">
          <cell r="C15" t="str">
            <v>FACTORES</v>
          </cell>
        </row>
      </sheetData>
      <sheetData sheetId="426">
        <row r="15">
          <cell r="C15" t="str">
            <v>FACTORES</v>
          </cell>
        </row>
      </sheetData>
      <sheetData sheetId="427">
        <row r="15">
          <cell r="C15" t="str">
            <v>FACTORES</v>
          </cell>
        </row>
      </sheetData>
      <sheetData sheetId="428">
        <row r="15">
          <cell r="C15" t="str">
            <v>FACTORES</v>
          </cell>
        </row>
      </sheetData>
      <sheetData sheetId="429">
        <row r="15">
          <cell r="C15" t="str">
            <v>FACTORES</v>
          </cell>
        </row>
      </sheetData>
      <sheetData sheetId="430">
        <row r="15">
          <cell r="C15" t="str">
            <v>FACTORES</v>
          </cell>
        </row>
      </sheetData>
      <sheetData sheetId="431">
        <row r="15">
          <cell r="C15" t="str">
            <v>FACTORES</v>
          </cell>
        </row>
      </sheetData>
      <sheetData sheetId="432">
        <row r="15">
          <cell r="C15" t="str">
            <v>FACTORES</v>
          </cell>
        </row>
      </sheetData>
      <sheetData sheetId="433">
        <row r="15">
          <cell r="C15" t="str">
            <v>FACTORES</v>
          </cell>
        </row>
      </sheetData>
      <sheetData sheetId="434">
        <row r="15">
          <cell r="C15" t="str">
            <v>FACTORES</v>
          </cell>
        </row>
      </sheetData>
      <sheetData sheetId="435">
        <row r="15">
          <cell r="C15" t="str">
            <v>FACTORES</v>
          </cell>
        </row>
      </sheetData>
      <sheetData sheetId="436">
        <row r="15">
          <cell r="C15" t="str">
            <v>FACTORES</v>
          </cell>
        </row>
      </sheetData>
      <sheetData sheetId="437">
        <row r="15">
          <cell r="C15" t="str">
            <v>FACTORES</v>
          </cell>
        </row>
      </sheetData>
      <sheetData sheetId="438">
        <row r="15">
          <cell r="C15" t="str">
            <v>FACTORES</v>
          </cell>
        </row>
      </sheetData>
      <sheetData sheetId="439">
        <row r="15">
          <cell r="C15" t="str">
            <v>FACTORES</v>
          </cell>
        </row>
      </sheetData>
      <sheetData sheetId="440">
        <row r="15">
          <cell r="C15" t="str">
            <v>FACTORES</v>
          </cell>
        </row>
      </sheetData>
      <sheetData sheetId="441">
        <row r="15">
          <cell r="C15" t="str">
            <v>FACTORES</v>
          </cell>
        </row>
      </sheetData>
      <sheetData sheetId="442">
        <row r="15">
          <cell r="C15" t="str">
            <v>FACTORES</v>
          </cell>
        </row>
      </sheetData>
      <sheetData sheetId="443">
        <row r="15">
          <cell r="C15" t="str">
            <v>FACTORES</v>
          </cell>
        </row>
      </sheetData>
      <sheetData sheetId="444">
        <row r="15">
          <cell r="C15" t="str">
            <v>FACTORES</v>
          </cell>
        </row>
      </sheetData>
      <sheetData sheetId="445">
        <row r="15">
          <cell r="C15" t="str">
            <v>FACTORES</v>
          </cell>
        </row>
      </sheetData>
      <sheetData sheetId="446">
        <row r="15">
          <cell r="C15" t="str">
            <v>FACTORES</v>
          </cell>
        </row>
      </sheetData>
      <sheetData sheetId="447">
        <row r="15">
          <cell r="C15" t="str">
            <v>FACTORES</v>
          </cell>
        </row>
      </sheetData>
      <sheetData sheetId="448">
        <row r="15">
          <cell r="C15" t="str">
            <v>FACTORES</v>
          </cell>
        </row>
      </sheetData>
      <sheetData sheetId="449">
        <row r="15">
          <cell r="C15" t="str">
            <v>FACTORES</v>
          </cell>
        </row>
      </sheetData>
      <sheetData sheetId="450">
        <row r="15">
          <cell r="C15" t="str">
            <v>FACTORES</v>
          </cell>
        </row>
      </sheetData>
      <sheetData sheetId="451">
        <row r="15">
          <cell r="C15" t="str">
            <v>FACTORES</v>
          </cell>
        </row>
      </sheetData>
      <sheetData sheetId="452">
        <row r="15">
          <cell r="C15" t="str">
            <v>FACTORES</v>
          </cell>
        </row>
      </sheetData>
      <sheetData sheetId="453">
        <row r="15">
          <cell r="C15" t="str">
            <v>FACTORES</v>
          </cell>
        </row>
      </sheetData>
      <sheetData sheetId="454">
        <row r="15">
          <cell r="C15" t="str">
            <v>FACTORES</v>
          </cell>
        </row>
      </sheetData>
      <sheetData sheetId="455">
        <row r="15">
          <cell r="C15" t="str">
            <v>FACTORES</v>
          </cell>
        </row>
      </sheetData>
      <sheetData sheetId="456">
        <row r="15">
          <cell r="C15" t="str">
            <v>FACTORES</v>
          </cell>
        </row>
      </sheetData>
      <sheetData sheetId="457">
        <row r="15">
          <cell r="C15" t="str">
            <v>FACTORES</v>
          </cell>
        </row>
      </sheetData>
      <sheetData sheetId="458">
        <row r="15">
          <cell r="C15" t="str">
            <v>FACTORES</v>
          </cell>
        </row>
      </sheetData>
      <sheetData sheetId="459">
        <row r="15">
          <cell r="C15" t="str">
            <v>FACTORES</v>
          </cell>
        </row>
      </sheetData>
      <sheetData sheetId="460">
        <row r="15">
          <cell r="C15" t="str">
            <v>FACTORES</v>
          </cell>
        </row>
      </sheetData>
      <sheetData sheetId="461">
        <row r="15">
          <cell r="C15" t="str">
            <v>FACTORES</v>
          </cell>
        </row>
      </sheetData>
      <sheetData sheetId="462">
        <row r="15">
          <cell r="C15" t="str">
            <v>FACTORES</v>
          </cell>
        </row>
      </sheetData>
      <sheetData sheetId="463">
        <row r="15">
          <cell r="C15" t="str">
            <v>FACTORES</v>
          </cell>
        </row>
      </sheetData>
      <sheetData sheetId="464">
        <row r="15">
          <cell r="C15" t="str">
            <v>FACTORES</v>
          </cell>
        </row>
      </sheetData>
      <sheetData sheetId="465">
        <row r="15">
          <cell r="C15" t="str">
            <v>FACTORES</v>
          </cell>
        </row>
      </sheetData>
      <sheetData sheetId="466">
        <row r="15">
          <cell r="C15" t="str">
            <v>FACTORES</v>
          </cell>
        </row>
      </sheetData>
      <sheetData sheetId="467">
        <row r="15">
          <cell r="C15" t="str">
            <v>FACTORES</v>
          </cell>
        </row>
      </sheetData>
      <sheetData sheetId="468">
        <row r="15">
          <cell r="C15" t="str">
            <v>FACTORES</v>
          </cell>
        </row>
      </sheetData>
      <sheetData sheetId="469">
        <row r="15">
          <cell r="C15" t="str">
            <v>FACTORES</v>
          </cell>
        </row>
      </sheetData>
      <sheetData sheetId="470">
        <row r="15">
          <cell r="C15" t="str">
            <v>FACTORES</v>
          </cell>
        </row>
      </sheetData>
      <sheetData sheetId="471">
        <row r="15">
          <cell r="C15" t="str">
            <v>FACTORES</v>
          </cell>
        </row>
      </sheetData>
      <sheetData sheetId="472">
        <row r="15">
          <cell r="C15" t="str">
            <v>FACTORES</v>
          </cell>
        </row>
      </sheetData>
      <sheetData sheetId="473">
        <row r="15">
          <cell r="C15" t="str">
            <v>FACTORES</v>
          </cell>
        </row>
      </sheetData>
      <sheetData sheetId="474">
        <row r="15">
          <cell r="C15" t="str">
            <v>FACTORES</v>
          </cell>
        </row>
      </sheetData>
      <sheetData sheetId="475">
        <row r="15">
          <cell r="C15" t="str">
            <v>FACTORES</v>
          </cell>
        </row>
      </sheetData>
      <sheetData sheetId="476">
        <row r="15">
          <cell r="C15" t="str">
            <v>FACTORES</v>
          </cell>
        </row>
      </sheetData>
      <sheetData sheetId="477">
        <row r="15">
          <cell r="C15" t="str">
            <v>FACTORES</v>
          </cell>
        </row>
      </sheetData>
      <sheetData sheetId="478">
        <row r="15">
          <cell r="C15" t="str">
            <v>FACTORES</v>
          </cell>
        </row>
      </sheetData>
      <sheetData sheetId="479">
        <row r="15">
          <cell r="C15" t="str">
            <v>FACTORES</v>
          </cell>
        </row>
      </sheetData>
      <sheetData sheetId="480">
        <row r="15">
          <cell r="C15" t="str">
            <v>FACTORES</v>
          </cell>
        </row>
      </sheetData>
      <sheetData sheetId="481">
        <row r="15">
          <cell r="C15" t="str">
            <v>FACTORES</v>
          </cell>
        </row>
      </sheetData>
      <sheetData sheetId="482">
        <row r="15">
          <cell r="C15" t="str">
            <v>FACTORES</v>
          </cell>
        </row>
      </sheetData>
      <sheetData sheetId="483">
        <row r="15">
          <cell r="C15" t="str">
            <v>FACTORES</v>
          </cell>
        </row>
      </sheetData>
      <sheetData sheetId="484">
        <row r="15">
          <cell r="C15" t="str">
            <v>FACTORES</v>
          </cell>
        </row>
      </sheetData>
      <sheetData sheetId="485">
        <row r="15">
          <cell r="C15" t="str">
            <v>FACTORES</v>
          </cell>
        </row>
      </sheetData>
      <sheetData sheetId="486">
        <row r="15">
          <cell r="C15" t="str">
            <v>FACTORES</v>
          </cell>
        </row>
      </sheetData>
      <sheetData sheetId="487">
        <row r="15">
          <cell r="C15" t="str">
            <v>FACTORES</v>
          </cell>
        </row>
      </sheetData>
      <sheetData sheetId="488">
        <row r="15">
          <cell r="C15" t="str">
            <v>FACTORES</v>
          </cell>
        </row>
      </sheetData>
      <sheetData sheetId="489">
        <row r="15">
          <cell r="C15" t="str">
            <v>FACTORES</v>
          </cell>
        </row>
      </sheetData>
      <sheetData sheetId="490">
        <row r="15">
          <cell r="C15" t="str">
            <v>FACTORES</v>
          </cell>
        </row>
      </sheetData>
      <sheetData sheetId="491">
        <row r="15">
          <cell r="C15" t="str">
            <v>FACTORES</v>
          </cell>
        </row>
      </sheetData>
      <sheetData sheetId="492">
        <row r="15">
          <cell r="C15" t="str">
            <v>FACTORES</v>
          </cell>
        </row>
      </sheetData>
      <sheetData sheetId="493">
        <row r="15">
          <cell r="C15" t="str">
            <v>FACTORES</v>
          </cell>
        </row>
      </sheetData>
      <sheetData sheetId="494">
        <row r="15">
          <cell r="C15" t="str">
            <v>FACTORES</v>
          </cell>
        </row>
      </sheetData>
      <sheetData sheetId="495">
        <row r="15">
          <cell r="C15" t="str">
            <v>FACTORES</v>
          </cell>
        </row>
      </sheetData>
      <sheetData sheetId="496">
        <row r="15">
          <cell r="C15" t="str">
            <v>FACTORES</v>
          </cell>
        </row>
      </sheetData>
      <sheetData sheetId="497">
        <row r="15">
          <cell r="C15" t="str">
            <v>FACTORES</v>
          </cell>
        </row>
      </sheetData>
      <sheetData sheetId="498">
        <row r="15">
          <cell r="C15" t="str">
            <v>FACTORES</v>
          </cell>
        </row>
      </sheetData>
      <sheetData sheetId="499">
        <row r="15">
          <cell r="C15" t="str">
            <v>FACTORES</v>
          </cell>
        </row>
      </sheetData>
      <sheetData sheetId="500">
        <row r="15">
          <cell r="C15" t="str">
            <v>FACTORES</v>
          </cell>
        </row>
      </sheetData>
      <sheetData sheetId="501">
        <row r="15">
          <cell r="C15" t="str">
            <v>FACTORES</v>
          </cell>
        </row>
      </sheetData>
      <sheetData sheetId="502">
        <row r="15">
          <cell r="C15" t="str">
            <v>FACTORES</v>
          </cell>
        </row>
      </sheetData>
      <sheetData sheetId="503">
        <row r="15">
          <cell r="C15" t="str">
            <v>FACTORES</v>
          </cell>
        </row>
      </sheetData>
      <sheetData sheetId="504">
        <row r="15">
          <cell r="C15" t="str">
            <v>FACTORES</v>
          </cell>
        </row>
      </sheetData>
      <sheetData sheetId="505" refreshError="1"/>
      <sheetData sheetId="506">
        <row r="15">
          <cell r="C15" t="str">
            <v>FACTORES</v>
          </cell>
        </row>
      </sheetData>
      <sheetData sheetId="507">
        <row r="15">
          <cell r="C15" t="str">
            <v>FACTORES</v>
          </cell>
        </row>
      </sheetData>
      <sheetData sheetId="508">
        <row r="15">
          <cell r="C15" t="str">
            <v>FACTORES</v>
          </cell>
        </row>
      </sheetData>
      <sheetData sheetId="509">
        <row r="15">
          <cell r="C15" t="str">
            <v>FACTORES</v>
          </cell>
        </row>
      </sheetData>
      <sheetData sheetId="510">
        <row r="15">
          <cell r="C15" t="str">
            <v>FACTORES</v>
          </cell>
        </row>
      </sheetData>
      <sheetData sheetId="511">
        <row r="15">
          <cell r="C15" t="str">
            <v>FACTORES</v>
          </cell>
        </row>
      </sheetData>
      <sheetData sheetId="512">
        <row r="15">
          <cell r="C15" t="str">
            <v>FACTORES</v>
          </cell>
        </row>
      </sheetData>
      <sheetData sheetId="513">
        <row r="15">
          <cell r="C15" t="str">
            <v>FACTORES</v>
          </cell>
        </row>
      </sheetData>
      <sheetData sheetId="514">
        <row r="15">
          <cell r="C15" t="str">
            <v>FACTORES</v>
          </cell>
        </row>
      </sheetData>
      <sheetData sheetId="515">
        <row r="15">
          <cell r="C15" t="str">
            <v>FACTORES</v>
          </cell>
        </row>
      </sheetData>
      <sheetData sheetId="516">
        <row r="15">
          <cell r="C15" t="str">
            <v>FACTORES</v>
          </cell>
        </row>
      </sheetData>
      <sheetData sheetId="517">
        <row r="15">
          <cell r="C15" t="str">
            <v>FACTORES</v>
          </cell>
        </row>
      </sheetData>
      <sheetData sheetId="518">
        <row r="15">
          <cell r="C15" t="str">
            <v>FACTORES</v>
          </cell>
        </row>
      </sheetData>
      <sheetData sheetId="519">
        <row r="15">
          <cell r="C15" t="str">
            <v>FACTORES</v>
          </cell>
        </row>
      </sheetData>
      <sheetData sheetId="520">
        <row r="15">
          <cell r="C15" t="str">
            <v>FACTORES</v>
          </cell>
        </row>
      </sheetData>
      <sheetData sheetId="521">
        <row r="15">
          <cell r="C15" t="str">
            <v>FACTORES</v>
          </cell>
        </row>
      </sheetData>
      <sheetData sheetId="522">
        <row r="15">
          <cell r="C15" t="str">
            <v>FACTORES</v>
          </cell>
        </row>
      </sheetData>
      <sheetData sheetId="523">
        <row r="15">
          <cell r="C15" t="str">
            <v>FACTORES</v>
          </cell>
        </row>
      </sheetData>
      <sheetData sheetId="524">
        <row r="15">
          <cell r="C15" t="str">
            <v>FACTORES</v>
          </cell>
        </row>
      </sheetData>
      <sheetData sheetId="525">
        <row r="15">
          <cell r="C15" t="str">
            <v>FACTORES</v>
          </cell>
        </row>
      </sheetData>
      <sheetData sheetId="526">
        <row r="15">
          <cell r="C15" t="str">
            <v>FACTORES</v>
          </cell>
        </row>
      </sheetData>
      <sheetData sheetId="527">
        <row r="15">
          <cell r="C15" t="str">
            <v>FACTORES</v>
          </cell>
        </row>
      </sheetData>
      <sheetData sheetId="528">
        <row r="15">
          <cell r="C15" t="str">
            <v>FACTORES</v>
          </cell>
        </row>
      </sheetData>
      <sheetData sheetId="529">
        <row r="15">
          <cell r="C15" t="str">
            <v>FACTORES</v>
          </cell>
        </row>
      </sheetData>
      <sheetData sheetId="530">
        <row r="15">
          <cell r="C15" t="str">
            <v>FACTORES</v>
          </cell>
        </row>
      </sheetData>
      <sheetData sheetId="531">
        <row r="15">
          <cell r="C15" t="str">
            <v>FACTORES</v>
          </cell>
        </row>
      </sheetData>
      <sheetData sheetId="532">
        <row r="15">
          <cell r="C15" t="str">
            <v>FACTORES</v>
          </cell>
        </row>
      </sheetData>
      <sheetData sheetId="533">
        <row r="15">
          <cell r="C15" t="str">
            <v>FACTORES</v>
          </cell>
        </row>
      </sheetData>
      <sheetData sheetId="534">
        <row r="15">
          <cell r="C15" t="str">
            <v>FACTORES</v>
          </cell>
        </row>
      </sheetData>
      <sheetData sheetId="535">
        <row r="15">
          <cell r="C15" t="str">
            <v>FACTORES</v>
          </cell>
        </row>
      </sheetData>
      <sheetData sheetId="536">
        <row r="15">
          <cell r="C15" t="str">
            <v>FACTORES</v>
          </cell>
        </row>
      </sheetData>
      <sheetData sheetId="537">
        <row r="15">
          <cell r="C15" t="str">
            <v>FACTORES</v>
          </cell>
        </row>
      </sheetData>
      <sheetData sheetId="538">
        <row r="15">
          <cell r="C15" t="str">
            <v>FACTORES</v>
          </cell>
        </row>
      </sheetData>
      <sheetData sheetId="539">
        <row r="15">
          <cell r="C15" t="str">
            <v>FACTORES</v>
          </cell>
        </row>
      </sheetData>
      <sheetData sheetId="540">
        <row r="15">
          <cell r="C15" t="str">
            <v>FACTORES</v>
          </cell>
        </row>
      </sheetData>
      <sheetData sheetId="541">
        <row r="15">
          <cell r="C15" t="str">
            <v>FACTORES</v>
          </cell>
        </row>
      </sheetData>
      <sheetData sheetId="542">
        <row r="15">
          <cell r="C15" t="str">
            <v>FACTORES</v>
          </cell>
        </row>
      </sheetData>
      <sheetData sheetId="543">
        <row r="15">
          <cell r="C15" t="str">
            <v>FACTORES</v>
          </cell>
        </row>
      </sheetData>
      <sheetData sheetId="544">
        <row r="15">
          <cell r="C15" t="str">
            <v>FACTORES</v>
          </cell>
        </row>
      </sheetData>
      <sheetData sheetId="545">
        <row r="15">
          <cell r="C15" t="str">
            <v>FACTORES</v>
          </cell>
        </row>
      </sheetData>
      <sheetData sheetId="546">
        <row r="15">
          <cell r="C15" t="str">
            <v>FACTORES</v>
          </cell>
        </row>
      </sheetData>
      <sheetData sheetId="547">
        <row r="15">
          <cell r="C15" t="str">
            <v>FACTORES</v>
          </cell>
        </row>
      </sheetData>
      <sheetData sheetId="548">
        <row r="15">
          <cell r="C15" t="str">
            <v>FACTORES</v>
          </cell>
        </row>
      </sheetData>
      <sheetData sheetId="549">
        <row r="15">
          <cell r="C15" t="str">
            <v>FACTORES</v>
          </cell>
        </row>
      </sheetData>
      <sheetData sheetId="550">
        <row r="15">
          <cell r="C15" t="str">
            <v>FACTORES</v>
          </cell>
        </row>
      </sheetData>
      <sheetData sheetId="551">
        <row r="15">
          <cell r="C15" t="str">
            <v>FACTORES</v>
          </cell>
        </row>
      </sheetData>
      <sheetData sheetId="552">
        <row r="15">
          <cell r="C15" t="str">
            <v>FACTORES</v>
          </cell>
        </row>
      </sheetData>
      <sheetData sheetId="553">
        <row r="15">
          <cell r="C15" t="str">
            <v>FACTORES</v>
          </cell>
        </row>
      </sheetData>
      <sheetData sheetId="554">
        <row r="15">
          <cell r="C15" t="str">
            <v>FACTORES</v>
          </cell>
        </row>
      </sheetData>
      <sheetData sheetId="555">
        <row r="15">
          <cell r="C15" t="str">
            <v>FACTORES</v>
          </cell>
        </row>
      </sheetData>
      <sheetData sheetId="556">
        <row r="15">
          <cell r="C15" t="str">
            <v>FACTORES</v>
          </cell>
        </row>
      </sheetData>
      <sheetData sheetId="557">
        <row r="15">
          <cell r="C15" t="str">
            <v>FACTORES</v>
          </cell>
        </row>
      </sheetData>
      <sheetData sheetId="558">
        <row r="15">
          <cell r="C15" t="str">
            <v>FACTORES</v>
          </cell>
        </row>
      </sheetData>
      <sheetData sheetId="559">
        <row r="15">
          <cell r="C15" t="str">
            <v>FACTORES</v>
          </cell>
        </row>
      </sheetData>
      <sheetData sheetId="560">
        <row r="15">
          <cell r="C15" t="str">
            <v>FACTORES</v>
          </cell>
        </row>
      </sheetData>
      <sheetData sheetId="561">
        <row r="15">
          <cell r="C15" t="str">
            <v>FACTORES</v>
          </cell>
        </row>
      </sheetData>
      <sheetData sheetId="562" refreshError="1"/>
      <sheetData sheetId="563">
        <row r="15">
          <cell r="C15" t="str">
            <v>FACTORES</v>
          </cell>
        </row>
      </sheetData>
      <sheetData sheetId="564">
        <row r="15">
          <cell r="C15" t="str">
            <v>FACTORES</v>
          </cell>
        </row>
      </sheetData>
      <sheetData sheetId="565">
        <row r="15">
          <cell r="C15" t="str">
            <v>FACTORES</v>
          </cell>
        </row>
      </sheetData>
      <sheetData sheetId="566">
        <row r="15">
          <cell r="C15" t="str">
            <v>FACTORES</v>
          </cell>
        </row>
      </sheetData>
      <sheetData sheetId="567">
        <row r="15">
          <cell r="C15" t="str">
            <v>FACTORES</v>
          </cell>
        </row>
      </sheetData>
      <sheetData sheetId="568">
        <row r="15">
          <cell r="C15" t="str">
            <v>FACTORES</v>
          </cell>
        </row>
      </sheetData>
      <sheetData sheetId="569">
        <row r="15">
          <cell r="C15" t="str">
            <v>FACTORES</v>
          </cell>
        </row>
      </sheetData>
      <sheetData sheetId="570">
        <row r="15">
          <cell r="C15" t="str">
            <v>FACTORES</v>
          </cell>
        </row>
      </sheetData>
      <sheetData sheetId="571">
        <row r="15">
          <cell r="C15" t="str">
            <v>FACTORES</v>
          </cell>
        </row>
      </sheetData>
      <sheetData sheetId="572">
        <row r="15">
          <cell r="C15" t="str">
            <v>FACTORES</v>
          </cell>
        </row>
      </sheetData>
      <sheetData sheetId="573">
        <row r="15">
          <cell r="C15" t="str">
            <v>FACTORES</v>
          </cell>
        </row>
      </sheetData>
      <sheetData sheetId="574">
        <row r="15">
          <cell r="C15" t="str">
            <v>FACTORES</v>
          </cell>
        </row>
      </sheetData>
      <sheetData sheetId="575">
        <row r="15">
          <cell r="C15" t="str">
            <v>FACTORES</v>
          </cell>
        </row>
      </sheetData>
      <sheetData sheetId="576">
        <row r="15">
          <cell r="C15" t="str">
            <v>FACTORES</v>
          </cell>
        </row>
      </sheetData>
      <sheetData sheetId="577">
        <row r="15">
          <cell r="C15" t="str">
            <v>FACTORES</v>
          </cell>
        </row>
      </sheetData>
      <sheetData sheetId="578">
        <row r="15">
          <cell r="C15" t="str">
            <v>FACTORES</v>
          </cell>
        </row>
      </sheetData>
      <sheetData sheetId="579">
        <row r="15">
          <cell r="C15" t="str">
            <v>FACTORES</v>
          </cell>
        </row>
      </sheetData>
      <sheetData sheetId="580">
        <row r="15">
          <cell r="C15" t="str">
            <v>FACTORES</v>
          </cell>
        </row>
      </sheetData>
      <sheetData sheetId="581">
        <row r="15">
          <cell r="C15" t="str">
            <v>FACTORES</v>
          </cell>
        </row>
      </sheetData>
      <sheetData sheetId="582">
        <row r="15">
          <cell r="C15" t="str">
            <v>FACTORES</v>
          </cell>
        </row>
      </sheetData>
      <sheetData sheetId="583">
        <row r="15">
          <cell r="C15" t="str">
            <v>FACTORES</v>
          </cell>
        </row>
      </sheetData>
      <sheetData sheetId="584">
        <row r="15">
          <cell r="C15" t="str">
            <v>FACTORES</v>
          </cell>
        </row>
      </sheetData>
      <sheetData sheetId="585">
        <row r="15">
          <cell r="C15" t="str">
            <v>FACTORES</v>
          </cell>
        </row>
      </sheetData>
      <sheetData sheetId="586">
        <row r="15">
          <cell r="C15" t="str">
            <v>FACTORES</v>
          </cell>
        </row>
      </sheetData>
      <sheetData sheetId="587">
        <row r="15">
          <cell r="C15" t="str">
            <v>FACTORES</v>
          </cell>
        </row>
      </sheetData>
      <sheetData sheetId="588">
        <row r="15">
          <cell r="C15" t="str">
            <v>FACTORES</v>
          </cell>
        </row>
      </sheetData>
      <sheetData sheetId="589">
        <row r="15">
          <cell r="C15" t="str">
            <v>FACTORES</v>
          </cell>
        </row>
      </sheetData>
      <sheetData sheetId="590">
        <row r="15">
          <cell r="C15" t="str">
            <v>FACTORES</v>
          </cell>
        </row>
      </sheetData>
      <sheetData sheetId="591">
        <row r="15">
          <cell r="C15" t="str">
            <v>FACTORES</v>
          </cell>
        </row>
      </sheetData>
      <sheetData sheetId="592" refreshError="1"/>
      <sheetData sheetId="593">
        <row r="15">
          <cell r="C15" t="str">
            <v>FACTORES</v>
          </cell>
        </row>
      </sheetData>
      <sheetData sheetId="594">
        <row r="15">
          <cell r="C15" t="str">
            <v>FACTORES</v>
          </cell>
        </row>
      </sheetData>
      <sheetData sheetId="595">
        <row r="15">
          <cell r="C15" t="str">
            <v>FACTORES</v>
          </cell>
        </row>
      </sheetData>
      <sheetData sheetId="596">
        <row r="15">
          <cell r="C15" t="str">
            <v>FACTORES</v>
          </cell>
        </row>
      </sheetData>
      <sheetData sheetId="597">
        <row r="15">
          <cell r="C15" t="str">
            <v>FACTORES</v>
          </cell>
        </row>
      </sheetData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>
        <row r="15">
          <cell r="C15" t="str">
            <v>FACTORES</v>
          </cell>
        </row>
      </sheetData>
      <sheetData sheetId="604">
        <row r="15">
          <cell r="C15" t="str">
            <v>FACTORES</v>
          </cell>
        </row>
      </sheetData>
      <sheetData sheetId="605">
        <row r="15">
          <cell r="C15" t="str">
            <v>FACTORES</v>
          </cell>
        </row>
      </sheetData>
      <sheetData sheetId="606">
        <row r="15">
          <cell r="C15" t="str">
            <v>FACTORES</v>
          </cell>
        </row>
      </sheetData>
      <sheetData sheetId="607">
        <row r="15">
          <cell r="C15" t="str">
            <v>FACTORES</v>
          </cell>
        </row>
      </sheetData>
      <sheetData sheetId="608">
        <row r="15">
          <cell r="C15" t="str">
            <v>FACTORES</v>
          </cell>
        </row>
      </sheetData>
      <sheetData sheetId="609">
        <row r="15">
          <cell r="C15" t="str">
            <v>FACTORES</v>
          </cell>
        </row>
      </sheetData>
      <sheetData sheetId="610">
        <row r="15">
          <cell r="C15" t="str">
            <v>FACTORES</v>
          </cell>
        </row>
      </sheetData>
      <sheetData sheetId="611">
        <row r="15">
          <cell r="C15" t="str">
            <v>FACTORES</v>
          </cell>
        </row>
      </sheetData>
      <sheetData sheetId="612">
        <row r="15">
          <cell r="C15" t="str">
            <v>FACTORES</v>
          </cell>
        </row>
      </sheetData>
      <sheetData sheetId="613">
        <row r="15">
          <cell r="C15" t="str">
            <v>FACTORES</v>
          </cell>
        </row>
      </sheetData>
      <sheetData sheetId="614">
        <row r="15">
          <cell r="C15" t="str">
            <v>FACTORES</v>
          </cell>
        </row>
      </sheetData>
      <sheetData sheetId="615">
        <row r="15">
          <cell r="C15" t="str">
            <v>FACTORES</v>
          </cell>
        </row>
      </sheetData>
      <sheetData sheetId="616">
        <row r="15">
          <cell r="C15" t="str">
            <v>FACTORES</v>
          </cell>
        </row>
      </sheetData>
      <sheetData sheetId="617">
        <row r="15">
          <cell r="C15" t="str">
            <v>FACTORES</v>
          </cell>
        </row>
      </sheetData>
      <sheetData sheetId="618">
        <row r="15">
          <cell r="C15" t="str">
            <v>FACTORES</v>
          </cell>
        </row>
      </sheetData>
      <sheetData sheetId="619">
        <row r="15">
          <cell r="C15" t="str">
            <v>FACTORES</v>
          </cell>
        </row>
      </sheetData>
      <sheetData sheetId="620">
        <row r="15">
          <cell r="C15" t="str">
            <v>FACTORES</v>
          </cell>
        </row>
      </sheetData>
      <sheetData sheetId="621">
        <row r="15">
          <cell r="C15" t="str">
            <v>FACTORES</v>
          </cell>
        </row>
      </sheetData>
      <sheetData sheetId="622">
        <row r="15">
          <cell r="C15" t="str">
            <v>FACTORES</v>
          </cell>
        </row>
      </sheetData>
      <sheetData sheetId="623">
        <row r="15">
          <cell r="C15" t="str">
            <v>FACTORES</v>
          </cell>
        </row>
      </sheetData>
      <sheetData sheetId="624">
        <row r="15">
          <cell r="C15" t="str">
            <v>FACTORES</v>
          </cell>
        </row>
      </sheetData>
      <sheetData sheetId="625">
        <row r="15">
          <cell r="C15" t="str">
            <v>FACTORES</v>
          </cell>
        </row>
      </sheetData>
      <sheetData sheetId="626">
        <row r="15">
          <cell r="C15" t="str">
            <v>FACTORES</v>
          </cell>
        </row>
      </sheetData>
      <sheetData sheetId="627">
        <row r="15">
          <cell r="C15" t="str">
            <v>FACTORES</v>
          </cell>
        </row>
      </sheetData>
      <sheetData sheetId="628">
        <row r="15">
          <cell r="C15" t="str">
            <v>FACTORES</v>
          </cell>
        </row>
      </sheetData>
      <sheetData sheetId="629">
        <row r="15">
          <cell r="C15" t="str">
            <v>FACTORES</v>
          </cell>
        </row>
      </sheetData>
      <sheetData sheetId="630">
        <row r="15">
          <cell r="C15" t="str">
            <v>FACTORES</v>
          </cell>
        </row>
      </sheetData>
      <sheetData sheetId="631">
        <row r="15">
          <cell r="C15" t="str">
            <v>FACTORES</v>
          </cell>
        </row>
      </sheetData>
      <sheetData sheetId="632">
        <row r="15">
          <cell r="C15" t="str">
            <v>FACTORES</v>
          </cell>
        </row>
      </sheetData>
      <sheetData sheetId="633">
        <row r="15">
          <cell r="C15" t="str">
            <v>FACTORES</v>
          </cell>
        </row>
      </sheetData>
      <sheetData sheetId="634">
        <row r="15">
          <cell r="C15" t="str">
            <v>FACTORES</v>
          </cell>
        </row>
      </sheetData>
      <sheetData sheetId="635">
        <row r="15">
          <cell r="C15" t="str">
            <v>FACTORES</v>
          </cell>
        </row>
      </sheetData>
      <sheetData sheetId="636">
        <row r="15">
          <cell r="C15" t="str">
            <v>FACTORES</v>
          </cell>
        </row>
      </sheetData>
      <sheetData sheetId="637">
        <row r="15">
          <cell r="C15" t="str">
            <v>FACTORES</v>
          </cell>
        </row>
      </sheetData>
      <sheetData sheetId="638">
        <row r="15">
          <cell r="C15" t="str">
            <v>FACTORES</v>
          </cell>
        </row>
      </sheetData>
      <sheetData sheetId="639">
        <row r="15">
          <cell r="C15" t="str">
            <v>FACTORES</v>
          </cell>
        </row>
      </sheetData>
      <sheetData sheetId="640">
        <row r="15">
          <cell r="C15" t="str">
            <v>FACTORES</v>
          </cell>
        </row>
      </sheetData>
      <sheetData sheetId="641">
        <row r="15">
          <cell r="C15" t="str">
            <v>FACTORES</v>
          </cell>
        </row>
      </sheetData>
      <sheetData sheetId="642">
        <row r="15">
          <cell r="C15" t="str">
            <v>FACTORES</v>
          </cell>
        </row>
      </sheetData>
      <sheetData sheetId="643">
        <row r="15">
          <cell r="C15" t="str">
            <v>FACTORES</v>
          </cell>
        </row>
      </sheetData>
      <sheetData sheetId="644">
        <row r="15">
          <cell r="C15" t="str">
            <v>FACTORES</v>
          </cell>
        </row>
      </sheetData>
      <sheetData sheetId="645">
        <row r="15">
          <cell r="C15" t="str">
            <v>FACTORES</v>
          </cell>
        </row>
      </sheetData>
      <sheetData sheetId="646">
        <row r="15">
          <cell r="C15" t="str">
            <v>FACTORES</v>
          </cell>
        </row>
      </sheetData>
      <sheetData sheetId="647">
        <row r="15">
          <cell r="C15" t="str">
            <v>FACTORES</v>
          </cell>
        </row>
      </sheetData>
      <sheetData sheetId="648">
        <row r="15">
          <cell r="C15" t="str">
            <v>FACTORES</v>
          </cell>
        </row>
      </sheetData>
      <sheetData sheetId="649">
        <row r="15">
          <cell r="C15" t="str">
            <v>FACTORES</v>
          </cell>
        </row>
      </sheetData>
      <sheetData sheetId="650">
        <row r="15">
          <cell r="C15" t="str">
            <v>FACTORES</v>
          </cell>
        </row>
      </sheetData>
      <sheetData sheetId="651">
        <row r="15">
          <cell r="C15" t="str">
            <v>FACTORES</v>
          </cell>
        </row>
      </sheetData>
      <sheetData sheetId="652">
        <row r="15">
          <cell r="C15" t="str">
            <v>FACTORES</v>
          </cell>
        </row>
      </sheetData>
      <sheetData sheetId="653">
        <row r="15">
          <cell r="C15" t="str">
            <v>FACTORES</v>
          </cell>
        </row>
      </sheetData>
      <sheetData sheetId="654">
        <row r="15">
          <cell r="C15" t="str">
            <v>FACTORES</v>
          </cell>
        </row>
      </sheetData>
      <sheetData sheetId="655">
        <row r="15">
          <cell r="C15" t="str">
            <v>FACTORES</v>
          </cell>
        </row>
      </sheetData>
      <sheetData sheetId="656">
        <row r="15">
          <cell r="C15" t="str">
            <v>FACTORES</v>
          </cell>
        </row>
      </sheetData>
      <sheetData sheetId="657">
        <row r="15">
          <cell r="C15" t="str">
            <v>FACTORES</v>
          </cell>
        </row>
      </sheetData>
      <sheetData sheetId="658">
        <row r="15">
          <cell r="C15" t="str">
            <v>FACTORES</v>
          </cell>
        </row>
      </sheetData>
      <sheetData sheetId="659">
        <row r="15">
          <cell r="C15" t="str">
            <v>FACTORES</v>
          </cell>
        </row>
      </sheetData>
      <sheetData sheetId="660">
        <row r="15">
          <cell r="C15" t="str">
            <v>FACTORES</v>
          </cell>
        </row>
      </sheetData>
      <sheetData sheetId="661">
        <row r="15">
          <cell r="C15" t="str">
            <v>FACTORES</v>
          </cell>
        </row>
      </sheetData>
      <sheetData sheetId="662">
        <row r="15">
          <cell r="C15" t="str">
            <v>FACTORES</v>
          </cell>
        </row>
      </sheetData>
      <sheetData sheetId="663">
        <row r="15">
          <cell r="C15" t="str">
            <v>FACTORES</v>
          </cell>
        </row>
      </sheetData>
      <sheetData sheetId="664">
        <row r="15">
          <cell r="C15" t="str">
            <v>FACTORES</v>
          </cell>
        </row>
      </sheetData>
      <sheetData sheetId="665">
        <row r="15">
          <cell r="C15" t="str">
            <v>FACTORES</v>
          </cell>
        </row>
      </sheetData>
      <sheetData sheetId="666">
        <row r="15">
          <cell r="C15" t="str">
            <v>FACTORES</v>
          </cell>
        </row>
      </sheetData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>
        <row r="15">
          <cell r="C15" t="str">
            <v>FACTORES</v>
          </cell>
        </row>
      </sheetData>
      <sheetData sheetId="674">
        <row r="15">
          <cell r="C15" t="str">
            <v>FACTORES</v>
          </cell>
        </row>
      </sheetData>
      <sheetData sheetId="675">
        <row r="15">
          <cell r="C15" t="str">
            <v>FACTORES</v>
          </cell>
        </row>
      </sheetData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>
        <row r="15">
          <cell r="C15" t="str">
            <v>FACTORES</v>
          </cell>
        </row>
      </sheetData>
      <sheetData sheetId="682"/>
      <sheetData sheetId="683">
        <row r="15">
          <cell r="C15" t="str">
            <v>FACTORES</v>
          </cell>
        </row>
      </sheetData>
      <sheetData sheetId="684">
        <row r="15">
          <cell r="C15" t="str">
            <v>FACTORES</v>
          </cell>
        </row>
      </sheetData>
      <sheetData sheetId="685"/>
      <sheetData sheetId="686">
        <row r="15">
          <cell r="C15" t="str">
            <v>FACTORES</v>
          </cell>
        </row>
      </sheetData>
      <sheetData sheetId="687">
        <row r="15">
          <cell r="C15" t="str">
            <v>FACTORES</v>
          </cell>
        </row>
      </sheetData>
      <sheetData sheetId="688"/>
      <sheetData sheetId="689"/>
      <sheetData sheetId="690"/>
      <sheetData sheetId="691"/>
      <sheetData sheetId="692">
        <row r="15">
          <cell r="C15" t="str">
            <v>FACTORES</v>
          </cell>
        </row>
      </sheetData>
      <sheetData sheetId="693"/>
      <sheetData sheetId="694"/>
      <sheetData sheetId="695"/>
      <sheetData sheetId="696"/>
      <sheetData sheetId="697"/>
      <sheetData sheetId="698"/>
      <sheetData sheetId="699">
        <row r="15">
          <cell r="C15" t="str">
            <v>FACTORES</v>
          </cell>
        </row>
      </sheetData>
      <sheetData sheetId="700">
        <row r="15">
          <cell r="C15" t="str">
            <v>FACTORES</v>
          </cell>
        </row>
      </sheetData>
      <sheetData sheetId="701"/>
      <sheetData sheetId="702"/>
      <sheetData sheetId="703"/>
      <sheetData sheetId="704"/>
      <sheetData sheetId="705"/>
      <sheetData sheetId="706">
        <row r="15">
          <cell r="C15" t="str">
            <v>FACTORES</v>
          </cell>
        </row>
      </sheetData>
      <sheetData sheetId="707"/>
      <sheetData sheetId="708">
        <row r="15">
          <cell r="C15" t="str">
            <v>FACTORES</v>
          </cell>
        </row>
      </sheetData>
      <sheetData sheetId="709">
        <row r="15">
          <cell r="C15" t="str">
            <v>FACTORES</v>
          </cell>
        </row>
      </sheetData>
      <sheetData sheetId="710">
        <row r="15">
          <cell r="C15" t="str">
            <v>FACTORES</v>
          </cell>
        </row>
      </sheetData>
      <sheetData sheetId="711">
        <row r="15">
          <cell r="C15" t="str">
            <v>FACTORES</v>
          </cell>
        </row>
      </sheetData>
      <sheetData sheetId="712"/>
      <sheetData sheetId="713">
        <row r="15">
          <cell r="C15" t="str">
            <v>FACTORES</v>
          </cell>
        </row>
      </sheetData>
      <sheetData sheetId="714">
        <row r="15">
          <cell r="C15" t="str">
            <v>FACTORES</v>
          </cell>
        </row>
      </sheetData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>
        <row r="15">
          <cell r="C15" t="str">
            <v>FACTORES</v>
          </cell>
        </row>
      </sheetData>
      <sheetData sheetId="732">
        <row r="15">
          <cell r="C15" t="str">
            <v>FACTORES</v>
          </cell>
        </row>
      </sheetData>
      <sheetData sheetId="733"/>
      <sheetData sheetId="734"/>
      <sheetData sheetId="735"/>
      <sheetData sheetId="736">
        <row r="15">
          <cell r="C15" t="str">
            <v>FACTORES</v>
          </cell>
        </row>
      </sheetData>
      <sheetData sheetId="737">
        <row r="15">
          <cell r="C15" t="str">
            <v>FACTORES</v>
          </cell>
        </row>
      </sheetData>
      <sheetData sheetId="738">
        <row r="15">
          <cell r="C15" t="str">
            <v>FACTORES</v>
          </cell>
        </row>
      </sheetData>
      <sheetData sheetId="739">
        <row r="15">
          <cell r="C15" t="str">
            <v>FACTORES</v>
          </cell>
        </row>
      </sheetData>
      <sheetData sheetId="740"/>
      <sheetData sheetId="741">
        <row r="15">
          <cell r="C15" t="str">
            <v>FACTORES</v>
          </cell>
        </row>
      </sheetData>
      <sheetData sheetId="742"/>
      <sheetData sheetId="743">
        <row r="15">
          <cell r="C15" t="str">
            <v>FACTORES</v>
          </cell>
        </row>
      </sheetData>
      <sheetData sheetId="744">
        <row r="15">
          <cell r="C15" t="str">
            <v>FACTORES</v>
          </cell>
        </row>
      </sheetData>
      <sheetData sheetId="745">
        <row r="15">
          <cell r="C15" t="str">
            <v>FACTORES</v>
          </cell>
        </row>
      </sheetData>
      <sheetData sheetId="746">
        <row r="15">
          <cell r="C15" t="str">
            <v>FACTORES</v>
          </cell>
        </row>
      </sheetData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>
        <row r="15">
          <cell r="C15" t="str">
            <v>FACTORES</v>
          </cell>
        </row>
      </sheetData>
      <sheetData sheetId="757">
        <row r="15">
          <cell r="C15" t="str">
            <v>FACTORES</v>
          </cell>
        </row>
      </sheetData>
      <sheetData sheetId="758">
        <row r="15">
          <cell r="C15" t="str">
            <v>FACTORES</v>
          </cell>
        </row>
      </sheetData>
      <sheetData sheetId="759"/>
      <sheetData sheetId="760"/>
      <sheetData sheetId="761"/>
      <sheetData sheetId="762">
        <row r="15">
          <cell r="C15" t="str">
            <v>FACTORES</v>
          </cell>
        </row>
      </sheetData>
      <sheetData sheetId="763"/>
      <sheetData sheetId="764"/>
      <sheetData sheetId="765"/>
      <sheetData sheetId="766"/>
      <sheetData sheetId="767">
        <row r="15">
          <cell r="C15" t="str">
            <v>FACTORES</v>
          </cell>
        </row>
      </sheetData>
      <sheetData sheetId="768">
        <row r="15">
          <cell r="C15" t="str">
            <v>FACTORES</v>
          </cell>
        </row>
      </sheetData>
      <sheetData sheetId="769">
        <row r="15">
          <cell r="C15" t="str">
            <v>FACTORES</v>
          </cell>
        </row>
      </sheetData>
      <sheetData sheetId="770">
        <row r="15">
          <cell r="C15" t="str">
            <v>FACTORES</v>
          </cell>
        </row>
      </sheetData>
      <sheetData sheetId="771">
        <row r="15">
          <cell r="C15" t="str">
            <v>FACTORES</v>
          </cell>
        </row>
      </sheetData>
      <sheetData sheetId="772"/>
      <sheetData sheetId="773"/>
      <sheetData sheetId="774">
        <row r="15">
          <cell r="C15" t="str">
            <v>FACTORES</v>
          </cell>
        </row>
      </sheetData>
      <sheetData sheetId="775">
        <row r="15">
          <cell r="C15" t="str">
            <v>FACTORES</v>
          </cell>
        </row>
      </sheetData>
      <sheetData sheetId="776"/>
      <sheetData sheetId="777">
        <row r="15">
          <cell r="C15" t="str">
            <v>FACTORES</v>
          </cell>
        </row>
      </sheetData>
      <sheetData sheetId="778">
        <row r="15">
          <cell r="C15" t="str">
            <v>FACTORES</v>
          </cell>
        </row>
      </sheetData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>
        <row r="15">
          <cell r="C15" t="str">
            <v>FACTORES</v>
          </cell>
        </row>
      </sheetData>
      <sheetData sheetId="789"/>
      <sheetData sheetId="790"/>
      <sheetData sheetId="791"/>
      <sheetData sheetId="792">
        <row r="15">
          <cell r="C15" t="str">
            <v>FACTORES</v>
          </cell>
        </row>
      </sheetData>
      <sheetData sheetId="793"/>
      <sheetData sheetId="794"/>
      <sheetData sheetId="795">
        <row r="15">
          <cell r="C15" t="str">
            <v>FACTORES</v>
          </cell>
        </row>
      </sheetData>
      <sheetData sheetId="796"/>
      <sheetData sheetId="797">
        <row r="15">
          <cell r="C15" t="str">
            <v>FACTORES</v>
          </cell>
        </row>
      </sheetData>
      <sheetData sheetId="798">
        <row r="15">
          <cell r="C15" t="str">
            <v>FACTORES</v>
          </cell>
        </row>
      </sheetData>
      <sheetData sheetId="799">
        <row r="15">
          <cell r="C15" t="str">
            <v>FACTORES</v>
          </cell>
        </row>
      </sheetData>
      <sheetData sheetId="800"/>
      <sheetData sheetId="801">
        <row r="15">
          <cell r="C15" t="str">
            <v>FACTORES</v>
          </cell>
        </row>
      </sheetData>
      <sheetData sheetId="802"/>
      <sheetData sheetId="803"/>
      <sheetData sheetId="804">
        <row r="15">
          <cell r="C15" t="str">
            <v>FACTORES</v>
          </cell>
        </row>
      </sheetData>
      <sheetData sheetId="805">
        <row r="15">
          <cell r="C15" t="str">
            <v>FACTORES</v>
          </cell>
        </row>
      </sheetData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>
        <row r="15">
          <cell r="C15" t="str">
            <v>FACTORES</v>
          </cell>
        </row>
      </sheetData>
      <sheetData sheetId="820"/>
      <sheetData sheetId="821"/>
      <sheetData sheetId="822">
        <row r="15">
          <cell r="C15" t="str">
            <v>FACTORES</v>
          </cell>
        </row>
      </sheetData>
      <sheetData sheetId="823"/>
      <sheetData sheetId="824"/>
      <sheetData sheetId="825"/>
      <sheetData sheetId="826">
        <row r="15">
          <cell r="C15" t="str">
            <v>FACTORES</v>
          </cell>
        </row>
      </sheetData>
      <sheetData sheetId="827">
        <row r="15">
          <cell r="C15" t="str">
            <v>FACTORES</v>
          </cell>
        </row>
      </sheetData>
      <sheetData sheetId="828">
        <row r="15">
          <cell r="C15" t="str">
            <v>FACTORES</v>
          </cell>
        </row>
      </sheetData>
      <sheetData sheetId="829">
        <row r="15">
          <cell r="C15" t="str">
            <v>FACTORES</v>
          </cell>
        </row>
      </sheetData>
      <sheetData sheetId="830">
        <row r="15">
          <cell r="C15" t="str">
            <v>FACTORES</v>
          </cell>
        </row>
      </sheetData>
      <sheetData sheetId="831"/>
      <sheetData sheetId="832">
        <row r="15">
          <cell r="C15" t="str">
            <v>FACTORES</v>
          </cell>
        </row>
      </sheetData>
      <sheetData sheetId="833"/>
      <sheetData sheetId="834"/>
      <sheetData sheetId="835">
        <row r="15">
          <cell r="C15" t="str">
            <v>FACTORES</v>
          </cell>
        </row>
      </sheetData>
      <sheetData sheetId="836">
        <row r="15">
          <cell r="C15" t="str">
            <v>FACTORES</v>
          </cell>
        </row>
      </sheetData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>
        <row r="15">
          <cell r="C15" t="str">
            <v>FACTORES</v>
          </cell>
        </row>
      </sheetData>
      <sheetData sheetId="848"/>
      <sheetData sheetId="849">
        <row r="15">
          <cell r="C15" t="str">
            <v>FACTORES</v>
          </cell>
        </row>
      </sheetData>
      <sheetData sheetId="850"/>
      <sheetData sheetId="851"/>
      <sheetData sheetId="852">
        <row r="15">
          <cell r="C15" t="str">
            <v>FACTORES</v>
          </cell>
        </row>
      </sheetData>
      <sheetData sheetId="853">
        <row r="15">
          <cell r="C15" t="str">
            <v>FACTORES</v>
          </cell>
        </row>
      </sheetData>
      <sheetData sheetId="854"/>
      <sheetData sheetId="855"/>
      <sheetData sheetId="856">
        <row r="15">
          <cell r="C15" t="str">
            <v>FACTORES</v>
          </cell>
        </row>
      </sheetData>
      <sheetData sheetId="857">
        <row r="15">
          <cell r="C15" t="str">
            <v>FACTORES</v>
          </cell>
        </row>
      </sheetData>
      <sheetData sheetId="858">
        <row r="15">
          <cell r="C15" t="str">
            <v>FACTORES</v>
          </cell>
        </row>
      </sheetData>
      <sheetData sheetId="859">
        <row r="15">
          <cell r="C15" t="str">
            <v>FACTORES</v>
          </cell>
        </row>
      </sheetData>
      <sheetData sheetId="860">
        <row r="15">
          <cell r="C15" t="str">
            <v>FACTORES</v>
          </cell>
        </row>
      </sheetData>
      <sheetData sheetId="861">
        <row r="15">
          <cell r="C15" t="str">
            <v>FACTORES</v>
          </cell>
        </row>
      </sheetData>
      <sheetData sheetId="862"/>
      <sheetData sheetId="863">
        <row r="15">
          <cell r="C15" t="str">
            <v>FACTORES</v>
          </cell>
        </row>
      </sheetData>
      <sheetData sheetId="864"/>
      <sheetData sheetId="865"/>
      <sheetData sheetId="866">
        <row r="15">
          <cell r="C15" t="str">
            <v>FACTORES</v>
          </cell>
        </row>
      </sheetData>
      <sheetData sheetId="867">
        <row r="15">
          <cell r="C15" t="str">
            <v>FACTORES</v>
          </cell>
        </row>
      </sheetData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>
        <row r="15">
          <cell r="C15" t="str">
            <v>FACTORES</v>
          </cell>
        </row>
      </sheetData>
      <sheetData sheetId="881"/>
      <sheetData sheetId="882">
        <row r="15">
          <cell r="C15" t="str">
            <v>FACTORES</v>
          </cell>
        </row>
      </sheetData>
      <sheetData sheetId="883"/>
      <sheetData sheetId="884">
        <row r="15">
          <cell r="C15" t="str">
            <v>FACTORES</v>
          </cell>
        </row>
      </sheetData>
      <sheetData sheetId="885"/>
      <sheetData sheetId="886"/>
      <sheetData sheetId="887"/>
      <sheetData sheetId="888"/>
      <sheetData sheetId="889">
        <row r="15">
          <cell r="C15" t="str">
            <v>FACTORES</v>
          </cell>
        </row>
      </sheetData>
      <sheetData sheetId="890">
        <row r="15">
          <cell r="C15" t="str">
            <v>FACTORES</v>
          </cell>
        </row>
      </sheetData>
      <sheetData sheetId="891">
        <row r="15">
          <cell r="C15" t="str">
            <v>FACTORES</v>
          </cell>
        </row>
      </sheetData>
      <sheetData sheetId="892">
        <row r="15">
          <cell r="C15" t="str">
            <v>FACTORES</v>
          </cell>
        </row>
      </sheetData>
      <sheetData sheetId="893"/>
      <sheetData sheetId="894">
        <row r="15">
          <cell r="C15" t="str">
            <v>FACTORES</v>
          </cell>
        </row>
      </sheetData>
      <sheetData sheetId="895"/>
      <sheetData sheetId="896"/>
      <sheetData sheetId="897" refreshError="1"/>
      <sheetData sheetId="898"/>
      <sheetData sheetId="899">
        <row r="15">
          <cell r="C15" t="str">
            <v>FACTORES</v>
          </cell>
        </row>
      </sheetData>
      <sheetData sheetId="900" refreshError="1"/>
      <sheetData sheetId="901" refreshError="1"/>
      <sheetData sheetId="902" refreshError="1"/>
      <sheetData sheetId="903">
        <row r="15">
          <cell r="C15" t="str">
            <v>FACTORES</v>
          </cell>
        </row>
      </sheetData>
      <sheetData sheetId="904">
        <row r="15">
          <cell r="C15" t="str">
            <v>FACTORES</v>
          </cell>
        </row>
      </sheetData>
      <sheetData sheetId="905"/>
      <sheetData sheetId="906">
        <row r="15">
          <cell r="C15" t="str">
            <v>FACTORES</v>
          </cell>
        </row>
      </sheetData>
      <sheetData sheetId="907"/>
      <sheetData sheetId="908"/>
      <sheetData sheetId="909">
        <row r="15">
          <cell r="C15" t="str">
            <v>FACTORES</v>
          </cell>
        </row>
      </sheetData>
      <sheetData sheetId="910">
        <row r="15">
          <cell r="C15" t="str">
            <v>FACTORES</v>
          </cell>
        </row>
      </sheetData>
      <sheetData sheetId="911"/>
      <sheetData sheetId="912"/>
      <sheetData sheetId="913"/>
      <sheetData sheetId="914"/>
      <sheetData sheetId="915">
        <row r="15">
          <cell r="C15" t="str">
            <v>FACTORES</v>
          </cell>
        </row>
      </sheetData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>
        <row r="15">
          <cell r="C15" t="str">
            <v>FACTORES</v>
          </cell>
        </row>
      </sheetData>
      <sheetData sheetId="934"/>
      <sheetData sheetId="935"/>
      <sheetData sheetId="936"/>
      <sheetData sheetId="937">
        <row r="15">
          <cell r="C15" t="str">
            <v>FACTORES</v>
          </cell>
        </row>
      </sheetData>
      <sheetData sheetId="938"/>
      <sheetData sheetId="939">
        <row r="15">
          <cell r="C15" t="str">
            <v>FACTORES</v>
          </cell>
        </row>
      </sheetData>
      <sheetData sheetId="940">
        <row r="15">
          <cell r="C15" t="str">
            <v>FACTORES</v>
          </cell>
        </row>
      </sheetData>
      <sheetData sheetId="941"/>
      <sheetData sheetId="942"/>
      <sheetData sheetId="943"/>
      <sheetData sheetId="944"/>
      <sheetData sheetId="945">
        <row r="15">
          <cell r="C15" t="str">
            <v>FACTORES</v>
          </cell>
        </row>
      </sheetData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>
        <row r="15">
          <cell r="C15" t="str">
            <v>FACTORES</v>
          </cell>
        </row>
      </sheetData>
      <sheetData sheetId="964"/>
      <sheetData sheetId="965"/>
      <sheetData sheetId="966"/>
      <sheetData sheetId="967">
        <row r="15">
          <cell r="C15" t="str">
            <v>FACTORES</v>
          </cell>
        </row>
      </sheetData>
      <sheetData sheetId="968"/>
      <sheetData sheetId="969"/>
      <sheetData sheetId="970"/>
      <sheetData sheetId="971">
        <row r="15">
          <cell r="C15" t="str">
            <v>FACTORES</v>
          </cell>
        </row>
      </sheetData>
      <sheetData sheetId="972">
        <row r="15">
          <cell r="C15" t="str">
            <v>FACTORES</v>
          </cell>
        </row>
      </sheetData>
      <sheetData sheetId="973"/>
      <sheetData sheetId="974"/>
      <sheetData sheetId="975"/>
      <sheetData sheetId="976"/>
      <sheetData sheetId="977">
        <row r="15">
          <cell r="C15" t="str">
            <v>FACTORES</v>
          </cell>
        </row>
      </sheetData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>
        <row r="15">
          <cell r="C15" t="str">
            <v>FACTORES</v>
          </cell>
        </row>
      </sheetData>
      <sheetData sheetId="996"/>
      <sheetData sheetId="997"/>
      <sheetData sheetId="998"/>
      <sheetData sheetId="999">
        <row r="15">
          <cell r="C15" t="str">
            <v>FACTORES</v>
          </cell>
        </row>
      </sheetData>
      <sheetData sheetId="1000"/>
      <sheetData sheetId="1001"/>
      <sheetData sheetId="1002"/>
      <sheetData sheetId="1003">
        <row r="15">
          <cell r="C15" t="str">
            <v>FACTORES</v>
          </cell>
        </row>
      </sheetData>
      <sheetData sheetId="1004">
        <row r="15">
          <cell r="C15" t="str">
            <v>FACTORES</v>
          </cell>
        </row>
      </sheetData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>
        <row r="15">
          <cell r="C15" t="str">
            <v>FACTORES</v>
          </cell>
        </row>
      </sheetData>
      <sheetData sheetId="1028"/>
      <sheetData sheetId="1029"/>
      <sheetData sheetId="1030"/>
      <sheetData sheetId="1031">
        <row r="15">
          <cell r="C15" t="str">
            <v>FACTORES</v>
          </cell>
        </row>
      </sheetData>
      <sheetData sheetId="1032"/>
      <sheetData sheetId="1033"/>
      <sheetData sheetId="1034"/>
      <sheetData sheetId="1035">
        <row r="15">
          <cell r="C15" t="str">
            <v>FACTORES</v>
          </cell>
        </row>
      </sheetData>
      <sheetData sheetId="1036">
        <row r="15">
          <cell r="C15" t="str">
            <v>FACTORES</v>
          </cell>
        </row>
      </sheetData>
      <sheetData sheetId="1037"/>
      <sheetData sheetId="1038"/>
      <sheetData sheetId="1039"/>
      <sheetData sheetId="1040"/>
      <sheetData sheetId="1041">
        <row r="15">
          <cell r="C15" t="str">
            <v>FACTORES</v>
          </cell>
        </row>
      </sheetData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>
        <row r="15">
          <cell r="C15" t="str">
            <v>FACTORES</v>
          </cell>
        </row>
      </sheetData>
      <sheetData sheetId="1060"/>
      <sheetData sheetId="1061"/>
      <sheetData sheetId="1062"/>
      <sheetData sheetId="1063">
        <row r="15">
          <cell r="C15" t="str">
            <v>FACTORES</v>
          </cell>
        </row>
      </sheetData>
      <sheetData sheetId="1064"/>
      <sheetData sheetId="1065"/>
      <sheetData sheetId="1066"/>
      <sheetData sheetId="1067">
        <row r="15">
          <cell r="C15" t="str">
            <v>FACTORES</v>
          </cell>
        </row>
      </sheetData>
      <sheetData sheetId="1068">
        <row r="15">
          <cell r="C15" t="str">
            <v>FACTORES</v>
          </cell>
        </row>
      </sheetData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>
        <row r="15">
          <cell r="C15" t="str">
            <v>FACTORES</v>
          </cell>
        </row>
      </sheetData>
      <sheetData sheetId="1096"/>
      <sheetData sheetId="1097"/>
      <sheetData sheetId="1098"/>
      <sheetData sheetId="1099" refreshError="1"/>
      <sheetData sheetId="1100" refreshError="1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>
        <row r="15">
          <cell r="C15" t="str">
            <v>FACTORES</v>
          </cell>
        </row>
      </sheetData>
      <sheetData sheetId="1134">
        <row r="15">
          <cell r="C15" t="str">
            <v>FACTORES</v>
          </cell>
        </row>
      </sheetData>
      <sheetData sheetId="1135">
        <row r="15">
          <cell r="C15" t="str">
            <v>FACTORES</v>
          </cell>
        </row>
      </sheetData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>
        <row r="15">
          <cell r="C15" t="str">
            <v>FACTORES</v>
          </cell>
        </row>
      </sheetData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 refreshError="1"/>
      <sheetData sheetId="1172">
        <row r="15">
          <cell r="C15" t="str">
            <v>FACTORES</v>
          </cell>
        </row>
      </sheetData>
      <sheetData sheetId="1173">
        <row r="15">
          <cell r="C15" t="str">
            <v>FACTORES</v>
          </cell>
        </row>
      </sheetData>
      <sheetData sheetId="1174">
        <row r="15">
          <cell r="C15" t="str">
            <v>FACTORES</v>
          </cell>
        </row>
      </sheetData>
      <sheetData sheetId="1175">
        <row r="15">
          <cell r="C15" t="str">
            <v>FACTORES</v>
          </cell>
        </row>
      </sheetData>
      <sheetData sheetId="1176" refreshError="1"/>
      <sheetData sheetId="1177">
        <row r="15">
          <cell r="C15" t="str">
            <v>FACTORES</v>
          </cell>
        </row>
      </sheetData>
      <sheetData sheetId="1178">
        <row r="15">
          <cell r="C15" t="str">
            <v>FACTORES</v>
          </cell>
        </row>
      </sheetData>
      <sheetData sheetId="1179">
        <row r="15">
          <cell r="C15" t="str">
            <v>FACTORES</v>
          </cell>
        </row>
      </sheetData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>
        <row r="15">
          <cell r="C15" t="str">
            <v>FACTORES</v>
          </cell>
        </row>
      </sheetData>
      <sheetData sheetId="1203"/>
      <sheetData sheetId="1204"/>
      <sheetData sheetId="1205">
        <row r="15">
          <cell r="C15" t="str">
            <v>FACTORES</v>
          </cell>
        </row>
      </sheetData>
      <sheetData sheetId="1206"/>
      <sheetData sheetId="1207"/>
      <sheetData sheetId="1208"/>
      <sheetData sheetId="1209" refreshError="1"/>
      <sheetData sheetId="1210" refreshError="1"/>
      <sheetData sheetId="1211" refreshError="1"/>
      <sheetData sheetId="1212"/>
      <sheetData sheetId="1213"/>
      <sheetData sheetId="1214" refreshError="1"/>
      <sheetData sheetId="1215" refreshError="1"/>
      <sheetData sheetId="1216"/>
      <sheetData sheetId="1217"/>
      <sheetData sheetId="1218" refreshError="1"/>
      <sheetData sheetId="1219"/>
      <sheetData sheetId="1220"/>
      <sheetData sheetId="1221"/>
      <sheetData sheetId="1222"/>
      <sheetData sheetId="1223" refreshError="1"/>
      <sheetData sheetId="1224" refreshError="1"/>
      <sheetData sheetId="1225">
        <row r="15">
          <cell r="R15"/>
        </row>
      </sheetData>
      <sheetData sheetId="1226"/>
      <sheetData sheetId="1227"/>
      <sheetData sheetId="1228"/>
      <sheetData sheetId="1229"/>
      <sheetData sheetId="1230">
        <row r="15">
          <cell r="C15" t="str">
            <v>FACTORES</v>
          </cell>
        </row>
      </sheetData>
      <sheetData sheetId="1231">
        <row r="15">
          <cell r="C15" t="str">
            <v>FACTORES</v>
          </cell>
        </row>
      </sheetData>
      <sheetData sheetId="1232">
        <row r="15">
          <cell r="C15" t="str">
            <v>FACTORES</v>
          </cell>
        </row>
      </sheetData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>
        <row r="15">
          <cell r="C15" t="str">
            <v>FACTORES</v>
          </cell>
        </row>
      </sheetData>
      <sheetData sheetId="1255"/>
      <sheetData sheetId="1256"/>
      <sheetData sheetId="1257"/>
      <sheetData sheetId="1258">
        <row r="15">
          <cell r="C15" t="str">
            <v>FACTORES</v>
          </cell>
        </row>
      </sheetData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>
        <row r="15">
          <cell r="C15" t="str">
            <v>FACTORES</v>
          </cell>
        </row>
      </sheetData>
      <sheetData sheetId="1273">
        <row r="15">
          <cell r="C15" t="str">
            <v>FACTORES</v>
          </cell>
        </row>
      </sheetData>
      <sheetData sheetId="1274">
        <row r="15">
          <cell r="C15" t="str">
            <v>FACTORES</v>
          </cell>
        </row>
      </sheetData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>
        <row r="15">
          <cell r="C15" t="str">
            <v>FACTORES</v>
          </cell>
        </row>
      </sheetData>
      <sheetData sheetId="1298"/>
      <sheetData sheetId="1299"/>
      <sheetData sheetId="1300">
        <row r="15">
          <cell r="C15" t="str">
            <v>FACTORES</v>
          </cell>
        </row>
      </sheetData>
      <sheetData sheetId="1301"/>
      <sheetData sheetId="1302"/>
      <sheetData sheetId="1303">
        <row r="15">
          <cell r="C15" t="str">
            <v>FACTORES</v>
          </cell>
        </row>
      </sheetData>
      <sheetData sheetId="1304"/>
      <sheetData sheetId="1305"/>
      <sheetData sheetId="1306"/>
      <sheetData sheetId="1307"/>
      <sheetData sheetId="1308">
        <row r="15">
          <cell r="C15" t="str">
            <v>FACTORES</v>
          </cell>
        </row>
      </sheetData>
      <sheetData sheetId="1309">
        <row r="15">
          <cell r="C15" t="str">
            <v>FACTORES</v>
          </cell>
        </row>
      </sheetData>
      <sheetData sheetId="1310">
        <row r="15">
          <cell r="C15" t="str">
            <v>FACTORES</v>
          </cell>
        </row>
      </sheetData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>
        <row r="15">
          <cell r="C15" t="str">
            <v>FACTORES</v>
          </cell>
        </row>
      </sheetData>
      <sheetData sheetId="1334"/>
      <sheetData sheetId="1335"/>
      <sheetData sheetId="1336">
        <row r="15">
          <cell r="C15" t="str">
            <v>FACTORES</v>
          </cell>
        </row>
      </sheetData>
      <sheetData sheetId="1337"/>
      <sheetData sheetId="1338"/>
      <sheetData sheetId="1339"/>
      <sheetData sheetId="1340"/>
      <sheetData sheetId="1341"/>
      <sheetData sheetId="1342"/>
      <sheetData sheetId="1343"/>
      <sheetData sheetId="1344">
        <row r="15">
          <cell r="C15" t="str">
            <v>FACTORES</v>
          </cell>
        </row>
      </sheetData>
      <sheetData sheetId="1345">
        <row r="15">
          <cell r="C15" t="str">
            <v>FACTORES</v>
          </cell>
        </row>
      </sheetData>
      <sheetData sheetId="1346">
        <row r="15">
          <cell r="C15" t="str">
            <v>FACTORES</v>
          </cell>
        </row>
      </sheetData>
      <sheetData sheetId="1347"/>
      <sheetData sheetId="1348"/>
      <sheetData sheetId="1349"/>
      <sheetData sheetId="1350">
        <row r="15">
          <cell r="C15" t="str">
            <v>FACTORES</v>
          </cell>
        </row>
      </sheetData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>
        <row r="15">
          <cell r="C15" t="str">
            <v>FACTORES</v>
          </cell>
        </row>
      </sheetData>
      <sheetData sheetId="1370"/>
      <sheetData sheetId="1371"/>
      <sheetData sheetId="1372">
        <row r="15">
          <cell r="C15" t="str">
            <v>FACTORES</v>
          </cell>
        </row>
      </sheetData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>
        <row r="15">
          <cell r="C15" t="str">
            <v>FACTORES</v>
          </cell>
        </row>
      </sheetData>
      <sheetData sheetId="1383">
        <row r="15">
          <cell r="C15" t="str">
            <v>FACTORES</v>
          </cell>
        </row>
      </sheetData>
      <sheetData sheetId="1384">
        <row r="15">
          <cell r="C15" t="str">
            <v>FACTORES</v>
          </cell>
        </row>
      </sheetData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>
        <row r="15">
          <cell r="C15" t="str">
            <v>FACTORES</v>
          </cell>
        </row>
      </sheetData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>
        <row r="15">
          <cell r="C15" t="str">
            <v>FACTORES</v>
          </cell>
        </row>
      </sheetData>
      <sheetData sheetId="1421">
        <row r="15">
          <cell r="C15" t="str">
            <v>FACTORES</v>
          </cell>
        </row>
      </sheetData>
      <sheetData sheetId="1422">
        <row r="15">
          <cell r="C15" t="str">
            <v>FACTORES</v>
          </cell>
        </row>
      </sheetData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>
        <row r="15">
          <cell r="C15" t="str">
            <v>FACTORES</v>
          </cell>
        </row>
      </sheetData>
      <sheetData sheetId="1446"/>
      <sheetData sheetId="1447"/>
      <sheetData sheetId="1448">
        <row r="15">
          <cell r="C15" t="str">
            <v>FACTORES</v>
          </cell>
        </row>
      </sheetData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>
        <row r="15">
          <cell r="C15" t="str">
            <v>FACTORES</v>
          </cell>
        </row>
      </sheetData>
      <sheetData sheetId="1459">
        <row r="15">
          <cell r="C15" t="str">
            <v>FACTORES</v>
          </cell>
        </row>
      </sheetData>
      <sheetData sheetId="1460">
        <row r="15">
          <cell r="C15" t="str">
            <v>FACTORES</v>
          </cell>
        </row>
      </sheetData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>
        <row r="15">
          <cell r="C15" t="str">
            <v>FACTORES</v>
          </cell>
        </row>
      </sheetData>
      <sheetData sheetId="1487"/>
      <sheetData sheetId="1488"/>
      <sheetData sheetId="1489"/>
      <sheetData sheetId="1490"/>
      <sheetData sheetId="1491"/>
      <sheetData sheetId="1492"/>
      <sheetData sheetId="1493"/>
      <sheetData sheetId="1494">
        <row r="15">
          <cell r="C15" t="str">
            <v>FACTORES</v>
          </cell>
        </row>
      </sheetData>
      <sheetData sheetId="1495">
        <row r="15">
          <cell r="C15" t="str">
            <v>FACTORES</v>
          </cell>
        </row>
      </sheetData>
      <sheetData sheetId="1496">
        <row r="15">
          <cell r="C15" t="str">
            <v>FACTORES</v>
          </cell>
        </row>
      </sheetData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>
        <row r="15">
          <cell r="C15" t="str">
            <v>FACTORES</v>
          </cell>
        </row>
      </sheetData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>
        <row r="15">
          <cell r="C15" t="str">
            <v>FACTORES</v>
          </cell>
        </row>
      </sheetData>
      <sheetData sheetId="1533">
        <row r="15">
          <cell r="C15" t="str">
            <v>FACTORES</v>
          </cell>
        </row>
      </sheetData>
      <sheetData sheetId="1534">
        <row r="15">
          <cell r="C15" t="str">
            <v>FACTORES</v>
          </cell>
        </row>
      </sheetData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>
        <row r="15">
          <cell r="C15" t="str">
            <v>FACTORES</v>
          </cell>
        </row>
      </sheetData>
      <sheetData sheetId="1558"/>
      <sheetData sheetId="1559"/>
      <sheetData sheetId="1560">
        <row r="15">
          <cell r="C15" t="str">
            <v>FACTORES</v>
          </cell>
        </row>
      </sheetData>
      <sheetData sheetId="1561"/>
      <sheetData sheetId="1562"/>
      <sheetData sheetId="1563"/>
      <sheetData sheetId="1564"/>
      <sheetData sheetId="1565"/>
      <sheetData sheetId="1566"/>
      <sheetData sheetId="1567"/>
      <sheetData sheetId="1568">
        <row r="15">
          <cell r="C15" t="str">
            <v>FACTORES</v>
          </cell>
        </row>
      </sheetData>
      <sheetData sheetId="1569">
        <row r="15">
          <cell r="C15" t="str">
            <v>FACTORES</v>
          </cell>
        </row>
      </sheetData>
      <sheetData sheetId="1570">
        <row r="15">
          <cell r="C15" t="str">
            <v>FACTORES</v>
          </cell>
        </row>
      </sheetData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>
        <row r="15">
          <cell r="C15" t="str">
            <v>FACTORES</v>
          </cell>
        </row>
      </sheetData>
      <sheetData sheetId="1594"/>
      <sheetData sheetId="1595"/>
      <sheetData sheetId="1596">
        <row r="15">
          <cell r="C15" t="str">
            <v>FACTORES</v>
          </cell>
        </row>
      </sheetData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>
        <row r="15">
          <cell r="C15" t="str">
            <v>FACTORES</v>
          </cell>
        </row>
      </sheetData>
      <sheetData sheetId="1608">
        <row r="15">
          <cell r="C15" t="str">
            <v>FACTORES</v>
          </cell>
        </row>
      </sheetData>
      <sheetData sheetId="1609">
        <row r="15">
          <cell r="C15" t="str">
            <v>FACTORES</v>
          </cell>
        </row>
      </sheetData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>
        <row r="15">
          <cell r="C15" t="str">
            <v>FACTORES</v>
          </cell>
        </row>
      </sheetData>
      <sheetData sheetId="1636"/>
      <sheetData sheetId="1637"/>
      <sheetData sheetId="1638"/>
      <sheetData sheetId="1639">
        <row r="15">
          <cell r="C15" t="str">
            <v>FACTORES</v>
          </cell>
        </row>
      </sheetData>
      <sheetData sheetId="1640">
        <row r="15">
          <cell r="C15" t="str">
            <v>FACTORES</v>
          </cell>
        </row>
      </sheetData>
      <sheetData sheetId="1641">
        <row r="15">
          <cell r="C15" t="str">
            <v>FACTORES</v>
          </cell>
        </row>
      </sheetData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>
        <row r="15">
          <cell r="C15" t="str">
            <v>FACTORES</v>
          </cell>
        </row>
      </sheetData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>
        <row r="15">
          <cell r="C15" t="str">
            <v>FACTORES</v>
          </cell>
        </row>
      </sheetData>
      <sheetData sheetId="1679">
        <row r="15">
          <cell r="C15" t="str">
            <v>FACTORES</v>
          </cell>
        </row>
      </sheetData>
      <sheetData sheetId="1680">
        <row r="15">
          <cell r="C15" t="str">
            <v>FACTORES</v>
          </cell>
        </row>
      </sheetData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>
        <row r="15">
          <cell r="C15" t="str">
            <v>FACTORES</v>
          </cell>
        </row>
      </sheetData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>
        <row r="15">
          <cell r="C15" t="str">
            <v>FACTORES</v>
          </cell>
        </row>
      </sheetData>
      <sheetData sheetId="1718">
        <row r="15">
          <cell r="C15" t="str">
            <v>FACTORES</v>
          </cell>
        </row>
      </sheetData>
      <sheetData sheetId="1719">
        <row r="15">
          <cell r="C15" t="str">
            <v>FACTORES</v>
          </cell>
        </row>
      </sheetData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>
        <row r="15">
          <cell r="C15" t="str">
            <v>FACTORES</v>
          </cell>
        </row>
      </sheetData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>
        <row r="15">
          <cell r="C15" t="str">
            <v>FACTORES</v>
          </cell>
        </row>
      </sheetData>
      <sheetData sheetId="1757">
        <row r="15">
          <cell r="C15" t="str">
            <v>FACTORES</v>
          </cell>
        </row>
      </sheetData>
      <sheetData sheetId="1758">
        <row r="15">
          <cell r="C15" t="str">
            <v>FACTORES</v>
          </cell>
        </row>
      </sheetData>
      <sheetData sheetId="1759">
        <row r="15">
          <cell r="C15" t="str">
            <v>FACTORES</v>
          </cell>
        </row>
      </sheetData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>
        <row r="15">
          <cell r="C15" t="str">
            <v>FACTORES</v>
          </cell>
        </row>
      </sheetData>
      <sheetData sheetId="1782"/>
      <sheetData sheetId="1783"/>
      <sheetData sheetId="1784"/>
      <sheetData sheetId="1785">
        <row r="15">
          <cell r="C15" t="str">
            <v>FACTORES</v>
          </cell>
        </row>
      </sheetData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>
        <row r="15">
          <cell r="C15" t="str">
            <v>FACTORES</v>
          </cell>
        </row>
      </sheetData>
      <sheetData sheetId="1797">
        <row r="15">
          <cell r="C15" t="str">
            <v>FACTORES</v>
          </cell>
        </row>
      </sheetData>
      <sheetData sheetId="1798">
        <row r="15">
          <cell r="C15" t="str">
            <v>FACTORES</v>
          </cell>
        </row>
      </sheetData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>
        <row r="15">
          <cell r="C15" t="str">
            <v>FACTORES</v>
          </cell>
        </row>
      </sheetData>
      <sheetData sheetId="1821"/>
      <sheetData sheetId="1822"/>
      <sheetData sheetId="1823"/>
      <sheetData sheetId="1824">
        <row r="15">
          <cell r="C15" t="str">
            <v>FACTORES</v>
          </cell>
        </row>
      </sheetData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>
        <row r="15">
          <cell r="C15" t="str">
            <v>FACTORES</v>
          </cell>
        </row>
      </sheetData>
      <sheetData sheetId="1836">
        <row r="15">
          <cell r="C15" t="str">
            <v>FACTORES</v>
          </cell>
        </row>
      </sheetData>
      <sheetData sheetId="1837">
        <row r="15">
          <cell r="C15" t="str">
            <v>FACTORES</v>
          </cell>
        </row>
      </sheetData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>
        <row r="15">
          <cell r="C15" t="str">
            <v>FACTORES</v>
          </cell>
        </row>
      </sheetData>
      <sheetData sheetId="1860"/>
      <sheetData sheetId="1861"/>
      <sheetData sheetId="1862"/>
      <sheetData sheetId="1863">
        <row r="15">
          <cell r="C15" t="str">
            <v>FACTORES</v>
          </cell>
        </row>
      </sheetData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>
        <row r="15">
          <cell r="C15" t="str">
            <v>FACTORES</v>
          </cell>
        </row>
      </sheetData>
      <sheetData sheetId="1875">
        <row r="15">
          <cell r="C15" t="str">
            <v>FACTORES</v>
          </cell>
        </row>
      </sheetData>
      <sheetData sheetId="1876">
        <row r="15">
          <cell r="C15" t="str">
            <v>FACTORES</v>
          </cell>
        </row>
      </sheetData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>
        <row r="15">
          <cell r="C15" t="str">
            <v>FACTORES</v>
          </cell>
        </row>
      </sheetData>
      <sheetData sheetId="1899"/>
      <sheetData sheetId="1900"/>
      <sheetData sheetId="1901"/>
      <sheetData sheetId="1902">
        <row r="15">
          <cell r="C15" t="str">
            <v>FACTORES</v>
          </cell>
        </row>
      </sheetData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>
        <row r="15">
          <cell r="C15" t="str">
            <v>FACTORES</v>
          </cell>
        </row>
      </sheetData>
      <sheetData sheetId="1914">
        <row r="15">
          <cell r="C15" t="str">
            <v>FACTORES</v>
          </cell>
        </row>
      </sheetData>
      <sheetData sheetId="1915">
        <row r="15">
          <cell r="C15" t="str">
            <v>FACTORES</v>
          </cell>
        </row>
      </sheetData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>
        <row r="15">
          <cell r="C15" t="str">
            <v>FACTORES</v>
          </cell>
        </row>
      </sheetData>
      <sheetData sheetId="1938"/>
      <sheetData sheetId="1939"/>
      <sheetData sheetId="1940"/>
      <sheetData sheetId="1941">
        <row r="15">
          <cell r="C15" t="str">
            <v>FACTORES</v>
          </cell>
        </row>
      </sheetData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>
        <row r="15">
          <cell r="C15" t="str">
            <v>FACTORES</v>
          </cell>
        </row>
      </sheetData>
      <sheetData sheetId="1954">
        <row r="15">
          <cell r="C15" t="str">
            <v>FACTORES</v>
          </cell>
        </row>
      </sheetData>
      <sheetData sheetId="1955">
        <row r="15">
          <cell r="C15" t="str">
            <v>FACTORES</v>
          </cell>
        </row>
      </sheetData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>
        <row r="15">
          <cell r="C15" t="str">
            <v>FACTORES</v>
          </cell>
        </row>
      </sheetData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>
        <row r="15">
          <cell r="C15" t="str">
            <v>FACTORES</v>
          </cell>
        </row>
      </sheetData>
      <sheetData sheetId="1994">
        <row r="15">
          <cell r="C15" t="str">
            <v>FACTORES</v>
          </cell>
        </row>
      </sheetData>
      <sheetData sheetId="1995">
        <row r="15">
          <cell r="C15" t="str">
            <v>FACTORES</v>
          </cell>
        </row>
      </sheetData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>
        <row r="15">
          <cell r="C15" t="str">
            <v>FACTORES</v>
          </cell>
        </row>
      </sheetData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>
        <row r="15">
          <cell r="C15" t="str">
            <v>FACTORES</v>
          </cell>
        </row>
      </sheetData>
      <sheetData sheetId="2034">
        <row r="15">
          <cell r="C15" t="str">
            <v>FACTORES</v>
          </cell>
        </row>
      </sheetData>
      <sheetData sheetId="2035">
        <row r="15">
          <cell r="C15" t="str">
            <v>FACTORES</v>
          </cell>
        </row>
      </sheetData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>
        <row r="15">
          <cell r="C15" t="str">
            <v>FACTORES</v>
          </cell>
        </row>
      </sheetData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 refreshError="1"/>
      <sheetData sheetId="2074"/>
      <sheetData sheetId="2075"/>
      <sheetData sheetId="2076"/>
      <sheetData sheetId="2077"/>
      <sheetData sheetId="2078"/>
      <sheetData sheetId="2079" refreshError="1"/>
      <sheetData sheetId="2080" refreshError="1"/>
      <sheetData sheetId="208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 refreshError="1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 refreshError="1"/>
      <sheetData sheetId="2396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/>
      <sheetData sheetId="2405"/>
      <sheetData sheetId="2406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res Cobertura"/>
      <sheetName val="CLAVE"/>
      <sheetName val="FRECEFECBAILEYS"/>
    </sheetNames>
    <sheetDataSet>
      <sheetData sheetId="0"/>
      <sheetData sheetId="1">
        <row r="1">
          <cell r="B1" t="str">
            <v>13</v>
          </cell>
        </row>
      </sheetData>
      <sheetData sheetId="2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es"/>
      <sheetName val="FRECEFECBAILEYS"/>
      <sheetName val="CLAVE"/>
      <sheetName val="CHI D HC Detail Act"/>
      <sheetName val="Chi D JVF &amp; BUD"/>
      <sheetName val="data"/>
      <sheetName val="MIL D HC Detail Act "/>
      <sheetName val="Mil D JVF &amp; Bud"/>
    </sheetNames>
    <sheetDataSet>
      <sheetData sheetId="0">
        <row r="27">
          <cell r="C27">
            <v>33969</v>
          </cell>
          <cell r="D27">
            <v>34000</v>
          </cell>
          <cell r="E27">
            <v>34028</v>
          </cell>
          <cell r="F27">
            <v>34059</v>
          </cell>
          <cell r="G27">
            <v>34089</v>
          </cell>
          <cell r="H27">
            <v>34120</v>
          </cell>
          <cell r="I27">
            <v>34150</v>
          </cell>
          <cell r="J27">
            <v>34181</v>
          </cell>
          <cell r="K27">
            <v>34212</v>
          </cell>
          <cell r="L27">
            <v>34242</v>
          </cell>
          <cell r="M27">
            <v>34273</v>
          </cell>
          <cell r="N27">
            <v>34303</v>
          </cell>
        </row>
        <row r="28">
          <cell r="C28">
            <v>138700</v>
          </cell>
          <cell r="D28">
            <v>138700</v>
          </cell>
          <cell r="E28">
            <v>138700</v>
          </cell>
          <cell r="F28">
            <v>161000</v>
          </cell>
          <cell r="G28">
            <v>161000</v>
          </cell>
          <cell r="H28">
            <v>161000</v>
          </cell>
          <cell r="I28">
            <v>121000</v>
          </cell>
          <cell r="J28">
            <v>121000</v>
          </cell>
          <cell r="K28">
            <v>121000</v>
          </cell>
          <cell r="L28">
            <v>161000</v>
          </cell>
          <cell r="M28">
            <v>161000</v>
          </cell>
          <cell r="N28">
            <v>161000</v>
          </cell>
        </row>
        <row r="29">
          <cell r="C29">
            <v>129000</v>
          </cell>
          <cell r="D29">
            <v>129000</v>
          </cell>
          <cell r="E29">
            <v>129000</v>
          </cell>
          <cell r="F29">
            <v>152000</v>
          </cell>
          <cell r="G29">
            <v>152000</v>
          </cell>
          <cell r="H29">
            <v>152000</v>
          </cell>
          <cell r="I29">
            <v>114000</v>
          </cell>
          <cell r="J29">
            <v>114000</v>
          </cell>
          <cell r="K29">
            <v>114000</v>
          </cell>
          <cell r="L29">
            <v>159000</v>
          </cell>
          <cell r="M29">
            <v>159000</v>
          </cell>
          <cell r="N29">
            <v>159000</v>
          </cell>
        </row>
        <row r="30">
          <cell r="C30">
            <v>129000</v>
          </cell>
          <cell r="D30">
            <v>129000</v>
          </cell>
          <cell r="E30">
            <v>129000</v>
          </cell>
          <cell r="F30">
            <v>152000</v>
          </cell>
          <cell r="G30">
            <v>152000</v>
          </cell>
          <cell r="H30">
            <v>152000</v>
          </cell>
          <cell r="I30">
            <v>114000</v>
          </cell>
          <cell r="J30">
            <v>114000</v>
          </cell>
          <cell r="K30">
            <v>114000</v>
          </cell>
          <cell r="L30">
            <v>159000</v>
          </cell>
          <cell r="M30">
            <v>159000</v>
          </cell>
          <cell r="N30">
            <v>159000</v>
          </cell>
        </row>
        <row r="31">
          <cell r="C31">
            <v>129000</v>
          </cell>
          <cell r="D31">
            <v>129000</v>
          </cell>
          <cell r="E31">
            <v>129000</v>
          </cell>
          <cell r="F31">
            <v>152000</v>
          </cell>
          <cell r="G31">
            <v>152000</v>
          </cell>
          <cell r="H31">
            <v>152000</v>
          </cell>
          <cell r="I31">
            <v>114000</v>
          </cell>
          <cell r="J31">
            <v>114000</v>
          </cell>
          <cell r="K31">
            <v>114000</v>
          </cell>
          <cell r="L31">
            <v>159000</v>
          </cell>
          <cell r="M31">
            <v>159000</v>
          </cell>
          <cell r="N31">
            <v>159000</v>
          </cell>
        </row>
        <row r="32">
          <cell r="C32">
            <v>129000</v>
          </cell>
          <cell r="D32">
            <v>129000</v>
          </cell>
          <cell r="E32">
            <v>129000</v>
          </cell>
          <cell r="F32">
            <v>152000</v>
          </cell>
          <cell r="G32">
            <v>152000</v>
          </cell>
          <cell r="H32">
            <v>152000</v>
          </cell>
          <cell r="I32">
            <v>114000</v>
          </cell>
          <cell r="J32">
            <v>114000</v>
          </cell>
          <cell r="K32">
            <v>114000</v>
          </cell>
          <cell r="L32">
            <v>159000</v>
          </cell>
          <cell r="M32">
            <v>159000</v>
          </cell>
          <cell r="N32">
            <v>159000</v>
          </cell>
        </row>
        <row r="33">
          <cell r="C33">
            <v>129000</v>
          </cell>
          <cell r="D33">
            <v>129000</v>
          </cell>
          <cell r="E33">
            <v>129000</v>
          </cell>
          <cell r="F33">
            <v>152000</v>
          </cell>
          <cell r="G33">
            <v>152000</v>
          </cell>
          <cell r="H33">
            <v>152000</v>
          </cell>
          <cell r="I33">
            <v>114000</v>
          </cell>
          <cell r="J33">
            <v>114000</v>
          </cell>
          <cell r="K33">
            <v>114000</v>
          </cell>
          <cell r="L33">
            <v>159000</v>
          </cell>
          <cell r="M33">
            <v>159000</v>
          </cell>
          <cell r="N33">
            <v>159000</v>
          </cell>
        </row>
        <row r="34">
          <cell r="C34">
            <v>200000</v>
          </cell>
          <cell r="D34">
            <v>200000</v>
          </cell>
          <cell r="E34">
            <v>200000</v>
          </cell>
          <cell r="F34">
            <v>246000</v>
          </cell>
          <cell r="G34">
            <v>246000</v>
          </cell>
          <cell r="H34">
            <v>246000</v>
          </cell>
          <cell r="I34">
            <v>147000</v>
          </cell>
          <cell r="J34">
            <v>147000</v>
          </cell>
          <cell r="K34">
            <v>147000</v>
          </cell>
          <cell r="L34">
            <v>207000</v>
          </cell>
          <cell r="M34">
            <v>207000</v>
          </cell>
          <cell r="N34">
            <v>207000</v>
          </cell>
        </row>
        <row r="35">
          <cell r="C35">
            <v>240000</v>
          </cell>
          <cell r="D35">
            <v>240000</v>
          </cell>
          <cell r="E35">
            <v>240000</v>
          </cell>
          <cell r="F35">
            <v>295200</v>
          </cell>
          <cell r="G35">
            <v>295200</v>
          </cell>
          <cell r="H35">
            <v>296200</v>
          </cell>
          <cell r="I35">
            <v>211200</v>
          </cell>
          <cell r="J35">
            <v>211200</v>
          </cell>
          <cell r="K35">
            <v>211200</v>
          </cell>
          <cell r="L35">
            <v>248400</v>
          </cell>
          <cell r="M35">
            <v>248400</v>
          </cell>
          <cell r="N35">
            <v>248400</v>
          </cell>
        </row>
        <row r="36">
          <cell r="C36">
            <v>119900</v>
          </cell>
          <cell r="D36">
            <v>119900</v>
          </cell>
          <cell r="E36">
            <v>119900</v>
          </cell>
          <cell r="F36">
            <v>154000</v>
          </cell>
          <cell r="G36">
            <v>154000</v>
          </cell>
          <cell r="H36">
            <v>154000</v>
          </cell>
          <cell r="I36">
            <v>106700</v>
          </cell>
          <cell r="J36">
            <v>106700</v>
          </cell>
          <cell r="K36">
            <v>106700</v>
          </cell>
          <cell r="L36">
            <v>150000</v>
          </cell>
          <cell r="M36">
            <v>150000</v>
          </cell>
          <cell r="N36">
            <v>150000</v>
          </cell>
        </row>
        <row r="37">
          <cell r="C37">
            <v>129000</v>
          </cell>
          <cell r="D37">
            <v>129000</v>
          </cell>
          <cell r="E37">
            <v>129000</v>
          </cell>
          <cell r="F37">
            <v>152000</v>
          </cell>
          <cell r="G37">
            <v>152000</v>
          </cell>
          <cell r="H37">
            <v>152000</v>
          </cell>
          <cell r="I37">
            <v>114000</v>
          </cell>
          <cell r="J37">
            <v>114000</v>
          </cell>
          <cell r="K37">
            <v>114000</v>
          </cell>
          <cell r="L37">
            <v>159000</v>
          </cell>
          <cell r="M37">
            <v>159000</v>
          </cell>
          <cell r="N37">
            <v>159000</v>
          </cell>
        </row>
        <row r="38">
          <cell r="C38">
            <v>129000</v>
          </cell>
          <cell r="D38">
            <v>129000</v>
          </cell>
          <cell r="E38">
            <v>129000</v>
          </cell>
          <cell r="F38">
            <v>152000</v>
          </cell>
          <cell r="G38">
            <v>152000</v>
          </cell>
          <cell r="H38">
            <v>152000</v>
          </cell>
          <cell r="I38">
            <v>114000</v>
          </cell>
          <cell r="J38">
            <v>114000</v>
          </cell>
          <cell r="K38">
            <v>114000</v>
          </cell>
          <cell r="L38">
            <v>159000</v>
          </cell>
          <cell r="M38">
            <v>159000</v>
          </cell>
          <cell r="N38">
            <v>159000</v>
          </cell>
        </row>
        <row r="39">
          <cell r="C39">
            <v>200000</v>
          </cell>
          <cell r="D39">
            <v>200000</v>
          </cell>
          <cell r="E39">
            <v>200000</v>
          </cell>
          <cell r="F39">
            <v>246000</v>
          </cell>
          <cell r="G39">
            <v>246000</v>
          </cell>
          <cell r="H39">
            <v>246000</v>
          </cell>
          <cell r="I39">
            <v>147000</v>
          </cell>
          <cell r="J39">
            <v>147000</v>
          </cell>
          <cell r="K39">
            <v>147000</v>
          </cell>
          <cell r="L39">
            <v>207000</v>
          </cell>
          <cell r="M39">
            <v>207000</v>
          </cell>
          <cell r="N39">
            <v>207000</v>
          </cell>
        </row>
        <row r="40">
          <cell r="C40">
            <v>129000</v>
          </cell>
          <cell r="D40">
            <v>129000</v>
          </cell>
          <cell r="E40">
            <v>129000</v>
          </cell>
          <cell r="F40">
            <v>152000</v>
          </cell>
          <cell r="G40">
            <v>152000</v>
          </cell>
          <cell r="H40">
            <v>152000</v>
          </cell>
          <cell r="I40">
            <v>114000</v>
          </cell>
          <cell r="J40">
            <v>114000</v>
          </cell>
          <cell r="K40">
            <v>114000</v>
          </cell>
          <cell r="L40">
            <v>159000</v>
          </cell>
          <cell r="M40">
            <v>159000</v>
          </cell>
          <cell r="N40">
            <v>159000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3 Ajustes"/>
      <sheetName val="Ajust r1+"/>
      <sheetName val="AjusteR3"/>
      <sheetName val="AjustV r1+"/>
      <sheetName val="AjustVr3 "/>
      <sheetName val="Escenario1 (2)"/>
      <sheetName val="TV Core Women 20-54"/>
      <sheetName val="TV Core Men 20-54"/>
      <sheetName val="TV Core W 50+"/>
      <sheetName val="TV Core Women 40-65"/>
      <sheetName val="TV Core Women 30-54"/>
      <sheetName val="Men 20-54 Winter"/>
      <sheetName val="Men 20-54 Summer"/>
      <sheetName val="Ajuste exp"/>
      <sheetName val="W 50+ Winter"/>
      <sheetName val="W 50+ Summer"/>
      <sheetName val="Women 20-54 Winter"/>
      <sheetName val="Women 20-54 Summer"/>
      <sheetName val="Women 40-65 Winter"/>
      <sheetName val="Women 40-65 Summer"/>
      <sheetName val="Women 30-54 Winter"/>
      <sheetName val="Women 30-54 Summer"/>
    </sheetNames>
    <sheetDataSet>
      <sheetData sheetId="0">
        <row r="14">
          <cell r="A14">
            <v>800</v>
          </cell>
          <cell r="B14">
            <v>0.70081000000000004</v>
          </cell>
        </row>
        <row r="15">
          <cell r="A15">
            <v>790</v>
          </cell>
          <cell r="B15">
            <v>0.69808000000000003</v>
          </cell>
        </row>
        <row r="16">
          <cell r="A16">
            <v>780</v>
          </cell>
          <cell r="B16">
            <v>0.69528000000000012</v>
          </cell>
        </row>
        <row r="17">
          <cell r="A17">
            <v>770</v>
          </cell>
          <cell r="B17">
            <v>0.69242999999999999</v>
          </cell>
        </row>
        <row r="18">
          <cell r="A18">
            <v>760</v>
          </cell>
          <cell r="B18">
            <v>0.68952000000000002</v>
          </cell>
        </row>
        <row r="19">
          <cell r="A19">
            <v>750</v>
          </cell>
          <cell r="B19">
            <v>0.68653999999999993</v>
          </cell>
        </row>
        <row r="20">
          <cell r="A20">
            <v>740</v>
          </cell>
          <cell r="B20">
            <v>0.68347999999999998</v>
          </cell>
        </row>
        <row r="21">
          <cell r="A21">
            <v>730</v>
          </cell>
          <cell r="B21">
            <v>0.68036000000000008</v>
          </cell>
        </row>
        <row r="22">
          <cell r="A22">
            <v>720</v>
          </cell>
          <cell r="B22">
            <v>0.67717000000000005</v>
          </cell>
        </row>
        <row r="23">
          <cell r="A23">
            <v>710</v>
          </cell>
          <cell r="B23">
            <v>0.67390000000000005</v>
          </cell>
        </row>
        <row r="24">
          <cell r="A24">
            <v>700</v>
          </cell>
          <cell r="B24">
            <v>0.67055999999999993</v>
          </cell>
        </row>
        <row r="25">
          <cell r="A25">
            <v>690</v>
          </cell>
          <cell r="B25">
            <v>0.66713</v>
          </cell>
        </row>
        <row r="26">
          <cell r="A26">
            <v>680</v>
          </cell>
          <cell r="B26">
            <v>0.66361999999999999</v>
          </cell>
        </row>
        <row r="27">
          <cell r="A27">
            <v>670</v>
          </cell>
          <cell r="B27">
            <v>0.66004000000000007</v>
          </cell>
        </row>
        <row r="28">
          <cell r="A28">
            <v>660</v>
          </cell>
          <cell r="B28">
            <v>0.6563500000000001</v>
          </cell>
        </row>
        <row r="29">
          <cell r="A29">
            <v>650</v>
          </cell>
          <cell r="B29">
            <v>0.65257999999999994</v>
          </cell>
        </row>
        <row r="30">
          <cell r="A30">
            <v>640</v>
          </cell>
          <cell r="B30">
            <v>0.64871000000000001</v>
          </cell>
        </row>
        <row r="31">
          <cell r="A31">
            <v>630</v>
          </cell>
          <cell r="B31">
            <v>0.64474999999999993</v>
          </cell>
        </row>
        <row r="32">
          <cell r="A32">
            <v>620</v>
          </cell>
          <cell r="B32">
            <v>0.64069000000000009</v>
          </cell>
        </row>
        <row r="33">
          <cell r="A33">
            <v>610</v>
          </cell>
          <cell r="B33">
            <v>0.63651000000000002</v>
          </cell>
        </row>
        <row r="34">
          <cell r="A34">
            <v>600</v>
          </cell>
          <cell r="B34">
            <v>0.63222</v>
          </cell>
        </row>
        <row r="35">
          <cell r="A35">
            <v>590</v>
          </cell>
          <cell r="B35">
            <v>0.62781999999999993</v>
          </cell>
        </row>
        <row r="36">
          <cell r="A36">
            <v>580</v>
          </cell>
          <cell r="B36">
            <v>0.62331999999999999</v>
          </cell>
        </row>
        <row r="37">
          <cell r="A37">
            <v>570</v>
          </cell>
          <cell r="B37">
            <v>0.61866999999999994</v>
          </cell>
        </row>
        <row r="38">
          <cell r="A38">
            <v>560</v>
          </cell>
          <cell r="B38">
            <v>0.6139</v>
          </cell>
        </row>
        <row r="39">
          <cell r="A39">
            <v>550</v>
          </cell>
          <cell r="B39">
            <v>0.60901000000000005</v>
          </cell>
        </row>
        <row r="40">
          <cell r="A40">
            <v>540</v>
          </cell>
          <cell r="B40">
            <v>0.60398000000000007</v>
          </cell>
        </row>
        <row r="41">
          <cell r="A41">
            <v>530</v>
          </cell>
          <cell r="B41">
            <v>0.59881000000000006</v>
          </cell>
        </row>
        <row r="42">
          <cell r="A42">
            <v>520</v>
          </cell>
          <cell r="B42">
            <v>0.59347000000000005</v>
          </cell>
        </row>
        <row r="43">
          <cell r="A43">
            <v>510</v>
          </cell>
          <cell r="B43">
            <v>0.58799000000000001</v>
          </cell>
        </row>
        <row r="44">
          <cell r="A44">
            <v>500</v>
          </cell>
          <cell r="B44">
            <v>0.58235000000000003</v>
          </cell>
        </row>
        <row r="45">
          <cell r="A45">
            <v>490</v>
          </cell>
          <cell r="B45">
            <v>0.57655999999999996</v>
          </cell>
        </row>
        <row r="46">
          <cell r="A46">
            <v>480</v>
          </cell>
          <cell r="B46">
            <v>0.57057999999999998</v>
          </cell>
        </row>
        <row r="47">
          <cell r="A47">
            <v>470</v>
          </cell>
          <cell r="B47">
            <v>0.56441000000000008</v>
          </cell>
        </row>
        <row r="48">
          <cell r="A48">
            <v>460</v>
          </cell>
          <cell r="B48">
            <v>0.55805000000000005</v>
          </cell>
        </row>
        <row r="49">
          <cell r="A49">
            <v>450</v>
          </cell>
          <cell r="B49">
            <v>0.55149999999999999</v>
          </cell>
        </row>
        <row r="50">
          <cell r="A50">
            <v>440</v>
          </cell>
          <cell r="B50">
            <v>0.54475000000000007</v>
          </cell>
        </row>
        <row r="51">
          <cell r="A51">
            <v>430</v>
          </cell>
          <cell r="B51">
            <v>0.53778000000000004</v>
          </cell>
        </row>
        <row r="52">
          <cell r="A52">
            <v>420</v>
          </cell>
          <cell r="B52">
            <v>0.53059000000000001</v>
          </cell>
        </row>
        <row r="53">
          <cell r="A53">
            <v>410</v>
          </cell>
          <cell r="B53">
            <v>0.52319000000000004</v>
          </cell>
        </row>
        <row r="54">
          <cell r="A54">
            <v>400</v>
          </cell>
          <cell r="B54">
            <v>0.51552999999999993</v>
          </cell>
        </row>
        <row r="55">
          <cell r="A55">
            <v>390</v>
          </cell>
          <cell r="B55">
            <v>0.50758999999999999</v>
          </cell>
        </row>
        <row r="56">
          <cell r="A56">
            <v>380</v>
          </cell>
          <cell r="B56">
            <v>0.49941000000000002</v>
          </cell>
        </row>
        <row r="57">
          <cell r="A57">
            <v>370</v>
          </cell>
          <cell r="B57">
            <v>0.49095999999999995</v>
          </cell>
        </row>
        <row r="58">
          <cell r="A58">
            <v>360</v>
          </cell>
          <cell r="B58">
            <v>0.48222000000000004</v>
          </cell>
        </row>
        <row r="59">
          <cell r="A59">
            <v>350</v>
          </cell>
          <cell r="B59">
            <v>0.47317999999999999</v>
          </cell>
        </row>
        <row r="60">
          <cell r="A60">
            <v>340</v>
          </cell>
          <cell r="B60">
            <v>0.46380000000000005</v>
          </cell>
        </row>
        <row r="61">
          <cell r="A61">
            <v>330</v>
          </cell>
          <cell r="B61">
            <v>0.45411000000000001</v>
          </cell>
        </row>
        <row r="62">
          <cell r="A62">
            <v>320</v>
          </cell>
          <cell r="B62">
            <v>0.44408999999999998</v>
          </cell>
        </row>
        <row r="63">
          <cell r="A63">
            <v>310</v>
          </cell>
          <cell r="B63">
            <v>0.43374000000000001</v>
          </cell>
        </row>
        <row r="64">
          <cell r="A64">
            <v>300</v>
          </cell>
          <cell r="B64">
            <v>0.42299999999999999</v>
          </cell>
        </row>
        <row r="65">
          <cell r="A65">
            <v>290</v>
          </cell>
          <cell r="B65">
            <v>0.41186999999999996</v>
          </cell>
        </row>
        <row r="66">
          <cell r="A66">
            <v>280</v>
          </cell>
          <cell r="B66">
            <v>0.40033000000000002</v>
          </cell>
        </row>
        <row r="67">
          <cell r="A67">
            <v>270</v>
          </cell>
          <cell r="B67">
            <v>0.38839000000000001</v>
          </cell>
        </row>
        <row r="68">
          <cell r="A68">
            <v>260</v>
          </cell>
          <cell r="B68">
            <v>0.376</v>
          </cell>
        </row>
        <row r="69">
          <cell r="A69">
            <v>250</v>
          </cell>
          <cell r="B69">
            <v>0.36318</v>
          </cell>
        </row>
        <row r="70">
          <cell r="A70">
            <v>240</v>
          </cell>
          <cell r="B70">
            <v>0.34991</v>
          </cell>
        </row>
        <row r="71">
          <cell r="A71">
            <v>230</v>
          </cell>
          <cell r="B71">
            <v>0.33616000000000001</v>
          </cell>
        </row>
        <row r="72">
          <cell r="A72">
            <v>220</v>
          </cell>
          <cell r="B72">
            <v>0.32191999999999998</v>
          </cell>
        </row>
        <row r="73">
          <cell r="A73">
            <v>210</v>
          </cell>
          <cell r="B73">
            <v>0.30717</v>
          </cell>
        </row>
        <row r="74">
          <cell r="A74">
            <v>200</v>
          </cell>
          <cell r="B74">
            <v>0.29192000000000001</v>
          </cell>
        </row>
        <row r="75">
          <cell r="A75">
            <v>190</v>
          </cell>
          <cell r="B75">
            <v>0.2762</v>
          </cell>
        </row>
        <row r="76">
          <cell r="A76">
            <v>180</v>
          </cell>
          <cell r="B76">
            <v>0.25994</v>
          </cell>
        </row>
        <row r="77">
          <cell r="A77">
            <v>170</v>
          </cell>
          <cell r="B77">
            <v>0.24315999999999999</v>
          </cell>
        </row>
        <row r="78">
          <cell r="A78">
            <v>160</v>
          </cell>
          <cell r="B78">
            <v>0.22591000000000003</v>
          </cell>
        </row>
        <row r="79">
          <cell r="A79">
            <v>150</v>
          </cell>
          <cell r="B79">
            <v>0.20821999999999999</v>
          </cell>
        </row>
        <row r="80">
          <cell r="A80">
            <v>140</v>
          </cell>
          <cell r="B80">
            <v>0.19008</v>
          </cell>
        </row>
        <row r="81">
          <cell r="A81">
            <v>130</v>
          </cell>
          <cell r="B81">
            <v>0.17158999999999999</v>
          </cell>
        </row>
        <row r="82">
          <cell r="A82">
            <v>120</v>
          </cell>
          <cell r="B82">
            <v>0.15282999999999999</v>
          </cell>
        </row>
        <row r="83">
          <cell r="A83">
            <v>110</v>
          </cell>
          <cell r="B83">
            <v>0.13396000000000002</v>
          </cell>
        </row>
        <row r="84">
          <cell r="A84">
            <v>100</v>
          </cell>
          <cell r="B84">
            <v>0.11512</v>
          </cell>
        </row>
        <row r="85">
          <cell r="A85">
            <v>90</v>
          </cell>
          <cell r="B85">
            <v>9.647E-2</v>
          </cell>
        </row>
        <row r="86">
          <cell r="A86">
            <v>80</v>
          </cell>
          <cell r="B86">
            <v>7.8310000000000005E-2</v>
          </cell>
        </row>
        <row r="87">
          <cell r="A87">
            <v>70</v>
          </cell>
          <cell r="B87">
            <v>6.0910000000000006E-2</v>
          </cell>
        </row>
        <row r="88">
          <cell r="A88">
            <v>60</v>
          </cell>
          <cell r="B88">
            <v>4.4669999999999994E-2</v>
          </cell>
        </row>
        <row r="89">
          <cell r="A89">
            <v>50</v>
          </cell>
          <cell r="B89">
            <v>3.041E-2</v>
          </cell>
        </row>
        <row r="90">
          <cell r="A90">
            <v>40</v>
          </cell>
          <cell r="B90">
            <v>1.8530000000000001E-2</v>
          </cell>
        </row>
        <row r="91">
          <cell r="A91">
            <v>30</v>
          </cell>
          <cell r="B91">
            <v>9.7599999999999996E-3</v>
          </cell>
        </row>
        <row r="92">
          <cell r="A92">
            <v>20</v>
          </cell>
          <cell r="B92">
            <v>4.0899999999999999E-3</v>
          </cell>
        </row>
        <row r="93">
          <cell r="A93">
            <v>10</v>
          </cell>
          <cell r="B93">
            <v>1.7799999999999999E-3</v>
          </cell>
        </row>
      </sheetData>
      <sheetData sheetId="1" refreshError="1"/>
      <sheetData sheetId="2" refreshError="1"/>
      <sheetData sheetId="3">
        <row r="8">
          <cell r="AA8">
            <v>1210</v>
          </cell>
        </row>
      </sheetData>
      <sheetData sheetId="4">
        <row r="8">
          <cell r="AA8">
            <v>1210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leto"/>
      <sheetName val="Mensual"/>
      <sheetName val="Mini"/>
      <sheetName val="Diario"/>
      <sheetName val="Configuracion"/>
    </sheetNames>
    <sheetDataSet>
      <sheetData sheetId="0">
        <row r="1">
          <cell r="B1">
            <v>42005</v>
          </cell>
        </row>
      </sheetData>
      <sheetData sheetId="1"/>
      <sheetData sheetId="2"/>
      <sheetData sheetId="3">
        <row r="2">
          <cell r="F2">
            <v>1</v>
          </cell>
        </row>
        <row r="3">
          <cell r="F3">
            <v>0</v>
          </cell>
        </row>
        <row r="4">
          <cell r="F4">
            <v>0</v>
          </cell>
        </row>
        <row r="5">
          <cell r="F5">
            <v>0</v>
          </cell>
        </row>
        <row r="6">
          <cell r="F6">
            <v>0</v>
          </cell>
        </row>
        <row r="7">
          <cell r="F7">
            <v>0</v>
          </cell>
        </row>
        <row r="8">
          <cell r="F8">
            <v>0</v>
          </cell>
        </row>
        <row r="9">
          <cell r="F9">
            <v>0</v>
          </cell>
        </row>
        <row r="10">
          <cell r="F10">
            <v>0</v>
          </cell>
        </row>
        <row r="11">
          <cell r="F11">
            <v>0</v>
          </cell>
        </row>
        <row r="12">
          <cell r="F12">
            <v>0</v>
          </cell>
        </row>
        <row r="13">
          <cell r="F13">
            <v>0</v>
          </cell>
        </row>
        <row r="14">
          <cell r="F14">
            <v>0</v>
          </cell>
        </row>
        <row r="15">
          <cell r="F15">
            <v>0</v>
          </cell>
        </row>
        <row r="16">
          <cell r="F16">
            <v>0</v>
          </cell>
        </row>
        <row r="17">
          <cell r="F17">
            <v>0</v>
          </cell>
        </row>
        <row r="18">
          <cell r="F18">
            <v>0</v>
          </cell>
        </row>
        <row r="19">
          <cell r="F19">
            <v>0</v>
          </cell>
        </row>
        <row r="20">
          <cell r="F20">
            <v>0</v>
          </cell>
        </row>
        <row r="21">
          <cell r="F21">
            <v>0</v>
          </cell>
        </row>
        <row r="22">
          <cell r="F22">
            <v>0</v>
          </cell>
        </row>
        <row r="23">
          <cell r="F23">
            <v>0</v>
          </cell>
        </row>
        <row r="24">
          <cell r="F24">
            <v>0</v>
          </cell>
        </row>
        <row r="25">
          <cell r="F25">
            <v>0</v>
          </cell>
        </row>
        <row r="26">
          <cell r="F26">
            <v>0</v>
          </cell>
        </row>
        <row r="27">
          <cell r="F27">
            <v>0</v>
          </cell>
        </row>
        <row r="28">
          <cell r="F28">
            <v>0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  <row r="41">
          <cell r="F41">
            <v>0</v>
          </cell>
        </row>
        <row r="42">
          <cell r="F42">
            <v>0</v>
          </cell>
        </row>
        <row r="43">
          <cell r="F43">
            <v>0</v>
          </cell>
        </row>
        <row r="44">
          <cell r="F44">
            <v>0</v>
          </cell>
        </row>
        <row r="45">
          <cell r="F45">
            <v>0</v>
          </cell>
        </row>
        <row r="46">
          <cell r="F46">
            <v>0</v>
          </cell>
        </row>
        <row r="47">
          <cell r="F47">
            <v>0</v>
          </cell>
        </row>
        <row r="48">
          <cell r="F48">
            <v>0</v>
          </cell>
        </row>
        <row r="49">
          <cell r="F49">
            <v>0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  <row r="53">
          <cell r="F53">
            <v>0</v>
          </cell>
        </row>
        <row r="54">
          <cell r="F54">
            <v>0</v>
          </cell>
        </row>
        <row r="55">
          <cell r="F55">
            <v>0</v>
          </cell>
        </row>
        <row r="56">
          <cell r="F56">
            <v>0</v>
          </cell>
        </row>
        <row r="57">
          <cell r="F57">
            <v>0</v>
          </cell>
        </row>
        <row r="58">
          <cell r="F58">
            <v>0</v>
          </cell>
        </row>
        <row r="59">
          <cell r="F59">
            <v>0</v>
          </cell>
        </row>
        <row r="60">
          <cell r="F60">
            <v>0</v>
          </cell>
        </row>
        <row r="61">
          <cell r="F61">
            <v>0</v>
          </cell>
        </row>
        <row r="62">
          <cell r="F62">
            <v>0</v>
          </cell>
        </row>
        <row r="63">
          <cell r="F63">
            <v>0</v>
          </cell>
        </row>
        <row r="64">
          <cell r="F64">
            <v>0</v>
          </cell>
        </row>
        <row r="65">
          <cell r="F65">
            <v>0</v>
          </cell>
        </row>
        <row r="66">
          <cell r="F66">
            <v>0</v>
          </cell>
        </row>
        <row r="67">
          <cell r="F67">
            <v>0</v>
          </cell>
        </row>
        <row r="68">
          <cell r="F68">
            <v>0</v>
          </cell>
        </row>
        <row r="69">
          <cell r="F69">
            <v>0</v>
          </cell>
        </row>
        <row r="70">
          <cell r="F70">
            <v>0</v>
          </cell>
        </row>
        <row r="71">
          <cell r="F71">
            <v>0</v>
          </cell>
        </row>
        <row r="72">
          <cell r="F72">
            <v>0</v>
          </cell>
        </row>
        <row r="73">
          <cell r="F73">
            <v>0</v>
          </cell>
        </row>
        <row r="74">
          <cell r="F74">
            <v>0</v>
          </cell>
        </row>
        <row r="75">
          <cell r="F75">
            <v>0</v>
          </cell>
        </row>
        <row r="76">
          <cell r="F76">
            <v>0</v>
          </cell>
        </row>
        <row r="77">
          <cell r="F77">
            <v>0</v>
          </cell>
        </row>
        <row r="78">
          <cell r="F78">
            <v>0</v>
          </cell>
        </row>
        <row r="79">
          <cell r="F79">
            <v>0</v>
          </cell>
        </row>
        <row r="80">
          <cell r="F80">
            <v>0</v>
          </cell>
        </row>
        <row r="81">
          <cell r="F81">
            <v>0</v>
          </cell>
        </row>
        <row r="82">
          <cell r="F82">
            <v>0</v>
          </cell>
        </row>
        <row r="83">
          <cell r="F83">
            <v>0</v>
          </cell>
        </row>
        <row r="84">
          <cell r="F84">
            <v>0</v>
          </cell>
        </row>
        <row r="85">
          <cell r="F85">
            <v>0</v>
          </cell>
        </row>
        <row r="86">
          <cell r="F86">
            <v>0</v>
          </cell>
        </row>
        <row r="87">
          <cell r="F87">
            <v>0</v>
          </cell>
        </row>
        <row r="88">
          <cell r="F88">
            <v>0</v>
          </cell>
        </row>
        <row r="89">
          <cell r="F89">
            <v>0</v>
          </cell>
        </row>
        <row r="90">
          <cell r="F90">
            <v>0</v>
          </cell>
        </row>
        <row r="91">
          <cell r="F91">
            <v>0</v>
          </cell>
        </row>
        <row r="92">
          <cell r="F92">
            <v>0</v>
          </cell>
        </row>
        <row r="93">
          <cell r="F93">
            <v>0</v>
          </cell>
        </row>
        <row r="94">
          <cell r="F94">
            <v>0</v>
          </cell>
        </row>
        <row r="95">
          <cell r="F95">
            <v>0</v>
          </cell>
        </row>
        <row r="96">
          <cell r="F96">
            <v>0</v>
          </cell>
        </row>
        <row r="97">
          <cell r="F97">
            <v>0</v>
          </cell>
        </row>
        <row r="98">
          <cell r="F98">
            <v>0</v>
          </cell>
        </row>
        <row r="99">
          <cell r="F99">
            <v>0</v>
          </cell>
        </row>
        <row r="100">
          <cell r="F100">
            <v>0</v>
          </cell>
        </row>
        <row r="101">
          <cell r="F101">
            <v>0</v>
          </cell>
        </row>
        <row r="102">
          <cell r="F102">
            <v>0</v>
          </cell>
        </row>
        <row r="103">
          <cell r="F103">
            <v>0</v>
          </cell>
        </row>
        <row r="104">
          <cell r="F104">
            <v>0</v>
          </cell>
        </row>
        <row r="105">
          <cell r="F105">
            <v>0</v>
          </cell>
        </row>
        <row r="106">
          <cell r="F106">
            <v>0</v>
          </cell>
        </row>
        <row r="107">
          <cell r="F107">
            <v>0</v>
          </cell>
        </row>
        <row r="108">
          <cell r="F108">
            <v>0</v>
          </cell>
        </row>
        <row r="109">
          <cell r="F109">
            <v>0</v>
          </cell>
        </row>
        <row r="110">
          <cell r="F110">
            <v>0</v>
          </cell>
        </row>
        <row r="111">
          <cell r="F111">
            <v>0</v>
          </cell>
        </row>
        <row r="112">
          <cell r="F112">
            <v>0</v>
          </cell>
        </row>
        <row r="113">
          <cell r="F113">
            <v>0</v>
          </cell>
        </row>
        <row r="114">
          <cell r="F114">
            <v>0</v>
          </cell>
        </row>
        <row r="115">
          <cell r="F115">
            <v>0</v>
          </cell>
        </row>
        <row r="116">
          <cell r="F116">
            <v>0</v>
          </cell>
        </row>
        <row r="117">
          <cell r="F117">
            <v>0</v>
          </cell>
        </row>
        <row r="118">
          <cell r="F118">
            <v>0</v>
          </cell>
        </row>
        <row r="119">
          <cell r="F119">
            <v>0</v>
          </cell>
        </row>
        <row r="120">
          <cell r="F120">
            <v>0</v>
          </cell>
        </row>
        <row r="121">
          <cell r="F121">
            <v>0</v>
          </cell>
        </row>
        <row r="122">
          <cell r="F122">
            <v>0</v>
          </cell>
        </row>
        <row r="123">
          <cell r="F123">
            <v>0</v>
          </cell>
        </row>
        <row r="124">
          <cell r="F124">
            <v>0</v>
          </cell>
        </row>
        <row r="125">
          <cell r="F125">
            <v>0</v>
          </cell>
        </row>
        <row r="126">
          <cell r="F126">
            <v>0</v>
          </cell>
        </row>
        <row r="127">
          <cell r="F127">
            <v>0</v>
          </cell>
        </row>
        <row r="128">
          <cell r="F128">
            <v>0</v>
          </cell>
        </row>
        <row r="129">
          <cell r="F129">
            <v>0</v>
          </cell>
        </row>
        <row r="130">
          <cell r="F130">
            <v>0</v>
          </cell>
        </row>
        <row r="131">
          <cell r="F131">
            <v>0</v>
          </cell>
        </row>
        <row r="132">
          <cell r="F132">
            <v>0</v>
          </cell>
        </row>
        <row r="133">
          <cell r="F133">
            <v>0</v>
          </cell>
        </row>
        <row r="134">
          <cell r="F134">
            <v>0</v>
          </cell>
        </row>
        <row r="135">
          <cell r="F135">
            <v>0</v>
          </cell>
        </row>
        <row r="136">
          <cell r="F136">
            <v>0</v>
          </cell>
        </row>
        <row r="137">
          <cell r="F137">
            <v>0</v>
          </cell>
        </row>
        <row r="138">
          <cell r="F138">
            <v>0</v>
          </cell>
        </row>
        <row r="139">
          <cell r="F139">
            <v>0</v>
          </cell>
        </row>
        <row r="140">
          <cell r="F140">
            <v>0</v>
          </cell>
        </row>
        <row r="141">
          <cell r="F141">
            <v>0</v>
          </cell>
        </row>
        <row r="142">
          <cell r="F142">
            <v>0</v>
          </cell>
        </row>
        <row r="143">
          <cell r="F143">
            <v>0</v>
          </cell>
        </row>
        <row r="144">
          <cell r="F144">
            <v>0</v>
          </cell>
        </row>
        <row r="145">
          <cell r="F145">
            <v>0</v>
          </cell>
        </row>
        <row r="146">
          <cell r="F146">
            <v>0</v>
          </cell>
        </row>
        <row r="147">
          <cell r="F147">
            <v>0</v>
          </cell>
        </row>
        <row r="148">
          <cell r="F148">
            <v>0</v>
          </cell>
        </row>
        <row r="149">
          <cell r="F149">
            <v>0</v>
          </cell>
        </row>
        <row r="150">
          <cell r="F150">
            <v>0</v>
          </cell>
        </row>
        <row r="151">
          <cell r="F151">
            <v>0</v>
          </cell>
        </row>
        <row r="152">
          <cell r="F152">
            <v>0</v>
          </cell>
        </row>
        <row r="153">
          <cell r="F153">
            <v>0</v>
          </cell>
        </row>
        <row r="154">
          <cell r="F154">
            <v>0</v>
          </cell>
        </row>
        <row r="155">
          <cell r="F155">
            <v>0</v>
          </cell>
        </row>
        <row r="156">
          <cell r="F156">
            <v>0</v>
          </cell>
        </row>
        <row r="157">
          <cell r="F157">
            <v>0</v>
          </cell>
        </row>
        <row r="158">
          <cell r="F158">
            <v>0</v>
          </cell>
        </row>
        <row r="159">
          <cell r="F159">
            <v>0</v>
          </cell>
        </row>
        <row r="160">
          <cell r="F160">
            <v>0</v>
          </cell>
        </row>
        <row r="161">
          <cell r="F161">
            <v>0</v>
          </cell>
        </row>
        <row r="162">
          <cell r="F162">
            <v>0</v>
          </cell>
        </row>
        <row r="163">
          <cell r="F163">
            <v>0</v>
          </cell>
        </row>
        <row r="164">
          <cell r="F164">
            <v>0</v>
          </cell>
        </row>
        <row r="165">
          <cell r="F165">
            <v>0</v>
          </cell>
        </row>
        <row r="166">
          <cell r="F166">
            <v>0</v>
          </cell>
        </row>
        <row r="167">
          <cell r="F167">
            <v>0</v>
          </cell>
        </row>
        <row r="168">
          <cell r="F168">
            <v>0</v>
          </cell>
        </row>
        <row r="169">
          <cell r="F169">
            <v>0</v>
          </cell>
        </row>
        <row r="170">
          <cell r="F170">
            <v>0</v>
          </cell>
        </row>
        <row r="171">
          <cell r="F171">
            <v>0</v>
          </cell>
        </row>
        <row r="172">
          <cell r="F172">
            <v>0</v>
          </cell>
        </row>
        <row r="173">
          <cell r="F173">
            <v>0</v>
          </cell>
        </row>
        <row r="174">
          <cell r="F174">
            <v>0</v>
          </cell>
        </row>
        <row r="175">
          <cell r="F175">
            <v>0</v>
          </cell>
        </row>
        <row r="176">
          <cell r="F176">
            <v>0</v>
          </cell>
        </row>
        <row r="177">
          <cell r="F177">
            <v>0</v>
          </cell>
        </row>
        <row r="178">
          <cell r="F178">
            <v>0</v>
          </cell>
        </row>
        <row r="179">
          <cell r="F179">
            <v>0</v>
          </cell>
        </row>
        <row r="180">
          <cell r="F180">
            <v>0</v>
          </cell>
        </row>
        <row r="181">
          <cell r="F181">
            <v>0</v>
          </cell>
        </row>
        <row r="182">
          <cell r="F182">
            <v>0</v>
          </cell>
        </row>
        <row r="183">
          <cell r="F183">
            <v>0</v>
          </cell>
        </row>
        <row r="184">
          <cell r="F184">
            <v>0</v>
          </cell>
        </row>
        <row r="185">
          <cell r="F185">
            <v>0</v>
          </cell>
        </row>
        <row r="186">
          <cell r="F186">
            <v>0</v>
          </cell>
        </row>
        <row r="187">
          <cell r="F187">
            <v>0</v>
          </cell>
        </row>
        <row r="188">
          <cell r="F188">
            <v>0</v>
          </cell>
        </row>
        <row r="189">
          <cell r="F189">
            <v>0</v>
          </cell>
        </row>
        <row r="190">
          <cell r="F190">
            <v>0</v>
          </cell>
        </row>
        <row r="191">
          <cell r="F191">
            <v>0</v>
          </cell>
        </row>
        <row r="192">
          <cell r="F192">
            <v>0</v>
          </cell>
        </row>
        <row r="193">
          <cell r="F193">
            <v>0</v>
          </cell>
        </row>
        <row r="194">
          <cell r="F194">
            <v>0</v>
          </cell>
        </row>
        <row r="195">
          <cell r="F195">
            <v>0</v>
          </cell>
        </row>
        <row r="196">
          <cell r="F196">
            <v>0</v>
          </cell>
        </row>
        <row r="197">
          <cell r="F197">
            <v>0</v>
          </cell>
        </row>
        <row r="198">
          <cell r="F198">
            <v>0</v>
          </cell>
        </row>
        <row r="199">
          <cell r="F199">
            <v>0</v>
          </cell>
        </row>
        <row r="200">
          <cell r="F200">
            <v>0</v>
          </cell>
        </row>
        <row r="201">
          <cell r="F201">
            <v>0</v>
          </cell>
        </row>
        <row r="202">
          <cell r="F202">
            <v>0</v>
          </cell>
        </row>
        <row r="203">
          <cell r="F203">
            <v>0</v>
          </cell>
        </row>
        <row r="204">
          <cell r="F204">
            <v>0</v>
          </cell>
        </row>
        <row r="205">
          <cell r="F205">
            <v>0</v>
          </cell>
        </row>
        <row r="206">
          <cell r="F206">
            <v>0</v>
          </cell>
        </row>
        <row r="207">
          <cell r="F207">
            <v>0</v>
          </cell>
        </row>
        <row r="208">
          <cell r="F208">
            <v>0</v>
          </cell>
        </row>
        <row r="209">
          <cell r="F209">
            <v>0</v>
          </cell>
        </row>
        <row r="210">
          <cell r="F210">
            <v>0</v>
          </cell>
        </row>
        <row r="211">
          <cell r="F211">
            <v>0</v>
          </cell>
        </row>
        <row r="212">
          <cell r="F212">
            <v>0</v>
          </cell>
        </row>
        <row r="213">
          <cell r="F213">
            <v>0</v>
          </cell>
        </row>
        <row r="214">
          <cell r="F214">
            <v>0</v>
          </cell>
        </row>
        <row r="215">
          <cell r="F215">
            <v>0</v>
          </cell>
        </row>
        <row r="216">
          <cell r="F216">
            <v>0</v>
          </cell>
        </row>
        <row r="217">
          <cell r="F217">
            <v>0</v>
          </cell>
        </row>
        <row r="218">
          <cell r="F218">
            <v>0</v>
          </cell>
        </row>
        <row r="219">
          <cell r="F219">
            <v>0</v>
          </cell>
        </row>
        <row r="220">
          <cell r="F220">
            <v>0</v>
          </cell>
        </row>
        <row r="221">
          <cell r="F221">
            <v>0</v>
          </cell>
        </row>
        <row r="222">
          <cell r="F222">
            <v>0</v>
          </cell>
        </row>
        <row r="223">
          <cell r="F223">
            <v>0</v>
          </cell>
        </row>
        <row r="224">
          <cell r="F224">
            <v>0</v>
          </cell>
        </row>
        <row r="225">
          <cell r="F225">
            <v>0</v>
          </cell>
        </row>
        <row r="226">
          <cell r="F226">
            <v>0</v>
          </cell>
        </row>
        <row r="227">
          <cell r="F227">
            <v>0</v>
          </cell>
        </row>
        <row r="228">
          <cell r="F228">
            <v>0</v>
          </cell>
        </row>
        <row r="229">
          <cell r="F229">
            <v>0</v>
          </cell>
        </row>
        <row r="230">
          <cell r="F230">
            <v>0</v>
          </cell>
        </row>
        <row r="231">
          <cell r="F231">
            <v>0</v>
          </cell>
        </row>
        <row r="232">
          <cell r="F232">
            <v>0</v>
          </cell>
        </row>
        <row r="233">
          <cell r="F233">
            <v>0</v>
          </cell>
        </row>
        <row r="234">
          <cell r="F234">
            <v>0</v>
          </cell>
        </row>
        <row r="235">
          <cell r="F235">
            <v>0</v>
          </cell>
        </row>
        <row r="236">
          <cell r="F236">
            <v>0</v>
          </cell>
        </row>
        <row r="237">
          <cell r="F237">
            <v>0</v>
          </cell>
        </row>
        <row r="238">
          <cell r="F238">
            <v>0</v>
          </cell>
        </row>
        <row r="239">
          <cell r="F239">
            <v>0</v>
          </cell>
        </row>
        <row r="240">
          <cell r="F240">
            <v>0</v>
          </cell>
        </row>
        <row r="241">
          <cell r="F241">
            <v>0</v>
          </cell>
        </row>
        <row r="242">
          <cell r="F242">
            <v>0</v>
          </cell>
        </row>
        <row r="243">
          <cell r="F243">
            <v>0</v>
          </cell>
        </row>
        <row r="244">
          <cell r="F244">
            <v>0</v>
          </cell>
        </row>
        <row r="245">
          <cell r="F245">
            <v>0</v>
          </cell>
        </row>
        <row r="246">
          <cell r="F246">
            <v>0</v>
          </cell>
        </row>
        <row r="247">
          <cell r="F247">
            <v>0</v>
          </cell>
        </row>
        <row r="248">
          <cell r="F248">
            <v>0</v>
          </cell>
        </row>
        <row r="249">
          <cell r="F249">
            <v>0</v>
          </cell>
        </row>
        <row r="250">
          <cell r="F250">
            <v>0</v>
          </cell>
        </row>
        <row r="251">
          <cell r="F251">
            <v>0</v>
          </cell>
        </row>
        <row r="252">
          <cell r="F252">
            <v>0</v>
          </cell>
        </row>
        <row r="253">
          <cell r="F253">
            <v>0</v>
          </cell>
        </row>
        <row r="254">
          <cell r="F254">
            <v>0</v>
          </cell>
        </row>
        <row r="255">
          <cell r="F255">
            <v>0</v>
          </cell>
        </row>
        <row r="256">
          <cell r="F256">
            <v>0</v>
          </cell>
        </row>
        <row r="257">
          <cell r="F257">
            <v>0</v>
          </cell>
        </row>
        <row r="258">
          <cell r="F258">
            <v>0</v>
          </cell>
        </row>
        <row r="259">
          <cell r="F259">
            <v>0</v>
          </cell>
        </row>
        <row r="260">
          <cell r="F260">
            <v>0</v>
          </cell>
        </row>
        <row r="261">
          <cell r="F261">
            <v>0</v>
          </cell>
        </row>
        <row r="262">
          <cell r="F262">
            <v>0</v>
          </cell>
        </row>
        <row r="263">
          <cell r="F263">
            <v>0</v>
          </cell>
        </row>
        <row r="264">
          <cell r="F264">
            <v>0</v>
          </cell>
        </row>
        <row r="265">
          <cell r="F265">
            <v>0</v>
          </cell>
        </row>
        <row r="266">
          <cell r="F266">
            <v>0</v>
          </cell>
        </row>
        <row r="267">
          <cell r="F267">
            <v>0</v>
          </cell>
        </row>
        <row r="268">
          <cell r="F268">
            <v>0</v>
          </cell>
        </row>
        <row r="269">
          <cell r="F269">
            <v>0</v>
          </cell>
        </row>
        <row r="270">
          <cell r="F270">
            <v>0</v>
          </cell>
        </row>
        <row r="271">
          <cell r="F271">
            <v>0</v>
          </cell>
        </row>
        <row r="272">
          <cell r="F272">
            <v>0</v>
          </cell>
        </row>
        <row r="273">
          <cell r="F273">
            <v>0</v>
          </cell>
        </row>
        <row r="274">
          <cell r="F274">
            <v>0</v>
          </cell>
        </row>
        <row r="275">
          <cell r="F275">
            <v>0</v>
          </cell>
        </row>
        <row r="276">
          <cell r="F276">
            <v>0</v>
          </cell>
        </row>
        <row r="277">
          <cell r="F277">
            <v>0</v>
          </cell>
        </row>
        <row r="278">
          <cell r="F278">
            <v>0</v>
          </cell>
        </row>
        <row r="279">
          <cell r="F279">
            <v>0</v>
          </cell>
        </row>
        <row r="280">
          <cell r="F280">
            <v>0</v>
          </cell>
        </row>
        <row r="281">
          <cell r="F281">
            <v>0</v>
          </cell>
        </row>
        <row r="282">
          <cell r="F282">
            <v>0</v>
          </cell>
        </row>
        <row r="283">
          <cell r="F283">
            <v>0</v>
          </cell>
        </row>
        <row r="284">
          <cell r="F284">
            <v>0</v>
          </cell>
        </row>
        <row r="285">
          <cell r="F285">
            <v>0</v>
          </cell>
        </row>
        <row r="286">
          <cell r="F286">
            <v>0</v>
          </cell>
        </row>
        <row r="287">
          <cell r="F287">
            <v>0</v>
          </cell>
        </row>
        <row r="288">
          <cell r="F288">
            <v>0</v>
          </cell>
        </row>
        <row r="289">
          <cell r="F289">
            <v>0</v>
          </cell>
        </row>
        <row r="290">
          <cell r="F290">
            <v>0</v>
          </cell>
        </row>
        <row r="291">
          <cell r="F291">
            <v>0</v>
          </cell>
        </row>
        <row r="292">
          <cell r="F292">
            <v>0</v>
          </cell>
        </row>
        <row r="293">
          <cell r="F293">
            <v>0</v>
          </cell>
        </row>
        <row r="294">
          <cell r="F294">
            <v>0</v>
          </cell>
        </row>
        <row r="295">
          <cell r="F295">
            <v>0</v>
          </cell>
        </row>
        <row r="296">
          <cell r="F296">
            <v>0</v>
          </cell>
        </row>
        <row r="297">
          <cell r="F297">
            <v>0</v>
          </cell>
        </row>
        <row r="298">
          <cell r="F298">
            <v>0</v>
          </cell>
        </row>
        <row r="299">
          <cell r="F299">
            <v>0</v>
          </cell>
        </row>
        <row r="300">
          <cell r="F300">
            <v>0</v>
          </cell>
        </row>
        <row r="301">
          <cell r="F301">
            <v>0</v>
          </cell>
        </row>
        <row r="302">
          <cell r="F302">
            <v>0</v>
          </cell>
        </row>
        <row r="303">
          <cell r="F303">
            <v>0</v>
          </cell>
        </row>
        <row r="304">
          <cell r="F304">
            <v>0</v>
          </cell>
        </row>
        <row r="305">
          <cell r="F305">
            <v>0</v>
          </cell>
        </row>
        <row r="306">
          <cell r="F306">
            <v>0</v>
          </cell>
        </row>
        <row r="307">
          <cell r="F307">
            <v>0</v>
          </cell>
        </row>
        <row r="308">
          <cell r="F308">
            <v>0</v>
          </cell>
        </row>
        <row r="309">
          <cell r="F309">
            <v>0</v>
          </cell>
        </row>
        <row r="310">
          <cell r="F310">
            <v>0</v>
          </cell>
        </row>
        <row r="311">
          <cell r="F311">
            <v>0</v>
          </cell>
        </row>
        <row r="312">
          <cell r="F312">
            <v>0</v>
          </cell>
        </row>
        <row r="313">
          <cell r="F313">
            <v>0</v>
          </cell>
        </row>
        <row r="314">
          <cell r="F314">
            <v>0</v>
          </cell>
        </row>
        <row r="315">
          <cell r="F315">
            <v>0</v>
          </cell>
        </row>
        <row r="316">
          <cell r="F316">
            <v>0</v>
          </cell>
        </row>
        <row r="317">
          <cell r="F317">
            <v>0</v>
          </cell>
        </row>
        <row r="318">
          <cell r="F318">
            <v>0</v>
          </cell>
        </row>
        <row r="319">
          <cell r="F319">
            <v>0</v>
          </cell>
        </row>
        <row r="320">
          <cell r="F320">
            <v>0</v>
          </cell>
        </row>
        <row r="321">
          <cell r="F321">
            <v>0</v>
          </cell>
        </row>
        <row r="322">
          <cell r="F322">
            <v>0</v>
          </cell>
        </row>
        <row r="323">
          <cell r="F323">
            <v>0</v>
          </cell>
        </row>
        <row r="324">
          <cell r="F324">
            <v>0</v>
          </cell>
        </row>
        <row r="325">
          <cell r="F325">
            <v>0</v>
          </cell>
        </row>
        <row r="326">
          <cell r="F326">
            <v>0</v>
          </cell>
        </row>
        <row r="327">
          <cell r="F327">
            <v>0</v>
          </cell>
        </row>
        <row r="328">
          <cell r="F328">
            <v>0</v>
          </cell>
        </row>
        <row r="329">
          <cell r="F329">
            <v>0</v>
          </cell>
        </row>
        <row r="330">
          <cell r="F330">
            <v>0</v>
          </cell>
        </row>
        <row r="331">
          <cell r="F331">
            <v>0</v>
          </cell>
        </row>
        <row r="332">
          <cell r="F332">
            <v>0</v>
          </cell>
        </row>
        <row r="333">
          <cell r="F333">
            <v>0</v>
          </cell>
        </row>
        <row r="334">
          <cell r="F334">
            <v>0</v>
          </cell>
        </row>
        <row r="335">
          <cell r="F335">
            <v>0</v>
          </cell>
        </row>
        <row r="336">
          <cell r="F336">
            <v>0</v>
          </cell>
        </row>
        <row r="337">
          <cell r="F337">
            <v>0</v>
          </cell>
        </row>
        <row r="338">
          <cell r="F338">
            <v>0</v>
          </cell>
        </row>
        <row r="339">
          <cell r="F339">
            <v>0</v>
          </cell>
        </row>
        <row r="340">
          <cell r="F340">
            <v>0</v>
          </cell>
        </row>
        <row r="341">
          <cell r="F341">
            <v>0</v>
          </cell>
        </row>
        <row r="342">
          <cell r="F342">
            <v>0</v>
          </cell>
        </row>
        <row r="343">
          <cell r="F343">
            <v>0</v>
          </cell>
        </row>
        <row r="344">
          <cell r="F344">
            <v>0</v>
          </cell>
        </row>
        <row r="345">
          <cell r="F345">
            <v>0</v>
          </cell>
        </row>
        <row r="346">
          <cell r="F346">
            <v>0</v>
          </cell>
        </row>
        <row r="347">
          <cell r="F347">
            <v>0</v>
          </cell>
        </row>
        <row r="348">
          <cell r="F348">
            <v>0</v>
          </cell>
        </row>
        <row r="349">
          <cell r="F349">
            <v>0</v>
          </cell>
        </row>
        <row r="350">
          <cell r="F350">
            <v>0</v>
          </cell>
        </row>
        <row r="351">
          <cell r="F351">
            <v>0</v>
          </cell>
        </row>
        <row r="352">
          <cell r="F352">
            <v>0</v>
          </cell>
        </row>
        <row r="353">
          <cell r="F353">
            <v>0</v>
          </cell>
        </row>
        <row r="354">
          <cell r="F354">
            <v>0</v>
          </cell>
        </row>
        <row r="355">
          <cell r="F355">
            <v>0</v>
          </cell>
        </row>
        <row r="356">
          <cell r="F356">
            <v>0</v>
          </cell>
        </row>
        <row r="357">
          <cell r="F357">
            <v>0</v>
          </cell>
        </row>
        <row r="358">
          <cell r="F358">
            <v>0</v>
          </cell>
        </row>
        <row r="359">
          <cell r="F359">
            <v>0</v>
          </cell>
        </row>
        <row r="360">
          <cell r="F360">
            <v>1</v>
          </cell>
        </row>
        <row r="361">
          <cell r="F361">
            <v>0</v>
          </cell>
        </row>
        <row r="362">
          <cell r="F362">
            <v>0</v>
          </cell>
        </row>
        <row r="363">
          <cell r="F363">
            <v>0</v>
          </cell>
        </row>
        <row r="364">
          <cell r="F364">
            <v>0</v>
          </cell>
        </row>
        <row r="365">
          <cell r="F365">
            <v>0</v>
          </cell>
        </row>
        <row r="366">
          <cell r="F366">
            <v>0</v>
          </cell>
        </row>
      </sheetData>
      <sheetData sheetId="4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TICO 2000 OK"/>
      <sheetName val="Hoja1"/>
      <sheetName val="OPTICO 2000 NULO"/>
      <sheetName val="CALCULOS TV"/>
      <sheetName val="COSTES TV"/>
      <sheetName val="REV"/>
      <sheetName val="Rosto"/>
      <sheetName val="OPTICO_2000_NULO"/>
      <sheetName val="OTICO_2000_OK"/>
      <sheetName val="CALCULOS_TV"/>
      <sheetName val="COSTES_TV"/>
      <sheetName val="Prophet Data"/>
      <sheetName val="Subs Data"/>
      <sheetName val="madre"/>
      <sheetName val="TVE"/>
      <sheetName val="Diario"/>
      <sheetName val="Completo"/>
      <sheetName val="CECOS Y ORDEN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AUD 13-24"/>
      <sheetName val="AUD 4+"/>
      <sheetName val="AUD Ind16+"/>
      <sheetName val="AUD PLAN"/>
      <sheetName val="BONITO"/>
      <sheetName val="COSTES"/>
      <sheetName val="INFO"/>
      <sheetName val="ADJUDICACIONES"/>
      <sheetName val="Situación 30"/>
      <sheetName val="Situación  4+"/>
      <sheetName val="Situación Grp's 20"/>
      <sheetName val="Situación Grp's Fto"/>
      <sheetName val="RESUMEN TV TOTAL"/>
      <sheetName val="POSICIONES"/>
      <sheetName val="DPM CADENAS"/>
      <sheetName val="DPM PLAN"/>
      <sheetName val="TVE1Mar"/>
      <sheetName val="LA2Mar"/>
      <sheetName val="Tele5Mar"/>
      <sheetName val="A3Mar"/>
      <sheetName val="CuatroMar"/>
      <sheetName val="TVE1 CAN Mar"/>
      <sheetName val="LA2 CAN Mar"/>
      <sheetName val="TELE5 CAN Mar"/>
      <sheetName val="A3 CAN Mar"/>
      <sheetName val="TVAC Mar"/>
      <sheetName val="DPM CAN Grp's"/>
      <sheetName val="DPM CAN Inv"/>
      <sheetName val="INCIDENCIAS"/>
      <sheetName val="CALEN"/>
      <sheetName val="AUD_13-24"/>
      <sheetName val="AUD_4+"/>
      <sheetName val="AUD_Ind16+"/>
      <sheetName val="AUD_PLAN"/>
      <sheetName val="Situación_30"/>
      <sheetName val="Situación__4+"/>
      <sheetName val="Situación_Grp's_20"/>
      <sheetName val="Situación_Grp's_Fto"/>
      <sheetName val="RESUMEN_TV_TOTAL"/>
      <sheetName val="DPM_CADENAS"/>
      <sheetName val="DPM_PLAN"/>
      <sheetName val="TVE1_CAN_Mar"/>
      <sheetName val="LA2_CAN_Mar"/>
      <sheetName val="TELE5_CAN_Mar"/>
      <sheetName val="A3_CAN_Mar"/>
      <sheetName val="TVAC_Mar"/>
      <sheetName val="DPM_CAN_Grp's"/>
      <sheetName val="DPM_CAN_Inv"/>
      <sheetName val="OTICO 2000 OK"/>
      <sheetName val="AUD_13-241"/>
      <sheetName val="AUD_4+1"/>
      <sheetName val="AUD_Ind16+1"/>
      <sheetName val="AUD_PLAN1"/>
      <sheetName val="Situación_301"/>
      <sheetName val="Situación__4+1"/>
      <sheetName val="Situación_Grp's_201"/>
      <sheetName val="Situación_Grp's_Fto1"/>
      <sheetName val="RESUMEN_TV_TOTAL1"/>
      <sheetName val="DPM_CADENAS1"/>
      <sheetName val="DPM_PLAN1"/>
      <sheetName val="TVE1_CAN_Mar1"/>
      <sheetName val="LA2_CAN_Mar1"/>
      <sheetName val="TELE5_CAN_Mar1"/>
      <sheetName val="A3_CAN_Mar1"/>
      <sheetName val="TVAC_Mar1"/>
      <sheetName val="DPM_CAN_Grp's1"/>
      <sheetName val="DPM_CAN_Inv1"/>
      <sheetName val="OTICO_2000_OK"/>
      <sheetName val="AUD_13-242"/>
      <sheetName val="AUD_4+2"/>
      <sheetName val="AUD_Ind16+2"/>
      <sheetName val="AUD_PLAN2"/>
      <sheetName val="Situación_302"/>
      <sheetName val="Situación__4+2"/>
      <sheetName val="Situación_Grp's_202"/>
      <sheetName val="Situación_Grp's_Fto2"/>
      <sheetName val="RESUMEN_TV_TOTAL2"/>
      <sheetName val="DPM_CADENAS2"/>
      <sheetName val="DPM_PLAN2"/>
      <sheetName val="TVE1_CAN_Mar2"/>
      <sheetName val="LA2_CAN_Mar2"/>
      <sheetName val="TELE5_CAN_Mar2"/>
      <sheetName val="A3_CAN_Mar2"/>
      <sheetName val="TVAC_Mar2"/>
      <sheetName val="DPM_CAN_Grp's2"/>
      <sheetName val="DPM_CAN_Inv2"/>
      <sheetName val="OTICO_2000_OK1"/>
      <sheetName val="AUD_13-243"/>
      <sheetName val="AUD_4+3"/>
      <sheetName val="AUD_Ind16+3"/>
      <sheetName val="AUD_PLAN3"/>
      <sheetName val="Situación_303"/>
      <sheetName val="Situación__4+3"/>
      <sheetName val="Situación_Grp's_203"/>
      <sheetName val="Situación_Grp's_Fto3"/>
      <sheetName val="RESUMEN_TV_TOTAL3"/>
      <sheetName val="DPM_CADENAS3"/>
      <sheetName val="DPM_PLAN3"/>
      <sheetName val="TVE1_CAN_Mar3"/>
      <sheetName val="LA2_CAN_Mar3"/>
      <sheetName val="TELE5_CAN_Mar3"/>
      <sheetName val="A3_CAN_Mar3"/>
      <sheetName val="TVAC_Mar3"/>
      <sheetName val="DPM_CAN_Grp's3"/>
      <sheetName val="DPM_CAN_Inv3"/>
      <sheetName val="OTICO_2000_OK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7">
          <cell r="C7">
            <v>0</v>
          </cell>
          <cell r="D7">
            <v>0</v>
          </cell>
          <cell r="E7">
            <v>4.0201821518301388</v>
          </cell>
          <cell r="F7">
            <v>35.793594040871447</v>
          </cell>
          <cell r="G7">
            <v>28.676568606027899</v>
          </cell>
        </row>
        <row r="10">
          <cell r="C10">
            <v>0</v>
          </cell>
          <cell r="D10">
            <v>0</v>
          </cell>
          <cell r="E10">
            <v>13.773307291666667</v>
          </cell>
          <cell r="F10">
            <v>103.27786696187461</v>
          </cell>
          <cell r="G10">
            <v>64.190061547277665</v>
          </cell>
        </row>
        <row r="11">
          <cell r="C11">
            <v>0</v>
          </cell>
          <cell r="D11">
            <v>0</v>
          </cell>
          <cell r="E11">
            <v>25.186202262266811</v>
          </cell>
          <cell r="F11">
            <v>76.458812823589938</v>
          </cell>
          <cell r="G11">
            <v>43.748595801326289</v>
          </cell>
        </row>
        <row r="12">
          <cell r="C12">
            <v>0</v>
          </cell>
          <cell r="D12">
            <v>0</v>
          </cell>
          <cell r="E12">
            <v>7.1</v>
          </cell>
          <cell r="F12">
            <v>8.1999999999999993</v>
          </cell>
          <cell r="G12">
            <v>11.700000000000001</v>
          </cell>
        </row>
      </sheetData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/>
      <sheetData sheetId="28" refreshError="1"/>
      <sheetData sheetId="29" refreshError="1"/>
      <sheetData sheetId="30" refreshError="1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 Ppto Anual"/>
      <sheetName val="RESUMEN TRIMESTRES NATURALES"/>
      <sheetName val="NOTAS"/>
      <sheetName val="PARRILLA TELE 5"/>
      <sheetName val="PRESENTADORES MIN GARANTZ"/>
      <sheetName val="RESTO PROGMS"/>
      <sheetName val="AHT"/>
      <sheetName val="ANA ROSA"/>
      <sheetName val="ESTA PASANDO"/>
      <sheetName val="Hoja1"/>
      <sheetName val="PPTO x MESES"/>
      <sheetName val="PPTO x MES PARRILLAS"/>
      <sheetName val="CAMERA CAFE"/>
      <sheetName val="Repeticio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/>
      <sheetData sheetId="8"/>
      <sheetData sheetId="9"/>
      <sheetData sheetId="10" refreshError="1"/>
      <sheetData sheetId="11"/>
      <sheetData sheetId="12" refreshError="1"/>
      <sheetData sheetId="13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spaso Mac"/>
      <sheetName val="Costes VODA"/>
      <sheetName val="CostesPATROCVODA"/>
      <sheetName val="Costes MOVISTAR"/>
      <sheetName val="CostesAMENAORANGE"/>
      <sheetName val="CostesYOIGO"/>
      <sheetName val="Ratios dur cadenas"/>
      <sheetName val="COMPROB. COSTES"/>
      <sheetName val="INCREM. POSI."/>
      <sheetName val="CHULETA"/>
      <sheetName val="Factores dur formatos"/>
      <sheetName val="ASIG CREAT2"/>
      <sheetName val="Asignar  Descrp Creat"/>
      <sheetName val="TV moviles 06-07"/>
      <sheetName val="Tabla dinámica"/>
      <sheetName val="Tabla dinámica sin DUO-TRIO"/>
      <sheetName val="Tabla dinámica (2)"/>
      <sheetName val="Hoja2"/>
      <sheetName val="Hoja4"/>
      <sheetName val="Hoja3"/>
      <sheetName val="FRECEFECBAILEYS"/>
      <sheetName val="CLAVE"/>
      <sheetName val="Traspaso_Mac"/>
      <sheetName val="Costes_VODA"/>
      <sheetName val="Costes_MOVISTAR"/>
      <sheetName val="Ratios_dur_cadenas"/>
      <sheetName val="COMPROB__COSTES"/>
      <sheetName val="INCREM__POSI_"/>
      <sheetName val="Factores_dur_formatos"/>
      <sheetName val="ASIG_CREAT2"/>
      <sheetName val="Asignar__Descrp_Creat"/>
      <sheetName val="TV_moviles_06-07"/>
      <sheetName val="Tabla_dinámica"/>
      <sheetName val="Tabla_dinámica_sin_DUO-TRIO"/>
      <sheetName val="Tabla_dinámica_(2)"/>
      <sheetName val="TITULO"/>
      <sheetName val="previsiones a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CONSUMO yaf vs +16Teens vs  (2)"/>
      <sheetName val="CONSUMO 25-35"/>
      <sheetName val="CONSUMO yaf vs +16Teens vs YAf"/>
      <sheetName val="RESUMEN"/>
      <sheetName val="PRENSA Esp "/>
      <sheetName val="Revistas"/>
      <sheetName val="Suplementos "/>
      <sheetName val="RADIO "/>
      <sheetName val=" DESGLOSE PROVINCIAS "/>
      <sheetName val="EXTERIOR"/>
      <sheetName val=" DESGLOSE PROVINCIAS   "/>
      <sheetName val="Mupis Cine"/>
      <sheetName val="Postales"/>
      <sheetName val="Carpetas Universidades"/>
      <sheetName val="RES. ECON. Y EVALUACIÓN"/>
      <sheetName val="+16"/>
      <sheetName val="18-40"/>
      <sheetName val="APU-YAF 70% M "/>
      <sheetName val="25-35 70% M"/>
      <sheetName val="MAT ESp Marca"/>
      <sheetName val="MATERIALES TV"/>
      <sheetName val="MATERIALES GRAFICA"/>
      <sheetName val="MATERIALES EXTERIOR"/>
      <sheetName val="MATERIALES RADIO"/>
      <sheetName val="GASTOS PRODUCCIÓN"/>
      <sheetName val="INCIDENCIAS"/>
      <sheetName val="GRAFI PERFIL RADIO"/>
      <sheetName val="_Rk Radio 25-35 %"/>
      <sheetName val="TV moviles 06-07"/>
      <sheetName val="CONSUMO_yaf_vs_+16Teens_vs__(2)"/>
      <sheetName val="CONSUMO_25-35"/>
      <sheetName val="CONSUMO_yaf_vs_+16Teens_vs_YAf"/>
      <sheetName val="PRENSA_Esp_"/>
      <sheetName val="Suplementos_"/>
      <sheetName val="RADIO_"/>
      <sheetName val="_DESGLOSE_PROVINCIAS_"/>
      <sheetName val="_DESGLOSE_PROVINCIAS___"/>
      <sheetName val="Mupis_Cine"/>
      <sheetName val="Carpetas_Universidades"/>
      <sheetName val="RES__ECON__Y_EVALUACIÓN"/>
      <sheetName val="APU-YAF_70%_M_"/>
      <sheetName val="25-35_70%_M"/>
      <sheetName val="MAT_ESp_Marca"/>
      <sheetName val="MATERIALES_TV"/>
      <sheetName val="MATERIALES_GRAFICA"/>
      <sheetName val="MATERIALES_EXTERIOR"/>
      <sheetName val="MATERIALES_RADIO"/>
      <sheetName val="GASTOS_PRODUCCIÓN"/>
      <sheetName val="GRAFI_PERFIL_RADIO"/>
      <sheetName val="_Rk_Radio_25-35_%"/>
      <sheetName val="TV_moviles_06-07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 ECO"/>
      <sheetName val="optico nov"/>
      <sheetName val="PRNAC"/>
      <sheetName val="PRBAR"/>
      <sheetName val="PRMAD"/>
      <sheetName val="PRMAL"/>
      <sheetName val="RADIO MADRID FINAL"/>
      <sheetName val="RADPAL"/>
      <sheetName val="RADMAL"/>
      <sheetName val="SALDOBAR"/>
      <sheetName val="SALDO MADRID"/>
      <sheetName val="SALDO BAR PR"/>
      <sheetName val="SALDO MAD PR"/>
      <sheetName val="EXTMAL"/>
      <sheetName val="EXTPALMA"/>
      <sheetName val="extmad"/>
      <sheetName val="cinemad"/>
      <sheetName val="cinebar"/>
      <sheetName val="FRECEFECBAILEYS"/>
      <sheetName val="LA2Mar"/>
      <sheetName val="COS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20">
          <cell r="F20">
            <v>36409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LCULO"/>
      <sheetName val="4 ratios 97-99"/>
      <sheetName val="4 ratios (2)"/>
      <sheetName val="GRP'S E IOPE"/>
      <sheetName val="GRP'S E IOPE (2)"/>
      <sheetName val="GRP'S E IOPE 52 sem"/>
      <sheetName val="GRP'S E IOPE 52 sem (2)"/>
      <sheetName val="GRP'S Y ALEF"/>
      <sheetName val="GRP'S Y ALEF (2)"/>
      <sheetName val="GRP'S Y ALEF 52 sem"/>
      <sheetName val="GRP'S Y ALEF 52 sem (2)"/>
      <sheetName val="GRP'S Y VENTAS NIELSEN"/>
      <sheetName val="GRP'S Y VENTAS NIELSEN (2)"/>
      <sheetName val="GRP'S Y NIELSEN 52 sem"/>
      <sheetName val="GRP'S Y NIELSEN 52 sem (2)"/>
      <sheetName val="COCA COLA"/>
      <sheetName val="COCA COLA LIGHT"/>
      <sheetName val="PEPSI COLA"/>
      <sheetName val="PEPSI MAX"/>
      <sheetName val="PEPSI BOOM"/>
      <sheetName val="PEPSI LIGHT"/>
      <sheetName val="FANTA"/>
      <sheetName val="SPRITE"/>
      <sheetName val="KAS"/>
      <sheetName val="SEVEN UP"/>
      <sheetName val="LA CASERA"/>
      <sheetName val="PINKY"/>
      <sheetName val="FRUITOPIA"/>
      <sheetName val="THE RADICAL FRUIT"/>
      <sheetName val="TRINA"/>
      <sheetName val="DON SIMON"/>
      <sheetName val="ZUMROK"/>
      <sheetName val="MARTINI"/>
      <sheetName val="BITTER KAS"/>
      <sheetName val="OSBORNE"/>
      <sheetName val="CINZANO"/>
      <sheetName val="TONICA SCHW"/>
      <sheetName val="AQUARIUS"/>
      <sheetName val="REDBULL"/>
      <sheetName val="BIO SOLAN"/>
      <sheetName val="ISOSTAR"/>
      <sheetName val="LIPTON ICE"/>
      <sheetName val="NESTEA"/>
      <sheetName val="MARCILLA ICE"/>
      <sheetName val="DON SIMON TE"/>
      <sheetName val="TRINA TE"/>
      <sheetName val="RIVES"/>
      <sheetName val="RADMAL"/>
      <sheetName val="Horchow"/>
      <sheetName val="Chefs"/>
    </sheetNames>
    <sheetDataSet>
      <sheetData sheetId="0">
        <row r="3">
          <cell r="B3" t="str">
            <v>COCA COLA</v>
          </cell>
        </row>
        <row r="4">
          <cell r="B4" t="str">
            <v>COCA COLA LIGHT</v>
          </cell>
        </row>
        <row r="5">
          <cell r="B5" t="str">
            <v>PEPSI COLA</v>
          </cell>
        </row>
        <row r="6">
          <cell r="B6" t="str">
            <v>PEPSI MAX</v>
          </cell>
        </row>
        <row r="7">
          <cell r="B7" t="str">
            <v>PEPSI BOOM</v>
          </cell>
        </row>
        <row r="8">
          <cell r="B8" t="str">
            <v>PEPSI LIGHT</v>
          </cell>
        </row>
        <row r="9">
          <cell r="B9" t="str">
            <v>FANTA</v>
          </cell>
        </row>
        <row r="10">
          <cell r="B10" t="str">
            <v>SPRITE</v>
          </cell>
        </row>
        <row r="11">
          <cell r="B11" t="str">
            <v>KAS</v>
          </cell>
        </row>
        <row r="12">
          <cell r="B12" t="str">
            <v>SEVEN UP</v>
          </cell>
        </row>
        <row r="13">
          <cell r="B13" t="str">
            <v>LA CASERA</v>
          </cell>
        </row>
        <row r="14">
          <cell r="B14" t="str">
            <v>FRUITOPIA</v>
          </cell>
        </row>
        <row r="15">
          <cell r="B15" t="str">
            <v>THE RADICAL FRUIT</v>
          </cell>
        </row>
        <row r="16">
          <cell r="B16" t="str">
            <v>TRINA</v>
          </cell>
        </row>
        <row r="17">
          <cell r="B17" t="str">
            <v>DON SIMON</v>
          </cell>
        </row>
        <row r="18">
          <cell r="B18" t="str">
            <v>MARTINI</v>
          </cell>
        </row>
        <row r="19">
          <cell r="B19" t="str">
            <v>BITTER KAS</v>
          </cell>
        </row>
        <row r="20">
          <cell r="B20" t="str">
            <v>OSBORNE</v>
          </cell>
        </row>
        <row r="21">
          <cell r="B21" t="str">
            <v>CINZANO</v>
          </cell>
        </row>
        <row r="22">
          <cell r="B22" t="str">
            <v>TONICA SCHW</v>
          </cell>
        </row>
        <row r="23">
          <cell r="B23" t="str">
            <v>LIPTON ICE</v>
          </cell>
        </row>
        <row r="24">
          <cell r="B24" t="str">
            <v>NESTEA</v>
          </cell>
        </row>
        <row r="25">
          <cell r="B25" t="str">
            <v>MARCILLA ICE</v>
          </cell>
        </row>
        <row r="26">
          <cell r="B26" t="str">
            <v>DON SIMON TE</v>
          </cell>
        </row>
        <row r="27">
          <cell r="B27" t="str">
            <v>TRINA TE</v>
          </cell>
        </row>
        <row r="28">
          <cell r="B28" t="str">
            <v>RIVES</v>
          </cell>
        </row>
        <row r="100">
          <cell r="B100" t="str">
            <v>VENTAS</v>
          </cell>
        </row>
        <row r="101">
          <cell r="B101" t="str">
            <v>ALEF</v>
          </cell>
        </row>
        <row r="102">
          <cell r="B102" t="str">
            <v>GRP'S</v>
          </cell>
        </row>
        <row r="103">
          <cell r="B103" t="str">
            <v>IOPE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UEVES"/>
      <sheetName val="DOMI"/>
      <sheetName val="DOBLES"/>
      <sheetName val="REVNHER"/>
      <sheetName val="METRO"/>
      <sheetName val="modulos"/>
      <sheetName val="mancheta"/>
      <sheetName val="mancheta (2)"/>
      <sheetName val="LUNES"/>
      <sheetName val="FALDDOMI"/>
      <sheetName val="FALDLAB"/>
      <sheetName val="REVANA"/>
      <sheetName val="DOMING"/>
      <sheetName val="CALEN"/>
      <sheetName val="CALEN (2)"/>
      <sheetName val="REVISTANA"/>
      <sheetName val="manchANA"/>
      <sheetName val="OFERTASPUB"/>
      <sheetName val="DOM5"/>
      <sheetName val="INFOR"/>
      <sheetName val="INFOR (2)"/>
      <sheetName val="calinf"/>
      <sheetName val="pag.inf."/>
      <sheetName val="INFORM"/>
      <sheetName val="FALDRNE"/>
      <sheetName val="PAGRNE "/>
      <sheetName val="PAGRNE  (2)"/>
      <sheetName val="TOROS"/>
      <sheetName val="INFORMAT"/>
      <sheetName val="INFORMAT (2)"/>
      <sheetName val="MEDDOMIN"/>
      <sheetName val="MEDLUNES (2)"/>
      <sheetName val="MEDDOMIN (2)"/>
      <sheetName val="JUEMEDIA"/>
      <sheetName val="JUEMEDIA (2)"/>
      <sheetName val="ECONOMICOS"/>
      <sheetName val="ORQUESTA"/>
      <sheetName val="Hoja11"/>
      <sheetName val="FALDRN"/>
      <sheetName val="FALDR5D"/>
      <sheetName val="DOBLEFALD"/>
      <sheetName val="DOBLEFALD (2)"/>
      <sheetName val="R-3"/>
      <sheetName val="CAL (2)"/>
      <sheetName val="CAL"/>
      <sheetName val="CAL (3)"/>
      <sheetName val="DOMING (2)"/>
      <sheetName val="INTERNAC"/>
      <sheetName val="DOMINIC"/>
      <sheetName val="DOMINIC (2)"/>
      <sheetName val="RNE"/>
      <sheetName val="RNE (2)"/>
      <sheetName val="DOMINGO"/>
      <sheetName val="lun"/>
      <sheetName val="LUNS"/>
      <sheetName val="SUP."/>
      <sheetName val="DOMDOBL"/>
      <sheetName val="LA2"/>
      <sheetName val="Hoja14"/>
      <sheetName val="Hoja15"/>
      <sheetName val="Hoja16"/>
      <sheetName val="costes"/>
      <sheetName val="mancheta_(2)"/>
      <sheetName val="CALEN_(2)"/>
      <sheetName val="INFOR_(2)"/>
      <sheetName val="pag_inf_"/>
      <sheetName val="PAGRNE_"/>
      <sheetName val="PAGRNE__(2)"/>
      <sheetName val="INFORMAT_(2)"/>
      <sheetName val="MEDLUNES_(2)"/>
      <sheetName val="MEDDOMIN_(2)"/>
      <sheetName val="JUEMEDIA_(2)"/>
      <sheetName val="DOBLEFALD_(2)"/>
      <sheetName val="CAL_(2)"/>
      <sheetName val="CAL_(3)"/>
      <sheetName val="DOMING_(2)"/>
      <sheetName val="DOMINIC_(2)"/>
      <sheetName val="RNE_(2)"/>
      <sheetName val="SUP_"/>
      <sheetName val="TREND"/>
      <sheetName val="OTICO 2000 OK"/>
      <sheetName val="PUBOBJ1"/>
      <sheetName val="mancheta_(2)1"/>
      <sheetName val="CALEN_(2)1"/>
      <sheetName val="INFOR_(2)1"/>
      <sheetName val="pag_inf_1"/>
      <sheetName val="PAGRNE_1"/>
      <sheetName val="PAGRNE__(2)1"/>
      <sheetName val="INFORMAT_(2)1"/>
      <sheetName val="MEDLUNES_(2)1"/>
      <sheetName val="MEDDOMIN_(2)1"/>
      <sheetName val="JUEMEDIA_(2)1"/>
      <sheetName val="DOBLEFALD_(2)1"/>
      <sheetName val="CAL_(2)1"/>
      <sheetName val="CAL_(3)1"/>
      <sheetName val="DOMING_(2)1"/>
      <sheetName val="DOMINIC_(2)1"/>
      <sheetName val="RNE_(2)1"/>
      <sheetName val="SUP_1"/>
      <sheetName val="mancheta_(2)4"/>
      <sheetName val="CALEN_(2)4"/>
      <sheetName val="INFOR_(2)4"/>
      <sheetName val="pag_inf_4"/>
      <sheetName val="PAGRNE_4"/>
      <sheetName val="PAGRNE__(2)4"/>
      <sheetName val="INFORMAT_(2)4"/>
      <sheetName val="MEDLUNES_(2)4"/>
      <sheetName val="MEDDOMIN_(2)4"/>
      <sheetName val="JUEMEDIA_(2)4"/>
      <sheetName val="DOBLEFALD_(2)4"/>
      <sheetName val="CAL_(2)4"/>
      <sheetName val="CAL_(3)4"/>
      <sheetName val="DOMING_(2)4"/>
      <sheetName val="DOMINIC_(2)4"/>
      <sheetName val="RNE_(2)4"/>
      <sheetName val="SUP_4"/>
      <sheetName val="mancheta_(2)3"/>
      <sheetName val="CALEN_(2)3"/>
      <sheetName val="INFOR_(2)3"/>
      <sheetName val="pag_inf_3"/>
      <sheetName val="PAGRNE_3"/>
      <sheetName val="PAGRNE__(2)3"/>
      <sheetName val="INFORMAT_(2)3"/>
      <sheetName val="MEDLUNES_(2)3"/>
      <sheetName val="MEDDOMIN_(2)3"/>
      <sheetName val="JUEMEDIA_(2)3"/>
      <sheetName val="DOBLEFALD_(2)3"/>
      <sheetName val="CAL_(2)3"/>
      <sheetName val="CAL_(3)3"/>
      <sheetName val="DOMING_(2)3"/>
      <sheetName val="DOMINIC_(2)3"/>
      <sheetName val="RNE_(2)3"/>
      <sheetName val="SUP_3"/>
      <sheetName val="mancheta_(2)2"/>
      <sheetName val="CALEN_(2)2"/>
      <sheetName val="INFOR_(2)2"/>
      <sheetName val="pag_inf_2"/>
      <sheetName val="PAGRNE_2"/>
      <sheetName val="PAGRNE__(2)2"/>
      <sheetName val="INFORMAT_(2)2"/>
      <sheetName val="MEDLUNES_(2)2"/>
      <sheetName val="MEDDOMIN_(2)2"/>
      <sheetName val="JUEMEDIA_(2)2"/>
      <sheetName val="DOBLEFALD_(2)2"/>
      <sheetName val="CAL_(2)2"/>
      <sheetName val="CAL_(3)2"/>
      <sheetName val="DOMING_(2)2"/>
      <sheetName val="DOMINIC_(2)2"/>
      <sheetName val="RNE_(2)2"/>
      <sheetName val="SUP_2"/>
      <sheetName val="OTICO_2000_OK"/>
      <sheetName val="OTICO_2000_OK1"/>
      <sheetName val="OTICO_2000_OK2"/>
      <sheetName val="mancheta_(2)7"/>
      <sheetName val="CALEN_(2)7"/>
      <sheetName val="INFOR_(2)7"/>
      <sheetName val="pag_inf_7"/>
      <sheetName val="PAGRNE_7"/>
      <sheetName val="PAGRNE__(2)7"/>
      <sheetName val="INFORMAT_(2)7"/>
      <sheetName val="MEDLUNES_(2)7"/>
      <sheetName val="MEDDOMIN_(2)7"/>
      <sheetName val="JUEMEDIA_(2)7"/>
      <sheetName val="DOBLEFALD_(2)7"/>
      <sheetName val="CAL_(2)7"/>
      <sheetName val="CAL_(3)7"/>
      <sheetName val="DOMING_(2)7"/>
      <sheetName val="DOMINIC_(2)7"/>
      <sheetName val="RNE_(2)7"/>
      <sheetName val="SUP_7"/>
      <sheetName val="OTICO_2000_OK5"/>
      <sheetName val="mancheta_(2)6"/>
      <sheetName val="CALEN_(2)6"/>
      <sheetName val="INFOR_(2)6"/>
      <sheetName val="pag_inf_6"/>
      <sheetName val="PAGRNE_6"/>
      <sheetName val="PAGRNE__(2)6"/>
      <sheetName val="INFORMAT_(2)6"/>
      <sheetName val="MEDLUNES_(2)6"/>
      <sheetName val="MEDDOMIN_(2)6"/>
      <sheetName val="JUEMEDIA_(2)6"/>
      <sheetName val="DOBLEFALD_(2)6"/>
      <sheetName val="CAL_(2)6"/>
      <sheetName val="CAL_(3)6"/>
      <sheetName val="DOMING_(2)6"/>
      <sheetName val="DOMINIC_(2)6"/>
      <sheetName val="RNE_(2)6"/>
      <sheetName val="SUP_6"/>
      <sheetName val="OTICO_2000_OK4"/>
      <sheetName val="mancheta_(2)5"/>
      <sheetName val="CALEN_(2)5"/>
      <sheetName val="INFOR_(2)5"/>
      <sheetName val="pag_inf_5"/>
      <sheetName val="PAGRNE_5"/>
      <sheetName val="PAGRNE__(2)5"/>
      <sheetName val="INFORMAT_(2)5"/>
      <sheetName val="MEDLUNES_(2)5"/>
      <sheetName val="MEDDOMIN_(2)5"/>
      <sheetName val="JUEMEDIA_(2)5"/>
      <sheetName val="DOBLEFALD_(2)5"/>
      <sheetName val="CAL_(2)5"/>
      <sheetName val="CAL_(3)5"/>
      <sheetName val="DOMING_(2)5"/>
      <sheetName val="DOMINIC_(2)5"/>
      <sheetName val="RNE_(2)5"/>
      <sheetName val="SUP_5"/>
      <sheetName val="OTICO_2000_OK3"/>
      <sheetName val="mancheta_(2)8"/>
      <sheetName val="CALEN_(2)8"/>
      <sheetName val="INFOR_(2)8"/>
      <sheetName val="pag_inf_8"/>
      <sheetName val="PAGRNE_8"/>
      <sheetName val="PAGRNE__(2)8"/>
      <sheetName val="INFORMAT_(2)8"/>
      <sheetName val="MEDLUNES_(2)8"/>
      <sheetName val="MEDDOMIN_(2)8"/>
      <sheetName val="JUEMEDIA_(2)8"/>
      <sheetName val="DOBLEFALD_(2)8"/>
      <sheetName val="CAL_(2)8"/>
      <sheetName val="CAL_(3)8"/>
      <sheetName val="DOMING_(2)8"/>
      <sheetName val="DOMINIC_(2)8"/>
      <sheetName val="RNE_(2)8"/>
      <sheetName val="SUP_8"/>
      <sheetName val="OTICO_2000_OK6"/>
      <sheetName val="mancheta_(2)9"/>
      <sheetName val="CALEN_(2)9"/>
      <sheetName val="INFOR_(2)9"/>
      <sheetName val="pag_inf_9"/>
      <sheetName val="PAGRNE_9"/>
      <sheetName val="PAGRNE__(2)9"/>
      <sheetName val="INFORMAT_(2)9"/>
      <sheetName val="MEDLUNES_(2)9"/>
      <sheetName val="MEDDOMIN_(2)9"/>
      <sheetName val="JUEMEDIA_(2)9"/>
      <sheetName val="DOBLEFALD_(2)9"/>
      <sheetName val="CAL_(2)9"/>
      <sheetName val="CAL_(3)9"/>
      <sheetName val="DOMING_(2)9"/>
      <sheetName val="DOMINIC_(2)9"/>
      <sheetName val="RNE_(2)9"/>
      <sheetName val="SUP_9"/>
      <sheetName val="OTICO_2000_OK7"/>
      <sheetName val="mancheta_(2)10"/>
      <sheetName val="CALEN_(2)10"/>
      <sheetName val="INFOR_(2)10"/>
      <sheetName val="pag_inf_10"/>
      <sheetName val="PAGRNE_10"/>
      <sheetName val="PAGRNE__(2)10"/>
      <sheetName val="INFORMAT_(2)10"/>
      <sheetName val="MEDLUNES_(2)10"/>
      <sheetName val="MEDDOMIN_(2)10"/>
      <sheetName val="JUEMEDIA_(2)10"/>
      <sheetName val="DOBLEFALD_(2)10"/>
      <sheetName val="CAL_(2)10"/>
      <sheetName val="CAL_(3)10"/>
      <sheetName val="DOMING_(2)10"/>
      <sheetName val="DOMINIC_(2)10"/>
      <sheetName val="RNE_(2)10"/>
      <sheetName val="SUP_10"/>
      <sheetName val="OTICO_2000_OK8"/>
      <sheetName val="mancheta_(2)11"/>
      <sheetName val="CALEN_(2)11"/>
      <sheetName val="INFOR_(2)11"/>
      <sheetName val="pag_inf_11"/>
      <sheetName val="PAGRNE_11"/>
      <sheetName val="PAGRNE__(2)11"/>
      <sheetName val="INFORMAT_(2)11"/>
      <sheetName val="MEDLUNES_(2)11"/>
      <sheetName val="MEDDOMIN_(2)11"/>
      <sheetName val="JUEMEDIA_(2)11"/>
      <sheetName val="DOBLEFALD_(2)11"/>
      <sheetName val="CAL_(2)11"/>
      <sheetName val="CAL_(3)11"/>
      <sheetName val="DOMING_(2)11"/>
      <sheetName val="DOMINIC_(2)11"/>
      <sheetName val="RNE_(2)11"/>
      <sheetName val="SUP_11"/>
      <sheetName val="OTICO_2000_OK9"/>
      <sheetName val="mancheta_(2)12"/>
      <sheetName val="CALEN_(2)12"/>
      <sheetName val="INFOR_(2)12"/>
      <sheetName val="pag_inf_12"/>
      <sheetName val="PAGRNE_12"/>
      <sheetName val="PAGRNE__(2)12"/>
      <sheetName val="INFORMAT_(2)12"/>
      <sheetName val="MEDLUNES_(2)12"/>
      <sheetName val="MEDDOMIN_(2)12"/>
      <sheetName val="JUEMEDIA_(2)12"/>
      <sheetName val="DOBLEFALD_(2)12"/>
      <sheetName val="CAL_(2)12"/>
      <sheetName val="CAL_(3)12"/>
      <sheetName val="DOMING_(2)12"/>
      <sheetName val="DOMINIC_(2)12"/>
      <sheetName val="RNE_(2)12"/>
      <sheetName val="SUP_12"/>
      <sheetName val="OTICO_2000_OK10"/>
      <sheetName val="mancheta_(2)16"/>
      <sheetName val="CALEN_(2)16"/>
      <sheetName val="INFOR_(2)16"/>
      <sheetName val="pag_inf_16"/>
      <sheetName val="PAGRNE_16"/>
      <sheetName val="PAGRNE__(2)16"/>
      <sheetName val="INFORMAT_(2)16"/>
      <sheetName val="MEDLUNES_(2)16"/>
      <sheetName val="MEDDOMIN_(2)16"/>
      <sheetName val="JUEMEDIA_(2)16"/>
      <sheetName val="DOBLEFALD_(2)16"/>
      <sheetName val="CAL_(2)16"/>
      <sheetName val="CAL_(3)16"/>
      <sheetName val="DOMING_(2)16"/>
      <sheetName val="DOMINIC_(2)16"/>
      <sheetName val="RNE_(2)16"/>
      <sheetName val="SUP_16"/>
      <sheetName val="OTICO_2000_OK14"/>
      <sheetName val="mancheta_(2)15"/>
      <sheetName val="CALEN_(2)15"/>
      <sheetName val="INFOR_(2)15"/>
      <sheetName val="pag_inf_15"/>
      <sheetName val="PAGRNE_15"/>
      <sheetName val="PAGRNE__(2)15"/>
      <sheetName val="INFORMAT_(2)15"/>
      <sheetName val="MEDLUNES_(2)15"/>
      <sheetName val="MEDDOMIN_(2)15"/>
      <sheetName val="JUEMEDIA_(2)15"/>
      <sheetName val="DOBLEFALD_(2)15"/>
      <sheetName val="CAL_(2)15"/>
      <sheetName val="CAL_(3)15"/>
      <sheetName val="DOMING_(2)15"/>
      <sheetName val="DOMINIC_(2)15"/>
      <sheetName val="RNE_(2)15"/>
      <sheetName val="SUP_15"/>
      <sheetName val="OTICO_2000_OK13"/>
      <sheetName val="mancheta_(2)13"/>
      <sheetName val="CALEN_(2)13"/>
      <sheetName val="INFOR_(2)13"/>
      <sheetName val="pag_inf_13"/>
      <sheetName val="PAGRNE_13"/>
      <sheetName val="PAGRNE__(2)13"/>
      <sheetName val="INFORMAT_(2)13"/>
      <sheetName val="MEDLUNES_(2)13"/>
      <sheetName val="MEDDOMIN_(2)13"/>
      <sheetName val="JUEMEDIA_(2)13"/>
      <sheetName val="DOBLEFALD_(2)13"/>
      <sheetName val="CAL_(2)13"/>
      <sheetName val="CAL_(3)13"/>
      <sheetName val="DOMING_(2)13"/>
      <sheetName val="DOMINIC_(2)13"/>
      <sheetName val="RNE_(2)13"/>
      <sheetName val="SUP_13"/>
      <sheetName val="OTICO_2000_OK11"/>
      <sheetName val="mancheta_(2)14"/>
      <sheetName val="CALEN_(2)14"/>
      <sheetName val="INFOR_(2)14"/>
      <sheetName val="pag_inf_14"/>
      <sheetName val="PAGRNE_14"/>
      <sheetName val="PAGRNE__(2)14"/>
      <sheetName val="INFORMAT_(2)14"/>
      <sheetName val="MEDLUNES_(2)14"/>
      <sheetName val="MEDDOMIN_(2)14"/>
      <sheetName val="JUEMEDIA_(2)14"/>
      <sheetName val="DOBLEFALD_(2)14"/>
      <sheetName val="CAL_(2)14"/>
      <sheetName val="CAL_(3)14"/>
      <sheetName val="DOMING_(2)14"/>
      <sheetName val="DOMINIC_(2)14"/>
      <sheetName val="RNE_(2)14"/>
      <sheetName val="SUP_14"/>
      <sheetName val="OTICO_2000_OK12"/>
      <sheetName val="mancheta_(2)17"/>
      <sheetName val="CALEN_(2)17"/>
      <sheetName val="INFOR_(2)17"/>
      <sheetName val="pag_inf_17"/>
      <sheetName val="PAGRNE_17"/>
      <sheetName val="PAGRNE__(2)17"/>
      <sheetName val="INFORMAT_(2)17"/>
      <sheetName val="MEDLUNES_(2)17"/>
      <sheetName val="MEDDOMIN_(2)17"/>
      <sheetName val="JUEMEDIA_(2)17"/>
      <sheetName val="DOBLEFALD_(2)17"/>
      <sheetName val="CAL_(2)17"/>
      <sheetName val="CAL_(3)17"/>
      <sheetName val="DOMING_(2)17"/>
      <sheetName val="DOMINIC_(2)17"/>
      <sheetName val="RNE_(2)17"/>
      <sheetName val="SUP_17"/>
      <sheetName val="OTICO_2000_OK15"/>
      <sheetName val="mancheta_(2)18"/>
      <sheetName val="CALEN_(2)18"/>
      <sheetName val="INFOR_(2)18"/>
      <sheetName val="pag_inf_18"/>
      <sheetName val="PAGRNE_18"/>
      <sheetName val="PAGRNE__(2)18"/>
      <sheetName val="INFORMAT_(2)18"/>
      <sheetName val="MEDLUNES_(2)18"/>
      <sheetName val="MEDDOMIN_(2)18"/>
      <sheetName val="JUEMEDIA_(2)18"/>
      <sheetName val="DOBLEFALD_(2)18"/>
      <sheetName val="CAL_(2)18"/>
      <sheetName val="CAL_(3)18"/>
      <sheetName val="DOMING_(2)18"/>
      <sheetName val="DOMINIC_(2)18"/>
      <sheetName val="RNE_(2)18"/>
      <sheetName val="SUP_18"/>
      <sheetName val="OTICO_2000_OK16"/>
      <sheetName val="mancheta_(2)19"/>
      <sheetName val="CALEN_(2)19"/>
      <sheetName val="INFOR_(2)19"/>
      <sheetName val="pag_inf_19"/>
      <sheetName val="PAGRNE_19"/>
      <sheetName val="PAGRNE__(2)19"/>
      <sheetName val="INFORMAT_(2)19"/>
      <sheetName val="MEDLUNES_(2)19"/>
      <sheetName val="MEDDOMIN_(2)19"/>
      <sheetName val="JUEMEDIA_(2)19"/>
      <sheetName val="DOBLEFALD_(2)19"/>
      <sheetName val="CAL_(2)19"/>
      <sheetName val="CAL_(3)19"/>
      <sheetName val="DOMING_(2)19"/>
      <sheetName val="DOMINIC_(2)19"/>
      <sheetName val="RNE_(2)19"/>
      <sheetName val="SUP_19"/>
      <sheetName val="OTICO_2000_OK1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 refreshError="1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NZAMIENTO"/>
      <sheetName val="MATENIMIENTO"/>
      <sheetName val="Postales"/>
      <sheetName val="la2dic"/>
      <sheetName val="tve1dic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"/>
      <sheetName val="PLAN 2014"/>
      <sheetName val="List"/>
      <sheetName val="Detalle Qustom"/>
      <sheetName val="Optico Digital"/>
      <sheetName val="detalle patro"/>
    </sheetNames>
    <sheetDataSet>
      <sheetData sheetId="0">
        <row r="2">
          <cell r="A2" t="str">
            <v>CPM</v>
          </cell>
        </row>
        <row r="3">
          <cell r="A3" t="str">
            <v>CPA</v>
          </cell>
        </row>
        <row r="4">
          <cell r="A4" t="str">
            <v>CPC</v>
          </cell>
        </row>
        <row r="5">
          <cell r="A5" t="str">
            <v>CPV</v>
          </cell>
        </row>
        <row r="6">
          <cell r="A6" t="str">
            <v>CPL</v>
          </cell>
        </row>
        <row r="7">
          <cell r="A7" t="str">
            <v>FIXED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E "/>
      <sheetName val="TVEMD"/>
      <sheetName val="TVE CAN"/>
      <sheetName val="TVE CAN MD"/>
      <sheetName val="ANT 3"/>
      <sheetName val="ANT 3 MD"/>
      <sheetName val="TELE5"/>
      <sheetName val="TELE5 MD"/>
      <sheetName val="C+"/>
      <sheetName val="C+ MD"/>
      <sheetName val="TM3"/>
      <sheetName val="TM3 MD"/>
      <sheetName val="TV3"/>
      <sheetName val="TV3 MD"/>
      <sheetName val="TVG"/>
      <sheetName val="TVG MD"/>
      <sheetName val="CSUR"/>
      <sheetName val="CSUR MD"/>
      <sheetName val="C9"/>
      <sheetName val="C9 MD"/>
      <sheetName val="CALCULO"/>
      <sheetName val="FRECEFECBAILEYS"/>
      <sheetName val="Postales"/>
      <sheetName val="MATENIMIENTO"/>
      <sheetName val="TITULO"/>
      <sheetName val="TVE_"/>
      <sheetName val="TVE_1"/>
      <sheetName val="TVE_2"/>
      <sheetName val="TVE_CAN"/>
      <sheetName val="TVE_CAN_MD"/>
      <sheetName val="ANT_3"/>
      <sheetName val="ANT_3_MD"/>
      <sheetName val="TELE5_MD"/>
      <sheetName val="C+_MD"/>
      <sheetName val="TM3_MD"/>
      <sheetName val="TV3_MD"/>
      <sheetName val="TVG_MD"/>
      <sheetName val="CSUR_MD"/>
      <sheetName val="C9_MD"/>
      <sheetName val="Lista"/>
      <sheetName val="TVE_3"/>
      <sheetName val="TVE_4"/>
      <sheetName val="TVE_CAN1"/>
      <sheetName val="TVE_CAN_MD1"/>
      <sheetName val="ANT_31"/>
      <sheetName val="ANT_3_MD1"/>
      <sheetName val="TELE5_MD1"/>
      <sheetName val="C+_MD1"/>
      <sheetName val="TM3_MD1"/>
      <sheetName val="TV3_MD1"/>
      <sheetName val="TVG_MD1"/>
      <sheetName val="CSUR_MD1"/>
      <sheetName val="C9_MD1"/>
      <sheetName val="TVE_5"/>
      <sheetName val="TVE_6"/>
      <sheetName val="TVE_CAN2"/>
      <sheetName val="TVE_CAN_MD2"/>
      <sheetName val="ANT_32"/>
      <sheetName val="ANT_3_MD2"/>
      <sheetName val="TELE5_MD2"/>
      <sheetName val="C+_MD2"/>
      <sheetName val="TM3_MD2"/>
      <sheetName val="TV3_MD2"/>
      <sheetName val="TVG_MD2"/>
      <sheetName val="CSUR_MD2"/>
      <sheetName val="C9_MD2"/>
      <sheetName val="TVE_7"/>
      <sheetName val="TVE_8"/>
      <sheetName val="TVE_CAN3"/>
      <sheetName val="TVE_CAN_MD3"/>
      <sheetName val="ANT_33"/>
      <sheetName val="ANT_3_MD3"/>
      <sheetName val="TELE5_MD3"/>
      <sheetName val="C+_MD3"/>
      <sheetName val="TM3_MD3"/>
      <sheetName val="TV3_MD3"/>
      <sheetName val="TVG_MD3"/>
      <sheetName val="CSUR_MD3"/>
      <sheetName val="C9_MD3"/>
      <sheetName val="TVE_9"/>
      <sheetName val="TVE_CAN4"/>
      <sheetName val="TVE_CAN_MD4"/>
      <sheetName val="ANT_34"/>
      <sheetName val="ANT_3_MD4"/>
      <sheetName val="TELE5_MD4"/>
      <sheetName val="C+_MD4"/>
      <sheetName val="TM3_MD4"/>
      <sheetName val="TV3_MD4"/>
      <sheetName val="TVG_MD4"/>
      <sheetName val="CSUR_MD4"/>
      <sheetName val="C9_MD4"/>
      <sheetName val="TVE_10"/>
      <sheetName val="TVE_11"/>
      <sheetName val="TVE_12"/>
      <sheetName val="TVE_CAN5"/>
      <sheetName val="TVE_CAN_MD5"/>
      <sheetName val="ANT_35"/>
      <sheetName val="ANT_3_MD5"/>
      <sheetName val="TELE5_MD5"/>
      <sheetName val="C+_MD5"/>
      <sheetName val="TM3_MD5"/>
      <sheetName val="TV3_MD5"/>
      <sheetName val="TVG_MD5"/>
      <sheetName val="CSUR_MD5"/>
      <sheetName val="C9_MD5"/>
      <sheetName val="TVE_15"/>
      <sheetName val="TVE_13"/>
      <sheetName val="TVE_14"/>
      <sheetName val="TVE_CAN6"/>
      <sheetName val="TVE_CAN_MD6"/>
      <sheetName val="ANT_36"/>
      <sheetName val="ANT_3_MD6"/>
      <sheetName val="TELE5_MD6"/>
      <sheetName val="C+_MD6"/>
      <sheetName val="TM3_MD6"/>
      <sheetName val="TV3_MD6"/>
      <sheetName val="TVG_MD6"/>
      <sheetName val="CSUR_MD6"/>
      <sheetName val="C9_MD6"/>
      <sheetName val="TVE_16"/>
      <sheetName val="TVE_CAN8"/>
      <sheetName val="TVE_CAN_MD8"/>
      <sheetName val="ANT_38"/>
      <sheetName val="ANT_3_MD8"/>
      <sheetName val="TELE5_MD8"/>
      <sheetName val="C+_MD8"/>
      <sheetName val="TM3_MD8"/>
      <sheetName val="TV3_MD8"/>
      <sheetName val="TVG_MD8"/>
      <sheetName val="CSUR_MD8"/>
      <sheetName val="C9_MD8"/>
      <sheetName val="TVE_CAN7"/>
      <sheetName val="TVE_CAN_MD7"/>
      <sheetName val="ANT_37"/>
      <sheetName val="ANT_3_MD7"/>
      <sheetName val="TELE5_MD7"/>
      <sheetName val="C+_MD7"/>
      <sheetName val="TM3_MD7"/>
      <sheetName val="TV3_MD7"/>
      <sheetName val="TVG_MD7"/>
      <sheetName val="CSUR_MD7"/>
      <sheetName val="C9_MD7"/>
      <sheetName val="TVE_17"/>
      <sheetName val="TVE_CAN9"/>
      <sheetName val="TVE_CAN_MD9"/>
      <sheetName val="ANT_39"/>
      <sheetName val="ANT_3_MD9"/>
      <sheetName val="TELE5_MD9"/>
      <sheetName val="C+_MD9"/>
      <sheetName val="TM3_MD9"/>
      <sheetName val="TV3_MD9"/>
      <sheetName val="TVG_MD9"/>
      <sheetName val="CSUR_MD9"/>
      <sheetName val="C9_MD9"/>
      <sheetName val="TVE_18"/>
      <sheetName val="TVE_CAN10"/>
      <sheetName val="TVE_CAN_MD10"/>
      <sheetName val="ANT_310"/>
      <sheetName val="ANT_3_MD10"/>
      <sheetName val="TELE5_MD10"/>
      <sheetName val="C+_MD10"/>
      <sheetName val="TM3_MD10"/>
      <sheetName val="TV3_MD10"/>
      <sheetName val="TVG_MD10"/>
      <sheetName val="CSUR_MD10"/>
      <sheetName val="C9_MD10"/>
      <sheetName val="TVE_19"/>
      <sheetName val="TVE_CAN11"/>
      <sheetName val="TVE_CAN_MD11"/>
      <sheetName val="ANT_311"/>
      <sheetName val="ANT_3_MD11"/>
      <sheetName val="TELE5_MD11"/>
      <sheetName val="C+_MD11"/>
      <sheetName val="TM3_MD11"/>
      <sheetName val="TV3_MD11"/>
      <sheetName val="TVG_MD11"/>
      <sheetName val="CSUR_MD11"/>
      <sheetName val="C9_MD11"/>
      <sheetName val="TVE_20"/>
      <sheetName val="TVE_CAN12"/>
      <sheetName val="TVE_CAN_MD12"/>
      <sheetName val="ANT_312"/>
      <sheetName val="ANT_3_MD12"/>
      <sheetName val="TELE5_MD12"/>
      <sheetName val="C+_MD12"/>
      <sheetName val="TM3_MD12"/>
      <sheetName val="TV3_MD12"/>
      <sheetName val="TVG_MD12"/>
      <sheetName val="CSUR_MD12"/>
      <sheetName val="C9_MD12"/>
      <sheetName val="TVE_21"/>
      <sheetName val="TVE_22"/>
      <sheetName val="TVE_CAN13"/>
      <sheetName val="TVE_CAN_MD13"/>
      <sheetName val="ANT_313"/>
      <sheetName val="ANT_3_MD13"/>
      <sheetName val="TELE5_MD13"/>
      <sheetName val="C+_MD13"/>
      <sheetName val="TM3_MD13"/>
      <sheetName val="TV3_MD13"/>
      <sheetName val="TVG_MD13"/>
      <sheetName val="CSUR_MD13"/>
      <sheetName val="C9_MD13"/>
      <sheetName val="TVE_23"/>
      <sheetName val="TVE_CAN14"/>
      <sheetName val="TVE_CAN_MD14"/>
      <sheetName val="ANT_314"/>
      <sheetName val="ANT_3_MD14"/>
      <sheetName val="TELE5_MD14"/>
      <sheetName val="C+_MD14"/>
      <sheetName val="TM3_MD14"/>
      <sheetName val="TV3_MD14"/>
      <sheetName val="TVG_MD14"/>
      <sheetName val="CSUR_MD14"/>
      <sheetName val="C9_MD14"/>
      <sheetName val="Plano Inicial"/>
      <sheetName val="google cpm fiscal august"/>
      <sheetName val="nmo cpc"/>
      <sheetName val="INTERNET TEASER"/>
      <sheetName val="TVE_27"/>
      <sheetName val="TVE_25"/>
      <sheetName val="TVE_CAN16"/>
      <sheetName val="TVE_CAN_MD16"/>
      <sheetName val="ANT_316"/>
      <sheetName val="ANT_3_MD16"/>
      <sheetName val="TELE5_MD16"/>
      <sheetName val="C+_MD16"/>
      <sheetName val="TM3_MD16"/>
      <sheetName val="TV3_MD16"/>
      <sheetName val="TVG_MD16"/>
      <sheetName val="CSUR_MD16"/>
      <sheetName val="C9_MD16"/>
      <sheetName val="TVE_24"/>
      <sheetName val="TVE_CAN15"/>
      <sheetName val="TVE_CAN_MD15"/>
      <sheetName val="ANT_315"/>
      <sheetName val="ANT_3_MD15"/>
      <sheetName val="TELE5_MD15"/>
      <sheetName val="C+_MD15"/>
      <sheetName val="TM3_MD15"/>
      <sheetName val="TV3_MD15"/>
      <sheetName val="TVG_MD15"/>
      <sheetName val="CSUR_MD15"/>
      <sheetName val="C9_MD15"/>
      <sheetName val="TVE_26"/>
      <sheetName val="TVE_CAN17"/>
      <sheetName val="TVE_CAN_MD17"/>
      <sheetName val="ANT_317"/>
      <sheetName val="ANT_3_MD17"/>
      <sheetName val="TELE5_MD17"/>
      <sheetName val="C+_MD17"/>
      <sheetName val="TM3_MD17"/>
      <sheetName val="TV3_MD17"/>
      <sheetName val="TVG_MD17"/>
      <sheetName val="CSUR_MD17"/>
      <sheetName val="C9_MD17"/>
      <sheetName val="TVE_28"/>
      <sheetName val="PUBOBJ1"/>
      <sheetName val="TVE_31"/>
      <sheetName val="TVE_CAN21"/>
      <sheetName val="TVE_CAN_MD21"/>
      <sheetName val="ANT_321"/>
      <sheetName val="ANT_3_MD21"/>
      <sheetName val="TELE5_MD21"/>
      <sheetName val="C+_MD21"/>
      <sheetName val="TM3_MD21"/>
      <sheetName val="TV3_MD21"/>
      <sheetName val="TVG_MD21"/>
      <sheetName val="CSUR_MD21"/>
      <sheetName val="C9_MD21"/>
      <sheetName val="TVE_CAN18"/>
      <sheetName val="TVE_CAN_MD18"/>
      <sheetName val="ANT_318"/>
      <sheetName val="ANT_3_MD18"/>
      <sheetName val="TELE5_MD18"/>
      <sheetName val="C+_MD18"/>
      <sheetName val="TM3_MD18"/>
      <sheetName val="TV3_MD18"/>
      <sheetName val="TVG_MD18"/>
      <sheetName val="CSUR_MD18"/>
      <sheetName val="C9_MD18"/>
      <sheetName val="TVE_29"/>
      <sheetName val="TVE_CAN19"/>
      <sheetName val="TVE_CAN_MD19"/>
      <sheetName val="ANT_319"/>
      <sheetName val="ANT_3_MD19"/>
      <sheetName val="TELE5_MD19"/>
      <sheetName val="C+_MD19"/>
      <sheetName val="TM3_MD19"/>
      <sheetName val="TV3_MD19"/>
      <sheetName val="TVG_MD19"/>
      <sheetName val="CSUR_MD19"/>
      <sheetName val="C9_MD19"/>
      <sheetName val="TVE_30"/>
      <sheetName val="TVE_CAN20"/>
      <sheetName val="TVE_CAN_MD20"/>
      <sheetName val="ANT_320"/>
      <sheetName val="ANT_3_MD20"/>
      <sheetName val="TELE5_MD20"/>
      <sheetName val="C+_MD20"/>
      <sheetName val="TM3_MD20"/>
      <sheetName val="TV3_MD20"/>
      <sheetName val="TVG_MD20"/>
      <sheetName val="CSUR_MD20"/>
      <sheetName val="C9_MD20"/>
      <sheetName val="TVE_32"/>
      <sheetName val="TVE_CAN22"/>
      <sheetName val="TVE_CAN_MD22"/>
      <sheetName val="ANT_322"/>
      <sheetName val="ANT_3_MD22"/>
      <sheetName val="TELE5_MD22"/>
      <sheetName val="C+_MD22"/>
      <sheetName val="TM3_MD22"/>
      <sheetName val="TV3_MD22"/>
      <sheetName val="TVG_MD22"/>
      <sheetName val="CSUR_MD22"/>
      <sheetName val="C9_MD22"/>
      <sheetName val="TVE_33"/>
      <sheetName val="TVE_CAN23"/>
      <sheetName val="TVE_CAN_MD23"/>
      <sheetName val="ANT_323"/>
      <sheetName val="ANT_3_MD23"/>
      <sheetName val="TELE5_MD23"/>
      <sheetName val="C+_MD23"/>
      <sheetName val="TM3_MD23"/>
      <sheetName val="TV3_MD23"/>
      <sheetName val="TVG_MD23"/>
      <sheetName val="CSUR_MD23"/>
      <sheetName val="C9_MD23"/>
      <sheetName val="TVE_38"/>
      <sheetName val="TVE_CAN28"/>
      <sheetName val="TVE_CAN_MD28"/>
      <sheetName val="ANT_328"/>
      <sheetName val="ANT_3_MD28"/>
      <sheetName val="TELE5_MD28"/>
      <sheetName val="C+_MD28"/>
      <sheetName val="TM3_MD28"/>
      <sheetName val="TV3_MD28"/>
      <sheetName val="TVG_MD28"/>
      <sheetName val="CSUR_MD28"/>
      <sheetName val="C9_MD28"/>
      <sheetName val="TVE_37"/>
      <sheetName val="TVE_CAN27"/>
      <sheetName val="TVE_CAN_MD27"/>
      <sheetName val="ANT_327"/>
      <sheetName val="ANT_3_MD27"/>
      <sheetName val="TELE5_MD27"/>
      <sheetName val="C+_MD27"/>
      <sheetName val="TM3_MD27"/>
      <sheetName val="TV3_MD27"/>
      <sheetName val="TVG_MD27"/>
      <sheetName val="CSUR_MD27"/>
      <sheetName val="C9_MD27"/>
      <sheetName val="TVE_34"/>
      <sheetName val="TVE_CAN24"/>
      <sheetName val="TVE_CAN_MD24"/>
      <sheetName val="ANT_324"/>
      <sheetName val="ANT_3_MD24"/>
      <sheetName val="TELE5_MD24"/>
      <sheetName val="C+_MD24"/>
      <sheetName val="TM3_MD24"/>
      <sheetName val="TV3_MD24"/>
      <sheetName val="TVG_MD24"/>
      <sheetName val="CSUR_MD24"/>
      <sheetName val="C9_MD24"/>
      <sheetName val="TVE_36"/>
      <sheetName val="TVE_CAN26"/>
      <sheetName val="TVE_CAN_MD26"/>
      <sheetName val="ANT_326"/>
      <sheetName val="ANT_3_MD26"/>
      <sheetName val="TELE5_MD26"/>
      <sheetName val="C+_MD26"/>
      <sheetName val="TM3_MD26"/>
      <sheetName val="TV3_MD26"/>
      <sheetName val="TVG_MD26"/>
      <sheetName val="CSUR_MD26"/>
      <sheetName val="C9_MD26"/>
      <sheetName val="TVE_35"/>
      <sheetName val="TVE_CAN25"/>
      <sheetName val="TVE_CAN_MD25"/>
      <sheetName val="ANT_325"/>
      <sheetName val="ANT_3_MD25"/>
      <sheetName val="TELE5_MD25"/>
      <sheetName val="C+_MD25"/>
      <sheetName val="TM3_MD25"/>
      <sheetName val="TV3_MD25"/>
      <sheetName val="TVG_MD25"/>
      <sheetName val="CSUR_MD25"/>
      <sheetName val="C9_MD2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 refreshError="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 refreshError="1"/>
      <sheetData sheetId="257" refreshError="1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V3 2"/>
      <sheetName val="resu"/>
      <sheetName val="franjas"/>
      <sheetName val="comp"/>
      <sheetName val="sem."/>
      <sheetName val="eva"/>
      <sheetName val="TV3 1"/>
      <sheetName val="Cover"/>
      <sheetName val="Magazines  2003"/>
      <sheetName val="Press Sept "/>
      <sheetName val="Press Oct"/>
      <sheetName val="Press Nov"/>
      <sheetName val="Press Dec"/>
      <sheetName val="TV Motociclismo Salida"/>
      <sheetName val="TV Motociclismo Llegada"/>
      <sheetName val="Llamadas Reales Junio"/>
      <sheetName val="TV Motocross"/>
      <sheetName val="TV Motos Velocidad"/>
      <sheetName val="Fórmula 1"/>
      <sheetName val="Estimacion llamadas Octubre"/>
      <sheetName val="Estimacion llamadas Noviembre"/>
      <sheetName val="Estimacion llamadas Diciembre"/>
      <sheetName val="Economic Resume by media"/>
      <sheetName val="TV3_2"/>
      <sheetName val="sem_"/>
      <sheetName val="TV3_1"/>
      <sheetName val="Magazines__2003"/>
      <sheetName val="Press_Sept_"/>
      <sheetName val="Press_Oct"/>
      <sheetName val="Press_Nov"/>
      <sheetName val="Press_Dec"/>
      <sheetName val="TV_Motociclismo_Salida"/>
      <sheetName val="TV_Motociclismo_Llegada"/>
      <sheetName val="Llamadas_Reales_Junio"/>
      <sheetName val="TV_Motocross"/>
      <sheetName val="TV_Motos_Velocidad"/>
      <sheetName val="Fórmula_1"/>
      <sheetName val="Estimacion_llamadas_Octubre"/>
      <sheetName val="Estimacion_llamadas_Noviembre"/>
      <sheetName val="Estimacion_llamadas_Diciembre"/>
      <sheetName val="Economic_Resume_by_media"/>
      <sheetName val="TV3_21"/>
      <sheetName val="sem_1"/>
      <sheetName val="TV3_11"/>
      <sheetName val="Magazines__20031"/>
      <sheetName val="Press_Sept_1"/>
      <sheetName val="Press_Oct1"/>
      <sheetName val="Press_Nov1"/>
      <sheetName val="Press_Dec1"/>
      <sheetName val="TV_Motociclismo_Salida1"/>
      <sheetName val="TV_Motociclismo_Llegada1"/>
      <sheetName val="Llamadas_Reales_Junio1"/>
      <sheetName val="TV_Motocross1"/>
      <sheetName val="TV_Motos_Velocidad1"/>
      <sheetName val="Fórmula_11"/>
      <sheetName val="Estimacion_llamadas_Octubre1"/>
      <sheetName val="Estimacion_llamadas_Noviembre1"/>
      <sheetName val="Estimacion_llamadas_Diciembre1"/>
      <sheetName val="Economic_Resume_by_media1"/>
      <sheetName val="TITULO"/>
      <sheetName val="CALENP"/>
      <sheetName val="channel"/>
      <sheetName val="TV3_22"/>
      <sheetName val="sem_2"/>
      <sheetName val="TV3_12"/>
      <sheetName val="Magazines__20032"/>
      <sheetName val="Press_Sept_2"/>
      <sheetName val="Press_Oct2"/>
      <sheetName val="Press_Nov2"/>
      <sheetName val="Press_Dec2"/>
      <sheetName val="TV_Motociclismo_Salida2"/>
      <sheetName val="TV_Motociclismo_Llegada2"/>
      <sheetName val="Llamadas_Reales_Junio2"/>
      <sheetName val="TV_Motocross2"/>
      <sheetName val="TV_Motos_Velocidad2"/>
      <sheetName val="Fórmula_12"/>
      <sheetName val="Estimacion_llamadas_Octubre2"/>
      <sheetName val="Estimacion_llamadas_Noviembre2"/>
      <sheetName val="Estimacion_llamadas_Diciembre2"/>
      <sheetName val="Economic_Resume_by_media2"/>
      <sheetName val="MICRO1"/>
      <sheetName val="MICRO1 (2)"/>
      <sheetName val="Sheet1"/>
      <sheetName val="Sheet16"/>
      <sheetName val="EXP_COTIZA"/>
      <sheetName val="EXP_POLIZAS"/>
      <sheetName val="Prensa Zaragoza"/>
      <sheetName val="TV3_23"/>
      <sheetName val="sem_3"/>
      <sheetName val="TV3_13"/>
      <sheetName val="Magazines__20033"/>
      <sheetName val="Press_Sept_3"/>
      <sheetName val="Press_Oct3"/>
      <sheetName val="Press_Nov3"/>
      <sheetName val="Press_Dec3"/>
      <sheetName val="TV_Motociclismo_Salida3"/>
      <sheetName val="TV_Motociclismo_Llegada3"/>
      <sheetName val="Llamadas_Reales_Junio3"/>
      <sheetName val="TV_Motocross3"/>
      <sheetName val="TV_Motos_Velocidad3"/>
      <sheetName val="Fórmula_13"/>
      <sheetName val="Estimacion_llamadas_Octubre3"/>
      <sheetName val="Estimacion_llamadas_Noviembre3"/>
      <sheetName val="Estimacion_llamadas_Diciembre3"/>
      <sheetName val="Economic_Resume_by_media3"/>
      <sheetName val="GBM"/>
      <sheetName val="mq remnant5-17"/>
      <sheetName val="LARCAL"/>
      <sheetName val="CECOS Y ORDENES"/>
      <sheetName val="Tablas"/>
      <sheetName val="REV"/>
      <sheetName val="TV3_25"/>
      <sheetName val="sem_5"/>
      <sheetName val="TV3_15"/>
      <sheetName val="Magazines__20035"/>
      <sheetName val="Press_Sept_5"/>
      <sheetName val="Press_Oct5"/>
      <sheetName val="Press_Nov5"/>
      <sheetName val="Press_Dec5"/>
      <sheetName val="TV_Motociclismo_Salida5"/>
      <sheetName val="TV_Motociclismo_Llegada5"/>
      <sheetName val="Llamadas_Reales_Junio5"/>
      <sheetName val="TV_Motocross5"/>
      <sheetName val="TV_Motos_Velocidad5"/>
      <sheetName val="Fórmula_15"/>
      <sheetName val="Estimacion_llamadas_Octubre5"/>
      <sheetName val="Estimacion_llamadas_Noviembre5"/>
      <sheetName val="Estimacion_llamadas_Diciembre5"/>
      <sheetName val="Economic_Resume_by_media5"/>
      <sheetName val="MICRO1_(2)1"/>
      <sheetName val="Prensa_Zaragoza1"/>
      <sheetName val="CECOS_Y_ORDENES1"/>
      <sheetName val="mq_remnant5-171"/>
      <sheetName val="TV3_24"/>
      <sheetName val="sem_4"/>
      <sheetName val="TV3_14"/>
      <sheetName val="Magazines__20034"/>
      <sheetName val="Press_Sept_4"/>
      <sheetName val="Press_Oct4"/>
      <sheetName val="Press_Nov4"/>
      <sheetName val="Press_Dec4"/>
      <sheetName val="TV_Motociclismo_Salida4"/>
      <sheetName val="TV_Motociclismo_Llegada4"/>
      <sheetName val="Llamadas_Reales_Junio4"/>
      <sheetName val="TV_Motocross4"/>
      <sheetName val="TV_Motos_Velocidad4"/>
      <sheetName val="Fórmula_14"/>
      <sheetName val="Estimacion_llamadas_Octubre4"/>
      <sheetName val="Estimacion_llamadas_Noviembre4"/>
      <sheetName val="Estimacion_llamadas_Diciembre4"/>
      <sheetName val="Economic_Resume_by_media4"/>
      <sheetName val="MICRO1_(2)"/>
      <sheetName val="Prensa_Zaragoza"/>
      <sheetName val="CECOS_Y_ORDENES"/>
      <sheetName val="mq_remnant5-17"/>
      <sheetName val="Pr-SeleccSop"/>
      <sheetName val="sem_6"/>
      <sheetName val="TV3_16"/>
      <sheetName val="TV3_26"/>
      <sheetName val="Magazines__20036"/>
      <sheetName val="Press_Sept_6"/>
      <sheetName val="Press_Oct6"/>
      <sheetName val="Press_Nov6"/>
      <sheetName val="Press_Dec6"/>
      <sheetName val="TV_Motociclismo_Salida6"/>
      <sheetName val="TV_Motociclismo_Llegada6"/>
      <sheetName val="Llamadas_Reales_Junio6"/>
      <sheetName val="TV_Motocross6"/>
      <sheetName val="TV_Motos_Velocidad6"/>
      <sheetName val="Fórmula_16"/>
      <sheetName val="Estimacion_llamadas_Octubre6"/>
      <sheetName val="Estimacion_llamadas_Noviembre6"/>
      <sheetName val="Estimacion_llamadas_Diciembre6"/>
      <sheetName val="Economic_Resume_by_media6"/>
      <sheetName val="sem_7"/>
      <sheetName val="TV3_17"/>
      <sheetName val="TV3_27"/>
      <sheetName val="Magazines__20037"/>
      <sheetName val="Press_Sept_7"/>
      <sheetName val="Press_Oct7"/>
      <sheetName val="Press_Nov7"/>
      <sheetName val="Press_Dec7"/>
      <sheetName val="TV_Motociclismo_Salida7"/>
      <sheetName val="TV_Motociclismo_Llegada7"/>
      <sheetName val="Llamadas_Reales_Junio7"/>
      <sheetName val="TV_Motocross7"/>
      <sheetName val="TV_Motos_Velocidad7"/>
      <sheetName val="Fórmula_17"/>
      <sheetName val="Estimacion_llamadas_Octubre7"/>
      <sheetName val="Estimacion_llamadas_Noviembre7"/>
      <sheetName val="Estimacion_llamadas_Diciembre7"/>
      <sheetName val="Economic_Resume_by_media7"/>
      <sheetName val="sem_8"/>
      <sheetName val="TV3_18"/>
      <sheetName val="TV3_28"/>
      <sheetName val="Magazines__20038"/>
      <sheetName val="Press_Sept_8"/>
      <sheetName val="Press_Oct8"/>
      <sheetName val="Press_Nov8"/>
      <sheetName val="Press_Dec8"/>
      <sheetName val="TV_Motociclismo_Salida8"/>
      <sheetName val="TV_Motociclismo_Llegada8"/>
      <sheetName val="Llamadas_Reales_Junio8"/>
      <sheetName val="TV_Motocross8"/>
      <sheetName val="TV_Motos_Velocidad8"/>
      <sheetName val="Fórmula_18"/>
      <sheetName val="Estimacion_llamadas_Octubre8"/>
      <sheetName val="Estimacion_llamadas_Noviembre8"/>
      <sheetName val="Estimacion_llamadas_Diciembre8"/>
      <sheetName val="Economic_Resume_by_media8"/>
      <sheetName val="sem_9"/>
      <sheetName val="TV3_19"/>
      <sheetName val="TV3_29"/>
      <sheetName val="Magazines__20039"/>
      <sheetName val="Press_Sept_9"/>
      <sheetName val="Press_Oct9"/>
      <sheetName val="Press_Nov9"/>
      <sheetName val="Press_Dec9"/>
      <sheetName val="TV_Motociclismo_Salida9"/>
      <sheetName val="TV_Motociclismo_Llegada9"/>
      <sheetName val="Llamadas_Reales_Junio9"/>
      <sheetName val="TV_Motocross9"/>
      <sheetName val="TV_Motos_Velocidad9"/>
      <sheetName val="Fórmula_19"/>
      <sheetName val="Estimacion_llamadas_Octubre9"/>
      <sheetName val="Estimacion_llamadas_Noviembre9"/>
      <sheetName val="Estimacion_llamadas_Diciembre9"/>
      <sheetName val="Economic_Resume_by_media9"/>
      <sheetName val="sem_10"/>
      <sheetName val="TV3_110"/>
      <sheetName val="TV3_210"/>
      <sheetName val="Magazines__200310"/>
      <sheetName val="Press_Sept_10"/>
      <sheetName val="Press_Oct10"/>
      <sheetName val="Press_Nov10"/>
      <sheetName val="Press_Dec10"/>
      <sheetName val="TV_Motociclismo_Salida10"/>
      <sheetName val="TV_Motociclismo_Llegada10"/>
      <sheetName val="Llamadas_Reales_Junio10"/>
      <sheetName val="TV_Motocross10"/>
      <sheetName val="TV_Motos_Velocidad10"/>
      <sheetName val="Fórmula_110"/>
      <sheetName val="Estimacion_llamadas_Octubre10"/>
      <sheetName val="Estimacion_llamadas_Noviembre10"/>
      <sheetName val="Estimacion_llamadas_Diciembre10"/>
      <sheetName val="Economic_Resume_by_media10"/>
      <sheetName val="sem_11"/>
      <sheetName val="TV3_111"/>
      <sheetName val="TV3_211"/>
      <sheetName val="Magazines__200311"/>
      <sheetName val="Press_Sept_11"/>
      <sheetName val="Press_Oct11"/>
      <sheetName val="Press_Nov11"/>
      <sheetName val="Press_Dec11"/>
      <sheetName val="TV_Motociclismo_Salida11"/>
      <sheetName val="TV_Motociclismo_Llegada11"/>
      <sheetName val="Llamadas_Reales_Junio11"/>
      <sheetName val="TV_Motocross11"/>
      <sheetName val="TV_Motos_Velocidad11"/>
      <sheetName val="Fórmula_111"/>
      <sheetName val="Estimacion_llamadas_Octubre11"/>
      <sheetName val="Estimacion_llamadas_Noviembre11"/>
      <sheetName val="Estimacion_llamadas_Diciembre11"/>
      <sheetName val="Economic_Resume_by_media11"/>
      <sheetName val="sem_12"/>
      <sheetName val="TV3_112"/>
      <sheetName val="TV3_212"/>
      <sheetName val="Magazines__200312"/>
      <sheetName val="Press_Sept_12"/>
      <sheetName val="Press_Oct12"/>
      <sheetName val="Press_Nov12"/>
      <sheetName val="Press_Dec12"/>
      <sheetName val="TV_Motociclismo_Salida12"/>
      <sheetName val="TV_Motociclismo_Llegada12"/>
      <sheetName val="Llamadas_Reales_Junio12"/>
      <sheetName val="TV_Motocross12"/>
      <sheetName val="TV_Motos_Velocidad12"/>
      <sheetName val="Fórmula_112"/>
      <sheetName val="Estimacion_llamadas_Octubre12"/>
      <sheetName val="Estimacion_llamadas_Noviembre12"/>
      <sheetName val="Estimacion_llamadas_Diciembre12"/>
      <sheetName val="Economic_Resume_by_media12"/>
      <sheetName val="Parametri"/>
      <sheetName val="sem_13"/>
      <sheetName val="TV3_113"/>
      <sheetName val="TV3_213"/>
      <sheetName val="Magazines__200313"/>
      <sheetName val="Press_Sept_13"/>
      <sheetName val="Press_Oct13"/>
      <sheetName val="Press_Nov13"/>
      <sheetName val="Press_Dec13"/>
      <sheetName val="TV_Motociclismo_Salida13"/>
      <sheetName val="TV_Motociclismo_Llegada13"/>
      <sheetName val="Llamadas_Reales_Junio13"/>
      <sheetName val="TV_Motocross13"/>
      <sheetName val="TV_Motos_Velocidad13"/>
      <sheetName val="Fórmula_113"/>
      <sheetName val="Estimacion_llamadas_Octubre13"/>
      <sheetName val="Estimacion_llamadas_Noviembre13"/>
      <sheetName val="Estimacion_llamadas_Diciembre13"/>
      <sheetName val="Economic_Resume_by_media13"/>
      <sheetName val="sem_14"/>
      <sheetName val="TV3_114"/>
      <sheetName val="TV3_214"/>
      <sheetName val="Magazines__200314"/>
      <sheetName val="Press_Sept_14"/>
      <sheetName val="Press_Oct14"/>
      <sheetName val="Press_Nov14"/>
      <sheetName val="Press_Dec14"/>
      <sheetName val="TV_Motociclismo_Salida14"/>
      <sheetName val="TV_Motociclismo_Llegada14"/>
      <sheetName val="Llamadas_Reales_Junio14"/>
      <sheetName val="TV_Motocross14"/>
      <sheetName val="TV_Motos_Velocidad14"/>
      <sheetName val="Fórmula_114"/>
      <sheetName val="Estimacion_llamadas_Octubre14"/>
      <sheetName val="Estimacion_llamadas_Noviembre14"/>
      <sheetName val="Estimacion_llamadas_Diciembre14"/>
      <sheetName val="Economic_Resume_by_media14"/>
      <sheetName val="sem_15"/>
      <sheetName val="TV3_115"/>
      <sheetName val="TV3_215"/>
      <sheetName val="Magazines__200315"/>
      <sheetName val="Press_Sept_15"/>
      <sheetName val="Press_Oct15"/>
      <sheetName val="Press_Nov15"/>
      <sheetName val="Press_Dec15"/>
      <sheetName val="TV_Motociclismo_Salida15"/>
      <sheetName val="TV_Motociclismo_Llegada15"/>
      <sheetName val="Llamadas_Reales_Junio15"/>
      <sheetName val="TV_Motocross15"/>
      <sheetName val="TV_Motos_Velocidad15"/>
      <sheetName val="Fórmula_115"/>
      <sheetName val="Estimacion_llamadas_Octubre15"/>
      <sheetName val="Estimacion_llamadas_Noviembre15"/>
      <sheetName val="Estimacion_llamadas_Diciembre15"/>
      <sheetName val="Economic_Resume_by_media15"/>
      <sheetName val="sem_16"/>
      <sheetName val="TV3_116"/>
      <sheetName val="TV3_216"/>
      <sheetName val="Magazines__200316"/>
      <sheetName val="Press_Sept_16"/>
      <sheetName val="Press_Oct16"/>
      <sheetName val="Press_Nov16"/>
      <sheetName val="Press_Dec16"/>
      <sheetName val="TV_Motociclismo_Salida16"/>
      <sheetName val="TV_Motociclismo_Llegada16"/>
      <sheetName val="Llamadas_Reales_Junio16"/>
      <sheetName val="TV_Motocross16"/>
      <sheetName val="TV_Motos_Velocidad16"/>
      <sheetName val="Fórmula_116"/>
      <sheetName val="Estimacion_llamadas_Octubre16"/>
      <sheetName val="Estimacion_llamadas_Noviembre16"/>
      <sheetName val="Estimacion_llamadas_Diciembre16"/>
      <sheetName val="Economic_Resume_by_media16"/>
      <sheetName val="Resumen anual acumulado"/>
      <sheetName val="Rosto"/>
      <sheetName val="MICRO1_(2)2"/>
      <sheetName val="CECOS_Y_ORDENES2"/>
      <sheetName val="Prensa_Zaragoza2"/>
      <sheetName val="sem_17"/>
      <sheetName val="TV3_117"/>
      <sheetName val="TV3_217"/>
      <sheetName val="Magazines__200317"/>
      <sheetName val="Press_Sept_17"/>
      <sheetName val="Press_Oct17"/>
      <sheetName val="Press_Nov17"/>
      <sheetName val="Press_Dec17"/>
      <sheetName val="TV_Motociclismo_Salida17"/>
      <sheetName val="TV_Motociclismo_Llegada17"/>
      <sheetName val="Llamadas_Reales_Junio17"/>
      <sheetName val="TV_Motocross17"/>
      <sheetName val="TV_Motos_Velocidad17"/>
      <sheetName val="Fórmula_117"/>
      <sheetName val="Estimacion_llamadas_Octubre17"/>
      <sheetName val="Estimacion_llamadas_Noviembre17"/>
      <sheetName val="Estimacion_llamadas_Diciembre17"/>
      <sheetName val="Economic_Resume_by_media17"/>
      <sheetName val="mq_remnant5-172"/>
      <sheetName val="TV3_219"/>
      <sheetName val="sem_19"/>
      <sheetName val="TV3_119"/>
      <sheetName val="Magazines__200319"/>
      <sheetName val="Press_Sept_19"/>
      <sheetName val="Press_Oct19"/>
      <sheetName val="Press_Nov19"/>
      <sheetName val="Press_Dec19"/>
      <sheetName val="TV_Motociclismo_Salida19"/>
      <sheetName val="TV_Motociclismo_Llegada19"/>
      <sheetName val="Llamadas_Reales_Junio19"/>
      <sheetName val="TV_Motocross19"/>
      <sheetName val="TV_Motos_Velocidad19"/>
      <sheetName val="Fórmula_119"/>
      <sheetName val="Estimacion_llamadas_Octubre19"/>
      <sheetName val="Estimacion_llamadas_Noviembre19"/>
      <sheetName val="Estimacion_llamadas_Diciembre19"/>
      <sheetName val="Economic_Resume_by_media19"/>
      <sheetName val="MICRO1_(2)4"/>
      <sheetName val="Prensa_Zaragoza4"/>
      <sheetName val="CECOS_Y_ORDENES4"/>
      <sheetName val="mq_remnant5-174"/>
      <sheetName val="TV3_218"/>
      <sheetName val="sem_18"/>
      <sheetName val="TV3_118"/>
      <sheetName val="Magazines__200318"/>
      <sheetName val="Press_Sept_18"/>
      <sheetName val="Press_Oct18"/>
      <sheetName val="Press_Nov18"/>
      <sheetName val="Press_Dec18"/>
      <sheetName val="TV_Motociclismo_Salida18"/>
      <sheetName val="TV_Motociclismo_Llegada18"/>
      <sheetName val="Llamadas_Reales_Junio18"/>
      <sheetName val="TV_Motocross18"/>
      <sheetName val="TV_Motos_Velocidad18"/>
      <sheetName val="Fórmula_118"/>
      <sheetName val="Estimacion_llamadas_Octubre18"/>
      <sheetName val="Estimacion_llamadas_Noviembre18"/>
      <sheetName val="Estimacion_llamadas_Diciembre18"/>
      <sheetName val="Economic_Resume_by_media18"/>
      <sheetName val="MICRO1_(2)3"/>
      <sheetName val="Prensa_Zaragoza3"/>
      <sheetName val="CECOS_Y_ORDENES3"/>
      <sheetName val="mq_remnant5-173"/>
      <sheetName val="MICRO1_(2)5"/>
      <sheetName val="CECOS_Y_ORDENES5"/>
      <sheetName val="Prensa_Zaragoza5"/>
      <sheetName val="TV3_220"/>
      <sheetName val="sem_20"/>
      <sheetName val="TV3_120"/>
      <sheetName val="Magazines__200320"/>
      <sheetName val="Press_Sept_20"/>
      <sheetName val="Press_Oct20"/>
      <sheetName val="Press_Nov20"/>
      <sheetName val="Press_Dec20"/>
      <sheetName val="TV_Motociclismo_Salida20"/>
      <sheetName val="TV_Motociclismo_Llegada20"/>
      <sheetName val="Llamadas_Reales_Junio20"/>
      <sheetName val="TV_Motocross20"/>
      <sheetName val="TV_Motos_Velocidad20"/>
      <sheetName val="Fórmula_120"/>
      <sheetName val="Estimacion_llamadas_Octubre20"/>
      <sheetName val="Estimacion_llamadas_Noviembre20"/>
      <sheetName val="Estimacion_llamadas_Diciembre20"/>
      <sheetName val="Economic_Resume_by_media20"/>
      <sheetName val="MICRO1_(2)6"/>
      <sheetName val="CECOS_Y_ORDENES6"/>
      <sheetName val="Prensa_Zaragoza6"/>
      <sheetName val="mq_remnant5-175"/>
      <sheetName val="TV3_221"/>
      <sheetName val="sem_21"/>
      <sheetName val="TV3_121"/>
      <sheetName val="Magazines__200321"/>
      <sheetName val="Press_Sept_21"/>
      <sheetName val="Press_Oct21"/>
      <sheetName val="Press_Nov21"/>
      <sheetName val="Press_Dec21"/>
      <sheetName val="TV_Motociclismo_Salida21"/>
      <sheetName val="TV_Motociclismo_Llegada21"/>
      <sheetName val="Llamadas_Reales_Junio21"/>
      <sheetName val="TV_Motocross21"/>
      <sheetName val="TV_Motos_Velocidad21"/>
      <sheetName val="Fórmula_121"/>
      <sheetName val="Estimacion_llamadas_Octubre21"/>
      <sheetName val="Estimacion_llamadas_Noviembre21"/>
      <sheetName val="Estimacion_llamadas_Diciembre21"/>
      <sheetName val="Economic_Resume_by_media21"/>
      <sheetName val="MICRO1_(2)7"/>
      <sheetName val="CECOS_Y_ORDENES7"/>
      <sheetName val="Prensa_Zaragoza7"/>
      <sheetName val="mq_remnant5-176"/>
      <sheetName val="TV3_222"/>
      <sheetName val="sem_22"/>
      <sheetName val="TV3_122"/>
      <sheetName val="Magazines__200322"/>
      <sheetName val="Press_Sept_22"/>
      <sheetName val="Press_Oct22"/>
      <sheetName val="Press_Nov22"/>
      <sheetName val="Press_Dec22"/>
      <sheetName val="TV_Motociclismo_Salida22"/>
      <sheetName val="TV_Motociclismo_Llegada22"/>
      <sheetName val="Llamadas_Reales_Junio22"/>
      <sheetName val="TV_Motocross22"/>
      <sheetName val="TV_Motos_Velocidad22"/>
      <sheetName val="Fórmula_122"/>
      <sheetName val="Estimacion_llamadas_Octubre22"/>
      <sheetName val="Estimacion_llamadas_Noviembre22"/>
      <sheetName val="Estimacion_llamadas_Diciembre22"/>
      <sheetName val="Economic_Resume_by_media22"/>
      <sheetName val="MICRO1_(2)8"/>
      <sheetName val="Prensa_Zaragoza8"/>
      <sheetName val="CECOS_Y_ORDENES8"/>
      <sheetName val="mq_remnant5-177"/>
      <sheetName val="Resumen_anual_acumulado"/>
      <sheetName val="TV3_223"/>
      <sheetName val="sem_23"/>
      <sheetName val="TV3_123"/>
      <sheetName val="Magazines__200323"/>
      <sheetName val="Press_Sept_23"/>
      <sheetName val="Press_Oct23"/>
      <sheetName val="Press_Nov23"/>
      <sheetName val="Press_Dec23"/>
      <sheetName val="TV_Motociclismo_Salida23"/>
      <sheetName val="TV_Motociclismo_Llegada23"/>
      <sheetName val="Llamadas_Reales_Junio23"/>
      <sheetName val="TV_Motocross23"/>
      <sheetName val="TV_Motos_Velocidad23"/>
      <sheetName val="Fórmula_123"/>
      <sheetName val="Estimacion_llamadas_Octubre23"/>
      <sheetName val="Estimacion_llamadas_Noviembre23"/>
      <sheetName val="Estimacion_llamadas_Diciembre23"/>
      <sheetName val="Economic_Resume_by_media23"/>
      <sheetName val="MICRO1_(2)9"/>
      <sheetName val="CECOS_Y_ORDENES9"/>
      <sheetName val="Prensa_Zaragoza9"/>
      <sheetName val="mq_remnant5-178"/>
      <sheetName val="TV3_224"/>
      <sheetName val="sem_24"/>
      <sheetName val="TV3_124"/>
      <sheetName val="Magazines__200324"/>
      <sheetName val="Press_Sept_24"/>
      <sheetName val="Press_Oct24"/>
      <sheetName val="Press_Nov24"/>
      <sheetName val="Press_Dec24"/>
      <sheetName val="TV_Motociclismo_Salida24"/>
      <sheetName val="TV_Motociclismo_Llegada24"/>
      <sheetName val="Llamadas_Reales_Junio24"/>
      <sheetName val="TV_Motocross24"/>
      <sheetName val="TV_Motos_Velocidad24"/>
      <sheetName val="Fórmula_124"/>
      <sheetName val="Estimacion_llamadas_Octubre24"/>
      <sheetName val="Estimacion_llamadas_Noviembre24"/>
      <sheetName val="Estimacion_llamadas_Diciembre24"/>
      <sheetName val="Economic_Resume_by_media24"/>
      <sheetName val="MICRO1_(2)10"/>
      <sheetName val="CECOS_Y_ORDENES10"/>
      <sheetName val="Prensa_Zaragoza10"/>
      <sheetName val="mq_remnant5-179"/>
      <sheetName val="Resumen_anual_acumulado1"/>
      <sheetName val="Resumen_anual_acumulado2"/>
      <sheetName val="TV3_225"/>
      <sheetName val="sem_25"/>
      <sheetName val="TV3_125"/>
      <sheetName val="Magazines__200325"/>
      <sheetName val="Press_Sept_25"/>
      <sheetName val="Press_Oct25"/>
      <sheetName val="Press_Nov25"/>
      <sheetName val="Press_Dec25"/>
      <sheetName val="TV_Motociclismo_Salida25"/>
      <sheetName val="TV_Motociclismo_Llegada25"/>
      <sheetName val="Llamadas_Reales_Junio25"/>
      <sheetName val="TV_Motocross25"/>
      <sheetName val="TV_Motos_Velocidad25"/>
      <sheetName val="Fórmula_125"/>
      <sheetName val="Estimacion_llamadas_Octubre25"/>
      <sheetName val="Estimacion_llamadas_Noviembre25"/>
      <sheetName val="Estimacion_llamadas_Diciembre25"/>
      <sheetName val="Economic_Resume_by_media25"/>
      <sheetName val="MICRO1_(2)11"/>
      <sheetName val="Prensa_Zaragoza11"/>
      <sheetName val="CECOS_Y_ORDENES11"/>
      <sheetName val="mq_remnant5-1710"/>
      <sheetName val="Resumen_anual_acumulado3"/>
      <sheetName val="Proposal 1"/>
      <sheetName val="TV3_228"/>
      <sheetName val="sem_28"/>
      <sheetName val="TV3_128"/>
      <sheetName val="Magazines__200328"/>
      <sheetName val="Press_Sept_28"/>
      <sheetName val="Press_Oct28"/>
      <sheetName val="Press_Nov28"/>
      <sheetName val="Press_Dec28"/>
      <sheetName val="TV_Motociclismo_Salida28"/>
      <sheetName val="TV_Motociclismo_Llegada28"/>
      <sheetName val="Llamadas_Reales_Junio28"/>
      <sheetName val="TV_Motocross28"/>
      <sheetName val="TV_Motos_Velocidad28"/>
      <sheetName val="Fórmula_128"/>
      <sheetName val="Estimacion_llamadas_Octubre28"/>
      <sheetName val="Estimacion_llamadas_Noviembre28"/>
      <sheetName val="Estimacion_llamadas_Diciembre28"/>
      <sheetName val="Economic_Resume_by_media28"/>
      <sheetName val="MICRO1_(2)14"/>
      <sheetName val="Prensa_Zaragoza14"/>
      <sheetName val="CECOS_Y_ORDENES14"/>
      <sheetName val="mq_remnant5-1713"/>
      <sheetName val="Resumen_anual_acumulado6"/>
      <sheetName val="TV3_226"/>
      <sheetName val="sem_26"/>
      <sheetName val="TV3_126"/>
      <sheetName val="Magazines__200326"/>
      <sheetName val="Press_Sept_26"/>
      <sheetName val="Press_Oct26"/>
      <sheetName val="Press_Nov26"/>
      <sheetName val="Press_Dec26"/>
      <sheetName val="TV_Motociclismo_Salida26"/>
      <sheetName val="TV_Motociclismo_Llegada26"/>
      <sheetName val="Llamadas_Reales_Junio26"/>
      <sheetName val="TV_Motocross26"/>
      <sheetName val="TV_Motos_Velocidad26"/>
      <sheetName val="Fórmula_126"/>
      <sheetName val="Estimacion_llamadas_Octubre26"/>
      <sheetName val="Estimacion_llamadas_Noviembre26"/>
      <sheetName val="Estimacion_llamadas_Diciembre26"/>
      <sheetName val="Economic_Resume_by_media26"/>
      <sheetName val="MICRO1_(2)12"/>
      <sheetName val="Prensa_Zaragoza12"/>
      <sheetName val="CECOS_Y_ORDENES12"/>
      <sheetName val="mq_remnant5-1711"/>
      <sheetName val="Resumen_anual_acumulado4"/>
      <sheetName val="TV3_227"/>
      <sheetName val="sem_27"/>
      <sheetName val="TV3_127"/>
      <sheetName val="Magazines__200327"/>
      <sheetName val="Press_Sept_27"/>
      <sheetName val="Press_Oct27"/>
      <sheetName val="Press_Nov27"/>
      <sheetName val="Press_Dec27"/>
      <sheetName val="TV_Motociclismo_Salida27"/>
      <sheetName val="TV_Motociclismo_Llegada27"/>
      <sheetName val="Llamadas_Reales_Junio27"/>
      <sheetName val="TV_Motocross27"/>
      <sheetName val="TV_Motos_Velocidad27"/>
      <sheetName val="Fórmula_127"/>
      <sheetName val="Estimacion_llamadas_Octubre27"/>
      <sheetName val="Estimacion_llamadas_Noviembre27"/>
      <sheetName val="Estimacion_llamadas_Diciembre27"/>
      <sheetName val="Economic_Resume_by_media27"/>
      <sheetName val="MICRO1_(2)13"/>
      <sheetName val="Prensa_Zaragoza13"/>
      <sheetName val="CECOS_Y_ORDENES13"/>
      <sheetName val="mq_remnant5-1712"/>
      <sheetName val="Resumen_anual_acumulado5"/>
      <sheetName val="Data Validation"/>
      <sheetName val="INTERNET TEASER"/>
      <sheetName val="Proposal_1"/>
      <sheetName val="TV3_229"/>
      <sheetName val="sem_29"/>
      <sheetName val="TV3_129"/>
      <sheetName val="Magazines__200329"/>
      <sheetName val="Press_Sept_29"/>
      <sheetName val="Press_Oct29"/>
      <sheetName val="Press_Nov29"/>
      <sheetName val="Press_Dec29"/>
      <sheetName val="TV_Motociclismo_Salida29"/>
      <sheetName val="TV_Motociclismo_Llegada29"/>
      <sheetName val="Llamadas_Reales_Junio29"/>
      <sheetName val="TV_Motocross29"/>
      <sheetName val="TV_Motos_Velocidad29"/>
      <sheetName val="Fórmula_129"/>
      <sheetName val="Estimacion_llamadas_Octubre29"/>
      <sheetName val="Estimacion_llamadas_Noviembre29"/>
      <sheetName val="Estimacion_llamadas_Diciembre29"/>
      <sheetName val="Economic_Resume_by_media29"/>
      <sheetName val="MICRO1_(2)15"/>
      <sheetName val="Prensa_Zaragoza15"/>
      <sheetName val="CECOS_Y_ORDENES15"/>
      <sheetName val="mq_remnant5-1714"/>
      <sheetName val="Resumen_anual_acumulado7"/>
      <sheetName val="TV3_230"/>
      <sheetName val="sem_30"/>
      <sheetName val="TV3_130"/>
      <sheetName val="Magazines__200330"/>
      <sheetName val="Press_Sept_30"/>
      <sheetName val="Press_Oct30"/>
      <sheetName val="Press_Nov30"/>
      <sheetName val="Press_Dec30"/>
      <sheetName val="TV_Motociclismo_Salida30"/>
      <sheetName val="TV_Motociclismo_Llegada30"/>
      <sheetName val="Llamadas_Reales_Junio30"/>
      <sheetName val="TV_Motocross30"/>
      <sheetName val="TV_Motos_Velocidad30"/>
      <sheetName val="Fórmula_130"/>
      <sheetName val="Estimacion_llamadas_Octubre30"/>
      <sheetName val="Estimacion_llamadas_Noviembre30"/>
      <sheetName val="Estimacion_llamadas_Diciembre30"/>
      <sheetName val="Economic_Resume_by_media30"/>
      <sheetName val="MICRO1_(2)16"/>
      <sheetName val="Prensa_Zaragoza16"/>
      <sheetName val="CECOS_Y_ORDENES16"/>
      <sheetName val="mq_remnant5-1715"/>
      <sheetName val="Resumen_anual_acumulado8"/>
      <sheetName val="TV3_231"/>
      <sheetName val="sem_31"/>
      <sheetName val="TV3_131"/>
      <sheetName val="Magazines__200331"/>
      <sheetName val="Press_Sept_31"/>
      <sheetName val="Press_Oct31"/>
      <sheetName val="Press_Nov31"/>
      <sheetName val="Press_Dec31"/>
      <sheetName val="TV_Motociclismo_Salida31"/>
      <sheetName val="TV_Motociclismo_Llegada31"/>
      <sheetName val="Llamadas_Reales_Junio31"/>
      <sheetName val="TV_Motocross31"/>
      <sheetName val="TV_Motos_Velocidad31"/>
      <sheetName val="Fórmula_131"/>
      <sheetName val="Estimacion_llamadas_Octubre31"/>
      <sheetName val="Estimacion_llamadas_Noviembre31"/>
      <sheetName val="Estimacion_llamadas_Diciembre31"/>
      <sheetName val="Economic_Resume_by_media31"/>
      <sheetName val="MICRO1_(2)17"/>
      <sheetName val="Prensa_Zaragoza17"/>
      <sheetName val="CECOS_Y_ORDENES17"/>
      <sheetName val="mq_remnant5-1716"/>
      <sheetName val="Resumen_anual_acumulado9"/>
      <sheetName val="TV3_232"/>
      <sheetName val="sem_32"/>
      <sheetName val="TV3_132"/>
      <sheetName val="Magazines__200332"/>
      <sheetName val="Press_Sept_32"/>
      <sheetName val="Press_Oct32"/>
      <sheetName val="Press_Nov32"/>
      <sheetName val="Press_Dec32"/>
      <sheetName val="TV_Motociclismo_Salida32"/>
      <sheetName val="TV_Motociclismo_Llegada32"/>
      <sheetName val="Llamadas_Reales_Junio32"/>
      <sheetName val="TV_Motocross32"/>
      <sheetName val="TV_Motos_Velocidad32"/>
      <sheetName val="Fórmula_132"/>
      <sheetName val="Estimacion_llamadas_Octubre32"/>
      <sheetName val="Estimacion_llamadas_Noviembre32"/>
      <sheetName val="Estimacion_llamadas_Diciembre32"/>
      <sheetName val="Economic_Resume_by_media32"/>
      <sheetName val="MICRO1_(2)18"/>
      <sheetName val="Prensa_Zaragoza18"/>
      <sheetName val="CECOS_Y_ORDENES18"/>
      <sheetName val="mq_remnant5-1717"/>
      <sheetName val="Resumen_anual_acumulado10"/>
      <sheetName val="FRECEFECBAILEYS"/>
      <sheetName val="Mapa Detalhado de TV"/>
      <sheetName val="TV3_233"/>
      <sheetName val="sem_33"/>
      <sheetName val="TV3_133"/>
      <sheetName val="Magazines__200333"/>
      <sheetName val="Press_Sept_33"/>
      <sheetName val="Press_Oct33"/>
      <sheetName val="Press_Nov33"/>
      <sheetName val="Press_Dec33"/>
      <sheetName val="TV_Motociclismo_Salida33"/>
      <sheetName val="TV_Motociclismo_Llegada33"/>
      <sheetName val="Llamadas_Reales_Junio33"/>
      <sheetName val="TV_Motocross33"/>
      <sheetName val="TV_Motos_Velocidad33"/>
      <sheetName val="Fórmula_133"/>
      <sheetName val="Estimacion_llamadas_Octubre33"/>
      <sheetName val="Estimacion_llamadas_Noviembre33"/>
      <sheetName val="Estimacion_llamadas_Diciembre33"/>
      <sheetName val="Economic_Resume_by_media33"/>
      <sheetName val="MICRO1_(2)19"/>
      <sheetName val="mq_remnant5-1718"/>
      <sheetName val="CECOS_Y_ORDENES19"/>
      <sheetName val="Prensa_Zaragoza19"/>
      <sheetName val="Resumen_anual_acumulado11"/>
      <sheetName val="Proposal_11"/>
      <sheetName val="Data_Validation"/>
      <sheetName val="TV3_235"/>
      <sheetName val="sem_35"/>
      <sheetName val="TV3_135"/>
      <sheetName val="Magazines__200335"/>
      <sheetName val="Press_Sept_35"/>
      <sheetName val="Press_Oct35"/>
      <sheetName val="Press_Nov35"/>
      <sheetName val="Press_Dec35"/>
      <sheetName val="TV_Motociclismo_Salida35"/>
      <sheetName val="TV_Motociclismo_Llegada35"/>
      <sheetName val="Llamadas_Reales_Junio35"/>
      <sheetName val="TV_Motocross35"/>
      <sheetName val="TV_Motos_Velocidad35"/>
      <sheetName val="Fórmula_135"/>
      <sheetName val="Estimacion_llamadas_Octubre35"/>
      <sheetName val="Estimacion_llamadas_Noviembre35"/>
      <sheetName val="Estimacion_llamadas_Diciembre35"/>
      <sheetName val="Economic_Resume_by_media35"/>
      <sheetName val="MICRO1_(2)21"/>
      <sheetName val="mq_remnant5-1720"/>
      <sheetName val="CECOS_Y_ORDENES21"/>
      <sheetName val="Prensa_Zaragoza21"/>
      <sheetName val="Resumen_anual_acumulado13"/>
      <sheetName val="Proposal_13"/>
      <sheetName val="Data_Validation2"/>
      <sheetName val="TV3_234"/>
      <sheetName val="sem_34"/>
      <sheetName val="TV3_134"/>
      <sheetName val="Magazines__200334"/>
      <sheetName val="Press_Sept_34"/>
      <sheetName val="Press_Oct34"/>
      <sheetName val="Press_Nov34"/>
      <sheetName val="Press_Dec34"/>
      <sheetName val="TV_Motociclismo_Salida34"/>
      <sheetName val="TV_Motociclismo_Llegada34"/>
      <sheetName val="Llamadas_Reales_Junio34"/>
      <sheetName val="TV_Motocross34"/>
      <sheetName val="TV_Motos_Velocidad34"/>
      <sheetName val="Fórmula_134"/>
      <sheetName val="Estimacion_llamadas_Octubre34"/>
      <sheetName val="Estimacion_llamadas_Noviembre34"/>
      <sheetName val="Estimacion_llamadas_Diciembre34"/>
      <sheetName val="Economic_Resume_by_media34"/>
      <sheetName val="MICRO1_(2)20"/>
      <sheetName val="mq_remnant5-1719"/>
      <sheetName val="CECOS_Y_ORDENES20"/>
      <sheetName val="Prensa_Zaragoza20"/>
      <sheetName val="Resumen_anual_acumulado12"/>
      <sheetName val="Proposal_12"/>
      <sheetName val="Data_Validation1"/>
      <sheetName val="TV3_237"/>
      <sheetName val="sem_37"/>
      <sheetName val="TV3_137"/>
      <sheetName val="Magazines__200337"/>
      <sheetName val="Press_Sept_37"/>
      <sheetName val="Press_Oct37"/>
      <sheetName val="Press_Nov37"/>
      <sheetName val="Press_Dec37"/>
      <sheetName val="TV_Motociclismo_Salida37"/>
      <sheetName val="TV_Motociclismo_Llegada37"/>
      <sheetName val="Llamadas_Reales_Junio37"/>
      <sheetName val="TV_Motocross37"/>
      <sheetName val="TV_Motos_Velocidad37"/>
      <sheetName val="Fórmula_137"/>
      <sheetName val="Estimacion_llamadas_Octubre37"/>
      <sheetName val="Estimacion_llamadas_Noviembre37"/>
      <sheetName val="Estimacion_llamadas_Diciembre37"/>
      <sheetName val="Economic_Resume_by_media37"/>
      <sheetName val="MICRO1_(2)23"/>
      <sheetName val="mq_remnant5-1722"/>
      <sheetName val="CECOS_Y_ORDENES23"/>
      <sheetName val="Prensa_Zaragoza23"/>
      <sheetName val="Resumen_anual_acumulado15"/>
      <sheetName val="Proposal_15"/>
      <sheetName val="Data_Validation4"/>
      <sheetName val="TV3_236"/>
      <sheetName val="sem_36"/>
      <sheetName val="TV3_136"/>
      <sheetName val="Magazines__200336"/>
      <sheetName val="Press_Sept_36"/>
      <sheetName val="Press_Oct36"/>
      <sheetName val="Press_Nov36"/>
      <sheetName val="Press_Dec36"/>
      <sheetName val="TV_Motociclismo_Salida36"/>
      <sheetName val="TV_Motociclismo_Llegada36"/>
      <sheetName val="Llamadas_Reales_Junio36"/>
      <sheetName val="TV_Motocross36"/>
      <sheetName val="TV_Motos_Velocidad36"/>
      <sheetName val="Fórmula_136"/>
      <sheetName val="Estimacion_llamadas_Octubre36"/>
      <sheetName val="Estimacion_llamadas_Noviembre36"/>
      <sheetName val="Estimacion_llamadas_Diciembre36"/>
      <sheetName val="Economic_Resume_by_media36"/>
      <sheetName val="MICRO1_(2)22"/>
      <sheetName val="mq_remnant5-1721"/>
      <sheetName val="CECOS_Y_ORDENES22"/>
      <sheetName val="Prensa_Zaragoza22"/>
      <sheetName val="Resumen_anual_acumulado14"/>
      <sheetName val="Proposal_14"/>
      <sheetName val="Data_Validation3"/>
      <sheetName val="TV3_240"/>
      <sheetName val="sem_40"/>
      <sheetName val="TV3_140"/>
      <sheetName val="Magazines__200340"/>
      <sheetName val="Press_Sept_40"/>
      <sheetName val="Press_Oct40"/>
      <sheetName val="Press_Nov40"/>
      <sheetName val="Press_Dec40"/>
      <sheetName val="TV_Motociclismo_Salida40"/>
      <sheetName val="TV_Motociclismo_Llegada40"/>
      <sheetName val="Llamadas_Reales_Junio40"/>
      <sheetName val="TV_Motocross40"/>
      <sheetName val="TV_Motos_Velocidad40"/>
      <sheetName val="Fórmula_140"/>
      <sheetName val="Estimacion_llamadas_Octubre40"/>
      <sheetName val="Estimacion_llamadas_Noviembre40"/>
      <sheetName val="Estimacion_llamadas_Diciembre40"/>
      <sheetName val="Economic_Resume_by_media40"/>
      <sheetName val="MICRO1_(2)26"/>
      <sheetName val="CECOS_Y_ORDENES26"/>
      <sheetName val="mq_remnant5-1725"/>
      <sheetName val="Prensa_Zaragoza26"/>
      <sheetName val="Resumen_anual_acumulado18"/>
      <sheetName val="Proposal_18"/>
      <sheetName val="Data_Validation7"/>
      <sheetName val="TV3_238"/>
      <sheetName val="sem_38"/>
      <sheetName val="TV3_138"/>
      <sheetName val="Magazines__200338"/>
      <sheetName val="Press_Sept_38"/>
      <sheetName val="Press_Oct38"/>
      <sheetName val="Press_Nov38"/>
      <sheetName val="Press_Dec38"/>
      <sheetName val="TV_Motociclismo_Salida38"/>
      <sheetName val="TV_Motociclismo_Llegada38"/>
      <sheetName val="Llamadas_Reales_Junio38"/>
      <sheetName val="TV_Motocross38"/>
      <sheetName val="TV_Motos_Velocidad38"/>
      <sheetName val="Fórmula_138"/>
      <sheetName val="Estimacion_llamadas_Octubre38"/>
      <sheetName val="Estimacion_llamadas_Noviembre38"/>
      <sheetName val="Estimacion_llamadas_Diciembre38"/>
      <sheetName val="Economic_Resume_by_media38"/>
      <sheetName val="MICRO1_(2)24"/>
      <sheetName val="Prensa_Zaragoza24"/>
      <sheetName val="CECOS_Y_ORDENES24"/>
      <sheetName val="mq_remnant5-1723"/>
      <sheetName val="Resumen_anual_acumulado16"/>
      <sheetName val="Proposal_16"/>
      <sheetName val="Data_Validation5"/>
      <sheetName val="TV3_239"/>
      <sheetName val="sem_39"/>
      <sheetName val="TV3_139"/>
      <sheetName val="Magazines__200339"/>
      <sheetName val="Press_Sept_39"/>
      <sheetName val="Press_Oct39"/>
      <sheetName val="Press_Nov39"/>
      <sheetName val="Press_Dec39"/>
      <sheetName val="TV_Motociclismo_Salida39"/>
      <sheetName val="TV_Motociclismo_Llegada39"/>
      <sheetName val="Llamadas_Reales_Junio39"/>
      <sheetName val="TV_Motocross39"/>
      <sheetName val="TV_Motos_Velocidad39"/>
      <sheetName val="Fórmula_139"/>
      <sheetName val="Estimacion_llamadas_Octubre39"/>
      <sheetName val="Estimacion_llamadas_Noviembre39"/>
      <sheetName val="Estimacion_llamadas_Diciembre39"/>
      <sheetName val="Economic_Resume_by_media39"/>
      <sheetName val="MICRO1_(2)25"/>
      <sheetName val="CECOS_Y_ORDENES25"/>
      <sheetName val="mq_remnant5-1724"/>
      <sheetName val="Prensa_Zaragoza25"/>
      <sheetName val="Resumen_anual_acumulado17"/>
      <sheetName val="Proposal_17"/>
      <sheetName val="Data_Validation6"/>
      <sheetName val="TV3_241"/>
      <sheetName val="sem_41"/>
      <sheetName val="TV3_141"/>
      <sheetName val="Magazines__200341"/>
      <sheetName val="Press_Sept_41"/>
      <sheetName val="Press_Oct41"/>
      <sheetName val="Press_Nov41"/>
      <sheetName val="Press_Dec41"/>
      <sheetName val="TV_Motociclismo_Salida41"/>
      <sheetName val="TV_Motociclismo_Llegada41"/>
      <sheetName val="Llamadas_Reales_Junio41"/>
      <sheetName val="TV_Motocross41"/>
      <sheetName val="TV_Motos_Velocidad41"/>
      <sheetName val="Fórmula_141"/>
      <sheetName val="Estimacion_llamadas_Octubre41"/>
      <sheetName val="Estimacion_llamadas_Noviembre41"/>
      <sheetName val="Estimacion_llamadas_Diciembre41"/>
      <sheetName val="Economic_Resume_by_media41"/>
      <sheetName val="MICRO1_(2)27"/>
      <sheetName val="mq_remnant5-1726"/>
      <sheetName val="CECOS_Y_ORDENES27"/>
      <sheetName val="Prensa_Zaragoza27"/>
      <sheetName val="Resumen_anual_acumulado19"/>
      <sheetName val="Proposal_19"/>
      <sheetName val="Data_Validation8"/>
      <sheetName val="Carátula"/>
      <sheetName val="Plan de Medios"/>
      <sheetName val="SEGMENTACIÓN RRSS"/>
      <sheetName val="Cambios"/>
      <sheetName val="Resumen Económico"/>
      <sheetName val="ACUERDOS CORPORATIVOS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Plan_de_Medios"/>
      <sheetName val="SEGMENTACIÓN_RRSS"/>
      <sheetName val="Resumen_Económico"/>
      <sheetName val="ACUERDOS_CORPORATIVOS"/>
      <sheetName val="Mapa_Detalhado_de_TV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  <sheetName val="TV3_244"/>
      <sheetName val="sem_44"/>
      <sheetName val="TV3_144"/>
      <sheetName val="Magazines__200344"/>
      <sheetName val="Press_Sept_44"/>
      <sheetName val="Press_Oct44"/>
      <sheetName val="Press_Nov44"/>
      <sheetName val="Press_Dec44"/>
      <sheetName val="TV_Motociclismo_Salida44"/>
      <sheetName val="TV_Motociclismo_Llegada44"/>
      <sheetName val="Llamadas_Reales_Junio44"/>
      <sheetName val="TV_Motocross44"/>
      <sheetName val="TV_Motos_Velocidad44"/>
      <sheetName val="Fórmula_144"/>
      <sheetName val="Estimacion_llamadas_Octubre44"/>
      <sheetName val="Estimacion_llamadas_Noviembre44"/>
      <sheetName val="Estimacion_llamadas_Diciembre44"/>
      <sheetName val="Economic_Resume_by_media44"/>
      <sheetName val="MICRO1_(2)30"/>
      <sheetName val="mq_remnant5-1729"/>
      <sheetName val="CECOS_Y_ORDENES30"/>
      <sheetName val="Prensa_Zaragoza30"/>
      <sheetName val="Resumen_anual_acumulado22"/>
      <sheetName val="Proposal_112"/>
      <sheetName val="Data_Validation11"/>
      <sheetName val="TV3_242"/>
      <sheetName val="sem_42"/>
      <sheetName val="TV3_142"/>
      <sheetName val="Magazines__200342"/>
      <sheetName val="Press_Sept_42"/>
      <sheetName val="Press_Oct42"/>
      <sheetName val="Press_Nov42"/>
      <sheetName val="Press_Dec42"/>
      <sheetName val="TV_Motociclismo_Salida42"/>
      <sheetName val="TV_Motociclismo_Llegada42"/>
      <sheetName val="Llamadas_Reales_Junio42"/>
      <sheetName val="TV_Motocross42"/>
      <sheetName val="TV_Motos_Velocidad42"/>
      <sheetName val="Fórmula_142"/>
      <sheetName val="Estimacion_llamadas_Octubre42"/>
      <sheetName val="Estimacion_llamadas_Noviembre42"/>
      <sheetName val="Estimacion_llamadas_Diciembre42"/>
      <sheetName val="Economic_Resume_by_media42"/>
      <sheetName val="MICRO1_(2)28"/>
      <sheetName val="mq_remnant5-1727"/>
      <sheetName val="CECOS_Y_ORDENES28"/>
      <sheetName val="Prensa_Zaragoza28"/>
      <sheetName val="Resumen_anual_acumulado20"/>
      <sheetName val="Proposal_110"/>
      <sheetName val="Data_Validation9"/>
      <sheetName val="TV3_243"/>
      <sheetName val="sem_43"/>
      <sheetName val="TV3_143"/>
      <sheetName val="Magazines__200343"/>
      <sheetName val="Press_Sept_43"/>
      <sheetName val="Press_Oct43"/>
      <sheetName val="Press_Nov43"/>
      <sheetName val="Press_Dec43"/>
      <sheetName val="TV_Motociclismo_Salida43"/>
      <sheetName val="TV_Motociclismo_Llegada43"/>
      <sheetName val="Llamadas_Reales_Junio43"/>
      <sheetName val="TV_Motocross43"/>
      <sheetName val="TV_Motos_Velocidad43"/>
      <sheetName val="Fórmula_143"/>
      <sheetName val="Estimacion_llamadas_Octubre43"/>
      <sheetName val="Estimacion_llamadas_Noviembre43"/>
      <sheetName val="Estimacion_llamadas_Diciembre43"/>
      <sheetName val="Economic_Resume_by_media43"/>
      <sheetName val="MICRO1_(2)29"/>
      <sheetName val="mq_remnant5-1728"/>
      <sheetName val="CECOS_Y_ORDENES29"/>
      <sheetName val="Prensa_Zaragoza29"/>
      <sheetName val="Resumen_anual_acumulado21"/>
      <sheetName val="Proposal_111"/>
      <sheetName val="Data_Validation10"/>
      <sheetName val="TV3_245"/>
      <sheetName val="sem_45"/>
      <sheetName val="TV3_145"/>
      <sheetName val="Magazines__200345"/>
      <sheetName val="Press_Sept_45"/>
      <sheetName val="Press_Oct45"/>
      <sheetName val="Press_Nov45"/>
      <sheetName val="Press_Dec45"/>
      <sheetName val="TV_Motociclismo_Salida45"/>
      <sheetName val="TV_Motociclismo_Llegada45"/>
      <sheetName val="Llamadas_Reales_Junio45"/>
      <sheetName val="TV_Motocross45"/>
      <sheetName val="TV_Motos_Velocidad45"/>
      <sheetName val="Fórmula_145"/>
      <sheetName val="Estimacion_llamadas_Octubre45"/>
      <sheetName val="Estimacion_llamadas_Noviembre45"/>
      <sheetName val="Estimacion_llamadas_Diciembre45"/>
      <sheetName val="Economic_Resume_by_media45"/>
      <sheetName val="MICRO1_(2)31"/>
      <sheetName val="mq_remnant5-1730"/>
      <sheetName val="CECOS_Y_ORDENES31"/>
      <sheetName val="Prensa_Zaragoza31"/>
      <sheetName val="Resumen_anual_acumulado23"/>
      <sheetName val="Proposal_113"/>
      <sheetName val="Data_Validation12"/>
      <sheetName val="INTERNET_TEASER"/>
      <sheetName val="TV3_246"/>
      <sheetName val="sem_46"/>
      <sheetName val="TV3_146"/>
      <sheetName val="Magazines__200346"/>
      <sheetName val="Press_Sept_46"/>
      <sheetName val="Press_Oct46"/>
      <sheetName val="Press_Nov46"/>
      <sheetName val="Press_Dec46"/>
      <sheetName val="TV_Motociclismo_Salida46"/>
      <sheetName val="TV_Motociclismo_Llegada46"/>
      <sheetName val="Llamadas_Reales_Junio46"/>
      <sheetName val="TV_Motocross46"/>
      <sheetName val="TV_Motos_Velocidad46"/>
      <sheetName val="Fórmula_146"/>
      <sheetName val="Estimacion_llamadas_Octubre46"/>
      <sheetName val="Estimacion_llamadas_Noviembre46"/>
      <sheetName val="Estimacion_llamadas_Diciembre46"/>
      <sheetName val="Economic_Resume_by_media46"/>
      <sheetName val="MICRO1_(2)32"/>
      <sheetName val="mq_remnant5-1731"/>
      <sheetName val="CECOS_Y_ORDENES32"/>
      <sheetName val="Prensa_Zaragoza32"/>
      <sheetName val="Resumen_anual_acumulado24"/>
      <sheetName val="Proposal_114"/>
      <sheetName val="Data_Validation13"/>
      <sheetName val="INTERNET_TEASER1"/>
      <sheetName val="TV3_250"/>
      <sheetName val="sem_50"/>
      <sheetName val="TV3_150"/>
      <sheetName val="Magazines__200350"/>
      <sheetName val="Press_Sept_50"/>
      <sheetName val="Press_Oct50"/>
      <sheetName val="Press_Nov50"/>
      <sheetName val="Press_Dec50"/>
      <sheetName val="TV_Motociclismo_Salida50"/>
      <sheetName val="TV_Motociclismo_Llegada50"/>
      <sheetName val="Llamadas_Reales_Junio50"/>
      <sheetName val="TV_Motocross50"/>
      <sheetName val="TV_Motos_Velocidad50"/>
      <sheetName val="Fórmula_150"/>
      <sheetName val="Estimacion_llamadas_Octubre50"/>
      <sheetName val="Estimacion_llamadas_Noviembre50"/>
      <sheetName val="Estimacion_llamadas_Diciembre50"/>
      <sheetName val="Economic_Resume_by_media50"/>
      <sheetName val="MICRO1_(2)36"/>
      <sheetName val="mq_remnant5-1735"/>
      <sheetName val="CECOS_Y_ORDENES36"/>
      <sheetName val="Prensa_Zaragoza36"/>
      <sheetName val="Resumen_anual_acumulado28"/>
      <sheetName val="Data_Validation17"/>
      <sheetName val="Proposal_118"/>
      <sheetName val="INTERNET_TEASER4"/>
      <sheetName val="TV3_249"/>
      <sheetName val="sem_49"/>
      <sheetName val="TV3_149"/>
      <sheetName val="Magazines__200349"/>
      <sheetName val="Press_Sept_49"/>
      <sheetName val="Press_Oct49"/>
      <sheetName val="Press_Nov49"/>
      <sheetName val="Press_Dec49"/>
      <sheetName val="TV_Motociclismo_Salida49"/>
      <sheetName val="TV_Motociclismo_Llegada49"/>
      <sheetName val="Llamadas_Reales_Junio49"/>
      <sheetName val="TV_Motocross49"/>
      <sheetName val="TV_Motos_Velocidad49"/>
      <sheetName val="Fórmula_149"/>
      <sheetName val="Estimacion_llamadas_Octubre49"/>
      <sheetName val="Estimacion_llamadas_Noviembre49"/>
      <sheetName val="Estimacion_llamadas_Diciembre49"/>
      <sheetName val="Economic_Resume_by_media49"/>
      <sheetName val="MICRO1_(2)35"/>
      <sheetName val="CECOS_Y_ORDENES35"/>
      <sheetName val="mq_remnant5-1734"/>
      <sheetName val="Prensa_Zaragoza35"/>
      <sheetName val="Resumen_anual_acumulado27"/>
      <sheetName val="Proposal_117"/>
      <sheetName val="Data_Validation16"/>
      <sheetName val="INTERNET_TEASER3"/>
      <sheetName val="TV3_247"/>
      <sheetName val="sem_47"/>
      <sheetName val="TV3_147"/>
      <sheetName val="Magazines__200347"/>
      <sheetName val="Press_Sept_47"/>
      <sheetName val="Press_Oct47"/>
      <sheetName val="Press_Nov47"/>
      <sheetName val="Press_Dec47"/>
      <sheetName val="TV_Motociclismo_Salida47"/>
      <sheetName val="TV_Motociclismo_Llegada47"/>
      <sheetName val="Llamadas_Reales_Junio47"/>
      <sheetName val="TV_Motocross47"/>
      <sheetName val="TV_Motos_Velocidad47"/>
      <sheetName val="Fórmula_147"/>
      <sheetName val="Estimacion_llamadas_Octubre47"/>
      <sheetName val="Estimacion_llamadas_Noviembre47"/>
      <sheetName val="Estimacion_llamadas_Diciembre47"/>
      <sheetName val="Economic_Resume_by_media47"/>
      <sheetName val="MICRO1_(2)33"/>
      <sheetName val="mq_remnant5-1732"/>
      <sheetName val="CECOS_Y_ORDENES33"/>
      <sheetName val="Prensa_Zaragoza33"/>
      <sheetName val="Resumen_anual_acumulado25"/>
      <sheetName val="Proposal_115"/>
      <sheetName val="Data_Validation14"/>
      <sheetName val="TV3_248"/>
      <sheetName val="sem_48"/>
      <sheetName val="TV3_148"/>
      <sheetName val="Magazines__200348"/>
      <sheetName val="Press_Sept_48"/>
      <sheetName val="Press_Oct48"/>
      <sheetName val="Press_Nov48"/>
      <sheetName val="Press_Dec48"/>
      <sheetName val="TV_Motociclismo_Salida48"/>
      <sheetName val="TV_Motociclismo_Llegada48"/>
      <sheetName val="Llamadas_Reales_Junio48"/>
      <sheetName val="TV_Motocross48"/>
      <sheetName val="TV_Motos_Velocidad48"/>
      <sheetName val="Fórmula_148"/>
      <sheetName val="Estimacion_llamadas_Octubre48"/>
      <sheetName val="Estimacion_llamadas_Noviembre48"/>
      <sheetName val="Estimacion_llamadas_Diciembre48"/>
      <sheetName val="Economic_Resume_by_media48"/>
      <sheetName val="MICRO1_(2)34"/>
      <sheetName val="CECOS_Y_ORDENES34"/>
      <sheetName val="mq_remnant5-1733"/>
      <sheetName val="Prensa_Zaragoza34"/>
      <sheetName val="Resumen_anual_acumulado26"/>
      <sheetName val="Proposal_116"/>
      <sheetName val="Data_Validation15"/>
      <sheetName val="INTERNET_TEASER2"/>
      <sheetName val="TV3_251"/>
      <sheetName val="sem_51"/>
      <sheetName val="TV3_151"/>
      <sheetName val="Magazines__200351"/>
      <sheetName val="Press_Sept_51"/>
      <sheetName val="Press_Oct51"/>
      <sheetName val="Press_Nov51"/>
      <sheetName val="Press_Dec51"/>
      <sheetName val="TV_Motociclismo_Salida51"/>
      <sheetName val="TV_Motociclismo_Llegada51"/>
      <sheetName val="Llamadas_Reales_Junio51"/>
      <sheetName val="TV_Motocross51"/>
      <sheetName val="TV_Motos_Velocidad51"/>
      <sheetName val="Fórmula_151"/>
      <sheetName val="Estimacion_llamadas_Octubre51"/>
      <sheetName val="Estimacion_llamadas_Noviembre51"/>
      <sheetName val="Estimacion_llamadas_Diciembre51"/>
      <sheetName val="Economic_Resume_by_media51"/>
      <sheetName val="MICRO1_(2)37"/>
      <sheetName val="mq_remnant5-1736"/>
      <sheetName val="CECOS_Y_ORDENES37"/>
      <sheetName val="Prensa_Zaragoza37"/>
      <sheetName val="Resumen_anual_acumulado29"/>
      <sheetName val="Data_Validation18"/>
      <sheetName val="Proposal_119"/>
      <sheetName val="TV3_252"/>
      <sheetName val="sem_52"/>
      <sheetName val="TV3_152"/>
      <sheetName val="Magazines__200352"/>
      <sheetName val="Press_Sept_52"/>
      <sheetName val="Press_Oct52"/>
      <sheetName val="Press_Nov52"/>
      <sheetName val="Press_Dec52"/>
      <sheetName val="TV_Motociclismo_Salida52"/>
      <sheetName val="TV_Motociclismo_Llegada52"/>
      <sheetName val="Llamadas_Reales_Junio52"/>
      <sheetName val="TV_Motocross52"/>
      <sheetName val="TV_Motos_Velocidad52"/>
      <sheetName val="Fórmula_152"/>
      <sheetName val="Estimacion_llamadas_Octubre52"/>
      <sheetName val="Estimacion_llamadas_Noviembre52"/>
      <sheetName val="Estimacion_llamadas_Diciembre52"/>
      <sheetName val="Economic_Resume_by_media52"/>
      <sheetName val="MICRO1_(2)38"/>
      <sheetName val="mq_remnant5-1737"/>
      <sheetName val="CECOS_Y_ORDENES38"/>
      <sheetName val="Prensa_Zaragoza38"/>
      <sheetName val="Resumen_anual_acumulado30"/>
      <sheetName val="Data_Validation19"/>
      <sheetName val="Proposal_120"/>
      <sheetName val="INTERNET_TEASER5"/>
      <sheetName val="HOJA2"/>
      <sheetName val="Trabajo"/>
      <sheetName val="NEWS PREV"/>
      <sheetName val="TV3_261"/>
      <sheetName val="sem_61"/>
      <sheetName val="TV3_161"/>
      <sheetName val="Magazines__200361"/>
      <sheetName val="Press_Sept_61"/>
      <sheetName val="Press_Oct61"/>
      <sheetName val="Press_Nov61"/>
      <sheetName val="Press_Dec61"/>
      <sheetName val="TV_Motociclismo_Salida61"/>
      <sheetName val="TV_Motociclismo_Llegada61"/>
      <sheetName val="Llamadas_Reales_Junio61"/>
      <sheetName val="TV_Motocross61"/>
      <sheetName val="TV_Motos_Velocidad61"/>
      <sheetName val="Fórmula_161"/>
      <sheetName val="Estimacion_llamadas_Octubre61"/>
      <sheetName val="Estimacion_llamadas_Noviembre61"/>
      <sheetName val="Estimacion_llamadas_Diciembre61"/>
      <sheetName val="Economic_Resume_by_media61"/>
      <sheetName val="MICRO1_(2)47"/>
      <sheetName val="mq_remnant5-1746"/>
      <sheetName val="CECOS_Y_ORDENES47"/>
      <sheetName val="Prensa_Zaragoza47"/>
      <sheetName val="Resumen_anual_acumulado39"/>
      <sheetName val="Data_Validation28"/>
      <sheetName val="Proposal_129"/>
      <sheetName val="INTERNET_TEASER14"/>
      <sheetName val="Plan_de_Medios9"/>
      <sheetName val="SEGMENTACIÓN_RRSS9"/>
      <sheetName val="Resumen_Económico9"/>
      <sheetName val="ACUERDOS_CORPORATIVOS9"/>
      <sheetName val="Mapa_Detalhado_de_TV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Optico_9"/>
      <sheetName val="TIT_RADIO9"/>
      <sheetName val="RK__RADIO_9"/>
      <sheetName val="CAL_RADIO_9"/>
      <sheetName val="TV3_259"/>
      <sheetName val="sem_59"/>
      <sheetName val="TV3_159"/>
      <sheetName val="Magazines__200359"/>
      <sheetName val="Press_Sept_59"/>
      <sheetName val="Press_Oct59"/>
      <sheetName val="Press_Nov59"/>
      <sheetName val="Press_Dec59"/>
      <sheetName val="TV_Motociclismo_Salida59"/>
      <sheetName val="TV_Motociclismo_Llegada59"/>
      <sheetName val="Llamadas_Reales_Junio59"/>
      <sheetName val="TV_Motocross59"/>
      <sheetName val="TV_Motos_Velocidad59"/>
      <sheetName val="Fórmula_159"/>
      <sheetName val="Estimacion_llamadas_Octubre59"/>
      <sheetName val="Estimacion_llamadas_Noviembre59"/>
      <sheetName val="Estimacion_llamadas_Diciembre59"/>
      <sheetName val="Economic_Resume_by_media59"/>
      <sheetName val="MICRO1_(2)45"/>
      <sheetName val="mq_remnant5-1744"/>
      <sheetName val="CECOS_Y_ORDENES45"/>
      <sheetName val="Prensa_Zaragoza45"/>
      <sheetName val="Resumen_anual_acumulado37"/>
      <sheetName val="Data_Validation26"/>
      <sheetName val="Proposal_127"/>
      <sheetName val="INTERNET_TEASER12"/>
      <sheetName val="Plan_de_Medios7"/>
      <sheetName val="SEGMENTACIÓN_RRSS7"/>
      <sheetName val="Resumen_Económico7"/>
      <sheetName val="ACUERDOS_CORPORATIVOS7"/>
      <sheetName val="Mapa_Detalhado_de_TV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Optico_7"/>
      <sheetName val="TIT_RADIO7"/>
      <sheetName val="RK__RADIO_7"/>
      <sheetName val="CAL_RADIO_7"/>
      <sheetName val="TV3_258"/>
      <sheetName val="sem_58"/>
      <sheetName val="TV3_158"/>
      <sheetName val="Magazines__200358"/>
      <sheetName val="Press_Sept_58"/>
      <sheetName val="Press_Oct58"/>
      <sheetName val="Press_Nov58"/>
      <sheetName val="Press_Dec58"/>
      <sheetName val="TV_Motociclismo_Salida58"/>
      <sheetName val="TV_Motociclismo_Llegada58"/>
      <sheetName val="Llamadas_Reales_Junio58"/>
      <sheetName val="TV_Motocross58"/>
      <sheetName val="TV_Motos_Velocidad58"/>
      <sheetName val="Fórmula_158"/>
      <sheetName val="Estimacion_llamadas_Octubre58"/>
      <sheetName val="Estimacion_llamadas_Noviembre58"/>
      <sheetName val="Estimacion_llamadas_Diciembre58"/>
      <sheetName val="Economic_Resume_by_media58"/>
      <sheetName val="MICRO1_(2)44"/>
      <sheetName val="mq_remnant5-1743"/>
      <sheetName val="CECOS_Y_ORDENES44"/>
      <sheetName val="Prensa_Zaragoza44"/>
      <sheetName val="Resumen_anual_acumulado36"/>
      <sheetName val="Proposal_126"/>
      <sheetName val="Data_Validation25"/>
      <sheetName val="Plan_de_Medios6"/>
      <sheetName val="SEGMENTACIÓN_RRSS6"/>
      <sheetName val="Resumen_Económico6"/>
      <sheetName val="ACUERDOS_CORPORATIVOS6"/>
      <sheetName val="Mapa_Detalhado_de_TV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Optico_6"/>
      <sheetName val="TIT_RADIO6"/>
      <sheetName val="RK__RADIO_6"/>
      <sheetName val="CAL_RADIO_6"/>
      <sheetName val="INTERNET_TEASER11"/>
      <sheetName val="TV3_257"/>
      <sheetName val="sem_57"/>
      <sheetName val="TV3_157"/>
      <sheetName val="Magazines__200357"/>
      <sheetName val="Press_Sept_57"/>
      <sheetName val="Press_Oct57"/>
      <sheetName val="Press_Nov57"/>
      <sheetName val="Press_Dec57"/>
      <sheetName val="TV_Motociclismo_Salida57"/>
      <sheetName val="TV_Motociclismo_Llegada57"/>
      <sheetName val="Llamadas_Reales_Junio57"/>
      <sheetName val="TV_Motocross57"/>
      <sheetName val="TV_Motos_Velocidad57"/>
      <sheetName val="Fórmula_157"/>
      <sheetName val="Estimacion_llamadas_Octubre57"/>
      <sheetName val="Estimacion_llamadas_Noviembre57"/>
      <sheetName val="Estimacion_llamadas_Diciembre57"/>
      <sheetName val="Economic_Resume_by_media57"/>
      <sheetName val="MICRO1_(2)43"/>
      <sheetName val="mq_remnant5-1742"/>
      <sheetName val="CECOS_Y_ORDENES43"/>
      <sheetName val="Prensa_Zaragoza43"/>
      <sheetName val="Resumen_anual_acumulado35"/>
      <sheetName val="Proposal_125"/>
      <sheetName val="Data_Validation24"/>
      <sheetName val="Plan_de_Medios5"/>
      <sheetName val="SEGMENTACIÓN_RRSS5"/>
      <sheetName val="Resumen_Económico5"/>
      <sheetName val="ACUERDOS_CORPORATIVOS5"/>
      <sheetName val="Mapa_Detalhado_de_TV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Optico_5"/>
      <sheetName val="TIT_RADIO5"/>
      <sheetName val="RK__RADIO_5"/>
      <sheetName val="CAL_RADIO_5"/>
      <sheetName val="INTERNET_TEASER10"/>
      <sheetName val="TV3_256"/>
      <sheetName val="sem_56"/>
      <sheetName val="TV3_156"/>
      <sheetName val="Magazines__200356"/>
      <sheetName val="Press_Sept_56"/>
      <sheetName val="Press_Oct56"/>
      <sheetName val="Press_Nov56"/>
      <sheetName val="Press_Dec56"/>
      <sheetName val="TV_Motociclismo_Salida56"/>
      <sheetName val="TV_Motociclismo_Llegada56"/>
      <sheetName val="Llamadas_Reales_Junio56"/>
      <sheetName val="TV_Motocross56"/>
      <sheetName val="TV_Motos_Velocidad56"/>
      <sheetName val="Fórmula_156"/>
      <sheetName val="Estimacion_llamadas_Octubre56"/>
      <sheetName val="Estimacion_llamadas_Noviembre56"/>
      <sheetName val="Estimacion_llamadas_Diciembre56"/>
      <sheetName val="Economic_Resume_by_media56"/>
      <sheetName val="MICRO1_(2)42"/>
      <sheetName val="mq_remnant5-1741"/>
      <sheetName val="CECOS_Y_ORDENES42"/>
      <sheetName val="Prensa_Zaragoza42"/>
      <sheetName val="TV3_255"/>
      <sheetName val="sem_55"/>
      <sheetName val="TV3_155"/>
      <sheetName val="Magazines__200355"/>
      <sheetName val="Press_Sept_55"/>
      <sheetName val="Press_Oct55"/>
      <sheetName val="Press_Nov55"/>
      <sheetName val="Press_Dec55"/>
      <sheetName val="TV_Motociclismo_Salida55"/>
      <sheetName val="TV_Motociclismo_Llegada55"/>
      <sheetName val="Llamadas_Reales_Junio55"/>
      <sheetName val="TV_Motocross55"/>
      <sheetName val="TV_Motos_Velocidad55"/>
      <sheetName val="Fórmula_155"/>
      <sheetName val="Estimacion_llamadas_Octubre55"/>
      <sheetName val="Estimacion_llamadas_Noviembre55"/>
      <sheetName val="Estimacion_llamadas_Diciembre55"/>
      <sheetName val="Economic_Resume_by_media55"/>
      <sheetName val="MICRO1_(2)41"/>
      <sheetName val="mq_remnant5-1740"/>
      <sheetName val="CECOS_Y_ORDENES41"/>
      <sheetName val="Prensa_Zaragoza41"/>
      <sheetName val="Resumen_anual_acumulado33"/>
      <sheetName val="Proposal_123"/>
      <sheetName val="Data_Validation22"/>
      <sheetName val="INTERNET_TEASER8"/>
      <sheetName val="TV3_254"/>
      <sheetName val="sem_54"/>
      <sheetName val="TV3_154"/>
      <sheetName val="Magazines__200354"/>
      <sheetName val="Press_Sept_54"/>
      <sheetName val="Press_Oct54"/>
      <sheetName val="Press_Nov54"/>
      <sheetName val="Press_Dec54"/>
      <sheetName val="TV_Motociclismo_Salida54"/>
      <sheetName val="TV_Motociclismo_Llegada54"/>
      <sheetName val="Llamadas_Reales_Junio54"/>
      <sheetName val="TV_Motocross54"/>
      <sheetName val="TV_Motos_Velocidad54"/>
      <sheetName val="Fórmula_154"/>
      <sheetName val="Estimacion_llamadas_Octubre54"/>
      <sheetName val="Estimacion_llamadas_Noviembre54"/>
      <sheetName val="Estimacion_llamadas_Diciembre54"/>
      <sheetName val="Economic_Resume_by_media54"/>
      <sheetName val="MICRO1_(2)40"/>
      <sheetName val="mq_remnant5-1739"/>
      <sheetName val="CECOS_Y_ORDENES40"/>
      <sheetName val="Prensa_Zaragoza40"/>
      <sheetName val="Resumen_anual_acumulado32"/>
      <sheetName val="Data_Validation21"/>
      <sheetName val="Proposal_122"/>
      <sheetName val="INTERNET_TEASER7"/>
      <sheetName val="Plan_de_Medios2"/>
      <sheetName val="SEGMENTACIÓN_RRSS2"/>
      <sheetName val="Resumen_Económico2"/>
      <sheetName val="ACUERDOS_CORPORATIVOS2"/>
      <sheetName val="Mapa_Detalhado_de_TV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Optico_2"/>
      <sheetName val="TIT_RADIO2"/>
      <sheetName val="RK__RADIO_2"/>
      <sheetName val="CAL_RADIO_2"/>
      <sheetName val="TV3_253"/>
      <sheetName val="sem_53"/>
      <sheetName val="TV3_153"/>
      <sheetName val="Magazines__200353"/>
      <sheetName val="Press_Sept_53"/>
      <sheetName val="Press_Oct53"/>
      <sheetName val="Press_Nov53"/>
      <sheetName val="Press_Dec53"/>
      <sheetName val="TV_Motociclismo_Salida53"/>
      <sheetName val="TV_Motociclismo_Llegada53"/>
      <sheetName val="Llamadas_Reales_Junio53"/>
      <sheetName val="TV_Motocross53"/>
      <sheetName val="TV_Motos_Velocidad53"/>
      <sheetName val="Fórmula_153"/>
      <sheetName val="Estimacion_llamadas_Octubre53"/>
      <sheetName val="Estimacion_llamadas_Noviembre53"/>
      <sheetName val="Estimacion_llamadas_Diciembre53"/>
      <sheetName val="Economic_Resume_by_media53"/>
      <sheetName val="MICRO1_(2)39"/>
      <sheetName val="mq_remnant5-1738"/>
      <sheetName val="CECOS_Y_ORDENES39"/>
      <sheetName val="Prensa_Zaragoza39"/>
      <sheetName val="Resumen_anual_acumulado31"/>
      <sheetName val="Data_Validation20"/>
      <sheetName val="Proposal_121"/>
      <sheetName val="INTERNET_TEASER6"/>
      <sheetName val="Plan_de_Medios1"/>
      <sheetName val="SEGMENTACIÓN_RRSS1"/>
      <sheetName val="Resumen_Económico1"/>
      <sheetName val="ACUERDOS_CORPORATIVOS1"/>
      <sheetName val="Mapa_Detalhado_de_TV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Optico_1"/>
      <sheetName val="TIT_RADIO1"/>
      <sheetName val="RK__RADIO_1"/>
      <sheetName val="CAL_RADIO_1"/>
      <sheetName val="Plan_de_Medios3"/>
      <sheetName val="SEGMENTACIÓN_RRSS3"/>
      <sheetName val="Resumen_Económico3"/>
      <sheetName val="ACUERDOS_CORPORATIVOS3"/>
      <sheetName val="Mapa_Detalhado_de_TV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Optico_3"/>
      <sheetName val="TIT_RADIO3"/>
      <sheetName val="RK__RADIO_3"/>
      <sheetName val="CAL_RADIO_3"/>
      <sheetName val="Resumen_anual_acumulado34"/>
      <sheetName val="Data_Validation23"/>
      <sheetName val="Proposal_124"/>
      <sheetName val="INTERNET_TEASER9"/>
      <sheetName val="Plan_de_Medios4"/>
      <sheetName val="SEGMENTACIÓN_RRSS4"/>
      <sheetName val="Resumen_Económico4"/>
      <sheetName val="ACUERDOS_CORPORATIVOS4"/>
      <sheetName val="Mapa_Detalhado_de_TV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Optico_4"/>
      <sheetName val="TIT_RADIO4"/>
      <sheetName val="RK__RADIO_4"/>
      <sheetName val="CAL_RADIO_4"/>
      <sheetName val="TV3_260"/>
      <sheetName val="sem_60"/>
      <sheetName val="TV3_160"/>
      <sheetName val="Magazines__200360"/>
      <sheetName val="Press_Sept_60"/>
      <sheetName val="Press_Oct60"/>
      <sheetName val="Press_Nov60"/>
      <sheetName val="Press_Dec60"/>
      <sheetName val="TV_Motociclismo_Salida60"/>
      <sheetName val="TV_Motociclismo_Llegada60"/>
      <sheetName val="Llamadas_Reales_Junio60"/>
      <sheetName val="TV_Motocross60"/>
      <sheetName val="TV_Motos_Velocidad60"/>
      <sheetName val="Fórmula_160"/>
      <sheetName val="Estimacion_llamadas_Octubre60"/>
      <sheetName val="Estimacion_llamadas_Noviembre60"/>
      <sheetName val="Estimacion_llamadas_Diciembre60"/>
      <sheetName val="Economic_Resume_by_media60"/>
      <sheetName val="MICRO1_(2)46"/>
      <sheetName val="mq_remnant5-1745"/>
      <sheetName val="CECOS_Y_ORDENES46"/>
      <sheetName val="Prensa_Zaragoza46"/>
      <sheetName val="Resumen_anual_acumulado38"/>
      <sheetName val="Proposal_128"/>
      <sheetName val="Data_Validation27"/>
      <sheetName val="Plan_de_Medios8"/>
      <sheetName val="SEGMENTACIÓN_RRSS8"/>
      <sheetName val="Resumen_Económico8"/>
      <sheetName val="ACUERDOS_CORPORATIVOS8"/>
      <sheetName val="Mapa_Detalhado_de_TV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Optico_8"/>
      <sheetName val="TIT_RADIO8"/>
      <sheetName val="RK__RADIO_8"/>
      <sheetName val="CAL_RADIO_8"/>
      <sheetName val="INTERNET_TEASER13"/>
      <sheetName val="TV3_262"/>
      <sheetName val="sem_62"/>
      <sheetName val="TV3_162"/>
      <sheetName val="Magazines__200362"/>
      <sheetName val="Press_Sept_62"/>
      <sheetName val="Press_Oct62"/>
      <sheetName val="Press_Nov62"/>
      <sheetName val="Press_Dec62"/>
      <sheetName val="TV_Motociclismo_Salida62"/>
      <sheetName val="TV_Motociclismo_Llegada62"/>
      <sheetName val="Llamadas_Reales_Junio62"/>
      <sheetName val="TV_Motocross62"/>
      <sheetName val="TV_Motos_Velocidad62"/>
      <sheetName val="Fórmula_162"/>
      <sheetName val="Estimacion_llamadas_Octubre62"/>
      <sheetName val="Estimacion_llamadas_Noviembre62"/>
      <sheetName val="Estimacion_llamadas_Diciembre62"/>
      <sheetName val="Economic_Resume_by_media62"/>
      <sheetName val="MICRO1_(2)48"/>
      <sheetName val="mq_remnant5-1747"/>
      <sheetName val="CECOS_Y_ORDENES48"/>
      <sheetName val="Prensa_Zaragoza48"/>
      <sheetName val="Resumen_anual_acumulado40"/>
      <sheetName val="Proposal_130"/>
      <sheetName val="Data_Validation29"/>
      <sheetName val="Plan_de_Medios10"/>
      <sheetName val="SEGMENTACIÓN_RRSS10"/>
      <sheetName val="Resumen_Económico10"/>
      <sheetName val="ACUERDOS_CORPORATIVOS10"/>
      <sheetName val="Mapa_Detalhado_de_TV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Optico_10"/>
      <sheetName val="TIT_RADIO10"/>
      <sheetName val="RK__RADIO_10"/>
      <sheetName val="CAL_RADIO_10"/>
      <sheetName val="INTERNET_TEASER15"/>
      <sheetName val="Totals"/>
      <sheetName val="Rd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 refreshError="1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 refreshError="1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 refreshError="1"/>
      <sheetData sheetId="357" refreshError="1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 refreshError="1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 refreshError="1"/>
      <sheetData sheetId="633" refreshError="1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 refreshError="1"/>
      <sheetData sheetId="728" refreshError="1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 refreshError="1"/>
      <sheetData sheetId="1276" refreshError="1"/>
      <sheetData sheetId="1277" refreshError="1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/>
      <sheetData sheetId="1418"/>
      <sheetData sheetId="1419"/>
      <sheetData sheetId="1420"/>
      <sheetData sheetId="1421"/>
      <sheetData sheetId="1422"/>
      <sheetData sheetId="1423"/>
      <sheetData sheetId="1424"/>
      <sheetData sheetId="1425"/>
      <sheetData sheetId="1426"/>
      <sheetData sheetId="1427"/>
      <sheetData sheetId="1428"/>
      <sheetData sheetId="1429"/>
      <sheetData sheetId="1430"/>
      <sheetData sheetId="1431"/>
      <sheetData sheetId="1432"/>
      <sheetData sheetId="1433"/>
      <sheetData sheetId="1434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 refreshError="1"/>
      <sheetData sheetId="1729" refreshError="1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RANCOS"/>
      <sheetName val="MICRO1"/>
      <sheetName val="HOSTAL"/>
      <sheetName val="MICRO2"/>
      <sheetName val="MICRO1 (2)"/>
      <sheetName val="TVE "/>
      <sheetName val="MICRO1_(2)"/>
      <sheetName val="Data List"/>
      <sheetName val="TOTAL MEDIOS"/>
      <sheetName val="MICRO1_(2)1"/>
      <sheetName val="TVE_"/>
      <sheetName val="TOTAL_MEDIOS"/>
      <sheetName val="Data_List"/>
      <sheetName val="CALCULO"/>
      <sheetName val="SSTA40MAR"/>
      <sheetName val="MICRO1_(2)4"/>
      <sheetName val="MICRO1_(2)3"/>
      <sheetName val="MICRO1_(2)2"/>
      <sheetName val="Sheet1"/>
      <sheetName val="Data_List1"/>
      <sheetName val="TOTAL_MEDIOS1"/>
      <sheetName val="TOTAL_MEDIOS2"/>
      <sheetName val="Data_List2"/>
      <sheetName val="TVE_1"/>
      <sheetName val="Data_List3"/>
      <sheetName val="TOTAL_MEDIOS3"/>
      <sheetName val="TVE_2"/>
      <sheetName val="MICRO1_(2)6"/>
      <sheetName val="TOTAL_MEDIOS5"/>
      <sheetName val="Data_List5"/>
      <sheetName val="TVE_4"/>
      <sheetName val="MICRO1_(2)5"/>
      <sheetName val="TOTAL_MEDIOS4"/>
      <sheetName val="Data_List4"/>
      <sheetName val="TVE_3"/>
      <sheetName val="MICRO1_(2)7"/>
      <sheetName val="TOTAL_MEDIOS6"/>
      <sheetName val="Data_List6"/>
      <sheetName val="TVE_5"/>
      <sheetName val="MICRO1_(2)8"/>
      <sheetName val="TOTAL_MEDIOS7"/>
      <sheetName val="Data_List7"/>
      <sheetName val="TVE_6"/>
      <sheetName val="MICRO1_(2)9"/>
      <sheetName val="TOTAL_MEDIOS8"/>
      <sheetName val="Data_List8"/>
      <sheetName val="TVE_7"/>
      <sheetName val="MICRO1_(2)10"/>
      <sheetName val="TOTAL_MEDIOS9"/>
      <sheetName val="Data_List9"/>
      <sheetName val="TVE_8"/>
      <sheetName val="MICRO1_(2)11"/>
      <sheetName val="Data_List10"/>
      <sheetName val="TOTAL_MEDIOS10"/>
      <sheetName val="TVE_9"/>
      <sheetName val="MICRO1_(2)12"/>
      <sheetName val="Data_List11"/>
      <sheetName val="TOTAL_MEDIOS11"/>
      <sheetName val="TVE_10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Resumen"/>
      <sheetName val="TV"/>
      <sheetName val="Rk Digitales"/>
      <sheetName val="Digitales"/>
      <sheetName val="Patrocinios"/>
      <sheetName val="Resumen Calidades"/>
      <sheetName val="Eval TV Regional"/>
      <sheetName val="Prensa "/>
      <sheetName val="Exterior"/>
      <sheetName val="Desglose provincias exterior"/>
      <sheetName val="Cine"/>
      <sheetName val="Semana 1 Discine"/>
      <sheetName val="Semana 2 Discine"/>
      <sheetName val="Semana 1 Movierecord"/>
      <sheetName val="Semana 2 Movierecord"/>
      <sheetName val="RES. ECON. Y EVALUACIÓN"/>
      <sheetName val="Eval Ad+16"/>
      <sheetName val="Eval Core"/>
      <sheetName val="Gastos producción"/>
      <sheetName val="Materiales TV 30&quot;"/>
      <sheetName val="Materiales TV 10&quot; Patrocinios"/>
      <sheetName val="Materiales TV 30&quot; Digitales"/>
      <sheetName val="Materiales Prensa"/>
      <sheetName val="Materiales Exterior"/>
      <sheetName val="Especificaciones Tecnicas"/>
      <sheetName val="Materiales Cine"/>
      <sheetName val="Incidencias"/>
      <sheetName val="TVE "/>
      <sheetName val="PP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0">
          <cell r="B10" t="str">
            <v>Semana 1, Del 18/09/2009 al 24/09/2009</v>
          </cell>
        </row>
        <row r="13">
          <cell r="A13" t="str">
            <v>Alava</v>
          </cell>
        </row>
        <row r="1597">
          <cell r="E1597">
            <v>1060</v>
          </cell>
        </row>
      </sheetData>
      <sheetData sheetId="13">
        <row r="10">
          <cell r="B10" t="str">
            <v>Semana 2, Del 25/09/2009 al 01/10/2009</v>
          </cell>
        </row>
        <row r="13">
          <cell r="A13" t="str">
            <v>Alava</v>
          </cell>
        </row>
        <row r="1597">
          <cell r="E1597">
            <v>1060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RESUMEN"/>
      <sheetName val="TV"/>
      <sheetName val="RESUMEN CALIDADES TV"/>
      <sheetName val="TV DIGITALES"/>
      <sheetName val="HQ FEB"/>
      <sheetName val="HQ MARZO"/>
      <sheetName val="ESPECIALES "/>
      <sheetName val="ESPECIALES TV"/>
      <sheetName val="RADIO FÓRMULA"/>
      <sheetName val="RADIO CONVENCIONAL"/>
      <sheetName val="EXTERIOR"/>
      <sheetName val="CINE 45&quot;"/>
      <sheetName val="EXTERIOR -LUMINOSOS-"/>
      <sheetName val="CINE 60&quot;"/>
      <sheetName val="LISTADO MOVIERECORD"/>
      <sheetName val="LISTADO SCREENVISION"/>
      <sheetName val="LISTADO DISCINE"/>
      <sheetName val="GASTOS PRODUCCIÓN"/>
      <sheetName val="CACHÉS ESPECIALES TV"/>
      <sheetName val=" DESGLOSE PROVINCIAS"/>
      <sheetName val="EVAL  ADULTOS"/>
      <sheetName val="MATERIALES TV"/>
      <sheetName val="MATERIALES TV digitales"/>
      <sheetName val="MATERIALES RADIO"/>
      <sheetName val="MATERIALES CINE"/>
      <sheetName val="MATERIALES EXTERIOR"/>
      <sheetName val="MATERIALES EXTERIOR LUMINOSOS"/>
      <sheetName val="RELOJES"/>
      <sheetName val="INCIDENCIAS"/>
      <sheetName val="Semana 1 Discine"/>
      <sheetName val="Semana 2 Discine"/>
      <sheetName val="CARATUL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Resumen"/>
      <sheetName val="TV"/>
      <sheetName val="Rk Digitales"/>
      <sheetName val="Digitales"/>
      <sheetName val="Patrocinios"/>
      <sheetName val="Resumen Calidades"/>
      <sheetName val="Eval TV Regional"/>
      <sheetName val="Prensa "/>
      <sheetName val="Prensa Canarias"/>
      <sheetName val="Exterior"/>
      <sheetName val="Exterior Canarias "/>
      <sheetName val="Radio Canarias"/>
      <sheetName val="Desglose provincias exterior"/>
      <sheetName val="Desglose prov exterior Can"/>
      <sheetName val="Cine"/>
      <sheetName val="Semana 1 Discine"/>
      <sheetName val="Semana 2 Discine"/>
      <sheetName val="Semana 1 Movierecord"/>
      <sheetName val="Semana 2 Movierecord"/>
      <sheetName val="RES. ECON. Y EVALUACIÓN"/>
      <sheetName val="Eval Ad+16"/>
      <sheetName val="Eval Core"/>
      <sheetName val="EVA Adultos +16 Canarias"/>
      <sheetName val="EVA Core Canarias"/>
      <sheetName val="Gastos producción"/>
      <sheetName val="Gastos producción Canarias"/>
      <sheetName val="Materiales TV 30&quot;"/>
      <sheetName val="Materiales TV 10&quot; Patrocinios"/>
      <sheetName val="Materiales TV 30&quot; Digitales"/>
      <sheetName val="Materiales Prensa"/>
      <sheetName val="Materiales Prensa Canarias"/>
      <sheetName val="Materiales Exterior"/>
      <sheetName val="Especificaciones Tecnicas"/>
      <sheetName val="Materiales Exterior Canarias"/>
      <sheetName val="Formatos Cabinas Canarias"/>
      <sheetName val="Materiales Radio Canarias"/>
      <sheetName val="Materiales Cine"/>
      <sheetName val="Incidencias"/>
      <sheetName val="LISTADO DISCINE"/>
    </sheetNames>
    <sheetDataSet>
      <sheetData sheetId="0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DA"/>
      <sheetName val="CONSUMO yaf vs +16Teens vs  (2)"/>
      <sheetName val="CONSUMO 25-35"/>
      <sheetName val="CONSUMO yaf vs +16Teens vs YAf"/>
      <sheetName val="RESUMEN"/>
      <sheetName val="PRENSA Esp "/>
      <sheetName val="Revistas"/>
      <sheetName val="Suplementos "/>
      <sheetName val="RADIO "/>
      <sheetName val=" DESGLOSE PROVINCIAS "/>
      <sheetName val="EXTERIOR"/>
      <sheetName val=" DESGLOSE PROVINCIAS   "/>
      <sheetName val="Mupis Cine"/>
      <sheetName val="Postales"/>
      <sheetName val="Carpetas Universidades"/>
      <sheetName val="RES. ECON. Y EVALUACIÓN"/>
      <sheetName val="+16"/>
      <sheetName val="18-40"/>
      <sheetName val="APU-YAF 70% M "/>
      <sheetName val="25-35 70% M"/>
      <sheetName val="MAT ESp Marca"/>
      <sheetName val="MATERIALES TV"/>
      <sheetName val="EVA. REGIONAL"/>
      <sheetName val="MATERIALES GRAFICA"/>
      <sheetName val="MATERIALES EXTERIOR"/>
      <sheetName val="MATERIALES RADIO"/>
      <sheetName val="Creatividades Revistas"/>
      <sheetName val="Creatividades Suplementos"/>
      <sheetName val="Creatividades EXTERIOR"/>
      <sheetName val="GASTOS PRODUCCIÓN"/>
      <sheetName val="INCIDENCIAS"/>
      <sheetName val="GRAFI PERFIL RADIO"/>
      <sheetName val="_Rk Radio 25-35 %"/>
      <sheetName val="Semana 2 Discine"/>
      <sheetName val="LISTADO DISCINE"/>
      <sheetName val="CONSUMO_yaf_vs_+16Teens_vs__(2)"/>
      <sheetName val="CONSUMO_25-35"/>
      <sheetName val="CONSUMO_yaf_vs_+16Teens_vs_YAf"/>
      <sheetName val="PRENSA_Esp_"/>
      <sheetName val="Suplementos_"/>
      <sheetName val="RADIO_"/>
      <sheetName val="_DESGLOSE_PROVINCIAS_"/>
      <sheetName val="_DESGLOSE_PROVINCIAS___"/>
      <sheetName val="Mupis_Cine"/>
      <sheetName val="Carpetas_Universidades"/>
      <sheetName val="RES__ECON__Y_EVALUACIÓN"/>
      <sheetName val="APU-YAF_70%_M_"/>
      <sheetName val="25-35_70%_M"/>
      <sheetName val="MAT_ESp_Marca"/>
      <sheetName val="MATERIALES_TV"/>
      <sheetName val="EVA__REGIONAL"/>
      <sheetName val="MATERIALES_GRAFICA"/>
      <sheetName val="MATERIALES_EXTERIOR"/>
      <sheetName val="MATERIALES_RADIO"/>
      <sheetName val="Creatividades_Revistas"/>
      <sheetName val="Creatividades_Suplementos"/>
      <sheetName val="Creatividades_EXTERIOR"/>
      <sheetName val="GASTOS_PRODUCCIÓN"/>
      <sheetName val="GRAFI_PERFIL_RADIO"/>
      <sheetName val="_Rk_Radio_25-35_%"/>
      <sheetName val="Semana_2_Discine"/>
      <sheetName val="LISTADO_DISCIN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D4" t="str">
            <v>Exp.</v>
          </cell>
          <cell r="E4" t="str">
            <v>Postales</v>
          </cell>
        </row>
        <row r="5">
          <cell r="D5">
            <v>0</v>
          </cell>
          <cell r="E5">
            <v>0</v>
          </cell>
          <cell r="F5">
            <v>0</v>
          </cell>
        </row>
        <row r="6">
          <cell r="C6" t="str">
            <v>CÁDIZ</v>
          </cell>
        </row>
        <row r="7">
          <cell r="C7" t="str">
            <v>CÁDIZ PROV.</v>
          </cell>
          <cell r="D7">
            <v>150</v>
          </cell>
          <cell r="E7">
            <v>15000</v>
          </cell>
        </row>
        <row r="8">
          <cell r="C8" t="str">
            <v>CÓRDOBA</v>
          </cell>
          <cell r="D8">
            <v>50</v>
          </cell>
          <cell r="E8">
            <v>5000</v>
          </cell>
        </row>
        <row r="9">
          <cell r="C9" t="str">
            <v>GRANADA</v>
          </cell>
          <cell r="D9">
            <v>50</v>
          </cell>
          <cell r="E9">
            <v>5000</v>
          </cell>
        </row>
        <row r="10">
          <cell r="C10" t="str">
            <v>HUELVA</v>
          </cell>
          <cell r="D10">
            <v>50</v>
          </cell>
          <cell r="E10">
            <v>5000</v>
          </cell>
        </row>
        <row r="11">
          <cell r="C11" t="str">
            <v>MÁLAGA/COSTA</v>
          </cell>
          <cell r="D11">
            <v>100</v>
          </cell>
          <cell r="E11">
            <v>10000</v>
          </cell>
        </row>
        <row r="12">
          <cell r="C12" t="str">
            <v>SEVILLA</v>
          </cell>
          <cell r="D12">
            <v>100</v>
          </cell>
          <cell r="E12">
            <v>10000</v>
          </cell>
        </row>
        <row r="13">
          <cell r="C13" t="str">
            <v>TERUEL/HUESCA</v>
          </cell>
          <cell r="D13">
            <v>50</v>
          </cell>
          <cell r="E13">
            <v>5000</v>
          </cell>
        </row>
        <row r="14">
          <cell r="C14" t="str">
            <v>ZARAGOZA</v>
          </cell>
          <cell r="D14">
            <v>100</v>
          </cell>
          <cell r="E14">
            <v>10000</v>
          </cell>
        </row>
        <row r="15">
          <cell r="C15" t="str">
            <v>MALLORCA</v>
          </cell>
          <cell r="D15">
            <v>100</v>
          </cell>
          <cell r="E15">
            <v>10000</v>
          </cell>
        </row>
        <row r="16">
          <cell r="C16" t="str">
            <v>IBIZA</v>
          </cell>
          <cell r="D16">
            <v>100</v>
          </cell>
          <cell r="E16">
            <v>10000</v>
          </cell>
        </row>
        <row r="17">
          <cell r="C17" t="str">
            <v>LAS PALMAS</v>
          </cell>
          <cell r="D17">
            <v>150</v>
          </cell>
          <cell r="E17">
            <v>15000</v>
          </cell>
        </row>
        <row r="18">
          <cell r="C18" t="str">
            <v>TENERIFE</v>
          </cell>
          <cell r="D18">
            <v>50</v>
          </cell>
          <cell r="E18">
            <v>5000</v>
          </cell>
        </row>
        <row r="19">
          <cell r="C19" t="str">
            <v>SANTANDER</v>
          </cell>
        </row>
        <row r="20">
          <cell r="C20" t="str">
            <v>ALBACETE</v>
          </cell>
          <cell r="D20">
            <v>25</v>
          </cell>
          <cell r="E20">
            <v>2500</v>
          </cell>
        </row>
        <row r="21">
          <cell r="C21" t="str">
            <v>CUENCA</v>
          </cell>
          <cell r="D21">
            <v>50</v>
          </cell>
          <cell r="E21">
            <v>5000</v>
          </cell>
        </row>
        <row r="22">
          <cell r="C22" t="str">
            <v>TOLEDO</v>
          </cell>
          <cell r="D22">
            <v>25</v>
          </cell>
          <cell r="E22">
            <v>2500</v>
          </cell>
        </row>
        <row r="23">
          <cell r="C23" t="str">
            <v>SALAMANCA</v>
          </cell>
          <cell r="D23">
            <v>25</v>
          </cell>
          <cell r="E23">
            <v>2500</v>
          </cell>
        </row>
        <row r="24">
          <cell r="C24" t="str">
            <v>BURGOS</v>
          </cell>
          <cell r="D24">
            <v>50</v>
          </cell>
          <cell r="E24">
            <v>5000</v>
          </cell>
        </row>
        <row r="25">
          <cell r="C25" t="str">
            <v>BARCELONA</v>
          </cell>
          <cell r="D25">
            <v>300</v>
          </cell>
          <cell r="E25">
            <v>30000</v>
          </cell>
        </row>
        <row r="26">
          <cell r="C26" t="str">
            <v>BCN PROVINCIA</v>
          </cell>
          <cell r="D26">
            <v>150</v>
          </cell>
          <cell r="E26">
            <v>15000</v>
          </cell>
        </row>
        <row r="27">
          <cell r="C27" t="str">
            <v>GIRONA</v>
          </cell>
          <cell r="D27">
            <v>50</v>
          </cell>
          <cell r="E27">
            <v>5000</v>
          </cell>
        </row>
        <row r="28">
          <cell r="C28" t="str">
            <v>TARRAG/REUS</v>
          </cell>
          <cell r="D28">
            <v>50</v>
          </cell>
          <cell r="E28">
            <v>5000</v>
          </cell>
        </row>
        <row r="29">
          <cell r="C29" t="str">
            <v>LLEIDA</v>
          </cell>
          <cell r="D29">
            <v>50</v>
          </cell>
          <cell r="E29">
            <v>5000</v>
          </cell>
        </row>
        <row r="30">
          <cell r="C30" t="str">
            <v>A CORUÑA</v>
          </cell>
          <cell r="D30">
            <v>50</v>
          </cell>
          <cell r="E30">
            <v>5000</v>
          </cell>
        </row>
        <row r="31">
          <cell r="C31" t="str">
            <v>SANTIAGO</v>
          </cell>
          <cell r="D31">
            <v>25</v>
          </cell>
          <cell r="E31">
            <v>2500</v>
          </cell>
        </row>
        <row r="32">
          <cell r="C32" t="str">
            <v>PONTEV / VIGO</v>
          </cell>
          <cell r="D32">
            <v>25</v>
          </cell>
          <cell r="E32">
            <v>2500</v>
          </cell>
        </row>
        <row r="33">
          <cell r="C33" t="str">
            <v>MADRID</v>
          </cell>
          <cell r="D33">
            <v>400</v>
          </cell>
          <cell r="E33">
            <v>40000</v>
          </cell>
        </row>
        <row r="34">
          <cell r="C34" t="str">
            <v>MADRID NORTE</v>
          </cell>
          <cell r="D34">
            <v>100</v>
          </cell>
          <cell r="E34">
            <v>10000</v>
          </cell>
        </row>
        <row r="35">
          <cell r="C35" t="str">
            <v>PAMPLONA</v>
          </cell>
          <cell r="D35">
            <v>25</v>
          </cell>
          <cell r="E35">
            <v>2500</v>
          </cell>
        </row>
        <row r="36">
          <cell r="C36" t="str">
            <v>BILBAO</v>
          </cell>
          <cell r="D36">
            <v>100</v>
          </cell>
          <cell r="E36">
            <v>10000</v>
          </cell>
        </row>
        <row r="37">
          <cell r="C37" t="str">
            <v>SAN SEBASTIÁN</v>
          </cell>
          <cell r="D37">
            <v>50</v>
          </cell>
          <cell r="E37">
            <v>5000</v>
          </cell>
        </row>
        <row r="38">
          <cell r="C38" t="str">
            <v>VITORIA</v>
          </cell>
          <cell r="D38">
            <v>50</v>
          </cell>
          <cell r="E38">
            <v>5000</v>
          </cell>
        </row>
        <row r="39">
          <cell r="C39" t="str">
            <v>VALENCIA</v>
          </cell>
          <cell r="D39">
            <v>150</v>
          </cell>
          <cell r="E39">
            <v>15000</v>
          </cell>
        </row>
        <row r="40">
          <cell r="C40" t="str">
            <v>CASTELLÓN</v>
          </cell>
          <cell r="D40">
            <v>50</v>
          </cell>
          <cell r="E40">
            <v>5000</v>
          </cell>
        </row>
        <row r="41">
          <cell r="C41" t="str">
            <v>ALICANTE</v>
          </cell>
          <cell r="D41">
            <v>150</v>
          </cell>
          <cell r="E41">
            <v>15000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.Portada"/>
      <sheetName val=".Briefing"/>
      <sheetName val=".Cambios"/>
      <sheetName val=".Objetivos"/>
      <sheetName val=".Argumento Estrategia"/>
      <sheetName val=".OpticoCampaña"/>
      <sheetName val=".Cobertura TV"/>
      <sheetName val=".OpticoTV.CORE"/>
      <sheetName val=".OpticoTV.BROAD"/>
      <sheetName val=".Resumen TV"/>
      <sheetName val=".CORE  PLANIFICA"/>
      <sheetName val=".EvaluaciónTV"/>
      <sheetName val=".BROAD PLANIFICA"/>
      <sheetName val=".Presupuesto"/>
      <sheetName val=".Exterior"/>
      <sheetName val="VisionadoBROAD"/>
      <sheetName val=".Visionado CORE"/>
      <sheetName val="previsiones 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ares franjas"/>
      <sheetName val="ShareGRupos"/>
      <sheetName val="Shares  indices GRupos"/>
      <sheetName val="Shares  Cadenas indices"/>
      <sheetName val="imagen"/>
      <sheetName val="Ratings Franja"/>
      <sheetName val="Targets Indices"/>
      <sheetName val="Hoja1"/>
      <sheetName val="Hoja2"/>
      <sheetName val="Hoja3"/>
      <sheetName val="Franjas DTV"/>
      <sheetName val="Datos Mar12 Mar13"/>
      <sheetName val="Hoja4"/>
      <sheetName val="Franjas"/>
      <sheetName val="Hoja5"/>
      <sheetName val="Top 20 Cadenas"/>
      <sheetName val="Top 20 Programas"/>
      <sheetName val="Evolución"/>
      <sheetName val="Hoja6"/>
      <sheetName val=".EvaluaciónTV"/>
      <sheetName val="Shares_franjas"/>
      <sheetName val="Shares__indices_GRupos"/>
      <sheetName val="Shares__Cadenas_indices"/>
      <sheetName val="Ratings_Franja"/>
      <sheetName val="Targets_Indices"/>
      <sheetName val="Franjas_DTV"/>
      <sheetName val="Datos_Mar12_Mar13"/>
      <sheetName val="Top_20_Cadenas"/>
      <sheetName val="Top_20_Programas"/>
      <sheetName val="Shares_franjas1"/>
      <sheetName val="Shares__indices_GRupos1"/>
      <sheetName val="Shares__Cadenas_indices1"/>
      <sheetName val="Ratings_Franja1"/>
      <sheetName val="Targets_Indices1"/>
      <sheetName val="Franjas_DTV1"/>
      <sheetName val="Datos_Mar12_Mar131"/>
      <sheetName val="Top_20_Cadenas1"/>
      <sheetName val="Top_20_Programas1"/>
      <sheetName val="Shares_franjas2"/>
      <sheetName val="Shares__indices_GRupos2"/>
      <sheetName val="Shares__Cadenas_indices2"/>
      <sheetName val="Ratings_Franja2"/>
      <sheetName val="Targets_Indices2"/>
      <sheetName val="Franjas_DTV2"/>
      <sheetName val="Datos_Mar12_Mar132"/>
      <sheetName val="Top_20_Cadenas2"/>
      <sheetName val="Top_20_Programas2"/>
      <sheetName val="Shares_franjas3"/>
      <sheetName val="Shares__indices_GRupos3"/>
      <sheetName val="Shares__Cadenas_indices3"/>
      <sheetName val="Ratings_Franja3"/>
      <sheetName val="Targets_Indices3"/>
      <sheetName val="Franjas_DTV3"/>
      <sheetName val="Datos_Mar12_Mar133"/>
      <sheetName val="Top_20_Cadenas3"/>
      <sheetName val="Top_20_Programas3"/>
      <sheetName val="Shares_franjas4"/>
      <sheetName val="Shares__indices_GRupos4"/>
      <sheetName val="Shares__Cadenas_indices4"/>
      <sheetName val="Ratings_Franja4"/>
      <sheetName val="Targets_Indices4"/>
      <sheetName val="Franjas_DTV4"/>
      <sheetName val="Datos_Mar12_Mar134"/>
      <sheetName val="Top_20_Cadenas4"/>
      <sheetName val="Top_20_Programas4"/>
      <sheetName val="Shares_franjas5"/>
      <sheetName val="Shares__indices_GRupos5"/>
      <sheetName val="Shares__Cadenas_indices5"/>
      <sheetName val="Ratings_Franja5"/>
      <sheetName val="Targets_Indices5"/>
      <sheetName val="Franjas_DTV5"/>
      <sheetName val="Datos_Mar12_Mar135"/>
      <sheetName val="Top_20_Cadenas5"/>
      <sheetName val="Top_20_Programas5"/>
      <sheetName val="Shares_franjas6"/>
      <sheetName val="Shares__indices_GRupos6"/>
      <sheetName val="Shares__Cadenas_indices6"/>
      <sheetName val="Ratings_Franja6"/>
      <sheetName val="Targets_Indices6"/>
      <sheetName val="Franjas_DTV6"/>
      <sheetName val="Datos_Mar12_Mar136"/>
      <sheetName val="Top_20_Cadenas6"/>
      <sheetName val="Top_20_Programas6"/>
      <sheetName val="Shares_franjas7"/>
      <sheetName val="Shares__indices_GRupos7"/>
      <sheetName val="Shares__Cadenas_indices7"/>
      <sheetName val="Ratings_Franja7"/>
      <sheetName val="Targets_Indices7"/>
      <sheetName val="Franjas_DTV7"/>
      <sheetName val="Datos_Mar12_Mar137"/>
      <sheetName val="Top_20_Cadenas7"/>
      <sheetName val="Top_20_Programas7"/>
      <sheetName val="Shares_franjas8"/>
      <sheetName val="Shares__indices_GRupos8"/>
      <sheetName val="Shares__Cadenas_indices8"/>
      <sheetName val="Ratings_Franja8"/>
      <sheetName val="Targets_Indices8"/>
      <sheetName val="Franjas_DTV8"/>
      <sheetName val="Datos_Mar12_Mar138"/>
      <sheetName val="Top_20_Cadenas8"/>
      <sheetName val="Top_20_Programas8"/>
      <sheetName val="Postales"/>
      <sheetName val="Shares_franjas9"/>
      <sheetName val="Shares__indices_GRupos9"/>
      <sheetName val="Shares__Cadenas_indices9"/>
      <sheetName val="Ratings_Franja9"/>
      <sheetName val="Targets_Indices9"/>
      <sheetName val="Franjas_DTV9"/>
      <sheetName val="Datos_Mar12_Mar139"/>
      <sheetName val="Top_20_Cadenas9"/>
      <sheetName val="Top_20_Programas9"/>
      <sheetName val="Shares_franjas10"/>
      <sheetName val="Shares__indices_GRupos10"/>
      <sheetName val="Shares__Cadenas_indices10"/>
      <sheetName val="Ratings_Franja10"/>
      <sheetName val="Targets_Indices10"/>
      <sheetName val="Franjas_DTV10"/>
      <sheetName val="Datos_Mar12_Mar1310"/>
      <sheetName val="Top_20_Cadenas10"/>
      <sheetName val="Top_20_Programas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>
            <v>162.242909</v>
          </cell>
          <cell r="I3">
            <v>1.08778</v>
          </cell>
          <cell r="J3">
            <v>32.807299</v>
          </cell>
          <cell r="K3">
            <v>33.800736999999998</v>
          </cell>
          <cell r="L3">
            <v>38.291435</v>
          </cell>
          <cell r="M3">
            <v>52.764845999999999</v>
          </cell>
          <cell r="N3">
            <v>3.490812</v>
          </cell>
        </row>
        <row r="4">
          <cell r="H4">
            <v>4.3198948066198686E-2</v>
          </cell>
          <cell r="I4">
            <v>6.1410395484381035E-2</v>
          </cell>
          <cell r="J4">
            <v>1.8230333438909431E-2</v>
          </cell>
          <cell r="K4">
            <v>4.5711813916956903E-2</v>
          </cell>
          <cell r="L4">
            <v>3.5465346232127368E-2</v>
          </cell>
          <cell r="M4">
            <v>6.1511844457955968E-2</v>
          </cell>
          <cell r="N4">
            <v>5.5877830143817545E-2</v>
          </cell>
        </row>
        <row r="5">
          <cell r="H5">
            <v>7.1953838056490966E-3</v>
          </cell>
          <cell r="I5">
            <v>3.8961003144018097E-2</v>
          </cell>
          <cell r="J5">
            <v>3.6995425926407413E-3</v>
          </cell>
          <cell r="K5">
            <v>8.3946986126367616E-3</v>
          </cell>
          <cell r="L5">
            <v>7.636041845911495E-3</v>
          </cell>
          <cell r="M5">
            <v>7.4810604014650213E-3</v>
          </cell>
          <cell r="N5">
            <v>9.3869277405944519E-3</v>
          </cell>
        </row>
        <row r="6">
          <cell r="H6">
            <v>5.3498757224576143E-2</v>
          </cell>
          <cell r="I6">
            <v>3.8052731250804391E-2</v>
          </cell>
          <cell r="J6">
            <v>2.2611157352514757E-2</v>
          </cell>
          <cell r="K6">
            <v>4.522342219934436E-2</v>
          </cell>
          <cell r="L6">
            <v>5.4100871382856248E-2</v>
          </cell>
          <cell r="M6">
            <v>7.3801958978521418E-2</v>
          </cell>
          <cell r="N6">
            <v>0.11523250177895572</v>
          </cell>
        </row>
        <row r="7">
          <cell r="H7">
            <v>8.9269602531596617E-2</v>
          </cell>
          <cell r="I7">
            <v>2.2244387651914908E-2</v>
          </cell>
          <cell r="J7">
            <v>4.712625077730416E-2</v>
          </cell>
          <cell r="K7">
            <v>0.12855175317626952</v>
          </cell>
          <cell r="L7">
            <v>6.5924612122789328E-2</v>
          </cell>
          <cell r="M7">
            <v>0.10723126151074146</v>
          </cell>
          <cell r="N7">
            <v>0.1104456498946377</v>
          </cell>
        </row>
        <row r="8">
          <cell r="H8">
            <v>3.8156724618393027E-2</v>
          </cell>
          <cell r="I8">
            <v>4.1421978708930114E-2</v>
          </cell>
          <cell r="J8">
            <v>1.3669244761661117E-2</v>
          </cell>
          <cell r="K8">
            <v>4.941625976972041E-2</v>
          </cell>
          <cell r="L8">
            <v>2.9582881916021167E-2</v>
          </cell>
          <cell r="M8">
            <v>4.9968950918571814E-2</v>
          </cell>
          <cell r="N8">
            <v>7.3756191969089141E-2</v>
          </cell>
        </row>
        <row r="9">
          <cell r="H9">
            <v>1.9651096122789567E-2</v>
          </cell>
          <cell r="I9">
            <v>1.8037654672819873E-2</v>
          </cell>
          <cell r="J9">
            <v>9.1181538596030107E-3</v>
          </cell>
          <cell r="K9">
            <v>1.7425093423258788E-2</v>
          </cell>
          <cell r="L9">
            <v>1.3107839912502625E-2</v>
          </cell>
          <cell r="M9">
            <v>3.1035758163683449E-2</v>
          </cell>
          <cell r="N9">
            <v>4.0389456665096836E-2</v>
          </cell>
        </row>
        <row r="10">
          <cell r="H10">
            <v>9.0398958514729295E-3</v>
          </cell>
          <cell r="I10">
            <v>9.1737299821655124E-3</v>
          </cell>
          <cell r="J10">
            <v>6.1233934558282289E-3</v>
          </cell>
          <cell r="K10">
            <v>8.2311518828716672E-3</v>
          </cell>
          <cell r="L10">
            <v>9.4998790199427099E-3</v>
          </cell>
          <cell r="M10">
            <v>1.0653039715116386E-2</v>
          </cell>
          <cell r="N10">
            <v>1.4809734812416138E-2</v>
          </cell>
        </row>
        <row r="11"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H12">
            <v>9.8007488265635084E-3</v>
          </cell>
          <cell r="I12">
            <v>1.9939693688061926E-3</v>
          </cell>
          <cell r="J12">
            <v>3.3539487660962275E-3</v>
          </cell>
          <cell r="K12">
            <v>1.0687104248644046E-2</v>
          </cell>
          <cell r="L12">
            <v>3.4400382226469186E-3</v>
          </cell>
          <cell r="M12">
            <v>1.8395372555432075E-2</v>
          </cell>
          <cell r="N12">
            <v>4.1004786278951719E-3</v>
          </cell>
        </row>
        <row r="13"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H14">
            <v>2.4773347721471141E-4</v>
          </cell>
          <cell r="I14">
            <v>7.7221496993877433E-5</v>
          </cell>
          <cell r="J14">
            <v>1.6432318917811552E-4</v>
          </cell>
          <cell r="K14">
            <v>1.0695033069841052E-4</v>
          </cell>
          <cell r="L14">
            <v>3.1351658667271156E-4</v>
          </cell>
          <cell r="M14">
            <v>3.5959547764054885E-4</v>
          </cell>
          <cell r="N14">
            <v>3.5235354983310478E-5</v>
          </cell>
        </row>
        <row r="15">
          <cell r="H15">
            <v>1.0475527161559954E-3</v>
          </cell>
          <cell r="I15">
            <v>1.6271672580852746E-4</v>
          </cell>
          <cell r="J15">
            <v>2.8783229000351417E-4</v>
          </cell>
          <cell r="K15">
            <v>1.1326676101766657E-3</v>
          </cell>
          <cell r="L15">
            <v>5.8780769119778356E-4</v>
          </cell>
          <cell r="M15">
            <v>1.789448982756436E-3</v>
          </cell>
          <cell r="N15">
            <v>1.4681397909712699E-3</v>
          </cell>
        </row>
        <row r="16">
          <cell r="H16">
            <v>2.1734201030628709E-3</v>
          </cell>
          <cell r="I16">
            <v>1.817463089963044E-3</v>
          </cell>
          <cell r="J16">
            <v>3.690825020371229E-3</v>
          </cell>
          <cell r="K16">
            <v>2.6821308659630708E-3</v>
          </cell>
          <cell r="L16">
            <v>2.4596884394643345E-3</v>
          </cell>
          <cell r="M16">
            <v>8.4694646886679056E-4</v>
          </cell>
          <cell r="N16">
            <v>7.4481238176103433E-6</v>
          </cell>
        </row>
        <row r="17">
          <cell r="H17">
            <v>1.1278212473372258E-3</v>
          </cell>
          <cell r="I17">
            <v>1.9856956369854198E-4</v>
          </cell>
          <cell r="J17">
            <v>5.0613736900437917E-4</v>
          </cell>
          <cell r="K17">
            <v>1.0696808179064261E-3</v>
          </cell>
          <cell r="L17">
            <v>7.4118402718519169E-4</v>
          </cell>
          <cell r="M17">
            <v>1.8370564371589374E-3</v>
          </cell>
          <cell r="N17">
            <v>1.3435269501766351E-3</v>
          </cell>
        </row>
        <row r="18">
          <cell r="H18">
            <v>4.9007997015142277E-4</v>
          </cell>
          <cell r="I18">
            <v>6.435124749489787E-6</v>
          </cell>
          <cell r="J18">
            <v>6.9908223776666287E-4</v>
          </cell>
          <cell r="K18">
            <v>4.0274269759265903E-4</v>
          </cell>
          <cell r="L18">
            <v>8.0002225040665099E-4</v>
          </cell>
          <cell r="M18">
            <v>2.2452448738313383E-4</v>
          </cell>
          <cell r="N18">
            <v>1.3635795912240477E-4</v>
          </cell>
        </row>
        <row r="19">
          <cell r="H19">
            <v>1.7268612953679227E-3</v>
          </cell>
          <cell r="I19">
            <v>3.5577046829322103E-4</v>
          </cell>
          <cell r="J19">
            <v>1.5819650377191978E-3</v>
          </cell>
          <cell r="K19">
            <v>1.9122068255493956E-3</v>
          </cell>
          <cell r="L19">
            <v>1.3557078756646231E-3</v>
          </cell>
          <cell r="M19">
            <v>2.0061841931652753E-3</v>
          </cell>
          <cell r="N19">
            <v>1.5704082603130733E-3</v>
          </cell>
        </row>
        <row r="20">
          <cell r="H20">
            <v>5.7819476104191403E-4</v>
          </cell>
          <cell r="I20">
            <v>4.5965176782069911E-5</v>
          </cell>
          <cell r="J20">
            <v>2.7106772794675962E-4</v>
          </cell>
          <cell r="K20">
            <v>4.0576038327211627E-4</v>
          </cell>
          <cell r="L20">
            <v>1.2410869428111013E-3</v>
          </cell>
          <cell r="M20">
            <v>4.1396880036378769E-4</v>
          </cell>
          <cell r="N20">
            <v>5.1105588040834047E-4</v>
          </cell>
        </row>
        <row r="21">
          <cell r="H21">
            <v>1.8181996477886128E-3</v>
          </cell>
          <cell r="I21">
            <v>6.8386990016363605E-3</v>
          </cell>
          <cell r="J21">
            <v>9.4076626058122001E-4</v>
          </cell>
          <cell r="K21">
            <v>2.2621696089052735E-3</v>
          </cell>
          <cell r="L21">
            <v>9.4344858060294685E-4</v>
          </cell>
          <cell r="M21">
            <v>2.586172619550524E-3</v>
          </cell>
          <cell r="N21">
            <v>2.1883160708740545E-3</v>
          </cell>
        </row>
        <row r="22">
          <cell r="H22">
            <v>3.0808126104297107E-4</v>
          </cell>
          <cell r="I22">
            <v>1.6087811873724466E-4</v>
          </cell>
          <cell r="J22">
            <v>4.2176590032602196E-4</v>
          </cell>
          <cell r="K22">
            <v>9.0589740691157127E-5</v>
          </cell>
          <cell r="L22">
            <v>4.5062296568410139E-4</v>
          </cell>
          <cell r="M22">
            <v>2.9178517833634919E-4</v>
          </cell>
          <cell r="N22">
            <v>7.4481238176103427E-5</v>
          </cell>
        </row>
        <row r="23">
          <cell r="H23">
            <v>1.2145985375545752E-4</v>
          </cell>
          <cell r="I23">
            <v>5.607751567412528E-5</v>
          </cell>
          <cell r="J23">
            <v>1.0427557599301301E-4</v>
          </cell>
          <cell r="K23">
            <v>6.1596290045391619E-5</v>
          </cell>
          <cell r="L23">
            <v>2.1213621270657526E-4</v>
          </cell>
          <cell r="M23">
            <v>1.1217695963710384E-4</v>
          </cell>
          <cell r="N23">
            <v>2.8646630067732092E-5</v>
          </cell>
        </row>
        <row r="24">
          <cell r="H24">
            <v>1.0951911617906212E-3</v>
          </cell>
          <cell r="I24">
            <v>2.1787493794701133E-4</v>
          </cell>
          <cell r="J24">
            <v>3.7616629153164967E-4</v>
          </cell>
          <cell r="K24">
            <v>1.9847792076249696E-3</v>
          </cell>
          <cell r="L24">
            <v>9.939298435799025E-4</v>
          </cell>
          <cell r="M24">
            <v>1.0131177109850751E-3</v>
          </cell>
          <cell r="N24">
            <v>1.8634632859059726E-3</v>
          </cell>
        </row>
        <row r="25"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H26">
            <v>1.4681689416700485E-3</v>
          </cell>
          <cell r="I26">
            <v>2.6687381639669788E-3</v>
          </cell>
          <cell r="J26">
            <v>4.285022061706451E-4</v>
          </cell>
          <cell r="K26">
            <v>1.4197027715697444E-3</v>
          </cell>
          <cell r="L26">
            <v>1.9378223876958386E-3</v>
          </cell>
          <cell r="M26">
            <v>1.6104851324686895E-3</v>
          </cell>
          <cell r="N26">
            <v>4.0317267157326149E-3</v>
          </cell>
        </row>
        <row r="27"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H28">
            <v>1.15728324373178E-3</v>
          </cell>
          <cell r="I28">
            <v>0</v>
          </cell>
          <cell r="J28">
            <v>6.9143150126439853E-4</v>
          </cell>
          <cell r="K28">
            <v>1.1452117153540173E-3</v>
          </cell>
          <cell r="L28">
            <v>6.7991706239267343E-4</v>
          </cell>
          <cell r="M28">
            <v>1.8937608573708336E-3</v>
          </cell>
          <cell r="N28">
            <v>1.1745118327770158E-4</v>
          </cell>
        </row>
        <row r="29">
          <cell r="H29">
            <v>1.5927352486018356E-4</v>
          </cell>
          <cell r="I29">
            <v>9.3677030281858462E-4</v>
          </cell>
          <cell r="J29">
            <v>3.7095403678309512E-5</v>
          </cell>
          <cell r="K29">
            <v>9.1181443765560506E-5</v>
          </cell>
          <cell r="L29">
            <v>1.3292789888913801E-4</v>
          </cell>
          <cell r="M29">
            <v>2.6428580877503182E-4</v>
          </cell>
          <cell r="N29">
            <v>4.2597538910717621E-4</v>
          </cell>
        </row>
        <row r="30">
          <cell r="H30">
            <v>2.2373859186659431E-5</v>
          </cell>
          <cell r="I30">
            <v>0</v>
          </cell>
          <cell r="J30">
            <v>5.8218751869820192E-6</v>
          </cell>
          <cell r="K30">
            <v>2.233679105872751E-5</v>
          </cell>
          <cell r="L30">
            <v>1.8594236544020874E-5</v>
          </cell>
          <cell r="M30">
            <v>3.7240703782211365E-5</v>
          </cell>
          <cell r="N30">
            <v>2.0052641047412465E-6</v>
          </cell>
        </row>
        <row r="31">
          <cell r="H31">
            <v>6.002542767523973E-4</v>
          </cell>
          <cell r="I31">
            <v>1.011233889205538E-5</v>
          </cell>
          <cell r="J31">
            <v>2.7118965203444512E-4</v>
          </cell>
          <cell r="K31">
            <v>7.3025034927492853E-4</v>
          </cell>
          <cell r="L31">
            <v>4.1270325857466564E-4</v>
          </cell>
          <cell r="M31">
            <v>8.5477364986529111E-4</v>
          </cell>
          <cell r="N31">
            <v>8.2817407525813478E-4</v>
          </cell>
        </row>
        <row r="32">
          <cell r="H32">
            <v>2.0222147274245433E-4</v>
          </cell>
          <cell r="I32">
            <v>0</v>
          </cell>
          <cell r="J32">
            <v>1.9233524832385624E-5</v>
          </cell>
          <cell r="K32">
            <v>6.3933517189284969E-5</v>
          </cell>
          <cell r="L32">
            <v>2.1921351341363938E-4</v>
          </cell>
          <cell r="M32">
            <v>3.9632447709598168E-4</v>
          </cell>
          <cell r="N32">
            <v>2.0367753978157519E-4</v>
          </cell>
        </row>
        <row r="33">
          <cell r="H33">
            <v>1.1198578792740951E-3</v>
          </cell>
          <cell r="I33">
            <v>9.045946790711358E-4</v>
          </cell>
          <cell r="J33">
            <v>5.8197415154475219E-4</v>
          </cell>
          <cell r="K33">
            <v>1.5237537572035784E-3</v>
          </cell>
          <cell r="L33">
            <v>9.4235172957085568E-4</v>
          </cell>
          <cell r="M33">
            <v>1.2931526418176224E-3</v>
          </cell>
          <cell r="N33">
            <v>1.6589263472223655E-3</v>
          </cell>
        </row>
        <row r="34">
          <cell r="H34">
            <v>1.5190802576154499E-4</v>
          </cell>
          <cell r="I34">
            <v>3.3094927283090332E-5</v>
          </cell>
          <cell r="J34">
            <v>8.0012682543601044E-5</v>
          </cell>
          <cell r="K34">
            <v>1.0408057078755414E-4</v>
          </cell>
          <cell r="L34">
            <v>8.2942830426699864E-5</v>
          </cell>
          <cell r="M34">
            <v>2.5715985222433892E-4</v>
          </cell>
          <cell r="N34">
            <v>4.9329496976634668E-4</v>
          </cell>
        </row>
        <row r="35"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H36">
            <v>2.2257367192547069E-4</v>
          </cell>
          <cell r="I36">
            <v>2.3074518744599091E-4</v>
          </cell>
          <cell r="J36">
            <v>5.1906132229904078E-4</v>
          </cell>
          <cell r="K36">
            <v>1.0736452285049288E-4</v>
          </cell>
          <cell r="L36">
            <v>2.1336364124248673E-4</v>
          </cell>
          <cell r="M36">
            <v>1.2932853059023427E-4</v>
          </cell>
          <cell r="N36">
            <v>5.9584990540882747E-5</v>
          </cell>
        </row>
        <row r="37">
          <cell r="H37">
            <v>1.8244248813364165E-5</v>
          </cell>
          <cell r="I37">
            <v>1.9305374248469358E-5</v>
          </cell>
          <cell r="J37">
            <v>2.5299248194738615E-5</v>
          </cell>
          <cell r="K37">
            <v>7.3667032763220518E-6</v>
          </cell>
          <cell r="L37">
            <v>1.9847780580696443E-5</v>
          </cell>
          <cell r="M37">
            <v>1.8610875885054227E-5</v>
          </cell>
          <cell r="N37">
            <v>3.3803023479923865E-5</v>
          </cell>
        </row>
        <row r="38"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H43">
            <v>7.1037311097522297E-4</v>
          </cell>
          <cell r="I43">
            <v>2.436154369449705E-4</v>
          </cell>
          <cell r="J43">
            <v>9.9977751902099592E-5</v>
          </cell>
          <cell r="K43">
            <v>7.0690766298971532E-4</v>
          </cell>
          <cell r="L43">
            <v>5.1695633762485001E-4</v>
          </cell>
          <cell r="M43">
            <v>1.2537703606677827E-3</v>
          </cell>
          <cell r="N43">
            <v>5.3397318446252618E-4</v>
          </cell>
        </row>
        <row r="44">
          <cell r="H44">
            <v>2.7261592061320842E-4</v>
          </cell>
          <cell r="I44">
            <v>3.508062292007575E-3</v>
          </cell>
          <cell r="J44">
            <v>2.6481911845287843E-4</v>
          </cell>
          <cell r="K44">
            <v>1.6674192636687184E-4</v>
          </cell>
          <cell r="L44">
            <v>1.6909786744738085E-4</v>
          </cell>
          <cell r="M44">
            <v>3.1189326317753303E-4</v>
          </cell>
          <cell r="N44">
            <v>9.0466057753897948E-4</v>
          </cell>
        </row>
        <row r="45"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H46">
            <v>4.6856285102728283E-4</v>
          </cell>
          <cell r="I46">
            <v>4.1368659103862914E-4</v>
          </cell>
          <cell r="J46">
            <v>6.918887165932191E-4</v>
          </cell>
          <cell r="K46">
            <v>3.9185536102363686E-4</v>
          </cell>
          <cell r="L46">
            <v>6.5116389605142768E-4</v>
          </cell>
          <cell r="M46">
            <v>2.4700157373718098E-4</v>
          </cell>
          <cell r="N46">
            <v>4.7524759282367544E-4</v>
          </cell>
        </row>
        <row r="47">
          <cell r="H47">
            <v>2.2489981364917466E-3</v>
          </cell>
          <cell r="I47">
            <v>6.4700582838441599E-3</v>
          </cell>
          <cell r="J47">
            <v>2.8085518408571216E-3</v>
          </cell>
          <cell r="K47">
            <v>1.7405241785112557E-3</v>
          </cell>
          <cell r="L47">
            <v>1.8655869125824092E-3</v>
          </cell>
          <cell r="M47">
            <v>2.2496985966755216E-3</v>
          </cell>
          <cell r="N47">
            <v>4.7931541429329337E-3</v>
          </cell>
        </row>
        <row r="48">
          <cell r="H48">
            <v>8.7917555768184596E-4</v>
          </cell>
          <cell r="I48">
            <v>2.948206438801964E-3</v>
          </cell>
          <cell r="J48">
            <v>1.2463689863648941E-3</v>
          </cell>
          <cell r="K48">
            <v>9.7462371900352359E-4</v>
          </cell>
          <cell r="L48">
            <v>6.2259353821553047E-4</v>
          </cell>
          <cell r="M48">
            <v>6.9620216460027193E-4</v>
          </cell>
          <cell r="N48">
            <v>1.4392066946028602E-3</v>
          </cell>
        </row>
        <row r="49"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H50">
            <v>4.520382459365297E-5</v>
          </cell>
          <cell r="I50">
            <v>5.975472981669087E-5</v>
          </cell>
          <cell r="J50">
            <v>2.6701375203121719E-5</v>
          </cell>
          <cell r="K50">
            <v>5.3963320385588046E-5</v>
          </cell>
          <cell r="L50">
            <v>5.9047147227571909E-5</v>
          </cell>
          <cell r="M50">
            <v>3.1232915945589986E-5</v>
          </cell>
          <cell r="N50">
            <v>1.8878129214635448E-4</v>
          </cell>
        </row>
        <row r="51">
          <cell r="H51">
            <v>3.5119106499748476E-2</v>
          </cell>
          <cell r="I51">
            <v>1.9277795142400116E-2</v>
          </cell>
          <cell r="J51">
            <v>5.7161304257323957E-2</v>
          </cell>
          <cell r="K51">
            <v>1.8411847055287586E-2</v>
          </cell>
          <cell r="L51">
            <v>1.95217807846585E-2</v>
          </cell>
          <cell r="M51">
            <v>4.4051279899499751E-2</v>
          </cell>
          <cell r="N51">
            <v>3.0748719782102273E-2</v>
          </cell>
        </row>
        <row r="52">
          <cell r="H52">
            <v>1.5733963448596698E-2</v>
          </cell>
          <cell r="I52">
            <v>1.2337053448307562E-2</v>
          </cell>
          <cell r="J52">
            <v>5.2198140419910831E-3</v>
          </cell>
          <cell r="K52">
            <v>2.011953171316945E-2</v>
          </cell>
          <cell r="L52">
            <v>2.0768795946143045E-2</v>
          </cell>
          <cell r="M52">
            <v>1.5588750131100544E-2</v>
          </cell>
          <cell r="N52">
            <v>2.0108501976044541E-2</v>
          </cell>
        </row>
        <row r="53"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H56">
            <v>0.15922929488400631</v>
          </cell>
          <cell r="I56">
            <v>5.6505911121734177E-2</v>
          </cell>
          <cell r="J56">
            <v>0.24851460645998319</v>
          </cell>
          <cell r="K56">
            <v>0.14908722256559082</v>
          </cell>
          <cell r="L56">
            <v>0.15950407708669054</v>
          </cell>
          <cell r="M56">
            <v>0.12110415332208115</v>
          </cell>
          <cell r="N56">
            <v>2.3583338203260442E-2</v>
          </cell>
        </row>
        <row r="57"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H58">
            <v>0.10461569694857972</v>
          </cell>
          <cell r="I58">
            <v>9.0585412491496445E-2</v>
          </cell>
          <cell r="J58">
            <v>0.1400787672279879</v>
          </cell>
          <cell r="K58">
            <v>9.6592952987977751E-2</v>
          </cell>
          <cell r="L58">
            <v>0.1178656793614551</v>
          </cell>
          <cell r="M58">
            <v>8.2540125294784328E-2</v>
          </cell>
          <cell r="N58">
            <v>4.1719806165442304E-2</v>
          </cell>
        </row>
        <row r="59">
          <cell r="H59">
            <v>4.3145608292809889E-2</v>
          </cell>
          <cell r="I59">
            <v>5.6751365165750432E-2</v>
          </cell>
          <cell r="J59">
            <v>1.4433068689988773E-2</v>
          </cell>
          <cell r="K59">
            <v>5.0783567234051738E-2</v>
          </cell>
          <cell r="L59">
            <v>5.940440727802445E-2</v>
          </cell>
          <cell r="M59">
            <v>4.3049249115594879E-2</v>
          </cell>
          <cell r="N59">
            <v>5.7905438620011622E-2</v>
          </cell>
        </row>
        <row r="60">
          <cell r="H60">
            <v>6.6010897277489022E-4</v>
          </cell>
          <cell r="I60">
            <v>1.8753792127084522E-4</v>
          </cell>
          <cell r="J60">
            <v>5.3387509895282755E-4</v>
          </cell>
          <cell r="K60">
            <v>4.4422108310833582E-4</v>
          </cell>
          <cell r="L60">
            <v>9.3313295780113748E-4</v>
          </cell>
          <cell r="M60">
            <v>7.2305716575009045E-4</v>
          </cell>
          <cell r="N60">
            <v>1.3779029062579136E-4</v>
          </cell>
        </row>
        <row r="61">
          <cell r="H61">
            <v>1.271975467353091E-3</v>
          </cell>
          <cell r="I61">
            <v>4.1193991432091044E-3</v>
          </cell>
          <cell r="J61">
            <v>4.9047012373679404E-4</v>
          </cell>
          <cell r="K61">
            <v>1.4019812644913631E-3</v>
          </cell>
          <cell r="L61">
            <v>1.0020778798182936E-3</v>
          </cell>
          <cell r="M61">
            <v>1.2499420542229954E-3</v>
          </cell>
          <cell r="N61">
            <v>9.7642038585864822E-3</v>
          </cell>
        </row>
        <row r="62"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H64">
            <v>1.0951036387050975E-2</v>
          </cell>
          <cell r="I64">
            <v>1.0996708893342404E-2</v>
          </cell>
          <cell r="J64">
            <v>7.3104463735341333E-3</v>
          </cell>
          <cell r="K64">
            <v>9.276069927114312E-3</v>
          </cell>
          <cell r="L64">
            <v>1.3319297122189336E-2</v>
          </cell>
          <cell r="M64">
            <v>1.2036005942289684E-2</v>
          </cell>
          <cell r="N64">
            <v>1.8992715734906376E-2</v>
          </cell>
        </row>
        <row r="65"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H67">
            <v>4.9569562389934711E-3</v>
          </cell>
          <cell r="I67">
            <v>6.1253194579786356E-3</v>
          </cell>
          <cell r="J67">
            <v>4.6181186692632031E-3</v>
          </cell>
          <cell r="K67">
            <v>2.3669898085358315E-3</v>
          </cell>
          <cell r="L67">
            <v>6.665537606516966E-3</v>
          </cell>
          <cell r="M67">
            <v>5.4896587777400127E-3</v>
          </cell>
          <cell r="N67">
            <v>6.0613404560314332E-3</v>
          </cell>
        </row>
        <row r="68"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H69">
            <v>4.3407135901390922E-4</v>
          </cell>
          <cell r="I69">
            <v>4.0449355568221519E-5</v>
          </cell>
          <cell r="J69">
            <v>1.1617536695111659E-3</v>
          </cell>
          <cell r="K69">
            <v>3.9439968424357145E-4</v>
          </cell>
          <cell r="L69">
            <v>3.930905175008458E-4</v>
          </cell>
          <cell r="M69">
            <v>7.3135814705116355E-5</v>
          </cell>
          <cell r="N69">
            <v>7.1616575169330229E-6</v>
          </cell>
        </row>
        <row r="70">
          <cell r="H70">
            <v>3.8337576898353081E-6</v>
          </cell>
          <cell r="I70">
            <v>0</v>
          </cell>
          <cell r="J70">
            <v>2.255595622181515E-6</v>
          </cell>
          <cell r="K70">
            <v>1.5975983008891196E-6</v>
          </cell>
          <cell r="L70">
            <v>5.9543341742089321E-6</v>
          </cell>
          <cell r="M70">
            <v>5.0412352193731418E-6</v>
          </cell>
          <cell r="N70">
            <v>0</v>
          </cell>
        </row>
        <row r="71">
          <cell r="H71">
            <v>7.0804327109297586E-4</v>
          </cell>
          <cell r="I71">
            <v>1.695195719722738E-3</v>
          </cell>
          <cell r="J71">
            <v>5.2869332522619428E-4</v>
          </cell>
          <cell r="K71">
            <v>3.5374968303205934E-4</v>
          </cell>
          <cell r="L71">
            <v>6.6043489882267406E-4</v>
          </cell>
          <cell r="M71">
            <v>1.0141979756749409E-3</v>
          </cell>
          <cell r="N71">
            <v>1.4111329971364828E-3</v>
          </cell>
        </row>
        <row r="72"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H73">
            <v>5.9491043765740181E-5</v>
          </cell>
          <cell r="I73">
            <v>3.815109672911802E-4</v>
          </cell>
          <cell r="J73">
            <v>2.7432919729234644E-5</v>
          </cell>
          <cell r="K73">
            <v>5.6330132683201561E-5</v>
          </cell>
          <cell r="L73">
            <v>7.3541250151633124E-5</v>
          </cell>
          <cell r="M73">
            <v>6.132871116500558E-5</v>
          </cell>
          <cell r="N73">
            <v>1.0914366055805927E-4</v>
          </cell>
        </row>
        <row r="74">
          <cell r="H74">
            <v>5.1096223872563826E-6</v>
          </cell>
          <cell r="I74">
            <v>0</v>
          </cell>
          <cell r="J74">
            <v>7.4678503707360973E-6</v>
          </cell>
          <cell r="K74">
            <v>8.8755461160506653E-7</v>
          </cell>
          <cell r="L74">
            <v>8.1741517391552459E-6</v>
          </cell>
          <cell r="M74">
            <v>4.548482904697571E-6</v>
          </cell>
          <cell r="N74">
            <v>0</v>
          </cell>
        </row>
        <row r="75">
          <cell r="H75">
            <v>2.8942528391179179E-3</v>
          </cell>
          <cell r="I75">
            <v>4.7518799757303868E-3</v>
          </cell>
          <cell r="J75">
            <v>4.7518389124322612E-3</v>
          </cell>
          <cell r="K75">
            <v>3.0265020552658365E-3</v>
          </cell>
          <cell r="L75">
            <v>2.5738654088048674E-3</v>
          </cell>
          <cell r="M75">
            <v>1.9524362868414324E-3</v>
          </cell>
          <cell r="N75">
            <v>1.3271983710380279E-3</v>
          </cell>
        </row>
        <row r="76">
          <cell r="H76">
            <v>1.2096060235211882E-4</v>
          </cell>
          <cell r="I76">
            <v>0</v>
          </cell>
          <cell r="J76">
            <v>2.180002687816513E-4</v>
          </cell>
          <cell r="K76">
            <v>1.4721572491156038E-4</v>
          </cell>
          <cell r="L76">
            <v>1.5013801389266294E-4</v>
          </cell>
          <cell r="M76">
            <v>3.3147069167983549E-5</v>
          </cell>
          <cell r="N76">
            <v>0</v>
          </cell>
        </row>
        <row r="77"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H78">
            <v>1.7773966318614272E-4</v>
          </cell>
          <cell r="I78">
            <v>9.2849657099781208E-4</v>
          </cell>
          <cell r="J78">
            <v>5.3006497121265607E-5</v>
          </cell>
          <cell r="K78">
            <v>2.5245011669420111E-4</v>
          </cell>
          <cell r="L78">
            <v>1.5306294997823925E-4</v>
          </cell>
          <cell r="M78">
            <v>1.1704762674755082E-4</v>
          </cell>
          <cell r="N78">
            <v>1.5804345808367796E-3</v>
          </cell>
        </row>
        <row r="79">
          <cell r="H79">
            <v>1.6686091347141709E-4</v>
          </cell>
          <cell r="I79">
            <v>9.5607567706705398E-5</v>
          </cell>
          <cell r="J79">
            <v>1.1430383220514435E-4</v>
          </cell>
          <cell r="K79">
            <v>1.0470185901567768E-4</v>
          </cell>
          <cell r="L79">
            <v>1.3264062838073319E-4</v>
          </cell>
          <cell r="M79">
            <v>2.5422229034838842E-4</v>
          </cell>
          <cell r="N79">
            <v>3.3974903260330263E-4</v>
          </cell>
        </row>
        <row r="80">
          <cell r="H80">
            <v>1.8181688298007526E-3</v>
          </cell>
          <cell r="I80">
            <v>3.5181746308996305E-3</v>
          </cell>
          <cell r="J80">
            <v>6.2364170851126753E-4</v>
          </cell>
          <cell r="K80">
            <v>8.6598703454306332E-4</v>
          </cell>
          <cell r="L80">
            <v>1.0140387791682396E-3</v>
          </cell>
          <cell r="M80">
            <v>3.6682377505659735E-3</v>
          </cell>
          <cell r="N80">
            <v>2.5910876896263675E-3</v>
          </cell>
        </row>
        <row r="81">
          <cell r="H81">
            <v>2.3935098451667924E-4</v>
          </cell>
          <cell r="I81">
            <v>1.2254316130099836E-3</v>
          </cell>
          <cell r="J81">
            <v>8.7450051892415764E-5</v>
          </cell>
          <cell r="K81">
            <v>2.4860404671057918E-4</v>
          </cell>
          <cell r="L81">
            <v>2.19788054430449E-4</v>
          </cell>
          <cell r="M81">
            <v>2.9580300490216534E-4</v>
          </cell>
          <cell r="N81">
            <v>6.3165819299349261E-4</v>
          </cell>
        </row>
        <row r="82">
          <cell r="H82">
            <v>2.9203741656284036E-4</v>
          </cell>
          <cell r="I82">
            <v>1.5903951166596188E-4</v>
          </cell>
          <cell r="J82">
            <v>5.4591510261176939E-5</v>
          </cell>
          <cell r="K82">
            <v>2.284861421808643E-4</v>
          </cell>
          <cell r="L82">
            <v>1.4943289537203293E-4</v>
          </cell>
          <cell r="M82">
            <v>5.7648230414621127E-4</v>
          </cell>
          <cell r="N82">
            <v>4.451686312525567E-4</v>
          </cell>
        </row>
        <row r="83">
          <cell r="H83">
            <v>3.468687805640862E-4</v>
          </cell>
          <cell r="I83">
            <v>0</v>
          </cell>
          <cell r="J83">
            <v>1.8565990452307579E-4</v>
          </cell>
          <cell r="K83">
            <v>1.663869045222298E-4</v>
          </cell>
          <cell r="L83">
            <v>4.5313005375745253E-4</v>
          </cell>
          <cell r="M83">
            <v>4.7061636453937534E-4</v>
          </cell>
          <cell r="N83">
            <v>6.815033293113465E-4</v>
          </cell>
        </row>
        <row r="84"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H85">
            <v>1.5333181680069605E-4</v>
          </cell>
          <cell r="I85">
            <v>4.5965176782069911E-6</v>
          </cell>
          <cell r="J85">
            <v>5.3372269384322063E-5</v>
          </cell>
          <cell r="K85">
            <v>8.5382753636407407E-5</v>
          </cell>
          <cell r="L85">
            <v>1.9440378768776883E-4</v>
          </cell>
          <cell r="M85">
            <v>2.0835842105935458E-4</v>
          </cell>
          <cell r="N85">
            <v>5.1477994231714569E-4</v>
          </cell>
        </row>
        <row r="86"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</row>
        <row r="87">
          <cell r="H87">
            <v>1.7941616172574914E-4</v>
          </cell>
          <cell r="I87">
            <v>0</v>
          </cell>
          <cell r="J87">
            <v>6.525986793365708E-5</v>
          </cell>
          <cell r="K87">
            <v>2.2094192798222123E-4</v>
          </cell>
          <cell r="L87">
            <v>2.0532006700715183E-4</v>
          </cell>
          <cell r="M87">
            <v>1.7903965833615814E-4</v>
          </cell>
          <cell r="N87">
            <v>6.279341310846874E-4</v>
          </cell>
        </row>
        <row r="88">
          <cell r="H88">
            <v>5.1096223872563825E-5</v>
          </cell>
          <cell r="I88">
            <v>0</v>
          </cell>
          <cell r="J88">
            <v>1.0653117161519452E-4</v>
          </cell>
          <cell r="K88">
            <v>1.0695033069841052E-4</v>
          </cell>
          <cell r="L88">
            <v>2.2877178669329055E-5</v>
          </cell>
          <cell r="M88">
            <v>5.7614116792835902E-6</v>
          </cell>
          <cell r="N88">
            <v>0</v>
          </cell>
        </row>
        <row r="89">
          <cell r="H89">
            <v>1.5131632039462508E-5</v>
          </cell>
          <cell r="I89">
            <v>0</v>
          </cell>
          <cell r="J89">
            <v>1.2192408768548732E-5</v>
          </cell>
          <cell r="K89">
            <v>4.4969433654656705E-6</v>
          </cell>
          <cell r="L89">
            <v>4.1366953210293632E-5</v>
          </cell>
          <cell r="M89">
            <v>5.9888358245184677E-6</v>
          </cell>
          <cell r="N89">
            <v>8.5939890203196281E-7</v>
          </cell>
        </row>
        <row r="90">
          <cell r="H90">
            <v>1.6796358107706267E-3</v>
          </cell>
          <cell r="I90">
            <v>2.1438158451157403E-3</v>
          </cell>
          <cell r="J90">
            <v>1.2382305535118877E-3</v>
          </cell>
          <cell r="K90">
            <v>6.4457174410131955E-4</v>
          </cell>
          <cell r="L90">
            <v>2.6158069030319704E-3</v>
          </cell>
          <cell r="M90">
            <v>1.9467127791863545E-3</v>
          </cell>
          <cell r="N90">
            <v>1.3999608114100672E-3</v>
          </cell>
        </row>
        <row r="91">
          <cell r="H91">
            <v>5.8148612214540608E-4</v>
          </cell>
          <cell r="I91">
            <v>5.8357388442515958E-3</v>
          </cell>
          <cell r="J91">
            <v>1.3673786433927401E-4</v>
          </cell>
          <cell r="K91">
            <v>8.3723026512705931E-4</v>
          </cell>
          <cell r="L91">
            <v>4.6968728124187564E-4</v>
          </cell>
          <cell r="M91">
            <v>6.2079210844280682E-4</v>
          </cell>
          <cell r="N91">
            <v>1.2793584988249154E-3</v>
          </cell>
        </row>
        <row r="92">
          <cell r="H92">
            <v>2.8910354411852912E-4</v>
          </cell>
          <cell r="I92">
            <v>6.2512640423615073E-5</v>
          </cell>
          <cell r="J92">
            <v>2.4055622500346644E-4</v>
          </cell>
          <cell r="K92">
            <v>1.3298526597215913E-4</v>
          </cell>
          <cell r="L92">
            <v>5.2891723697479607E-4</v>
          </cell>
          <cell r="M92">
            <v>2.661620579732195E-4</v>
          </cell>
          <cell r="N92">
            <v>4.3542877702952782E-5</v>
          </cell>
        </row>
        <row r="93">
          <cell r="H93">
            <v>8.842297076909536E-5</v>
          </cell>
          <cell r="I93">
            <v>0</v>
          </cell>
          <cell r="J93">
            <v>5.9742802965888779E-5</v>
          </cell>
          <cell r="K93">
            <v>3.2008177809850718E-4</v>
          </cell>
          <cell r="L93">
            <v>3.2122065939811345E-5</v>
          </cell>
          <cell r="M93">
            <v>6.3678760665765989E-6</v>
          </cell>
          <cell r="N93">
            <v>0</v>
          </cell>
        </row>
        <row r="94">
          <cell r="H94">
            <v>1.1190751023824406E-3</v>
          </cell>
          <cell r="I94">
            <v>4.8015223666550222E-3</v>
          </cell>
          <cell r="J94">
            <v>3.2623837762444269E-4</v>
          </cell>
          <cell r="K94">
            <v>1.1421940296745601E-3</v>
          </cell>
          <cell r="L94">
            <v>8.9338516563821659E-4</v>
          </cell>
          <cell r="M94">
            <v>1.6429499292009684E-3</v>
          </cell>
          <cell r="N94">
            <v>1.7557519568512999E-3</v>
          </cell>
        </row>
        <row r="95"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H96">
            <v>2.8570370369776841E-3</v>
          </cell>
          <cell r="I96">
            <v>5.218886171836217E-3</v>
          </cell>
          <cell r="J96">
            <v>3.8758448234339558E-3</v>
          </cell>
          <cell r="K96">
            <v>2.8532809802342476E-3</v>
          </cell>
          <cell r="L96">
            <v>3.4466715598409936E-3</v>
          </cell>
          <cell r="M96">
            <v>1.8237710766747998E-3</v>
          </cell>
          <cell r="N96">
            <v>1.7322617201957597E-3</v>
          </cell>
        </row>
        <row r="97">
          <cell r="H97">
            <v>2.8349467032793402E-4</v>
          </cell>
          <cell r="I97">
            <v>7.9096876206585891E-3</v>
          </cell>
          <cell r="J97">
            <v>2.0949606366558855E-4</v>
          </cell>
          <cell r="K97">
            <v>2.0600142535353593E-4</v>
          </cell>
          <cell r="L97">
            <v>2.6825842384857083E-4</v>
          </cell>
          <cell r="M97">
            <v>1.644087049927143E-4</v>
          </cell>
          <cell r="N97">
            <v>1.3200367135210948E-3</v>
          </cell>
        </row>
        <row r="98">
          <cell r="H98">
            <v>3.3973749817318676E-5</v>
          </cell>
          <cell r="I98">
            <v>0</v>
          </cell>
          <cell r="J98">
            <v>4.1149379593851965E-5</v>
          </cell>
          <cell r="K98">
            <v>4.1271289439635594E-5</v>
          </cell>
          <cell r="L98">
            <v>5.4476934593858919E-5</v>
          </cell>
          <cell r="M98">
            <v>1.2887368229976452E-5</v>
          </cell>
          <cell r="N98">
            <v>0</v>
          </cell>
        </row>
        <row r="99">
          <cell r="H99">
            <v>2.3483306749634278E-5</v>
          </cell>
          <cell r="I99">
            <v>1.1399363841953338E-4</v>
          </cell>
          <cell r="J99">
            <v>2.6518489071593488E-5</v>
          </cell>
          <cell r="K99">
            <v>9.9406116499767454E-6</v>
          </cell>
          <cell r="L99">
            <v>6.8683767009515313E-6</v>
          </cell>
          <cell r="M99">
            <v>3.1479292102927771E-5</v>
          </cell>
          <cell r="N99">
            <v>1.5927526317659042E-4</v>
          </cell>
        </row>
        <row r="100"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H103">
            <v>4.8191320336841352E-4</v>
          </cell>
          <cell r="I103">
            <v>1.2695581827207709E-3</v>
          </cell>
          <cell r="J103">
            <v>1.6819427896212975E-4</v>
          </cell>
          <cell r="K103">
            <v>4.9957490571877182E-4</v>
          </cell>
          <cell r="L103">
            <v>4.430494704625199E-4</v>
          </cell>
          <cell r="M103">
            <v>6.4624466069701026E-4</v>
          </cell>
          <cell r="N103">
            <v>9.565109779615745E-4</v>
          </cell>
        </row>
        <row r="104">
          <cell r="H104">
            <v>2.9203125296526828E-5</v>
          </cell>
          <cell r="I104">
            <v>4.2287962639504314E-5</v>
          </cell>
          <cell r="J104">
            <v>3.9015708059355935E-6</v>
          </cell>
          <cell r="K104">
            <v>9.5471291054984985E-5</v>
          </cell>
          <cell r="L104">
            <v>1.7183999502760865E-5</v>
          </cell>
          <cell r="M104">
            <v>1.140911128594974E-5</v>
          </cell>
          <cell r="N104">
            <v>2.2057905152153712E-5</v>
          </cell>
        </row>
        <row r="105">
          <cell r="H105">
            <v>5.576761447244514E-4</v>
          </cell>
          <cell r="I105">
            <v>8.9172442957215618E-5</v>
          </cell>
          <cell r="J105">
            <v>3.0026854694743387E-4</v>
          </cell>
          <cell r="K105">
            <v>4.9877610656832723E-4</v>
          </cell>
          <cell r="L105">
            <v>8.1493420134293745E-4</v>
          </cell>
          <cell r="M105">
            <v>4.1548496133202021E-4</v>
          </cell>
          <cell r="N105">
            <v>3.0205006743416717E-3</v>
          </cell>
        </row>
        <row r="106">
          <cell r="H106">
            <v>2.3401330901925583E-4</v>
          </cell>
          <cell r="I106">
            <v>3.1256320211807536E-5</v>
          </cell>
          <cell r="J106">
            <v>1.6587772129610548E-4</v>
          </cell>
          <cell r="K106">
            <v>1.5689007017805561E-4</v>
          </cell>
          <cell r="L106">
            <v>2.378860964599525E-4</v>
          </cell>
          <cell r="M106">
            <v>3.1297352786739869E-4</v>
          </cell>
          <cell r="N106">
            <v>4.4860622686068453E-4</v>
          </cell>
        </row>
        <row r="107">
          <cell r="H107">
            <v>7.1177841122165779E-4</v>
          </cell>
          <cell r="I107">
            <v>2.5648568644395006E-4</v>
          </cell>
          <cell r="J107">
            <v>1.0277895781667366E-3</v>
          </cell>
          <cell r="K107">
            <v>3.7655983655030954E-4</v>
          </cell>
          <cell r="L107">
            <v>8.170756724055915E-4</v>
          </cell>
          <cell r="M107">
            <v>6.5750215588613681E-4</v>
          </cell>
          <cell r="N107">
            <v>7.9523045068024287E-4</v>
          </cell>
        </row>
        <row r="108">
          <cell r="H108">
            <v>1.7629121775670331E-3</v>
          </cell>
          <cell r="I108">
            <v>4.3979481145084483E-3</v>
          </cell>
          <cell r="J108">
            <v>3.3925377398486842E-3</v>
          </cell>
          <cell r="K108">
            <v>1.5756461168287543E-3</v>
          </cell>
          <cell r="L108">
            <v>1.9522120286168435E-3</v>
          </cell>
          <cell r="M108">
            <v>7.8376046051570022E-4</v>
          </cell>
          <cell r="N108">
            <v>1.632857913860729E-4</v>
          </cell>
        </row>
        <row r="109">
          <cell r="H109">
            <v>1.6148625638856116E-5</v>
          </cell>
          <cell r="I109">
            <v>5.6996819209766688E-5</v>
          </cell>
          <cell r="J109">
            <v>5.8828372308247623E-6</v>
          </cell>
          <cell r="K109">
            <v>2.0117904529714842E-5</v>
          </cell>
          <cell r="L109">
            <v>2.9301591857291322E-5</v>
          </cell>
          <cell r="M109">
            <v>1.0669982813936385E-5</v>
          </cell>
          <cell r="N109">
            <v>0</v>
          </cell>
        </row>
        <row r="110"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H111">
            <v>1.5002196490448776E-5</v>
          </cell>
          <cell r="I111">
            <v>2.9417713140524738E-5</v>
          </cell>
          <cell r="J111">
            <v>1.5575802201821002E-5</v>
          </cell>
          <cell r="K111">
            <v>1.7987773461862682E-5</v>
          </cell>
          <cell r="L111">
            <v>1.5643184957680484E-5</v>
          </cell>
          <cell r="M111">
            <v>1.1181687140714862E-5</v>
          </cell>
          <cell r="N111">
            <v>2.7214298564345489E-5</v>
          </cell>
        </row>
        <row r="112">
          <cell r="H112">
            <v>2.6978682932762258E-4</v>
          </cell>
          <cell r="I112">
            <v>0</v>
          </cell>
          <cell r="J112">
            <v>1.3378120521290092E-4</v>
          </cell>
          <cell r="K112">
            <v>3.5898625524052928E-4</v>
          </cell>
          <cell r="L112">
            <v>2.3083491125365242E-4</v>
          </cell>
          <cell r="M112">
            <v>3.3329008484171452E-4</v>
          </cell>
          <cell r="N112">
            <v>2.3604823175811242E-4</v>
          </cell>
        </row>
        <row r="113">
          <cell r="H113">
            <v>2.5584477161957197E-4</v>
          </cell>
          <cell r="I113">
            <v>2.6641416462887717E-3</v>
          </cell>
          <cell r="J113">
            <v>2.5884483815628953E-4</v>
          </cell>
          <cell r="K113">
            <v>1.5295524473327315E-4</v>
          </cell>
          <cell r="L113">
            <v>8.5554380503107281E-5</v>
          </cell>
          <cell r="M113">
            <v>3.128598157947812E-4</v>
          </cell>
          <cell r="N113">
            <v>1.4801713755997171E-3</v>
          </cell>
        </row>
        <row r="114">
          <cell r="H114">
            <v>1.6208659079208201E-3</v>
          </cell>
          <cell r="I114">
            <v>1.3283936090018203E-3</v>
          </cell>
          <cell r="J114">
            <v>1.4957647077255582E-3</v>
          </cell>
          <cell r="K114">
            <v>2.5810383957012538E-3</v>
          </cell>
          <cell r="L114">
            <v>9.0249947540487841E-4</v>
          </cell>
          <cell r="M114">
            <v>1.6252297978847508E-3</v>
          </cell>
          <cell r="N114">
            <v>1.4048307385215819E-3</v>
          </cell>
        </row>
        <row r="115">
          <cell r="H115">
            <v>5.2513851314142793E-6</v>
          </cell>
          <cell r="I115">
            <v>0</v>
          </cell>
          <cell r="J115">
            <v>5.9437992746675063E-6</v>
          </cell>
          <cell r="K115">
            <v>7.1004368928405322E-6</v>
          </cell>
          <cell r="L115">
            <v>4.5963281344770703E-6</v>
          </cell>
          <cell r="M115">
            <v>4.5863869289033842E-6</v>
          </cell>
          <cell r="N115">
            <v>0</v>
          </cell>
        </row>
        <row r="116"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H117">
            <v>1.6838948566929357E-5</v>
          </cell>
          <cell r="I117">
            <v>2.0592399198367318E-4</v>
          </cell>
          <cell r="J117">
            <v>7.1325591296010076E-6</v>
          </cell>
          <cell r="K117">
            <v>4.3490175968648258E-6</v>
          </cell>
          <cell r="L117">
            <v>2.0552899101326447E-5</v>
          </cell>
          <cell r="M117">
            <v>2.5376744205791863E-5</v>
          </cell>
          <cell r="N117">
            <v>0</v>
          </cell>
        </row>
        <row r="118"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H123">
            <v>1.2971291090447596E-4</v>
          </cell>
          <cell r="I123">
            <v>1.6915185055801725E-3</v>
          </cell>
          <cell r="J123">
            <v>9.0589597150317065E-5</v>
          </cell>
          <cell r="K123">
            <v>1.3819225302690884E-4</v>
          </cell>
          <cell r="L123">
            <v>3.9773907663685105E-5</v>
          </cell>
          <cell r="M123">
            <v>1.230743665962751E-4</v>
          </cell>
          <cell r="N123">
            <v>1.0155230359011026E-3</v>
          </cell>
        </row>
        <row r="124"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H126">
            <v>1.9507786315641073E-4</v>
          </cell>
          <cell r="I126">
            <v>5.975472981669087E-5</v>
          </cell>
          <cell r="J126">
            <v>1.0503760154104731E-4</v>
          </cell>
          <cell r="K126">
            <v>1.5845808332522453E-4</v>
          </cell>
          <cell r="L126">
            <v>3.8927765438929101E-4</v>
          </cell>
          <cell r="M126">
            <v>1.358101187294283E-4</v>
          </cell>
          <cell r="N126">
            <v>2.0396400608225249E-4</v>
          </cell>
        </row>
        <row r="127">
          <cell r="H127">
            <v>1.4231746793938463E-4</v>
          </cell>
          <cell r="I127">
            <v>8.1818014672084424E-5</v>
          </cell>
          <cell r="J127">
            <v>3.6549793385916957E-4</v>
          </cell>
          <cell r="K127">
            <v>4.7365831105990382E-5</v>
          </cell>
          <cell r="L127">
            <v>8.96022831215388E-5</v>
          </cell>
          <cell r="M127">
            <v>1.0603650771576212E-4</v>
          </cell>
          <cell r="N127">
            <v>1.0971659315941391E-4</v>
          </cell>
        </row>
        <row r="128">
          <cell r="H128">
            <v>4.2203015479708892E-3</v>
          </cell>
          <cell r="I128">
            <v>4.0247108790380411E-3</v>
          </cell>
          <cell r="J128">
            <v>5.7727702606666887E-3</v>
          </cell>
          <cell r="K128">
            <v>4.5836574510194862E-3</v>
          </cell>
          <cell r="L128">
            <v>4.1370870535408248E-3</v>
          </cell>
          <cell r="M128">
            <v>3.2921350703837933E-3</v>
          </cell>
          <cell r="N128">
            <v>1.1149268422361331E-3</v>
          </cell>
        </row>
        <row r="129"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H130">
            <v>1.4149770946229767E-4</v>
          </cell>
          <cell r="I130">
            <v>1.6823254702237587E-4</v>
          </cell>
          <cell r="J130">
            <v>1.5402060376869185E-4</v>
          </cell>
          <cell r="K130">
            <v>1.1342947936312751E-4</v>
          </cell>
          <cell r="L130">
            <v>1.8306966035616057E-4</v>
          </cell>
          <cell r="M130">
            <v>1.1412901688370321E-4</v>
          </cell>
          <cell r="N130">
            <v>2.4492868707910937E-4</v>
          </cell>
        </row>
        <row r="131"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H132">
            <v>1.0599230564831651E-3</v>
          </cell>
          <cell r="I132">
            <v>0</v>
          </cell>
          <cell r="J132">
            <v>1.3033684973578592E-3</v>
          </cell>
          <cell r="K132">
            <v>1.2129617173732041E-3</v>
          </cell>
          <cell r="L132">
            <v>1.1529732432331147E-3</v>
          </cell>
          <cell r="M132">
            <v>8.1827207455509299E-4</v>
          </cell>
          <cell r="N132">
            <v>2.5237681089671974E-4</v>
          </cell>
        </row>
        <row r="133">
          <cell r="H133">
            <v>3.3638326837445941E-3</v>
          </cell>
          <cell r="I133">
            <v>6.518781371233154E-3</v>
          </cell>
          <cell r="J133">
            <v>3.2618960798936844E-3</v>
          </cell>
          <cell r="K133">
            <v>4.4320335382036198E-3</v>
          </cell>
          <cell r="L133">
            <v>2.9559613004840378E-3</v>
          </cell>
          <cell r="M133">
            <v>2.9862306430307787E-3</v>
          </cell>
          <cell r="N133">
            <v>3.1771977408121665E-3</v>
          </cell>
        </row>
        <row r="134"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H135">
            <v>1.2419649107746212E-5</v>
          </cell>
          <cell r="I135">
            <v>3.1256320211807536E-5</v>
          </cell>
          <cell r="J135">
            <v>1.4630890522258477E-6</v>
          </cell>
          <cell r="K135">
            <v>1.4792576860084443E-6</v>
          </cell>
          <cell r="L135">
            <v>5.223100152814853E-6</v>
          </cell>
          <cell r="M135">
            <v>2.6949761210333108E-5</v>
          </cell>
          <cell r="N135">
            <v>7.4767704476780755E-5</v>
          </cell>
        </row>
        <row r="136">
          <cell r="H136">
            <v>6.4135930896061528E-3</v>
          </cell>
          <cell r="I136">
            <v>4.1028516795675596E-3</v>
          </cell>
          <cell r="J136">
            <v>1.1244022252487168E-2</v>
          </cell>
          <cell r="K136">
            <v>4.5871189140047446E-3</v>
          </cell>
          <cell r="L136">
            <v>7.6013865763975676E-3</v>
          </cell>
          <cell r="M136">
            <v>4.0895978356498951E-3</v>
          </cell>
          <cell r="N136">
            <v>1.5205631239952194E-3</v>
          </cell>
        </row>
        <row r="137">
          <cell r="H137">
            <v>7.4579530622198096E-5</v>
          </cell>
          <cell r="I137">
            <v>2.6659802533600545E-5</v>
          </cell>
          <cell r="J137">
            <v>9.0284786931103347E-5</v>
          </cell>
          <cell r="K137">
            <v>3.943700990898512E-5</v>
          </cell>
          <cell r="L137">
            <v>7.1034162078282E-5</v>
          </cell>
          <cell r="M137">
            <v>8.7653055975942762E-5</v>
          </cell>
          <cell r="N137">
            <v>1.2318050929124801E-4</v>
          </cell>
        </row>
        <row r="138">
          <cell r="H138">
            <v>4.4629993659692089E-4</v>
          </cell>
          <cell r="I138">
            <v>9.2849657099781208E-5</v>
          </cell>
          <cell r="J138">
            <v>1.0903061541274701E-4</v>
          </cell>
          <cell r="K138">
            <v>3.1244880843870357E-4</v>
          </cell>
          <cell r="L138">
            <v>5.8046923548307869E-4</v>
          </cell>
          <cell r="M138">
            <v>5.3277896423690888E-4</v>
          </cell>
          <cell r="N138">
            <v>2.2433176006040998E-3</v>
          </cell>
        </row>
        <row r="139">
          <cell r="H139">
            <v>1.3955001262951961E-4</v>
          </cell>
          <cell r="I139">
            <v>2.4085752633804629E-3</v>
          </cell>
          <cell r="J139">
            <v>1.4606505704721379E-4</v>
          </cell>
          <cell r="K139">
            <v>3.1567359019420202E-5</v>
          </cell>
          <cell r="L139">
            <v>9.725412484541256E-5</v>
          </cell>
          <cell r="M139">
            <v>1.3383910947072601E-4</v>
          </cell>
          <cell r="N139">
            <v>9.6711023108663548E-4</v>
          </cell>
        </row>
        <row r="140">
          <cell r="H140">
            <v>1.6578228389630269E-4</v>
          </cell>
          <cell r="I140">
            <v>0</v>
          </cell>
          <cell r="J140">
            <v>1.249721898776245E-4</v>
          </cell>
          <cell r="K140">
            <v>2.2233243020706916E-4</v>
          </cell>
          <cell r="L140">
            <v>1.0185045297988962E-4</v>
          </cell>
          <cell r="M140">
            <v>1.6844548357063338E-4</v>
          </cell>
          <cell r="N140">
            <v>7.1473342018991569E-4</v>
          </cell>
        </row>
        <row r="141">
          <cell r="H141">
            <v>2.3618289536462886E-4</v>
          </cell>
          <cell r="I141">
            <v>2.4600562613763814E-3</v>
          </cell>
          <cell r="J141">
            <v>1.780701300646542E-4</v>
          </cell>
          <cell r="K141">
            <v>3.8871933472929896E-4</v>
          </cell>
          <cell r="L141">
            <v>1.5713696809743484E-4</v>
          </cell>
          <cell r="M141">
            <v>1.4663171764018793E-4</v>
          </cell>
          <cell r="N141">
            <v>8.330440023696492E-4</v>
          </cell>
        </row>
        <row r="142"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H143">
            <v>1.0337585847896748E-4</v>
          </cell>
          <cell r="I143">
            <v>1.2603651473643569E-3</v>
          </cell>
          <cell r="J143">
            <v>8.8730254813113385E-5</v>
          </cell>
          <cell r="K143">
            <v>1.408253317080039E-5</v>
          </cell>
          <cell r="L143">
            <v>1.368974550052773E-4</v>
          </cell>
          <cell r="M143">
            <v>1.1452700913786425E-4</v>
          </cell>
          <cell r="N143">
            <v>2.0883393319376696E-4</v>
          </cell>
        </row>
        <row r="144">
          <cell r="H144">
            <v>2.2651221077403143E-5</v>
          </cell>
          <cell r="I144">
            <v>5.8835426281049476E-5</v>
          </cell>
          <cell r="J144">
            <v>2.4232412427490601E-5</v>
          </cell>
          <cell r="K144">
            <v>2.3579367514974598E-5</v>
          </cell>
          <cell r="L144">
            <v>1.7497385511929758E-5</v>
          </cell>
          <cell r="M144">
            <v>1.5426937851765928E-5</v>
          </cell>
          <cell r="N144">
            <v>1.5297300456168937E-4</v>
          </cell>
        </row>
        <row r="145"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H147">
            <v>8.5556281538319795E-4</v>
          </cell>
          <cell r="I147">
            <v>4.1635257129198919E-3</v>
          </cell>
          <cell r="J147">
            <v>3.0020758490359114E-4</v>
          </cell>
          <cell r="K147">
            <v>7.0820940975340277E-4</v>
          </cell>
          <cell r="L147">
            <v>5.3254729158100237E-4</v>
          </cell>
          <cell r="M147">
            <v>1.385884837037144E-3</v>
          </cell>
          <cell r="N147">
            <v>1.9981024472243134E-3</v>
          </cell>
        </row>
        <row r="148"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H149">
            <v>1.1792194874908216E-4</v>
          </cell>
          <cell r="I149">
            <v>1.0571990659876078E-4</v>
          </cell>
          <cell r="J149">
            <v>1.458516898937642E-4</v>
          </cell>
          <cell r="K149">
            <v>2.0144531168062992E-4</v>
          </cell>
          <cell r="L149">
            <v>1.2629456169506315E-4</v>
          </cell>
          <cell r="M149">
            <v>4.5484829046975703E-5</v>
          </cell>
          <cell r="N149">
            <v>5.3569198226659007E-5</v>
          </cell>
        </row>
        <row r="150">
          <cell r="H150">
            <v>8.4502922713250911E-5</v>
          </cell>
          <cell r="I150">
            <v>1.1950945963338175E-5</v>
          </cell>
          <cell r="J150">
            <v>8.8791216856956123E-5</v>
          </cell>
          <cell r="K150">
            <v>8.8459609623304963E-5</v>
          </cell>
          <cell r="L150">
            <v>9.6627352827074775E-5</v>
          </cell>
          <cell r="M150">
            <v>6.4607409258808415E-5</v>
          </cell>
          <cell r="N150">
            <v>1.9622941596396482E-4</v>
          </cell>
        </row>
        <row r="151">
          <cell r="H151">
            <v>2.8432675600016515E-5</v>
          </cell>
          <cell r="I151">
            <v>0</v>
          </cell>
          <cell r="J151">
            <v>5.5719308072267695E-5</v>
          </cell>
          <cell r="K151">
            <v>1.6153493931212211E-5</v>
          </cell>
          <cell r="L151">
            <v>2.1989251643350528E-5</v>
          </cell>
          <cell r="M151">
            <v>2.4865039879013388E-5</v>
          </cell>
          <cell r="N151">
            <v>2.46361018582496E-5</v>
          </cell>
        </row>
        <row r="152">
          <cell r="H152">
            <v>4.2713731174531644E-6</v>
          </cell>
          <cell r="I152">
            <v>0</v>
          </cell>
          <cell r="J152">
            <v>8.626129203748227E-6</v>
          </cell>
          <cell r="K152">
            <v>2.2188865290126663E-6</v>
          </cell>
          <cell r="L152">
            <v>4.2045956230159567E-6</v>
          </cell>
          <cell r="M152">
            <v>2.6532816944069163E-6</v>
          </cell>
          <cell r="N152">
            <v>9.739854223028912E-6</v>
          </cell>
        </row>
        <row r="153"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H156">
            <v>1.2160778009718748E-5</v>
          </cell>
          <cell r="I156">
            <v>0</v>
          </cell>
          <cell r="J156">
            <v>5.3341788362400699E-6</v>
          </cell>
          <cell r="K156">
            <v>9.7926858813759007E-6</v>
          </cell>
          <cell r="L156">
            <v>8.4614222475600615E-6</v>
          </cell>
          <cell r="M156">
            <v>2.1055685446329173E-5</v>
          </cell>
          <cell r="N156">
            <v>8.8804553209969481E-6</v>
          </cell>
        </row>
        <row r="157"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H158">
            <v>3.3330270230793262E-4</v>
          </cell>
          <cell r="I158">
            <v>4.7160271378403725E-4</v>
          </cell>
          <cell r="J158">
            <v>1.7200440670230119E-4</v>
          </cell>
          <cell r="K158">
            <v>1.0428766686359531E-4</v>
          </cell>
          <cell r="L158">
            <v>2.6491563975076935E-4</v>
          </cell>
          <cell r="M158">
            <v>6.0367844151388217E-4</v>
          </cell>
          <cell r="N158">
            <v>6.8665972272353819E-4</v>
          </cell>
        </row>
        <row r="159">
          <cell r="H159">
            <v>3.6441346105301896E-3</v>
          </cell>
          <cell r="I159">
            <v>3.5668977182886247E-4</v>
          </cell>
          <cell r="J159">
            <v>5.167813418593222E-3</v>
          </cell>
          <cell r="K159">
            <v>3.0058220328154383E-3</v>
          </cell>
          <cell r="L159">
            <v>4.1316550293818968E-3</v>
          </cell>
          <cell r="M159">
            <v>3.0094658098689417E-3</v>
          </cell>
          <cell r="N159">
            <v>7.7489134333215306E-4</v>
          </cell>
        </row>
        <row r="160">
          <cell r="H160">
            <v>5.3025429912625642E-5</v>
          </cell>
          <cell r="I160">
            <v>6.435124749489787E-6</v>
          </cell>
          <cell r="J160">
            <v>4.4167000764067777E-5</v>
          </cell>
          <cell r="K160">
            <v>3.2336573016144588E-5</v>
          </cell>
          <cell r="L160">
            <v>4.0896874196540294E-5</v>
          </cell>
          <cell r="M160">
            <v>7.9276266626458086E-5</v>
          </cell>
          <cell r="N160">
            <v>8.7085755405905563E-5</v>
          </cell>
        </row>
        <row r="161">
          <cell r="H161">
            <v>3.4633254757531496E-5</v>
          </cell>
          <cell r="I161">
            <v>0</v>
          </cell>
          <cell r="J161">
            <v>6.711921027086076E-5</v>
          </cell>
          <cell r="K161">
            <v>3.0413538024333613E-5</v>
          </cell>
          <cell r="L161">
            <v>3.3950150993296539E-5</v>
          </cell>
          <cell r="M161">
            <v>1.9994372768566403E-5</v>
          </cell>
          <cell r="N161">
            <v>9.739854223028912E-6</v>
          </cell>
        </row>
        <row r="162">
          <cell r="H162">
            <v>7.0277031337005929E-3</v>
          </cell>
          <cell r="I162">
            <v>3.5043850778650096E-3</v>
          </cell>
          <cell r="J162">
            <v>4.6099192743663539E-3</v>
          </cell>
          <cell r="K162">
            <v>1.2252750583515385E-2</v>
          </cell>
          <cell r="L162">
            <v>5.4278717943059586E-3</v>
          </cell>
          <cell r="M162">
            <v>6.3239832065462671E-3</v>
          </cell>
          <cell r="N162">
            <v>8.4413024820586147E-3</v>
          </cell>
        </row>
        <row r="163">
          <cell r="H163">
            <v>1.100859206117908E-2</v>
          </cell>
          <cell r="I163">
            <v>8.5954880582470722E-3</v>
          </cell>
          <cell r="J163">
            <v>7.8879093338345228E-3</v>
          </cell>
          <cell r="K163">
            <v>7.7980252324083947E-3</v>
          </cell>
          <cell r="L163">
            <v>1.17118619346598E-2</v>
          </cell>
          <cell r="M163">
            <v>1.4310342154698983E-2</v>
          </cell>
          <cell r="N163">
            <v>1.4555066271113998E-2</v>
          </cell>
        </row>
        <row r="164">
          <cell r="H164">
            <v>0.12026535470958549</v>
          </cell>
          <cell r="I164">
            <v>0.12844508999981616</v>
          </cell>
          <cell r="J164">
            <v>0.18231342360735031</v>
          </cell>
          <cell r="K164">
            <v>0.11628480171896843</v>
          </cell>
          <cell r="L164">
            <v>0.12634076001591479</v>
          </cell>
          <cell r="M164">
            <v>8.317465761200174E-2</v>
          </cell>
          <cell r="N164">
            <v>6.7116762518290879E-2</v>
          </cell>
        </row>
        <row r="165">
          <cell r="H165">
            <v>7.7026478858314848E-5</v>
          </cell>
          <cell r="I165">
            <v>6.343194395925646E-5</v>
          </cell>
          <cell r="J165">
            <v>6.7881235818895047E-5</v>
          </cell>
          <cell r="K165">
            <v>9.4820417673141275E-5</v>
          </cell>
          <cell r="L165">
            <v>5.4137433083925954E-5</v>
          </cell>
          <cell r="M165">
            <v>6.8985324054579832E-5</v>
          </cell>
          <cell r="N165">
            <v>3.6753626376900275E-4</v>
          </cell>
        </row>
        <row r="166">
          <cell r="H166">
            <v>4.8433549721424192E-5</v>
          </cell>
          <cell r="I166">
            <v>1.1950945963338175E-5</v>
          </cell>
          <cell r="J166">
            <v>5.8980777417854485E-5</v>
          </cell>
          <cell r="K166">
            <v>6.3726421113243783E-5</v>
          </cell>
          <cell r="L166">
            <v>6.5706599922410846E-5</v>
          </cell>
          <cell r="M166">
            <v>1.7416899122571115E-5</v>
          </cell>
          <cell r="N166">
            <v>9.1955682517420019E-5</v>
          </cell>
        </row>
        <row r="167">
          <cell r="H167">
            <v>1.8408200508781558E-4</v>
          </cell>
          <cell r="I167">
            <v>0</v>
          </cell>
          <cell r="J167">
            <v>2.1678102790479643E-4</v>
          </cell>
          <cell r="K167">
            <v>2.0952205864623602E-4</v>
          </cell>
          <cell r="L167">
            <v>1.6008801968377524E-4</v>
          </cell>
          <cell r="M167">
            <v>1.4985355969768208E-4</v>
          </cell>
          <cell r="N167">
            <v>4.680859353067424E-4</v>
          </cell>
        </row>
        <row r="168"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H169">
            <v>7.3402468393857509E-3</v>
          </cell>
          <cell r="I169">
            <v>1.2187206971998014E-2</v>
          </cell>
          <cell r="J169">
            <v>1.066994268562005E-2</v>
          </cell>
          <cell r="K169">
            <v>7.1406135315925214E-3</v>
          </cell>
          <cell r="L169">
            <v>6.0293901234048817E-3</v>
          </cell>
          <cell r="M169">
            <v>6.0207699649118662E-3</v>
          </cell>
          <cell r="N169">
            <v>1.0793190810619422E-2</v>
          </cell>
        </row>
        <row r="170">
          <cell r="H170">
            <v>1.3008889035637298E-4</v>
          </cell>
          <cell r="I170">
            <v>0</v>
          </cell>
          <cell r="J170">
            <v>3.697347959062403E-5</v>
          </cell>
          <cell r="K170">
            <v>2.5179924331235738E-4</v>
          </cell>
          <cell r="L170">
            <v>6.9728387040078285E-5</v>
          </cell>
          <cell r="M170">
            <v>1.5421252248135056E-4</v>
          </cell>
          <cell r="N170">
            <v>1.6443165658878219E-4</v>
          </cell>
        </row>
        <row r="171">
          <cell r="H171">
            <v>1.1501273069505922E-4</v>
          </cell>
          <cell r="I171">
            <v>0</v>
          </cell>
          <cell r="J171">
            <v>6.8247008081951516E-5</v>
          </cell>
          <cell r="K171">
            <v>6.2365504042116005E-5</v>
          </cell>
          <cell r="L171">
            <v>8.8792702597852497E-5</v>
          </cell>
          <cell r="M171">
            <v>1.8489583007595626E-4</v>
          </cell>
          <cell r="N171">
            <v>3.3115504358298295E-4</v>
          </cell>
        </row>
        <row r="172">
          <cell r="H172">
            <v>8.8708222064731342E-3</v>
          </cell>
          <cell r="I172">
            <v>9.3814925812204675E-3</v>
          </cell>
          <cell r="J172">
            <v>3.5323237063800954E-3</v>
          </cell>
          <cell r="K172">
            <v>7.7386774140457354E-3</v>
          </cell>
          <cell r="L172">
            <v>1.1853434064301846E-2</v>
          </cell>
          <cell r="M172">
            <v>1.0204597204737412E-2</v>
          </cell>
          <cell r="N172">
            <v>1.6968544854320429E-2</v>
          </cell>
        </row>
        <row r="173">
          <cell r="H173">
            <v>2.953121359528878E-3</v>
          </cell>
          <cell r="I173">
            <v>7.0050929415874531E-4</v>
          </cell>
          <cell r="J173">
            <v>8.6703266855342161E-4</v>
          </cell>
          <cell r="K173">
            <v>2.3016066188142588E-3</v>
          </cell>
          <cell r="L173">
            <v>4.1481077948632636E-3</v>
          </cell>
          <cell r="M173">
            <v>3.0831701849371456E-3</v>
          </cell>
          <cell r="N173">
            <v>1.4495481280573116E-2</v>
          </cell>
        </row>
        <row r="174">
          <cell r="H174">
            <v>1.5097177529034566E-3</v>
          </cell>
          <cell r="I174">
            <v>1.3559727150710623E-3</v>
          </cell>
          <cell r="J174">
            <v>1.2403032630025409E-3</v>
          </cell>
          <cell r="K174">
            <v>8.729395456673031E-4</v>
          </cell>
          <cell r="L174">
            <v>1.5094759441634923E-3</v>
          </cell>
          <cell r="M174">
            <v>2.0138597580669523E-3</v>
          </cell>
          <cell r="N174">
            <v>2.6377816966367709E-3</v>
          </cell>
        </row>
        <row r="175">
          <cell r="H175">
            <v>2.3129269705093858E-3</v>
          </cell>
          <cell r="I175">
            <v>1.9093934435271836E-3</v>
          </cell>
          <cell r="J175">
            <v>3.2629933966828542E-3</v>
          </cell>
          <cell r="K175">
            <v>2.2093601095147719E-3</v>
          </cell>
          <cell r="L175">
            <v>3.0239921799744512E-3</v>
          </cell>
          <cell r="M175">
            <v>1.3915514886559132E-3</v>
          </cell>
          <cell r="N175">
            <v>6.393927831117803E-4</v>
          </cell>
        </row>
        <row r="176">
          <cell r="H176">
            <v>4.4402556909282246E-5</v>
          </cell>
          <cell r="I176">
            <v>2.2982588391034955E-5</v>
          </cell>
          <cell r="J176">
            <v>3.432163068346468E-5</v>
          </cell>
          <cell r="K176">
            <v>2.1981769214085479E-5</v>
          </cell>
          <cell r="L176">
            <v>2.3086102675441651E-5</v>
          </cell>
          <cell r="M176">
            <v>6.0665390741403849E-5</v>
          </cell>
          <cell r="N176">
            <v>3.5120768463039548E-4</v>
          </cell>
        </row>
        <row r="177">
          <cell r="H177">
            <v>9.4148952913560011E-5</v>
          </cell>
          <cell r="I177">
            <v>1.1399363841953338E-4</v>
          </cell>
          <cell r="J177">
            <v>8.5133494226391501E-5</v>
          </cell>
          <cell r="K177">
            <v>9.4702077058260599E-5</v>
          </cell>
          <cell r="L177">
            <v>1.2942842178675207E-4</v>
          </cell>
          <cell r="M177">
            <v>6.1878319515989871E-5</v>
          </cell>
          <cell r="N177">
            <v>2.681324574339724E-4</v>
          </cell>
        </row>
        <row r="178">
          <cell r="H178">
            <v>1.1975309195177215E-2</v>
          </cell>
          <cell r="I178">
            <v>2.1472172681976136E-2</v>
          </cell>
          <cell r="J178">
            <v>8.9979062281231991E-3</v>
          </cell>
          <cell r="K178">
            <v>1.6065833120739351E-2</v>
          </cell>
          <cell r="L178">
            <v>1.1852520021775104E-2</v>
          </cell>
          <cell r="M178">
            <v>1.0788698217748992E-2</v>
          </cell>
          <cell r="N178">
            <v>1.6673198098322108E-2</v>
          </cell>
        </row>
        <row r="179"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</row>
        <row r="180">
          <cell r="H180">
            <v>1.015760879879194E-5</v>
          </cell>
          <cell r="I180">
            <v>0</v>
          </cell>
          <cell r="J180">
            <v>5.4561029239255561E-6</v>
          </cell>
          <cell r="K180">
            <v>1.9792467838792984E-5</v>
          </cell>
          <cell r="L180">
            <v>1.5303683447747519E-5</v>
          </cell>
          <cell r="M180">
            <v>4.036778577919094E-6</v>
          </cell>
          <cell r="N180">
            <v>0</v>
          </cell>
        </row>
        <row r="181"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</row>
        <row r="182">
          <cell r="H182">
            <v>1.4432680074788354E-4</v>
          </cell>
          <cell r="I182">
            <v>0</v>
          </cell>
          <cell r="J182">
            <v>0</v>
          </cell>
          <cell r="K182">
            <v>8.2838430416472875E-7</v>
          </cell>
          <cell r="L182">
            <v>3.1022603357643821E-4</v>
          </cell>
          <cell r="M182">
            <v>2.1813765930445432E-4</v>
          </cell>
          <cell r="N182">
            <v>0</v>
          </cell>
        </row>
        <row r="183">
          <cell r="H183">
            <v>7.1695583318220706E-4</v>
          </cell>
          <cell r="I183">
            <v>1.3679236610344002E-3</v>
          </cell>
          <cell r="J183">
            <v>9.2918347225109878E-4</v>
          </cell>
          <cell r="K183">
            <v>3.6108680115466127E-4</v>
          </cell>
          <cell r="L183">
            <v>1.219567770181504E-3</v>
          </cell>
          <cell r="M183">
            <v>4.6614368968308936E-4</v>
          </cell>
          <cell r="N183">
            <v>2.4349635557572276E-4</v>
          </cell>
        </row>
        <row r="184">
          <cell r="H184">
            <v>1.5513775088931624E-5</v>
          </cell>
          <cell r="I184">
            <v>2.5740498997959148E-5</v>
          </cell>
          <cell r="J184">
            <v>4.9348774490700985E-5</v>
          </cell>
          <cell r="K184">
            <v>1.3934607402199546E-5</v>
          </cell>
          <cell r="L184">
            <v>4.5179816321848481E-6</v>
          </cell>
          <cell r="M184">
            <v>2.6153776702011031E-6</v>
          </cell>
          <cell r="N184">
            <v>2.5495500760281561E-5</v>
          </cell>
        </row>
        <row r="185">
          <cell r="H185">
            <v>1.3888557681124911E-2</v>
          </cell>
          <cell r="I185">
            <v>9.9965066465645628E-3</v>
          </cell>
          <cell r="J185">
            <v>6.8396974709804669E-3</v>
          </cell>
          <cell r="K185">
            <v>1.0813699121412649E-2</v>
          </cell>
          <cell r="L185">
            <v>1.63250345671297E-2</v>
          </cell>
          <cell r="M185">
            <v>1.8611444445417315E-2</v>
          </cell>
          <cell r="N185">
            <v>1.3006429449652402E-2</v>
          </cell>
        </row>
        <row r="186">
          <cell r="H186">
            <v>1.4786667810548196E-2</v>
          </cell>
          <cell r="I186">
            <v>3.6794204710511313E-2</v>
          </cell>
          <cell r="J186">
            <v>1.4123991127706063E-2</v>
          </cell>
          <cell r="K186">
            <v>1.1827316073019355E-2</v>
          </cell>
          <cell r="L186">
            <v>1.5809723506052985E-2</v>
          </cell>
          <cell r="M186">
            <v>1.5553840524806991E-2</v>
          </cell>
          <cell r="N186">
            <v>1.9993342523172256E-2</v>
          </cell>
        </row>
        <row r="187">
          <cell r="H187">
            <v>5.479438241581332E-6</v>
          </cell>
          <cell r="I187">
            <v>0</v>
          </cell>
          <cell r="J187">
            <v>1.3594535776931834E-5</v>
          </cell>
          <cell r="K187">
            <v>1.8342795306504709E-6</v>
          </cell>
          <cell r="L187">
            <v>1.4363525420240845E-6</v>
          </cell>
          <cell r="M187">
            <v>6.1594039334446267E-6</v>
          </cell>
          <cell r="N187">
            <v>0</v>
          </cell>
        </row>
        <row r="188">
          <cell r="H188">
            <v>6.2908512075557027E-3</v>
          </cell>
          <cell r="I188">
            <v>2.6691978157347994E-2</v>
          </cell>
          <cell r="J188">
            <v>2.7558196729331485E-3</v>
          </cell>
          <cell r="K188">
            <v>4.4908784089530366E-3</v>
          </cell>
          <cell r="L188">
            <v>6.5451712634953486E-3</v>
          </cell>
          <cell r="M188">
            <v>8.2728754671244562E-3</v>
          </cell>
          <cell r="N188">
            <v>1.7836537745372711E-2</v>
          </cell>
        </row>
        <row r="189">
          <cell r="H189">
            <v>1.151401938928499E-2</v>
          </cell>
          <cell r="I189">
            <v>3.1078894629428741E-2</v>
          </cell>
          <cell r="J189">
            <v>7.2469848858938372E-3</v>
          </cell>
          <cell r="K189">
            <v>1.0593703918349472E-2</v>
          </cell>
          <cell r="L189">
            <v>1.3303053280714081E-2</v>
          </cell>
          <cell r="M189">
            <v>1.2385651613576205E-2</v>
          </cell>
          <cell r="N189">
            <v>2.1631643296745856E-2</v>
          </cell>
        </row>
        <row r="190">
          <cell r="H190">
            <v>1.6359420675821339E-4</v>
          </cell>
          <cell r="I190">
            <v>1.3348287337513101E-3</v>
          </cell>
          <cell r="J190">
            <v>1.6118364392021423E-4</v>
          </cell>
          <cell r="K190">
            <v>1.364467289574189E-4</v>
          </cell>
          <cell r="L190">
            <v>1.0164152897377704E-4</v>
          </cell>
          <cell r="M190">
            <v>2.0523133906237499E-4</v>
          </cell>
          <cell r="N190">
            <v>1.340662287169862E-4</v>
          </cell>
        </row>
        <row r="191">
          <cell r="H191">
            <v>1.2573739047048277E-5</v>
          </cell>
          <cell r="I191">
            <v>2.7579106069241943E-5</v>
          </cell>
          <cell r="J191">
            <v>1.5331954026450029E-5</v>
          </cell>
          <cell r="K191">
            <v>1.11240177987835E-5</v>
          </cell>
          <cell r="L191">
            <v>7.2339937116485717E-6</v>
          </cell>
          <cell r="M191">
            <v>9.6844781845852437E-6</v>
          </cell>
          <cell r="N191">
            <v>9.8257941132321073E-5</v>
          </cell>
        </row>
        <row r="192">
          <cell r="H192">
            <v>5.5828017728651552E-4</v>
          </cell>
          <cell r="I192">
            <v>4.9182739156814793E-4</v>
          </cell>
          <cell r="J192">
            <v>4.4392560326285928E-4</v>
          </cell>
          <cell r="K192">
            <v>9.6891378433553094E-5</v>
          </cell>
          <cell r="L192">
            <v>3.6799352126657043E-4</v>
          </cell>
          <cell r="M192">
            <v>1.0828990195479772E-3</v>
          </cell>
          <cell r="N192">
            <v>2.7844524425835594E-4</v>
          </cell>
        </row>
        <row r="193">
          <cell r="H193">
            <v>1.2161030717219204E-2</v>
          </cell>
          <cell r="I193">
            <v>4.0265494861093238E-4</v>
          </cell>
          <cell r="J193">
            <v>2.089730093294178E-2</v>
          </cell>
          <cell r="K193">
            <v>8.503690318941862E-3</v>
          </cell>
          <cell r="L193">
            <v>1.5511040523814268E-2</v>
          </cell>
          <cell r="M193">
            <v>7.6637767501491431E-3</v>
          </cell>
          <cell r="N193">
            <v>3.6352573555952021E-4</v>
          </cell>
        </row>
        <row r="194">
          <cell r="H194">
            <v>5.4102087136517008E-3</v>
          </cell>
          <cell r="I194">
            <v>1.4577396164665649E-2</v>
          </cell>
          <cell r="J194">
            <v>3.9950865811903625E-3</v>
          </cell>
          <cell r="K194">
            <v>6.6404173376456268E-3</v>
          </cell>
          <cell r="L194">
            <v>5.2638664495075725E-3</v>
          </cell>
          <cell r="M194">
            <v>4.9253815693880727E-3</v>
          </cell>
          <cell r="N194">
            <v>1.2874941417641511E-2</v>
          </cell>
        </row>
        <row r="195">
          <cell r="H195">
            <v>3.5531525140491661E-2</v>
          </cell>
          <cell r="I195">
            <v>7.0650315321112725E-2</v>
          </cell>
          <cell r="J195">
            <v>3.5199941330129006E-2</v>
          </cell>
          <cell r="K195">
            <v>3.6157318108182075E-2</v>
          </cell>
          <cell r="L195">
            <v>4.1760409344805176E-2</v>
          </cell>
          <cell r="M195">
            <v>2.9670720539959505E-2</v>
          </cell>
          <cell r="N195">
            <v>4.1907155126085276E-2</v>
          </cell>
        </row>
        <row r="196">
          <cell r="H196">
            <v>8.0407212126602085E-4</v>
          </cell>
          <cell r="I196">
            <v>3.0520877383294416E-3</v>
          </cell>
          <cell r="J196">
            <v>1.2166804710134777E-3</v>
          </cell>
          <cell r="K196">
            <v>4.6608451170754062E-4</v>
          </cell>
          <cell r="L196">
            <v>5.5310019068232881E-4</v>
          </cell>
          <cell r="M196">
            <v>8.5428089755061544E-4</v>
          </cell>
          <cell r="N196">
            <v>1.492489426528842E-3</v>
          </cell>
        </row>
        <row r="197">
          <cell r="H197">
            <v>4.9247317181671094E-2</v>
          </cell>
          <cell r="I197">
            <v>3.0616484951001121E-2</v>
          </cell>
          <cell r="J197">
            <v>4.4565143872404733E-2</v>
          </cell>
          <cell r="K197">
            <v>4.6595995821037864E-2</v>
          </cell>
          <cell r="L197">
            <v>4.5341915235091089E-2</v>
          </cell>
          <cell r="M197">
            <v>5.7658388693108291E-2</v>
          </cell>
          <cell r="N197">
            <v>4.0431567211296392E-2</v>
          </cell>
        </row>
        <row r="198">
          <cell r="H198">
            <v>6.2891093748818322E-2</v>
          </cell>
          <cell r="I198">
            <v>0.10466270753277318</v>
          </cell>
          <cell r="J198">
            <v>6.8650820660365847E-2</v>
          </cell>
          <cell r="K198">
            <v>5.6509152448362299E-2</v>
          </cell>
          <cell r="L198">
            <v>7.0280547072733096E-2</v>
          </cell>
          <cell r="M198">
            <v>5.7371644749991312E-2</v>
          </cell>
          <cell r="N198">
            <v>5.9910416258452184E-2</v>
          </cell>
        </row>
        <row r="199">
          <cell r="H199">
            <v>1.5418868013516697E-2</v>
          </cell>
          <cell r="I199">
            <v>2.1815992204306016E-2</v>
          </cell>
          <cell r="J199">
            <v>1.2716499459464799E-2</v>
          </cell>
          <cell r="K199">
            <v>1.3610502043195093E-2</v>
          </cell>
          <cell r="L199">
            <v>2.0709905491920061E-2</v>
          </cell>
          <cell r="M199">
            <v>1.4380180319298193E-2</v>
          </cell>
          <cell r="N199">
            <v>1.399473818698916E-2</v>
          </cell>
        </row>
        <row r="200">
          <cell r="H200">
            <v>1.9464394588733615E-3</v>
          </cell>
          <cell r="I200">
            <v>9.5239846292448848E-4</v>
          </cell>
          <cell r="J200">
            <v>1.3159876404333071E-3</v>
          </cell>
          <cell r="K200">
            <v>1.6580703550931448E-3</v>
          </cell>
          <cell r="L200">
            <v>2.3866956148287468E-3</v>
          </cell>
          <cell r="M200">
            <v>2.2634767094743347E-3</v>
          </cell>
          <cell r="N200">
            <v>1.3524074054976321E-3</v>
          </cell>
        </row>
        <row r="201"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</row>
        <row r="203"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</row>
        <row r="204"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</row>
        <row r="205"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</row>
        <row r="206"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  <cell r="N206">
            <v>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"/>
      <sheetName val="Pr-SeleccSop"/>
      <sheetName val="Summmary Weekly - Global"/>
      <sheetName val="Regional Summary BOUGHT MED"/>
      <sheetName val="PUBOBJ1"/>
      <sheetName val="Postales"/>
      <sheetName val=".EvaluaciónTV"/>
      <sheetName val="obracun"/>
      <sheetName val="Summmary_Weekly_-_Global"/>
      <sheetName val="Regional_Summary_BOUGHT_MED"/>
      <sheetName val="VALUE"/>
      <sheetName val="Summmary_Weekly_-_Global1"/>
      <sheetName val="Regional_Summary_BOUGHT_MED1"/>
      <sheetName val="_EvaluaciónTV"/>
      <sheetName val="Optico"/>
      <sheetName val="Obje Mz'02 Cot y Pol (O)"/>
      <sheetName val="#REF"/>
      <sheetName val="Summmary_Weekly_-_Global2"/>
      <sheetName val="Regional_Summary_BOUGHT_MED2"/>
      <sheetName val="_EvaluaciónTV1"/>
      <sheetName val="Obje_Mz'02_Cot_y_Pol_(O)"/>
      <sheetName val="Summmary_Weekly_-_Global3"/>
      <sheetName val="Regional_Summary_BOUGHT_MED3"/>
      <sheetName val="_EvaluaciónTV2"/>
      <sheetName val="Obje_Mz'02_Cot_y_Pol_(O)1"/>
      <sheetName val="Summmary_Weekly_-_Global4"/>
      <sheetName val="Regional_Summary_BOUGHT_MED4"/>
      <sheetName val="_EvaluaciónTV3"/>
      <sheetName val="Obje_Mz'02_Cot_y_Pol_(O)2"/>
      <sheetName val="buscarv"/>
      <sheetName val="PIANO GENERALE"/>
      <sheetName val="FRECEFECBAILEYS"/>
      <sheetName val="CPMREPOR"/>
      <sheetName val="Summmary_Weekly_-_Global5"/>
      <sheetName val="Regional_Summary_BOUGHT_MED5"/>
      <sheetName val="_EvaluaciónTV4"/>
      <sheetName val="Obje_Mz'02_Cot_y_Pol_(O)3"/>
      <sheetName val="Summmary_Weekly_-_Global6"/>
      <sheetName val="Regional_Summary_BOUGHT_MED6"/>
      <sheetName val="_EvaluaciónTV5"/>
      <sheetName val="Obje_Mz'02_Cot_y_Pol_(O)4"/>
      <sheetName val="Summmary_Weekly_-_Global7"/>
      <sheetName val="Regional_Summary_BOUGHT_MED7"/>
      <sheetName val="_EvaluaciónTV6"/>
      <sheetName val="Obje_Mz'02_Cot_y_Pol_(O)5"/>
      <sheetName val="Summmary_Weekly_-_Global8"/>
      <sheetName val="Regional_Summary_BOUGHT_MED8"/>
      <sheetName val="_EvaluaciónTV7"/>
      <sheetName val="Obje_Mz'02_Cot_y_Pol_(O)6"/>
      <sheetName val="LARCAL"/>
      <sheetName val="PIANO_GENERALE"/>
      <sheetName val="Summmary_Weekly_-_Global9"/>
      <sheetName val="Regional_Summary_BOUGHT_MED9"/>
      <sheetName val="_EvaluaciónTV8"/>
      <sheetName val="Obje_Mz'02_Cot_y_Pol_(O)7"/>
      <sheetName val="PIANO_GENERALE1"/>
      <sheetName val="Summmary_Weekly_-_Global10"/>
      <sheetName val="Regional_Summary_BOUGHT_MED10"/>
      <sheetName val="_EvaluaciónTV9"/>
      <sheetName val="Summmary_Weekly_-_Global11"/>
      <sheetName val="Regional_Summary_BOUGHT_MED11"/>
      <sheetName val="_EvaluaciónTV10"/>
      <sheetName val="Summmary_Weekly_-_Global12"/>
      <sheetName val="Regional_Summary_BOUGHT_MED12"/>
      <sheetName val="_EvaluaciónTV11"/>
      <sheetName val="Summmary_Weekly_-_Global13"/>
      <sheetName val="Regional_Summary_BOUGHT_MED13"/>
      <sheetName val="_EvaluaciónTV12"/>
      <sheetName val="Summmary_Weekly_-_Global14"/>
      <sheetName val="Regional_Summary_BOUGHT_MED14"/>
      <sheetName val="_EvaluaciónTV13"/>
      <sheetName val="Summmary_Weekly_-_Global15"/>
      <sheetName val="Regional_Summary_BOUGHT_MED15"/>
      <sheetName val="_EvaluaciónTV14"/>
      <sheetName val="Summmary_Weekly_-_Global16"/>
      <sheetName val="Regional_Summary_BOUGHT_MED16"/>
      <sheetName val="_EvaluaciónTV15"/>
      <sheetName val="Summmary_Weekly_-_Global17"/>
      <sheetName val="Regional_Summary_BOUGHT_MED17"/>
      <sheetName val="_EvaluaciónTV16"/>
      <sheetName val="Piano Affissione"/>
      <sheetName val="TVE 1"/>
      <sheetName val="Summmary_Weekly_-_Global19"/>
      <sheetName val="Regional_Summary_BOUGHT_MED19"/>
      <sheetName val="_EvaluaciónTV18"/>
      <sheetName val="Obje_Mz'02_Cot_y_Pol_(O)8"/>
      <sheetName val="PIANO_GENERALE2"/>
      <sheetName val="Piano_Affissione1"/>
      <sheetName val="TVE_11"/>
      <sheetName val="Summmary_Weekly_-_Global18"/>
      <sheetName val="Regional_Summary_BOUGHT_MED18"/>
      <sheetName val="_EvaluaciónTV17"/>
      <sheetName val="Piano_Affissione"/>
      <sheetName val="TVE_1"/>
      <sheetName val="Summmary_Weekly_-_Global20"/>
      <sheetName val="Regional_Summary_BOUGHT_MED20"/>
      <sheetName val="_EvaluaciónTV19"/>
      <sheetName val="Obje_Mz'02_Cot_y_Pol_(O)9"/>
      <sheetName val="PIANO_GENERALE3"/>
      <sheetName val="Piano_Affissione2"/>
      <sheetName val="TVE_12"/>
      <sheetName val="Summmary_Weekly_-_Global21"/>
      <sheetName val="Regional_Summary_BOUGHT_MED21"/>
      <sheetName val="_EvaluaciónTV20"/>
      <sheetName val="Obje_Mz'02_Cot_y_Pol_(O)10"/>
      <sheetName val="PIANO_GENERALE4"/>
      <sheetName val="Piano_Affissione3"/>
      <sheetName val="TVE_13"/>
      <sheetName val="Summmary_Weekly_-_Global22"/>
      <sheetName val="Regional_Summary_BOUGHT_MED22"/>
      <sheetName val="_EvaluaciónTV21"/>
      <sheetName val="Obje_Mz'02_Cot_y_Pol_(O)11"/>
      <sheetName val="Parámetros"/>
      <sheetName val="TVE_14"/>
      <sheetName val="Piano_Affissione4"/>
      <sheetName val="PIANO_GENERALE5"/>
      <sheetName val="Assumptions"/>
      <sheetName val="TVE1 can"/>
      <sheetName val="Functional"/>
      <sheetName val="PIANO_GENERALE6"/>
      <sheetName val="Summmary_Weekly_-_Global23"/>
      <sheetName val="Regional_Summary_BOUGHT_MED23"/>
      <sheetName val="_EvaluaciónTV22"/>
      <sheetName val="Obje_Mz'02_Cot_y_Pol_(O)12"/>
      <sheetName val="PIANO_GENERALE7"/>
      <sheetName val="Piano_Affissione5"/>
      <sheetName val="TVE_15"/>
      <sheetName val="Summmary_Weekly_-_Global25"/>
      <sheetName val="Regional_Summary_BOUGHT_MED25"/>
      <sheetName val="_EvaluaciónTV24"/>
      <sheetName val="Obje_Mz'02_Cot_y_Pol_(O)14"/>
      <sheetName val="PIANO_GENERALE8"/>
      <sheetName val="Piano_Affissione7"/>
      <sheetName val="TVE_17"/>
      <sheetName val="Summmary_Weekly_-_Global24"/>
      <sheetName val="Regional_Summary_BOUGHT_MED24"/>
      <sheetName val="_EvaluaciónTV23"/>
      <sheetName val="Obje_Mz'02_Cot_y_Pol_(O)13"/>
      <sheetName val="Piano_Affissione6"/>
      <sheetName val="TVE_16"/>
      <sheetName val="PIANO_GENERALE9"/>
      <sheetName val="Datos Mar12 Mar13"/>
      <sheetName val="Summmary_Weekly_-_Global26"/>
      <sheetName val="Regional_Summary_BOUGHT_MED26"/>
      <sheetName val="_EvaluaciónTV25"/>
      <sheetName val="Obje_Mz'02_Cot_y_Pol_(O)15"/>
      <sheetName val="Piano_Affissione8"/>
      <sheetName val="TVE_18"/>
      <sheetName val="Summmary_Weekly_-_Global27"/>
      <sheetName val="Regional_Summary_BOUGHT_MED27"/>
      <sheetName val="_EvaluaciónTV26"/>
      <sheetName val="Obje_Mz'02_Cot_y_Pol_(O)16"/>
      <sheetName val="PIANO_GENERALE10"/>
      <sheetName val="Piano_Affissione9"/>
      <sheetName val="TVE_19"/>
      <sheetName val="Datos_Mar12_Mar13"/>
      <sheetName val="Summmary_Weekly_-_Global28"/>
      <sheetName val="Regional_Summary_BOUGHT_MED28"/>
      <sheetName val="_EvaluaciónTV27"/>
      <sheetName val="Obje_Mz'02_Cot_y_Pol_(O)17"/>
      <sheetName val="PIANO_GENERALE11"/>
      <sheetName val="Piano_Affissione10"/>
      <sheetName val="TVE_110"/>
      <sheetName val="Datos_Mar12_Mar131"/>
      <sheetName val="Pauta con 24 x seg"/>
      <sheetName val="2do"/>
      <sheetName val="MAESTRO_NATA"/>
      <sheetName val="FRANJAS SPOT"/>
      <sheetName val="GRP´S X CANAL"/>
      <sheetName val="MIX INVERSION"/>
      <sheetName val="Summmary_Weekly_-_Global29"/>
      <sheetName val="Regional_Summary_BOUGHT_MED29"/>
      <sheetName val="_EvaluaciónTV28"/>
      <sheetName val="Obje_Mz'02_Cot_y_Pol_(O)18"/>
      <sheetName val="PIANO_GENERALE12"/>
      <sheetName val="Piano_Affissione11"/>
      <sheetName val="TVE_111"/>
      <sheetName val="Datos_Mar12_Mar132"/>
      <sheetName val="Pauta_con_24_x_seg"/>
      <sheetName val="FRANJAS_SPOT"/>
      <sheetName val="GRP´S_X_CANAL"/>
      <sheetName val="MIX_INVERSION"/>
      <sheetName val="TVE1_can"/>
      <sheetName val="Resumo"/>
      <sheetName val="plan-gaz1"/>
      <sheetName val="Menus"/>
      <sheetName val="tve20&quot;"/>
      <sheetName val="TV RC NC"/>
      <sheetName val="Summmary_Weekly_-_Global32"/>
      <sheetName val="Regional_Summary_BOUGHT_MED32"/>
      <sheetName val="_EvaluaciónTV31"/>
      <sheetName val="Obje_Mz'02_Cot_y_Pol_(O)21"/>
      <sheetName val="PIANO_GENERALE15"/>
      <sheetName val="Piano_Affissione14"/>
      <sheetName val="TVE_114"/>
      <sheetName val="Datos_Mar12_Mar135"/>
      <sheetName val="Pauta_con_24_x_seg3"/>
      <sheetName val="FRANJAS_SPOT3"/>
      <sheetName val="GRP´S_X_CANAL3"/>
      <sheetName val="MIX_INVERSION3"/>
      <sheetName val="TVE1_can3"/>
      <sheetName val="Summmary_Weekly_-_Global30"/>
      <sheetName val="Regional_Summary_BOUGHT_MED30"/>
      <sheetName val="_EvaluaciónTV29"/>
      <sheetName val="Obje_Mz'02_Cot_y_Pol_(O)19"/>
      <sheetName val="PIANO_GENERALE13"/>
      <sheetName val="Piano_Affissione12"/>
      <sheetName val="TVE_112"/>
      <sheetName val="Datos_Mar12_Mar133"/>
      <sheetName val="Pauta_con_24_x_seg1"/>
      <sheetName val="FRANJAS_SPOT1"/>
      <sheetName val="GRP´S_X_CANAL1"/>
      <sheetName val="MIX_INVERSION1"/>
      <sheetName val="TVE1_can1"/>
      <sheetName val="Summmary_Weekly_-_Global31"/>
      <sheetName val="Regional_Summary_BOUGHT_MED31"/>
      <sheetName val="_EvaluaciónTV30"/>
      <sheetName val="Obje_Mz'02_Cot_y_Pol_(O)20"/>
      <sheetName val="PIANO_GENERALE14"/>
      <sheetName val="Piano_Affissione13"/>
      <sheetName val="TVE_113"/>
      <sheetName val="Datos_Mar12_Mar134"/>
      <sheetName val="Pauta_con_24_x_seg2"/>
      <sheetName val="FRANJAS_SPOT2"/>
      <sheetName val="GRP´S_X_CANAL2"/>
      <sheetName val="MIX_INVERSION2"/>
      <sheetName val="TVE1_can2"/>
      <sheetName val="Scheda Ott"/>
      <sheetName val="PIANO_GENERALE16"/>
      <sheetName val="TVE1_can4"/>
      <sheetName val="Summmary_Weekly_-_Global33"/>
      <sheetName val="Regional_Summary_BOUGHT_MED33"/>
      <sheetName val="_EvaluaciónTV32"/>
      <sheetName val="Obje_Mz'02_Cot_y_Pol_(O)22"/>
      <sheetName val="PIANO_GENERALE17"/>
      <sheetName val="Piano_Affissione15"/>
      <sheetName val="TVE_115"/>
      <sheetName val="TVE1_can5"/>
      <sheetName val="Summmary_Weekly_-_Global34"/>
      <sheetName val="Regional_Summary_BOUGHT_MED34"/>
      <sheetName val="_EvaluaciónTV33"/>
      <sheetName val="Obje_Mz'02_Cot_y_Pol_(O)23"/>
      <sheetName val="PIANO_GENERALE18"/>
      <sheetName val="Piano_Affissione16"/>
      <sheetName val="TVE_116"/>
      <sheetName val="Datos_Mar12_Mar136"/>
      <sheetName val="Pauta_con_24_x_seg4"/>
      <sheetName val="FRANJAS_SPOT4"/>
      <sheetName val="GRP´S_X_CANAL4"/>
      <sheetName val="MIX_INVERSION4"/>
      <sheetName val="Datos_Mar12_Mar137"/>
      <sheetName val="Pauta_con_24_x_seg5"/>
      <sheetName val="FRANJAS_SPOT5"/>
      <sheetName val="GRP´S_X_CANAL5"/>
      <sheetName val="MIX_INVERSION5"/>
      <sheetName val="Summmary_Weekly_-_Global35"/>
      <sheetName val="Regional_Summary_BOUGHT_MED35"/>
      <sheetName val="_EvaluaciónTV34"/>
      <sheetName val="Obje_Mz'02_Cot_y_Pol_(O)24"/>
      <sheetName val="Piano_Affissione17"/>
      <sheetName val="TVE_117"/>
      <sheetName val="Datos_Mar12_Mar138"/>
      <sheetName val="Pauta_con_24_x_seg6"/>
      <sheetName val="FRANJAS_SPOT6"/>
      <sheetName val="GRP´S_X_CANAL6"/>
      <sheetName val="MIX_INVERSION6"/>
      <sheetName val="TVE1_can6"/>
      <sheetName val="Summmary_Weekly_-_Global36"/>
      <sheetName val="Regional_Summary_BOUGHT_MED36"/>
      <sheetName val="_EvaluaciónTV35"/>
      <sheetName val="Obje_Mz'02_Cot_y_Pol_(O)25"/>
      <sheetName val="PIANO_GENERALE19"/>
      <sheetName val="Piano_Affissione18"/>
      <sheetName val="TVE_118"/>
      <sheetName val="Datos_Mar12_Mar139"/>
      <sheetName val="Pauta_con_24_x_seg7"/>
      <sheetName val="FRANJAS_SPOT7"/>
      <sheetName val="GRP´S_X_CANAL7"/>
      <sheetName val="MIX_INVERSION7"/>
      <sheetName val="TVE1_can7"/>
      <sheetName val="DATOS_DIA"/>
      <sheetName val="mq remnant5-17"/>
      <sheetName val="loan data"/>
      <sheetName val="PIANO_GENERALE20"/>
      <sheetName val="Summmary_Weekly_-_Global40"/>
      <sheetName val="Regional_Summary_BOUGHT_MED40"/>
      <sheetName val="_EvaluaciónTV39"/>
      <sheetName val="Obje_Mz'02_Cot_y_Pol_(O)29"/>
      <sheetName val="PIANO_GENERALE24"/>
      <sheetName val="Piano_Affissione22"/>
      <sheetName val="TVE_122"/>
      <sheetName val="Datos_Mar12_Mar1311"/>
      <sheetName val="TVE1_can11"/>
      <sheetName val="Summmary_Weekly_-_Global39"/>
      <sheetName val="Regional_Summary_BOUGHT_MED39"/>
      <sheetName val="_EvaluaciónTV38"/>
      <sheetName val="Obje_Mz'02_Cot_y_Pol_(O)28"/>
      <sheetName val="PIANO_GENERALE23"/>
      <sheetName val="Piano_Affissione21"/>
      <sheetName val="TVE_121"/>
      <sheetName val="Datos_Mar12_Mar1310"/>
      <sheetName val="TVE1_can10"/>
      <sheetName val="Summmary_Weekly_-_Global37"/>
      <sheetName val="Regional_Summary_BOUGHT_MED37"/>
      <sheetName val="_EvaluaciónTV36"/>
      <sheetName val="Obje_Mz'02_Cot_y_Pol_(O)26"/>
      <sheetName val="PIANO_GENERALE21"/>
      <sheetName val="Piano_Affissione19"/>
      <sheetName val="TVE_119"/>
      <sheetName val="TVE1_can8"/>
      <sheetName val="Summmary_Weekly_-_Global38"/>
      <sheetName val="Regional_Summary_BOUGHT_MED38"/>
      <sheetName val="_EvaluaciónTV37"/>
      <sheetName val="Obje_Mz'02_Cot_y_Pol_(O)27"/>
      <sheetName val="PIANO_GENERALE22"/>
      <sheetName val="Piano_Affissione20"/>
      <sheetName val="TVE_120"/>
      <sheetName val="TVE1_can9"/>
      <sheetName val="dreams come true"/>
      <sheetName val="chi d hc detail act"/>
      <sheetName val="chi d jvf &amp; bud"/>
      <sheetName val="data"/>
      <sheetName val="wksPreferences"/>
      <sheetName val="mil d hc detail act "/>
      <sheetName val="mil d jvf &amp; bud"/>
      <sheetName val="opciona"/>
      <sheetName val="gloria"/>
      <sheetName val="tv3 2"/>
      <sheetName val="RATIOS"/>
      <sheetName val="MACMASK1"/>
      <sheetName val="ratio duraciones"/>
      <sheetName val="PPTO"/>
      <sheetName val="Pauta_con_24_x_seg8"/>
      <sheetName val="FRANJAS_SPOT8"/>
      <sheetName val="GRP´S_X_CANAL8"/>
      <sheetName val="MIX_INVERSION8"/>
      <sheetName val="Scheda_Ott"/>
      <sheetName val="CARÁTULA"/>
      <sheetName val="CAMBIOS"/>
      <sheetName val="RESUMEN ECONÓMICO"/>
      <sheetName val="RESUM ECO X MESES"/>
      <sheetName val="TIT PRENSA"/>
      <sheetName val="TIT. PRENSA"/>
      <sheetName val="CAL. PRENSA"/>
      <sheetName val="CAL PRENSA"/>
      <sheetName val="TIT REVISTAS"/>
      <sheetName val="CAL REVISTAS"/>
      <sheetName val="CAL PRODUCCION"/>
      <sheetName val="TIT INTERNET"/>
      <sheetName val="CAL INTERNET"/>
      <sheetName val="Reco"/>
      <sheetName val="Optico "/>
      <sheetName val="TIT RADIO"/>
      <sheetName val="RK. RADIO "/>
      <sheetName val="CAL RADIO "/>
      <sheetName val="Summmary_Weekly_-_Global41"/>
      <sheetName val="Regional_Summary_BOUGHT_MED41"/>
      <sheetName val="_EvaluaciónTV40"/>
      <sheetName val="Obje_Mz'02_Cot_y_Pol_(O)30"/>
      <sheetName val="PIANO_GENERALE25"/>
      <sheetName val="Piano_Affissione23"/>
      <sheetName val="TVE_123"/>
      <sheetName val="Datos_Mar12_Mar1312"/>
      <sheetName val="TVE1_can12"/>
      <sheetName val="Summmary_Weekly_-_Global43"/>
      <sheetName val="Regional_Summary_BOUGHT_MED43"/>
      <sheetName val="_EvaluaciónTV42"/>
      <sheetName val="Obje_Mz'02_Cot_y_Pol_(O)32"/>
      <sheetName val="PIANO_GENERALE27"/>
      <sheetName val="Piano_Affissione25"/>
      <sheetName val="TVE_125"/>
      <sheetName val="Datos_Mar12_Mar1314"/>
      <sheetName val="Pauta_con_24_x_seg10"/>
      <sheetName val="TVE1_can14"/>
      <sheetName val="FRANJAS_SPOT10"/>
      <sheetName val="GRP´S_X_CANAL10"/>
      <sheetName val="MIX_INVERSION10"/>
      <sheetName val="Scheda_Ott2"/>
      <sheetName val="Summmary_Weekly_-_Global42"/>
      <sheetName val="Regional_Summary_BOUGHT_MED42"/>
      <sheetName val="_EvaluaciónTV41"/>
      <sheetName val="Obje_Mz'02_Cot_y_Pol_(O)31"/>
      <sheetName val="PIANO_GENERALE26"/>
      <sheetName val="Piano_Affissione24"/>
      <sheetName val="TVE_124"/>
      <sheetName val="Datos_Mar12_Mar1313"/>
      <sheetName val="Pauta_con_24_x_seg9"/>
      <sheetName val="TVE1_can13"/>
      <sheetName val="FRANJAS_SPOT9"/>
      <sheetName val="GRP´S_X_CANAL9"/>
      <sheetName val="MIX_INVERSION9"/>
      <sheetName val="Scheda_Ott1"/>
      <sheetName val="Summmary_Weekly_-_Global45"/>
      <sheetName val="Regional_Summary_BOUGHT_MED45"/>
      <sheetName val="_EvaluaciónTV44"/>
      <sheetName val="Obje_Mz'02_Cot_y_Pol_(O)34"/>
      <sheetName val="PIANO_GENERALE29"/>
      <sheetName val="Piano_Affissione27"/>
      <sheetName val="TVE_127"/>
      <sheetName val="Datos_Mar12_Mar1316"/>
      <sheetName val="Pauta_con_24_x_seg12"/>
      <sheetName val="FRANJAS_SPOT12"/>
      <sheetName val="GRP´S_X_CANAL12"/>
      <sheetName val="MIX_INVERSION12"/>
      <sheetName val="TVE1_can16"/>
      <sheetName val="Scheda_Ott4"/>
      <sheetName val="Summmary_Weekly_-_Global44"/>
      <sheetName val="Regional_Summary_BOUGHT_MED44"/>
      <sheetName val="_EvaluaciónTV43"/>
      <sheetName val="Obje_Mz'02_Cot_y_Pol_(O)33"/>
      <sheetName val="PIANO_GENERALE28"/>
      <sheetName val="Piano_Affissione26"/>
      <sheetName val="TVE_126"/>
      <sheetName val="Datos_Mar12_Mar1315"/>
      <sheetName val="Pauta_con_24_x_seg11"/>
      <sheetName val="FRANJAS_SPOT11"/>
      <sheetName val="GRP´S_X_CANAL11"/>
      <sheetName val="MIX_INVERSION11"/>
      <sheetName val="TVE1_can15"/>
      <sheetName val="Scheda_Ott3"/>
      <sheetName val="Summmary_Weekly_-_Global48"/>
      <sheetName val="Regional_Summary_BOUGHT_MED48"/>
      <sheetName val="_EvaluaciónTV47"/>
      <sheetName val="Obje_Mz'02_Cot_y_Pol_(O)37"/>
      <sheetName val="PIANO_GENERALE32"/>
      <sheetName val="Piano_Affissione30"/>
      <sheetName val="TVE_130"/>
      <sheetName val="Datos_Mar12_Mar1319"/>
      <sheetName val="Pauta_con_24_x_seg15"/>
      <sheetName val="TVE1_can19"/>
      <sheetName val="FRANJAS_SPOT15"/>
      <sheetName val="GRP´S_X_CANAL15"/>
      <sheetName val="MIX_INVERSION15"/>
      <sheetName val="Scheda_Ott7"/>
      <sheetName val="TV_RC_NC2"/>
      <sheetName val="Summmary_Weekly_-_Global46"/>
      <sheetName val="Regional_Summary_BOUGHT_MED46"/>
      <sheetName val="_EvaluaciónTV45"/>
      <sheetName val="Obje_Mz'02_Cot_y_Pol_(O)35"/>
      <sheetName val="PIANO_GENERALE30"/>
      <sheetName val="Piano_Affissione28"/>
      <sheetName val="TVE_128"/>
      <sheetName val="Datos_Mar12_Mar1317"/>
      <sheetName val="TVE1_can17"/>
      <sheetName val="Pauta_con_24_x_seg13"/>
      <sheetName val="FRANJAS_SPOT13"/>
      <sheetName val="GRP´S_X_CANAL13"/>
      <sheetName val="MIX_INVERSION13"/>
      <sheetName val="TV_RC_NC"/>
      <sheetName val="Scheda_Ott5"/>
      <sheetName val="mq_remnant5-171"/>
      <sheetName val="loan_data1"/>
      <sheetName val="Summmary_Weekly_-_Global47"/>
      <sheetName val="Regional_Summary_BOUGHT_MED47"/>
      <sheetName val="_EvaluaciónTV46"/>
      <sheetName val="Obje_Mz'02_Cot_y_Pol_(O)36"/>
      <sheetName val="PIANO_GENERALE31"/>
      <sheetName val="Piano_Affissione29"/>
      <sheetName val="TVE_129"/>
      <sheetName val="Datos_Mar12_Mar1318"/>
      <sheetName val="Pauta_con_24_x_seg14"/>
      <sheetName val="TVE1_can18"/>
      <sheetName val="FRANJAS_SPOT14"/>
      <sheetName val="GRP´S_X_CANAL14"/>
      <sheetName val="MIX_INVERSION14"/>
      <sheetName val="Scheda_Ott6"/>
      <sheetName val="TV_RC_NC1"/>
      <sheetName val="mq_remnant5-17"/>
      <sheetName val="loan_data"/>
      <sheetName val="12"/>
      <sheetName val="Facebook Dump"/>
      <sheetName val="Summmary_Weekly_-_Global49"/>
      <sheetName val="Regional_Summary_BOUGHT_MED49"/>
      <sheetName val="_EvaluaciónTV48"/>
      <sheetName val="Obje_Mz'02_Cot_y_Pol_(O)38"/>
      <sheetName val="PIANO_GENERALE33"/>
      <sheetName val="Piano_Affissione31"/>
      <sheetName val="TVE_131"/>
      <sheetName val="Datos_Mar12_Mar1320"/>
      <sheetName val="Pauta_con_24_x_seg16"/>
      <sheetName val="TVE1_can20"/>
      <sheetName val="FRANJAS_SPOT16"/>
      <sheetName val="GRP´S_X_CANAL16"/>
      <sheetName val="MIX_INVERSION16"/>
      <sheetName val="Scheda_Ott8"/>
      <sheetName val="TV_RC_NC3"/>
      <sheetName val="mq_remnant5-172"/>
      <sheetName val="loan_data2"/>
      <sheetName val="RESUMEN_ECONÓMICO"/>
      <sheetName val="RESUM_ECO_X_MESES"/>
      <sheetName val="TIT_PRENSA"/>
      <sheetName val="TIT__PRENSA"/>
      <sheetName val="CAL__PRENSA"/>
      <sheetName val="CAL_PRENSA"/>
      <sheetName val="TIT_REVISTAS"/>
      <sheetName val="CAL_REVISTAS"/>
      <sheetName val="CAL_PRODUCCION"/>
      <sheetName val="TIT_INTERNET"/>
      <sheetName val="CAL_INTERNET"/>
      <sheetName val="Optico_"/>
      <sheetName val="TIT_RADIO"/>
      <sheetName val="RK__RADIO_"/>
      <sheetName val="CAL_RADIO_"/>
      <sheetName val="dreams_come_true"/>
      <sheetName val="chi_d_hc_detail_act"/>
      <sheetName val="chi_d_jvf_&amp;_bud"/>
      <sheetName val="mil_d_hc_detail_act_"/>
      <sheetName val="mil_d_jvf_&amp;_bud"/>
      <sheetName val="tv3_2"/>
      <sheetName val="Facebook_Dump"/>
      <sheetName val="Summmary_Weekly_-_Global52"/>
      <sheetName val="Regional_Summary_BOUGHT_MED52"/>
      <sheetName val="_EvaluaciónTV51"/>
      <sheetName val="Obje_Mz'02_Cot_y_Pol_(O)41"/>
      <sheetName val="PIANO_GENERALE36"/>
      <sheetName val="Piano_Affissione34"/>
      <sheetName val="TVE_134"/>
      <sheetName val="Datos_Mar12_Mar1323"/>
      <sheetName val="Pauta_con_24_x_seg19"/>
      <sheetName val="TVE1_can23"/>
      <sheetName val="FRANJAS_SPOT19"/>
      <sheetName val="GRP´S_X_CANAL19"/>
      <sheetName val="MIX_INVERSION19"/>
      <sheetName val="Scheda_Ott11"/>
      <sheetName val="TV_RC_NC6"/>
      <sheetName val="mq_remnant5-175"/>
      <sheetName val="loan_data5"/>
      <sheetName val="dreams_come_true3"/>
      <sheetName val="chi_d_hc_detail_act3"/>
      <sheetName val="chi_d_jvf_&amp;_bud3"/>
      <sheetName val="mil_d_hc_detail_act_3"/>
      <sheetName val="mil_d_jvf_&amp;_bud3"/>
      <sheetName val="tv3_23"/>
      <sheetName val="RESUMEN_ECONÓMICO3"/>
      <sheetName val="RESUM_ECO_X_MESES3"/>
      <sheetName val="TIT_PRENSA3"/>
      <sheetName val="TIT__PRENSA3"/>
      <sheetName val="CAL__PRENSA3"/>
      <sheetName val="CAL_PRENSA3"/>
      <sheetName val="TIT_REVISTAS3"/>
      <sheetName val="CAL_REVISTAS3"/>
      <sheetName val="CAL_PRODUCCION3"/>
      <sheetName val="TIT_INTERNET3"/>
      <sheetName val="CAL_INTERNET3"/>
      <sheetName val="Optico_3"/>
      <sheetName val="TIT_RADIO3"/>
      <sheetName val="RK__RADIO_3"/>
      <sheetName val="CAL_RADIO_3"/>
      <sheetName val="Summmary_Weekly_-_Global50"/>
      <sheetName val="Regional_Summary_BOUGHT_MED50"/>
      <sheetName val="_EvaluaciónTV49"/>
      <sheetName val="Obje_Mz'02_Cot_y_Pol_(O)39"/>
      <sheetName val="PIANO_GENERALE34"/>
      <sheetName val="Piano_Affissione32"/>
      <sheetName val="TVE_132"/>
      <sheetName val="Datos_Mar12_Mar1321"/>
      <sheetName val="Pauta_con_24_x_seg17"/>
      <sheetName val="TVE1_can21"/>
      <sheetName val="FRANJAS_SPOT17"/>
      <sheetName val="GRP´S_X_CANAL17"/>
      <sheetName val="MIX_INVERSION17"/>
      <sheetName val="Scheda_Ott9"/>
      <sheetName val="TV_RC_NC4"/>
      <sheetName val="mq_remnant5-173"/>
      <sheetName val="loan_data3"/>
      <sheetName val="dreams_come_true1"/>
      <sheetName val="chi_d_hc_detail_act1"/>
      <sheetName val="chi_d_jvf_&amp;_bud1"/>
      <sheetName val="mil_d_hc_detail_act_1"/>
      <sheetName val="mil_d_jvf_&amp;_bud1"/>
      <sheetName val="tv3_21"/>
      <sheetName val="RESUMEN_ECONÓMICO1"/>
      <sheetName val="RESUM_ECO_X_MESES1"/>
      <sheetName val="TIT_PRENSA1"/>
      <sheetName val="TIT__PRENSA1"/>
      <sheetName val="CAL__PRENSA1"/>
      <sheetName val="CAL_PRENSA1"/>
      <sheetName val="TIT_REVISTAS1"/>
      <sheetName val="CAL_REVISTAS1"/>
      <sheetName val="CAL_PRODUCCION1"/>
      <sheetName val="TIT_INTERNET1"/>
      <sheetName val="CAL_INTERNET1"/>
      <sheetName val="Optico_1"/>
      <sheetName val="TIT_RADIO1"/>
      <sheetName val="RK__RADIO_1"/>
      <sheetName val="CAL_RADIO_1"/>
      <sheetName val="Summmary_Weekly_-_Global51"/>
      <sheetName val="Regional_Summary_BOUGHT_MED51"/>
      <sheetName val="_EvaluaciónTV50"/>
      <sheetName val="Obje_Mz'02_Cot_y_Pol_(O)40"/>
      <sheetName val="PIANO_GENERALE35"/>
      <sheetName val="Piano_Affissione33"/>
      <sheetName val="TVE_133"/>
      <sheetName val="Datos_Mar12_Mar1322"/>
      <sheetName val="Pauta_con_24_x_seg18"/>
      <sheetName val="TVE1_can22"/>
      <sheetName val="FRANJAS_SPOT18"/>
      <sheetName val="GRP´S_X_CANAL18"/>
      <sheetName val="MIX_INVERSION18"/>
      <sheetName val="Scheda_Ott10"/>
      <sheetName val="TV_RC_NC5"/>
      <sheetName val="mq_remnant5-174"/>
      <sheetName val="loan_data4"/>
      <sheetName val="dreams_come_true2"/>
      <sheetName val="chi_d_hc_detail_act2"/>
      <sheetName val="chi_d_jvf_&amp;_bud2"/>
      <sheetName val="mil_d_hc_detail_act_2"/>
      <sheetName val="mil_d_jvf_&amp;_bud2"/>
      <sheetName val="tv3_22"/>
      <sheetName val="RESUMEN_ECONÓMICO2"/>
      <sheetName val="RESUM_ECO_X_MESES2"/>
      <sheetName val="TIT_PRENSA2"/>
      <sheetName val="TIT__PRENSA2"/>
      <sheetName val="CAL__PRENSA2"/>
      <sheetName val="CAL_PRENSA2"/>
      <sheetName val="TIT_REVISTAS2"/>
      <sheetName val="CAL_REVISTAS2"/>
      <sheetName val="CAL_PRODUCCION2"/>
      <sheetName val="TIT_INTERNET2"/>
      <sheetName val="CAL_INTERNET2"/>
      <sheetName val="Optico_2"/>
      <sheetName val="TIT_RADIO2"/>
      <sheetName val="RK__RADIO_2"/>
      <sheetName val="CAL_RADIO_2"/>
      <sheetName val="Summmary_Weekly_-_Global53"/>
      <sheetName val="Regional_Summary_BOUGHT_MED53"/>
      <sheetName val="_EvaluaciónTV52"/>
      <sheetName val="Obje_Mz'02_Cot_y_Pol_(O)42"/>
      <sheetName val="PIANO_GENERALE37"/>
      <sheetName val="Piano_Affissione35"/>
      <sheetName val="TVE_135"/>
      <sheetName val="Datos_Mar12_Mar1324"/>
      <sheetName val="Pauta_con_24_x_seg20"/>
      <sheetName val="TVE1_can24"/>
      <sheetName val="FRANJAS_SPOT20"/>
      <sheetName val="GRP´S_X_CANAL20"/>
      <sheetName val="MIX_INVERSION20"/>
      <sheetName val="Scheda_Ott12"/>
      <sheetName val="TV_RC_NC7"/>
      <sheetName val="mq_remnant5-176"/>
      <sheetName val="loan_data6"/>
      <sheetName val="RESUMEN_ECONÓMICO4"/>
      <sheetName val="RESUM_ECO_X_MESES4"/>
      <sheetName val="TIT_PRENSA4"/>
      <sheetName val="TIT__PRENSA4"/>
      <sheetName val="CAL__PRENSA4"/>
      <sheetName val="CAL_PRENSA4"/>
      <sheetName val="TIT_REVISTAS4"/>
      <sheetName val="CAL_REVISTAS4"/>
      <sheetName val="CAL_PRODUCCION4"/>
      <sheetName val="TIT_INTERNET4"/>
      <sheetName val="CAL_INTERNET4"/>
      <sheetName val="Optico_4"/>
      <sheetName val="TIT_RADIO4"/>
      <sheetName val="RK__RADIO_4"/>
      <sheetName val="CAL_RADIO_4"/>
      <sheetName val="dreams_come_true4"/>
      <sheetName val="chi_d_hc_detail_act4"/>
      <sheetName val="chi_d_jvf_&amp;_bud4"/>
      <sheetName val="mil_d_hc_detail_act_4"/>
      <sheetName val="mil_d_jvf_&amp;_bud4"/>
      <sheetName val="tv3_24"/>
      <sheetName val="Facebook_Dump1"/>
      <sheetName val="Summmary_Weekly_-_Global54"/>
      <sheetName val="Regional_Summary_BOUGHT_MED54"/>
      <sheetName val="_EvaluaciónTV53"/>
      <sheetName val="Obje_Mz'02_Cot_y_Pol_(O)43"/>
      <sheetName val="PIANO_GENERALE38"/>
      <sheetName val="Piano_Affissione36"/>
      <sheetName val="TVE_136"/>
      <sheetName val="Datos_Mar12_Mar1325"/>
      <sheetName val="Pauta_con_24_x_seg21"/>
      <sheetName val="TVE1_can25"/>
      <sheetName val="FRANJAS_SPOT21"/>
      <sheetName val="GRP´S_X_CANAL21"/>
      <sheetName val="MIX_INVERSION21"/>
      <sheetName val="Scheda_Ott13"/>
      <sheetName val="TV_RC_NC8"/>
      <sheetName val="mq_remnant5-177"/>
      <sheetName val="loan_data7"/>
      <sheetName val="RESUMEN_ECONÓMICO5"/>
      <sheetName val="RESUM_ECO_X_MESES5"/>
      <sheetName val="TIT_PRENSA5"/>
      <sheetName val="TIT__PRENSA5"/>
      <sheetName val="CAL__PRENSA5"/>
      <sheetName val="CAL_PRENSA5"/>
      <sheetName val="TIT_REVISTAS5"/>
      <sheetName val="CAL_REVISTAS5"/>
      <sheetName val="CAL_PRODUCCION5"/>
      <sheetName val="TIT_INTERNET5"/>
      <sheetName val="CAL_INTERNET5"/>
      <sheetName val="Optico_5"/>
      <sheetName val="TIT_RADIO5"/>
      <sheetName val="RK__RADIO_5"/>
      <sheetName val="CAL_RADIO_5"/>
      <sheetName val="dreams_come_true5"/>
      <sheetName val="chi_d_hc_detail_act5"/>
      <sheetName val="chi_d_jvf_&amp;_bud5"/>
      <sheetName val="mil_d_hc_detail_act_5"/>
      <sheetName val="mil_d_jvf_&amp;_bud5"/>
      <sheetName val="tv3_25"/>
      <sheetName val="Facebook_Dump2"/>
      <sheetName val="Summmary_Weekly_-_Global58"/>
      <sheetName val="Regional_Summary_BOUGHT_MED58"/>
      <sheetName val="_EvaluaciónTV57"/>
      <sheetName val="Obje_Mz'02_Cot_y_Pol_(O)47"/>
      <sheetName val="PIANO_GENERALE42"/>
      <sheetName val="Piano_Affissione40"/>
      <sheetName val="TVE_140"/>
      <sheetName val="Datos_Mar12_Mar1329"/>
      <sheetName val="Pauta_con_24_x_seg25"/>
      <sheetName val="FRANJAS_SPOT25"/>
      <sheetName val="GRP´S_X_CANAL25"/>
      <sheetName val="MIX_INVERSION25"/>
      <sheetName val="TVE1_can29"/>
      <sheetName val="Scheda_Ott17"/>
      <sheetName val="TV_RC_NC12"/>
      <sheetName val="mq_remnant5-1711"/>
      <sheetName val="loan_data11"/>
      <sheetName val="dreams_come_true9"/>
      <sheetName val="chi_d_hc_detail_act9"/>
      <sheetName val="chi_d_jvf_&amp;_bud9"/>
      <sheetName val="mil_d_hc_detail_act_9"/>
      <sheetName val="mil_d_jvf_&amp;_bud9"/>
      <sheetName val="tv3_29"/>
      <sheetName val="RESUMEN_ECONÓMICO9"/>
      <sheetName val="RESUM_ECO_X_MESES9"/>
      <sheetName val="TIT_PRENSA9"/>
      <sheetName val="TIT__PRENSA9"/>
      <sheetName val="CAL__PRENSA9"/>
      <sheetName val="CAL_PRENSA9"/>
      <sheetName val="TIT_REVISTAS9"/>
      <sheetName val="CAL_REVISTAS9"/>
      <sheetName val="CAL_PRODUCCION9"/>
      <sheetName val="TIT_INTERNET9"/>
      <sheetName val="CAL_INTERNET9"/>
      <sheetName val="Optico_9"/>
      <sheetName val="TIT_RADIO9"/>
      <sheetName val="RK__RADIO_9"/>
      <sheetName val="CAL_RADIO_9"/>
      <sheetName val="Facebook_Dump5"/>
      <sheetName val="Summmary_Weekly_-_Global57"/>
      <sheetName val="Regional_Summary_BOUGHT_MED57"/>
      <sheetName val="_EvaluaciónTV56"/>
      <sheetName val="Obje_Mz'02_Cot_y_Pol_(O)46"/>
      <sheetName val="PIANO_GENERALE41"/>
      <sheetName val="Piano_Affissione39"/>
      <sheetName val="TVE_139"/>
      <sheetName val="Datos_Mar12_Mar1328"/>
      <sheetName val="Pauta_con_24_x_seg24"/>
      <sheetName val="FRANJAS_SPOT24"/>
      <sheetName val="GRP´S_X_CANAL24"/>
      <sheetName val="MIX_INVERSION24"/>
      <sheetName val="TVE1_can28"/>
      <sheetName val="Scheda_Ott16"/>
      <sheetName val="TV_RC_NC11"/>
      <sheetName val="mq_remnant5-1710"/>
      <sheetName val="loan_data10"/>
      <sheetName val="RESUMEN_ECONÓMICO8"/>
      <sheetName val="RESUM_ECO_X_MESES8"/>
      <sheetName val="TIT_PRENSA8"/>
      <sheetName val="TIT__PRENSA8"/>
      <sheetName val="CAL__PRENSA8"/>
      <sheetName val="CAL_PRENSA8"/>
      <sheetName val="TIT_REVISTAS8"/>
      <sheetName val="CAL_REVISTAS8"/>
      <sheetName val="CAL_PRODUCCION8"/>
      <sheetName val="TIT_INTERNET8"/>
      <sheetName val="CAL_INTERNET8"/>
      <sheetName val="Optico_8"/>
      <sheetName val="TIT_RADIO8"/>
      <sheetName val="RK__RADIO_8"/>
      <sheetName val="CAL_RADIO_8"/>
      <sheetName val="Facebook_Dump4"/>
      <sheetName val="dreams_come_true8"/>
      <sheetName val="chi_d_hc_detail_act8"/>
      <sheetName val="chi_d_jvf_&amp;_bud8"/>
      <sheetName val="mil_d_hc_detail_act_8"/>
      <sheetName val="mil_d_jvf_&amp;_bud8"/>
      <sheetName val="tv3_28"/>
      <sheetName val="Summmary_Weekly_-_Global55"/>
      <sheetName val="Regional_Summary_BOUGHT_MED55"/>
      <sheetName val="_EvaluaciónTV54"/>
      <sheetName val="Obje_Mz'02_Cot_y_Pol_(O)44"/>
      <sheetName val="PIANO_GENERALE39"/>
      <sheetName val="Piano_Affissione37"/>
      <sheetName val="TVE_137"/>
      <sheetName val="Datos_Mar12_Mar1326"/>
      <sheetName val="Pauta_con_24_x_seg22"/>
      <sheetName val="TVE1_can26"/>
      <sheetName val="FRANJAS_SPOT22"/>
      <sheetName val="GRP´S_X_CANAL22"/>
      <sheetName val="MIX_INVERSION22"/>
      <sheetName val="Scheda_Ott14"/>
      <sheetName val="TV_RC_NC9"/>
      <sheetName val="mq_remnant5-178"/>
      <sheetName val="loan_data8"/>
      <sheetName val="RESUMEN_ECONÓMICO6"/>
      <sheetName val="RESUM_ECO_X_MESES6"/>
      <sheetName val="TIT_PRENSA6"/>
      <sheetName val="TIT__PRENSA6"/>
      <sheetName val="CAL__PRENSA6"/>
      <sheetName val="CAL_PRENSA6"/>
      <sheetName val="TIT_REVISTAS6"/>
      <sheetName val="CAL_REVISTAS6"/>
      <sheetName val="CAL_PRODUCCION6"/>
      <sheetName val="TIT_INTERNET6"/>
      <sheetName val="CAL_INTERNET6"/>
      <sheetName val="Optico_6"/>
      <sheetName val="TIT_RADIO6"/>
      <sheetName val="RK__RADIO_6"/>
      <sheetName val="CAL_RADIO_6"/>
      <sheetName val="dreams_come_true6"/>
      <sheetName val="chi_d_hc_detail_act6"/>
      <sheetName val="chi_d_jvf_&amp;_bud6"/>
      <sheetName val="mil_d_hc_detail_act_6"/>
      <sheetName val="mil_d_jvf_&amp;_bud6"/>
      <sheetName val="tv3_26"/>
      <sheetName val="Summmary_Weekly_-_Global56"/>
      <sheetName val="Regional_Summary_BOUGHT_MED56"/>
      <sheetName val="_EvaluaciónTV55"/>
      <sheetName val="Obje_Mz'02_Cot_y_Pol_(O)45"/>
      <sheetName val="PIANO_GENERALE40"/>
      <sheetName val="Piano_Affissione38"/>
      <sheetName val="TVE_138"/>
      <sheetName val="Datos_Mar12_Mar1327"/>
      <sheetName val="Pauta_con_24_x_seg23"/>
      <sheetName val="FRANJAS_SPOT23"/>
      <sheetName val="GRP´S_X_CANAL23"/>
      <sheetName val="MIX_INVERSION23"/>
      <sheetName val="TVE1_can27"/>
      <sheetName val="Scheda_Ott15"/>
      <sheetName val="TV_RC_NC10"/>
      <sheetName val="mq_remnant5-179"/>
      <sheetName val="loan_data9"/>
      <sheetName val="RESUMEN_ECONÓMICO7"/>
      <sheetName val="RESUM_ECO_X_MESES7"/>
      <sheetName val="TIT_PRENSA7"/>
      <sheetName val="TIT__PRENSA7"/>
      <sheetName val="CAL__PRENSA7"/>
      <sheetName val="CAL_PRENSA7"/>
      <sheetName val="TIT_REVISTAS7"/>
      <sheetName val="CAL_REVISTAS7"/>
      <sheetName val="CAL_PRODUCCION7"/>
      <sheetName val="TIT_INTERNET7"/>
      <sheetName val="CAL_INTERNET7"/>
      <sheetName val="Optico_7"/>
      <sheetName val="TIT_RADIO7"/>
      <sheetName val="RK__RADIO_7"/>
      <sheetName val="CAL_RADIO_7"/>
      <sheetName val="Facebook_Dump3"/>
      <sheetName val="dreams_come_true7"/>
      <sheetName val="chi_d_hc_detail_act7"/>
      <sheetName val="chi_d_jvf_&amp;_bud7"/>
      <sheetName val="mil_d_hc_detail_act_7"/>
      <sheetName val="mil_d_jvf_&amp;_bud7"/>
      <sheetName val="tv3_27"/>
      <sheetName val="Summmary_Weekly_-_Global59"/>
      <sheetName val="Regional_Summary_BOUGHT_MED59"/>
      <sheetName val="_EvaluaciónTV58"/>
      <sheetName val="Obje_Mz'02_Cot_y_Pol_(O)48"/>
      <sheetName val="PIANO_GENERALE43"/>
      <sheetName val="Piano_Affissione41"/>
      <sheetName val="TVE_141"/>
      <sheetName val="TVE1_can30"/>
      <sheetName val="Datos_Mar12_Mar1330"/>
      <sheetName val="Pauta_con_24_x_seg26"/>
      <sheetName val="FRANJAS_SPOT26"/>
      <sheetName val="GRP´S_X_CANAL26"/>
      <sheetName val="MIX_INVERSION26"/>
      <sheetName val="Scheda_Ott18"/>
      <sheetName val="TV_RC_NC13"/>
      <sheetName val="mq_remnant5-1712"/>
      <sheetName val="loan_data12"/>
      <sheetName val="dreams_come_true10"/>
      <sheetName val="chi_d_hc_detail_act10"/>
      <sheetName val="chi_d_jvf_&amp;_bud10"/>
      <sheetName val="mil_d_hc_detail_act_10"/>
      <sheetName val="mil_d_jvf_&amp;_bud10"/>
      <sheetName val="tv3_210"/>
      <sheetName val="Facebook_Dump6"/>
      <sheetName val="RESUMEN_ECONÓMICO10"/>
      <sheetName val="RESUM_ECO_X_MESES10"/>
      <sheetName val="TIT_PRENSA10"/>
      <sheetName val="TIT__PRENSA10"/>
      <sheetName val="CAL__PRENSA10"/>
      <sheetName val="CAL_PRENSA10"/>
      <sheetName val="TIT_REVISTAS10"/>
      <sheetName val="CAL_REVISTAS10"/>
      <sheetName val="CAL_PRODUCCION10"/>
      <sheetName val="TIT_INTERNET10"/>
      <sheetName val="CAL_INTERNET10"/>
      <sheetName val="Optico_10"/>
      <sheetName val="TIT_RADIO10"/>
      <sheetName val="RK__RADIO_10"/>
      <sheetName val="CAL_RADIO_10"/>
      <sheetName val="Summmary_Weekly_-_Global60"/>
      <sheetName val="Regional_Summary_BOUGHT_MED60"/>
      <sheetName val="_EvaluaciónTV59"/>
      <sheetName val="Obje_Mz'02_Cot_y_Pol_(O)49"/>
      <sheetName val="PIANO_GENERALE44"/>
      <sheetName val="Piano_Affissione42"/>
      <sheetName val="TVE_142"/>
      <sheetName val="Datos_Mar12_Mar1331"/>
      <sheetName val="Pauta_con_24_x_seg27"/>
      <sheetName val="FRANJAS_SPOT27"/>
      <sheetName val="GRP´S_X_CANAL27"/>
      <sheetName val="MIX_INVERSION27"/>
      <sheetName val="TVE1_can31"/>
      <sheetName val="Scheda_Ott19"/>
      <sheetName val="TV_RC_NC14"/>
      <sheetName val="mq_remnant5-1713"/>
      <sheetName val="loan_data13"/>
      <sheetName val="dreams_come_true11"/>
      <sheetName val="chi_d_hc_detail_act11"/>
      <sheetName val="chi_d_jvf_&amp;_bud11"/>
      <sheetName val="mil_d_hc_detail_act_11"/>
      <sheetName val="mil_d_jvf_&amp;_bud11"/>
      <sheetName val="tv3_211"/>
      <sheetName val="RESUMEN_ECONÓMICO11"/>
      <sheetName val="RESUM_ECO_X_MESES11"/>
      <sheetName val="TIT_PRENSA11"/>
      <sheetName val="TIT__PRENSA11"/>
      <sheetName val="CAL__PRENSA11"/>
      <sheetName val="CAL_PRENSA11"/>
      <sheetName val="TIT_REVISTAS11"/>
      <sheetName val="CAL_REVISTAS11"/>
      <sheetName val="CAL_PRODUCCION11"/>
      <sheetName val="TIT_INTERNET11"/>
      <sheetName val="CAL_INTERNET11"/>
      <sheetName val="Optico_11"/>
      <sheetName val="TIT_RADIO11"/>
      <sheetName val="RK__RADIO_11"/>
      <sheetName val="CAL_RADIO_11"/>
      <sheetName val="Diccionario"/>
      <sheetName val="Summmary_Weekly_-_Global64"/>
      <sheetName val="Regional_Summary_BOUGHT_MED64"/>
      <sheetName val="_EvaluaciónTV63"/>
      <sheetName val="Obje_Mz'02_Cot_y_Pol_(O)53"/>
      <sheetName val="PIANO_GENERALE48"/>
      <sheetName val="Piano_Affissione46"/>
      <sheetName val="TVE_146"/>
      <sheetName val="Datos_Mar12_Mar1335"/>
      <sheetName val="Pauta_con_24_x_seg31"/>
      <sheetName val="TVE1_can35"/>
      <sheetName val="FRANJAS_SPOT31"/>
      <sheetName val="GRP´S_X_CANAL31"/>
      <sheetName val="MIX_INVERSION31"/>
      <sheetName val="Scheda_Ott23"/>
      <sheetName val="TV_RC_NC17"/>
      <sheetName val="mq_remnant5-1716"/>
      <sheetName val="loan_data16"/>
      <sheetName val="dreams_come_true14"/>
      <sheetName val="chi_d_hc_detail_act14"/>
      <sheetName val="chi_d_jvf_&amp;_bud14"/>
      <sheetName val="mil_d_hc_detail_act_14"/>
      <sheetName val="mil_d_jvf_&amp;_bud14"/>
      <sheetName val="tv3_214"/>
      <sheetName val="RESUMEN_ECONÓMICO14"/>
      <sheetName val="RESUM_ECO_X_MESES14"/>
      <sheetName val="TIT_PRENSA14"/>
      <sheetName val="TIT__PRENSA14"/>
      <sheetName val="CAL__PRENSA14"/>
      <sheetName val="CAL_PRENSA14"/>
      <sheetName val="TIT_REVISTAS14"/>
      <sheetName val="CAL_REVISTAS14"/>
      <sheetName val="CAL_PRODUCCION14"/>
      <sheetName val="TIT_INTERNET14"/>
      <sheetName val="CAL_INTERNET14"/>
      <sheetName val="Optico_14"/>
      <sheetName val="TIT_RADIO14"/>
      <sheetName val="RK__RADIO_14"/>
      <sheetName val="CAL_RADIO_14"/>
      <sheetName val="Facebook_Dump9"/>
      <sheetName val="Summmary_Weekly_-_Global61"/>
      <sheetName val="Regional_Summary_BOUGHT_MED61"/>
      <sheetName val="_EvaluaciónTV60"/>
      <sheetName val="Obje_Mz'02_Cot_y_Pol_(O)50"/>
      <sheetName val="PIANO_GENERALE45"/>
      <sheetName val="Piano_Affissione43"/>
      <sheetName val="TVE_143"/>
      <sheetName val="Datos_Mar12_Mar1332"/>
      <sheetName val="Pauta_con_24_x_seg28"/>
      <sheetName val="FRANJAS_SPOT28"/>
      <sheetName val="GRP´S_X_CANAL28"/>
      <sheetName val="MIX_INVERSION28"/>
      <sheetName val="TVE1_can32"/>
      <sheetName val="Scheda_Ott20"/>
      <sheetName val="Summmary_Weekly_-_Global62"/>
      <sheetName val="Regional_Summary_BOUGHT_MED62"/>
      <sheetName val="_EvaluaciónTV61"/>
      <sheetName val="Obje_Mz'02_Cot_y_Pol_(O)51"/>
      <sheetName val="PIANO_GENERALE46"/>
      <sheetName val="Piano_Affissione44"/>
      <sheetName val="TVE_144"/>
      <sheetName val="Datos_Mar12_Mar1333"/>
      <sheetName val="TVE1_can33"/>
      <sheetName val="Pauta_con_24_x_seg29"/>
      <sheetName val="FRANJAS_SPOT29"/>
      <sheetName val="GRP´S_X_CANAL29"/>
      <sheetName val="MIX_INVERSION29"/>
      <sheetName val="Scheda_Ott21"/>
      <sheetName val="TV_RC_NC15"/>
      <sheetName val="mq_remnant5-1714"/>
      <sheetName val="loan_data14"/>
      <sheetName val="RESUMEN_ECONÓMICO12"/>
      <sheetName val="RESUM_ECO_X_MESES12"/>
      <sheetName val="TIT_PRENSA12"/>
      <sheetName val="TIT__PRENSA12"/>
      <sheetName val="CAL__PRENSA12"/>
      <sheetName val="CAL_PRENSA12"/>
      <sheetName val="TIT_REVISTAS12"/>
      <sheetName val="CAL_REVISTAS12"/>
      <sheetName val="CAL_PRODUCCION12"/>
      <sheetName val="TIT_INTERNET12"/>
      <sheetName val="CAL_INTERNET12"/>
      <sheetName val="Optico_12"/>
      <sheetName val="TIT_RADIO12"/>
      <sheetName val="RK__RADIO_12"/>
      <sheetName val="CAL_RADIO_12"/>
      <sheetName val="Facebook_Dump7"/>
      <sheetName val="dreams_come_true12"/>
      <sheetName val="chi_d_hc_detail_act12"/>
      <sheetName val="chi_d_jvf_&amp;_bud12"/>
      <sheetName val="mil_d_hc_detail_act_12"/>
      <sheetName val="mil_d_jvf_&amp;_bud12"/>
      <sheetName val="tv3_212"/>
      <sheetName val="Summmary_Weekly_-_Global63"/>
      <sheetName val="Regional_Summary_BOUGHT_MED63"/>
      <sheetName val="_EvaluaciónTV62"/>
      <sheetName val="Obje_Mz'02_Cot_y_Pol_(O)52"/>
      <sheetName val="PIANO_GENERALE47"/>
      <sheetName val="Piano_Affissione45"/>
      <sheetName val="TVE_145"/>
      <sheetName val="Datos_Mar12_Mar1334"/>
      <sheetName val="TVE1_can34"/>
      <sheetName val="Pauta_con_24_x_seg30"/>
      <sheetName val="FRANJAS_SPOT30"/>
      <sheetName val="GRP´S_X_CANAL30"/>
      <sheetName val="MIX_INVERSION30"/>
      <sheetName val="Scheda_Ott22"/>
      <sheetName val="TV_RC_NC16"/>
      <sheetName val="mq_remnant5-1715"/>
      <sheetName val="loan_data15"/>
      <sheetName val="RESUMEN_ECONÓMICO13"/>
      <sheetName val="RESUM_ECO_X_MESES13"/>
      <sheetName val="TIT_PRENSA13"/>
      <sheetName val="TIT__PRENSA13"/>
      <sheetName val="CAL__PRENSA13"/>
      <sheetName val="CAL_PRENSA13"/>
      <sheetName val="TIT_REVISTAS13"/>
      <sheetName val="CAL_REVISTAS13"/>
      <sheetName val="CAL_PRODUCCION13"/>
      <sheetName val="TIT_INTERNET13"/>
      <sheetName val="CAL_INTERNET13"/>
      <sheetName val="Optico_13"/>
      <sheetName val="TIT_RADIO13"/>
      <sheetName val="RK__RADIO_13"/>
      <sheetName val="CAL_RADIO_13"/>
      <sheetName val="Facebook_Dump8"/>
      <sheetName val="dreams_come_true13"/>
      <sheetName val="chi_d_hc_detail_act13"/>
      <sheetName val="chi_d_jvf_&amp;_bud13"/>
      <sheetName val="mil_d_hc_detail_act_13"/>
      <sheetName val="mil_d_jvf_&amp;_bud13"/>
      <sheetName val="tv3_213"/>
      <sheetName val="Summmary_Weekly_-_Global73"/>
      <sheetName val="Regional_Summary_BOUGHT_MED73"/>
      <sheetName val="_EvaluaciónTV72"/>
      <sheetName val="Obje_Mz'02_Cot_y_Pol_(O)62"/>
      <sheetName val="PIANO_GENERALE57"/>
      <sheetName val="Piano_Affissione55"/>
      <sheetName val="TVE_155"/>
      <sheetName val="Datos_Mar12_Mar1344"/>
      <sheetName val="TVE1_can44"/>
      <sheetName val="Pauta_con_24_x_seg40"/>
      <sheetName val="FRANJAS_SPOT40"/>
      <sheetName val="GRP´S_X_CANAL40"/>
      <sheetName val="MIX_INVERSION40"/>
      <sheetName val="Scheda_Ott32"/>
      <sheetName val="TV_RC_NC26"/>
      <sheetName val="mq_remnant5-1725"/>
      <sheetName val="loan_data25"/>
      <sheetName val="RESUMEN_ECONÓMICO23"/>
      <sheetName val="RESUM_ECO_X_MESES23"/>
      <sheetName val="TIT_PRENSA23"/>
      <sheetName val="TIT__PRENSA23"/>
      <sheetName val="CAL__PRENSA23"/>
      <sheetName val="CAL_PRENSA23"/>
      <sheetName val="TIT_REVISTAS23"/>
      <sheetName val="CAL_REVISTAS23"/>
      <sheetName val="CAL_PRODUCCION23"/>
      <sheetName val="TIT_INTERNET23"/>
      <sheetName val="CAL_INTERNET23"/>
      <sheetName val="Optico_23"/>
      <sheetName val="TIT_RADIO23"/>
      <sheetName val="RK__RADIO_23"/>
      <sheetName val="CAL_RADIO_23"/>
      <sheetName val="Facebook_Dump18"/>
      <sheetName val="dreams_come_true23"/>
      <sheetName val="chi_d_hc_detail_act23"/>
      <sheetName val="chi_d_jvf_&amp;_bud23"/>
      <sheetName val="mil_d_hc_detail_act_23"/>
      <sheetName val="mil_d_jvf_&amp;_bud23"/>
      <sheetName val="tv3_223"/>
      <sheetName val="Summmary_Weekly_-_Global65"/>
      <sheetName val="Regional_Summary_BOUGHT_MED65"/>
      <sheetName val="_EvaluaciónTV64"/>
      <sheetName val="Obje_Mz'02_Cot_y_Pol_(O)54"/>
      <sheetName val="PIANO_GENERALE49"/>
      <sheetName val="Piano_Affissione47"/>
      <sheetName val="TVE_147"/>
      <sheetName val="Datos_Mar12_Mar1336"/>
      <sheetName val="TVE1_can36"/>
      <sheetName val="Pauta_con_24_x_seg32"/>
      <sheetName val="FRANJAS_SPOT32"/>
      <sheetName val="GRP´S_X_CANAL32"/>
      <sheetName val="MIX_INVERSION32"/>
      <sheetName val="Scheda_Ott24"/>
      <sheetName val="TV_RC_NC18"/>
      <sheetName val="mq_remnant5-1717"/>
      <sheetName val="loan_data17"/>
      <sheetName val="RESUMEN_ECONÓMICO15"/>
      <sheetName val="RESUM_ECO_X_MESES15"/>
      <sheetName val="TIT_PRENSA15"/>
      <sheetName val="TIT__PRENSA15"/>
      <sheetName val="CAL__PRENSA15"/>
      <sheetName val="CAL_PRENSA15"/>
      <sheetName val="TIT_REVISTAS15"/>
      <sheetName val="CAL_REVISTAS15"/>
      <sheetName val="CAL_PRODUCCION15"/>
      <sheetName val="TIT_INTERNET15"/>
      <sheetName val="CAL_INTERNET15"/>
      <sheetName val="Optico_15"/>
      <sheetName val="TIT_RADIO15"/>
      <sheetName val="RK__RADIO_15"/>
      <sheetName val="CAL_RADIO_15"/>
      <sheetName val="Facebook_Dump10"/>
      <sheetName val="dreams_come_true15"/>
      <sheetName val="chi_d_hc_detail_act15"/>
      <sheetName val="chi_d_jvf_&amp;_bud15"/>
      <sheetName val="mil_d_hc_detail_act_15"/>
      <sheetName val="mil_d_jvf_&amp;_bud15"/>
      <sheetName val="tv3_215"/>
      <sheetName val="Summmary_Weekly_-_Global66"/>
      <sheetName val="Regional_Summary_BOUGHT_MED66"/>
      <sheetName val="_EvaluaciónTV65"/>
      <sheetName val="Obje_Mz'02_Cot_y_Pol_(O)55"/>
      <sheetName val="PIANO_GENERALE50"/>
      <sheetName val="Piano_Affissione48"/>
      <sheetName val="TVE_148"/>
      <sheetName val="Datos_Mar12_Mar1337"/>
      <sheetName val="TVE1_can37"/>
      <sheetName val="Pauta_con_24_x_seg33"/>
      <sheetName val="FRANJAS_SPOT33"/>
      <sheetName val="GRP´S_X_CANAL33"/>
      <sheetName val="MIX_INVERSION33"/>
      <sheetName val="Scheda_Ott25"/>
      <sheetName val="TV_RC_NC19"/>
      <sheetName val="mq_remnant5-1718"/>
      <sheetName val="loan_data18"/>
      <sheetName val="RESUMEN_ECONÓMICO16"/>
      <sheetName val="RESUM_ECO_X_MESES16"/>
      <sheetName val="TIT_PRENSA16"/>
      <sheetName val="TIT__PRENSA16"/>
      <sheetName val="CAL__PRENSA16"/>
      <sheetName val="CAL_PRENSA16"/>
      <sheetName val="TIT_REVISTAS16"/>
      <sheetName val="CAL_REVISTAS16"/>
      <sheetName val="CAL_PRODUCCION16"/>
      <sheetName val="TIT_INTERNET16"/>
      <sheetName val="CAL_INTERNET16"/>
      <sheetName val="Optico_16"/>
      <sheetName val="TIT_RADIO16"/>
      <sheetName val="RK__RADIO_16"/>
      <sheetName val="CAL_RADIO_16"/>
      <sheetName val="Facebook_Dump11"/>
      <sheetName val="dreams_come_true16"/>
      <sheetName val="chi_d_hc_detail_act16"/>
      <sheetName val="chi_d_jvf_&amp;_bud16"/>
      <sheetName val="mil_d_hc_detail_act_16"/>
      <sheetName val="mil_d_jvf_&amp;_bud16"/>
      <sheetName val="tv3_216"/>
      <sheetName val="Summmary_Weekly_-_Global67"/>
      <sheetName val="Regional_Summary_BOUGHT_MED67"/>
      <sheetName val="_EvaluaciónTV66"/>
      <sheetName val="Obje_Mz'02_Cot_y_Pol_(O)56"/>
      <sheetName val="PIANO_GENERALE51"/>
      <sheetName val="Piano_Affissione49"/>
      <sheetName val="TVE_149"/>
      <sheetName val="Datos_Mar12_Mar1338"/>
      <sheetName val="TVE1_can38"/>
      <sheetName val="Pauta_con_24_x_seg34"/>
      <sheetName val="FRANJAS_SPOT34"/>
      <sheetName val="GRP´S_X_CANAL34"/>
      <sheetName val="MIX_INVERSION34"/>
      <sheetName val="Scheda_Ott26"/>
      <sheetName val="TV_RC_NC20"/>
      <sheetName val="mq_remnant5-1719"/>
      <sheetName val="loan_data19"/>
      <sheetName val="RESUMEN_ECONÓMICO17"/>
      <sheetName val="RESUM_ECO_X_MESES17"/>
      <sheetName val="TIT_PRENSA17"/>
      <sheetName val="TIT__PRENSA17"/>
      <sheetName val="CAL__PRENSA17"/>
      <sheetName val="CAL_PRENSA17"/>
      <sheetName val="TIT_REVISTAS17"/>
      <sheetName val="CAL_REVISTAS17"/>
      <sheetName val="CAL_PRODUCCION17"/>
      <sheetName val="TIT_INTERNET17"/>
      <sheetName val="CAL_INTERNET17"/>
      <sheetName val="Optico_17"/>
      <sheetName val="TIT_RADIO17"/>
      <sheetName val="RK__RADIO_17"/>
      <sheetName val="CAL_RADIO_17"/>
      <sheetName val="Facebook_Dump12"/>
      <sheetName val="dreams_come_true17"/>
      <sheetName val="chi_d_hc_detail_act17"/>
      <sheetName val="chi_d_jvf_&amp;_bud17"/>
      <sheetName val="mil_d_hc_detail_act_17"/>
      <sheetName val="mil_d_jvf_&amp;_bud17"/>
      <sheetName val="tv3_217"/>
      <sheetName val="Summmary_Weekly_-_Global68"/>
      <sheetName val="Regional_Summary_BOUGHT_MED68"/>
      <sheetName val="_EvaluaciónTV67"/>
      <sheetName val="Obje_Mz'02_Cot_y_Pol_(O)57"/>
      <sheetName val="PIANO_GENERALE52"/>
      <sheetName val="Piano_Affissione50"/>
      <sheetName val="TVE_150"/>
      <sheetName val="Datos_Mar12_Mar1339"/>
      <sheetName val="TVE1_can39"/>
      <sheetName val="Pauta_con_24_x_seg35"/>
      <sheetName val="FRANJAS_SPOT35"/>
      <sheetName val="GRP´S_X_CANAL35"/>
      <sheetName val="MIX_INVERSION35"/>
      <sheetName val="Scheda_Ott27"/>
      <sheetName val="TV_RC_NC21"/>
      <sheetName val="mq_remnant5-1720"/>
      <sheetName val="loan_data20"/>
      <sheetName val="RESUMEN_ECONÓMICO18"/>
      <sheetName val="RESUM_ECO_X_MESES18"/>
      <sheetName val="TIT_PRENSA18"/>
      <sheetName val="TIT__PRENSA18"/>
      <sheetName val="CAL__PRENSA18"/>
      <sheetName val="CAL_PRENSA18"/>
      <sheetName val="TIT_REVISTAS18"/>
      <sheetName val="CAL_REVISTAS18"/>
      <sheetName val="CAL_PRODUCCION18"/>
      <sheetName val="TIT_INTERNET18"/>
      <sheetName val="CAL_INTERNET18"/>
      <sheetName val="Optico_18"/>
      <sheetName val="TIT_RADIO18"/>
      <sheetName val="RK__RADIO_18"/>
      <sheetName val="CAL_RADIO_18"/>
      <sheetName val="Facebook_Dump13"/>
      <sheetName val="dreams_come_true18"/>
      <sheetName val="chi_d_hc_detail_act18"/>
      <sheetName val="chi_d_jvf_&amp;_bud18"/>
      <sheetName val="mil_d_hc_detail_act_18"/>
      <sheetName val="mil_d_jvf_&amp;_bud18"/>
      <sheetName val="tv3_218"/>
      <sheetName val="Summmary_Weekly_-_Global69"/>
      <sheetName val="Regional_Summary_BOUGHT_MED69"/>
      <sheetName val="_EvaluaciónTV68"/>
      <sheetName val="Obje_Mz'02_Cot_y_Pol_(O)58"/>
      <sheetName val="PIANO_GENERALE53"/>
      <sheetName val="Piano_Affissione51"/>
      <sheetName val="TVE_151"/>
      <sheetName val="Datos_Mar12_Mar1340"/>
      <sheetName val="TVE1_can40"/>
      <sheetName val="Pauta_con_24_x_seg36"/>
      <sheetName val="FRANJAS_SPOT36"/>
      <sheetName val="GRP´S_X_CANAL36"/>
      <sheetName val="MIX_INVERSION36"/>
      <sheetName val="Scheda_Ott28"/>
      <sheetName val="TV_RC_NC22"/>
      <sheetName val="mq_remnant5-1721"/>
      <sheetName val="loan_data21"/>
      <sheetName val="RESUMEN_ECONÓMICO19"/>
      <sheetName val="RESUM_ECO_X_MESES19"/>
      <sheetName val="TIT_PRENSA19"/>
      <sheetName val="TIT__PRENSA19"/>
      <sheetName val="CAL__PRENSA19"/>
      <sheetName val="CAL_PRENSA19"/>
      <sheetName val="TIT_REVISTAS19"/>
      <sheetName val="CAL_REVISTAS19"/>
      <sheetName val="CAL_PRODUCCION19"/>
      <sheetName val="TIT_INTERNET19"/>
      <sheetName val="CAL_INTERNET19"/>
      <sheetName val="Optico_19"/>
      <sheetName val="TIT_RADIO19"/>
      <sheetName val="RK__RADIO_19"/>
      <sheetName val="CAL_RADIO_19"/>
      <sheetName val="Facebook_Dump14"/>
      <sheetName val="dreams_come_true19"/>
      <sheetName val="chi_d_hc_detail_act19"/>
      <sheetName val="chi_d_jvf_&amp;_bud19"/>
      <sheetName val="mil_d_hc_detail_act_19"/>
      <sheetName val="mil_d_jvf_&amp;_bud19"/>
      <sheetName val="tv3_219"/>
      <sheetName val="Summmary_Weekly_-_Global70"/>
      <sheetName val="Regional_Summary_BOUGHT_MED70"/>
      <sheetName val="_EvaluaciónTV69"/>
      <sheetName val="Obje_Mz'02_Cot_y_Pol_(O)59"/>
      <sheetName val="PIANO_GENERALE54"/>
      <sheetName val="Piano_Affissione52"/>
      <sheetName val="TVE_152"/>
      <sheetName val="Datos_Mar12_Mar1341"/>
      <sheetName val="TVE1_can41"/>
      <sheetName val="Pauta_con_24_x_seg37"/>
      <sheetName val="FRANJAS_SPOT37"/>
      <sheetName val="GRP´S_X_CANAL37"/>
      <sheetName val="MIX_INVERSION37"/>
      <sheetName val="Scheda_Ott29"/>
      <sheetName val="TV_RC_NC23"/>
      <sheetName val="mq_remnant5-1722"/>
      <sheetName val="loan_data22"/>
      <sheetName val="RESUMEN_ECONÓMICO20"/>
      <sheetName val="RESUM_ECO_X_MESES20"/>
      <sheetName val="TIT_PRENSA20"/>
      <sheetName val="TIT__PRENSA20"/>
      <sheetName val="CAL__PRENSA20"/>
      <sheetName val="CAL_PRENSA20"/>
      <sheetName val="TIT_REVISTAS20"/>
      <sheetName val="CAL_REVISTAS20"/>
      <sheetName val="CAL_PRODUCCION20"/>
      <sheetName val="TIT_INTERNET20"/>
      <sheetName val="CAL_INTERNET20"/>
      <sheetName val="Optico_20"/>
      <sheetName val="TIT_RADIO20"/>
      <sheetName val="RK__RADIO_20"/>
      <sheetName val="CAL_RADIO_20"/>
      <sheetName val="Facebook_Dump15"/>
      <sheetName val="dreams_come_true20"/>
      <sheetName val="chi_d_hc_detail_act20"/>
      <sheetName val="chi_d_jvf_&amp;_bud20"/>
      <sheetName val="mil_d_hc_detail_act_20"/>
      <sheetName val="mil_d_jvf_&amp;_bud20"/>
      <sheetName val="tv3_220"/>
      <sheetName val="Summmary_Weekly_-_Global71"/>
      <sheetName val="Regional_Summary_BOUGHT_MED71"/>
      <sheetName val="_EvaluaciónTV70"/>
      <sheetName val="Obje_Mz'02_Cot_y_Pol_(O)60"/>
      <sheetName val="PIANO_GENERALE55"/>
      <sheetName val="Piano_Affissione53"/>
      <sheetName val="TVE_153"/>
      <sheetName val="Datos_Mar12_Mar1342"/>
      <sheetName val="TVE1_can42"/>
      <sheetName val="Pauta_con_24_x_seg38"/>
      <sheetName val="FRANJAS_SPOT38"/>
      <sheetName val="GRP´S_X_CANAL38"/>
      <sheetName val="MIX_INVERSION38"/>
      <sheetName val="Scheda_Ott30"/>
      <sheetName val="TV_RC_NC24"/>
      <sheetName val="mq_remnant5-1723"/>
      <sheetName val="loan_data23"/>
      <sheetName val="RESUMEN_ECONÓMICO21"/>
      <sheetName val="RESUM_ECO_X_MESES21"/>
      <sheetName val="TIT_PRENSA21"/>
      <sheetName val="TIT__PRENSA21"/>
      <sheetName val="CAL__PRENSA21"/>
      <sheetName val="CAL_PRENSA21"/>
      <sheetName val="TIT_REVISTAS21"/>
      <sheetName val="CAL_REVISTAS21"/>
      <sheetName val="CAL_PRODUCCION21"/>
      <sheetName val="TIT_INTERNET21"/>
      <sheetName val="CAL_INTERNET21"/>
      <sheetName val="Optico_21"/>
      <sheetName val="TIT_RADIO21"/>
      <sheetName val="RK__RADIO_21"/>
      <sheetName val="CAL_RADIO_21"/>
      <sheetName val="Facebook_Dump16"/>
      <sheetName val="dreams_come_true21"/>
      <sheetName val="chi_d_hc_detail_act21"/>
      <sheetName val="chi_d_jvf_&amp;_bud21"/>
      <sheetName val="mil_d_hc_detail_act_21"/>
      <sheetName val="mil_d_jvf_&amp;_bud21"/>
      <sheetName val="tv3_221"/>
      <sheetName val="Summmary_Weekly_-_Global72"/>
      <sheetName val="Regional_Summary_BOUGHT_MED72"/>
      <sheetName val="_EvaluaciónTV71"/>
      <sheetName val="Obje_Mz'02_Cot_y_Pol_(O)61"/>
      <sheetName val="PIANO_GENERALE56"/>
      <sheetName val="Piano_Affissione54"/>
      <sheetName val="TVE_154"/>
      <sheetName val="Datos_Mar12_Mar1343"/>
      <sheetName val="TVE1_can43"/>
      <sheetName val="Pauta_con_24_x_seg39"/>
      <sheetName val="FRANJAS_SPOT39"/>
      <sheetName val="GRP´S_X_CANAL39"/>
      <sheetName val="MIX_INVERSION39"/>
      <sheetName val="Scheda_Ott31"/>
      <sheetName val="TV_RC_NC25"/>
      <sheetName val="mq_remnant5-1724"/>
      <sheetName val="loan_data24"/>
      <sheetName val="RESUMEN_ECONÓMICO22"/>
      <sheetName val="RESUM_ECO_X_MESES22"/>
      <sheetName val="TIT_PRENSA22"/>
      <sheetName val="TIT__PRENSA22"/>
      <sheetName val="CAL__PRENSA22"/>
      <sheetName val="CAL_PRENSA22"/>
      <sheetName val="TIT_REVISTAS22"/>
      <sheetName val="CAL_REVISTAS22"/>
      <sheetName val="CAL_PRODUCCION22"/>
      <sheetName val="TIT_INTERNET22"/>
      <sheetName val="CAL_INTERNET22"/>
      <sheetName val="Optico_22"/>
      <sheetName val="TIT_RADIO22"/>
      <sheetName val="RK__RADIO_22"/>
      <sheetName val="CAL_RADIO_22"/>
      <sheetName val="Facebook_Dump17"/>
      <sheetName val="dreams_come_true22"/>
      <sheetName val="chi_d_hc_detail_act22"/>
      <sheetName val="chi_d_jvf_&amp;_bud22"/>
      <sheetName val="mil_d_hc_detail_act_22"/>
      <sheetName val="mil_d_jvf_&amp;_bud22"/>
      <sheetName val="tv3_222"/>
      <sheetName val="tve"/>
      <sheetName val="ratio_duraciones"/>
      <sheetName val="Auswahl"/>
      <sheetName val="Banco Santander V. 04.10.00"/>
      <sheetName val="Banco_Santander_V__04_10_00"/>
      <sheetName val="Banco_Santander_V__04_10_002"/>
      <sheetName val="Banco_Santander_V__04_10_001"/>
      <sheetName val="II.1, II.2, II.3, II.4"/>
      <sheetName val="I.9, I.9.1"/>
      <sheetName val="I.1, I.2, I.3, I.4"/>
      <sheetName val="Plano"/>
      <sheetName val="NEWS PREV"/>
      <sheetName val="SPOTS X POSICION"/>
      <sheetName val="SALIDA"/>
      <sheetName val="Index"/>
      <sheetName val="Sheet1"/>
      <sheetName val="Formatos"/>
      <sheetName val="metrics"/>
      <sheetName val="Summmary_Weekly_-_Global80"/>
      <sheetName val="Regional_Summary_BOUGHT_MED80"/>
      <sheetName val="_EvaluaciónTV79"/>
      <sheetName val="Obje_Mz'02_Cot_y_Pol_(O)69"/>
      <sheetName val="PIANO_GENERALE64"/>
      <sheetName val="Piano_Affissione62"/>
      <sheetName val="TVE_162"/>
      <sheetName val="Datos_Mar12_Mar1351"/>
      <sheetName val="Pauta_con_24_x_seg47"/>
      <sheetName val="FRANJAS_SPOT47"/>
      <sheetName val="GRP´S_X_CANAL47"/>
      <sheetName val="MIX_INVERSION47"/>
      <sheetName val="TVE1_can51"/>
      <sheetName val="Scheda_Ott39"/>
      <sheetName val="TV_RC_NC33"/>
      <sheetName val="mq_remnant5-1732"/>
      <sheetName val="loan_data32"/>
      <sheetName val="dreams_come_true30"/>
      <sheetName val="chi_d_hc_detail_act30"/>
      <sheetName val="chi_d_jvf_&amp;_bud30"/>
      <sheetName val="mil_d_hc_detail_act_30"/>
      <sheetName val="mil_d_jvf_&amp;_bud30"/>
      <sheetName val="tv3_230"/>
      <sheetName val="RESUMEN_ECONÓMICO30"/>
      <sheetName val="RESUM_ECO_X_MESES30"/>
      <sheetName val="TIT_PRENSA30"/>
      <sheetName val="TIT__PRENSA30"/>
      <sheetName val="CAL__PRENSA30"/>
      <sheetName val="CAL_PRENSA30"/>
      <sheetName val="TIT_REVISTAS30"/>
      <sheetName val="CAL_REVISTAS30"/>
      <sheetName val="CAL_PRODUCCION30"/>
      <sheetName val="TIT_INTERNET30"/>
      <sheetName val="CAL_INTERNET30"/>
      <sheetName val="Optico_30"/>
      <sheetName val="TIT_RADIO30"/>
      <sheetName val="RK__RADIO_30"/>
      <sheetName val="CAL_RADIO_30"/>
      <sheetName val="Facebook_Dump25"/>
      <sheetName val="ratio_duraciones3"/>
      <sheetName val="Banco_Santander_V__04_10_004"/>
      <sheetName val="Summmary_Weekly_-_Global78"/>
      <sheetName val="Regional_Summary_BOUGHT_MED78"/>
      <sheetName val="_EvaluaciónTV77"/>
      <sheetName val="Obje_Mz'02_Cot_y_Pol_(O)67"/>
      <sheetName val="PIANO_GENERALE62"/>
      <sheetName val="Piano_Affissione60"/>
      <sheetName val="TVE_160"/>
      <sheetName val="Datos_Mar12_Mar1349"/>
      <sheetName val="Pauta_con_24_x_seg45"/>
      <sheetName val="FRANJAS_SPOT45"/>
      <sheetName val="GRP´S_X_CANAL45"/>
      <sheetName val="MIX_INVERSION45"/>
      <sheetName val="TVE1_can49"/>
      <sheetName val="Scheda_Ott37"/>
      <sheetName val="TV_RC_NC31"/>
      <sheetName val="mq_remnant5-1730"/>
      <sheetName val="loan_data30"/>
      <sheetName val="dreams_come_true28"/>
      <sheetName val="chi_d_hc_detail_act28"/>
      <sheetName val="chi_d_jvf_&amp;_bud28"/>
      <sheetName val="mil_d_hc_detail_act_28"/>
      <sheetName val="mil_d_jvf_&amp;_bud28"/>
      <sheetName val="tv3_228"/>
      <sheetName val="RESUMEN_ECONÓMICO28"/>
      <sheetName val="RESUM_ECO_X_MESES28"/>
      <sheetName val="TIT_PRENSA28"/>
      <sheetName val="TIT__PRENSA28"/>
      <sheetName val="CAL__PRENSA28"/>
      <sheetName val="CAL_PRENSA28"/>
      <sheetName val="TIT_REVISTAS28"/>
      <sheetName val="CAL_REVISTAS28"/>
      <sheetName val="CAL_PRODUCCION28"/>
      <sheetName val="TIT_INTERNET28"/>
      <sheetName val="CAL_INTERNET28"/>
      <sheetName val="Optico_28"/>
      <sheetName val="TIT_RADIO28"/>
      <sheetName val="RK__RADIO_28"/>
      <sheetName val="CAL_RADIO_28"/>
      <sheetName val="Facebook_Dump23"/>
      <sheetName val="ratio_duraciones2"/>
      <sheetName val="Banco_Santander_V__04_10_003"/>
      <sheetName val="Summmary_Weekly_-_Global77"/>
      <sheetName val="Regional_Summary_BOUGHT_MED77"/>
      <sheetName val="_EvaluaciónTV76"/>
      <sheetName val="Obje_Mz'02_Cot_y_Pol_(O)66"/>
      <sheetName val="PIANO_GENERALE61"/>
      <sheetName val="Piano_Affissione59"/>
      <sheetName val="TVE_159"/>
      <sheetName val="Datos_Mar12_Mar1348"/>
      <sheetName val="Pauta_con_24_x_seg44"/>
      <sheetName val="FRANJAS_SPOT44"/>
      <sheetName val="GRP´S_X_CANAL44"/>
      <sheetName val="MIX_INVERSION44"/>
      <sheetName val="TVE1_can48"/>
      <sheetName val="Scheda_Ott36"/>
      <sheetName val="RESUMEN_ECONÓMICO27"/>
      <sheetName val="RESUM_ECO_X_MESES27"/>
      <sheetName val="TIT_PRENSA27"/>
      <sheetName val="TIT__PRENSA27"/>
      <sheetName val="CAL__PRENSA27"/>
      <sheetName val="CAL_PRENSA27"/>
      <sheetName val="TIT_REVISTAS27"/>
      <sheetName val="CAL_REVISTAS27"/>
      <sheetName val="CAL_PRODUCCION27"/>
      <sheetName val="TIT_INTERNET27"/>
      <sheetName val="CAL_INTERNET27"/>
      <sheetName val="Optico_27"/>
      <sheetName val="TIT_RADIO27"/>
      <sheetName val="RK__RADIO_27"/>
      <sheetName val="CAL_RADIO_27"/>
      <sheetName val="TV_RC_NC30"/>
      <sheetName val="mq_remnant5-1729"/>
      <sheetName val="loan_data29"/>
      <sheetName val="dreams_come_true27"/>
      <sheetName val="chi_d_hc_detail_act27"/>
      <sheetName val="chi_d_jvf_&amp;_bud27"/>
      <sheetName val="mil_d_hc_detail_act_27"/>
      <sheetName val="mil_d_jvf_&amp;_bud27"/>
      <sheetName val="tv3_227"/>
      <sheetName val="Facebook_Dump22"/>
      <sheetName val="Summmary_Weekly_-_Global76"/>
      <sheetName val="Regional_Summary_BOUGHT_MED76"/>
      <sheetName val="_EvaluaciónTV75"/>
      <sheetName val="Obje_Mz'02_Cot_y_Pol_(O)65"/>
      <sheetName val="PIANO_GENERALE60"/>
      <sheetName val="Piano_Affissione58"/>
      <sheetName val="TVE_158"/>
      <sheetName val="Datos_Mar12_Mar1347"/>
      <sheetName val="Pauta_con_24_x_seg43"/>
      <sheetName val="FRANJAS_SPOT43"/>
      <sheetName val="GRP´S_X_CANAL43"/>
      <sheetName val="MIX_INVERSION43"/>
      <sheetName val="TVE1_can47"/>
      <sheetName val="Scheda_Ott35"/>
      <sheetName val="RESUMEN_ECONÓMICO26"/>
      <sheetName val="RESUM_ECO_X_MESES26"/>
      <sheetName val="TIT_PRENSA26"/>
      <sheetName val="TIT__PRENSA26"/>
      <sheetName val="CAL__PRENSA26"/>
      <sheetName val="CAL_PRENSA26"/>
      <sheetName val="TIT_REVISTAS26"/>
      <sheetName val="CAL_REVISTAS26"/>
      <sheetName val="CAL_PRODUCCION26"/>
      <sheetName val="TIT_INTERNET26"/>
      <sheetName val="CAL_INTERNET26"/>
      <sheetName val="Optico_26"/>
      <sheetName val="TIT_RADIO26"/>
      <sheetName val="RK__RADIO_26"/>
      <sheetName val="CAL_RADIO_26"/>
      <sheetName val="TV_RC_NC29"/>
      <sheetName val="mq_remnant5-1728"/>
      <sheetName val="loan_data28"/>
      <sheetName val="dreams_come_true26"/>
      <sheetName val="chi_d_hc_detail_act26"/>
      <sheetName val="chi_d_jvf_&amp;_bud26"/>
      <sheetName val="mil_d_hc_detail_act_26"/>
      <sheetName val="mil_d_jvf_&amp;_bud26"/>
      <sheetName val="tv3_226"/>
      <sheetName val="Facebook_Dump21"/>
      <sheetName val="Summmary_Weekly_-_Global75"/>
      <sheetName val="Regional_Summary_BOUGHT_MED75"/>
      <sheetName val="_EvaluaciónTV74"/>
      <sheetName val="Obje_Mz'02_Cot_y_Pol_(O)64"/>
      <sheetName val="PIANO_GENERALE59"/>
      <sheetName val="Piano_Affissione57"/>
      <sheetName val="TVE_157"/>
      <sheetName val="Datos_Mar12_Mar1346"/>
      <sheetName val="Pauta_con_24_x_seg42"/>
      <sheetName val="TVE1_can46"/>
      <sheetName val="FRANJAS_SPOT42"/>
      <sheetName val="GRP´S_X_CANAL42"/>
      <sheetName val="MIX_INVERSION42"/>
      <sheetName val="Scheda_Ott34"/>
      <sheetName val="TV_RC_NC28"/>
      <sheetName val="mq_remnant5-1727"/>
      <sheetName val="loan_data27"/>
      <sheetName val="dreams_come_true25"/>
      <sheetName val="chi_d_hc_detail_act25"/>
      <sheetName val="chi_d_jvf_&amp;_bud25"/>
      <sheetName val="mil_d_hc_detail_act_25"/>
      <sheetName val="mil_d_jvf_&amp;_bud25"/>
      <sheetName val="tv3_225"/>
      <sheetName val="RESUMEN_ECONÓMICO25"/>
      <sheetName val="RESUM_ECO_X_MESES25"/>
      <sheetName val="TIT_PRENSA25"/>
      <sheetName val="TIT__PRENSA25"/>
      <sheetName val="CAL__PRENSA25"/>
      <sheetName val="CAL_PRENSA25"/>
      <sheetName val="TIT_REVISTAS25"/>
      <sheetName val="CAL_REVISTAS25"/>
      <sheetName val="CAL_PRODUCCION25"/>
      <sheetName val="TIT_INTERNET25"/>
      <sheetName val="CAL_INTERNET25"/>
      <sheetName val="Optico_25"/>
      <sheetName val="TIT_RADIO25"/>
      <sheetName val="RK__RADIO_25"/>
      <sheetName val="CAL_RADIO_25"/>
      <sheetName val="Summmary_Weekly_-_Global74"/>
      <sheetName val="Regional_Summary_BOUGHT_MED74"/>
      <sheetName val="_EvaluaciónTV73"/>
      <sheetName val="Obje_Mz'02_Cot_y_Pol_(O)63"/>
      <sheetName val="PIANO_GENERALE58"/>
      <sheetName val="Piano_Affissione56"/>
      <sheetName val="TVE_156"/>
      <sheetName val="Datos_Mar12_Mar1345"/>
      <sheetName val="Pauta_con_24_x_seg41"/>
      <sheetName val="TVE1_can45"/>
      <sheetName val="FRANJAS_SPOT41"/>
      <sheetName val="GRP´S_X_CANAL41"/>
      <sheetName val="MIX_INVERSION41"/>
      <sheetName val="Scheda_Ott33"/>
      <sheetName val="TV_RC_NC27"/>
      <sheetName val="mq_remnant5-1726"/>
      <sheetName val="loan_data26"/>
      <sheetName val="RESUMEN_ECONÓMICO24"/>
      <sheetName val="RESUM_ECO_X_MESES24"/>
      <sheetName val="TIT_PRENSA24"/>
      <sheetName val="TIT__PRENSA24"/>
      <sheetName val="CAL__PRENSA24"/>
      <sheetName val="CAL_PRENSA24"/>
      <sheetName val="TIT_REVISTAS24"/>
      <sheetName val="CAL_REVISTAS24"/>
      <sheetName val="CAL_PRODUCCION24"/>
      <sheetName val="TIT_INTERNET24"/>
      <sheetName val="CAL_INTERNET24"/>
      <sheetName val="Optico_24"/>
      <sheetName val="TIT_RADIO24"/>
      <sheetName val="RK__RADIO_24"/>
      <sheetName val="CAL_RADIO_24"/>
      <sheetName val="Facebook_Dump19"/>
      <sheetName val="dreams_come_true24"/>
      <sheetName val="chi_d_hc_detail_act24"/>
      <sheetName val="chi_d_jvf_&amp;_bud24"/>
      <sheetName val="mil_d_hc_detail_act_24"/>
      <sheetName val="mil_d_jvf_&amp;_bud24"/>
      <sheetName val="tv3_224"/>
      <sheetName val="Facebook_Dump20"/>
      <sheetName val="ratio_duraciones1"/>
      <sheetName val="Summmary_Weekly_-_Global79"/>
      <sheetName val="Regional_Summary_BOUGHT_MED79"/>
      <sheetName val="_EvaluaciónTV78"/>
      <sheetName val="Obje_Mz'02_Cot_y_Pol_(O)68"/>
      <sheetName val="PIANO_GENERALE63"/>
      <sheetName val="Piano_Affissione61"/>
      <sheetName val="TVE_161"/>
      <sheetName val="Datos_Mar12_Mar1350"/>
      <sheetName val="Pauta_con_24_x_seg46"/>
      <sheetName val="FRANJAS_SPOT46"/>
      <sheetName val="GRP´S_X_CANAL46"/>
      <sheetName val="MIX_INVERSION46"/>
      <sheetName val="TVE1_can50"/>
      <sheetName val="Scheda_Ott38"/>
      <sheetName val="RESUMEN_ECONÓMICO29"/>
      <sheetName val="RESUM_ECO_X_MESES29"/>
      <sheetName val="TIT_PRENSA29"/>
      <sheetName val="TIT__PRENSA29"/>
      <sheetName val="CAL__PRENSA29"/>
      <sheetName val="CAL_PRENSA29"/>
      <sheetName val="TIT_REVISTAS29"/>
      <sheetName val="CAL_REVISTAS29"/>
      <sheetName val="CAL_PRODUCCION29"/>
      <sheetName val="TIT_INTERNET29"/>
      <sheetName val="CAL_INTERNET29"/>
      <sheetName val="Optico_29"/>
      <sheetName val="TIT_RADIO29"/>
      <sheetName val="RK__RADIO_29"/>
      <sheetName val="CAL_RADIO_29"/>
      <sheetName val="TV_RC_NC32"/>
      <sheetName val="mq_remnant5-1731"/>
      <sheetName val="loan_data31"/>
      <sheetName val="dreams_come_true29"/>
      <sheetName val="chi_d_hc_detail_act29"/>
      <sheetName val="chi_d_jvf_&amp;_bud29"/>
      <sheetName val="mil_d_hc_detail_act_29"/>
      <sheetName val="mil_d_jvf_&amp;_bud29"/>
      <sheetName val="tv3_229"/>
      <sheetName val="Facebook_Dump24"/>
      <sheetName val="Summmary_Weekly_-_Global81"/>
      <sheetName val="Regional_Summary_BOUGHT_MED81"/>
      <sheetName val="_EvaluaciónTV80"/>
      <sheetName val="Obje_Mz'02_Cot_y_Pol_(O)70"/>
      <sheetName val="PIANO_GENERALE65"/>
      <sheetName val="Piano_Affissione63"/>
      <sheetName val="TVE_163"/>
      <sheetName val="Datos_Mar12_Mar1352"/>
      <sheetName val="Pauta_con_24_x_seg48"/>
      <sheetName val="FRANJAS_SPOT48"/>
      <sheetName val="GRP´S_X_CANAL48"/>
      <sheetName val="MIX_INVERSION48"/>
      <sheetName val="TVE1_can52"/>
      <sheetName val="Scheda_Ott40"/>
      <sheetName val="RESUMEN_ECONÓMICO31"/>
      <sheetName val="RESUM_ECO_X_MESES31"/>
      <sheetName val="TIT_PRENSA31"/>
      <sheetName val="TIT__PRENSA31"/>
      <sheetName val="CAL__PRENSA31"/>
      <sheetName val="CAL_PRENSA31"/>
      <sheetName val="TIT_REVISTAS31"/>
      <sheetName val="CAL_REVISTAS31"/>
      <sheetName val="CAL_PRODUCCION31"/>
      <sheetName val="TIT_INTERNET31"/>
      <sheetName val="CAL_INTERNET31"/>
      <sheetName val="Optico_31"/>
      <sheetName val="TIT_RADIO31"/>
      <sheetName val="RK__RADIO_31"/>
      <sheetName val="CAL_RADIO_31"/>
      <sheetName val="TV_RC_NC34"/>
      <sheetName val="mq_remnant5-1733"/>
      <sheetName val="loan_data33"/>
      <sheetName val="dreams_come_true31"/>
      <sheetName val="chi_d_hc_detail_act31"/>
      <sheetName val="chi_d_jvf_&amp;_bud31"/>
      <sheetName val="mil_d_hc_detail_act_31"/>
      <sheetName val="mil_d_jvf_&amp;_bud31"/>
      <sheetName val="tv3_231"/>
      <sheetName val="Facebook_Dump26"/>
      <sheetName val="ratio_duraciones4"/>
      <sheetName val="Banco_Santander_V__04_10_005"/>
      <sheetName val="II_1,_II_2,_II_3,_II_4"/>
      <sheetName val="I_9,_I_9_1"/>
      <sheetName val="I_1,_I_2,_I_3,_I_4"/>
      <sheetName val="VBAL"/>
      <sheetName val="tvg"/>
      <sheetName val="Pco.Extremadura"/>
    </sheetNames>
    <sheetDataSet>
      <sheetData sheetId="0" refreshError="1">
        <row r="7">
          <cell r="S7" t="str">
            <v>TVE 1</v>
          </cell>
        </row>
        <row r="8">
          <cell r="S8" t="str">
            <v>La 2</v>
          </cell>
        </row>
        <row r="9">
          <cell r="S9" t="str">
            <v>Antena 3</v>
          </cell>
        </row>
        <row r="10">
          <cell r="S10" t="str">
            <v>Tele 5</v>
          </cell>
        </row>
        <row r="11">
          <cell r="S11" t="str">
            <v>Other Station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 refreshError="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 refreshError="1"/>
      <sheetData sheetId="117" refreshError="1"/>
      <sheetData sheetId="118" refreshError="1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 refreshError="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 refreshError="1"/>
      <sheetData sheetId="184" refreshError="1"/>
      <sheetData sheetId="185"/>
      <sheetData sheetId="186" refreshError="1"/>
      <sheetData sheetId="187" refreshError="1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 refreshError="1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 refreshError="1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 refreshError="1"/>
      <sheetData sheetId="328"/>
      <sheetData sheetId="329" refreshError="1"/>
      <sheetData sheetId="330" refreshError="1"/>
      <sheetData sheetId="331" refreshError="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/>
      <sheetData sheetId="424"/>
      <sheetData sheetId="425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/>
      <sheetData sheetId="446"/>
      <sheetData sheetId="447"/>
      <sheetData sheetId="448"/>
      <sheetData sheetId="449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 refreshError="1"/>
      <sheetData sheetId="470" refreshError="1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/>
      <sheetData sheetId="531"/>
      <sheetData sheetId="532"/>
      <sheetData sheetId="533"/>
      <sheetData sheetId="534"/>
      <sheetData sheetId="535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/>
      <sheetData sheetId="545"/>
      <sheetData sheetId="546"/>
      <sheetData sheetId="547"/>
      <sheetData sheetId="548"/>
      <sheetData sheetId="549"/>
      <sheetData sheetId="550"/>
      <sheetData sheetId="551"/>
      <sheetData sheetId="552"/>
      <sheetData sheetId="553"/>
      <sheetData sheetId="554"/>
      <sheetData sheetId="555"/>
      <sheetData sheetId="556"/>
      <sheetData sheetId="557"/>
      <sheetData sheetId="558"/>
      <sheetData sheetId="559"/>
      <sheetData sheetId="560"/>
      <sheetData sheetId="561"/>
      <sheetData sheetId="562"/>
      <sheetData sheetId="563"/>
      <sheetData sheetId="564"/>
      <sheetData sheetId="565"/>
      <sheetData sheetId="566"/>
      <sheetData sheetId="567"/>
      <sheetData sheetId="568"/>
      <sheetData sheetId="569"/>
      <sheetData sheetId="570"/>
      <sheetData sheetId="571"/>
      <sheetData sheetId="572"/>
      <sheetData sheetId="573"/>
      <sheetData sheetId="574"/>
      <sheetData sheetId="575"/>
      <sheetData sheetId="576"/>
      <sheetData sheetId="577"/>
      <sheetData sheetId="578"/>
      <sheetData sheetId="579"/>
      <sheetData sheetId="580"/>
      <sheetData sheetId="581"/>
      <sheetData sheetId="582"/>
      <sheetData sheetId="583"/>
      <sheetData sheetId="584"/>
      <sheetData sheetId="585"/>
      <sheetData sheetId="586"/>
      <sheetData sheetId="587"/>
      <sheetData sheetId="588"/>
      <sheetData sheetId="589"/>
      <sheetData sheetId="590"/>
      <sheetData sheetId="591"/>
      <sheetData sheetId="592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/>
      <sheetData sheetId="629"/>
      <sheetData sheetId="630"/>
      <sheetData sheetId="631"/>
      <sheetData sheetId="632"/>
      <sheetData sheetId="633"/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/>
      <sheetData sheetId="643"/>
      <sheetData sheetId="644"/>
      <sheetData sheetId="645"/>
      <sheetData sheetId="646"/>
      <sheetData sheetId="647"/>
      <sheetData sheetId="648"/>
      <sheetData sheetId="649"/>
      <sheetData sheetId="650"/>
      <sheetData sheetId="651"/>
      <sheetData sheetId="652"/>
      <sheetData sheetId="653"/>
      <sheetData sheetId="654"/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/>
      <sheetData sheetId="688"/>
      <sheetData sheetId="689"/>
      <sheetData sheetId="690"/>
      <sheetData sheetId="691"/>
      <sheetData sheetId="692"/>
      <sheetData sheetId="693"/>
      <sheetData sheetId="694"/>
      <sheetData sheetId="695"/>
      <sheetData sheetId="696"/>
      <sheetData sheetId="697"/>
      <sheetData sheetId="698"/>
      <sheetData sheetId="699"/>
      <sheetData sheetId="700"/>
      <sheetData sheetId="701"/>
      <sheetData sheetId="702"/>
      <sheetData sheetId="703"/>
      <sheetData sheetId="704"/>
      <sheetData sheetId="705"/>
      <sheetData sheetId="706"/>
      <sheetData sheetId="707"/>
      <sheetData sheetId="708"/>
      <sheetData sheetId="709"/>
      <sheetData sheetId="710"/>
      <sheetData sheetId="711"/>
      <sheetData sheetId="712"/>
      <sheetData sheetId="713"/>
      <sheetData sheetId="714"/>
      <sheetData sheetId="715"/>
      <sheetData sheetId="716"/>
      <sheetData sheetId="717"/>
      <sheetData sheetId="718"/>
      <sheetData sheetId="719"/>
      <sheetData sheetId="720"/>
      <sheetData sheetId="721"/>
      <sheetData sheetId="722"/>
      <sheetData sheetId="723"/>
      <sheetData sheetId="724"/>
      <sheetData sheetId="725"/>
      <sheetData sheetId="726"/>
      <sheetData sheetId="727"/>
      <sheetData sheetId="728"/>
      <sheetData sheetId="729"/>
      <sheetData sheetId="730"/>
      <sheetData sheetId="731"/>
      <sheetData sheetId="732"/>
      <sheetData sheetId="733"/>
      <sheetData sheetId="734"/>
      <sheetData sheetId="735"/>
      <sheetData sheetId="736"/>
      <sheetData sheetId="737"/>
      <sheetData sheetId="738"/>
      <sheetData sheetId="739"/>
      <sheetData sheetId="740"/>
      <sheetData sheetId="741"/>
      <sheetData sheetId="742"/>
      <sheetData sheetId="743"/>
      <sheetData sheetId="744"/>
      <sheetData sheetId="745"/>
      <sheetData sheetId="746"/>
      <sheetData sheetId="747"/>
      <sheetData sheetId="748"/>
      <sheetData sheetId="749"/>
      <sheetData sheetId="750"/>
      <sheetData sheetId="751"/>
      <sheetData sheetId="752"/>
      <sheetData sheetId="753"/>
      <sheetData sheetId="754"/>
      <sheetData sheetId="755"/>
      <sheetData sheetId="756"/>
      <sheetData sheetId="757"/>
      <sheetData sheetId="758"/>
      <sheetData sheetId="759"/>
      <sheetData sheetId="760"/>
      <sheetData sheetId="761"/>
      <sheetData sheetId="762"/>
      <sheetData sheetId="763"/>
      <sheetData sheetId="764"/>
      <sheetData sheetId="765"/>
      <sheetData sheetId="766"/>
      <sheetData sheetId="767"/>
      <sheetData sheetId="768"/>
      <sheetData sheetId="769"/>
      <sheetData sheetId="770"/>
      <sheetData sheetId="771"/>
      <sheetData sheetId="772"/>
      <sheetData sheetId="773"/>
      <sheetData sheetId="774"/>
      <sheetData sheetId="775"/>
      <sheetData sheetId="776"/>
      <sheetData sheetId="777"/>
      <sheetData sheetId="778"/>
      <sheetData sheetId="779"/>
      <sheetData sheetId="780"/>
      <sheetData sheetId="781"/>
      <sheetData sheetId="782"/>
      <sheetData sheetId="783"/>
      <sheetData sheetId="784"/>
      <sheetData sheetId="785"/>
      <sheetData sheetId="786"/>
      <sheetData sheetId="787"/>
      <sheetData sheetId="788"/>
      <sheetData sheetId="789"/>
      <sheetData sheetId="790"/>
      <sheetData sheetId="791"/>
      <sheetData sheetId="792"/>
      <sheetData sheetId="793"/>
      <sheetData sheetId="794"/>
      <sheetData sheetId="795"/>
      <sheetData sheetId="796"/>
      <sheetData sheetId="797"/>
      <sheetData sheetId="798"/>
      <sheetData sheetId="799"/>
      <sheetData sheetId="800"/>
      <sheetData sheetId="801"/>
      <sheetData sheetId="802"/>
      <sheetData sheetId="803"/>
      <sheetData sheetId="804"/>
      <sheetData sheetId="805"/>
      <sheetData sheetId="806"/>
      <sheetData sheetId="807"/>
      <sheetData sheetId="808"/>
      <sheetData sheetId="809"/>
      <sheetData sheetId="810"/>
      <sheetData sheetId="811"/>
      <sheetData sheetId="812"/>
      <sheetData sheetId="813"/>
      <sheetData sheetId="814"/>
      <sheetData sheetId="815"/>
      <sheetData sheetId="816"/>
      <sheetData sheetId="817"/>
      <sheetData sheetId="818"/>
      <sheetData sheetId="819"/>
      <sheetData sheetId="820"/>
      <sheetData sheetId="821"/>
      <sheetData sheetId="822"/>
      <sheetData sheetId="823"/>
      <sheetData sheetId="824"/>
      <sheetData sheetId="825"/>
      <sheetData sheetId="826"/>
      <sheetData sheetId="827"/>
      <sheetData sheetId="828"/>
      <sheetData sheetId="829"/>
      <sheetData sheetId="830"/>
      <sheetData sheetId="831"/>
      <sheetData sheetId="832"/>
      <sheetData sheetId="833"/>
      <sheetData sheetId="834"/>
      <sheetData sheetId="835"/>
      <sheetData sheetId="836"/>
      <sheetData sheetId="837"/>
      <sheetData sheetId="838"/>
      <sheetData sheetId="839"/>
      <sheetData sheetId="840"/>
      <sheetData sheetId="841"/>
      <sheetData sheetId="842"/>
      <sheetData sheetId="843"/>
      <sheetData sheetId="844"/>
      <sheetData sheetId="845"/>
      <sheetData sheetId="846"/>
      <sheetData sheetId="847"/>
      <sheetData sheetId="848"/>
      <sheetData sheetId="849"/>
      <sheetData sheetId="850"/>
      <sheetData sheetId="851"/>
      <sheetData sheetId="852"/>
      <sheetData sheetId="853"/>
      <sheetData sheetId="854"/>
      <sheetData sheetId="855"/>
      <sheetData sheetId="856"/>
      <sheetData sheetId="857"/>
      <sheetData sheetId="858"/>
      <sheetData sheetId="859"/>
      <sheetData sheetId="860"/>
      <sheetData sheetId="861"/>
      <sheetData sheetId="862"/>
      <sheetData sheetId="863"/>
      <sheetData sheetId="864"/>
      <sheetData sheetId="865"/>
      <sheetData sheetId="866"/>
      <sheetData sheetId="867"/>
      <sheetData sheetId="868"/>
      <sheetData sheetId="869"/>
      <sheetData sheetId="870"/>
      <sheetData sheetId="871"/>
      <sheetData sheetId="872"/>
      <sheetData sheetId="873"/>
      <sheetData sheetId="874"/>
      <sheetData sheetId="875"/>
      <sheetData sheetId="876"/>
      <sheetData sheetId="877"/>
      <sheetData sheetId="878"/>
      <sheetData sheetId="879"/>
      <sheetData sheetId="880"/>
      <sheetData sheetId="881"/>
      <sheetData sheetId="882"/>
      <sheetData sheetId="883"/>
      <sheetData sheetId="884"/>
      <sheetData sheetId="885"/>
      <sheetData sheetId="886"/>
      <sheetData sheetId="887"/>
      <sheetData sheetId="888"/>
      <sheetData sheetId="889"/>
      <sheetData sheetId="890"/>
      <sheetData sheetId="891"/>
      <sheetData sheetId="892"/>
      <sheetData sheetId="893"/>
      <sheetData sheetId="894"/>
      <sheetData sheetId="895"/>
      <sheetData sheetId="896"/>
      <sheetData sheetId="897"/>
      <sheetData sheetId="898"/>
      <sheetData sheetId="899"/>
      <sheetData sheetId="900"/>
      <sheetData sheetId="901"/>
      <sheetData sheetId="902"/>
      <sheetData sheetId="903"/>
      <sheetData sheetId="904"/>
      <sheetData sheetId="905"/>
      <sheetData sheetId="906"/>
      <sheetData sheetId="907"/>
      <sheetData sheetId="908"/>
      <sheetData sheetId="909"/>
      <sheetData sheetId="910"/>
      <sheetData sheetId="911"/>
      <sheetData sheetId="912"/>
      <sheetData sheetId="913"/>
      <sheetData sheetId="914"/>
      <sheetData sheetId="915"/>
      <sheetData sheetId="916"/>
      <sheetData sheetId="917"/>
      <sheetData sheetId="918"/>
      <sheetData sheetId="919"/>
      <sheetData sheetId="920"/>
      <sheetData sheetId="921"/>
      <sheetData sheetId="922"/>
      <sheetData sheetId="923"/>
      <sheetData sheetId="924"/>
      <sheetData sheetId="925"/>
      <sheetData sheetId="926"/>
      <sheetData sheetId="927"/>
      <sheetData sheetId="928"/>
      <sheetData sheetId="929"/>
      <sheetData sheetId="930"/>
      <sheetData sheetId="931"/>
      <sheetData sheetId="932"/>
      <sheetData sheetId="933"/>
      <sheetData sheetId="934" refreshError="1"/>
      <sheetData sheetId="935"/>
      <sheetData sheetId="936"/>
      <sheetData sheetId="937"/>
      <sheetData sheetId="938"/>
      <sheetData sheetId="939"/>
      <sheetData sheetId="940"/>
      <sheetData sheetId="941"/>
      <sheetData sheetId="942"/>
      <sheetData sheetId="943"/>
      <sheetData sheetId="944"/>
      <sheetData sheetId="945"/>
      <sheetData sheetId="946"/>
      <sheetData sheetId="947"/>
      <sheetData sheetId="948"/>
      <sheetData sheetId="949"/>
      <sheetData sheetId="950"/>
      <sheetData sheetId="951"/>
      <sheetData sheetId="952"/>
      <sheetData sheetId="953"/>
      <sheetData sheetId="954"/>
      <sheetData sheetId="955"/>
      <sheetData sheetId="956"/>
      <sheetData sheetId="957"/>
      <sheetData sheetId="958"/>
      <sheetData sheetId="959"/>
      <sheetData sheetId="960"/>
      <sheetData sheetId="961"/>
      <sheetData sheetId="962"/>
      <sheetData sheetId="963"/>
      <sheetData sheetId="964"/>
      <sheetData sheetId="965"/>
      <sheetData sheetId="966"/>
      <sheetData sheetId="967"/>
      <sheetData sheetId="968"/>
      <sheetData sheetId="969"/>
      <sheetData sheetId="970"/>
      <sheetData sheetId="971"/>
      <sheetData sheetId="972"/>
      <sheetData sheetId="973"/>
      <sheetData sheetId="974"/>
      <sheetData sheetId="975"/>
      <sheetData sheetId="976"/>
      <sheetData sheetId="977"/>
      <sheetData sheetId="978"/>
      <sheetData sheetId="979"/>
      <sheetData sheetId="980"/>
      <sheetData sheetId="981"/>
      <sheetData sheetId="982"/>
      <sheetData sheetId="983"/>
      <sheetData sheetId="984"/>
      <sheetData sheetId="985"/>
      <sheetData sheetId="986"/>
      <sheetData sheetId="987"/>
      <sheetData sheetId="988"/>
      <sheetData sheetId="989"/>
      <sheetData sheetId="990"/>
      <sheetData sheetId="991"/>
      <sheetData sheetId="992"/>
      <sheetData sheetId="993"/>
      <sheetData sheetId="994"/>
      <sheetData sheetId="995"/>
      <sheetData sheetId="996"/>
      <sheetData sheetId="997"/>
      <sheetData sheetId="998"/>
      <sheetData sheetId="999"/>
      <sheetData sheetId="1000"/>
      <sheetData sheetId="1001"/>
      <sheetData sheetId="1002"/>
      <sheetData sheetId="1003"/>
      <sheetData sheetId="1004"/>
      <sheetData sheetId="1005"/>
      <sheetData sheetId="1006"/>
      <sheetData sheetId="1007"/>
      <sheetData sheetId="1008"/>
      <sheetData sheetId="1009"/>
      <sheetData sheetId="1010"/>
      <sheetData sheetId="1011"/>
      <sheetData sheetId="1012"/>
      <sheetData sheetId="1013"/>
      <sheetData sheetId="1014"/>
      <sheetData sheetId="1015"/>
      <sheetData sheetId="1016"/>
      <sheetData sheetId="1017"/>
      <sheetData sheetId="1018"/>
      <sheetData sheetId="1019"/>
      <sheetData sheetId="1020"/>
      <sheetData sheetId="1021"/>
      <sheetData sheetId="1022"/>
      <sheetData sheetId="1023"/>
      <sheetData sheetId="1024"/>
      <sheetData sheetId="1025"/>
      <sheetData sheetId="1026"/>
      <sheetData sheetId="1027"/>
      <sheetData sheetId="1028"/>
      <sheetData sheetId="1029"/>
      <sheetData sheetId="1030"/>
      <sheetData sheetId="1031"/>
      <sheetData sheetId="1032"/>
      <sheetData sheetId="1033"/>
      <sheetData sheetId="1034"/>
      <sheetData sheetId="1035"/>
      <sheetData sheetId="1036"/>
      <sheetData sheetId="1037"/>
      <sheetData sheetId="1038"/>
      <sheetData sheetId="1039"/>
      <sheetData sheetId="1040"/>
      <sheetData sheetId="1041"/>
      <sheetData sheetId="1042"/>
      <sheetData sheetId="1043"/>
      <sheetData sheetId="1044"/>
      <sheetData sheetId="1045"/>
      <sheetData sheetId="1046"/>
      <sheetData sheetId="1047"/>
      <sheetData sheetId="1048"/>
      <sheetData sheetId="1049"/>
      <sheetData sheetId="1050"/>
      <sheetData sheetId="1051"/>
      <sheetData sheetId="1052"/>
      <sheetData sheetId="1053"/>
      <sheetData sheetId="1054"/>
      <sheetData sheetId="1055"/>
      <sheetData sheetId="1056"/>
      <sheetData sheetId="1057"/>
      <sheetData sheetId="1058"/>
      <sheetData sheetId="1059"/>
      <sheetData sheetId="1060"/>
      <sheetData sheetId="1061"/>
      <sheetData sheetId="1062"/>
      <sheetData sheetId="1063"/>
      <sheetData sheetId="1064"/>
      <sheetData sheetId="1065"/>
      <sheetData sheetId="1066"/>
      <sheetData sheetId="1067"/>
      <sheetData sheetId="1068"/>
      <sheetData sheetId="1069"/>
      <sheetData sheetId="1070"/>
      <sheetData sheetId="1071"/>
      <sheetData sheetId="1072"/>
      <sheetData sheetId="1073"/>
      <sheetData sheetId="1074"/>
      <sheetData sheetId="1075"/>
      <sheetData sheetId="1076"/>
      <sheetData sheetId="1077"/>
      <sheetData sheetId="1078"/>
      <sheetData sheetId="1079"/>
      <sheetData sheetId="1080"/>
      <sheetData sheetId="1081"/>
      <sheetData sheetId="1082"/>
      <sheetData sheetId="1083"/>
      <sheetData sheetId="1084"/>
      <sheetData sheetId="1085"/>
      <sheetData sheetId="1086"/>
      <sheetData sheetId="1087"/>
      <sheetData sheetId="1088"/>
      <sheetData sheetId="1089"/>
      <sheetData sheetId="1090"/>
      <sheetData sheetId="1091"/>
      <sheetData sheetId="1092"/>
      <sheetData sheetId="1093"/>
      <sheetData sheetId="1094"/>
      <sheetData sheetId="1095"/>
      <sheetData sheetId="1096"/>
      <sheetData sheetId="1097"/>
      <sheetData sheetId="1098"/>
      <sheetData sheetId="1099"/>
      <sheetData sheetId="1100"/>
      <sheetData sheetId="1101"/>
      <sheetData sheetId="1102"/>
      <sheetData sheetId="1103"/>
      <sheetData sheetId="1104"/>
      <sheetData sheetId="1105"/>
      <sheetData sheetId="1106"/>
      <sheetData sheetId="1107"/>
      <sheetData sheetId="1108"/>
      <sheetData sheetId="1109"/>
      <sheetData sheetId="1110"/>
      <sheetData sheetId="1111"/>
      <sheetData sheetId="1112"/>
      <sheetData sheetId="1113"/>
      <sheetData sheetId="1114"/>
      <sheetData sheetId="1115"/>
      <sheetData sheetId="1116"/>
      <sheetData sheetId="1117"/>
      <sheetData sheetId="1118"/>
      <sheetData sheetId="1119"/>
      <sheetData sheetId="1120"/>
      <sheetData sheetId="1121"/>
      <sheetData sheetId="1122"/>
      <sheetData sheetId="1123"/>
      <sheetData sheetId="1124"/>
      <sheetData sheetId="1125"/>
      <sheetData sheetId="1126"/>
      <sheetData sheetId="1127"/>
      <sheetData sheetId="1128"/>
      <sheetData sheetId="1129"/>
      <sheetData sheetId="1130"/>
      <sheetData sheetId="1131"/>
      <sheetData sheetId="1132"/>
      <sheetData sheetId="1133"/>
      <sheetData sheetId="1134"/>
      <sheetData sheetId="1135"/>
      <sheetData sheetId="1136"/>
      <sheetData sheetId="1137"/>
      <sheetData sheetId="1138"/>
      <sheetData sheetId="1139"/>
      <sheetData sheetId="1140"/>
      <sheetData sheetId="1141"/>
      <sheetData sheetId="1142"/>
      <sheetData sheetId="1143"/>
      <sheetData sheetId="1144"/>
      <sheetData sheetId="1145"/>
      <sheetData sheetId="1146"/>
      <sheetData sheetId="1147"/>
      <sheetData sheetId="1148"/>
      <sheetData sheetId="1149"/>
      <sheetData sheetId="1150"/>
      <sheetData sheetId="1151"/>
      <sheetData sheetId="1152"/>
      <sheetData sheetId="1153"/>
      <sheetData sheetId="1154"/>
      <sheetData sheetId="1155"/>
      <sheetData sheetId="1156"/>
      <sheetData sheetId="1157"/>
      <sheetData sheetId="1158"/>
      <sheetData sheetId="1159"/>
      <sheetData sheetId="1160"/>
      <sheetData sheetId="1161"/>
      <sheetData sheetId="1162"/>
      <sheetData sheetId="1163"/>
      <sheetData sheetId="1164"/>
      <sheetData sheetId="1165"/>
      <sheetData sheetId="1166"/>
      <sheetData sheetId="1167"/>
      <sheetData sheetId="1168"/>
      <sheetData sheetId="1169"/>
      <sheetData sheetId="1170"/>
      <sheetData sheetId="1171"/>
      <sheetData sheetId="1172"/>
      <sheetData sheetId="1173"/>
      <sheetData sheetId="1174"/>
      <sheetData sheetId="1175"/>
      <sheetData sheetId="1176"/>
      <sheetData sheetId="1177"/>
      <sheetData sheetId="1178"/>
      <sheetData sheetId="1179"/>
      <sheetData sheetId="1180"/>
      <sheetData sheetId="1181"/>
      <sheetData sheetId="1182"/>
      <sheetData sheetId="1183"/>
      <sheetData sheetId="1184"/>
      <sheetData sheetId="1185"/>
      <sheetData sheetId="1186"/>
      <sheetData sheetId="1187"/>
      <sheetData sheetId="1188"/>
      <sheetData sheetId="1189"/>
      <sheetData sheetId="1190"/>
      <sheetData sheetId="1191"/>
      <sheetData sheetId="1192"/>
      <sheetData sheetId="1193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/>
      <sheetData sheetId="1229"/>
      <sheetData sheetId="1230"/>
      <sheetData sheetId="1231"/>
      <sheetData sheetId="1232"/>
      <sheetData sheetId="1233"/>
      <sheetData sheetId="1234"/>
      <sheetData sheetId="1235"/>
      <sheetData sheetId="1236"/>
      <sheetData sheetId="1237"/>
      <sheetData sheetId="1238"/>
      <sheetData sheetId="1239"/>
      <sheetData sheetId="1240"/>
      <sheetData sheetId="1241"/>
      <sheetData sheetId="1242"/>
      <sheetData sheetId="1243"/>
      <sheetData sheetId="1244"/>
      <sheetData sheetId="1245"/>
      <sheetData sheetId="1246"/>
      <sheetData sheetId="1247"/>
      <sheetData sheetId="1248"/>
      <sheetData sheetId="1249"/>
      <sheetData sheetId="1250"/>
      <sheetData sheetId="1251"/>
      <sheetData sheetId="1252"/>
      <sheetData sheetId="1253"/>
      <sheetData sheetId="1254"/>
      <sheetData sheetId="1255"/>
      <sheetData sheetId="1256"/>
      <sheetData sheetId="1257"/>
      <sheetData sheetId="1258"/>
      <sheetData sheetId="1259"/>
      <sheetData sheetId="1260"/>
      <sheetData sheetId="1261"/>
      <sheetData sheetId="1262"/>
      <sheetData sheetId="1263"/>
      <sheetData sheetId="1264"/>
      <sheetData sheetId="1265"/>
      <sheetData sheetId="1266"/>
      <sheetData sheetId="1267"/>
      <sheetData sheetId="1268"/>
      <sheetData sheetId="1269"/>
      <sheetData sheetId="1270"/>
      <sheetData sheetId="1271"/>
      <sheetData sheetId="1272"/>
      <sheetData sheetId="1273"/>
      <sheetData sheetId="1274"/>
      <sheetData sheetId="1275"/>
      <sheetData sheetId="1276"/>
      <sheetData sheetId="1277"/>
      <sheetData sheetId="1278"/>
      <sheetData sheetId="1279"/>
      <sheetData sheetId="1280"/>
      <sheetData sheetId="1281"/>
      <sheetData sheetId="1282"/>
      <sheetData sheetId="1283"/>
      <sheetData sheetId="1284"/>
      <sheetData sheetId="1285"/>
      <sheetData sheetId="1286"/>
      <sheetData sheetId="1287"/>
      <sheetData sheetId="1288"/>
      <sheetData sheetId="1289"/>
      <sheetData sheetId="1290"/>
      <sheetData sheetId="1291"/>
      <sheetData sheetId="1292"/>
      <sheetData sheetId="1293"/>
      <sheetData sheetId="1294"/>
      <sheetData sheetId="1295"/>
      <sheetData sheetId="1296"/>
      <sheetData sheetId="1297"/>
      <sheetData sheetId="1298"/>
      <sheetData sheetId="1299"/>
      <sheetData sheetId="1300"/>
      <sheetData sheetId="1301"/>
      <sheetData sheetId="1302"/>
      <sheetData sheetId="1303"/>
      <sheetData sheetId="1304"/>
      <sheetData sheetId="1305"/>
      <sheetData sheetId="1306"/>
      <sheetData sheetId="1307"/>
      <sheetData sheetId="1308"/>
      <sheetData sheetId="1309"/>
      <sheetData sheetId="1310"/>
      <sheetData sheetId="1311"/>
      <sheetData sheetId="1312"/>
      <sheetData sheetId="1313"/>
      <sheetData sheetId="1314"/>
      <sheetData sheetId="1315"/>
      <sheetData sheetId="1316"/>
      <sheetData sheetId="1317"/>
      <sheetData sheetId="1318"/>
      <sheetData sheetId="1319"/>
      <sheetData sheetId="1320"/>
      <sheetData sheetId="1321"/>
      <sheetData sheetId="1322"/>
      <sheetData sheetId="1323"/>
      <sheetData sheetId="1324"/>
      <sheetData sheetId="1325"/>
      <sheetData sheetId="1326"/>
      <sheetData sheetId="1327"/>
      <sheetData sheetId="1328"/>
      <sheetData sheetId="1329"/>
      <sheetData sheetId="1330"/>
      <sheetData sheetId="1331"/>
      <sheetData sheetId="1332"/>
      <sheetData sheetId="1333"/>
      <sheetData sheetId="1334"/>
      <sheetData sheetId="1335"/>
      <sheetData sheetId="1336"/>
      <sheetData sheetId="1337"/>
      <sheetData sheetId="1338"/>
      <sheetData sheetId="1339"/>
      <sheetData sheetId="1340"/>
      <sheetData sheetId="1341"/>
      <sheetData sheetId="1342"/>
      <sheetData sheetId="1343"/>
      <sheetData sheetId="1344"/>
      <sheetData sheetId="1345"/>
      <sheetData sheetId="1346"/>
      <sheetData sheetId="1347"/>
      <sheetData sheetId="1348"/>
      <sheetData sheetId="1349"/>
      <sheetData sheetId="1350"/>
      <sheetData sheetId="1351"/>
      <sheetData sheetId="1352"/>
      <sheetData sheetId="1353"/>
      <sheetData sheetId="1354"/>
      <sheetData sheetId="1355"/>
      <sheetData sheetId="1356"/>
      <sheetData sheetId="1357"/>
      <sheetData sheetId="1358"/>
      <sheetData sheetId="1359"/>
      <sheetData sheetId="1360"/>
      <sheetData sheetId="1361"/>
      <sheetData sheetId="1362"/>
      <sheetData sheetId="1363"/>
      <sheetData sheetId="1364"/>
      <sheetData sheetId="1365"/>
      <sheetData sheetId="1366"/>
      <sheetData sheetId="1367"/>
      <sheetData sheetId="1368"/>
      <sheetData sheetId="1369"/>
      <sheetData sheetId="1370"/>
      <sheetData sheetId="1371"/>
      <sheetData sheetId="1372"/>
      <sheetData sheetId="1373"/>
      <sheetData sheetId="1374"/>
      <sheetData sheetId="1375"/>
      <sheetData sheetId="1376"/>
      <sheetData sheetId="1377"/>
      <sheetData sheetId="1378"/>
      <sheetData sheetId="1379"/>
      <sheetData sheetId="1380"/>
      <sheetData sheetId="1381"/>
      <sheetData sheetId="1382"/>
      <sheetData sheetId="1383"/>
      <sheetData sheetId="1384"/>
      <sheetData sheetId="1385"/>
      <sheetData sheetId="1386"/>
      <sheetData sheetId="1387"/>
      <sheetData sheetId="1388"/>
      <sheetData sheetId="1389"/>
      <sheetData sheetId="1390"/>
      <sheetData sheetId="1391"/>
      <sheetData sheetId="1392"/>
      <sheetData sheetId="1393"/>
      <sheetData sheetId="1394"/>
      <sheetData sheetId="1395"/>
      <sheetData sheetId="1396"/>
      <sheetData sheetId="1397"/>
      <sheetData sheetId="1398"/>
      <sheetData sheetId="1399"/>
      <sheetData sheetId="1400"/>
      <sheetData sheetId="1401"/>
      <sheetData sheetId="1402"/>
      <sheetData sheetId="1403"/>
      <sheetData sheetId="1404"/>
      <sheetData sheetId="1405"/>
      <sheetData sheetId="1406"/>
      <sheetData sheetId="1407"/>
      <sheetData sheetId="1408"/>
      <sheetData sheetId="1409"/>
      <sheetData sheetId="1410"/>
      <sheetData sheetId="1411"/>
      <sheetData sheetId="1412"/>
      <sheetData sheetId="1413"/>
      <sheetData sheetId="1414"/>
      <sheetData sheetId="1415"/>
      <sheetData sheetId="1416"/>
      <sheetData sheetId="1417" refreshError="1"/>
      <sheetData sheetId="1418"/>
      <sheetData sheetId="1419" refreshError="1"/>
      <sheetData sheetId="1420" refreshError="1"/>
      <sheetData sheetId="1421"/>
      <sheetData sheetId="1422"/>
      <sheetData sheetId="1423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/>
      <sheetData sheetId="1436"/>
      <sheetData sheetId="1437"/>
      <sheetData sheetId="1438"/>
      <sheetData sheetId="1439"/>
      <sheetData sheetId="1440"/>
      <sheetData sheetId="1441"/>
      <sheetData sheetId="1442"/>
      <sheetData sheetId="1443"/>
      <sheetData sheetId="1444"/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/>
      <sheetData sheetId="1454"/>
      <sheetData sheetId="1455"/>
      <sheetData sheetId="1456"/>
      <sheetData sheetId="1457"/>
      <sheetData sheetId="1458"/>
      <sheetData sheetId="1459"/>
      <sheetData sheetId="1460"/>
      <sheetData sheetId="1461"/>
      <sheetData sheetId="1462"/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/>
      <sheetData sheetId="1537"/>
      <sheetData sheetId="1538"/>
      <sheetData sheetId="1539"/>
      <sheetData sheetId="1540"/>
      <sheetData sheetId="1541"/>
      <sheetData sheetId="1542"/>
      <sheetData sheetId="1543"/>
      <sheetData sheetId="1544"/>
      <sheetData sheetId="1545"/>
      <sheetData sheetId="1546"/>
      <sheetData sheetId="1547"/>
      <sheetData sheetId="1548"/>
      <sheetData sheetId="1549"/>
      <sheetData sheetId="1550"/>
      <sheetData sheetId="1551"/>
      <sheetData sheetId="1552"/>
      <sheetData sheetId="1553"/>
      <sheetData sheetId="1554"/>
      <sheetData sheetId="1555"/>
      <sheetData sheetId="1556"/>
      <sheetData sheetId="1557"/>
      <sheetData sheetId="1558"/>
      <sheetData sheetId="1559"/>
      <sheetData sheetId="1560"/>
      <sheetData sheetId="1561"/>
      <sheetData sheetId="1562"/>
      <sheetData sheetId="1563"/>
      <sheetData sheetId="1564"/>
      <sheetData sheetId="1565"/>
      <sheetData sheetId="1566"/>
      <sheetData sheetId="1567"/>
      <sheetData sheetId="1568"/>
      <sheetData sheetId="1569"/>
      <sheetData sheetId="1570"/>
      <sheetData sheetId="1571"/>
      <sheetData sheetId="1572"/>
      <sheetData sheetId="1573"/>
      <sheetData sheetId="1574"/>
      <sheetData sheetId="1575"/>
      <sheetData sheetId="1576"/>
      <sheetData sheetId="1577"/>
      <sheetData sheetId="1578"/>
      <sheetData sheetId="1579"/>
      <sheetData sheetId="1580"/>
      <sheetData sheetId="1581"/>
      <sheetData sheetId="1582"/>
      <sheetData sheetId="1583"/>
      <sheetData sheetId="1584"/>
      <sheetData sheetId="1585"/>
      <sheetData sheetId="1586"/>
      <sheetData sheetId="1587"/>
      <sheetData sheetId="1588"/>
      <sheetData sheetId="1589"/>
      <sheetData sheetId="1590"/>
      <sheetData sheetId="1591"/>
      <sheetData sheetId="1592"/>
      <sheetData sheetId="1593"/>
      <sheetData sheetId="1594"/>
      <sheetData sheetId="1595"/>
      <sheetData sheetId="1596"/>
      <sheetData sheetId="1597"/>
      <sheetData sheetId="1598"/>
      <sheetData sheetId="1599"/>
      <sheetData sheetId="1600"/>
      <sheetData sheetId="1601"/>
      <sheetData sheetId="1602"/>
      <sheetData sheetId="1603"/>
      <sheetData sheetId="1604"/>
      <sheetData sheetId="1605"/>
      <sheetData sheetId="1606"/>
      <sheetData sheetId="1607"/>
      <sheetData sheetId="1608"/>
      <sheetData sheetId="1609"/>
      <sheetData sheetId="1610"/>
      <sheetData sheetId="1611"/>
      <sheetData sheetId="1612"/>
      <sheetData sheetId="1613"/>
      <sheetData sheetId="1614"/>
      <sheetData sheetId="1615"/>
      <sheetData sheetId="1616"/>
      <sheetData sheetId="1617"/>
      <sheetData sheetId="1618"/>
      <sheetData sheetId="1619"/>
      <sheetData sheetId="1620"/>
      <sheetData sheetId="1621"/>
      <sheetData sheetId="1622"/>
      <sheetData sheetId="1623"/>
      <sheetData sheetId="1624"/>
      <sheetData sheetId="1625"/>
      <sheetData sheetId="1626"/>
      <sheetData sheetId="1627"/>
      <sheetData sheetId="1628"/>
      <sheetData sheetId="1629"/>
      <sheetData sheetId="1630"/>
      <sheetData sheetId="1631"/>
      <sheetData sheetId="1632"/>
      <sheetData sheetId="1633"/>
      <sheetData sheetId="1634"/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/>
      <sheetData sheetId="1656"/>
      <sheetData sheetId="1657"/>
      <sheetData sheetId="1658"/>
      <sheetData sheetId="1659"/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 refreshError="1"/>
      <sheetData sheetId="1758" refreshError="1"/>
      <sheetData sheetId="1759" refreshError="1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 TVE1"/>
      <sheetName val="Plan La2"/>
      <sheetName val="PROYEC tve"/>
      <sheetName val="AUD marca TVE"/>
      <sheetName val="Plan A3"/>
      <sheetName val="Plan T5"/>
      <sheetName val="AUDMARCAA3"/>
      <sheetName val="AUDT5 MARCA"/>
      <sheetName val="PARRILLA T5"/>
      <sheetName val="A3NAC Parrilla-Marca"/>
      <sheetName val="CPLUS"/>
      <sheetName val="aud PLUS"/>
      <sheetName val="aud cuartos plus"/>
      <sheetName val="isla97"/>
      <sheetName val="ISLA98"/>
      <sheetName val="poralcon97"/>
      <sheetName val="PORT98HALC"/>
      <sheetName val="port97 p.atra"/>
      <sheetName val="PORT98ATRA"/>
      <sheetName val="Resultados Palabras Google"/>
      <sheetName val="Hoja1"/>
      <sheetName val="Marzo"/>
      <sheetName val="Plan_TVE1"/>
      <sheetName val="Plan_La2"/>
      <sheetName val="PROYEC_tve"/>
      <sheetName val="AUD_marca_TVE"/>
      <sheetName val="Plan_A3"/>
      <sheetName val="Plan_T5"/>
      <sheetName val="AUDT5_MARCA"/>
      <sheetName val="PARRILLA_T5"/>
      <sheetName val="A3NAC_Parrilla-Marca"/>
      <sheetName val="aud_PLUS"/>
      <sheetName val="aud_cuartos_plus"/>
      <sheetName val="port97_p_atra"/>
      <sheetName val="Resultados_Palabras_Google"/>
      <sheetName val="Main"/>
      <sheetName val=".EvaluaciónTV"/>
      <sheetName val="bac4"/>
      <sheetName val="PUBOBJ1"/>
      <sheetName val="TVE20&quot;"/>
      <sheetName val="Planes NACIONALESadjudicados"/>
      <sheetName val="FRECEFECBAILEYS"/>
      <sheetName val="Planes%20NACIONALESadjudicados."/>
      <sheetName val="Plan_TVE12"/>
      <sheetName val="Plan_La22"/>
      <sheetName val="PROYEC_tve2"/>
      <sheetName val="AUD_marca_TVE2"/>
      <sheetName val="Plan_A32"/>
      <sheetName val="Plan_T52"/>
      <sheetName val="AUDT5_MARCA2"/>
      <sheetName val="PARRILLA_T52"/>
      <sheetName val="A3NAC_Parrilla-Marca2"/>
      <sheetName val="aud_PLUS2"/>
      <sheetName val="aud_cuartos_plus2"/>
      <sheetName val="Plan_TVE11"/>
      <sheetName val="Plan_La21"/>
      <sheetName val="PROYEC_tve1"/>
      <sheetName val="AUD_marca_TVE1"/>
      <sheetName val="Plan_A31"/>
      <sheetName val="Plan_T51"/>
      <sheetName val="AUDT5_MARCA1"/>
      <sheetName val="PARRILLA_T51"/>
      <sheetName val="A3NAC_Parrilla-Marca1"/>
      <sheetName val="aud_PLUS1"/>
      <sheetName val="aud_cuartos_plus1"/>
      <sheetName val="Resource-Strings"/>
      <sheetName val="_EvaluaciónTV"/>
      <sheetName val="port97_p_atra1"/>
      <sheetName val="Resultados_Palabras_Google1"/>
      <sheetName val="_EvaluaciónTV1"/>
      <sheetName val="port97_p_atra2"/>
      <sheetName val="Resultados_Palabras_Google2"/>
      <sheetName val="_EvaluaciónTV2"/>
      <sheetName val="Plan_TVE13"/>
      <sheetName val="Plan_La23"/>
      <sheetName val="PROYEC_tve3"/>
      <sheetName val="AUD_marca_TVE3"/>
      <sheetName val="Plan_A33"/>
      <sheetName val="Plan_T53"/>
      <sheetName val="AUDT5_MARCA3"/>
      <sheetName val="PARRILLA_T53"/>
      <sheetName val="A3NAC_Parrilla-Marca3"/>
      <sheetName val="aud_PLUS3"/>
      <sheetName val="aud_cuartos_plus3"/>
      <sheetName val="port97_p_atra3"/>
      <sheetName val="Resultados_Palabras_Google3"/>
      <sheetName val="_EvaluaciónTV3"/>
      <sheetName val="Planes_NACIONALESadjudicados"/>
      <sheetName val="Planes%20NACIONALESadjudicados_"/>
      <sheetName val="paramètres"/>
      <sheetName val="madre"/>
      <sheetName val="TITULO"/>
      <sheetName val="xBRADx"/>
    </sheetNames>
    <sheetDataSet>
      <sheetData sheetId="0" refreshError="1"/>
      <sheetData sheetId="1" refreshError="1"/>
      <sheetData sheetId="2" refreshError="1"/>
      <sheetData sheetId="3" refreshError="1">
        <row r="2">
          <cell r="L2">
            <v>1</v>
          </cell>
          <cell r="M2">
            <v>2</v>
          </cell>
          <cell r="N2">
            <v>3</v>
          </cell>
          <cell r="O2">
            <v>4</v>
          </cell>
          <cell r="P2">
            <v>5</v>
          </cell>
          <cell r="Q2">
            <v>6</v>
          </cell>
          <cell r="R2">
            <v>7</v>
          </cell>
          <cell r="S2">
            <v>8</v>
          </cell>
          <cell r="T2">
            <v>9</v>
          </cell>
          <cell r="U2">
            <v>10</v>
          </cell>
          <cell r="V2">
            <v>11</v>
          </cell>
        </row>
        <row r="3">
          <cell r="L3" t="str">
            <v>Días semana &gt;&gt;</v>
          </cell>
          <cell r="M3" t="str">
            <v>Lunes</v>
          </cell>
          <cell r="N3" t="str">
            <v>Martes</v>
          </cell>
          <cell r="O3" t="str">
            <v>Miércoles</v>
          </cell>
          <cell r="P3" t="str">
            <v>Jueves</v>
          </cell>
          <cell r="Q3" t="str">
            <v>Viernes</v>
          </cell>
          <cell r="R3" t="str">
            <v>Sábado</v>
          </cell>
          <cell r="S3" t="str">
            <v>Domingo</v>
          </cell>
          <cell r="T3" t="str">
            <v>Lunes a Viernes</v>
          </cell>
          <cell r="U3" t="str">
            <v>Sábado y Domingo</v>
          </cell>
          <cell r="V3" t="str">
            <v>Lunes a Domingo</v>
          </cell>
        </row>
        <row r="4">
          <cell r="L4" t="str">
            <v>Franjas</v>
          </cell>
          <cell r="M4" t="str">
            <v>LA 2</v>
          </cell>
          <cell r="N4" t="str">
            <v>LA 2</v>
          </cell>
          <cell r="O4" t="str">
            <v>LA 2</v>
          </cell>
          <cell r="P4" t="str">
            <v>LA 2</v>
          </cell>
          <cell r="Q4" t="str">
            <v>LA 2</v>
          </cell>
          <cell r="R4" t="str">
            <v>LA 2</v>
          </cell>
          <cell r="S4" t="str">
            <v>LA 2</v>
          </cell>
          <cell r="T4" t="str">
            <v>LA 2</v>
          </cell>
          <cell r="U4" t="str">
            <v>LA 2</v>
          </cell>
          <cell r="V4" t="str">
            <v>LA 2</v>
          </cell>
        </row>
        <row r="5">
          <cell r="A5" t="str">
            <v>02:30 - 02:45</v>
          </cell>
          <cell r="B5">
            <v>1.2</v>
          </cell>
          <cell r="C5">
            <v>0.9</v>
          </cell>
          <cell r="D5">
            <v>3.1</v>
          </cell>
          <cell r="E5">
            <v>1.8</v>
          </cell>
          <cell r="F5">
            <v>0.5</v>
          </cell>
          <cell r="G5">
            <v>1</v>
          </cell>
          <cell r="H5">
            <v>1.8</v>
          </cell>
          <cell r="I5">
            <v>1.5</v>
          </cell>
          <cell r="J5">
            <v>1.4</v>
          </cell>
          <cell r="K5">
            <v>1.5</v>
          </cell>
          <cell r="L5" t="str">
            <v>02:30 - 02:45</v>
          </cell>
          <cell r="M5">
            <v>0.3</v>
          </cell>
          <cell r="N5">
            <v>0.5</v>
          </cell>
          <cell r="O5">
            <v>0.5</v>
          </cell>
          <cell r="P5">
            <v>0.2</v>
          </cell>
          <cell r="Q5">
            <v>0.5</v>
          </cell>
          <cell r="R5">
            <v>0.6</v>
          </cell>
          <cell r="S5">
            <v>0.7</v>
          </cell>
          <cell r="T5">
            <v>0.4</v>
          </cell>
          <cell r="U5">
            <v>0.7</v>
          </cell>
          <cell r="V5">
            <v>0.5</v>
          </cell>
        </row>
        <row r="6">
          <cell r="A6" t="str">
            <v>02:45 - 03:00</v>
          </cell>
          <cell r="B6">
            <v>0.9</v>
          </cell>
          <cell r="C6">
            <v>0.8</v>
          </cell>
          <cell r="D6">
            <v>2.8</v>
          </cell>
          <cell r="E6">
            <v>1</v>
          </cell>
          <cell r="F6">
            <v>0.6</v>
          </cell>
          <cell r="G6">
            <v>1</v>
          </cell>
          <cell r="H6">
            <v>1.3</v>
          </cell>
          <cell r="I6">
            <v>1.2</v>
          </cell>
          <cell r="J6">
            <v>1.2</v>
          </cell>
          <cell r="K6">
            <v>1.2</v>
          </cell>
          <cell r="L6" t="str">
            <v>02:45 - 03:00</v>
          </cell>
          <cell r="M6">
            <v>0.2</v>
          </cell>
          <cell r="N6">
            <v>0.1</v>
          </cell>
          <cell r="O6">
            <v>0.5</v>
          </cell>
          <cell r="P6">
            <v>0.3</v>
          </cell>
          <cell r="Q6">
            <v>0.1</v>
          </cell>
          <cell r="R6">
            <v>0.6</v>
          </cell>
          <cell r="S6">
            <v>0.4</v>
          </cell>
          <cell r="T6">
            <v>0.3</v>
          </cell>
          <cell r="U6">
            <v>0.5</v>
          </cell>
          <cell r="V6">
            <v>0.3</v>
          </cell>
        </row>
        <row r="7">
          <cell r="A7" t="str">
            <v>03:00 - 03:15</v>
          </cell>
          <cell r="B7">
            <v>0.7</v>
          </cell>
          <cell r="C7">
            <v>0.7</v>
          </cell>
          <cell r="D7">
            <v>2.7</v>
          </cell>
          <cell r="E7">
            <v>0.5</v>
          </cell>
          <cell r="F7">
            <v>0.4</v>
          </cell>
          <cell r="G7">
            <v>1</v>
          </cell>
          <cell r="H7">
            <v>1.1000000000000001</v>
          </cell>
          <cell r="I7">
            <v>1.1000000000000001</v>
          </cell>
          <cell r="J7">
            <v>1.1000000000000001</v>
          </cell>
          <cell r="K7">
            <v>1.1000000000000001</v>
          </cell>
          <cell r="L7" t="str">
            <v>03:00 - 03:15</v>
          </cell>
          <cell r="M7">
            <v>0.2</v>
          </cell>
          <cell r="N7">
            <v>0.1</v>
          </cell>
          <cell r="O7">
            <v>0.3</v>
          </cell>
          <cell r="P7">
            <v>0.2</v>
          </cell>
          <cell r="Q7">
            <v>0.1</v>
          </cell>
          <cell r="R7">
            <v>0.4</v>
          </cell>
          <cell r="S7">
            <v>0.5</v>
          </cell>
          <cell r="T7">
            <v>0.2</v>
          </cell>
          <cell r="U7">
            <v>0.5</v>
          </cell>
          <cell r="V7">
            <v>0.3</v>
          </cell>
        </row>
        <row r="8">
          <cell r="A8" t="str">
            <v>03:15 - 03:30</v>
          </cell>
          <cell r="B8">
            <v>0.6</v>
          </cell>
          <cell r="C8">
            <v>0.7</v>
          </cell>
          <cell r="D8">
            <v>2.4</v>
          </cell>
          <cell r="E8">
            <v>0.5</v>
          </cell>
          <cell r="F8">
            <v>0.5</v>
          </cell>
          <cell r="G8">
            <v>0.9</v>
          </cell>
          <cell r="H8">
            <v>0.8</v>
          </cell>
          <cell r="I8">
            <v>0.9</v>
          </cell>
          <cell r="J8">
            <v>0.8</v>
          </cell>
          <cell r="K8">
            <v>0.9</v>
          </cell>
          <cell r="L8" t="str">
            <v>03:15 - 03:30</v>
          </cell>
          <cell r="M8">
            <v>0.2</v>
          </cell>
          <cell r="N8">
            <v>0.1</v>
          </cell>
          <cell r="O8">
            <v>0.2</v>
          </cell>
          <cell r="P8">
            <v>0.1</v>
          </cell>
          <cell r="Q8">
            <v>0.1</v>
          </cell>
          <cell r="R8">
            <v>0.4</v>
          </cell>
          <cell r="S8">
            <v>0.6</v>
          </cell>
          <cell r="T8">
            <v>0.2</v>
          </cell>
          <cell r="U8">
            <v>0.5</v>
          </cell>
          <cell r="V8">
            <v>0.3</v>
          </cell>
        </row>
        <row r="9">
          <cell r="A9" t="str">
            <v>03:30 - 03:45</v>
          </cell>
          <cell r="B9">
            <v>0.5</v>
          </cell>
          <cell r="C9">
            <v>0.6</v>
          </cell>
          <cell r="D9">
            <v>2.2000000000000002</v>
          </cell>
          <cell r="E9">
            <v>0.6</v>
          </cell>
          <cell r="F9">
            <v>0.4</v>
          </cell>
          <cell r="G9">
            <v>0.8</v>
          </cell>
          <cell r="H9">
            <v>0.6</v>
          </cell>
          <cell r="I9">
            <v>0.9</v>
          </cell>
          <cell r="J9">
            <v>0.7</v>
          </cell>
          <cell r="K9">
            <v>0.8</v>
          </cell>
          <cell r="L9" t="str">
            <v>03:30 - 03:45</v>
          </cell>
          <cell r="M9">
            <v>0.2</v>
          </cell>
          <cell r="N9">
            <v>0.1</v>
          </cell>
          <cell r="O9">
            <v>0.2</v>
          </cell>
          <cell r="P9">
            <v>0.2</v>
          </cell>
          <cell r="Q9">
            <v>0.1</v>
          </cell>
          <cell r="R9">
            <v>0.4</v>
          </cell>
          <cell r="S9">
            <v>0.5</v>
          </cell>
          <cell r="T9">
            <v>0.2</v>
          </cell>
          <cell r="U9">
            <v>0.5</v>
          </cell>
          <cell r="V9">
            <v>0.3</v>
          </cell>
        </row>
        <row r="10">
          <cell r="A10" t="str">
            <v>03:45 - 04:00</v>
          </cell>
          <cell r="B10">
            <v>0.7</v>
          </cell>
          <cell r="C10">
            <v>0.6</v>
          </cell>
          <cell r="D10">
            <v>1.8</v>
          </cell>
          <cell r="E10">
            <v>0.5</v>
          </cell>
          <cell r="F10">
            <v>0.6</v>
          </cell>
          <cell r="G10">
            <v>0.7</v>
          </cell>
          <cell r="H10">
            <v>0.6</v>
          </cell>
          <cell r="I10">
            <v>0.9</v>
          </cell>
          <cell r="J10">
            <v>0.7</v>
          </cell>
          <cell r="K10">
            <v>0.8</v>
          </cell>
          <cell r="L10" t="str">
            <v>03:45 - 04:00</v>
          </cell>
          <cell r="M10">
            <v>0.2</v>
          </cell>
          <cell r="N10">
            <v>0.1</v>
          </cell>
          <cell r="O10">
            <v>0.2</v>
          </cell>
          <cell r="P10">
            <v>0.2</v>
          </cell>
          <cell r="Q10">
            <v>0.1</v>
          </cell>
          <cell r="R10">
            <v>0.5</v>
          </cell>
          <cell r="S10">
            <v>0.4</v>
          </cell>
          <cell r="T10">
            <v>0.2</v>
          </cell>
          <cell r="U10">
            <v>0.4</v>
          </cell>
          <cell r="V10">
            <v>0.3</v>
          </cell>
        </row>
        <row r="11">
          <cell r="A11" t="str">
            <v>04:00 - 04:15</v>
          </cell>
          <cell r="B11">
            <v>0.7</v>
          </cell>
          <cell r="C11">
            <v>0.6</v>
          </cell>
          <cell r="D11">
            <v>1.6</v>
          </cell>
          <cell r="E11">
            <v>0.4</v>
          </cell>
          <cell r="F11">
            <v>0.5</v>
          </cell>
          <cell r="G11">
            <v>0.5</v>
          </cell>
          <cell r="H11">
            <v>0.5</v>
          </cell>
          <cell r="I11">
            <v>0.8</v>
          </cell>
          <cell r="J11">
            <v>0.5</v>
          </cell>
          <cell r="K11">
            <v>0.7</v>
          </cell>
          <cell r="L11" t="str">
            <v>04:00 - 04:15</v>
          </cell>
          <cell r="M11">
            <v>0.2</v>
          </cell>
          <cell r="N11">
            <v>0.1</v>
          </cell>
          <cell r="O11">
            <v>0.1</v>
          </cell>
          <cell r="P11">
            <v>0.2</v>
          </cell>
          <cell r="Q11">
            <v>0.3</v>
          </cell>
          <cell r="R11">
            <v>0.5</v>
          </cell>
          <cell r="S11">
            <v>0.3</v>
          </cell>
          <cell r="T11">
            <v>0.2</v>
          </cell>
          <cell r="U11">
            <v>0.4</v>
          </cell>
          <cell r="V11">
            <v>0.3</v>
          </cell>
        </row>
        <row r="12">
          <cell r="A12" t="str">
            <v>04:15 - 04:30</v>
          </cell>
          <cell r="B12">
            <v>0.5</v>
          </cell>
          <cell r="C12">
            <v>0.3</v>
          </cell>
          <cell r="D12">
            <v>1.7</v>
          </cell>
          <cell r="E12">
            <v>0.4</v>
          </cell>
          <cell r="F12">
            <v>0.5</v>
          </cell>
          <cell r="G12">
            <v>0.5</v>
          </cell>
          <cell r="H12">
            <v>0.5</v>
          </cell>
          <cell r="I12">
            <v>0.7</v>
          </cell>
          <cell r="J12">
            <v>0.5</v>
          </cell>
          <cell r="K12">
            <v>0.6</v>
          </cell>
          <cell r="L12" t="str">
            <v>04:15 - 04:30</v>
          </cell>
          <cell r="M12">
            <v>0.3</v>
          </cell>
          <cell r="N12">
            <v>0.1</v>
          </cell>
          <cell r="O12">
            <v>0.1</v>
          </cell>
          <cell r="P12">
            <v>0.2</v>
          </cell>
          <cell r="Q12">
            <v>0.3</v>
          </cell>
          <cell r="R12">
            <v>0.5</v>
          </cell>
          <cell r="S12">
            <v>0.2</v>
          </cell>
          <cell r="T12">
            <v>0.2</v>
          </cell>
          <cell r="U12">
            <v>0.3</v>
          </cell>
          <cell r="V12">
            <v>0.2</v>
          </cell>
        </row>
        <row r="13">
          <cell r="A13" t="str">
            <v>04:30 - 04:45</v>
          </cell>
          <cell r="B13">
            <v>0.4</v>
          </cell>
          <cell r="C13">
            <v>0.2</v>
          </cell>
          <cell r="D13">
            <v>1.8</v>
          </cell>
          <cell r="E13">
            <v>0.3</v>
          </cell>
          <cell r="F13">
            <v>0.4</v>
          </cell>
          <cell r="G13">
            <v>0.3</v>
          </cell>
          <cell r="H13">
            <v>0.4</v>
          </cell>
          <cell r="I13">
            <v>0.7</v>
          </cell>
          <cell r="J13">
            <v>0.3</v>
          </cell>
          <cell r="K13">
            <v>0.6</v>
          </cell>
          <cell r="L13" t="str">
            <v>04:30 - 04:45</v>
          </cell>
          <cell r="M13">
            <v>0.2</v>
          </cell>
          <cell r="N13">
            <v>0.3</v>
          </cell>
          <cell r="O13">
            <v>0.1</v>
          </cell>
          <cell r="P13">
            <v>0.2</v>
          </cell>
          <cell r="Q13">
            <v>0.4</v>
          </cell>
          <cell r="R13">
            <v>0.4</v>
          </cell>
          <cell r="S13">
            <v>0.2</v>
          </cell>
          <cell r="T13">
            <v>0.2</v>
          </cell>
          <cell r="U13">
            <v>0.3</v>
          </cell>
          <cell r="V13">
            <v>0.2</v>
          </cell>
        </row>
        <row r="14">
          <cell r="A14" t="str">
            <v>04:45 - 05:00</v>
          </cell>
          <cell r="B14">
            <v>0.4</v>
          </cell>
          <cell r="C14">
            <v>0.2</v>
          </cell>
          <cell r="D14">
            <v>1.6</v>
          </cell>
          <cell r="E14">
            <v>0.3</v>
          </cell>
          <cell r="F14">
            <v>0.4</v>
          </cell>
          <cell r="G14">
            <v>0.3</v>
          </cell>
          <cell r="H14">
            <v>0.3</v>
          </cell>
          <cell r="I14">
            <v>0.6</v>
          </cell>
          <cell r="J14">
            <v>0.3</v>
          </cell>
          <cell r="K14">
            <v>0.5</v>
          </cell>
          <cell r="L14" t="str">
            <v>04:45 - 05:00</v>
          </cell>
          <cell r="M14">
            <v>0.2</v>
          </cell>
          <cell r="N14">
            <v>0.3</v>
          </cell>
          <cell r="O14">
            <v>0.1</v>
          </cell>
          <cell r="P14">
            <v>0.1</v>
          </cell>
          <cell r="Q14">
            <v>0.3</v>
          </cell>
          <cell r="R14">
            <v>0.4</v>
          </cell>
          <cell r="S14">
            <v>0.2</v>
          </cell>
          <cell r="T14">
            <v>0.2</v>
          </cell>
          <cell r="U14">
            <v>0.3</v>
          </cell>
          <cell r="V14">
            <v>0.2</v>
          </cell>
        </row>
        <row r="15">
          <cell r="A15" t="str">
            <v>05:00 - 05:15</v>
          </cell>
          <cell r="B15">
            <v>0.3</v>
          </cell>
          <cell r="C15">
            <v>0.1</v>
          </cell>
          <cell r="D15">
            <v>1.4</v>
          </cell>
          <cell r="E15">
            <v>0.2</v>
          </cell>
          <cell r="F15">
            <v>0.3</v>
          </cell>
          <cell r="G15">
            <v>0.3</v>
          </cell>
          <cell r="H15">
            <v>0.3</v>
          </cell>
          <cell r="I15">
            <v>0.5</v>
          </cell>
          <cell r="J15">
            <v>0.3</v>
          </cell>
          <cell r="K15">
            <v>0.5</v>
          </cell>
          <cell r="L15" t="str">
            <v>05:00 - 05:15</v>
          </cell>
          <cell r="M15">
            <v>0.2</v>
          </cell>
          <cell r="N15">
            <v>0.3</v>
          </cell>
          <cell r="O15">
            <v>0.1</v>
          </cell>
          <cell r="P15">
            <v>0.1</v>
          </cell>
          <cell r="Q15">
            <v>0.3</v>
          </cell>
          <cell r="R15">
            <v>0.4</v>
          </cell>
          <cell r="S15">
            <v>0.3</v>
          </cell>
          <cell r="T15">
            <v>0.2</v>
          </cell>
          <cell r="U15">
            <v>0.4</v>
          </cell>
          <cell r="V15">
            <v>0.2</v>
          </cell>
        </row>
        <row r="16">
          <cell r="A16" t="str">
            <v>05:15 - 05:30</v>
          </cell>
          <cell r="B16">
            <v>0.3</v>
          </cell>
          <cell r="C16">
            <v>0.2</v>
          </cell>
          <cell r="D16">
            <v>1.2</v>
          </cell>
          <cell r="E16">
            <v>0.2</v>
          </cell>
          <cell r="F16">
            <v>0.2</v>
          </cell>
          <cell r="G16">
            <v>0.3</v>
          </cell>
          <cell r="H16">
            <v>0.3</v>
          </cell>
          <cell r="I16">
            <v>0.5</v>
          </cell>
          <cell r="J16">
            <v>0.3</v>
          </cell>
          <cell r="K16">
            <v>0.4</v>
          </cell>
          <cell r="L16" t="str">
            <v>05:15 - 05:30</v>
          </cell>
          <cell r="M16">
            <v>0.2</v>
          </cell>
          <cell r="N16">
            <v>0.2</v>
          </cell>
          <cell r="O16">
            <v>0.1</v>
          </cell>
          <cell r="P16">
            <v>0.1</v>
          </cell>
          <cell r="Q16">
            <v>0.3</v>
          </cell>
          <cell r="R16">
            <v>0.3</v>
          </cell>
          <cell r="S16">
            <v>0.3</v>
          </cell>
          <cell r="T16">
            <v>0.2</v>
          </cell>
          <cell r="U16">
            <v>0.3</v>
          </cell>
          <cell r="V16">
            <v>0.2</v>
          </cell>
        </row>
        <row r="17">
          <cell r="A17" t="str">
            <v>05:30 - 05:45</v>
          </cell>
          <cell r="B17">
            <v>0.3</v>
          </cell>
          <cell r="C17">
            <v>0.1</v>
          </cell>
          <cell r="D17">
            <v>1.1000000000000001</v>
          </cell>
          <cell r="E17">
            <v>0.2</v>
          </cell>
          <cell r="F17">
            <v>0.2</v>
          </cell>
          <cell r="G17">
            <v>0.3</v>
          </cell>
          <cell r="H17">
            <v>0.2</v>
          </cell>
          <cell r="I17">
            <v>0.4</v>
          </cell>
          <cell r="J17">
            <v>0.3</v>
          </cell>
          <cell r="K17">
            <v>0.4</v>
          </cell>
          <cell r="L17" t="str">
            <v>05:30 - 05:45</v>
          </cell>
          <cell r="M17">
            <v>0.2</v>
          </cell>
          <cell r="N17">
            <v>0.2</v>
          </cell>
          <cell r="O17">
            <v>0.1</v>
          </cell>
          <cell r="P17">
            <v>0.1</v>
          </cell>
          <cell r="Q17">
            <v>0.2</v>
          </cell>
          <cell r="R17">
            <v>0.1</v>
          </cell>
          <cell r="S17">
            <v>0.3</v>
          </cell>
          <cell r="T17">
            <v>0.1</v>
          </cell>
          <cell r="U17">
            <v>0.2</v>
          </cell>
          <cell r="V17">
            <v>0.2</v>
          </cell>
        </row>
        <row r="18">
          <cell r="A18" t="str">
            <v>05:45 - 06:00</v>
          </cell>
          <cell r="B18">
            <v>0.3</v>
          </cell>
          <cell r="C18">
            <v>0.1</v>
          </cell>
          <cell r="D18">
            <v>1</v>
          </cell>
          <cell r="E18">
            <v>0.2</v>
          </cell>
          <cell r="F18">
            <v>0.2</v>
          </cell>
          <cell r="G18">
            <v>0.3</v>
          </cell>
          <cell r="H18">
            <v>0.3</v>
          </cell>
          <cell r="I18">
            <v>0.4</v>
          </cell>
          <cell r="J18">
            <v>0.3</v>
          </cell>
          <cell r="K18">
            <v>0.4</v>
          </cell>
          <cell r="L18" t="str">
            <v>05:45 - 06:00</v>
          </cell>
          <cell r="M18">
            <v>0.1</v>
          </cell>
          <cell r="N18">
            <v>0.2</v>
          </cell>
          <cell r="O18">
            <v>0.1</v>
          </cell>
          <cell r="P18">
            <v>0.1</v>
          </cell>
          <cell r="Q18">
            <v>0.2</v>
          </cell>
          <cell r="R18">
            <v>0.1</v>
          </cell>
          <cell r="S18">
            <v>0.3</v>
          </cell>
          <cell r="T18">
            <v>0.1</v>
          </cell>
          <cell r="U18">
            <v>0.2</v>
          </cell>
          <cell r="V18">
            <v>0.2</v>
          </cell>
        </row>
        <row r="19">
          <cell r="A19" t="str">
            <v>06:00 - 06:15</v>
          </cell>
          <cell r="B19">
            <v>0.2</v>
          </cell>
          <cell r="C19">
            <v>0.1</v>
          </cell>
          <cell r="D19">
            <v>1</v>
          </cell>
          <cell r="E19">
            <v>0.2</v>
          </cell>
          <cell r="F19">
            <v>0.2</v>
          </cell>
          <cell r="G19">
            <v>0.3</v>
          </cell>
          <cell r="H19">
            <v>0.2</v>
          </cell>
          <cell r="I19">
            <v>0.4</v>
          </cell>
          <cell r="J19">
            <v>0.3</v>
          </cell>
          <cell r="K19">
            <v>0.3</v>
          </cell>
          <cell r="L19" t="str">
            <v>06:00 - 06:15</v>
          </cell>
          <cell r="M19">
            <v>0.2</v>
          </cell>
          <cell r="N19">
            <v>0.2</v>
          </cell>
          <cell r="O19">
            <v>0.1</v>
          </cell>
          <cell r="P19">
            <v>0</v>
          </cell>
          <cell r="Q19">
            <v>0.2</v>
          </cell>
          <cell r="R19">
            <v>0.1</v>
          </cell>
          <cell r="S19">
            <v>0.4</v>
          </cell>
          <cell r="T19">
            <v>0.1</v>
          </cell>
          <cell r="U19">
            <v>0.2</v>
          </cell>
          <cell r="V19">
            <v>0.2</v>
          </cell>
        </row>
        <row r="20">
          <cell r="A20" t="str">
            <v>06:15 - 06:30</v>
          </cell>
          <cell r="B20">
            <v>0.2</v>
          </cell>
          <cell r="C20">
            <v>0.2</v>
          </cell>
          <cell r="D20">
            <v>1</v>
          </cell>
          <cell r="E20">
            <v>0.2</v>
          </cell>
          <cell r="F20">
            <v>0.3</v>
          </cell>
          <cell r="G20">
            <v>0.4</v>
          </cell>
          <cell r="H20">
            <v>0.3</v>
          </cell>
          <cell r="I20">
            <v>0.4</v>
          </cell>
          <cell r="J20">
            <v>0.3</v>
          </cell>
          <cell r="K20">
            <v>0.4</v>
          </cell>
          <cell r="L20" t="str">
            <v>06:15 - 06:30</v>
          </cell>
          <cell r="M20">
            <v>0.1</v>
          </cell>
          <cell r="N20">
            <v>0.1</v>
          </cell>
          <cell r="O20">
            <v>0.1</v>
          </cell>
          <cell r="P20">
            <v>0</v>
          </cell>
          <cell r="Q20">
            <v>0.1</v>
          </cell>
          <cell r="R20">
            <v>0.1</v>
          </cell>
          <cell r="S20">
            <v>0.3</v>
          </cell>
          <cell r="T20">
            <v>0.1</v>
          </cell>
          <cell r="U20">
            <v>0.2</v>
          </cell>
          <cell r="V20">
            <v>0.1</v>
          </cell>
        </row>
        <row r="21">
          <cell r="A21" t="str">
            <v>06:30 - 06:45</v>
          </cell>
          <cell r="B21">
            <v>0.1</v>
          </cell>
          <cell r="C21">
            <v>0.3</v>
          </cell>
          <cell r="D21">
            <v>0.7</v>
          </cell>
          <cell r="E21">
            <v>0.3</v>
          </cell>
          <cell r="F21">
            <v>0.2</v>
          </cell>
          <cell r="G21">
            <v>0.4</v>
          </cell>
          <cell r="H21">
            <v>0.2</v>
          </cell>
          <cell r="I21">
            <v>0.3</v>
          </cell>
          <cell r="J21">
            <v>0.3</v>
          </cell>
          <cell r="K21">
            <v>0.3</v>
          </cell>
          <cell r="L21" t="str">
            <v>06:30 - 06:45</v>
          </cell>
          <cell r="M21">
            <v>0.1</v>
          </cell>
          <cell r="N21">
            <v>0.1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0.3</v>
          </cell>
          <cell r="T21">
            <v>0.1</v>
          </cell>
          <cell r="U21">
            <v>0.2</v>
          </cell>
          <cell r="V21">
            <v>0.1</v>
          </cell>
        </row>
        <row r="22">
          <cell r="A22" t="str">
            <v>06:45 - 07:00</v>
          </cell>
          <cell r="B22">
            <v>0.3</v>
          </cell>
          <cell r="C22">
            <v>0.3</v>
          </cell>
          <cell r="D22">
            <v>0.6</v>
          </cell>
          <cell r="E22">
            <v>0.4</v>
          </cell>
          <cell r="F22">
            <v>0.3</v>
          </cell>
          <cell r="G22">
            <v>0.5</v>
          </cell>
          <cell r="H22">
            <v>0.2</v>
          </cell>
          <cell r="I22">
            <v>0.4</v>
          </cell>
          <cell r="J22">
            <v>0.3</v>
          </cell>
          <cell r="K22">
            <v>0.4</v>
          </cell>
          <cell r="L22" t="str">
            <v>06:45 - 07:00</v>
          </cell>
          <cell r="M22">
            <v>0.1</v>
          </cell>
          <cell r="N22">
            <v>0.2</v>
          </cell>
          <cell r="O22">
            <v>0</v>
          </cell>
          <cell r="P22">
            <v>0</v>
          </cell>
          <cell r="Q22">
            <v>0.1</v>
          </cell>
          <cell r="R22">
            <v>0</v>
          </cell>
          <cell r="S22">
            <v>0.2</v>
          </cell>
          <cell r="T22">
            <v>0.1</v>
          </cell>
          <cell r="U22">
            <v>0.1</v>
          </cell>
          <cell r="V22">
            <v>0.1</v>
          </cell>
        </row>
        <row r="23">
          <cell r="A23" t="str">
            <v>07:00 - 07:15</v>
          </cell>
          <cell r="B23">
            <v>0.4</v>
          </cell>
          <cell r="C23">
            <v>0.5</v>
          </cell>
          <cell r="D23">
            <v>0.6</v>
          </cell>
          <cell r="E23">
            <v>0.5</v>
          </cell>
          <cell r="F23">
            <v>0.3</v>
          </cell>
          <cell r="G23">
            <v>0.5</v>
          </cell>
          <cell r="H23">
            <v>0.2</v>
          </cell>
          <cell r="I23">
            <v>0.4</v>
          </cell>
          <cell r="J23">
            <v>0.4</v>
          </cell>
          <cell r="K23">
            <v>0.4</v>
          </cell>
          <cell r="L23" t="str">
            <v>07:00 - 07:15</v>
          </cell>
          <cell r="M23">
            <v>0.1</v>
          </cell>
          <cell r="N23">
            <v>0</v>
          </cell>
          <cell r="O23">
            <v>0.1</v>
          </cell>
          <cell r="P23">
            <v>0</v>
          </cell>
          <cell r="Q23">
            <v>0.1</v>
          </cell>
          <cell r="R23">
            <v>0</v>
          </cell>
          <cell r="S23">
            <v>0.2</v>
          </cell>
          <cell r="T23">
            <v>0.1</v>
          </cell>
          <cell r="U23">
            <v>0.1</v>
          </cell>
          <cell r="V23">
            <v>0.1</v>
          </cell>
        </row>
        <row r="24">
          <cell r="A24" t="str">
            <v>07:15 - 07:30</v>
          </cell>
          <cell r="B24">
            <v>0.4</v>
          </cell>
          <cell r="C24">
            <v>0.4</v>
          </cell>
          <cell r="D24">
            <v>0.6</v>
          </cell>
          <cell r="E24">
            <v>0.5</v>
          </cell>
          <cell r="F24">
            <v>0.4</v>
          </cell>
          <cell r="G24">
            <v>0.5</v>
          </cell>
          <cell r="H24">
            <v>0.3</v>
          </cell>
          <cell r="I24">
            <v>0.5</v>
          </cell>
          <cell r="J24">
            <v>0.4</v>
          </cell>
          <cell r="K24">
            <v>0.4</v>
          </cell>
          <cell r="L24" t="str">
            <v>07:15 - 07:30</v>
          </cell>
          <cell r="M24">
            <v>0.1</v>
          </cell>
          <cell r="N24">
            <v>0</v>
          </cell>
          <cell r="O24">
            <v>0.1</v>
          </cell>
          <cell r="P24">
            <v>0</v>
          </cell>
          <cell r="Q24">
            <v>0</v>
          </cell>
          <cell r="R24">
            <v>0.1</v>
          </cell>
          <cell r="S24">
            <v>0.3</v>
          </cell>
          <cell r="T24">
            <v>0.1</v>
          </cell>
          <cell r="U24">
            <v>0.2</v>
          </cell>
          <cell r="V24">
            <v>0.1</v>
          </cell>
        </row>
        <row r="25">
          <cell r="A25" t="str">
            <v>07:30 - 07:45</v>
          </cell>
          <cell r="B25">
            <v>0.4</v>
          </cell>
          <cell r="C25">
            <v>0.7</v>
          </cell>
          <cell r="D25">
            <v>0.5</v>
          </cell>
          <cell r="E25">
            <v>0.6</v>
          </cell>
          <cell r="F25">
            <v>0.6</v>
          </cell>
          <cell r="G25">
            <v>0.4</v>
          </cell>
          <cell r="H25">
            <v>0.2</v>
          </cell>
          <cell r="I25">
            <v>0.5</v>
          </cell>
          <cell r="J25">
            <v>0.3</v>
          </cell>
          <cell r="K25">
            <v>0.5</v>
          </cell>
          <cell r="L25" t="str">
            <v>07:30 - 07:45</v>
          </cell>
          <cell r="M25">
            <v>0.2</v>
          </cell>
          <cell r="N25">
            <v>0.2</v>
          </cell>
          <cell r="O25">
            <v>0</v>
          </cell>
          <cell r="P25">
            <v>0.1</v>
          </cell>
          <cell r="Q25">
            <v>0.1</v>
          </cell>
          <cell r="R25">
            <v>0</v>
          </cell>
          <cell r="S25">
            <v>0.3</v>
          </cell>
          <cell r="T25">
            <v>0.1</v>
          </cell>
          <cell r="U25">
            <v>0.2</v>
          </cell>
          <cell r="V25">
            <v>0.1</v>
          </cell>
        </row>
        <row r="26">
          <cell r="A26" t="str">
            <v>07:45 - 08:00</v>
          </cell>
          <cell r="B26">
            <v>0.5</v>
          </cell>
          <cell r="C26">
            <v>0.7</v>
          </cell>
          <cell r="D26">
            <v>0.5</v>
          </cell>
          <cell r="E26">
            <v>0.6</v>
          </cell>
          <cell r="F26">
            <v>0.6</v>
          </cell>
          <cell r="G26">
            <v>0.4</v>
          </cell>
          <cell r="H26">
            <v>0.2</v>
          </cell>
          <cell r="I26">
            <v>0.6</v>
          </cell>
          <cell r="J26">
            <v>0.3</v>
          </cell>
          <cell r="K26">
            <v>0.5</v>
          </cell>
          <cell r="L26" t="str">
            <v>07:45 - 08:00</v>
          </cell>
          <cell r="M26">
            <v>0.2</v>
          </cell>
          <cell r="N26">
            <v>0.2</v>
          </cell>
          <cell r="O26">
            <v>0.1</v>
          </cell>
          <cell r="P26">
            <v>0.1</v>
          </cell>
          <cell r="Q26">
            <v>0.1</v>
          </cell>
          <cell r="R26">
            <v>0</v>
          </cell>
          <cell r="S26">
            <v>0.3</v>
          </cell>
          <cell r="T26">
            <v>0.1</v>
          </cell>
          <cell r="U26">
            <v>0.2</v>
          </cell>
          <cell r="V26">
            <v>0.1</v>
          </cell>
        </row>
        <row r="27">
          <cell r="A27" t="str">
            <v>08:00 - 08:15</v>
          </cell>
          <cell r="B27">
            <v>0.6</v>
          </cell>
          <cell r="C27">
            <v>0.7</v>
          </cell>
          <cell r="D27">
            <v>0.5</v>
          </cell>
          <cell r="E27">
            <v>0.6</v>
          </cell>
          <cell r="F27">
            <v>0.5</v>
          </cell>
          <cell r="G27">
            <v>0.4</v>
          </cell>
          <cell r="H27">
            <v>0.2</v>
          </cell>
          <cell r="I27">
            <v>0.6</v>
          </cell>
          <cell r="J27">
            <v>0.3</v>
          </cell>
          <cell r="K27">
            <v>0.5</v>
          </cell>
          <cell r="L27" t="str">
            <v>08:00 - 08:15</v>
          </cell>
          <cell r="M27">
            <v>0.2</v>
          </cell>
          <cell r="N27">
            <v>0</v>
          </cell>
          <cell r="O27">
            <v>0.1</v>
          </cell>
          <cell r="P27">
            <v>0.1</v>
          </cell>
          <cell r="Q27">
            <v>0.2</v>
          </cell>
          <cell r="R27">
            <v>0.1</v>
          </cell>
          <cell r="S27">
            <v>0.3</v>
          </cell>
          <cell r="T27">
            <v>0.1</v>
          </cell>
          <cell r="U27">
            <v>0.2</v>
          </cell>
          <cell r="V27">
            <v>0.1</v>
          </cell>
        </row>
        <row r="28">
          <cell r="A28" t="str">
            <v>08:15 - 08:30</v>
          </cell>
          <cell r="B28">
            <v>0.7</v>
          </cell>
          <cell r="C28">
            <v>1.1000000000000001</v>
          </cell>
          <cell r="D28">
            <v>0.6</v>
          </cell>
          <cell r="E28">
            <v>0.9</v>
          </cell>
          <cell r="F28">
            <v>0.7</v>
          </cell>
          <cell r="G28">
            <v>0.4</v>
          </cell>
          <cell r="H28">
            <v>0.3</v>
          </cell>
          <cell r="I28">
            <v>0.8</v>
          </cell>
          <cell r="J28">
            <v>0.3</v>
          </cell>
          <cell r="K28">
            <v>0.6</v>
          </cell>
          <cell r="L28" t="str">
            <v>08:15 - 08:30</v>
          </cell>
          <cell r="M28">
            <v>0.2</v>
          </cell>
          <cell r="N28">
            <v>0.1</v>
          </cell>
          <cell r="O28">
            <v>0.1</v>
          </cell>
          <cell r="P28">
            <v>0.2</v>
          </cell>
          <cell r="Q28">
            <v>0.2</v>
          </cell>
          <cell r="R28">
            <v>0.1</v>
          </cell>
          <cell r="S28">
            <v>0.3</v>
          </cell>
          <cell r="T28">
            <v>0.2</v>
          </cell>
          <cell r="U28">
            <v>0.2</v>
          </cell>
          <cell r="V28">
            <v>0.2</v>
          </cell>
        </row>
        <row r="29">
          <cell r="A29" t="str">
            <v>08:30 - 08:45</v>
          </cell>
          <cell r="B29">
            <v>0.8</v>
          </cell>
          <cell r="C29">
            <v>1</v>
          </cell>
          <cell r="D29">
            <v>0.6</v>
          </cell>
          <cell r="E29">
            <v>0.9</v>
          </cell>
          <cell r="F29">
            <v>0.9</v>
          </cell>
          <cell r="G29">
            <v>0.4</v>
          </cell>
          <cell r="H29">
            <v>0.4</v>
          </cell>
          <cell r="I29">
            <v>0.8</v>
          </cell>
          <cell r="J29">
            <v>0.4</v>
          </cell>
          <cell r="K29">
            <v>0.7</v>
          </cell>
          <cell r="L29" t="str">
            <v>08:30 - 08:45</v>
          </cell>
          <cell r="M29">
            <v>0.2</v>
          </cell>
          <cell r="N29">
            <v>0</v>
          </cell>
          <cell r="O29">
            <v>0.2</v>
          </cell>
          <cell r="P29">
            <v>0.3</v>
          </cell>
          <cell r="Q29">
            <v>0.2</v>
          </cell>
          <cell r="R29">
            <v>0.1</v>
          </cell>
          <cell r="S29">
            <v>0.3</v>
          </cell>
          <cell r="T29">
            <v>0.2</v>
          </cell>
          <cell r="U29">
            <v>0.2</v>
          </cell>
          <cell r="V29">
            <v>0.2</v>
          </cell>
        </row>
        <row r="30">
          <cell r="A30" t="str">
            <v>08:45 - 09:00</v>
          </cell>
          <cell r="B30">
            <v>0.6</v>
          </cell>
          <cell r="C30">
            <v>0.7</v>
          </cell>
          <cell r="D30">
            <v>0.5</v>
          </cell>
          <cell r="E30">
            <v>0.9</v>
          </cell>
          <cell r="F30">
            <v>0.8</v>
          </cell>
          <cell r="G30">
            <v>0.4</v>
          </cell>
          <cell r="H30">
            <v>0.5</v>
          </cell>
          <cell r="I30">
            <v>0.7</v>
          </cell>
          <cell r="J30">
            <v>0.5</v>
          </cell>
          <cell r="K30">
            <v>0.6</v>
          </cell>
          <cell r="L30" t="str">
            <v>08:45 - 09:00</v>
          </cell>
          <cell r="M30">
            <v>0.2</v>
          </cell>
          <cell r="N30">
            <v>0.1</v>
          </cell>
          <cell r="O30">
            <v>0.3</v>
          </cell>
          <cell r="P30">
            <v>0.4</v>
          </cell>
          <cell r="Q30">
            <v>0.2</v>
          </cell>
          <cell r="R30">
            <v>0.2</v>
          </cell>
          <cell r="S30">
            <v>0.4</v>
          </cell>
          <cell r="T30">
            <v>0.2</v>
          </cell>
          <cell r="U30">
            <v>0.3</v>
          </cell>
          <cell r="V30">
            <v>0.2</v>
          </cell>
        </row>
        <row r="31">
          <cell r="A31" t="str">
            <v>09:00 - 09:15</v>
          </cell>
          <cell r="B31">
            <v>0.6</v>
          </cell>
          <cell r="C31">
            <v>0.6</v>
          </cell>
          <cell r="D31">
            <v>0.4</v>
          </cell>
          <cell r="E31">
            <v>0.7</v>
          </cell>
          <cell r="F31">
            <v>0.8</v>
          </cell>
          <cell r="G31">
            <v>0.4</v>
          </cell>
          <cell r="H31">
            <v>0.8</v>
          </cell>
          <cell r="I31">
            <v>0.6</v>
          </cell>
          <cell r="J31">
            <v>0.6</v>
          </cell>
          <cell r="K31">
            <v>0.6</v>
          </cell>
          <cell r="L31" t="str">
            <v>09:00 - 09:15</v>
          </cell>
          <cell r="M31">
            <v>0.2</v>
          </cell>
          <cell r="N31">
            <v>0.3</v>
          </cell>
          <cell r="O31">
            <v>0.3</v>
          </cell>
          <cell r="P31">
            <v>0.4</v>
          </cell>
          <cell r="Q31">
            <v>0.2</v>
          </cell>
          <cell r="R31">
            <v>0.3</v>
          </cell>
          <cell r="S31">
            <v>0.3</v>
          </cell>
          <cell r="T31">
            <v>0.3</v>
          </cell>
          <cell r="U31">
            <v>0.3</v>
          </cell>
          <cell r="V31">
            <v>0.3</v>
          </cell>
        </row>
        <row r="32">
          <cell r="A32" t="str">
            <v>09:15 - 09:30</v>
          </cell>
          <cell r="B32">
            <v>0.6</v>
          </cell>
          <cell r="C32">
            <v>0.8</v>
          </cell>
          <cell r="D32">
            <v>0.6</v>
          </cell>
          <cell r="E32">
            <v>0.9</v>
          </cell>
          <cell r="F32">
            <v>0.9</v>
          </cell>
          <cell r="G32">
            <v>0.8</v>
          </cell>
          <cell r="H32">
            <v>0.8</v>
          </cell>
          <cell r="I32">
            <v>0.7</v>
          </cell>
          <cell r="J32">
            <v>0.8</v>
          </cell>
          <cell r="K32">
            <v>0.8</v>
          </cell>
          <cell r="L32" t="str">
            <v>09:15 - 09:30</v>
          </cell>
          <cell r="M32">
            <v>0.3</v>
          </cell>
          <cell r="N32">
            <v>0.1</v>
          </cell>
          <cell r="O32">
            <v>0.3</v>
          </cell>
          <cell r="P32">
            <v>0.5</v>
          </cell>
          <cell r="Q32">
            <v>0.3</v>
          </cell>
          <cell r="R32">
            <v>0.4</v>
          </cell>
          <cell r="S32">
            <v>0.4</v>
          </cell>
          <cell r="T32">
            <v>0.3</v>
          </cell>
          <cell r="U32">
            <v>0.4</v>
          </cell>
          <cell r="V32">
            <v>0.4</v>
          </cell>
        </row>
        <row r="33">
          <cell r="A33" t="str">
            <v>09:30 - 09:45</v>
          </cell>
          <cell r="B33">
            <v>0.6</v>
          </cell>
          <cell r="C33">
            <v>0.7</v>
          </cell>
          <cell r="D33">
            <v>0.5</v>
          </cell>
          <cell r="E33">
            <v>0.7</v>
          </cell>
          <cell r="F33">
            <v>0.6</v>
          </cell>
          <cell r="G33">
            <v>0.9</v>
          </cell>
          <cell r="H33">
            <v>0.7</v>
          </cell>
          <cell r="I33">
            <v>0.6</v>
          </cell>
          <cell r="J33">
            <v>0.8</v>
          </cell>
          <cell r="K33">
            <v>0.7</v>
          </cell>
          <cell r="L33" t="str">
            <v>09:30 - 09:45</v>
          </cell>
          <cell r="M33">
            <v>0.3</v>
          </cell>
          <cell r="N33">
            <v>0.2</v>
          </cell>
          <cell r="O33">
            <v>0.3</v>
          </cell>
          <cell r="P33">
            <v>0.4</v>
          </cell>
          <cell r="Q33">
            <v>0.3</v>
          </cell>
          <cell r="R33">
            <v>0.6</v>
          </cell>
          <cell r="S33">
            <v>0.6</v>
          </cell>
          <cell r="T33">
            <v>0.3</v>
          </cell>
          <cell r="U33">
            <v>0.6</v>
          </cell>
          <cell r="V33">
            <v>0.4</v>
          </cell>
        </row>
        <row r="34">
          <cell r="A34" t="str">
            <v>09:45 - 10:00</v>
          </cell>
          <cell r="B34">
            <v>0.7</v>
          </cell>
          <cell r="C34">
            <v>0.5</v>
          </cell>
          <cell r="D34">
            <v>0.4</v>
          </cell>
          <cell r="E34">
            <v>0.5</v>
          </cell>
          <cell r="F34">
            <v>0.6</v>
          </cell>
          <cell r="G34">
            <v>1</v>
          </cell>
          <cell r="H34">
            <v>0.6</v>
          </cell>
          <cell r="I34">
            <v>0.5</v>
          </cell>
          <cell r="J34">
            <v>0.8</v>
          </cell>
          <cell r="K34">
            <v>0.6</v>
          </cell>
          <cell r="L34" t="str">
            <v>09:45 - 10:00</v>
          </cell>
          <cell r="M34">
            <v>0.3</v>
          </cell>
          <cell r="N34">
            <v>0.3</v>
          </cell>
          <cell r="O34">
            <v>0.4</v>
          </cell>
          <cell r="P34">
            <v>0.3</v>
          </cell>
          <cell r="Q34">
            <v>0.4</v>
          </cell>
          <cell r="R34">
            <v>0.6</v>
          </cell>
          <cell r="S34">
            <v>0.7</v>
          </cell>
          <cell r="T34">
            <v>0.3</v>
          </cell>
          <cell r="U34">
            <v>0.6</v>
          </cell>
          <cell r="V34">
            <v>0.4</v>
          </cell>
        </row>
        <row r="35">
          <cell r="A35" t="str">
            <v>10:00 - 10:15</v>
          </cell>
          <cell r="B35">
            <v>1</v>
          </cell>
          <cell r="C35">
            <v>0.5</v>
          </cell>
          <cell r="D35">
            <v>0.4</v>
          </cell>
          <cell r="E35">
            <v>0.4</v>
          </cell>
          <cell r="F35">
            <v>0.6</v>
          </cell>
          <cell r="G35">
            <v>0.6</v>
          </cell>
          <cell r="H35">
            <v>1</v>
          </cell>
          <cell r="I35">
            <v>0.6</v>
          </cell>
          <cell r="J35">
            <v>0.8</v>
          </cell>
          <cell r="K35">
            <v>0.6</v>
          </cell>
          <cell r="L35" t="str">
            <v>10:00 - 10:15</v>
          </cell>
          <cell r="M35">
            <v>0.3</v>
          </cell>
          <cell r="N35">
            <v>0.4</v>
          </cell>
          <cell r="O35">
            <v>0.3</v>
          </cell>
          <cell r="P35">
            <v>0.2</v>
          </cell>
          <cell r="Q35">
            <v>0.4</v>
          </cell>
          <cell r="R35">
            <v>0.7</v>
          </cell>
          <cell r="S35">
            <v>0.5</v>
          </cell>
          <cell r="T35">
            <v>0.3</v>
          </cell>
          <cell r="U35">
            <v>0.6</v>
          </cell>
          <cell r="V35">
            <v>0.4</v>
          </cell>
        </row>
        <row r="36">
          <cell r="A36" t="str">
            <v>10:15 - 10:30</v>
          </cell>
          <cell r="B36">
            <v>1</v>
          </cell>
          <cell r="C36">
            <v>0.4</v>
          </cell>
          <cell r="D36">
            <v>0.4</v>
          </cell>
          <cell r="E36">
            <v>0.5</v>
          </cell>
          <cell r="F36">
            <v>0.4</v>
          </cell>
          <cell r="G36">
            <v>0.8</v>
          </cell>
          <cell r="H36">
            <v>1</v>
          </cell>
          <cell r="I36">
            <v>0.5</v>
          </cell>
          <cell r="J36">
            <v>0.9</v>
          </cell>
          <cell r="K36">
            <v>0.7</v>
          </cell>
          <cell r="L36" t="str">
            <v>10:15 - 10:30</v>
          </cell>
          <cell r="M36">
            <v>0.5</v>
          </cell>
          <cell r="N36">
            <v>0.6</v>
          </cell>
          <cell r="O36">
            <v>0.3</v>
          </cell>
          <cell r="P36">
            <v>0.2</v>
          </cell>
          <cell r="Q36">
            <v>0.3</v>
          </cell>
          <cell r="R36">
            <v>0.6</v>
          </cell>
          <cell r="S36">
            <v>0.4</v>
          </cell>
          <cell r="T36">
            <v>0.3</v>
          </cell>
          <cell r="U36">
            <v>0.5</v>
          </cell>
          <cell r="V36">
            <v>0.4</v>
          </cell>
        </row>
        <row r="37">
          <cell r="A37" t="str">
            <v>10:30 - 10:45</v>
          </cell>
          <cell r="B37">
            <v>1.2</v>
          </cell>
          <cell r="C37">
            <v>0.3</v>
          </cell>
          <cell r="D37">
            <v>0.5</v>
          </cell>
          <cell r="E37">
            <v>0.4</v>
          </cell>
          <cell r="F37">
            <v>0.4</v>
          </cell>
          <cell r="G37">
            <v>1</v>
          </cell>
          <cell r="H37">
            <v>1</v>
          </cell>
          <cell r="I37">
            <v>0.6</v>
          </cell>
          <cell r="J37">
            <v>1</v>
          </cell>
          <cell r="K37">
            <v>0.7</v>
          </cell>
          <cell r="L37" t="str">
            <v>10:30 - 10:45</v>
          </cell>
          <cell r="M37">
            <v>0.2</v>
          </cell>
          <cell r="N37">
            <v>0.8</v>
          </cell>
          <cell r="O37">
            <v>0.3</v>
          </cell>
          <cell r="P37">
            <v>0.4</v>
          </cell>
          <cell r="Q37">
            <v>0.5</v>
          </cell>
          <cell r="R37">
            <v>0.5</v>
          </cell>
          <cell r="S37">
            <v>0.6</v>
          </cell>
          <cell r="T37">
            <v>0.4</v>
          </cell>
          <cell r="U37">
            <v>0.5</v>
          </cell>
          <cell r="V37">
            <v>0.4</v>
          </cell>
        </row>
        <row r="38">
          <cell r="A38" t="str">
            <v>10:45 - 11:00</v>
          </cell>
          <cell r="B38">
            <v>1.7</v>
          </cell>
          <cell r="C38">
            <v>0.4</v>
          </cell>
          <cell r="D38">
            <v>0.7</v>
          </cell>
          <cell r="E38">
            <v>0.4</v>
          </cell>
          <cell r="F38">
            <v>0.4</v>
          </cell>
          <cell r="G38">
            <v>1.2</v>
          </cell>
          <cell r="H38">
            <v>1.1000000000000001</v>
          </cell>
          <cell r="I38">
            <v>0.8</v>
          </cell>
          <cell r="J38">
            <v>1.1000000000000001</v>
          </cell>
          <cell r="K38">
            <v>0.9</v>
          </cell>
          <cell r="L38" t="str">
            <v>10:45 - 11:00</v>
          </cell>
          <cell r="M38">
            <v>0.1</v>
          </cell>
          <cell r="N38">
            <v>0.6</v>
          </cell>
          <cell r="O38">
            <v>0.4</v>
          </cell>
          <cell r="P38">
            <v>0.3</v>
          </cell>
          <cell r="Q38">
            <v>0.4</v>
          </cell>
          <cell r="R38">
            <v>0.3</v>
          </cell>
          <cell r="S38">
            <v>0.8</v>
          </cell>
          <cell r="T38">
            <v>0.3</v>
          </cell>
          <cell r="U38">
            <v>0.5</v>
          </cell>
          <cell r="V38">
            <v>0.4</v>
          </cell>
        </row>
        <row r="39">
          <cell r="A39" t="str">
            <v>11:00 - 11:15</v>
          </cell>
          <cell r="B39">
            <v>1.8</v>
          </cell>
          <cell r="C39">
            <v>0.3</v>
          </cell>
          <cell r="D39">
            <v>0.7</v>
          </cell>
          <cell r="E39">
            <v>0.4</v>
          </cell>
          <cell r="F39">
            <v>0.4</v>
          </cell>
          <cell r="G39">
            <v>1.1000000000000001</v>
          </cell>
          <cell r="H39">
            <v>1.1000000000000001</v>
          </cell>
          <cell r="I39">
            <v>0.8</v>
          </cell>
          <cell r="J39">
            <v>1.1000000000000001</v>
          </cell>
          <cell r="K39">
            <v>0.9</v>
          </cell>
          <cell r="L39" t="str">
            <v>11:00 - 11:15</v>
          </cell>
          <cell r="M39">
            <v>0.1</v>
          </cell>
          <cell r="N39">
            <v>1.1000000000000001</v>
          </cell>
          <cell r="O39">
            <v>0.4</v>
          </cell>
          <cell r="P39">
            <v>0.4</v>
          </cell>
          <cell r="Q39">
            <v>0.5</v>
          </cell>
          <cell r="R39">
            <v>0.3</v>
          </cell>
          <cell r="S39">
            <v>0.6</v>
          </cell>
          <cell r="T39">
            <v>0.4</v>
          </cell>
          <cell r="U39">
            <v>0.4</v>
          </cell>
          <cell r="V39">
            <v>0.4</v>
          </cell>
        </row>
        <row r="40">
          <cell r="A40" t="str">
            <v>11:15 - 11:30</v>
          </cell>
          <cell r="B40">
            <v>1.8</v>
          </cell>
          <cell r="C40">
            <v>0.5</v>
          </cell>
          <cell r="D40">
            <v>0.8</v>
          </cell>
          <cell r="E40">
            <v>0.6</v>
          </cell>
          <cell r="F40">
            <v>0.5</v>
          </cell>
          <cell r="G40">
            <v>1.2</v>
          </cell>
          <cell r="H40">
            <v>1.3</v>
          </cell>
          <cell r="I40">
            <v>0.9</v>
          </cell>
          <cell r="J40">
            <v>1.2</v>
          </cell>
          <cell r="K40">
            <v>1</v>
          </cell>
          <cell r="L40" t="str">
            <v>11:15 - 11:30</v>
          </cell>
          <cell r="M40">
            <v>0.2</v>
          </cell>
          <cell r="N40">
            <v>1</v>
          </cell>
          <cell r="O40">
            <v>0.4</v>
          </cell>
          <cell r="P40">
            <v>0.5</v>
          </cell>
          <cell r="Q40">
            <v>0.6</v>
          </cell>
          <cell r="R40">
            <v>0.2</v>
          </cell>
          <cell r="S40">
            <v>0.4</v>
          </cell>
          <cell r="T40">
            <v>0.5</v>
          </cell>
          <cell r="U40">
            <v>0.3</v>
          </cell>
          <cell r="V40">
            <v>0.4</v>
          </cell>
        </row>
        <row r="41">
          <cell r="A41" t="str">
            <v>11:30 - 11:45</v>
          </cell>
          <cell r="B41">
            <v>1.7</v>
          </cell>
          <cell r="C41">
            <v>0.5</v>
          </cell>
          <cell r="D41">
            <v>0.9</v>
          </cell>
          <cell r="E41">
            <v>0.6</v>
          </cell>
          <cell r="F41">
            <v>0.6</v>
          </cell>
          <cell r="G41">
            <v>1.5</v>
          </cell>
          <cell r="H41">
            <v>1</v>
          </cell>
          <cell r="I41">
            <v>0.9</v>
          </cell>
          <cell r="J41">
            <v>1.3</v>
          </cell>
          <cell r="K41">
            <v>1</v>
          </cell>
          <cell r="L41" t="str">
            <v>11:30 - 11:45</v>
          </cell>
          <cell r="M41">
            <v>0.3</v>
          </cell>
          <cell r="N41">
            <v>0.8</v>
          </cell>
          <cell r="O41">
            <v>0.4</v>
          </cell>
          <cell r="P41">
            <v>0.5</v>
          </cell>
          <cell r="Q41">
            <v>0.7</v>
          </cell>
          <cell r="R41">
            <v>0.4</v>
          </cell>
          <cell r="S41">
            <v>0.5</v>
          </cell>
          <cell r="T41">
            <v>0.5</v>
          </cell>
          <cell r="U41">
            <v>0.5</v>
          </cell>
          <cell r="V41">
            <v>0.5</v>
          </cell>
        </row>
        <row r="42">
          <cell r="A42" t="str">
            <v>11:45 - 12:00</v>
          </cell>
          <cell r="B42">
            <v>1.9</v>
          </cell>
          <cell r="C42">
            <v>0.6</v>
          </cell>
          <cell r="D42">
            <v>0.9</v>
          </cell>
          <cell r="E42">
            <v>0.9</v>
          </cell>
          <cell r="F42">
            <v>0.5</v>
          </cell>
          <cell r="G42">
            <v>1.2</v>
          </cell>
          <cell r="H42">
            <v>1.2</v>
          </cell>
          <cell r="I42">
            <v>1</v>
          </cell>
          <cell r="J42">
            <v>1.2</v>
          </cell>
          <cell r="K42">
            <v>1.1000000000000001</v>
          </cell>
          <cell r="L42" t="str">
            <v>11:45 - 12:00</v>
          </cell>
          <cell r="M42">
            <v>0.3</v>
          </cell>
          <cell r="N42">
            <v>0.8</v>
          </cell>
          <cell r="O42">
            <v>0.5</v>
          </cell>
          <cell r="P42">
            <v>0.7</v>
          </cell>
          <cell r="Q42">
            <v>0.8</v>
          </cell>
          <cell r="R42">
            <v>0.4</v>
          </cell>
          <cell r="S42">
            <v>0.5</v>
          </cell>
          <cell r="T42">
            <v>0.6</v>
          </cell>
          <cell r="U42">
            <v>0.4</v>
          </cell>
          <cell r="V42">
            <v>0.6</v>
          </cell>
        </row>
        <row r="43">
          <cell r="A43" t="str">
            <v>12:00 - 12:15</v>
          </cell>
          <cell r="B43">
            <v>1.6</v>
          </cell>
          <cell r="C43">
            <v>0.6</v>
          </cell>
          <cell r="D43">
            <v>1</v>
          </cell>
          <cell r="E43">
            <v>0.9</v>
          </cell>
          <cell r="F43">
            <v>0.4</v>
          </cell>
          <cell r="G43">
            <v>1.6</v>
          </cell>
          <cell r="H43">
            <v>1.7</v>
          </cell>
          <cell r="I43">
            <v>0.9</v>
          </cell>
          <cell r="J43">
            <v>1.6</v>
          </cell>
          <cell r="K43">
            <v>1.1000000000000001</v>
          </cell>
          <cell r="L43" t="str">
            <v>12:00 - 12:15</v>
          </cell>
          <cell r="M43">
            <v>0.4</v>
          </cell>
          <cell r="N43">
            <v>0.7</v>
          </cell>
          <cell r="O43">
            <v>0.5</v>
          </cell>
          <cell r="P43">
            <v>0.6</v>
          </cell>
          <cell r="Q43">
            <v>0.6</v>
          </cell>
          <cell r="R43">
            <v>0.4</v>
          </cell>
          <cell r="S43">
            <v>0.6</v>
          </cell>
          <cell r="T43">
            <v>0.5</v>
          </cell>
          <cell r="U43">
            <v>0.5</v>
          </cell>
          <cell r="V43">
            <v>0.5</v>
          </cell>
        </row>
        <row r="44">
          <cell r="A44" t="str">
            <v>12:15 - 12:30</v>
          </cell>
          <cell r="B44">
            <v>1.7</v>
          </cell>
          <cell r="C44">
            <v>0.8</v>
          </cell>
          <cell r="D44">
            <v>1.3</v>
          </cell>
          <cell r="E44">
            <v>1</v>
          </cell>
          <cell r="F44">
            <v>0.6</v>
          </cell>
          <cell r="G44">
            <v>1.4</v>
          </cell>
          <cell r="H44">
            <v>1.7</v>
          </cell>
          <cell r="I44">
            <v>1.1000000000000001</v>
          </cell>
          <cell r="J44">
            <v>1.6</v>
          </cell>
          <cell r="K44">
            <v>1.3</v>
          </cell>
          <cell r="L44" t="str">
            <v>12:15 - 12:30</v>
          </cell>
          <cell r="M44">
            <v>0.4</v>
          </cell>
          <cell r="N44">
            <v>0.6</v>
          </cell>
          <cell r="O44">
            <v>0.5</v>
          </cell>
          <cell r="P44">
            <v>0.7</v>
          </cell>
          <cell r="Q44">
            <v>0.6</v>
          </cell>
          <cell r="R44">
            <v>0.3</v>
          </cell>
          <cell r="S44">
            <v>0.6</v>
          </cell>
          <cell r="T44">
            <v>0.5</v>
          </cell>
          <cell r="U44">
            <v>0.4</v>
          </cell>
          <cell r="V44">
            <v>0.5</v>
          </cell>
        </row>
        <row r="45">
          <cell r="A45" t="str">
            <v>12:30 - 12:45</v>
          </cell>
          <cell r="B45">
            <v>2</v>
          </cell>
          <cell r="C45">
            <v>0.8</v>
          </cell>
          <cell r="D45">
            <v>1.4</v>
          </cell>
          <cell r="E45">
            <v>1</v>
          </cell>
          <cell r="F45">
            <v>0.8</v>
          </cell>
          <cell r="G45">
            <v>1.6</v>
          </cell>
          <cell r="H45">
            <v>2.1</v>
          </cell>
          <cell r="I45">
            <v>1.3</v>
          </cell>
          <cell r="J45">
            <v>1.8</v>
          </cell>
          <cell r="K45">
            <v>1.4</v>
          </cell>
          <cell r="L45" t="str">
            <v>12:30 - 12:45</v>
          </cell>
          <cell r="M45">
            <v>0.4</v>
          </cell>
          <cell r="N45">
            <v>0.6</v>
          </cell>
          <cell r="O45">
            <v>0.7</v>
          </cell>
          <cell r="P45">
            <v>0.8</v>
          </cell>
          <cell r="Q45">
            <v>0.7</v>
          </cell>
          <cell r="R45">
            <v>0.4</v>
          </cell>
          <cell r="S45">
            <v>0.5</v>
          </cell>
          <cell r="T45">
            <v>0.6</v>
          </cell>
          <cell r="U45">
            <v>0.5</v>
          </cell>
          <cell r="V45">
            <v>0.6</v>
          </cell>
        </row>
        <row r="46">
          <cell r="A46" t="str">
            <v>12:45 - 13:00</v>
          </cell>
          <cell r="B46">
            <v>2.1</v>
          </cell>
          <cell r="C46">
            <v>0.8</v>
          </cell>
          <cell r="D46">
            <v>1.2</v>
          </cell>
          <cell r="E46">
            <v>0.9</v>
          </cell>
          <cell r="F46">
            <v>0.7</v>
          </cell>
          <cell r="G46">
            <v>1.3</v>
          </cell>
          <cell r="H46">
            <v>2.1</v>
          </cell>
          <cell r="I46">
            <v>1.2</v>
          </cell>
          <cell r="J46">
            <v>1.7</v>
          </cell>
          <cell r="K46">
            <v>1.4</v>
          </cell>
          <cell r="L46" t="str">
            <v>12:45 - 13:00</v>
          </cell>
          <cell r="M46">
            <v>0.6</v>
          </cell>
          <cell r="N46">
            <v>0.6</v>
          </cell>
          <cell r="O46">
            <v>0.7</v>
          </cell>
          <cell r="P46">
            <v>0.7</v>
          </cell>
          <cell r="Q46">
            <v>0.5</v>
          </cell>
          <cell r="R46">
            <v>0.5</v>
          </cell>
          <cell r="S46">
            <v>0.8</v>
          </cell>
          <cell r="T46">
            <v>0.6</v>
          </cell>
          <cell r="U46">
            <v>0.6</v>
          </cell>
          <cell r="V46">
            <v>0.6</v>
          </cell>
        </row>
        <row r="47">
          <cell r="A47" t="str">
            <v>13:00 - 13:15</v>
          </cell>
          <cell r="B47">
            <v>2.4</v>
          </cell>
          <cell r="C47">
            <v>1.2</v>
          </cell>
          <cell r="D47">
            <v>1.6</v>
          </cell>
          <cell r="E47">
            <v>1.2</v>
          </cell>
          <cell r="F47">
            <v>1.2</v>
          </cell>
          <cell r="G47">
            <v>2</v>
          </cell>
          <cell r="H47">
            <v>2</v>
          </cell>
          <cell r="I47">
            <v>1.6</v>
          </cell>
          <cell r="J47">
            <v>2</v>
          </cell>
          <cell r="K47">
            <v>1.7</v>
          </cell>
          <cell r="L47" t="str">
            <v>13:00 - 13:15</v>
          </cell>
          <cell r="M47">
            <v>0.5</v>
          </cell>
          <cell r="N47">
            <v>0.5</v>
          </cell>
          <cell r="O47">
            <v>0.8</v>
          </cell>
          <cell r="P47">
            <v>0.8</v>
          </cell>
          <cell r="Q47">
            <v>0.5</v>
          </cell>
          <cell r="R47">
            <v>0.4</v>
          </cell>
          <cell r="S47">
            <v>0.9</v>
          </cell>
          <cell r="T47">
            <v>0.6</v>
          </cell>
          <cell r="U47">
            <v>0.7</v>
          </cell>
          <cell r="V47">
            <v>0.6</v>
          </cell>
        </row>
        <row r="48">
          <cell r="A48" t="str">
            <v>13:15 - 13:30</v>
          </cell>
          <cell r="B48">
            <v>2.7</v>
          </cell>
          <cell r="C48">
            <v>1.5</v>
          </cell>
          <cell r="D48">
            <v>1.9</v>
          </cell>
          <cell r="E48">
            <v>1.9</v>
          </cell>
          <cell r="F48">
            <v>1.9</v>
          </cell>
          <cell r="G48">
            <v>1.9</v>
          </cell>
          <cell r="H48">
            <v>2.2000000000000002</v>
          </cell>
          <cell r="I48">
            <v>2</v>
          </cell>
          <cell r="J48">
            <v>2.1</v>
          </cell>
          <cell r="K48">
            <v>2</v>
          </cell>
          <cell r="L48" t="str">
            <v>13:15 - 13:30</v>
          </cell>
          <cell r="M48">
            <v>0.5</v>
          </cell>
          <cell r="N48">
            <v>0.7</v>
          </cell>
          <cell r="O48">
            <v>0.7</v>
          </cell>
          <cell r="P48">
            <v>0.9</v>
          </cell>
          <cell r="Q48">
            <v>0.4</v>
          </cell>
          <cell r="R48">
            <v>0.3</v>
          </cell>
          <cell r="S48">
            <v>1</v>
          </cell>
          <cell r="T48">
            <v>0.6</v>
          </cell>
          <cell r="U48">
            <v>0.6</v>
          </cell>
          <cell r="V48">
            <v>0.6</v>
          </cell>
        </row>
        <row r="49">
          <cell r="A49" t="str">
            <v>13:30 - 13:45</v>
          </cell>
          <cell r="B49">
            <v>2.6</v>
          </cell>
          <cell r="C49">
            <v>1.5</v>
          </cell>
          <cell r="D49">
            <v>1.9</v>
          </cell>
          <cell r="E49">
            <v>1.7</v>
          </cell>
          <cell r="F49">
            <v>1.9</v>
          </cell>
          <cell r="G49">
            <v>2.2999999999999998</v>
          </cell>
          <cell r="H49">
            <v>2</v>
          </cell>
          <cell r="I49">
            <v>2</v>
          </cell>
          <cell r="J49">
            <v>2.1</v>
          </cell>
          <cell r="K49">
            <v>2</v>
          </cell>
          <cell r="L49" t="str">
            <v>13:30 - 13:45</v>
          </cell>
          <cell r="M49">
            <v>0.6</v>
          </cell>
          <cell r="N49">
            <v>0.9</v>
          </cell>
          <cell r="O49">
            <v>0.9</v>
          </cell>
          <cell r="P49">
            <v>1.1000000000000001</v>
          </cell>
          <cell r="Q49">
            <v>0.8</v>
          </cell>
          <cell r="R49">
            <v>0.5</v>
          </cell>
          <cell r="S49">
            <v>1</v>
          </cell>
          <cell r="T49">
            <v>0.9</v>
          </cell>
          <cell r="U49">
            <v>0.8</v>
          </cell>
          <cell r="V49">
            <v>0.8</v>
          </cell>
        </row>
        <row r="50">
          <cell r="A50" t="str">
            <v>13:45 - 14:00</v>
          </cell>
          <cell r="B50">
            <v>2.9</v>
          </cell>
          <cell r="C50">
            <v>1.2</v>
          </cell>
          <cell r="D50">
            <v>1.8</v>
          </cell>
          <cell r="E50">
            <v>1.7</v>
          </cell>
          <cell r="F50">
            <v>1.2</v>
          </cell>
          <cell r="G50">
            <v>2.1</v>
          </cell>
          <cell r="H50">
            <v>2.1</v>
          </cell>
          <cell r="I50">
            <v>1.8</v>
          </cell>
          <cell r="J50">
            <v>2.1</v>
          </cell>
          <cell r="K50">
            <v>1.9</v>
          </cell>
          <cell r="L50" t="str">
            <v>13:45 - 14:00</v>
          </cell>
          <cell r="M50">
            <v>0.9</v>
          </cell>
          <cell r="N50">
            <v>1.1000000000000001</v>
          </cell>
          <cell r="O50">
            <v>1.3</v>
          </cell>
          <cell r="P50">
            <v>1.3</v>
          </cell>
          <cell r="Q50">
            <v>1</v>
          </cell>
          <cell r="R50">
            <v>0.9</v>
          </cell>
          <cell r="S50">
            <v>0.9</v>
          </cell>
          <cell r="T50">
            <v>1.1000000000000001</v>
          </cell>
          <cell r="U50">
            <v>0.9</v>
          </cell>
          <cell r="V50">
            <v>1</v>
          </cell>
        </row>
        <row r="51">
          <cell r="A51" t="str">
            <v>14:00 - 14:15</v>
          </cell>
          <cell r="B51">
            <v>3.1</v>
          </cell>
          <cell r="C51">
            <v>2.1</v>
          </cell>
          <cell r="D51">
            <v>2.2000000000000002</v>
          </cell>
          <cell r="E51">
            <v>2.9</v>
          </cell>
          <cell r="F51">
            <v>2.2000000000000002</v>
          </cell>
          <cell r="G51">
            <v>2.6</v>
          </cell>
          <cell r="H51">
            <v>2.6</v>
          </cell>
          <cell r="I51">
            <v>2.5</v>
          </cell>
          <cell r="J51">
            <v>2.6</v>
          </cell>
          <cell r="K51">
            <v>2.5</v>
          </cell>
          <cell r="L51" t="str">
            <v>14:00 - 14:15</v>
          </cell>
          <cell r="M51">
            <v>0.7</v>
          </cell>
          <cell r="N51">
            <v>1.1000000000000001</v>
          </cell>
          <cell r="O51">
            <v>1.2</v>
          </cell>
          <cell r="P51">
            <v>1.1000000000000001</v>
          </cell>
          <cell r="Q51">
            <v>1</v>
          </cell>
          <cell r="R51">
            <v>1</v>
          </cell>
          <cell r="S51">
            <v>1</v>
          </cell>
          <cell r="T51">
            <v>1</v>
          </cell>
          <cell r="U51">
            <v>1</v>
          </cell>
          <cell r="V51">
            <v>1</v>
          </cell>
        </row>
        <row r="52">
          <cell r="A52" t="str">
            <v>14:15 - 14:30</v>
          </cell>
          <cell r="B52">
            <v>2.8</v>
          </cell>
          <cell r="C52">
            <v>2.2000000000000002</v>
          </cell>
          <cell r="D52">
            <v>2.6</v>
          </cell>
          <cell r="E52">
            <v>2.8</v>
          </cell>
          <cell r="F52">
            <v>2.2000000000000002</v>
          </cell>
          <cell r="G52">
            <v>2.4</v>
          </cell>
          <cell r="H52">
            <v>2.2999999999999998</v>
          </cell>
          <cell r="I52">
            <v>2.5</v>
          </cell>
          <cell r="J52">
            <v>2.4</v>
          </cell>
          <cell r="K52">
            <v>2.5</v>
          </cell>
          <cell r="L52" t="str">
            <v>14:15 - 14:30</v>
          </cell>
          <cell r="M52">
            <v>1</v>
          </cell>
          <cell r="N52">
            <v>0.9</v>
          </cell>
          <cell r="O52">
            <v>1.2</v>
          </cell>
          <cell r="P52">
            <v>1.4</v>
          </cell>
          <cell r="Q52">
            <v>1.2</v>
          </cell>
          <cell r="R52">
            <v>1.1000000000000001</v>
          </cell>
          <cell r="S52">
            <v>1.1000000000000001</v>
          </cell>
          <cell r="T52">
            <v>1.2</v>
          </cell>
          <cell r="U52">
            <v>1.1000000000000001</v>
          </cell>
          <cell r="V52">
            <v>1.1000000000000001</v>
          </cell>
        </row>
        <row r="53">
          <cell r="A53" t="str">
            <v>14:30 - 14:45</v>
          </cell>
          <cell r="B53">
            <v>3.3</v>
          </cell>
          <cell r="C53">
            <v>2.6</v>
          </cell>
          <cell r="D53">
            <v>2.4</v>
          </cell>
          <cell r="E53">
            <v>2.8</v>
          </cell>
          <cell r="F53">
            <v>2.2999999999999998</v>
          </cell>
          <cell r="G53">
            <v>2.1</v>
          </cell>
          <cell r="H53">
            <v>2.4</v>
          </cell>
          <cell r="I53">
            <v>2.7</v>
          </cell>
          <cell r="J53">
            <v>2.2999999999999998</v>
          </cell>
          <cell r="K53">
            <v>2.6</v>
          </cell>
          <cell r="L53" t="str">
            <v>14:30 - 14:45</v>
          </cell>
          <cell r="M53">
            <v>0.6</v>
          </cell>
          <cell r="N53">
            <v>0.5</v>
          </cell>
          <cell r="O53">
            <v>1</v>
          </cell>
          <cell r="P53">
            <v>0.7</v>
          </cell>
          <cell r="Q53">
            <v>0.8</v>
          </cell>
          <cell r="R53">
            <v>0.7</v>
          </cell>
          <cell r="S53">
            <v>1</v>
          </cell>
          <cell r="T53">
            <v>0.7</v>
          </cell>
          <cell r="U53">
            <v>0.8</v>
          </cell>
          <cell r="V53">
            <v>0.8</v>
          </cell>
        </row>
        <row r="54">
          <cell r="A54" t="str">
            <v>14:45 - 15:00</v>
          </cell>
          <cell r="B54">
            <v>4</v>
          </cell>
          <cell r="C54">
            <v>3.7</v>
          </cell>
          <cell r="D54">
            <v>3.6</v>
          </cell>
          <cell r="E54">
            <v>3.8</v>
          </cell>
          <cell r="F54">
            <v>3.7</v>
          </cell>
          <cell r="G54">
            <v>3.3</v>
          </cell>
          <cell r="H54">
            <v>3.5</v>
          </cell>
          <cell r="I54">
            <v>3.8</v>
          </cell>
          <cell r="J54">
            <v>3.4</v>
          </cell>
          <cell r="K54">
            <v>3.6</v>
          </cell>
          <cell r="L54" t="str">
            <v>14:45 - 15:00</v>
          </cell>
          <cell r="M54">
            <v>0.7</v>
          </cell>
          <cell r="N54">
            <v>1</v>
          </cell>
          <cell r="O54">
            <v>1</v>
          </cell>
          <cell r="P54">
            <v>0.8</v>
          </cell>
          <cell r="Q54">
            <v>1.1000000000000001</v>
          </cell>
          <cell r="R54">
            <v>0.8</v>
          </cell>
          <cell r="S54">
            <v>0.9</v>
          </cell>
          <cell r="T54">
            <v>0.9</v>
          </cell>
          <cell r="U54">
            <v>0.9</v>
          </cell>
          <cell r="V54">
            <v>0.9</v>
          </cell>
        </row>
        <row r="55">
          <cell r="A55" t="str">
            <v>15:00 - 15:15</v>
          </cell>
          <cell r="B55">
            <v>4.2</v>
          </cell>
          <cell r="C55">
            <v>4.8</v>
          </cell>
          <cell r="D55">
            <v>3.3</v>
          </cell>
          <cell r="E55">
            <v>4.0999999999999996</v>
          </cell>
          <cell r="F55">
            <v>3.6</v>
          </cell>
          <cell r="G55">
            <v>4</v>
          </cell>
          <cell r="H55">
            <v>4.0999999999999996</v>
          </cell>
          <cell r="I55">
            <v>3.9</v>
          </cell>
          <cell r="J55">
            <v>4</v>
          </cell>
          <cell r="K55">
            <v>4</v>
          </cell>
          <cell r="L55" t="str">
            <v>15:00 - 15:15</v>
          </cell>
          <cell r="M55">
            <v>0.9</v>
          </cell>
          <cell r="N55">
            <v>0.9</v>
          </cell>
          <cell r="O55">
            <v>0.6</v>
          </cell>
          <cell r="P55">
            <v>1.1000000000000001</v>
          </cell>
          <cell r="Q55">
            <v>1.2</v>
          </cell>
          <cell r="R55">
            <v>1</v>
          </cell>
          <cell r="S55">
            <v>1.1000000000000001</v>
          </cell>
          <cell r="T55">
            <v>0.9</v>
          </cell>
          <cell r="U55">
            <v>1.1000000000000001</v>
          </cell>
          <cell r="V55">
            <v>1</v>
          </cell>
        </row>
        <row r="56">
          <cell r="A56" t="str">
            <v>15:15 - 15:30</v>
          </cell>
          <cell r="B56">
            <v>5.4</v>
          </cell>
          <cell r="C56">
            <v>5.4</v>
          </cell>
          <cell r="D56">
            <v>4</v>
          </cell>
          <cell r="E56">
            <v>4.5</v>
          </cell>
          <cell r="F56">
            <v>4.5</v>
          </cell>
          <cell r="G56">
            <v>5.0999999999999996</v>
          </cell>
          <cell r="H56">
            <v>4.9000000000000004</v>
          </cell>
          <cell r="I56">
            <v>4.7</v>
          </cell>
          <cell r="J56">
            <v>5</v>
          </cell>
          <cell r="K56">
            <v>4.8</v>
          </cell>
          <cell r="L56" t="str">
            <v>15:15 - 15:30</v>
          </cell>
          <cell r="M56">
            <v>1.2</v>
          </cell>
          <cell r="N56">
            <v>1.2</v>
          </cell>
          <cell r="O56">
            <v>1.2</v>
          </cell>
          <cell r="P56">
            <v>1.6</v>
          </cell>
          <cell r="Q56">
            <v>1.4</v>
          </cell>
          <cell r="R56">
            <v>0.8</v>
          </cell>
          <cell r="S56">
            <v>1.2</v>
          </cell>
          <cell r="T56">
            <v>1.3</v>
          </cell>
          <cell r="U56">
            <v>1</v>
          </cell>
          <cell r="V56">
            <v>1.2</v>
          </cell>
        </row>
        <row r="57">
          <cell r="A57" t="str">
            <v>15:30 - 15:45</v>
          </cell>
          <cell r="B57">
            <v>6.1</v>
          </cell>
          <cell r="C57">
            <v>6.1</v>
          </cell>
          <cell r="D57">
            <v>4.5999999999999996</v>
          </cell>
          <cell r="E57">
            <v>5.0999999999999996</v>
          </cell>
          <cell r="F57">
            <v>4.9000000000000004</v>
          </cell>
          <cell r="G57">
            <v>6.8</v>
          </cell>
          <cell r="H57">
            <v>6.1</v>
          </cell>
          <cell r="I57">
            <v>5.3</v>
          </cell>
          <cell r="J57">
            <v>6.4</v>
          </cell>
          <cell r="K57">
            <v>5.6</v>
          </cell>
          <cell r="L57" t="str">
            <v>15:30 - 15:45</v>
          </cell>
          <cell r="M57">
            <v>1.3</v>
          </cell>
          <cell r="N57">
            <v>1.5</v>
          </cell>
          <cell r="O57">
            <v>1.2</v>
          </cell>
          <cell r="P57">
            <v>1.6</v>
          </cell>
          <cell r="Q57">
            <v>1.6</v>
          </cell>
          <cell r="R57">
            <v>0.9</v>
          </cell>
          <cell r="S57">
            <v>1.6</v>
          </cell>
          <cell r="T57">
            <v>1.4</v>
          </cell>
          <cell r="U57">
            <v>1.3</v>
          </cell>
          <cell r="V57">
            <v>1.4</v>
          </cell>
        </row>
        <row r="58">
          <cell r="A58" t="str">
            <v>15:45 - 16:00</v>
          </cell>
          <cell r="B58">
            <v>4.5999999999999996</v>
          </cell>
          <cell r="C58">
            <v>4.7</v>
          </cell>
          <cell r="D58">
            <v>4</v>
          </cell>
          <cell r="E58">
            <v>3.7</v>
          </cell>
          <cell r="F58">
            <v>3.7</v>
          </cell>
          <cell r="G58">
            <v>4.5999999999999996</v>
          </cell>
          <cell r="H58">
            <v>4.5</v>
          </cell>
          <cell r="I58">
            <v>4.0999999999999996</v>
          </cell>
          <cell r="J58">
            <v>4.5999999999999996</v>
          </cell>
          <cell r="K58">
            <v>4.2</v>
          </cell>
          <cell r="L58" t="str">
            <v>15:45 - 16:00</v>
          </cell>
          <cell r="M58">
            <v>2.2000000000000002</v>
          </cell>
          <cell r="N58">
            <v>2.2999999999999998</v>
          </cell>
          <cell r="O58">
            <v>1.5</v>
          </cell>
          <cell r="P58">
            <v>2.2999999999999998</v>
          </cell>
          <cell r="Q58">
            <v>2.5</v>
          </cell>
          <cell r="R58">
            <v>1.2</v>
          </cell>
          <cell r="S58">
            <v>1.9</v>
          </cell>
          <cell r="T58">
            <v>2.1</v>
          </cell>
          <cell r="U58">
            <v>1.6</v>
          </cell>
          <cell r="V58">
            <v>1.9</v>
          </cell>
        </row>
        <row r="59">
          <cell r="A59" t="str">
            <v>16:00 - 16:15</v>
          </cell>
          <cell r="B59">
            <v>5.0999999999999996</v>
          </cell>
          <cell r="C59">
            <v>3.1</v>
          </cell>
          <cell r="D59">
            <v>4</v>
          </cell>
          <cell r="E59">
            <v>3.3</v>
          </cell>
          <cell r="F59">
            <v>3.2</v>
          </cell>
          <cell r="G59">
            <v>5.0999999999999996</v>
          </cell>
          <cell r="H59">
            <v>4.9000000000000004</v>
          </cell>
          <cell r="I59">
            <v>3.8</v>
          </cell>
          <cell r="J59">
            <v>5</v>
          </cell>
          <cell r="K59">
            <v>4.2</v>
          </cell>
          <cell r="L59" t="str">
            <v>16:00 - 16:15</v>
          </cell>
          <cell r="M59">
            <v>2.4</v>
          </cell>
          <cell r="N59">
            <v>3.4</v>
          </cell>
          <cell r="O59">
            <v>1.9</v>
          </cell>
          <cell r="P59">
            <v>2.8</v>
          </cell>
          <cell r="Q59">
            <v>3</v>
          </cell>
          <cell r="R59">
            <v>0.9</v>
          </cell>
          <cell r="S59">
            <v>2</v>
          </cell>
          <cell r="T59">
            <v>2.6</v>
          </cell>
          <cell r="U59">
            <v>1.4</v>
          </cell>
          <cell r="V59">
            <v>2.2999999999999998</v>
          </cell>
        </row>
        <row r="60">
          <cell r="A60" t="str">
            <v>16:15 - 16:30</v>
          </cell>
          <cell r="B60">
            <v>5.9</v>
          </cell>
          <cell r="C60">
            <v>2.7</v>
          </cell>
          <cell r="D60">
            <v>3.6</v>
          </cell>
          <cell r="E60">
            <v>3.1</v>
          </cell>
          <cell r="F60">
            <v>3.1</v>
          </cell>
          <cell r="G60">
            <v>4.5999999999999996</v>
          </cell>
          <cell r="H60">
            <v>3.9</v>
          </cell>
          <cell r="I60">
            <v>3.8</v>
          </cell>
          <cell r="J60">
            <v>4.3</v>
          </cell>
          <cell r="K60">
            <v>3.9</v>
          </cell>
          <cell r="L60" t="str">
            <v>16:15 - 16:30</v>
          </cell>
          <cell r="M60">
            <v>2.2999999999999998</v>
          </cell>
          <cell r="N60">
            <v>2.9</v>
          </cell>
          <cell r="O60">
            <v>2.1</v>
          </cell>
          <cell r="P60">
            <v>3.2</v>
          </cell>
          <cell r="Q60">
            <v>2.7</v>
          </cell>
          <cell r="R60">
            <v>0.6</v>
          </cell>
          <cell r="S60">
            <v>2.2999999999999998</v>
          </cell>
          <cell r="T60">
            <v>2.6</v>
          </cell>
          <cell r="U60">
            <v>1.5</v>
          </cell>
          <cell r="V60">
            <v>2.2999999999999998</v>
          </cell>
        </row>
        <row r="61">
          <cell r="A61" t="str">
            <v>16:30 - 16:45</v>
          </cell>
          <cell r="B61">
            <v>5</v>
          </cell>
          <cell r="C61">
            <v>2.8</v>
          </cell>
          <cell r="D61">
            <v>4.0999999999999996</v>
          </cell>
          <cell r="E61">
            <v>3.1</v>
          </cell>
          <cell r="F61">
            <v>3.1</v>
          </cell>
          <cell r="G61">
            <v>6.4</v>
          </cell>
          <cell r="H61">
            <v>4.4000000000000004</v>
          </cell>
          <cell r="I61">
            <v>3.7</v>
          </cell>
          <cell r="J61">
            <v>5.4</v>
          </cell>
          <cell r="K61">
            <v>4.2</v>
          </cell>
          <cell r="L61" t="str">
            <v>16:30 - 16:45</v>
          </cell>
          <cell r="M61">
            <v>1.9</v>
          </cell>
          <cell r="N61">
            <v>3.1</v>
          </cell>
          <cell r="O61">
            <v>2.1</v>
          </cell>
          <cell r="P61">
            <v>3.1</v>
          </cell>
          <cell r="Q61">
            <v>2.8</v>
          </cell>
          <cell r="R61">
            <v>1.1000000000000001</v>
          </cell>
          <cell r="S61">
            <v>2.2999999999999998</v>
          </cell>
          <cell r="T61">
            <v>2.5</v>
          </cell>
          <cell r="U61">
            <v>1.7</v>
          </cell>
          <cell r="V61">
            <v>2.2999999999999998</v>
          </cell>
        </row>
        <row r="62">
          <cell r="A62" t="str">
            <v>16:45 - 17:00</v>
          </cell>
          <cell r="B62">
            <v>5.6</v>
          </cell>
          <cell r="C62">
            <v>2.8</v>
          </cell>
          <cell r="D62">
            <v>4.0999999999999996</v>
          </cell>
          <cell r="E62">
            <v>3</v>
          </cell>
          <cell r="F62">
            <v>2.8</v>
          </cell>
          <cell r="G62">
            <v>5.0999999999999996</v>
          </cell>
          <cell r="H62">
            <v>3.7</v>
          </cell>
          <cell r="I62">
            <v>3.8</v>
          </cell>
          <cell r="J62">
            <v>4.4000000000000004</v>
          </cell>
          <cell r="K62">
            <v>4</v>
          </cell>
          <cell r="L62" t="str">
            <v>16:45 - 17:00</v>
          </cell>
          <cell r="M62">
            <v>1.6</v>
          </cell>
          <cell r="N62">
            <v>2</v>
          </cell>
          <cell r="O62">
            <v>1.9</v>
          </cell>
          <cell r="P62">
            <v>2.1</v>
          </cell>
          <cell r="Q62">
            <v>2.4</v>
          </cell>
          <cell r="R62">
            <v>1.8</v>
          </cell>
          <cell r="S62">
            <v>2.2999999999999998</v>
          </cell>
          <cell r="T62">
            <v>2</v>
          </cell>
          <cell r="U62">
            <v>2.1</v>
          </cell>
          <cell r="V62">
            <v>2</v>
          </cell>
        </row>
        <row r="63">
          <cell r="A63" t="str">
            <v>17:00 - 17:15</v>
          </cell>
          <cell r="B63">
            <v>5.6</v>
          </cell>
          <cell r="C63">
            <v>3.2</v>
          </cell>
          <cell r="D63">
            <v>4.3</v>
          </cell>
          <cell r="E63">
            <v>3.1</v>
          </cell>
          <cell r="F63">
            <v>2.9</v>
          </cell>
          <cell r="G63">
            <v>5.9</v>
          </cell>
          <cell r="H63">
            <v>4</v>
          </cell>
          <cell r="I63">
            <v>3.9</v>
          </cell>
          <cell r="J63">
            <v>4.9000000000000004</v>
          </cell>
          <cell r="K63">
            <v>4.2</v>
          </cell>
          <cell r="L63" t="str">
            <v>17:00 - 17:15</v>
          </cell>
          <cell r="M63">
            <v>1.3</v>
          </cell>
          <cell r="N63">
            <v>1.3</v>
          </cell>
          <cell r="O63">
            <v>1.6</v>
          </cell>
          <cell r="P63">
            <v>2</v>
          </cell>
          <cell r="Q63">
            <v>2.5</v>
          </cell>
          <cell r="R63">
            <v>1.3</v>
          </cell>
          <cell r="S63">
            <v>1.9</v>
          </cell>
          <cell r="T63">
            <v>1.8</v>
          </cell>
          <cell r="U63">
            <v>1.6</v>
          </cell>
          <cell r="V63">
            <v>1.7</v>
          </cell>
        </row>
        <row r="64">
          <cell r="A64" t="str">
            <v>17:15 - 17:30</v>
          </cell>
          <cell r="B64">
            <v>4.9000000000000004</v>
          </cell>
          <cell r="C64">
            <v>3.2</v>
          </cell>
          <cell r="D64">
            <v>3.7</v>
          </cell>
          <cell r="E64">
            <v>2.9</v>
          </cell>
          <cell r="F64">
            <v>2.9</v>
          </cell>
          <cell r="G64">
            <v>6.4</v>
          </cell>
          <cell r="H64">
            <v>4.2</v>
          </cell>
          <cell r="I64">
            <v>3.6</v>
          </cell>
          <cell r="J64">
            <v>5.3</v>
          </cell>
          <cell r="K64">
            <v>4.0999999999999996</v>
          </cell>
          <cell r="L64" t="str">
            <v>17:15 - 17:30</v>
          </cell>
          <cell r="M64">
            <v>1.6</v>
          </cell>
          <cell r="N64">
            <v>0.7</v>
          </cell>
          <cell r="O64">
            <v>1.7</v>
          </cell>
          <cell r="P64">
            <v>1.7</v>
          </cell>
          <cell r="Q64">
            <v>1.5</v>
          </cell>
          <cell r="R64">
            <v>1</v>
          </cell>
          <cell r="S64">
            <v>2.1</v>
          </cell>
          <cell r="T64">
            <v>1.5</v>
          </cell>
          <cell r="U64">
            <v>1.6</v>
          </cell>
          <cell r="V64">
            <v>1.5</v>
          </cell>
        </row>
        <row r="65">
          <cell r="A65" t="str">
            <v>17:30 - 17:45</v>
          </cell>
          <cell r="B65">
            <v>5.9</v>
          </cell>
          <cell r="C65">
            <v>3.5</v>
          </cell>
          <cell r="D65">
            <v>4</v>
          </cell>
          <cell r="E65">
            <v>3.1</v>
          </cell>
          <cell r="F65">
            <v>3.3</v>
          </cell>
          <cell r="G65">
            <v>4.7</v>
          </cell>
          <cell r="H65">
            <v>3.7</v>
          </cell>
          <cell r="I65">
            <v>4</v>
          </cell>
          <cell r="J65">
            <v>4.2</v>
          </cell>
          <cell r="K65">
            <v>4.0999999999999996</v>
          </cell>
          <cell r="L65" t="str">
            <v>17:30 - 17:45</v>
          </cell>
          <cell r="M65">
            <v>1</v>
          </cell>
          <cell r="N65">
            <v>0.6</v>
          </cell>
          <cell r="O65">
            <v>1.6</v>
          </cell>
          <cell r="P65">
            <v>1.7</v>
          </cell>
          <cell r="Q65">
            <v>2</v>
          </cell>
          <cell r="R65">
            <v>1.5</v>
          </cell>
          <cell r="S65">
            <v>2.4</v>
          </cell>
          <cell r="T65">
            <v>1.5</v>
          </cell>
          <cell r="U65">
            <v>1.9</v>
          </cell>
          <cell r="V65">
            <v>1.6</v>
          </cell>
        </row>
        <row r="66">
          <cell r="A66" t="str">
            <v>17:45 - 18:00</v>
          </cell>
          <cell r="B66">
            <v>5</v>
          </cell>
          <cell r="C66">
            <v>3.6</v>
          </cell>
          <cell r="D66">
            <v>4.4000000000000004</v>
          </cell>
          <cell r="E66">
            <v>3.1</v>
          </cell>
          <cell r="F66">
            <v>2.9</v>
          </cell>
          <cell r="G66">
            <v>6.4</v>
          </cell>
          <cell r="H66">
            <v>4.5999999999999996</v>
          </cell>
          <cell r="I66">
            <v>3.8</v>
          </cell>
          <cell r="J66">
            <v>5.5</v>
          </cell>
          <cell r="K66">
            <v>4.3</v>
          </cell>
          <cell r="L66" t="str">
            <v>17:45 - 18:00</v>
          </cell>
          <cell r="M66">
            <v>1.1000000000000001</v>
          </cell>
          <cell r="N66">
            <v>0.6</v>
          </cell>
          <cell r="O66">
            <v>1.2</v>
          </cell>
          <cell r="P66">
            <v>1</v>
          </cell>
          <cell r="Q66">
            <v>2</v>
          </cell>
          <cell r="R66">
            <v>1.2</v>
          </cell>
          <cell r="S66">
            <v>1.9</v>
          </cell>
          <cell r="T66">
            <v>1.3</v>
          </cell>
          <cell r="U66">
            <v>1.5</v>
          </cell>
          <cell r="V66">
            <v>1.3</v>
          </cell>
        </row>
        <row r="67">
          <cell r="A67" t="str">
            <v>18:00 - 18:15</v>
          </cell>
          <cell r="B67">
            <v>3.6</v>
          </cell>
          <cell r="C67">
            <v>2.7</v>
          </cell>
          <cell r="D67">
            <v>3.3</v>
          </cell>
          <cell r="E67">
            <v>2</v>
          </cell>
          <cell r="F67">
            <v>2.1</v>
          </cell>
          <cell r="G67">
            <v>6.3</v>
          </cell>
          <cell r="H67">
            <v>3.5</v>
          </cell>
          <cell r="I67">
            <v>2.8</v>
          </cell>
          <cell r="J67">
            <v>4.9000000000000004</v>
          </cell>
          <cell r="K67">
            <v>3.4</v>
          </cell>
          <cell r="L67" t="str">
            <v>18:00 - 18:15</v>
          </cell>
          <cell r="M67">
            <v>1.4</v>
          </cell>
          <cell r="N67">
            <v>1.2</v>
          </cell>
          <cell r="O67">
            <v>1.2</v>
          </cell>
          <cell r="P67">
            <v>1.1000000000000001</v>
          </cell>
          <cell r="Q67">
            <v>1</v>
          </cell>
          <cell r="R67">
            <v>0.8</v>
          </cell>
          <cell r="S67">
            <v>1.6</v>
          </cell>
          <cell r="T67">
            <v>1.2</v>
          </cell>
          <cell r="U67">
            <v>1.2</v>
          </cell>
          <cell r="V67">
            <v>1.2</v>
          </cell>
        </row>
        <row r="68">
          <cell r="A68" t="str">
            <v>18:15 - 18:30</v>
          </cell>
          <cell r="B68">
            <v>3.3</v>
          </cell>
          <cell r="C68">
            <v>2.2999999999999998</v>
          </cell>
          <cell r="D68">
            <v>2.9</v>
          </cell>
          <cell r="E68">
            <v>1.9</v>
          </cell>
          <cell r="F68">
            <v>2.4</v>
          </cell>
          <cell r="G68">
            <v>3.2</v>
          </cell>
          <cell r="H68">
            <v>2.9</v>
          </cell>
          <cell r="I68">
            <v>2.6</v>
          </cell>
          <cell r="J68">
            <v>3</v>
          </cell>
          <cell r="K68">
            <v>2.7</v>
          </cell>
          <cell r="L68" t="str">
            <v>18:15 - 18:30</v>
          </cell>
          <cell r="M68">
            <v>1.3</v>
          </cell>
          <cell r="N68">
            <v>1.2</v>
          </cell>
          <cell r="O68">
            <v>1.1000000000000001</v>
          </cell>
          <cell r="P68">
            <v>0.8</v>
          </cell>
          <cell r="Q68">
            <v>0.8</v>
          </cell>
          <cell r="R68">
            <v>1</v>
          </cell>
          <cell r="S68">
            <v>1.1000000000000001</v>
          </cell>
          <cell r="T68">
            <v>1</v>
          </cell>
          <cell r="U68">
            <v>1</v>
          </cell>
          <cell r="V68">
            <v>1</v>
          </cell>
        </row>
        <row r="69">
          <cell r="A69" t="str">
            <v>18:30 - 18:45</v>
          </cell>
          <cell r="B69">
            <v>3.5</v>
          </cell>
          <cell r="C69">
            <v>2.6</v>
          </cell>
          <cell r="D69">
            <v>2.9</v>
          </cell>
          <cell r="E69">
            <v>1.9</v>
          </cell>
          <cell r="F69">
            <v>2.5</v>
          </cell>
          <cell r="G69">
            <v>2.5</v>
          </cell>
          <cell r="H69">
            <v>2.5</v>
          </cell>
          <cell r="I69">
            <v>2.7</v>
          </cell>
          <cell r="J69">
            <v>2.5</v>
          </cell>
          <cell r="K69">
            <v>2.6</v>
          </cell>
          <cell r="L69" t="str">
            <v>18:30 - 18:45</v>
          </cell>
          <cell r="M69">
            <v>1.2</v>
          </cell>
          <cell r="N69">
            <v>1.5</v>
          </cell>
          <cell r="O69">
            <v>1.4</v>
          </cell>
          <cell r="P69">
            <v>1.2</v>
          </cell>
          <cell r="Q69">
            <v>0.7</v>
          </cell>
          <cell r="R69">
            <v>1</v>
          </cell>
          <cell r="S69">
            <v>0.8</v>
          </cell>
          <cell r="T69">
            <v>1.2</v>
          </cell>
          <cell r="U69">
            <v>0.9</v>
          </cell>
          <cell r="V69">
            <v>1.1000000000000001</v>
          </cell>
        </row>
        <row r="70">
          <cell r="A70" t="str">
            <v>18:45 - 19:00</v>
          </cell>
          <cell r="B70">
            <v>3</v>
          </cell>
          <cell r="C70">
            <v>1.6</v>
          </cell>
          <cell r="D70">
            <v>3</v>
          </cell>
          <cell r="E70">
            <v>1.2</v>
          </cell>
          <cell r="F70">
            <v>1.3</v>
          </cell>
          <cell r="G70">
            <v>2.5</v>
          </cell>
          <cell r="H70">
            <v>2.4</v>
          </cell>
          <cell r="I70">
            <v>2.1</v>
          </cell>
          <cell r="J70">
            <v>2.5</v>
          </cell>
          <cell r="K70">
            <v>2.2000000000000002</v>
          </cell>
          <cell r="L70" t="str">
            <v>18:45 - 19:00</v>
          </cell>
          <cell r="M70">
            <v>1.6</v>
          </cell>
          <cell r="N70">
            <v>1</v>
          </cell>
          <cell r="O70">
            <v>1.4</v>
          </cell>
          <cell r="P70">
            <v>1</v>
          </cell>
          <cell r="Q70">
            <v>0.8</v>
          </cell>
          <cell r="R70">
            <v>1.2</v>
          </cell>
          <cell r="S70">
            <v>0.8</v>
          </cell>
          <cell r="T70">
            <v>1.2</v>
          </cell>
          <cell r="U70">
            <v>1</v>
          </cell>
          <cell r="V70">
            <v>1.1000000000000001</v>
          </cell>
        </row>
        <row r="71">
          <cell r="A71" t="str">
            <v>19:00 - 19:15</v>
          </cell>
          <cell r="B71">
            <v>4</v>
          </cell>
          <cell r="C71">
            <v>2</v>
          </cell>
          <cell r="D71">
            <v>3.2</v>
          </cell>
          <cell r="E71">
            <v>1.9</v>
          </cell>
          <cell r="F71">
            <v>2</v>
          </cell>
          <cell r="G71">
            <v>2.9</v>
          </cell>
          <cell r="H71">
            <v>2.2000000000000002</v>
          </cell>
          <cell r="I71">
            <v>2.7</v>
          </cell>
          <cell r="J71">
            <v>2.6</v>
          </cell>
          <cell r="K71">
            <v>2.6</v>
          </cell>
          <cell r="L71" t="str">
            <v>19:00 - 19:15</v>
          </cell>
          <cell r="M71">
            <v>1.4</v>
          </cell>
          <cell r="N71">
            <v>1.4</v>
          </cell>
          <cell r="O71">
            <v>1.1000000000000001</v>
          </cell>
          <cell r="P71">
            <v>1.2</v>
          </cell>
          <cell r="Q71">
            <v>0.8</v>
          </cell>
          <cell r="R71">
            <v>0.8</v>
          </cell>
          <cell r="S71">
            <v>0.8</v>
          </cell>
          <cell r="T71">
            <v>1.1000000000000001</v>
          </cell>
          <cell r="U71">
            <v>0.8</v>
          </cell>
          <cell r="V71">
            <v>1</v>
          </cell>
        </row>
        <row r="72">
          <cell r="A72" t="str">
            <v>19:15 - 19:30</v>
          </cell>
          <cell r="B72">
            <v>3.9</v>
          </cell>
          <cell r="C72">
            <v>3</v>
          </cell>
          <cell r="D72">
            <v>3.6</v>
          </cell>
          <cell r="E72">
            <v>2.6</v>
          </cell>
          <cell r="F72">
            <v>2.5</v>
          </cell>
          <cell r="G72">
            <v>3</v>
          </cell>
          <cell r="H72">
            <v>2.2999999999999998</v>
          </cell>
          <cell r="I72">
            <v>3.1</v>
          </cell>
          <cell r="J72">
            <v>2.6</v>
          </cell>
          <cell r="K72">
            <v>3</v>
          </cell>
          <cell r="L72" t="str">
            <v>19:15 - 19:30</v>
          </cell>
          <cell r="M72">
            <v>1.1000000000000001</v>
          </cell>
          <cell r="N72">
            <v>1.2</v>
          </cell>
          <cell r="O72">
            <v>0.9</v>
          </cell>
          <cell r="P72">
            <v>1.1000000000000001</v>
          </cell>
          <cell r="Q72">
            <v>0.9</v>
          </cell>
          <cell r="R72">
            <v>1.3</v>
          </cell>
          <cell r="S72">
            <v>1</v>
          </cell>
          <cell r="T72">
            <v>1</v>
          </cell>
          <cell r="U72">
            <v>1.2</v>
          </cell>
          <cell r="V72">
            <v>1.1000000000000001</v>
          </cell>
        </row>
        <row r="73">
          <cell r="A73" t="str">
            <v>19:30 - 19:45</v>
          </cell>
          <cell r="B73">
            <v>3.8</v>
          </cell>
          <cell r="C73">
            <v>2.7</v>
          </cell>
          <cell r="D73">
            <v>4.0999999999999996</v>
          </cell>
          <cell r="E73">
            <v>2.4</v>
          </cell>
          <cell r="F73">
            <v>2.2000000000000002</v>
          </cell>
          <cell r="G73">
            <v>3</v>
          </cell>
          <cell r="H73">
            <v>2.1</v>
          </cell>
          <cell r="I73">
            <v>3.1</v>
          </cell>
          <cell r="J73">
            <v>2.6</v>
          </cell>
          <cell r="K73">
            <v>2.9</v>
          </cell>
          <cell r="L73" t="str">
            <v>19:30 - 19:45</v>
          </cell>
          <cell r="M73">
            <v>1.7</v>
          </cell>
          <cell r="N73">
            <v>1.6</v>
          </cell>
          <cell r="O73">
            <v>1.2</v>
          </cell>
          <cell r="P73">
            <v>1.3</v>
          </cell>
          <cell r="Q73">
            <v>1</v>
          </cell>
          <cell r="R73">
            <v>1</v>
          </cell>
          <cell r="S73">
            <v>1.1000000000000001</v>
          </cell>
          <cell r="T73">
            <v>1.3</v>
          </cell>
          <cell r="U73">
            <v>1</v>
          </cell>
          <cell r="V73">
            <v>1.2</v>
          </cell>
        </row>
        <row r="74">
          <cell r="A74" t="str">
            <v>19:45 - 20:00</v>
          </cell>
          <cell r="B74">
            <v>4.4000000000000004</v>
          </cell>
          <cell r="C74">
            <v>2.7</v>
          </cell>
          <cell r="D74">
            <v>3.6</v>
          </cell>
          <cell r="E74">
            <v>3.1</v>
          </cell>
          <cell r="F74">
            <v>3</v>
          </cell>
          <cell r="G74">
            <v>3</v>
          </cell>
          <cell r="H74">
            <v>2.4</v>
          </cell>
          <cell r="I74">
            <v>3.4</v>
          </cell>
          <cell r="J74">
            <v>2.7</v>
          </cell>
          <cell r="K74">
            <v>3.2</v>
          </cell>
          <cell r="L74" t="str">
            <v>19:45 - 20:00</v>
          </cell>
          <cell r="M74">
            <v>1.8</v>
          </cell>
          <cell r="N74">
            <v>1.6</v>
          </cell>
          <cell r="O74">
            <v>1.5</v>
          </cell>
          <cell r="P74">
            <v>1.4</v>
          </cell>
          <cell r="Q74">
            <v>0.6</v>
          </cell>
          <cell r="R74">
            <v>0.9</v>
          </cell>
          <cell r="S74">
            <v>1.6</v>
          </cell>
          <cell r="T74">
            <v>1.3</v>
          </cell>
          <cell r="U74">
            <v>1.2</v>
          </cell>
          <cell r="V74">
            <v>1.3</v>
          </cell>
        </row>
        <row r="75">
          <cell r="A75" t="str">
            <v>20:00 - 20:15</v>
          </cell>
          <cell r="B75">
            <v>4.8</v>
          </cell>
          <cell r="C75">
            <v>3.8</v>
          </cell>
          <cell r="D75">
            <v>4.7</v>
          </cell>
          <cell r="E75">
            <v>4.2</v>
          </cell>
          <cell r="F75">
            <v>3.3</v>
          </cell>
          <cell r="G75">
            <v>3.7</v>
          </cell>
          <cell r="H75">
            <v>2.7</v>
          </cell>
          <cell r="I75">
            <v>4.2</v>
          </cell>
          <cell r="J75">
            <v>3.2</v>
          </cell>
          <cell r="K75">
            <v>3.9</v>
          </cell>
          <cell r="L75" t="str">
            <v>20:00 - 20:15</v>
          </cell>
          <cell r="M75">
            <v>1.3</v>
          </cell>
          <cell r="N75">
            <v>0.7</v>
          </cell>
          <cell r="O75">
            <v>1.1000000000000001</v>
          </cell>
          <cell r="P75">
            <v>1</v>
          </cell>
          <cell r="Q75">
            <v>0.7</v>
          </cell>
          <cell r="R75">
            <v>1</v>
          </cell>
          <cell r="S75">
            <v>1.6</v>
          </cell>
          <cell r="T75">
            <v>1</v>
          </cell>
          <cell r="U75">
            <v>1.3</v>
          </cell>
          <cell r="V75">
            <v>1.1000000000000001</v>
          </cell>
        </row>
        <row r="76">
          <cell r="A76" t="str">
            <v>20:15 - 20:30</v>
          </cell>
          <cell r="B76">
            <v>4.9000000000000004</v>
          </cell>
          <cell r="C76">
            <v>4.8</v>
          </cell>
          <cell r="D76">
            <v>4.9000000000000004</v>
          </cell>
          <cell r="E76">
            <v>5.6</v>
          </cell>
          <cell r="F76">
            <v>4.5999999999999996</v>
          </cell>
          <cell r="G76">
            <v>3.9</v>
          </cell>
          <cell r="H76">
            <v>3</v>
          </cell>
          <cell r="I76">
            <v>5</v>
          </cell>
          <cell r="J76">
            <v>3.4</v>
          </cell>
          <cell r="K76">
            <v>4.5</v>
          </cell>
          <cell r="L76" t="str">
            <v>20:15 - 20:30</v>
          </cell>
          <cell r="M76">
            <v>1.2</v>
          </cell>
          <cell r="N76">
            <v>1.2</v>
          </cell>
          <cell r="O76">
            <v>1.5</v>
          </cell>
          <cell r="P76">
            <v>1.1000000000000001</v>
          </cell>
          <cell r="Q76">
            <v>1.2</v>
          </cell>
          <cell r="R76">
            <v>1.4</v>
          </cell>
          <cell r="S76">
            <v>3.6</v>
          </cell>
          <cell r="T76">
            <v>1.2</v>
          </cell>
          <cell r="U76">
            <v>2.5</v>
          </cell>
          <cell r="V76">
            <v>1.6</v>
          </cell>
        </row>
        <row r="77">
          <cell r="A77" t="str">
            <v>20:30 - 20:45</v>
          </cell>
          <cell r="B77">
            <v>4.5</v>
          </cell>
          <cell r="C77">
            <v>4</v>
          </cell>
          <cell r="D77">
            <v>5.2</v>
          </cell>
          <cell r="E77">
            <v>4.9000000000000004</v>
          </cell>
          <cell r="F77">
            <v>4.2</v>
          </cell>
          <cell r="G77">
            <v>3.2</v>
          </cell>
          <cell r="H77">
            <v>2.9</v>
          </cell>
          <cell r="I77">
            <v>4.5999999999999996</v>
          </cell>
          <cell r="J77">
            <v>3.1</v>
          </cell>
          <cell r="K77">
            <v>4.0999999999999996</v>
          </cell>
          <cell r="L77" t="str">
            <v>20:30 - 20:45</v>
          </cell>
          <cell r="M77">
            <v>1.8</v>
          </cell>
          <cell r="N77">
            <v>1.3</v>
          </cell>
          <cell r="O77">
            <v>1.3</v>
          </cell>
          <cell r="P77">
            <v>0.7</v>
          </cell>
          <cell r="Q77">
            <v>1.2</v>
          </cell>
          <cell r="R77">
            <v>1.1000000000000001</v>
          </cell>
          <cell r="S77">
            <v>3.2</v>
          </cell>
          <cell r="T77">
            <v>1.3</v>
          </cell>
          <cell r="U77">
            <v>2.2000000000000002</v>
          </cell>
          <cell r="V77">
            <v>1.5</v>
          </cell>
        </row>
        <row r="78">
          <cell r="A78" t="str">
            <v>20:45 - 21:00</v>
          </cell>
          <cell r="B78">
            <v>4.5</v>
          </cell>
          <cell r="C78">
            <v>4.4000000000000004</v>
          </cell>
          <cell r="D78">
            <v>5</v>
          </cell>
          <cell r="E78">
            <v>4.5</v>
          </cell>
          <cell r="F78">
            <v>4.3</v>
          </cell>
          <cell r="G78">
            <v>3.5</v>
          </cell>
          <cell r="H78">
            <v>4.9000000000000004</v>
          </cell>
          <cell r="I78">
            <v>4.5</v>
          </cell>
          <cell r="J78">
            <v>4.2</v>
          </cell>
          <cell r="K78">
            <v>4.4000000000000004</v>
          </cell>
          <cell r="L78" t="str">
            <v>20:45 - 21:00</v>
          </cell>
          <cell r="M78">
            <v>1.9</v>
          </cell>
          <cell r="N78">
            <v>1.5</v>
          </cell>
          <cell r="O78">
            <v>1.5</v>
          </cell>
          <cell r="P78">
            <v>1.4</v>
          </cell>
          <cell r="Q78">
            <v>1</v>
          </cell>
          <cell r="R78">
            <v>1.4</v>
          </cell>
          <cell r="S78">
            <v>1.8</v>
          </cell>
          <cell r="T78">
            <v>1.5</v>
          </cell>
          <cell r="U78">
            <v>1.6</v>
          </cell>
          <cell r="V78">
            <v>1.5</v>
          </cell>
        </row>
        <row r="79">
          <cell r="A79" t="str">
            <v>21:00 - 21:15</v>
          </cell>
          <cell r="B79">
            <v>5</v>
          </cell>
          <cell r="C79">
            <v>4.5999999999999996</v>
          </cell>
          <cell r="D79">
            <v>5.4</v>
          </cell>
          <cell r="E79">
            <v>5.6</v>
          </cell>
          <cell r="F79">
            <v>4.8</v>
          </cell>
          <cell r="G79">
            <v>3.3</v>
          </cell>
          <cell r="H79">
            <v>4.5</v>
          </cell>
          <cell r="I79">
            <v>5.0999999999999996</v>
          </cell>
          <cell r="J79">
            <v>3.9</v>
          </cell>
          <cell r="K79">
            <v>4.7</v>
          </cell>
          <cell r="L79" t="str">
            <v>21:00 - 21:15</v>
          </cell>
          <cell r="M79">
            <v>1.7</v>
          </cell>
          <cell r="N79">
            <v>1.4</v>
          </cell>
          <cell r="O79">
            <v>2.1</v>
          </cell>
          <cell r="P79">
            <v>2.1</v>
          </cell>
          <cell r="Q79">
            <v>1.1000000000000001</v>
          </cell>
          <cell r="R79">
            <v>1.9</v>
          </cell>
          <cell r="S79">
            <v>2</v>
          </cell>
          <cell r="T79">
            <v>1.7</v>
          </cell>
          <cell r="U79">
            <v>1.9</v>
          </cell>
          <cell r="V79">
            <v>1.8</v>
          </cell>
        </row>
        <row r="80">
          <cell r="A80" t="str">
            <v>21:15 - 21:30</v>
          </cell>
          <cell r="B80">
            <v>6</v>
          </cell>
          <cell r="C80">
            <v>6.1</v>
          </cell>
          <cell r="D80">
            <v>6.3</v>
          </cell>
          <cell r="E80">
            <v>6.4</v>
          </cell>
          <cell r="F80">
            <v>5.6</v>
          </cell>
          <cell r="G80">
            <v>4</v>
          </cell>
          <cell r="H80">
            <v>6.3</v>
          </cell>
          <cell r="I80">
            <v>6.1</v>
          </cell>
          <cell r="J80">
            <v>5.2</v>
          </cell>
          <cell r="K80">
            <v>5.8</v>
          </cell>
          <cell r="L80" t="str">
            <v>21:15 - 21:30</v>
          </cell>
          <cell r="M80">
            <v>2.6</v>
          </cell>
          <cell r="N80">
            <v>1.9</v>
          </cell>
          <cell r="O80">
            <v>2.8</v>
          </cell>
          <cell r="P80">
            <v>2.5</v>
          </cell>
          <cell r="Q80">
            <v>1.8</v>
          </cell>
          <cell r="R80">
            <v>2.4</v>
          </cell>
          <cell r="S80">
            <v>1.6</v>
          </cell>
          <cell r="T80">
            <v>2.4</v>
          </cell>
          <cell r="U80">
            <v>2</v>
          </cell>
          <cell r="V80">
            <v>2.2999999999999998</v>
          </cell>
        </row>
        <row r="81">
          <cell r="A81" t="str">
            <v>21:30 - 21:45</v>
          </cell>
          <cell r="B81">
            <v>6.2</v>
          </cell>
          <cell r="C81">
            <v>6.3</v>
          </cell>
          <cell r="D81">
            <v>7</v>
          </cell>
          <cell r="E81">
            <v>7.3</v>
          </cell>
          <cell r="F81">
            <v>6.1</v>
          </cell>
          <cell r="G81">
            <v>3.1</v>
          </cell>
          <cell r="H81">
            <v>6.4</v>
          </cell>
          <cell r="I81">
            <v>6.6</v>
          </cell>
          <cell r="J81">
            <v>4.8</v>
          </cell>
          <cell r="K81">
            <v>6.1</v>
          </cell>
          <cell r="L81" t="str">
            <v>21:30 - 21:45</v>
          </cell>
          <cell r="M81">
            <v>3.3</v>
          </cell>
          <cell r="N81">
            <v>3.5</v>
          </cell>
          <cell r="O81">
            <v>1.8</v>
          </cell>
          <cell r="P81">
            <v>1.9</v>
          </cell>
          <cell r="Q81">
            <v>1.3</v>
          </cell>
          <cell r="R81">
            <v>2.5</v>
          </cell>
          <cell r="S81">
            <v>2</v>
          </cell>
          <cell r="T81">
            <v>2.2000000000000002</v>
          </cell>
          <cell r="U81">
            <v>2.2999999999999998</v>
          </cell>
          <cell r="V81">
            <v>2.2000000000000002</v>
          </cell>
        </row>
        <row r="82">
          <cell r="A82" t="str">
            <v>21:45 - 22:00</v>
          </cell>
          <cell r="B82">
            <v>3.6</v>
          </cell>
          <cell r="C82">
            <v>4.8</v>
          </cell>
          <cell r="D82">
            <v>5.4</v>
          </cell>
          <cell r="E82">
            <v>5.4</v>
          </cell>
          <cell r="F82">
            <v>4.4000000000000004</v>
          </cell>
          <cell r="G82">
            <v>2.2999999999999998</v>
          </cell>
          <cell r="H82">
            <v>4.9000000000000004</v>
          </cell>
          <cell r="I82">
            <v>4.7</v>
          </cell>
          <cell r="J82">
            <v>3.6</v>
          </cell>
          <cell r="K82">
            <v>4.4000000000000004</v>
          </cell>
          <cell r="L82" t="str">
            <v>21:45 - 22:00</v>
          </cell>
          <cell r="M82">
            <v>5.0999999999999996</v>
          </cell>
          <cell r="N82">
            <v>5.6</v>
          </cell>
          <cell r="O82">
            <v>4</v>
          </cell>
          <cell r="P82">
            <v>4.2</v>
          </cell>
          <cell r="Q82">
            <v>3.1</v>
          </cell>
          <cell r="R82">
            <v>2.5</v>
          </cell>
          <cell r="S82">
            <v>2</v>
          </cell>
          <cell r="T82">
            <v>4.2</v>
          </cell>
          <cell r="U82">
            <v>2.2999999999999998</v>
          </cell>
          <cell r="V82">
            <v>3.6</v>
          </cell>
        </row>
        <row r="83">
          <cell r="A83" t="str">
            <v>22:00 - 22:15</v>
          </cell>
          <cell r="B83">
            <v>6.4</v>
          </cell>
          <cell r="C83">
            <v>5.5</v>
          </cell>
          <cell r="D83">
            <v>6.6</v>
          </cell>
          <cell r="E83">
            <v>6.1</v>
          </cell>
          <cell r="F83">
            <v>4.5</v>
          </cell>
          <cell r="G83">
            <v>2.2999999999999998</v>
          </cell>
          <cell r="H83">
            <v>6.7</v>
          </cell>
          <cell r="I83">
            <v>5.9</v>
          </cell>
          <cell r="J83">
            <v>4.5</v>
          </cell>
          <cell r="K83">
            <v>5.4</v>
          </cell>
          <cell r="L83" t="str">
            <v>22:00 - 22:15</v>
          </cell>
          <cell r="M83">
            <v>2.1</v>
          </cell>
          <cell r="N83">
            <v>4.2</v>
          </cell>
          <cell r="O83">
            <v>2.4</v>
          </cell>
          <cell r="P83">
            <v>3.5</v>
          </cell>
          <cell r="Q83">
            <v>2.9</v>
          </cell>
          <cell r="R83">
            <v>2.9</v>
          </cell>
          <cell r="S83">
            <v>2</v>
          </cell>
          <cell r="T83">
            <v>2.9</v>
          </cell>
          <cell r="U83">
            <v>2.5</v>
          </cell>
          <cell r="V83">
            <v>2.8</v>
          </cell>
        </row>
        <row r="84">
          <cell r="A84" t="str">
            <v>22:15 - 22:30</v>
          </cell>
          <cell r="B84">
            <v>8.8000000000000007</v>
          </cell>
          <cell r="C84">
            <v>6.5</v>
          </cell>
          <cell r="D84">
            <v>5.7</v>
          </cell>
          <cell r="E84">
            <v>7.2</v>
          </cell>
          <cell r="F84">
            <v>6.6</v>
          </cell>
          <cell r="G84">
            <v>3.1</v>
          </cell>
          <cell r="H84">
            <v>6</v>
          </cell>
          <cell r="I84">
            <v>7</v>
          </cell>
          <cell r="J84">
            <v>4.5999999999999996</v>
          </cell>
          <cell r="K84">
            <v>6.3</v>
          </cell>
          <cell r="L84" t="str">
            <v>22:15 - 22:30</v>
          </cell>
          <cell r="M84">
            <v>2.2999999999999998</v>
          </cell>
          <cell r="N84">
            <v>2.8</v>
          </cell>
          <cell r="O84">
            <v>1.5</v>
          </cell>
          <cell r="P84">
            <v>2.4</v>
          </cell>
          <cell r="Q84">
            <v>1.4</v>
          </cell>
          <cell r="R84">
            <v>2.2999999999999998</v>
          </cell>
          <cell r="S84">
            <v>1.9</v>
          </cell>
          <cell r="T84">
            <v>2</v>
          </cell>
          <cell r="U84">
            <v>2.1</v>
          </cell>
          <cell r="V84">
            <v>2</v>
          </cell>
        </row>
        <row r="85">
          <cell r="A85" t="str">
            <v>22:30 - 22:45</v>
          </cell>
          <cell r="B85">
            <v>9.4</v>
          </cell>
          <cell r="C85">
            <v>7.6</v>
          </cell>
          <cell r="D85">
            <v>7.8</v>
          </cell>
          <cell r="E85">
            <v>8.4</v>
          </cell>
          <cell r="F85">
            <v>6.6</v>
          </cell>
          <cell r="G85">
            <v>3.9</v>
          </cell>
          <cell r="H85">
            <v>8.1999999999999993</v>
          </cell>
          <cell r="I85">
            <v>8</v>
          </cell>
          <cell r="J85">
            <v>6.1</v>
          </cell>
          <cell r="K85">
            <v>7.4</v>
          </cell>
          <cell r="L85" t="str">
            <v>22:30 - 22:45</v>
          </cell>
          <cell r="M85">
            <v>2.4</v>
          </cell>
          <cell r="N85">
            <v>3.4</v>
          </cell>
          <cell r="O85">
            <v>1.9</v>
          </cell>
          <cell r="P85">
            <v>2.5</v>
          </cell>
          <cell r="Q85">
            <v>3.2</v>
          </cell>
          <cell r="R85">
            <v>2.7</v>
          </cell>
          <cell r="S85">
            <v>1.7</v>
          </cell>
          <cell r="T85">
            <v>2.6</v>
          </cell>
          <cell r="U85">
            <v>2.2000000000000002</v>
          </cell>
          <cell r="V85">
            <v>2.5</v>
          </cell>
        </row>
        <row r="86">
          <cell r="A86" t="str">
            <v>22:45 - 23:00</v>
          </cell>
          <cell r="B86">
            <v>8</v>
          </cell>
          <cell r="C86">
            <v>7.3</v>
          </cell>
          <cell r="D86">
            <v>6.3</v>
          </cell>
          <cell r="E86">
            <v>7.1</v>
          </cell>
          <cell r="F86">
            <v>5.3</v>
          </cell>
          <cell r="G86">
            <v>3.2</v>
          </cell>
          <cell r="H86">
            <v>6</v>
          </cell>
          <cell r="I86">
            <v>6.7</v>
          </cell>
          <cell r="J86">
            <v>4.5999999999999996</v>
          </cell>
          <cell r="K86">
            <v>6.1</v>
          </cell>
          <cell r="L86" t="str">
            <v>22:45 - 23:00</v>
          </cell>
          <cell r="M86">
            <v>1.2</v>
          </cell>
          <cell r="N86">
            <v>1.8</v>
          </cell>
          <cell r="O86">
            <v>1</v>
          </cell>
          <cell r="P86">
            <v>1.2</v>
          </cell>
          <cell r="Q86">
            <v>1</v>
          </cell>
          <cell r="R86">
            <v>2.8</v>
          </cell>
          <cell r="S86">
            <v>2.6</v>
          </cell>
          <cell r="T86">
            <v>1.2</v>
          </cell>
          <cell r="U86">
            <v>2.7</v>
          </cell>
          <cell r="V86">
            <v>1.6</v>
          </cell>
        </row>
        <row r="87">
          <cell r="A87" t="str">
            <v>23:00 - 23:15</v>
          </cell>
          <cell r="B87">
            <v>9.6999999999999993</v>
          </cell>
          <cell r="C87">
            <v>4.7</v>
          </cell>
          <cell r="D87">
            <v>7.2</v>
          </cell>
          <cell r="E87">
            <v>6.2</v>
          </cell>
          <cell r="F87">
            <v>3.9</v>
          </cell>
          <cell r="G87">
            <v>2.2999999999999998</v>
          </cell>
          <cell r="H87">
            <v>8</v>
          </cell>
          <cell r="I87">
            <v>6.5</v>
          </cell>
          <cell r="J87">
            <v>5.2</v>
          </cell>
          <cell r="K87">
            <v>6.1</v>
          </cell>
          <cell r="L87" t="str">
            <v>23:00 - 23:15</v>
          </cell>
          <cell r="M87">
            <v>1.1000000000000001</v>
          </cell>
          <cell r="N87">
            <v>1.2</v>
          </cell>
          <cell r="O87">
            <v>0.9</v>
          </cell>
          <cell r="P87">
            <v>1.8</v>
          </cell>
          <cell r="Q87">
            <v>1.5</v>
          </cell>
          <cell r="R87">
            <v>2.5</v>
          </cell>
          <cell r="S87">
            <v>3</v>
          </cell>
          <cell r="T87">
            <v>1.3</v>
          </cell>
          <cell r="U87">
            <v>2.7</v>
          </cell>
          <cell r="V87">
            <v>1.7</v>
          </cell>
        </row>
        <row r="88">
          <cell r="A88" t="str">
            <v>23:15 - 23:30</v>
          </cell>
          <cell r="B88">
            <v>11.7</v>
          </cell>
          <cell r="C88">
            <v>4.3</v>
          </cell>
          <cell r="D88">
            <v>8.1</v>
          </cell>
          <cell r="E88">
            <v>8.5</v>
          </cell>
          <cell r="F88">
            <v>4.9000000000000004</v>
          </cell>
          <cell r="G88">
            <v>4.8</v>
          </cell>
          <cell r="H88">
            <v>6</v>
          </cell>
          <cell r="I88">
            <v>7.8</v>
          </cell>
          <cell r="J88">
            <v>5.4</v>
          </cell>
          <cell r="K88">
            <v>7.1</v>
          </cell>
          <cell r="L88" t="str">
            <v>23:15 - 23:30</v>
          </cell>
          <cell r="M88">
            <v>1.1000000000000001</v>
          </cell>
          <cell r="N88">
            <v>1.1000000000000001</v>
          </cell>
          <cell r="O88">
            <v>1.4</v>
          </cell>
          <cell r="P88">
            <v>2.2999999999999998</v>
          </cell>
          <cell r="Q88">
            <v>2.2999999999999998</v>
          </cell>
          <cell r="R88">
            <v>1.9</v>
          </cell>
          <cell r="S88">
            <v>3.8</v>
          </cell>
          <cell r="T88">
            <v>1.7</v>
          </cell>
          <cell r="U88">
            <v>2.8</v>
          </cell>
          <cell r="V88">
            <v>2.1</v>
          </cell>
        </row>
        <row r="89">
          <cell r="A89" t="str">
            <v>23:30 - 23:45</v>
          </cell>
          <cell r="B89">
            <v>9</v>
          </cell>
          <cell r="C89">
            <v>3.6</v>
          </cell>
          <cell r="D89">
            <v>5.0999999999999996</v>
          </cell>
          <cell r="E89">
            <v>4.8</v>
          </cell>
          <cell r="F89">
            <v>4.7</v>
          </cell>
          <cell r="G89">
            <v>6</v>
          </cell>
          <cell r="H89">
            <v>5.9</v>
          </cell>
          <cell r="I89">
            <v>5.6</v>
          </cell>
          <cell r="J89">
            <v>6</v>
          </cell>
          <cell r="K89">
            <v>5.7</v>
          </cell>
          <cell r="L89" t="str">
            <v>23:30 - 23:45</v>
          </cell>
          <cell r="M89">
            <v>1</v>
          </cell>
          <cell r="N89">
            <v>2</v>
          </cell>
          <cell r="O89">
            <v>1.1000000000000001</v>
          </cell>
          <cell r="P89">
            <v>1.6</v>
          </cell>
          <cell r="Q89">
            <v>2.6</v>
          </cell>
          <cell r="R89">
            <v>1</v>
          </cell>
          <cell r="S89">
            <v>4.3</v>
          </cell>
          <cell r="T89">
            <v>1.6</v>
          </cell>
          <cell r="U89">
            <v>2.6</v>
          </cell>
          <cell r="V89">
            <v>1.9</v>
          </cell>
        </row>
        <row r="90">
          <cell r="A90" t="str">
            <v>23:45 - 24:00</v>
          </cell>
          <cell r="B90">
            <v>12</v>
          </cell>
          <cell r="C90">
            <v>6.3</v>
          </cell>
          <cell r="D90">
            <v>7.5</v>
          </cell>
          <cell r="E90">
            <v>3.7</v>
          </cell>
          <cell r="F90">
            <v>3</v>
          </cell>
          <cell r="G90">
            <v>4.2</v>
          </cell>
          <cell r="H90">
            <v>6.5</v>
          </cell>
          <cell r="I90">
            <v>6.5</v>
          </cell>
          <cell r="J90">
            <v>5.3</v>
          </cell>
          <cell r="K90">
            <v>6.1</v>
          </cell>
          <cell r="L90" t="str">
            <v>23:45 - 24:00</v>
          </cell>
          <cell r="M90">
            <v>1.1000000000000001</v>
          </cell>
          <cell r="N90">
            <v>1.4</v>
          </cell>
          <cell r="O90">
            <v>2.4</v>
          </cell>
          <cell r="P90">
            <v>2.2000000000000002</v>
          </cell>
          <cell r="Q90">
            <v>3.8</v>
          </cell>
          <cell r="R90">
            <v>2.1</v>
          </cell>
          <cell r="S90">
            <v>3.9</v>
          </cell>
          <cell r="T90">
            <v>2.2000000000000002</v>
          </cell>
          <cell r="U90">
            <v>3</v>
          </cell>
          <cell r="V90">
            <v>2.5</v>
          </cell>
        </row>
        <row r="91">
          <cell r="A91" t="str">
            <v>24:00 - 24:15</v>
          </cell>
          <cell r="B91">
            <v>12.6</v>
          </cell>
          <cell r="C91">
            <v>5.3</v>
          </cell>
          <cell r="D91">
            <v>5.8</v>
          </cell>
          <cell r="E91">
            <v>3.3</v>
          </cell>
          <cell r="F91">
            <v>4</v>
          </cell>
          <cell r="G91">
            <v>3.5</v>
          </cell>
          <cell r="H91">
            <v>4.5</v>
          </cell>
          <cell r="I91">
            <v>6.3</v>
          </cell>
          <cell r="J91">
            <v>4</v>
          </cell>
          <cell r="K91">
            <v>5.6</v>
          </cell>
          <cell r="L91" t="str">
            <v>24:00 - 24:15</v>
          </cell>
          <cell r="M91">
            <v>0.8</v>
          </cell>
          <cell r="N91">
            <v>1.3</v>
          </cell>
          <cell r="O91">
            <v>1.9</v>
          </cell>
          <cell r="P91">
            <v>1.4</v>
          </cell>
          <cell r="Q91">
            <v>3.8</v>
          </cell>
          <cell r="R91">
            <v>1.7</v>
          </cell>
          <cell r="S91">
            <v>3.3</v>
          </cell>
          <cell r="T91">
            <v>1.9</v>
          </cell>
          <cell r="U91">
            <v>2.5</v>
          </cell>
          <cell r="V91">
            <v>2.1</v>
          </cell>
        </row>
        <row r="92">
          <cell r="A92" t="str">
            <v>24:15 - 24:30</v>
          </cell>
          <cell r="B92">
            <v>10.1</v>
          </cell>
          <cell r="C92">
            <v>4.4000000000000004</v>
          </cell>
          <cell r="D92">
            <v>5.4</v>
          </cell>
          <cell r="E92">
            <v>3.8</v>
          </cell>
          <cell r="F92">
            <v>5</v>
          </cell>
          <cell r="G92">
            <v>4.7</v>
          </cell>
          <cell r="H92">
            <v>5.4</v>
          </cell>
          <cell r="I92">
            <v>5.9</v>
          </cell>
          <cell r="J92">
            <v>5.0999999999999996</v>
          </cell>
          <cell r="K92">
            <v>5.6</v>
          </cell>
          <cell r="L92" t="str">
            <v>24:15 - 24:30</v>
          </cell>
          <cell r="M92">
            <v>0.7</v>
          </cell>
          <cell r="N92">
            <v>1.1000000000000001</v>
          </cell>
          <cell r="O92">
            <v>2.2999999999999998</v>
          </cell>
          <cell r="P92">
            <v>1</v>
          </cell>
          <cell r="Q92">
            <v>4.3</v>
          </cell>
          <cell r="R92">
            <v>2</v>
          </cell>
          <cell r="S92">
            <v>2.2999999999999998</v>
          </cell>
          <cell r="T92">
            <v>2</v>
          </cell>
          <cell r="U92">
            <v>2.1</v>
          </cell>
          <cell r="V92">
            <v>2</v>
          </cell>
        </row>
        <row r="93">
          <cell r="A93" t="str">
            <v>24:30 - 24:45</v>
          </cell>
          <cell r="B93">
            <v>7</v>
          </cell>
          <cell r="C93">
            <v>3.8</v>
          </cell>
          <cell r="D93">
            <v>6.6</v>
          </cell>
          <cell r="E93">
            <v>4.7</v>
          </cell>
          <cell r="F93">
            <v>4</v>
          </cell>
          <cell r="G93">
            <v>3.5</v>
          </cell>
          <cell r="H93">
            <v>5.2</v>
          </cell>
          <cell r="I93">
            <v>5.4</v>
          </cell>
          <cell r="J93">
            <v>4.4000000000000004</v>
          </cell>
          <cell r="K93">
            <v>5.0999999999999996</v>
          </cell>
          <cell r="L93" t="str">
            <v>24:30 - 24:45</v>
          </cell>
          <cell r="M93">
            <v>0.7</v>
          </cell>
          <cell r="N93">
            <v>0.9</v>
          </cell>
          <cell r="O93">
            <v>1.6</v>
          </cell>
          <cell r="P93">
            <v>1.2</v>
          </cell>
          <cell r="Q93">
            <v>3.3</v>
          </cell>
          <cell r="R93">
            <v>1.1000000000000001</v>
          </cell>
          <cell r="S93">
            <v>0.6</v>
          </cell>
          <cell r="T93">
            <v>1.6</v>
          </cell>
          <cell r="U93">
            <v>0.9</v>
          </cell>
          <cell r="V93">
            <v>1.4</v>
          </cell>
        </row>
        <row r="94">
          <cell r="A94" t="str">
            <v>24:45 - 25:00</v>
          </cell>
          <cell r="B94">
            <v>5.2</v>
          </cell>
          <cell r="C94">
            <v>3.7</v>
          </cell>
          <cell r="D94">
            <v>7</v>
          </cell>
          <cell r="E94">
            <v>4.5</v>
          </cell>
          <cell r="F94">
            <v>2.2000000000000002</v>
          </cell>
          <cell r="G94">
            <v>3.5</v>
          </cell>
          <cell r="H94">
            <v>4.0999999999999996</v>
          </cell>
          <cell r="I94">
            <v>4.5999999999999996</v>
          </cell>
          <cell r="J94">
            <v>3.8</v>
          </cell>
          <cell r="K94">
            <v>4.3</v>
          </cell>
          <cell r="L94" t="str">
            <v>24:45 - 25:00</v>
          </cell>
          <cell r="M94">
            <v>0.6</v>
          </cell>
          <cell r="N94">
            <v>0.8</v>
          </cell>
          <cell r="O94">
            <v>0.6</v>
          </cell>
          <cell r="P94">
            <v>1.8</v>
          </cell>
          <cell r="Q94">
            <v>2.9</v>
          </cell>
          <cell r="R94">
            <v>1</v>
          </cell>
          <cell r="S94">
            <v>0.5</v>
          </cell>
          <cell r="T94">
            <v>1.4</v>
          </cell>
          <cell r="U94">
            <v>0.7</v>
          </cell>
          <cell r="V94">
            <v>1.2</v>
          </cell>
        </row>
        <row r="95">
          <cell r="A95" t="str">
            <v>25:00 - 25:15</v>
          </cell>
          <cell r="B95">
            <v>2.9</v>
          </cell>
          <cell r="C95">
            <v>1.1000000000000001</v>
          </cell>
          <cell r="D95">
            <v>3.4</v>
          </cell>
          <cell r="E95">
            <v>4.5999999999999996</v>
          </cell>
          <cell r="F95">
            <v>3.2</v>
          </cell>
          <cell r="G95">
            <v>2.4</v>
          </cell>
          <cell r="H95">
            <v>3.5</v>
          </cell>
          <cell r="I95">
            <v>3.3</v>
          </cell>
          <cell r="J95">
            <v>2.9</v>
          </cell>
          <cell r="K95">
            <v>3.2</v>
          </cell>
          <cell r="L95" t="str">
            <v>25:00 - 25:15</v>
          </cell>
          <cell r="M95">
            <v>0.6</v>
          </cell>
          <cell r="N95">
            <v>0.8</v>
          </cell>
          <cell r="O95">
            <v>0.5</v>
          </cell>
          <cell r="P95">
            <v>0.9</v>
          </cell>
          <cell r="Q95">
            <v>1.1000000000000001</v>
          </cell>
          <cell r="R95">
            <v>0.8</v>
          </cell>
          <cell r="S95">
            <v>0.3</v>
          </cell>
          <cell r="T95">
            <v>0.8</v>
          </cell>
          <cell r="U95">
            <v>0.6</v>
          </cell>
          <cell r="V95">
            <v>0.7</v>
          </cell>
        </row>
        <row r="96">
          <cell r="A96" t="str">
            <v>25:15 - 25:30</v>
          </cell>
          <cell r="B96">
            <v>2.7</v>
          </cell>
          <cell r="C96">
            <v>1.5</v>
          </cell>
          <cell r="D96">
            <v>2</v>
          </cell>
          <cell r="E96">
            <v>3.1</v>
          </cell>
          <cell r="F96">
            <v>2.1</v>
          </cell>
          <cell r="G96">
            <v>2.7</v>
          </cell>
          <cell r="H96">
            <v>2.1</v>
          </cell>
          <cell r="I96">
            <v>2.4</v>
          </cell>
          <cell r="J96">
            <v>2.4</v>
          </cell>
          <cell r="K96">
            <v>2.4</v>
          </cell>
          <cell r="L96" t="str">
            <v>25:15 - 25:30</v>
          </cell>
          <cell r="M96">
            <v>0.4</v>
          </cell>
          <cell r="N96">
            <v>0.8</v>
          </cell>
          <cell r="O96">
            <v>0.6</v>
          </cell>
          <cell r="P96">
            <v>0.6</v>
          </cell>
          <cell r="Q96">
            <v>0.8</v>
          </cell>
          <cell r="R96">
            <v>0.9</v>
          </cell>
          <cell r="S96">
            <v>0.3</v>
          </cell>
          <cell r="T96">
            <v>0.6</v>
          </cell>
          <cell r="U96">
            <v>0.6</v>
          </cell>
          <cell r="V96">
            <v>0.6</v>
          </cell>
        </row>
        <row r="97">
          <cell r="A97" t="str">
            <v>25:30 - 25:45</v>
          </cell>
          <cell r="B97">
            <v>2.2000000000000002</v>
          </cell>
          <cell r="C97">
            <v>1.1000000000000001</v>
          </cell>
          <cell r="D97">
            <v>1.7</v>
          </cell>
          <cell r="E97">
            <v>2.5</v>
          </cell>
          <cell r="F97">
            <v>2.2000000000000002</v>
          </cell>
          <cell r="G97">
            <v>2.4</v>
          </cell>
          <cell r="H97">
            <v>2.4</v>
          </cell>
          <cell r="I97">
            <v>2</v>
          </cell>
          <cell r="J97">
            <v>2.4</v>
          </cell>
          <cell r="K97">
            <v>2.1</v>
          </cell>
          <cell r="L97" t="str">
            <v>25:30 - 25:45</v>
          </cell>
          <cell r="M97">
            <v>0.4</v>
          </cell>
          <cell r="N97">
            <v>0.4</v>
          </cell>
          <cell r="O97">
            <v>0.5</v>
          </cell>
          <cell r="P97">
            <v>0.5</v>
          </cell>
          <cell r="Q97">
            <v>0.9</v>
          </cell>
          <cell r="R97">
            <v>1.2</v>
          </cell>
          <cell r="S97">
            <v>0.3</v>
          </cell>
          <cell r="T97">
            <v>0.6</v>
          </cell>
          <cell r="U97">
            <v>0.7</v>
          </cell>
          <cell r="V97">
            <v>0.6</v>
          </cell>
        </row>
        <row r="98">
          <cell r="A98" t="str">
            <v>25:45 - 26:00</v>
          </cell>
          <cell r="B98">
            <v>1.2</v>
          </cell>
          <cell r="C98">
            <v>1.1000000000000001</v>
          </cell>
          <cell r="D98">
            <v>1.8</v>
          </cell>
          <cell r="E98">
            <v>1.2</v>
          </cell>
          <cell r="F98">
            <v>1.5</v>
          </cell>
          <cell r="G98">
            <v>1.7</v>
          </cell>
          <cell r="H98">
            <v>2.1</v>
          </cell>
          <cell r="I98">
            <v>1.4</v>
          </cell>
          <cell r="J98">
            <v>1.9</v>
          </cell>
          <cell r="K98">
            <v>1.5</v>
          </cell>
          <cell r="L98" t="str">
            <v>25:45 - 26:00</v>
          </cell>
          <cell r="M98">
            <v>0.4</v>
          </cell>
          <cell r="N98">
            <v>0.7</v>
          </cell>
          <cell r="O98">
            <v>0.7</v>
          </cell>
          <cell r="P98">
            <v>0.7</v>
          </cell>
          <cell r="Q98">
            <v>0.8</v>
          </cell>
          <cell r="R98">
            <v>0.6</v>
          </cell>
          <cell r="S98">
            <v>0.4</v>
          </cell>
          <cell r="T98">
            <v>0.6</v>
          </cell>
          <cell r="U98">
            <v>0.5</v>
          </cell>
          <cell r="V98">
            <v>0.6</v>
          </cell>
        </row>
        <row r="99">
          <cell r="A99" t="str">
            <v>26:00 - 26:15</v>
          </cell>
          <cell r="B99">
            <v>0.9</v>
          </cell>
          <cell r="C99">
            <v>1</v>
          </cell>
          <cell r="D99">
            <v>1.5</v>
          </cell>
          <cell r="E99">
            <v>0.9</v>
          </cell>
          <cell r="F99">
            <v>1.4</v>
          </cell>
          <cell r="G99">
            <v>1.6</v>
          </cell>
          <cell r="H99">
            <v>1.7</v>
          </cell>
          <cell r="I99">
            <v>1.2</v>
          </cell>
          <cell r="J99">
            <v>1.7</v>
          </cell>
          <cell r="K99">
            <v>1.3</v>
          </cell>
          <cell r="L99" t="str">
            <v>26:00 - 26:15</v>
          </cell>
          <cell r="M99">
            <v>0.3</v>
          </cell>
          <cell r="N99">
            <v>0.3</v>
          </cell>
          <cell r="O99">
            <v>0.6</v>
          </cell>
          <cell r="P99">
            <v>0.4</v>
          </cell>
          <cell r="Q99">
            <v>0.9</v>
          </cell>
          <cell r="R99">
            <v>0.5</v>
          </cell>
          <cell r="S99">
            <v>0.4</v>
          </cell>
          <cell r="T99">
            <v>0.5</v>
          </cell>
          <cell r="U99">
            <v>0.4</v>
          </cell>
          <cell r="V99">
            <v>0.5</v>
          </cell>
        </row>
        <row r="100">
          <cell r="A100" t="str">
            <v>26:15 - 26:30</v>
          </cell>
          <cell r="B100">
            <v>0.8</v>
          </cell>
          <cell r="C100">
            <v>0.8</v>
          </cell>
          <cell r="D100">
            <v>1.3</v>
          </cell>
          <cell r="E100">
            <v>0.7</v>
          </cell>
          <cell r="F100">
            <v>1.5</v>
          </cell>
          <cell r="G100">
            <v>2.2000000000000002</v>
          </cell>
          <cell r="H100">
            <v>2</v>
          </cell>
          <cell r="I100">
            <v>1.1000000000000001</v>
          </cell>
          <cell r="J100">
            <v>2.1</v>
          </cell>
          <cell r="K100">
            <v>1.4</v>
          </cell>
          <cell r="L100" t="str">
            <v>26:15 - 26:30</v>
          </cell>
          <cell r="M100">
            <v>0.4</v>
          </cell>
          <cell r="N100">
            <v>0.3</v>
          </cell>
          <cell r="O100">
            <v>0.6</v>
          </cell>
          <cell r="P100">
            <v>0.5</v>
          </cell>
          <cell r="Q100">
            <v>0.5</v>
          </cell>
          <cell r="R100">
            <v>0.8</v>
          </cell>
          <cell r="S100">
            <v>0.4</v>
          </cell>
          <cell r="T100">
            <v>0.5</v>
          </cell>
          <cell r="U100">
            <v>0.6</v>
          </cell>
          <cell r="V100">
            <v>0.5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3">
          <cell r="Q3" t="str">
            <v>NETO</v>
          </cell>
        </row>
      </sheetData>
      <sheetData sheetId="22"/>
      <sheetData sheetId="23">
        <row r="2">
          <cell r="L2">
            <v>1</v>
          </cell>
        </row>
      </sheetData>
      <sheetData sheetId="24"/>
      <sheetData sheetId="25">
        <row r="2">
          <cell r="L2">
            <v>1</v>
          </cell>
        </row>
      </sheetData>
      <sheetData sheetId="26">
        <row r="2">
          <cell r="L2">
            <v>1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>
        <row r="2">
          <cell r="L2">
            <v>1</v>
          </cell>
        </row>
      </sheetData>
      <sheetData sheetId="58"/>
      <sheetData sheetId="59"/>
      <sheetData sheetId="60"/>
      <sheetData sheetId="61"/>
      <sheetData sheetId="62"/>
      <sheetData sheetId="63"/>
      <sheetData sheetId="64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-SeleccSop"/>
      <sheetName val="CANAL+"/>
      <sheetName val="EPOCA"/>
      <sheetName val="GIGANTES SUPERBASKET"/>
      <sheetName val="GUIA DEL NIÑO"/>
      <sheetName val="MI BEBE y YO"/>
      <sheetName val="Mujer Plus"/>
      <sheetName val="Grupos Editoriales"/>
      <sheetName val="Salida OJD-PR"/>
      <sheetName val="PR-SÓLO CONSULTAS"/>
      <sheetName val="Revistas-OJD"/>
      <sheetName val="CONSULTAS-Revistas"/>
      <sheetName val="Suplementos-OJD"/>
      <sheetName val="CONSULTAS-Suplementos"/>
      <sheetName val="PORTADA Plan"/>
      <sheetName val="SUMARIO"/>
      <sheetName val="BRIEFING"/>
      <sheetName val="ÓPTICO"/>
      <sheetName val="R. RDOS"/>
      <sheetName val="RES-ECON"/>
      <sheetName val="Eval total"/>
      <sheetName val="Pr-Calend"/>
      <sheetName val="Pr-Eval"/>
      <sheetName val="RV-SeleccSop"/>
      <sheetName val="RV-Calend "/>
      <sheetName val="Rv-Eval"/>
      <sheetName val="RD-SeleccSop "/>
      <sheetName val="RD-SeleccSop Mant"/>
      <sheetName val="RD-Eval Lanzam"/>
      <sheetName val="RD-Eval Mant"/>
      <sheetName val="Ext-SeleccSop"/>
      <sheetName val="Mp-Pr-SeleccSop"/>
      <sheetName val="Mp-Pr-Calend"/>
      <sheetName val="Mp-Pr-Eval"/>
      <sheetName val="Mp-TV Estim Ppto."/>
      <sheetName val="Materiales"/>
      <sheetName val="Comentarios"/>
      <sheetName val="Pr_SeleccSop"/>
      <sheetName val="FRECEFECBAILEYS"/>
      <sheetName val="TITULO"/>
      <sheetName val="TVE "/>
      <sheetName val="AUD marca TVE"/>
      <sheetName val="GIGANTES_SUPERBASKET"/>
      <sheetName val="GUIA_DEL_NIÑO"/>
      <sheetName val="MI_BEBE_y_YO"/>
      <sheetName val="Mujer_Plus"/>
      <sheetName val="Grupos_Editoriales"/>
      <sheetName val="Salida_OJD-PR"/>
      <sheetName val="PR-SÓLO_CONSULTAS"/>
      <sheetName val="PORTADA_Plan"/>
      <sheetName val="R__RDOS"/>
      <sheetName val="Eval_total"/>
      <sheetName val="RV-Calend_"/>
      <sheetName val="RD-SeleccSop_"/>
      <sheetName val="RD-SeleccSop_Mant"/>
      <sheetName val="RD-Eval_Lanzam"/>
      <sheetName val="RD-Eval_Mant"/>
      <sheetName val="Mp-TV_Estim_Ppto_"/>
      <sheetName val="PRENSA CALENDARIO"/>
      <sheetName val="CALENDARIOREV M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  <sheetData sheetId="39" refreshError="1"/>
      <sheetData sheetId="40" refreshError="1"/>
      <sheetData sheetId="41" refreshError="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 refreshError="1"/>
      <sheetData sheetId="59" refreshError="1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ÁLISIS"/>
      <sheetName val="Optico (2)"/>
      <sheetName val="ALCANCE"/>
      <sheetName val="ADRECES"/>
      <sheetName val="Optico"/>
      <sheetName val="Target"/>
      <sheetName val="Sel.Sop"/>
      <sheetName val="Ppto"/>
      <sheetName val="Optico_(2)"/>
      <sheetName val="Sel_Sop"/>
      <sheetName val="Optico_(2)1"/>
      <sheetName val="Sel_Sop1"/>
      <sheetName val="Optico_(2)2"/>
      <sheetName val="Sel_Sop2"/>
      <sheetName val="Optico_(2)3"/>
      <sheetName val="Sel_Sop3"/>
      <sheetName val="PIANO GENERALE"/>
      <sheetName val="2012 Media plan"/>
      <sheetName val="Optico_(2)4"/>
      <sheetName val="Sel_Sop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/>
      <sheetData sheetId="19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os Host"/>
      <sheetName val="Datos Ajustados"/>
      <sheetName val="Total Líneas"/>
      <sheetName val="Dem. mes"/>
      <sheetName val="OrdenMes"/>
      <sheetName val="Acumulado"/>
      <sheetName val="OrdenAcu"/>
      <sheetName val="Viajeros_dia"/>
      <sheetName val="RPP"/>
      <sheetName val="Línea 1"/>
      <sheetName val="Línea 2"/>
      <sheetName val="Línea 3"/>
      <sheetName val="Línea 4"/>
      <sheetName val="Línea 5"/>
      <sheetName val="Línea 6"/>
      <sheetName val="Línea 7"/>
      <sheetName val="Línea 8"/>
      <sheetName val="Línea 9"/>
      <sheetName val="Línea 10"/>
      <sheetName val="Línea 11"/>
      <sheetName val="Línea 12"/>
      <sheetName val="Target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G1" t="str">
            <v>***  COMPARACION</v>
          </cell>
        </row>
      </sheetData>
      <sheetData sheetId="7">
        <row r="1">
          <cell r="G1" t="str">
            <v>***  COMPARACION</v>
          </cell>
          <cell r="H1" t="str">
            <v>MARZO</v>
          </cell>
          <cell r="M1" t="str">
            <v>2010/2009</v>
          </cell>
          <cell r="N1" t="str">
            <v>***</v>
          </cell>
          <cell r="BE1" t="str">
            <v>***  COMPARACION</v>
          </cell>
          <cell r="BF1" t="str">
            <v>MARZO</v>
          </cell>
          <cell r="BK1" t="str">
            <v>2010/2009</v>
          </cell>
          <cell r="BL1" t="str">
            <v>***</v>
          </cell>
          <cell r="CF1" t="str">
            <v>***  COMPARACION</v>
          </cell>
          <cell r="CJ1" t="str">
            <v>MARZO</v>
          </cell>
          <cell r="CN1" t="str">
            <v>2010/2009</v>
          </cell>
          <cell r="CO1" t="str">
            <v>***</v>
          </cell>
          <cell r="FG1" t="str">
            <v>***  COMPARACION</v>
          </cell>
          <cell r="FH1" t="str">
            <v>MARZO</v>
          </cell>
          <cell r="FM1" t="str">
            <v>2010/2009</v>
          </cell>
          <cell r="FN1" t="str">
            <v>***</v>
          </cell>
        </row>
        <row r="2">
          <cell r="B2" t="str">
            <v>VIAJES DIARIOS EFECTUADOS EN METRO DE MADRID</v>
          </cell>
          <cell r="AZ2" t="str">
            <v>VIAJES DIARIOS EFECTUADOS EN METROMADRID</v>
          </cell>
          <cell r="CC2" t="str">
            <v>VIAJES DIARIOS EFECTUADOS EN METROSUR</v>
          </cell>
          <cell r="FB2" t="str">
            <v>VIAJES DIARIOS EFECTUADOS EN METROMADRID</v>
          </cell>
        </row>
        <row r="6">
          <cell r="B6" t="str">
            <v>FECHA</v>
          </cell>
          <cell r="D6" t="str">
            <v>DIA DE LA</v>
          </cell>
          <cell r="O6" t="str">
            <v>DIFERENC</v>
          </cell>
          <cell r="BB6" t="str">
            <v>DIA DE LA</v>
          </cell>
          <cell r="BM6" t="str">
            <v>DIFERENC</v>
          </cell>
          <cell r="CC6" t="str">
            <v>FECHA</v>
          </cell>
          <cell r="CE6" t="str">
            <v>DIA DE LA</v>
          </cell>
          <cell r="CP6" t="str">
            <v>DIFERENC</v>
          </cell>
          <cell r="FB6" t="str">
            <v>FECHA</v>
          </cell>
          <cell r="FD6" t="str">
            <v>DIA DE LA</v>
          </cell>
          <cell r="FO6" t="str">
            <v>DIFERENC</v>
          </cell>
        </row>
        <row r="7">
          <cell r="B7" t="str">
            <v>MARZO</v>
          </cell>
          <cell r="D7" t="str">
            <v>SEMANA</v>
          </cell>
          <cell r="H7" t="str">
            <v>AÑO</v>
          </cell>
          <cell r="I7">
            <v>2010</v>
          </cell>
          <cell r="L7" t="str">
            <v>AÑO</v>
          </cell>
          <cell r="M7">
            <v>2009</v>
          </cell>
          <cell r="O7" t="str">
            <v>2010/2009</v>
          </cell>
          <cell r="P7" t="str">
            <v>DIFERENCIA</v>
          </cell>
          <cell r="AZ7" t="str">
            <v>FECHA</v>
          </cell>
          <cell r="BB7" t="str">
            <v>SEMANA</v>
          </cell>
          <cell r="BF7" t="str">
            <v>AÑO</v>
          </cell>
          <cell r="BG7">
            <v>38718</v>
          </cell>
          <cell r="BJ7" t="str">
            <v>AÑO</v>
          </cell>
          <cell r="BK7">
            <v>38353</v>
          </cell>
          <cell r="BM7" t="str">
            <v>06/05</v>
          </cell>
          <cell r="BN7" t="str">
            <v>DIFERENCIA</v>
          </cell>
          <cell r="CC7" t="str">
            <v>MARZO</v>
          </cell>
          <cell r="CE7" t="str">
            <v>SEMANA</v>
          </cell>
          <cell r="CI7" t="str">
            <v>AÑO</v>
          </cell>
          <cell r="CJ7">
            <v>2010</v>
          </cell>
          <cell r="CM7" t="str">
            <v>AÑO</v>
          </cell>
          <cell r="CN7">
            <v>2009</v>
          </cell>
          <cell r="CP7" t="str">
            <v>2010/2009</v>
          </cell>
          <cell r="CQ7" t="str">
            <v>DIFERENCIA</v>
          </cell>
          <cell r="FB7" t="str">
            <v>MARZO</v>
          </cell>
          <cell r="FD7" t="str">
            <v>SEMANA</v>
          </cell>
          <cell r="FH7" t="str">
            <v>AÑO</v>
          </cell>
          <cell r="FI7">
            <v>2010</v>
          </cell>
          <cell r="FL7" t="str">
            <v>AÑO</v>
          </cell>
          <cell r="FM7">
            <v>2009</v>
          </cell>
          <cell r="FO7" t="str">
            <v>2010/2009</v>
          </cell>
          <cell r="FP7" t="str">
            <v>DIFERENCIA</v>
          </cell>
        </row>
        <row r="8">
          <cell r="B8">
            <v>2010</v>
          </cell>
          <cell r="D8">
            <v>2010</v>
          </cell>
          <cell r="E8">
            <v>2009</v>
          </cell>
          <cell r="H8" t="str">
            <v xml:space="preserve"> DIA</v>
          </cell>
          <cell r="I8" t="str">
            <v>ACUMUL</v>
          </cell>
          <cell r="L8" t="str">
            <v xml:space="preserve">   DIA</v>
          </cell>
          <cell r="M8" t="str">
            <v xml:space="preserve"> ACUMUL</v>
          </cell>
          <cell r="O8" t="str">
            <v xml:space="preserve"> ACUMUL</v>
          </cell>
          <cell r="P8" t="str">
            <v>PORCENTUAL</v>
          </cell>
          <cell r="AZ8">
            <v>38718</v>
          </cell>
          <cell r="BB8">
            <v>38718</v>
          </cell>
          <cell r="BC8">
            <v>38353</v>
          </cell>
          <cell r="BF8" t="str">
            <v xml:space="preserve"> DIA</v>
          </cell>
          <cell r="BG8" t="str">
            <v>ACUMUL</v>
          </cell>
          <cell r="BJ8" t="str">
            <v xml:space="preserve">   DIA</v>
          </cell>
          <cell r="BK8" t="str">
            <v xml:space="preserve"> ACUMUL</v>
          </cell>
          <cell r="BM8" t="str">
            <v xml:space="preserve"> ACUMUL</v>
          </cell>
          <cell r="BN8" t="str">
            <v>PORCENTUAL</v>
          </cell>
          <cell r="CC8">
            <v>2010</v>
          </cell>
          <cell r="CE8">
            <v>2010</v>
          </cell>
          <cell r="CF8">
            <v>2009</v>
          </cell>
          <cell r="CI8" t="str">
            <v xml:space="preserve"> DIA</v>
          </cell>
          <cell r="CJ8" t="str">
            <v>ACUMUL</v>
          </cell>
          <cell r="CM8" t="str">
            <v xml:space="preserve">   DIA</v>
          </cell>
          <cell r="CN8" t="str">
            <v xml:space="preserve"> ACUMUL</v>
          </cell>
          <cell r="CP8" t="str">
            <v xml:space="preserve"> ACUMUL</v>
          </cell>
          <cell r="CQ8" t="str">
            <v>PORCENTUAL</v>
          </cell>
          <cell r="FB8">
            <v>2010</v>
          </cell>
          <cell r="FD8">
            <v>2010</v>
          </cell>
          <cell r="FE8">
            <v>2009</v>
          </cell>
          <cell r="FH8" t="str">
            <v xml:space="preserve"> DIA</v>
          </cell>
          <cell r="FI8" t="str">
            <v>ACUMUL</v>
          </cell>
          <cell r="FL8" t="str">
            <v xml:space="preserve">   DIA</v>
          </cell>
          <cell r="FM8" t="str">
            <v xml:space="preserve"> ACUMUL</v>
          </cell>
          <cell r="FO8" t="str">
            <v xml:space="preserve"> ACUMUL</v>
          </cell>
          <cell r="FP8" t="str">
            <v>PORCENTUAL</v>
          </cell>
        </row>
        <row r="10">
          <cell r="B10">
            <v>40238</v>
          </cell>
          <cell r="C10">
            <v>0</v>
          </cell>
          <cell r="D10" t="str">
            <v>L</v>
          </cell>
          <cell r="E10" t="str">
            <v>D</v>
          </cell>
          <cell r="F10">
            <v>0</v>
          </cell>
          <cell r="H10">
            <v>2251890</v>
          </cell>
          <cell r="L10">
            <v>947279</v>
          </cell>
          <cell r="AZ10">
            <v>40238</v>
          </cell>
          <cell r="BA10">
            <v>0</v>
          </cell>
          <cell r="BB10" t="str">
            <v>L</v>
          </cell>
          <cell r="BC10" t="str">
            <v>D</v>
          </cell>
          <cell r="BD10">
            <v>0</v>
          </cell>
          <cell r="BF10">
            <v>2125098</v>
          </cell>
          <cell r="BJ10">
            <v>2012737</v>
          </cell>
          <cell r="CC10">
            <v>40238</v>
          </cell>
          <cell r="CD10">
            <v>0</v>
          </cell>
          <cell r="CE10" t="str">
            <v>L</v>
          </cell>
          <cell r="CF10" t="str">
            <v>D</v>
          </cell>
          <cell r="CG10">
            <v>0</v>
          </cell>
          <cell r="CH10">
            <v>0</v>
          </cell>
          <cell r="CI10">
            <v>172234</v>
          </cell>
          <cell r="CM10">
            <v>78815</v>
          </cell>
          <cell r="FB10">
            <v>40238</v>
          </cell>
          <cell r="FC10">
            <v>0</v>
          </cell>
          <cell r="FD10" t="str">
            <v>L</v>
          </cell>
          <cell r="FE10" t="str">
            <v>D</v>
          </cell>
          <cell r="FF10">
            <v>0</v>
          </cell>
          <cell r="FH10">
            <v>2123124</v>
          </cell>
          <cell r="FL10">
            <v>886638</v>
          </cell>
        </row>
        <row r="11">
          <cell r="B11">
            <v>40239</v>
          </cell>
          <cell r="C11">
            <v>0</v>
          </cell>
          <cell r="D11" t="str">
            <v>M</v>
          </cell>
          <cell r="E11" t="str">
            <v>L</v>
          </cell>
          <cell r="F11">
            <v>0</v>
          </cell>
          <cell r="H11">
            <v>2285263</v>
          </cell>
          <cell r="L11">
            <v>2299858</v>
          </cell>
          <cell r="AZ11">
            <v>40239</v>
          </cell>
          <cell r="BA11">
            <v>0</v>
          </cell>
          <cell r="BB11" t="str">
            <v>M</v>
          </cell>
          <cell r="BC11" t="str">
            <v>L</v>
          </cell>
          <cell r="BD11">
            <v>0</v>
          </cell>
          <cell r="BF11">
            <v>2252545</v>
          </cell>
          <cell r="BJ11">
            <v>1090397</v>
          </cell>
          <cell r="CC11">
            <v>40239</v>
          </cell>
          <cell r="CD11">
            <v>0</v>
          </cell>
          <cell r="CE11" t="str">
            <v>M</v>
          </cell>
          <cell r="CF11" t="str">
            <v>L</v>
          </cell>
          <cell r="CG11">
            <v>0</v>
          </cell>
          <cell r="CI11">
            <v>175580</v>
          </cell>
          <cell r="CM11">
            <v>178914</v>
          </cell>
          <cell r="FB11">
            <v>40239</v>
          </cell>
          <cell r="FC11">
            <v>0</v>
          </cell>
          <cell r="FD11" t="str">
            <v>M</v>
          </cell>
          <cell r="FE11" t="str">
            <v>L</v>
          </cell>
          <cell r="FF11">
            <v>0</v>
          </cell>
          <cell r="FH11">
            <v>2156821</v>
          </cell>
          <cell r="FL11">
            <v>2166104</v>
          </cell>
        </row>
        <row r="12">
          <cell r="B12">
            <v>40240</v>
          </cell>
          <cell r="C12">
            <v>0</v>
          </cell>
          <cell r="D12" t="str">
            <v>X</v>
          </cell>
          <cell r="E12" t="str">
            <v>M</v>
          </cell>
          <cell r="F12">
            <v>0</v>
          </cell>
          <cell r="H12">
            <v>2296547</v>
          </cell>
          <cell r="L12">
            <v>2321509</v>
          </cell>
          <cell r="AZ12">
            <v>40240</v>
          </cell>
          <cell r="BA12">
            <v>0</v>
          </cell>
          <cell r="BB12" t="str">
            <v>X</v>
          </cell>
          <cell r="BC12" t="str">
            <v>M</v>
          </cell>
          <cell r="BD12">
            <v>0</v>
          </cell>
          <cell r="BF12">
            <v>2171088</v>
          </cell>
          <cell r="BJ12"/>
          <cell r="CC12">
            <v>40240</v>
          </cell>
          <cell r="CD12">
            <v>0</v>
          </cell>
          <cell r="CE12" t="str">
            <v>X</v>
          </cell>
          <cell r="CF12" t="str">
            <v>M</v>
          </cell>
          <cell r="CG12">
            <v>0</v>
          </cell>
          <cell r="CH12">
            <v>0</v>
          </cell>
          <cell r="CI12">
            <v>174710</v>
          </cell>
          <cell r="CM12">
            <v>180258</v>
          </cell>
          <cell r="FB12">
            <v>40240</v>
          </cell>
          <cell r="FC12">
            <v>0</v>
          </cell>
          <cell r="FD12" t="str">
            <v>X</v>
          </cell>
          <cell r="FE12" t="str">
            <v>M</v>
          </cell>
          <cell r="FF12">
            <v>0</v>
          </cell>
          <cell r="FH12">
            <v>2165000</v>
          </cell>
          <cell r="FL12">
            <v>2187331</v>
          </cell>
        </row>
        <row r="13">
          <cell r="B13">
            <v>40241</v>
          </cell>
          <cell r="C13">
            <v>0</v>
          </cell>
          <cell r="D13" t="str">
            <v>J</v>
          </cell>
          <cell r="E13" t="str">
            <v>X</v>
          </cell>
          <cell r="F13">
            <v>0</v>
          </cell>
          <cell r="H13">
            <v>2310115</v>
          </cell>
          <cell r="L13">
            <v>2350103</v>
          </cell>
          <cell r="AZ13">
            <v>40241</v>
          </cell>
          <cell r="BA13">
            <v>0</v>
          </cell>
          <cell r="BB13" t="str">
            <v>J</v>
          </cell>
          <cell r="BC13" t="str">
            <v>X</v>
          </cell>
          <cell r="BD13">
            <v>0</v>
          </cell>
          <cell r="BF13">
            <v>2179703</v>
          </cell>
          <cell r="BJ13"/>
          <cell r="CC13">
            <v>40241</v>
          </cell>
          <cell r="CD13">
            <v>0</v>
          </cell>
          <cell r="CE13" t="str">
            <v>J</v>
          </cell>
          <cell r="CF13" t="str">
            <v>X</v>
          </cell>
          <cell r="CG13">
            <v>0</v>
          </cell>
          <cell r="CI13">
            <v>174550</v>
          </cell>
          <cell r="CM13">
            <v>176352</v>
          </cell>
          <cell r="FB13">
            <v>40241</v>
          </cell>
          <cell r="FC13">
            <v>0</v>
          </cell>
          <cell r="FD13" t="str">
            <v>J</v>
          </cell>
          <cell r="FE13" t="str">
            <v>X</v>
          </cell>
          <cell r="FF13">
            <v>0</v>
          </cell>
          <cell r="FH13">
            <v>2179076</v>
          </cell>
          <cell r="FL13">
            <v>2218241</v>
          </cell>
        </row>
        <row r="14">
          <cell r="B14">
            <v>40242</v>
          </cell>
          <cell r="C14">
            <v>0</v>
          </cell>
          <cell r="D14" t="str">
            <v>V</v>
          </cell>
          <cell r="E14" t="str">
            <v>J</v>
          </cell>
          <cell r="F14">
            <v>0</v>
          </cell>
          <cell r="H14">
            <v>2359110</v>
          </cell>
          <cell r="L14">
            <v>2379831</v>
          </cell>
          <cell r="AZ14">
            <v>40242</v>
          </cell>
          <cell r="BA14">
            <v>0</v>
          </cell>
          <cell r="BB14" t="str">
            <v>V</v>
          </cell>
          <cell r="BC14" t="str">
            <v>J</v>
          </cell>
          <cell r="BD14">
            <v>0</v>
          </cell>
          <cell r="BF14">
            <v>2227714</v>
          </cell>
          <cell r="BJ14"/>
          <cell r="CC14">
            <v>40242</v>
          </cell>
          <cell r="CD14">
            <v>0</v>
          </cell>
          <cell r="CE14" t="str">
            <v>V</v>
          </cell>
          <cell r="CF14" t="str">
            <v>J</v>
          </cell>
          <cell r="CG14">
            <v>0</v>
          </cell>
          <cell r="CI14">
            <v>175274</v>
          </cell>
          <cell r="CM14">
            <v>177264</v>
          </cell>
          <cell r="FB14">
            <v>40242</v>
          </cell>
          <cell r="FC14">
            <v>0</v>
          </cell>
          <cell r="FD14" t="str">
            <v>V</v>
          </cell>
          <cell r="FE14" t="str">
            <v>J</v>
          </cell>
          <cell r="FF14">
            <v>0</v>
          </cell>
          <cell r="FH14">
            <v>2227354</v>
          </cell>
          <cell r="FL14">
            <v>2247033</v>
          </cell>
        </row>
        <row r="15">
          <cell r="B15">
            <v>40243</v>
          </cell>
          <cell r="C15">
            <v>0</v>
          </cell>
          <cell r="D15" t="str">
            <v>S</v>
          </cell>
          <cell r="E15" t="str">
            <v>V</v>
          </cell>
          <cell r="F15">
            <v>0</v>
          </cell>
          <cell r="H15">
            <v>1289716</v>
          </cell>
          <cell r="L15">
            <v>2374552</v>
          </cell>
          <cell r="AZ15">
            <v>40243</v>
          </cell>
          <cell r="BA15">
            <v>0</v>
          </cell>
          <cell r="BB15" t="str">
            <v>S</v>
          </cell>
          <cell r="BC15" t="str">
            <v>V</v>
          </cell>
          <cell r="BD15">
            <v>0</v>
          </cell>
          <cell r="BF15">
            <v>1147879</v>
          </cell>
          <cell r="BJ15"/>
          <cell r="CC15">
            <v>40243</v>
          </cell>
          <cell r="CD15">
            <v>0</v>
          </cell>
          <cell r="CE15" t="str">
            <v>S</v>
          </cell>
          <cell r="CF15" t="str">
            <v>V</v>
          </cell>
          <cell r="CG15">
            <v>0</v>
          </cell>
          <cell r="CH15">
            <v>0</v>
          </cell>
          <cell r="CI15">
            <v>101663</v>
          </cell>
          <cell r="CM15">
            <v>180396</v>
          </cell>
          <cell r="FB15">
            <v>40243</v>
          </cell>
          <cell r="FC15">
            <v>0</v>
          </cell>
          <cell r="FD15" t="str">
            <v>S</v>
          </cell>
          <cell r="FE15" t="str">
            <v>V</v>
          </cell>
          <cell r="FF15">
            <v>0</v>
          </cell>
          <cell r="FH15">
            <v>1212472</v>
          </cell>
          <cell r="FL15">
            <v>2239686</v>
          </cell>
        </row>
        <row r="16">
          <cell r="B16">
            <v>40244</v>
          </cell>
          <cell r="C16">
            <v>0</v>
          </cell>
          <cell r="D16" t="str">
            <v>D</v>
          </cell>
          <cell r="E16" t="str">
            <v>S</v>
          </cell>
          <cell r="F16">
            <v>0</v>
          </cell>
          <cell r="H16">
            <v>934535</v>
          </cell>
          <cell r="I16">
            <v>13727176</v>
          </cell>
          <cell r="L16">
            <v>1349664</v>
          </cell>
          <cell r="M16">
            <v>14022796</v>
          </cell>
          <cell r="O16">
            <v>-295620</v>
          </cell>
          <cell r="P16">
            <v>-2.1081387763182177E-2</v>
          </cell>
          <cell r="AZ16">
            <v>40244</v>
          </cell>
          <cell r="BA16">
            <v>0</v>
          </cell>
          <cell r="BB16" t="str">
            <v>D</v>
          </cell>
          <cell r="BC16" t="str">
            <v>S</v>
          </cell>
          <cell r="BD16">
            <v>0</v>
          </cell>
          <cell r="BF16">
            <v>878273</v>
          </cell>
          <cell r="BG16">
            <v>12982300</v>
          </cell>
          <cell r="BJ16"/>
          <cell r="BK16">
            <v>3103134</v>
          </cell>
          <cell r="BM16">
            <v>9879166</v>
          </cell>
          <cell r="BN16">
            <v>3.183609215715467</v>
          </cell>
          <cell r="CC16">
            <v>40244</v>
          </cell>
          <cell r="CD16">
            <v>0</v>
          </cell>
          <cell r="CE16" t="str">
            <v>D</v>
          </cell>
          <cell r="CF16" t="str">
            <v>S</v>
          </cell>
          <cell r="CG16">
            <v>0</v>
          </cell>
          <cell r="CH16">
            <v>0</v>
          </cell>
          <cell r="CI16">
            <v>75276</v>
          </cell>
          <cell r="CJ16">
            <v>1049287</v>
          </cell>
          <cell r="CM16">
            <v>110372</v>
          </cell>
          <cell r="CN16">
            <v>1082371</v>
          </cell>
          <cell r="CP16">
            <v>-33084</v>
          </cell>
          <cell r="CQ16">
            <v>-3.0566229139546423E-2</v>
          </cell>
          <cell r="FB16">
            <v>40244</v>
          </cell>
          <cell r="FC16">
            <v>0</v>
          </cell>
          <cell r="FD16" t="str">
            <v>D</v>
          </cell>
          <cell r="FE16" t="str">
            <v>S</v>
          </cell>
          <cell r="FF16">
            <v>0</v>
          </cell>
          <cell r="FH16">
            <v>876881</v>
          </cell>
          <cell r="FI16">
            <v>12940728</v>
          </cell>
          <cell r="FL16">
            <v>1264412</v>
          </cell>
          <cell r="FM16">
            <v>13209445</v>
          </cell>
          <cell r="FO16">
            <v>-268717</v>
          </cell>
          <cell r="FP16">
            <v>-2.0342792600294712E-2</v>
          </cell>
        </row>
        <row r="17">
          <cell r="C17"/>
          <cell r="D17"/>
          <cell r="E17"/>
          <cell r="F17"/>
          <cell r="AZ17">
            <v>0</v>
          </cell>
          <cell r="BA17"/>
          <cell r="BB17"/>
          <cell r="BC17"/>
          <cell r="BD17"/>
          <cell r="BJ17"/>
          <cell r="CC17">
            <v>0</v>
          </cell>
          <cell r="CD17"/>
          <cell r="CE17"/>
          <cell r="CF17"/>
          <cell r="CG17"/>
          <cell r="CH17">
            <v>0</v>
          </cell>
          <cell r="FB17">
            <v>0</v>
          </cell>
          <cell r="FC17"/>
          <cell r="FD17"/>
          <cell r="FE17"/>
          <cell r="FF17"/>
          <cell r="FL17"/>
        </row>
        <row r="18">
          <cell r="B18">
            <v>40245</v>
          </cell>
          <cell r="C18">
            <v>0</v>
          </cell>
          <cell r="D18" t="str">
            <v>L</v>
          </cell>
          <cell r="E18" t="str">
            <v>D</v>
          </cell>
          <cell r="F18">
            <v>0</v>
          </cell>
          <cell r="H18">
            <v>2268651</v>
          </cell>
          <cell r="L18">
            <v>965046</v>
          </cell>
          <cell r="AZ18">
            <v>40245</v>
          </cell>
          <cell r="BA18">
            <v>0</v>
          </cell>
          <cell r="BB18" t="str">
            <v>L</v>
          </cell>
          <cell r="BC18" t="str">
            <v>D</v>
          </cell>
          <cell r="BD18">
            <v>0</v>
          </cell>
          <cell r="BF18">
            <v>2202108</v>
          </cell>
          <cell r="BJ18"/>
          <cell r="CC18">
            <v>40245</v>
          </cell>
          <cell r="CD18">
            <v>0</v>
          </cell>
          <cell r="CE18" t="str">
            <v>L</v>
          </cell>
          <cell r="CF18" t="str">
            <v>D</v>
          </cell>
          <cell r="CG18">
            <v>0</v>
          </cell>
          <cell r="CH18">
            <v>0</v>
          </cell>
          <cell r="CI18">
            <v>174560</v>
          </cell>
          <cell r="CM18">
            <v>71632</v>
          </cell>
          <cell r="FB18">
            <v>40245</v>
          </cell>
          <cell r="FC18">
            <v>0</v>
          </cell>
          <cell r="FD18" t="str">
            <v>L</v>
          </cell>
          <cell r="FE18" t="str">
            <v>D</v>
          </cell>
          <cell r="FF18">
            <v>0</v>
          </cell>
          <cell r="FH18">
            <v>2136765</v>
          </cell>
          <cell r="FL18">
            <v>914046</v>
          </cell>
        </row>
        <row r="19">
          <cell r="B19">
            <v>40246</v>
          </cell>
          <cell r="C19">
            <v>0</v>
          </cell>
          <cell r="D19" t="str">
            <v>M</v>
          </cell>
          <cell r="E19" t="str">
            <v>L</v>
          </cell>
          <cell r="F19">
            <v>0</v>
          </cell>
          <cell r="H19">
            <v>2268823</v>
          </cell>
          <cell r="L19">
            <v>2290539</v>
          </cell>
          <cell r="AZ19">
            <v>40246</v>
          </cell>
          <cell r="BA19">
            <v>0</v>
          </cell>
          <cell r="BB19" t="str">
            <v>M</v>
          </cell>
          <cell r="BC19" t="str">
            <v>L</v>
          </cell>
          <cell r="BD19">
            <v>0</v>
          </cell>
          <cell r="BF19">
            <v>2239813</v>
          </cell>
          <cell r="BJ19"/>
          <cell r="CC19">
            <v>40246</v>
          </cell>
          <cell r="CD19">
            <v>0</v>
          </cell>
          <cell r="CE19" t="str">
            <v>M</v>
          </cell>
          <cell r="CF19" t="str">
            <v>L</v>
          </cell>
          <cell r="CG19">
            <v>0</v>
          </cell>
          <cell r="CH19">
            <v>0</v>
          </cell>
          <cell r="CI19">
            <v>171516</v>
          </cell>
          <cell r="CM19">
            <v>175311</v>
          </cell>
          <cell r="FB19">
            <v>40246</v>
          </cell>
          <cell r="FC19">
            <v>0</v>
          </cell>
          <cell r="FD19" t="str">
            <v>M</v>
          </cell>
          <cell r="FE19" t="str">
            <v>L</v>
          </cell>
          <cell r="FF19">
            <v>0</v>
          </cell>
          <cell r="FH19">
            <v>2141046</v>
          </cell>
          <cell r="FL19">
            <v>2158466</v>
          </cell>
        </row>
        <row r="20">
          <cell r="B20">
            <v>40247</v>
          </cell>
          <cell r="C20">
            <v>0</v>
          </cell>
          <cell r="D20" t="str">
            <v>X</v>
          </cell>
          <cell r="E20" t="str">
            <v>M</v>
          </cell>
          <cell r="F20">
            <v>0</v>
          </cell>
          <cell r="H20">
            <v>2342678</v>
          </cell>
          <cell r="L20">
            <v>2329711</v>
          </cell>
          <cell r="AZ20">
            <v>40247</v>
          </cell>
          <cell r="BA20">
            <v>0</v>
          </cell>
          <cell r="BB20" t="str">
            <v>X</v>
          </cell>
          <cell r="BC20" t="str">
            <v>M</v>
          </cell>
          <cell r="BD20">
            <v>0</v>
          </cell>
          <cell r="BF20">
            <v>2215915</v>
          </cell>
          <cell r="BJ20"/>
          <cell r="CC20">
            <v>40247</v>
          </cell>
          <cell r="CD20">
            <v>0</v>
          </cell>
          <cell r="CE20" t="str">
            <v>X</v>
          </cell>
          <cell r="CF20" t="str">
            <v>M</v>
          </cell>
          <cell r="CG20">
            <v>0</v>
          </cell>
          <cell r="CH20">
            <v>0</v>
          </cell>
          <cell r="CI20">
            <v>176392</v>
          </cell>
          <cell r="CM20">
            <v>178019</v>
          </cell>
          <cell r="FB20">
            <v>40247</v>
          </cell>
          <cell r="FC20">
            <v>0</v>
          </cell>
          <cell r="FD20" t="str">
            <v>X</v>
          </cell>
          <cell r="FE20" t="str">
            <v>M</v>
          </cell>
          <cell r="FF20">
            <v>0</v>
          </cell>
          <cell r="FH20">
            <v>2210797</v>
          </cell>
          <cell r="FL20">
            <v>2194887</v>
          </cell>
        </row>
        <row r="21">
          <cell r="B21">
            <v>40248</v>
          </cell>
          <cell r="C21">
            <v>0</v>
          </cell>
          <cell r="D21" t="str">
            <v>J</v>
          </cell>
          <cell r="E21" t="str">
            <v>X</v>
          </cell>
          <cell r="F21">
            <v>0</v>
          </cell>
          <cell r="H21">
            <v>2334964</v>
          </cell>
          <cell r="L21">
            <v>2346394</v>
          </cell>
          <cell r="AZ21">
            <v>40248</v>
          </cell>
          <cell r="BA21">
            <v>0</v>
          </cell>
          <cell r="BB21" t="str">
            <v>J</v>
          </cell>
          <cell r="BC21" t="str">
            <v>X</v>
          </cell>
          <cell r="BD21">
            <v>0</v>
          </cell>
          <cell r="BF21">
            <v>2205995</v>
          </cell>
          <cell r="BJ21"/>
          <cell r="CC21">
            <v>40248</v>
          </cell>
          <cell r="CD21">
            <v>0</v>
          </cell>
          <cell r="CE21" t="str">
            <v>J</v>
          </cell>
          <cell r="CF21" t="str">
            <v>X</v>
          </cell>
          <cell r="CG21">
            <v>0</v>
          </cell>
          <cell r="CH21">
            <v>0</v>
          </cell>
          <cell r="CI21">
            <v>175867</v>
          </cell>
          <cell r="CM21">
            <v>178941</v>
          </cell>
          <cell r="FB21">
            <v>40248</v>
          </cell>
          <cell r="FC21">
            <v>0</v>
          </cell>
          <cell r="FD21" t="str">
            <v>J</v>
          </cell>
          <cell r="FE21" t="str">
            <v>X</v>
          </cell>
          <cell r="FF21">
            <v>0</v>
          </cell>
          <cell r="FH21">
            <v>2203971</v>
          </cell>
          <cell r="FL21">
            <v>2213340</v>
          </cell>
        </row>
        <row r="22">
          <cell r="B22">
            <v>40249</v>
          </cell>
          <cell r="C22">
            <v>0</v>
          </cell>
          <cell r="D22" t="str">
            <v>V</v>
          </cell>
          <cell r="E22" t="str">
            <v>J</v>
          </cell>
          <cell r="F22">
            <v>0</v>
          </cell>
          <cell r="H22">
            <v>2354849</v>
          </cell>
          <cell r="L22">
            <v>2368373</v>
          </cell>
          <cell r="AZ22">
            <v>40249</v>
          </cell>
          <cell r="BA22">
            <v>0</v>
          </cell>
          <cell r="BB22" t="str">
            <v>V</v>
          </cell>
          <cell r="BC22" t="str">
            <v>J</v>
          </cell>
          <cell r="BD22">
            <v>0</v>
          </cell>
          <cell r="BF22">
            <v>2227703</v>
          </cell>
          <cell r="BJ22"/>
          <cell r="CC22">
            <v>40249</v>
          </cell>
          <cell r="CD22">
            <v>0</v>
          </cell>
          <cell r="CE22" t="str">
            <v>V</v>
          </cell>
          <cell r="CF22" t="str">
            <v>J</v>
          </cell>
          <cell r="CG22">
            <v>0</v>
          </cell>
          <cell r="CI22">
            <v>178133</v>
          </cell>
          <cell r="CM22">
            <v>179170</v>
          </cell>
          <cell r="FB22">
            <v>40249</v>
          </cell>
          <cell r="FC22">
            <v>0</v>
          </cell>
          <cell r="FD22" t="str">
            <v>V</v>
          </cell>
          <cell r="FE22" t="str">
            <v>J</v>
          </cell>
          <cell r="FF22">
            <v>0</v>
          </cell>
          <cell r="FH22">
            <v>2222936</v>
          </cell>
          <cell r="FL22">
            <v>2234273</v>
          </cell>
        </row>
        <row r="23">
          <cell r="B23">
            <v>40250</v>
          </cell>
          <cell r="C23">
            <v>0</v>
          </cell>
          <cell r="D23" t="str">
            <v>S</v>
          </cell>
          <cell r="E23" t="str">
            <v>V</v>
          </cell>
          <cell r="F23">
            <v>0</v>
          </cell>
          <cell r="H23">
            <v>1352376</v>
          </cell>
          <cell r="L23">
            <v>2385108</v>
          </cell>
          <cell r="AZ23">
            <v>40250</v>
          </cell>
          <cell r="BA23">
            <v>0</v>
          </cell>
          <cell r="BB23" t="str">
            <v>S</v>
          </cell>
          <cell r="BC23" t="str">
            <v>V</v>
          </cell>
          <cell r="BD23">
            <v>0</v>
          </cell>
          <cell r="BF23">
            <v>1210475</v>
          </cell>
          <cell r="BJ23"/>
          <cell r="CC23">
            <v>40250</v>
          </cell>
          <cell r="CD23">
            <v>0</v>
          </cell>
          <cell r="CE23" t="str">
            <v>S</v>
          </cell>
          <cell r="CF23" t="str">
            <v>V</v>
          </cell>
          <cell r="CG23">
            <v>0</v>
          </cell>
          <cell r="CH23">
            <v>0</v>
          </cell>
          <cell r="CI23">
            <v>111528</v>
          </cell>
          <cell r="CM23">
            <v>182054</v>
          </cell>
          <cell r="FB23">
            <v>40250</v>
          </cell>
          <cell r="FC23">
            <v>0</v>
          </cell>
          <cell r="FD23" t="str">
            <v>S</v>
          </cell>
          <cell r="FE23" t="str">
            <v>V</v>
          </cell>
          <cell r="FF23">
            <v>0</v>
          </cell>
          <cell r="FH23">
            <v>1267125</v>
          </cell>
          <cell r="FL23">
            <v>2246957</v>
          </cell>
        </row>
        <row r="24">
          <cell r="B24">
            <v>40251</v>
          </cell>
          <cell r="C24">
            <v>0</v>
          </cell>
          <cell r="D24" t="str">
            <v>D</v>
          </cell>
          <cell r="E24" t="str">
            <v>S</v>
          </cell>
          <cell r="F24">
            <v>0</v>
          </cell>
          <cell r="H24">
            <v>906427</v>
          </cell>
          <cell r="I24">
            <v>27555944</v>
          </cell>
          <cell r="L24">
            <v>1338099</v>
          </cell>
          <cell r="M24">
            <v>28046066</v>
          </cell>
          <cell r="O24">
            <v>-490122</v>
          </cell>
          <cell r="P24">
            <v>-1.7475606026171372E-2</v>
          </cell>
          <cell r="AZ24">
            <v>40251</v>
          </cell>
          <cell r="BA24">
            <v>0</v>
          </cell>
          <cell r="BB24" t="str">
            <v>D</v>
          </cell>
          <cell r="BC24" t="str">
            <v>S</v>
          </cell>
          <cell r="BD24">
            <v>0</v>
          </cell>
          <cell r="BF24">
            <v>773419</v>
          </cell>
          <cell r="BG24">
            <v>26057728</v>
          </cell>
          <cell r="BJ24"/>
          <cell r="BK24"/>
          <cell r="BM24" t="e">
            <v>#VALUE!</v>
          </cell>
          <cell r="BN24" t="e">
            <v>#VALUE!</v>
          </cell>
          <cell r="CC24">
            <v>40251</v>
          </cell>
          <cell r="CD24">
            <v>0</v>
          </cell>
          <cell r="CE24" t="str">
            <v>D</v>
          </cell>
          <cell r="CF24" t="str">
            <v>S</v>
          </cell>
          <cell r="CG24">
            <v>0</v>
          </cell>
          <cell r="CI24">
            <v>63526</v>
          </cell>
          <cell r="CJ24">
            <v>2100809</v>
          </cell>
          <cell r="CM24">
            <v>113154</v>
          </cell>
          <cell r="CN24">
            <v>2160652</v>
          </cell>
          <cell r="CP24">
            <v>-59843</v>
          </cell>
          <cell r="CQ24">
            <v>-2.7696732282662825E-2</v>
          </cell>
          <cell r="FB24">
            <v>40251</v>
          </cell>
          <cell r="FC24">
            <v>0</v>
          </cell>
          <cell r="FD24" t="str">
            <v>D</v>
          </cell>
          <cell r="FE24" t="str">
            <v>S</v>
          </cell>
          <cell r="FF24">
            <v>0</v>
          </cell>
          <cell r="FH24">
            <v>860713</v>
          </cell>
          <cell r="FI24">
            <v>25984081</v>
          </cell>
          <cell r="FL24">
            <v>1250607</v>
          </cell>
          <cell r="FM24">
            <v>26422021</v>
          </cell>
          <cell r="FO24">
            <v>-437940</v>
          </cell>
          <cell r="FP24">
            <v>-1.6574810836763775E-2</v>
          </cell>
        </row>
        <row r="25">
          <cell r="C25"/>
          <cell r="D25"/>
          <cell r="E25"/>
          <cell r="F25"/>
          <cell r="AZ25">
            <v>0</v>
          </cell>
          <cell r="BA25"/>
          <cell r="BB25"/>
          <cell r="BC25"/>
          <cell r="BD25"/>
          <cell r="BJ25"/>
          <cell r="CC25">
            <v>0</v>
          </cell>
          <cell r="CD25"/>
          <cell r="CE25"/>
          <cell r="CF25"/>
          <cell r="CG25"/>
          <cell r="CH25">
            <v>0</v>
          </cell>
          <cell r="FB25">
            <v>0</v>
          </cell>
          <cell r="FC25"/>
          <cell r="FD25"/>
          <cell r="FE25"/>
          <cell r="FF25"/>
          <cell r="FL25"/>
        </row>
        <row r="26">
          <cell r="B26">
            <v>40252</v>
          </cell>
          <cell r="C26">
            <v>0</v>
          </cell>
          <cell r="D26" t="str">
            <v>L</v>
          </cell>
          <cell r="E26" t="str">
            <v>D</v>
          </cell>
          <cell r="F26">
            <v>0</v>
          </cell>
          <cell r="H26">
            <v>2256543</v>
          </cell>
          <cell r="L26">
            <v>965956</v>
          </cell>
          <cell r="AZ26">
            <v>40252</v>
          </cell>
          <cell r="BA26">
            <v>0</v>
          </cell>
          <cell r="BB26" t="str">
            <v>L</v>
          </cell>
          <cell r="BC26" t="str">
            <v>D</v>
          </cell>
          <cell r="BD26">
            <v>0</v>
          </cell>
          <cell r="BF26">
            <v>2179056</v>
          </cell>
          <cell r="BJ26"/>
          <cell r="CC26">
            <v>40252</v>
          </cell>
          <cell r="CD26">
            <v>0</v>
          </cell>
          <cell r="CE26" t="str">
            <v>L</v>
          </cell>
          <cell r="CF26" t="str">
            <v>D</v>
          </cell>
          <cell r="CG26">
            <v>0</v>
          </cell>
          <cell r="CH26">
            <v>0</v>
          </cell>
          <cell r="CI26">
            <v>170974</v>
          </cell>
          <cell r="CM26">
            <v>71264</v>
          </cell>
          <cell r="FB26">
            <v>40252</v>
          </cell>
          <cell r="FC26">
            <v>0</v>
          </cell>
          <cell r="FD26" t="str">
            <v>L</v>
          </cell>
          <cell r="FE26" t="str">
            <v>D</v>
          </cell>
          <cell r="FF26">
            <v>0</v>
          </cell>
          <cell r="FH26">
            <v>2128070</v>
          </cell>
          <cell r="FL26">
            <v>912440</v>
          </cell>
        </row>
        <row r="27">
          <cell r="B27">
            <v>40253</v>
          </cell>
          <cell r="C27">
            <v>0</v>
          </cell>
          <cell r="D27" t="str">
            <v>M</v>
          </cell>
          <cell r="E27" t="str">
            <v>L</v>
          </cell>
          <cell r="F27">
            <v>0</v>
          </cell>
          <cell r="H27">
            <v>2262784</v>
          </cell>
          <cell r="L27">
            <v>2292427</v>
          </cell>
          <cell r="AZ27">
            <v>40253</v>
          </cell>
          <cell r="BA27">
            <v>0</v>
          </cell>
          <cell r="BB27" t="str">
            <v>M</v>
          </cell>
          <cell r="BC27" t="str">
            <v>L</v>
          </cell>
          <cell r="BD27">
            <v>0</v>
          </cell>
          <cell r="BF27">
            <v>2227447</v>
          </cell>
          <cell r="BJ27"/>
          <cell r="CC27">
            <v>40253</v>
          </cell>
          <cell r="CD27">
            <v>0</v>
          </cell>
          <cell r="CE27" t="str">
            <v>M</v>
          </cell>
          <cell r="CF27" t="str">
            <v>L</v>
          </cell>
          <cell r="CG27">
            <v>0</v>
          </cell>
          <cell r="CI27">
            <v>174040</v>
          </cell>
          <cell r="CM27">
            <v>173489</v>
          </cell>
          <cell r="FB27">
            <v>40253</v>
          </cell>
          <cell r="FC27">
            <v>0</v>
          </cell>
          <cell r="FD27" t="str">
            <v>M</v>
          </cell>
          <cell r="FE27" t="str">
            <v>L</v>
          </cell>
          <cell r="FF27">
            <v>0</v>
          </cell>
          <cell r="FH27">
            <v>2131895</v>
          </cell>
          <cell r="FL27">
            <v>2160741</v>
          </cell>
        </row>
        <row r="28">
          <cell r="B28">
            <v>40254</v>
          </cell>
          <cell r="C28">
            <v>0</v>
          </cell>
          <cell r="D28" t="str">
            <v>X</v>
          </cell>
          <cell r="E28" t="str">
            <v>M</v>
          </cell>
          <cell r="F28">
            <v>0</v>
          </cell>
          <cell r="H28">
            <v>2309047</v>
          </cell>
          <cell r="L28">
            <v>2329000</v>
          </cell>
          <cell r="AZ28">
            <v>40254</v>
          </cell>
          <cell r="BA28">
            <v>0</v>
          </cell>
          <cell r="BB28" t="str">
            <v>X</v>
          </cell>
          <cell r="BC28" t="str">
            <v>M</v>
          </cell>
          <cell r="BD28">
            <v>0</v>
          </cell>
          <cell r="BF28">
            <v>2212540</v>
          </cell>
          <cell r="BJ28"/>
          <cell r="CC28">
            <v>40254</v>
          </cell>
          <cell r="CD28">
            <v>0</v>
          </cell>
          <cell r="CE28" t="str">
            <v>X</v>
          </cell>
          <cell r="CF28" t="str">
            <v>M</v>
          </cell>
          <cell r="CG28">
            <v>0</v>
          </cell>
          <cell r="CH28">
            <v>0</v>
          </cell>
          <cell r="CI28">
            <v>175452</v>
          </cell>
          <cell r="CM28">
            <v>179002</v>
          </cell>
          <cell r="FB28">
            <v>40254</v>
          </cell>
          <cell r="FC28">
            <v>0</v>
          </cell>
          <cell r="FD28" t="str">
            <v>X</v>
          </cell>
          <cell r="FE28" t="str">
            <v>M</v>
          </cell>
          <cell r="FF28">
            <v>0</v>
          </cell>
          <cell r="FH28">
            <v>2178292</v>
          </cell>
          <cell r="FL28">
            <v>2195636</v>
          </cell>
        </row>
        <row r="29">
          <cell r="B29">
            <v>40255</v>
          </cell>
          <cell r="C29">
            <v>0</v>
          </cell>
          <cell r="D29" t="str">
            <v>J</v>
          </cell>
          <cell r="E29" t="str">
            <v>X</v>
          </cell>
          <cell r="F29">
            <v>0</v>
          </cell>
          <cell r="H29">
            <v>2342987</v>
          </cell>
          <cell r="L29">
            <v>2380825</v>
          </cell>
          <cell r="AZ29">
            <v>40255</v>
          </cell>
          <cell r="BA29">
            <v>0</v>
          </cell>
          <cell r="BB29" t="str">
            <v>J</v>
          </cell>
          <cell r="BC29" t="str">
            <v>X</v>
          </cell>
          <cell r="BD29">
            <v>0</v>
          </cell>
          <cell r="BF29">
            <v>2246025</v>
          </cell>
          <cell r="BJ29"/>
          <cell r="CC29">
            <v>40255</v>
          </cell>
          <cell r="CD29">
            <v>0</v>
          </cell>
          <cell r="CE29" t="str">
            <v>J</v>
          </cell>
          <cell r="CF29" t="str">
            <v>X</v>
          </cell>
          <cell r="CG29">
            <v>0</v>
          </cell>
          <cell r="CI29">
            <v>177722</v>
          </cell>
          <cell r="CM29">
            <v>180050</v>
          </cell>
          <cell r="FB29">
            <v>40255</v>
          </cell>
          <cell r="FC29">
            <v>0</v>
          </cell>
          <cell r="FD29" t="str">
            <v>J</v>
          </cell>
          <cell r="FE29" t="str">
            <v>X</v>
          </cell>
          <cell r="FF29">
            <v>0</v>
          </cell>
          <cell r="FH29">
            <v>2208569</v>
          </cell>
          <cell r="FL29">
            <v>2243948</v>
          </cell>
        </row>
        <row r="30">
          <cell r="B30">
            <v>40256</v>
          </cell>
          <cell r="C30" t="str">
            <v>F</v>
          </cell>
          <cell r="D30" t="str">
            <v>V</v>
          </cell>
          <cell r="E30" t="str">
            <v>J</v>
          </cell>
          <cell r="F30" t="str">
            <v>F</v>
          </cell>
          <cell r="H30">
            <v>975906</v>
          </cell>
          <cell r="L30">
            <v>931405</v>
          </cell>
          <cell r="AZ30">
            <v>40256</v>
          </cell>
          <cell r="BA30" t="str">
            <v>F</v>
          </cell>
          <cell r="BB30" t="str">
            <v>V</v>
          </cell>
          <cell r="BC30" t="str">
            <v>J</v>
          </cell>
          <cell r="BD30" t="str">
            <v>F</v>
          </cell>
          <cell r="BF30">
            <v>883607</v>
          </cell>
          <cell r="BJ30"/>
          <cell r="CC30">
            <v>40256</v>
          </cell>
          <cell r="CD30" t="str">
            <v>F</v>
          </cell>
          <cell r="CE30" t="str">
            <v>V</v>
          </cell>
          <cell r="CF30" t="str">
            <v>J</v>
          </cell>
          <cell r="CG30" t="str">
            <v>F</v>
          </cell>
          <cell r="CH30">
            <v>0</v>
          </cell>
          <cell r="CI30">
            <v>76769</v>
          </cell>
          <cell r="CM30">
            <v>71663</v>
          </cell>
          <cell r="FB30">
            <v>40256</v>
          </cell>
          <cell r="FC30" t="str">
            <v>F</v>
          </cell>
          <cell r="FD30" t="str">
            <v>V</v>
          </cell>
          <cell r="FE30" t="str">
            <v>J</v>
          </cell>
          <cell r="FF30" t="str">
            <v>F</v>
          </cell>
          <cell r="FH30">
            <v>917815</v>
          </cell>
          <cell r="FL30">
            <v>875623</v>
          </cell>
        </row>
        <row r="31">
          <cell r="B31">
            <v>40257</v>
          </cell>
          <cell r="C31">
            <v>0</v>
          </cell>
          <cell r="D31" t="str">
            <v>S</v>
          </cell>
          <cell r="E31" t="str">
            <v>V</v>
          </cell>
          <cell r="F31">
            <v>0</v>
          </cell>
          <cell r="H31">
            <v>1193713</v>
          </cell>
          <cell r="L31">
            <v>1743646</v>
          </cell>
          <cell r="AZ31">
            <v>40257</v>
          </cell>
          <cell r="BA31">
            <v>0</v>
          </cell>
          <cell r="BB31" t="str">
            <v>S</v>
          </cell>
          <cell r="BC31" t="str">
            <v>V</v>
          </cell>
          <cell r="BD31">
            <v>0</v>
          </cell>
          <cell r="BF31">
            <v>1202698</v>
          </cell>
          <cell r="BJ31"/>
          <cell r="CC31">
            <v>40257</v>
          </cell>
          <cell r="CD31">
            <v>0</v>
          </cell>
          <cell r="CE31" t="str">
            <v>S</v>
          </cell>
          <cell r="CF31" t="str">
            <v>V</v>
          </cell>
          <cell r="CG31">
            <v>0</v>
          </cell>
          <cell r="CH31">
            <v>0</v>
          </cell>
          <cell r="CI31">
            <v>96651</v>
          </cell>
          <cell r="CM31">
            <v>130367</v>
          </cell>
          <cell r="FB31">
            <v>40257</v>
          </cell>
          <cell r="FC31">
            <v>0</v>
          </cell>
          <cell r="FD31" t="str">
            <v>S</v>
          </cell>
          <cell r="FE31" t="str">
            <v>V</v>
          </cell>
          <cell r="FF31">
            <v>0</v>
          </cell>
          <cell r="FH31">
            <v>1120541</v>
          </cell>
          <cell r="FL31">
            <v>1644035</v>
          </cell>
        </row>
        <row r="32">
          <cell r="B32">
            <v>40258</v>
          </cell>
          <cell r="C32">
            <v>0</v>
          </cell>
          <cell r="D32" t="str">
            <v>D</v>
          </cell>
          <cell r="E32" t="str">
            <v>S</v>
          </cell>
          <cell r="F32">
            <v>0</v>
          </cell>
          <cell r="H32">
            <v>827675</v>
          </cell>
          <cell r="I32">
            <v>39724599</v>
          </cell>
          <cell r="L32">
            <v>1155142</v>
          </cell>
          <cell r="M32">
            <v>39844467</v>
          </cell>
          <cell r="O32">
            <v>-119868</v>
          </cell>
          <cell r="P32">
            <v>-3.0083976277057488E-3</v>
          </cell>
          <cell r="AZ32">
            <v>40258</v>
          </cell>
          <cell r="BA32">
            <v>0</v>
          </cell>
          <cell r="BB32" t="str">
            <v>D</v>
          </cell>
          <cell r="BC32" t="str">
            <v>S</v>
          </cell>
          <cell r="BD32">
            <v>0</v>
          </cell>
          <cell r="BF32">
            <v>833892</v>
          </cell>
          <cell r="BG32">
            <v>37842993</v>
          </cell>
          <cell r="BJ32"/>
          <cell r="BK32"/>
          <cell r="BM32" t="e">
            <v>#VALUE!</v>
          </cell>
          <cell r="BN32" t="e">
            <v>#VALUE!</v>
          </cell>
          <cell r="CC32">
            <v>40258</v>
          </cell>
          <cell r="CD32">
            <v>0</v>
          </cell>
          <cell r="CE32" t="str">
            <v>D</v>
          </cell>
          <cell r="CF32" t="str">
            <v>S</v>
          </cell>
          <cell r="CG32">
            <v>0</v>
          </cell>
          <cell r="CI32">
            <v>55611</v>
          </cell>
          <cell r="CJ32">
            <v>3028028</v>
          </cell>
          <cell r="CM32">
            <v>92916</v>
          </cell>
          <cell r="CN32">
            <v>3059403</v>
          </cell>
          <cell r="CP32">
            <v>-31375</v>
          </cell>
          <cell r="CQ32">
            <v>-1.0255268756682269E-2</v>
          </cell>
          <cell r="FB32">
            <v>40258</v>
          </cell>
          <cell r="FC32">
            <v>0</v>
          </cell>
          <cell r="FD32" t="str">
            <v>D</v>
          </cell>
          <cell r="FE32" t="str">
            <v>S</v>
          </cell>
          <cell r="FF32">
            <v>0</v>
          </cell>
          <cell r="FH32">
            <v>787270</v>
          </cell>
          <cell r="FI32">
            <v>37456533</v>
          </cell>
          <cell r="FL32">
            <v>1082414</v>
          </cell>
          <cell r="FM32">
            <v>37536858</v>
          </cell>
          <cell r="FO32">
            <v>-80325</v>
          </cell>
          <cell r="FP32">
            <v>-2.1398967382938658E-3</v>
          </cell>
        </row>
        <row r="33">
          <cell r="C33"/>
          <cell r="D33"/>
          <cell r="E33"/>
          <cell r="F33"/>
          <cell r="AZ33">
            <v>0</v>
          </cell>
          <cell r="BA33"/>
          <cell r="BB33"/>
          <cell r="BC33"/>
          <cell r="CC33">
            <v>0</v>
          </cell>
          <cell r="CD33"/>
          <cell r="CE33"/>
          <cell r="CF33"/>
          <cell r="CG33"/>
          <cell r="CH33">
            <v>0</v>
          </cell>
          <cell r="FB33">
            <v>0</v>
          </cell>
          <cell r="FC33"/>
          <cell r="FD33"/>
          <cell r="FE33"/>
          <cell r="FF33"/>
          <cell r="FL33"/>
        </row>
        <row r="34">
          <cell r="B34">
            <v>40259</v>
          </cell>
          <cell r="C34">
            <v>0</v>
          </cell>
          <cell r="D34" t="str">
            <v>L</v>
          </cell>
          <cell r="E34" t="str">
            <v>D</v>
          </cell>
          <cell r="F34">
            <v>0</v>
          </cell>
          <cell r="H34">
            <v>2211595</v>
          </cell>
          <cell r="L34">
            <v>905403</v>
          </cell>
          <cell r="AZ34">
            <v>40259</v>
          </cell>
          <cell r="BA34">
            <v>0</v>
          </cell>
          <cell r="BB34" t="str">
            <v>L</v>
          </cell>
          <cell r="BC34" t="str">
            <v>D</v>
          </cell>
          <cell r="CC34">
            <v>40259</v>
          </cell>
          <cell r="CD34">
            <v>0</v>
          </cell>
          <cell r="CE34" t="str">
            <v>L</v>
          </cell>
          <cell r="CF34" t="str">
            <v>D</v>
          </cell>
          <cell r="CG34">
            <v>0</v>
          </cell>
          <cell r="CH34">
            <v>0</v>
          </cell>
          <cell r="CI34">
            <v>168715</v>
          </cell>
          <cell r="CM34">
            <v>62583</v>
          </cell>
          <cell r="FB34">
            <v>40259</v>
          </cell>
          <cell r="FC34">
            <v>0</v>
          </cell>
          <cell r="FD34" t="str">
            <v>L</v>
          </cell>
          <cell r="FE34" t="str">
            <v>D</v>
          </cell>
          <cell r="FF34">
            <v>0</v>
          </cell>
          <cell r="FH34">
            <v>2084365</v>
          </cell>
          <cell r="FL34">
            <v>857302</v>
          </cell>
        </row>
        <row r="35">
          <cell r="B35">
            <v>40260</v>
          </cell>
          <cell r="C35">
            <v>0</v>
          </cell>
          <cell r="D35" t="str">
            <v>M</v>
          </cell>
          <cell r="E35" t="str">
            <v>L</v>
          </cell>
          <cell r="F35">
            <v>0</v>
          </cell>
          <cell r="H35">
            <v>2250327</v>
          </cell>
          <cell r="L35">
            <v>2246766</v>
          </cell>
          <cell r="AZ35">
            <v>40260</v>
          </cell>
          <cell r="BA35">
            <v>0</v>
          </cell>
          <cell r="BB35" t="str">
            <v>M</v>
          </cell>
          <cell r="BC35" t="str">
            <v>L</v>
          </cell>
          <cell r="CC35">
            <v>40260</v>
          </cell>
          <cell r="CD35">
            <v>0</v>
          </cell>
          <cell r="CE35" t="str">
            <v>M</v>
          </cell>
          <cell r="CF35" t="str">
            <v>L</v>
          </cell>
          <cell r="CG35">
            <v>0</v>
          </cell>
          <cell r="CH35">
            <v>0</v>
          </cell>
          <cell r="CI35">
            <v>171931</v>
          </cell>
          <cell r="CM35">
            <v>168513</v>
          </cell>
          <cell r="FB35">
            <v>40260</v>
          </cell>
          <cell r="FC35">
            <v>0</v>
          </cell>
          <cell r="FD35" t="str">
            <v>M</v>
          </cell>
          <cell r="FE35" t="str">
            <v>L</v>
          </cell>
          <cell r="FF35">
            <v>0</v>
          </cell>
          <cell r="FH35">
            <v>2120694</v>
          </cell>
          <cell r="FL35">
            <v>2119952</v>
          </cell>
        </row>
        <row r="36">
          <cell r="B36">
            <v>40261</v>
          </cell>
          <cell r="C36">
            <v>0</v>
          </cell>
          <cell r="D36" t="str">
            <v>X</v>
          </cell>
          <cell r="E36" t="str">
            <v>M</v>
          </cell>
          <cell r="F36">
            <v>0</v>
          </cell>
          <cell r="H36">
            <v>2286971</v>
          </cell>
          <cell r="L36">
            <v>2252211</v>
          </cell>
          <cell r="AZ36">
            <v>40261</v>
          </cell>
          <cell r="BA36">
            <v>0</v>
          </cell>
          <cell r="BB36" t="str">
            <v>X</v>
          </cell>
          <cell r="BC36" t="str">
            <v>M</v>
          </cell>
          <cell r="BD36">
            <v>0</v>
          </cell>
          <cell r="BF36">
            <v>2303480</v>
          </cell>
          <cell r="BJ36"/>
          <cell r="CC36">
            <v>40261</v>
          </cell>
          <cell r="CD36">
            <v>0</v>
          </cell>
          <cell r="CE36" t="str">
            <v>X</v>
          </cell>
          <cell r="CF36" t="str">
            <v>M</v>
          </cell>
          <cell r="CG36">
            <v>0</v>
          </cell>
          <cell r="CH36">
            <v>0</v>
          </cell>
          <cell r="CI36">
            <v>172578</v>
          </cell>
          <cell r="CM36">
            <v>172445</v>
          </cell>
          <cell r="FB36">
            <v>40261</v>
          </cell>
          <cell r="FC36">
            <v>0</v>
          </cell>
          <cell r="FD36" t="str">
            <v>X</v>
          </cell>
          <cell r="FE36" t="str">
            <v>M</v>
          </cell>
          <cell r="FF36">
            <v>0</v>
          </cell>
          <cell r="FH36">
            <v>2155966</v>
          </cell>
          <cell r="FL36">
            <v>2121866</v>
          </cell>
        </row>
        <row r="37">
          <cell r="B37">
            <v>40262</v>
          </cell>
          <cell r="C37">
            <v>0</v>
          </cell>
          <cell r="D37" t="str">
            <v>J</v>
          </cell>
          <cell r="E37" t="str">
            <v>X</v>
          </cell>
          <cell r="F37">
            <v>0</v>
          </cell>
          <cell r="H37">
            <v>2350961</v>
          </cell>
          <cell r="L37">
            <v>2333636</v>
          </cell>
          <cell r="AZ37">
            <v>40262</v>
          </cell>
          <cell r="BA37">
            <v>0</v>
          </cell>
          <cell r="BB37" t="str">
            <v>J</v>
          </cell>
          <cell r="BC37" t="str">
            <v>X</v>
          </cell>
          <cell r="CC37">
            <v>40262</v>
          </cell>
          <cell r="CD37">
            <v>0</v>
          </cell>
          <cell r="CE37" t="str">
            <v>J</v>
          </cell>
          <cell r="CF37" t="str">
            <v>X</v>
          </cell>
          <cell r="CG37">
            <v>0</v>
          </cell>
          <cell r="CH37">
            <v>0</v>
          </cell>
          <cell r="CI37">
            <v>179827</v>
          </cell>
          <cell r="CM37">
            <v>177688</v>
          </cell>
          <cell r="FB37">
            <v>40262</v>
          </cell>
          <cell r="FC37">
            <v>0</v>
          </cell>
          <cell r="FD37" t="str">
            <v>J</v>
          </cell>
          <cell r="FE37" t="str">
            <v>X</v>
          </cell>
          <cell r="FF37">
            <v>0</v>
          </cell>
          <cell r="FH37">
            <v>2214155</v>
          </cell>
          <cell r="FL37">
            <v>2202556</v>
          </cell>
        </row>
        <row r="38">
          <cell r="B38">
            <v>40263</v>
          </cell>
          <cell r="C38">
            <v>0</v>
          </cell>
          <cell r="D38" t="str">
            <v>V</v>
          </cell>
          <cell r="E38" t="str">
            <v>J</v>
          </cell>
          <cell r="F38">
            <v>0</v>
          </cell>
          <cell r="H38">
            <v>2170255</v>
          </cell>
          <cell r="L38">
            <v>2339018</v>
          </cell>
          <cell r="AZ38">
            <v>40263</v>
          </cell>
          <cell r="BA38">
            <v>0</v>
          </cell>
          <cell r="BB38" t="str">
            <v>V</v>
          </cell>
          <cell r="BC38" t="str">
            <v>J</v>
          </cell>
          <cell r="BD38">
            <v>0</v>
          </cell>
          <cell r="BF38"/>
          <cell r="BJ38"/>
          <cell r="CC38">
            <v>40263</v>
          </cell>
          <cell r="CD38">
            <v>0</v>
          </cell>
          <cell r="CE38" t="str">
            <v>V</v>
          </cell>
          <cell r="CF38" t="str">
            <v>J</v>
          </cell>
          <cell r="CG38">
            <v>0</v>
          </cell>
          <cell r="CH38">
            <v>0</v>
          </cell>
          <cell r="CI38">
            <v>164000</v>
          </cell>
          <cell r="CM38">
            <v>176244</v>
          </cell>
          <cell r="FB38">
            <v>40263</v>
          </cell>
          <cell r="FC38">
            <v>0</v>
          </cell>
          <cell r="FD38" t="str">
            <v>V</v>
          </cell>
          <cell r="FE38" t="str">
            <v>J</v>
          </cell>
          <cell r="FF38">
            <v>0</v>
          </cell>
          <cell r="FH38">
            <v>2046362</v>
          </cell>
          <cell r="FL38">
            <v>2207742</v>
          </cell>
        </row>
        <row r="39">
          <cell r="B39">
            <v>40264</v>
          </cell>
          <cell r="C39">
            <v>0</v>
          </cell>
          <cell r="D39" t="str">
            <v>S</v>
          </cell>
          <cell r="E39" t="str">
            <v>V</v>
          </cell>
          <cell r="F39">
            <v>0</v>
          </cell>
          <cell r="H39">
            <v>1228046</v>
          </cell>
          <cell r="L39">
            <v>2377825</v>
          </cell>
          <cell r="AZ39">
            <v>40264</v>
          </cell>
          <cell r="BA39">
            <v>0</v>
          </cell>
          <cell r="BB39" t="str">
            <v>S</v>
          </cell>
          <cell r="BC39" t="str">
            <v>V</v>
          </cell>
          <cell r="BD39">
            <v>0</v>
          </cell>
          <cell r="BF39">
            <v>1237302</v>
          </cell>
          <cell r="BJ39"/>
          <cell r="CC39">
            <v>40264</v>
          </cell>
          <cell r="CD39">
            <v>0</v>
          </cell>
          <cell r="CE39" t="str">
            <v>S</v>
          </cell>
          <cell r="CF39" t="str">
            <v>V</v>
          </cell>
          <cell r="CG39">
            <v>0</v>
          </cell>
          <cell r="CH39">
            <v>0</v>
          </cell>
          <cell r="CI39">
            <v>97990</v>
          </cell>
          <cell r="CM39">
            <v>179754</v>
          </cell>
          <cell r="FB39">
            <v>40264</v>
          </cell>
          <cell r="FC39">
            <v>0</v>
          </cell>
          <cell r="FD39" t="str">
            <v>S</v>
          </cell>
          <cell r="FE39" t="str">
            <v>V</v>
          </cell>
          <cell r="FF39">
            <v>0</v>
          </cell>
          <cell r="FH39">
            <v>1153312</v>
          </cell>
          <cell r="FL39">
            <v>2243361</v>
          </cell>
        </row>
        <row r="40">
          <cell r="B40">
            <v>40265</v>
          </cell>
          <cell r="C40">
            <v>0</v>
          </cell>
          <cell r="D40" t="str">
            <v>D</v>
          </cell>
          <cell r="E40" t="str">
            <v>S</v>
          </cell>
          <cell r="F40">
            <v>0</v>
          </cell>
          <cell r="H40">
            <v>903272</v>
          </cell>
          <cell r="I40">
            <v>53126026</v>
          </cell>
          <cell r="L40">
            <v>1354882</v>
          </cell>
          <cell r="M40">
            <v>53654208</v>
          </cell>
          <cell r="O40">
            <v>-528182</v>
          </cell>
          <cell r="P40">
            <v>-9.844185939712315E-3</v>
          </cell>
          <cell r="AZ40">
            <v>40265</v>
          </cell>
          <cell r="BA40">
            <v>0</v>
          </cell>
          <cell r="BB40" t="str">
            <v>D</v>
          </cell>
          <cell r="BC40" t="str">
            <v>S</v>
          </cell>
          <cell r="BD40">
            <v>0</v>
          </cell>
          <cell r="BF40"/>
          <cell r="BG40"/>
          <cell r="BJ40"/>
          <cell r="BK40"/>
          <cell r="BM40"/>
          <cell r="BN40"/>
          <cell r="CC40">
            <v>40265</v>
          </cell>
          <cell r="CD40">
            <v>0</v>
          </cell>
          <cell r="CE40" t="str">
            <v>D</v>
          </cell>
          <cell r="CF40" t="str">
            <v>S</v>
          </cell>
          <cell r="CG40">
            <v>0</v>
          </cell>
          <cell r="CH40">
            <v>0</v>
          </cell>
          <cell r="CI40">
            <v>60480</v>
          </cell>
          <cell r="CJ40">
            <v>4043549</v>
          </cell>
          <cell r="CM40">
            <v>106484</v>
          </cell>
          <cell r="CN40">
            <v>4103114</v>
          </cell>
          <cell r="CP40">
            <v>-59565</v>
          </cell>
          <cell r="CQ40">
            <v>-1.4517022924539751E-2</v>
          </cell>
          <cell r="FB40">
            <v>40265</v>
          </cell>
          <cell r="FC40">
            <v>0</v>
          </cell>
          <cell r="FD40" t="str">
            <v>D</v>
          </cell>
          <cell r="FE40" t="str">
            <v>S</v>
          </cell>
          <cell r="FF40">
            <v>0</v>
          </cell>
          <cell r="FH40">
            <v>861117</v>
          </cell>
          <cell r="FI40">
            <v>50092504</v>
          </cell>
          <cell r="FL40">
            <v>1274085</v>
          </cell>
          <cell r="FM40">
            <v>50563722</v>
          </cell>
          <cell r="FO40">
            <v>-471218</v>
          </cell>
          <cell r="FP40">
            <v>-9.3192902215544979E-3</v>
          </cell>
        </row>
        <row r="41">
          <cell r="C41"/>
          <cell r="D41"/>
          <cell r="E41"/>
          <cell r="F41"/>
          <cell r="AZ41">
            <v>0</v>
          </cell>
          <cell r="BA41"/>
          <cell r="BB41"/>
          <cell r="BC41"/>
          <cell r="BD41"/>
          <cell r="BJ41"/>
          <cell r="CC41">
            <v>0</v>
          </cell>
          <cell r="CD41"/>
          <cell r="CE41"/>
          <cell r="CF41"/>
          <cell r="CG41"/>
          <cell r="CH41">
            <v>0</v>
          </cell>
          <cell r="FB41">
            <v>0</v>
          </cell>
          <cell r="FC41"/>
          <cell r="FD41"/>
          <cell r="FE41"/>
          <cell r="FF41"/>
          <cell r="FL41"/>
        </row>
        <row r="42">
          <cell r="B42">
            <v>40266</v>
          </cell>
          <cell r="C42">
            <v>0</v>
          </cell>
          <cell r="D42" t="str">
            <v>L</v>
          </cell>
          <cell r="E42" t="str">
            <v>D</v>
          </cell>
          <cell r="F42">
            <v>0</v>
          </cell>
          <cell r="H42">
            <v>1796176</v>
          </cell>
          <cell r="L42">
            <v>901892</v>
          </cell>
          <cell r="AZ42">
            <v>40266</v>
          </cell>
          <cell r="BA42">
            <v>0</v>
          </cell>
          <cell r="BB42" t="str">
            <v>L</v>
          </cell>
          <cell r="BC42" t="str">
            <v>D</v>
          </cell>
          <cell r="BD42">
            <v>0</v>
          </cell>
          <cell r="BF42"/>
          <cell r="BJ42"/>
          <cell r="CC42">
            <v>40266</v>
          </cell>
          <cell r="CD42">
            <v>0</v>
          </cell>
          <cell r="CE42" t="str">
            <v>L</v>
          </cell>
          <cell r="CF42" t="str">
            <v>D</v>
          </cell>
          <cell r="CG42">
            <v>0</v>
          </cell>
          <cell r="CH42">
            <v>0</v>
          </cell>
          <cell r="CI42">
            <v>132209</v>
          </cell>
          <cell r="CM42">
            <v>62972</v>
          </cell>
          <cell r="FB42">
            <v>40266</v>
          </cell>
          <cell r="FC42">
            <v>0</v>
          </cell>
          <cell r="FD42" t="str">
            <v>L</v>
          </cell>
          <cell r="FE42" t="str">
            <v>D</v>
          </cell>
          <cell r="FF42">
            <v>0</v>
          </cell>
          <cell r="FH42">
            <v>1697062</v>
          </cell>
          <cell r="FL42">
            <v>852870</v>
          </cell>
        </row>
        <row r="43">
          <cell r="B43">
            <v>40267</v>
          </cell>
          <cell r="C43">
            <v>0</v>
          </cell>
          <cell r="D43" t="str">
            <v>M</v>
          </cell>
          <cell r="E43" t="str">
            <v>L</v>
          </cell>
          <cell r="F43" t="str">
            <v>H</v>
          </cell>
          <cell r="H43">
            <v>1791217</v>
          </cell>
          <cell r="L43">
            <v>2174794</v>
          </cell>
          <cell r="AZ43">
            <v>40267</v>
          </cell>
          <cell r="BA43">
            <v>0</v>
          </cell>
          <cell r="BB43" t="str">
            <v>M</v>
          </cell>
          <cell r="BC43" t="str">
            <v>L</v>
          </cell>
          <cell r="BD43" t="str">
            <v>H</v>
          </cell>
          <cell r="BF43"/>
          <cell r="BJ43"/>
          <cell r="CC43">
            <v>40267</v>
          </cell>
          <cell r="CD43">
            <v>0</v>
          </cell>
          <cell r="CE43" t="str">
            <v>M</v>
          </cell>
          <cell r="CF43" t="str">
            <v>L</v>
          </cell>
          <cell r="CG43" t="str">
            <v>H</v>
          </cell>
          <cell r="CH43">
            <v>0</v>
          </cell>
          <cell r="CI43">
            <v>132016</v>
          </cell>
          <cell r="CM43">
            <v>164206</v>
          </cell>
          <cell r="FB43">
            <v>40267</v>
          </cell>
          <cell r="FC43">
            <v>0</v>
          </cell>
          <cell r="FD43" t="str">
            <v>M</v>
          </cell>
          <cell r="FE43" t="str">
            <v>L</v>
          </cell>
          <cell r="FF43" t="str">
            <v>H</v>
          </cell>
          <cell r="FH43">
            <v>1692300</v>
          </cell>
          <cell r="FL43">
            <v>2050254</v>
          </cell>
        </row>
        <row r="44">
          <cell r="B44">
            <v>40268</v>
          </cell>
          <cell r="C44">
            <v>0</v>
          </cell>
          <cell r="D44" t="str">
            <v>X</v>
          </cell>
          <cell r="E44" t="str">
            <v>M</v>
          </cell>
          <cell r="F44">
            <v>0</v>
          </cell>
          <cell r="H44">
            <v>1707421</v>
          </cell>
          <cell r="I44">
            <v>58420840</v>
          </cell>
          <cell r="L44">
            <v>2309092</v>
          </cell>
          <cell r="M44">
            <v>59039986</v>
          </cell>
          <cell r="O44">
            <v>-619146</v>
          </cell>
          <cell r="P44">
            <v>-1.0486892730631745E-2</v>
          </cell>
          <cell r="AZ44">
            <v>40268</v>
          </cell>
          <cell r="BA44">
            <v>0</v>
          </cell>
          <cell r="BB44" t="str">
            <v>X</v>
          </cell>
          <cell r="BC44" t="str">
            <v>M</v>
          </cell>
          <cell r="BD44">
            <v>0</v>
          </cell>
          <cell r="BF44"/>
          <cell r="BG44"/>
          <cell r="BJ44"/>
          <cell r="BK44"/>
          <cell r="BM44"/>
          <cell r="BN44"/>
          <cell r="CC44">
            <v>40268</v>
          </cell>
          <cell r="CD44">
            <v>0</v>
          </cell>
          <cell r="CE44" t="str">
            <v>X</v>
          </cell>
          <cell r="CF44" t="str">
            <v>M</v>
          </cell>
          <cell r="CG44">
            <v>0</v>
          </cell>
          <cell r="CH44">
            <v>0</v>
          </cell>
          <cell r="CI44">
            <v>128728</v>
          </cell>
          <cell r="CJ44">
            <v>4436502</v>
          </cell>
          <cell r="CM44">
            <v>176517</v>
          </cell>
          <cell r="CN44">
            <v>4506809</v>
          </cell>
          <cell r="CP44">
            <v>-70307</v>
          </cell>
          <cell r="CQ44">
            <v>-1.5600172982702396E-2</v>
          </cell>
          <cell r="FB44">
            <v>40268</v>
          </cell>
          <cell r="FC44">
            <v>0</v>
          </cell>
          <cell r="FD44" t="str">
            <v>X</v>
          </cell>
          <cell r="FE44" t="str">
            <v>M</v>
          </cell>
          <cell r="FF44">
            <v>0</v>
          </cell>
          <cell r="FH44">
            <v>1614881</v>
          </cell>
          <cell r="FI44">
            <v>55096747</v>
          </cell>
          <cell r="FL44">
            <v>2176105</v>
          </cell>
          <cell r="FM44">
            <v>55642951</v>
          </cell>
          <cell r="FO44">
            <v>-546204</v>
          </cell>
          <cell r="FP44">
            <v>-9.8162299120332416E-3</v>
          </cell>
        </row>
        <row r="46">
          <cell r="B46" t="str">
            <v>VIAJEROS TOTAL MES</v>
          </cell>
          <cell r="I46">
            <v>58420840</v>
          </cell>
          <cell r="M46">
            <v>59039986</v>
          </cell>
          <cell r="O46">
            <v>-619146</v>
          </cell>
          <cell r="P46">
            <v>-1.0486892730631745E-2</v>
          </cell>
          <cell r="AZ46" t="str">
            <v>VIAJEROS TOTALES MES</v>
          </cell>
          <cell r="BG46">
            <v>41383775</v>
          </cell>
          <cell r="BK46">
            <v>3103134</v>
          </cell>
          <cell r="BM46">
            <v>38280641</v>
          </cell>
          <cell r="BN46">
            <v>12.336122449111125</v>
          </cell>
          <cell r="CC46" t="str">
            <v>VIAJEROS TOTALES MES</v>
          </cell>
          <cell r="CJ46">
            <v>4436502</v>
          </cell>
          <cell r="CN46">
            <v>4506809</v>
          </cell>
          <cell r="CP46">
            <v>-70307</v>
          </cell>
          <cell r="CQ46">
            <v>-1.5600172982702396E-2</v>
          </cell>
          <cell r="FB46" t="str">
            <v>VIAJEROS TOTAL MES</v>
          </cell>
          <cell r="FI46">
            <v>55096747</v>
          </cell>
          <cell r="FM46">
            <v>55642951</v>
          </cell>
          <cell r="FO46">
            <v>-546204</v>
          </cell>
          <cell r="FP46">
            <v>-9.8162299120332416E-3</v>
          </cell>
        </row>
        <row r="47">
          <cell r="B47" t="str">
            <v>Viajeros EMT</v>
          </cell>
          <cell r="I47">
            <v>12769</v>
          </cell>
          <cell r="M47">
            <v>0</v>
          </cell>
          <cell r="O47">
            <v>12769</v>
          </cell>
          <cell r="P47"/>
          <cell r="FB47" t="str">
            <v>Viajeros EMT</v>
          </cell>
          <cell r="FI47">
            <v>12769</v>
          </cell>
          <cell r="FM47">
            <v>0</v>
          </cell>
          <cell r="FO47">
            <v>12769</v>
          </cell>
          <cell r="FP47"/>
        </row>
        <row r="48">
          <cell r="B48" t="str">
            <v>Viajeros sin Título de Transporte</v>
          </cell>
          <cell r="I48">
            <v>5457</v>
          </cell>
          <cell r="M48">
            <v>4509</v>
          </cell>
          <cell r="O48">
            <v>948</v>
          </cell>
          <cell r="P48">
            <v>0.21024617431803061</v>
          </cell>
          <cell r="FI48">
            <v>0</v>
          </cell>
        </row>
        <row r="49">
          <cell r="B49" t="str">
            <v>VIAJES TOTAL MES</v>
          </cell>
          <cell r="I49">
            <v>58439066</v>
          </cell>
          <cell r="M49">
            <v>59044495</v>
          </cell>
          <cell r="O49">
            <v>-605429</v>
          </cell>
          <cell r="P49">
            <v>-1.0253775563666011E-2</v>
          </cell>
          <cell r="FB49" t="str">
            <v>VIAJES TOTAL MES</v>
          </cell>
          <cell r="FI49">
            <v>55109516</v>
          </cell>
          <cell r="FM49">
            <v>55642951</v>
          </cell>
          <cell r="FO49">
            <v>-533435</v>
          </cell>
          <cell r="FP49">
            <v>-9.5867489127239129E-3</v>
          </cell>
        </row>
        <row r="51">
          <cell r="A51" t="str">
            <v>HOMOGENEIZACIÓN POR TIPO DE DÍA E INCIDENCIAS</v>
          </cell>
          <cell r="AZ51" t="str">
            <v>HOMOGENEIZACIÓN POR TIPO DE DÍA E INCIDENCIAS</v>
          </cell>
          <cell r="CB51" t="str">
            <v>HOMOGENEIZACIÓN POR TIPO DE DÍA E INCIDENCIAS</v>
          </cell>
          <cell r="FA51" t="str">
            <v>HOMOGENEIZACIÓN POR TIPO DE DÍA E INCIDENCIAS</v>
          </cell>
        </row>
        <row r="53">
          <cell r="B53" t="str">
            <v>AÑO 2010</v>
          </cell>
          <cell r="J53" t="str">
            <v>AÑO 2009</v>
          </cell>
          <cell r="P53" t="str">
            <v>D (10/09)</v>
          </cell>
          <cell r="AZ53">
            <v>38718</v>
          </cell>
          <cell r="BH53">
            <v>38353</v>
          </cell>
          <cell r="BN53" t="str">
            <v>D (10/09)</v>
          </cell>
          <cell r="CC53" t="str">
            <v>AÑO 2010</v>
          </cell>
          <cell r="CK53" t="str">
            <v>AÑO 2009</v>
          </cell>
          <cell r="CQ53" t="str">
            <v>D (10/09)</v>
          </cell>
          <cell r="FB53" t="str">
            <v>AÑO 2010</v>
          </cell>
          <cell r="FJ53" t="str">
            <v>AÑO 2009</v>
          </cell>
          <cell r="FP53" t="str">
            <v>D (10/09)</v>
          </cell>
        </row>
        <row r="55">
          <cell r="B55" t="str">
            <v>L =</v>
          </cell>
          <cell r="C55">
            <v>18</v>
          </cell>
          <cell r="D55" t="str">
            <v>MEDIA LAB.</v>
          </cell>
          <cell r="F55" t="str">
            <v>=</v>
          </cell>
          <cell r="H55">
            <v>2296894.722222222</v>
          </cell>
          <cell r="J55" t="str">
            <v>L =</v>
          </cell>
          <cell r="K55">
            <v>19</v>
          </cell>
          <cell r="L55" t="str">
            <v>MEDIA LAB.</v>
          </cell>
          <cell r="N55" t="str">
            <v>=</v>
          </cell>
          <cell r="O55">
            <v>2331935.6842105263</v>
          </cell>
          <cell r="P55">
            <v>-1.5026555931866255E-2</v>
          </cell>
          <cell r="AZ55" t="str">
            <v>L =</v>
          </cell>
          <cell r="BA55">
            <v>18</v>
          </cell>
          <cell r="BB55" t="str">
            <v>MEDIA LAB.</v>
          </cell>
          <cell r="BD55" t="str">
            <v>=</v>
          </cell>
          <cell r="BF55">
            <v>1493415.888888889</v>
          </cell>
          <cell r="BH55" t="str">
            <v>L =</v>
          </cell>
          <cell r="BI55">
            <v>19</v>
          </cell>
          <cell r="BJ55" t="str">
            <v>MEDIA LAB.</v>
          </cell>
          <cell r="BL55" t="str">
            <v>=</v>
          </cell>
          <cell r="BM55">
            <v>57389.315789473687</v>
          </cell>
          <cell r="BN55">
            <v>25.022542146474073</v>
          </cell>
          <cell r="CC55" t="str">
            <v>L =</v>
          </cell>
          <cell r="CD55">
            <v>18</v>
          </cell>
          <cell r="CE55" t="str">
            <v>MEDIA LAB.</v>
          </cell>
          <cell r="CG55" t="str">
            <v>=</v>
          </cell>
          <cell r="CI55">
            <v>174447.5</v>
          </cell>
          <cell r="CK55" t="str">
            <v>L =</v>
          </cell>
          <cell r="CL55">
            <v>19</v>
          </cell>
          <cell r="CM55" t="str">
            <v>MEDIA LAB.</v>
          </cell>
          <cell r="CO55" t="str">
            <v>=</v>
          </cell>
          <cell r="CP55">
            <v>177388.47368421053</v>
          </cell>
          <cell r="CQ55">
            <v>-1.6579282876327674E-2</v>
          </cell>
          <cell r="FB55" t="str">
            <v>L =</v>
          </cell>
          <cell r="FC55">
            <v>18</v>
          </cell>
          <cell r="FD55" t="str">
            <v>MEDIA LAB.</v>
          </cell>
          <cell r="FF55" t="str">
            <v>=</v>
          </cell>
          <cell r="FH55">
            <v>2166049.777777778</v>
          </cell>
          <cell r="FJ55" t="str">
            <v>L =</v>
          </cell>
          <cell r="FK55">
            <v>19</v>
          </cell>
          <cell r="FL55" t="str">
            <v>MEDIA LAB.</v>
          </cell>
          <cell r="FN55" t="str">
            <v>=</v>
          </cell>
          <cell r="FO55">
            <v>2198853.9473684211</v>
          </cell>
          <cell r="FP55">
            <v>-1.4918757851062836E-2</v>
          </cell>
        </row>
        <row r="56">
          <cell r="B56" t="str">
            <v>S =</v>
          </cell>
          <cell r="C56">
            <v>2</v>
          </cell>
          <cell r="D56" t="str">
            <v>MEDIA SAB.</v>
          </cell>
          <cell r="F56" t="str">
            <v>=</v>
          </cell>
          <cell r="H56">
            <v>1321046</v>
          </cell>
          <cell r="J56" t="str">
            <v>S =</v>
          </cell>
          <cell r="K56">
            <v>3</v>
          </cell>
          <cell r="L56" t="str">
            <v>MEDIA SAB.</v>
          </cell>
          <cell r="N56" t="str">
            <v>=</v>
          </cell>
          <cell r="O56">
            <v>1347548.3333333333</v>
          </cell>
          <cell r="P56">
            <v>-1.9667074403020738E-2</v>
          </cell>
          <cell r="AZ56" t="str">
            <v>S =</v>
          </cell>
          <cell r="BA56">
            <v>2</v>
          </cell>
          <cell r="BB56" t="str">
            <v>MEDIA SAB.</v>
          </cell>
          <cell r="BD56" t="str">
            <v>=</v>
          </cell>
          <cell r="BF56">
            <v>2669512</v>
          </cell>
          <cell r="BH56" t="str">
            <v>S =</v>
          </cell>
          <cell r="BI56">
            <v>3</v>
          </cell>
          <cell r="BJ56" t="str">
            <v>MEDIA SAB.</v>
          </cell>
          <cell r="BL56" t="str">
            <v>=</v>
          </cell>
          <cell r="BM56">
            <v>0</v>
          </cell>
          <cell r="BN56" t="e">
            <v>#DIV/0!</v>
          </cell>
          <cell r="CC56" t="str">
            <v>S =</v>
          </cell>
          <cell r="CD56">
            <v>2</v>
          </cell>
          <cell r="CE56" t="str">
            <v>MEDIA SAB.</v>
          </cell>
          <cell r="CG56" t="str">
            <v>=</v>
          </cell>
          <cell r="CI56">
            <v>106595.5</v>
          </cell>
          <cell r="CK56" t="str">
            <v>S =</v>
          </cell>
          <cell r="CL56">
            <v>3</v>
          </cell>
          <cell r="CM56" t="str">
            <v>MEDIA SAB.</v>
          </cell>
          <cell r="CO56" t="str">
            <v>=</v>
          </cell>
          <cell r="CP56">
            <v>110003.33333333333</v>
          </cell>
          <cell r="CQ56">
            <v>-3.0979364261688996E-2</v>
          </cell>
          <cell r="FB56" t="str">
            <v>S =</v>
          </cell>
          <cell r="FC56">
            <v>2</v>
          </cell>
          <cell r="FD56" t="str">
            <v>MEDIA SAB.</v>
          </cell>
          <cell r="FF56" t="str">
            <v>=</v>
          </cell>
          <cell r="FH56">
            <v>1239798.5</v>
          </cell>
          <cell r="FJ56" t="str">
            <v>S =</v>
          </cell>
          <cell r="FK56">
            <v>3</v>
          </cell>
          <cell r="FL56" t="str">
            <v>MEDIA SAB.</v>
          </cell>
          <cell r="FN56" t="str">
            <v>=</v>
          </cell>
          <cell r="FO56">
            <v>1263034.6666666667</v>
          </cell>
          <cell r="FP56">
            <v>-1.8397093349773515E-2</v>
          </cell>
        </row>
        <row r="57">
          <cell r="B57" t="str">
            <v>F =</v>
          </cell>
          <cell r="C57">
            <v>2</v>
          </cell>
          <cell r="D57" t="str">
            <v>MEDIA FES.</v>
          </cell>
          <cell r="F57" t="str">
            <v>=</v>
          </cell>
          <cell r="H57">
            <v>920481</v>
          </cell>
          <cell r="J57" t="str">
            <v>F =</v>
          </cell>
          <cell r="K57">
            <v>4</v>
          </cell>
          <cell r="L57" t="str">
            <v>MEDIA FES.</v>
          </cell>
          <cell r="N57" t="str">
            <v>=</v>
          </cell>
          <cell r="O57">
            <v>945043.25</v>
          </cell>
          <cell r="P57">
            <v>-2.5990609424489303E-2</v>
          </cell>
          <cell r="AZ57" t="str">
            <v>F =</v>
          </cell>
          <cell r="BA57">
            <v>2</v>
          </cell>
          <cell r="BB57" t="str">
            <v>MEDIA FES.</v>
          </cell>
          <cell r="BD57" t="str">
            <v>=</v>
          </cell>
          <cell r="BF57">
            <v>4581632.5</v>
          </cell>
          <cell r="BH57" t="str">
            <v>F =</v>
          </cell>
          <cell r="BI57">
            <v>4</v>
          </cell>
          <cell r="BJ57" t="str">
            <v>MEDIA FES.</v>
          </cell>
          <cell r="BL57" t="str">
            <v>=</v>
          </cell>
          <cell r="BM57">
            <v>503184.25</v>
          </cell>
          <cell r="BN57">
            <v>8.1052780368224955</v>
          </cell>
          <cell r="CC57" t="str">
            <v>F =</v>
          </cell>
          <cell r="CD57">
            <v>2</v>
          </cell>
          <cell r="CE57" t="str">
            <v>MEDIA FES.</v>
          </cell>
          <cell r="CG57" t="str">
            <v>=</v>
          </cell>
          <cell r="CI57">
            <v>69401</v>
          </cell>
          <cell r="CK57" t="str">
            <v>F =</v>
          </cell>
          <cell r="CL57">
            <v>4</v>
          </cell>
          <cell r="CM57" t="str">
            <v>MEDIA FES.</v>
          </cell>
          <cell r="CO57" t="str">
            <v>=</v>
          </cell>
          <cell r="CP57">
            <v>71170.75</v>
          </cell>
          <cell r="CQ57">
            <v>-2.486625474650752E-2</v>
          </cell>
          <cell r="FB57" t="str">
            <v>F =</v>
          </cell>
          <cell r="FC57">
            <v>2</v>
          </cell>
          <cell r="FD57" t="str">
            <v>MEDIA FES.</v>
          </cell>
          <cell r="FF57" t="str">
            <v>=</v>
          </cell>
          <cell r="FH57">
            <v>868797</v>
          </cell>
          <cell r="FJ57" t="str">
            <v>F =</v>
          </cell>
          <cell r="FK57">
            <v>4</v>
          </cell>
          <cell r="FL57" t="str">
            <v>MEDIA FES.</v>
          </cell>
          <cell r="FN57" t="str">
            <v>=</v>
          </cell>
          <cell r="FO57">
            <v>891498.5</v>
          </cell>
          <cell r="FP57">
            <v>-2.5464428711882297E-2</v>
          </cell>
        </row>
        <row r="58">
          <cell r="B58" t="str">
            <v>D.M.=</v>
          </cell>
          <cell r="D58" t="str">
            <v>DIA MEDIO</v>
          </cell>
          <cell r="F58" t="str">
            <v>=</v>
          </cell>
          <cell r="H58">
            <v>1960857.2301587299</v>
          </cell>
          <cell r="K58" t="str">
            <v xml:space="preserve">D.M.=  </v>
          </cell>
          <cell r="L58" t="str">
            <v>DIA MEDIO</v>
          </cell>
          <cell r="N58" t="str">
            <v>=</v>
          </cell>
          <cell r="O58">
            <v>1993181.429197995</v>
          </cell>
          <cell r="P58">
            <v>-1.6217389227969815E-2</v>
          </cell>
          <cell r="AZ58" t="str">
            <v>D.M.=</v>
          </cell>
          <cell r="BB58" t="str">
            <v>DIA MEDIO</v>
          </cell>
          <cell r="BD58" t="str">
            <v>=</v>
          </cell>
          <cell r="BF58">
            <v>2102603.4206349207</v>
          </cell>
          <cell r="BI58" t="str">
            <v xml:space="preserve">D.M.=  </v>
          </cell>
          <cell r="BJ58" t="str">
            <v>DIA MEDIO</v>
          </cell>
          <cell r="BL58" t="str">
            <v>=</v>
          </cell>
          <cell r="BM58">
            <v>112875.83270676692</v>
          </cell>
          <cell r="BN58">
            <v>17.627578377181436</v>
          </cell>
          <cell r="CC58" t="str">
            <v>D.M.=</v>
          </cell>
          <cell r="CE58" t="str">
            <v>DIA MEDIO</v>
          </cell>
          <cell r="CG58" t="str">
            <v>=</v>
          </cell>
          <cell r="CI58">
            <v>149747.71428571429</v>
          </cell>
          <cell r="CK58" t="str">
            <v xml:space="preserve">D.M.=  </v>
          </cell>
          <cell r="CM58" t="str">
            <v>DIA MEDIO</v>
          </cell>
          <cell r="CO58" t="str">
            <v>=</v>
          </cell>
          <cell r="CP58">
            <v>152588.06453634085</v>
          </cell>
          <cell r="CQ58">
            <v>-1.8614498186718256E-2</v>
          </cell>
          <cell r="FB58" t="str">
            <v>D.M.=</v>
          </cell>
          <cell r="FD58" t="str">
            <v>DIA MEDIO</v>
          </cell>
          <cell r="FF58" t="str">
            <v>=</v>
          </cell>
          <cell r="FH58">
            <v>1848406.3412698414</v>
          </cell>
          <cell r="FK58" t="str">
            <v xml:space="preserve">D.M.=  </v>
          </cell>
          <cell r="FL58" t="str">
            <v>DIA MEDIO</v>
          </cell>
          <cell r="FN58" t="str">
            <v>=</v>
          </cell>
          <cell r="FO58">
            <v>1878400.4147869672</v>
          </cell>
          <cell r="FP58">
            <v>-1.5967880586593396E-2</v>
          </cell>
        </row>
        <row r="60">
          <cell r="A60" t="str">
            <v>Homogeneización =</v>
          </cell>
          <cell r="C60">
            <v>18</v>
          </cell>
          <cell r="D60" t="str">
            <v>x</v>
          </cell>
          <cell r="E60">
            <v>2331935.6842105263</v>
          </cell>
          <cell r="F60" t="str">
            <v>+</v>
          </cell>
          <cell r="G60">
            <v>2</v>
          </cell>
          <cell r="H60" t="str">
            <v>x</v>
          </cell>
          <cell r="I60">
            <v>1347548.3333333333</v>
          </cell>
          <cell r="J60" t="str">
            <v>+</v>
          </cell>
          <cell r="K60">
            <v>2</v>
          </cell>
          <cell r="L60" t="str">
            <v>x</v>
          </cell>
          <cell r="M60">
            <v>945043.25</v>
          </cell>
          <cell r="N60" t="str">
            <v>=</v>
          </cell>
          <cell r="O60">
            <v>46564534.48245614</v>
          </cell>
          <cell r="P60" t="str">
            <v>= V2</v>
          </cell>
          <cell r="AY60" t="str">
            <v>Homogeneización =</v>
          </cell>
          <cell r="BA60">
            <v>18</v>
          </cell>
          <cell r="BB60" t="str">
            <v>x</v>
          </cell>
          <cell r="BC60">
            <v>57389.315789473687</v>
          </cell>
          <cell r="BD60" t="str">
            <v>+</v>
          </cell>
          <cell r="BE60">
            <v>2</v>
          </cell>
          <cell r="BF60" t="str">
            <v>x</v>
          </cell>
          <cell r="BG60">
            <v>0</v>
          </cell>
          <cell r="BH60" t="str">
            <v>+</v>
          </cell>
          <cell r="BI60">
            <v>2</v>
          </cell>
          <cell r="BJ60" t="str">
            <v>x</v>
          </cell>
          <cell r="BK60">
            <v>503184.25</v>
          </cell>
          <cell r="BL60" t="str">
            <v>=</v>
          </cell>
          <cell r="BM60">
            <v>2039376.1842105263</v>
          </cell>
          <cell r="BN60" t="str">
            <v>= V2</v>
          </cell>
          <cell r="CB60" t="str">
            <v>Homogeneización =</v>
          </cell>
          <cell r="CD60">
            <v>18</v>
          </cell>
          <cell r="CE60" t="str">
            <v>x</v>
          </cell>
          <cell r="CF60">
            <v>177388.47368421053</v>
          </cell>
          <cell r="CG60" t="str">
            <v>+</v>
          </cell>
          <cell r="CH60">
            <v>2</v>
          </cell>
          <cell r="CI60" t="str">
            <v>x</v>
          </cell>
          <cell r="CJ60">
            <v>110003.33333333333</v>
          </cell>
          <cell r="CK60" t="str">
            <v>+</v>
          </cell>
          <cell r="CL60">
            <v>2</v>
          </cell>
          <cell r="CM60" t="str">
            <v>x</v>
          </cell>
          <cell r="CN60">
            <v>71170.75</v>
          </cell>
          <cell r="CO60" t="str">
            <v>=</v>
          </cell>
          <cell r="CP60">
            <v>3555340.6929824562</v>
          </cell>
          <cell r="CQ60" t="str">
            <v>= V2</v>
          </cell>
          <cell r="FA60" t="str">
            <v>Homogeneización =</v>
          </cell>
          <cell r="FC60">
            <v>18</v>
          </cell>
          <cell r="FD60" t="str">
            <v>x</v>
          </cell>
          <cell r="FE60">
            <v>2198853.9473684211</v>
          </cell>
          <cell r="FF60" t="str">
            <v>+</v>
          </cell>
          <cell r="FG60">
            <v>2</v>
          </cell>
          <cell r="FH60" t="str">
            <v>x</v>
          </cell>
          <cell r="FI60">
            <v>1263034.6666666667</v>
          </cell>
          <cell r="FJ60" t="str">
            <v>+</v>
          </cell>
          <cell r="FK60">
            <v>2</v>
          </cell>
          <cell r="FL60" t="str">
            <v>x</v>
          </cell>
          <cell r="FM60">
            <v>891498.5</v>
          </cell>
          <cell r="FN60" t="str">
            <v>=</v>
          </cell>
          <cell r="FO60">
            <v>43888437.385964915</v>
          </cell>
          <cell r="FP60" t="str">
            <v>= V2</v>
          </cell>
        </row>
        <row r="62">
          <cell r="F62" t="str">
            <v>Comparación =</v>
          </cell>
          <cell r="I62">
            <v>45845385</v>
          </cell>
          <cell r="J62" t="str">
            <v>/</v>
          </cell>
          <cell r="L62">
            <v>46564534.48245614</v>
          </cell>
          <cell r="M62" t="str">
            <v>=</v>
          </cell>
          <cell r="O62">
            <v>0.98455585371035781</v>
          </cell>
          <cell r="BD62" t="str">
            <v>Comparación =</v>
          </cell>
          <cell r="BG62">
            <v>41383775</v>
          </cell>
          <cell r="BH62" t="str">
            <v>/</v>
          </cell>
          <cell r="BJ62">
            <v>2039376.1842105263</v>
          </cell>
          <cell r="BK62" t="str">
            <v>=</v>
          </cell>
          <cell r="BM62">
            <v>20.292369461017458</v>
          </cell>
          <cell r="CG62" t="str">
            <v>Comparación =</v>
          </cell>
          <cell r="CJ62">
            <v>3492048</v>
          </cell>
          <cell r="CK62" t="str">
            <v>/</v>
          </cell>
          <cell r="CM62">
            <v>3555340.6929824562</v>
          </cell>
          <cell r="CN62" t="str">
            <v>=</v>
          </cell>
          <cell r="CP62">
            <v>0.98219785431326356</v>
          </cell>
          <cell r="FF62" t="str">
            <v>Comparación =</v>
          </cell>
          <cell r="FI62">
            <v>43218856</v>
          </cell>
          <cell r="FJ62" t="str">
            <v>/</v>
          </cell>
          <cell r="FL62">
            <v>43888437.385964915</v>
          </cell>
          <cell r="FM62" t="str">
            <v>=</v>
          </cell>
          <cell r="FO62">
            <v>0.98474355830724924</v>
          </cell>
        </row>
        <row r="65">
          <cell r="H65" t="str">
            <v>Variación porcentual   =</v>
          </cell>
          <cell r="L65">
            <v>-1.5444146289642177E-2</v>
          </cell>
          <cell r="BF65" t="str">
            <v>Variación porcentual   =</v>
          </cell>
          <cell r="BJ65">
            <v>19.292369461017461</v>
          </cell>
          <cell r="CI65" t="str">
            <v>Variación porcentual   =</v>
          </cell>
          <cell r="CM65">
            <v>-1.780214568673644E-2</v>
          </cell>
          <cell r="FH65" t="str">
            <v>Variación porcentual   =</v>
          </cell>
          <cell r="FL65">
            <v>-1.5256441692750734E-2</v>
          </cell>
        </row>
        <row r="67">
          <cell r="B67" t="str">
            <v>Homogeneización por tipo de días teniendo en cuenta puentes de San José 2010/2009, huelga Metro 2009 y comienzo Semana Santa 2010.</v>
          </cell>
          <cell r="AY67" t="str">
            <v>*</v>
          </cell>
          <cell r="AZ67" t="str">
            <v>Homogeneización por tipo de días.</v>
          </cell>
          <cell r="CC67" t="str">
            <v>Homogeneización por tipo de días teniendo en cuenta puentes de San José 2010/2009, huelga Metro 2009 y comienzo Semana Santa 2010.</v>
          </cell>
          <cell r="FB67" t="str">
            <v>Homogeneización por tipo de días teniendo en cuenta puentes de San José 2010/2009, huelga Metro 2009 y comienzo Semana Santa 2010.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TERNATIVA 1"/>
      <sheetName val="ALTERNATIVA 2"/>
      <sheetName val="ALTERNATIVA 3"/>
      <sheetName val="ALTERNATIVA_1"/>
      <sheetName val="ALTERNATIVA_2"/>
      <sheetName val="ALTERNATIVA_3"/>
      <sheetName val="Main"/>
      <sheetName val="DATOS_DIA"/>
    </sheetNames>
    <sheetDataSet>
      <sheetData sheetId="0"/>
      <sheetData sheetId="1" refreshError="1"/>
      <sheetData sheetId="2" refreshError="1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UADRO"/>
      <sheetName val="TABLA TODO"/>
      <sheetName val="TABLA CADENAS"/>
      <sheetName val="MAMA"/>
      <sheetName val="MASTER CAMPAÑAS"/>
      <sheetName val="Hoja1"/>
      <sheetName val="Valores MMC"/>
      <sheetName val="TABLA_TODO"/>
      <sheetName val="TABLA_CADENAS"/>
      <sheetName val="MASTER_CAMPAÑAS"/>
      <sheetName val="Target"/>
      <sheetName val="TABLA_TODO1"/>
      <sheetName val="TABLA_CADENAS1"/>
      <sheetName val="MASTER_CAMPAÑAS1"/>
      <sheetName val="TABLA_TODO2"/>
      <sheetName val="TABLA_CADENAS2"/>
      <sheetName val="MASTER_CAMPAÑAS2"/>
      <sheetName val="AUD marca TVE"/>
      <sheetName val="TABLA_TODO3"/>
      <sheetName val="TABLA_CADENAS3"/>
      <sheetName val="MASTER_CAMPAÑAS3"/>
      <sheetName val="TABLA_TODO6"/>
      <sheetName val="TABLA_CADENAS6"/>
      <sheetName val="MASTER_CAMPAÑAS6"/>
      <sheetName val="TABLA_TODO4"/>
      <sheetName val="TABLA_CADENAS4"/>
      <sheetName val="MASTER_CAMPAÑAS4"/>
      <sheetName val="TABLA_TODO5"/>
      <sheetName val="TABLA_CADENAS5"/>
      <sheetName val="MASTER_CAMPAÑAS5"/>
      <sheetName val="TABLA_TODO7"/>
      <sheetName val="TABLA_CADENAS7"/>
      <sheetName val="MASTER_CAMPAÑAS7"/>
      <sheetName val="TABLA_TODO8"/>
      <sheetName val="TABLA_CADENAS8"/>
      <sheetName val="MASTER_CAMPAÑAS8"/>
      <sheetName val="TABLA_TODO9"/>
      <sheetName val="TABLA_CADENAS9"/>
      <sheetName val="MASTER_CAMPAÑAS9"/>
      <sheetName val="TABLA_TODO10"/>
      <sheetName val="TABLA_CADENAS10"/>
      <sheetName val="MASTER_CAMPAÑAS10"/>
      <sheetName val="Valores_MMC"/>
      <sheetName val="AUD_marca_TVE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  <sheetData sheetId="7"/>
      <sheetData sheetId="8"/>
      <sheetData sheetId="9"/>
      <sheetData sheetId="10" refreshError="1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DRE SEGUIMIENTO"/>
      <sheetName val="MADRE SEGUIMIENTO (2)"/>
      <sheetName val="Hoja1"/>
    </sheetNames>
    <sheetDataSet>
      <sheetData sheetId="0"/>
      <sheetData sheetId="1"/>
      <sheetData sheetId="2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diaplan FY 2006"/>
      <sheetName val="DataValidationList"/>
      <sheetName val="Main"/>
    </sheetNames>
    <sheetDataSet>
      <sheetData sheetId="0" refreshError="1"/>
      <sheetData sheetId="1">
        <row r="1">
          <cell r="A1" t="str">
            <v>B</v>
          </cell>
        </row>
        <row r="2">
          <cell r="A2" t="str">
            <v>C</v>
          </cell>
        </row>
        <row r="3">
          <cell r="A3" t="str">
            <v>BOB</v>
          </cell>
        </row>
        <row r="4">
          <cell r="A4" t="str">
            <v>other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7AEDCE-4481-48A3-8895-B35D51BE7E52}" name="Tabla1" displayName="Tabla1" ref="A1:J49" totalsRowShown="0" headerRowDxfId="11">
  <autoFilter ref="A1:J49" xr:uid="{033737D9-2979-4104-8E41-BE2CBD0EE1BF}">
    <filterColumn colId="1">
      <filters>
        <filter val="Individuos 16+"/>
      </filters>
    </filterColumn>
  </autoFilter>
  <tableColumns count="10">
    <tableColumn id="1" xr3:uid="{39F5BA6C-81E7-46CA-95F1-EC20A99264B1}" name="Selección" dataDxfId="10"/>
    <tableColumn id="2" xr3:uid="{A633A28F-370F-492C-956A-3C006BCA4928}" name="Target" dataDxfId="9"/>
    <tableColumn id="3" xr3:uid="{F4C6DFD6-B9BF-4944-BE7F-4AABD08E0D98}" name="Universo 000" dataDxfId="8"/>
    <tableColumn id="4" xr3:uid="{1EAA1364-0846-47A1-B85A-AE7C4E73A5A7}" name="Medio/Disciplina" dataDxfId="7"/>
    <tableColumn id="5" xr3:uid="{FEAB6DAE-84CF-41E5-B867-8DD25991A612}" name="CPM" dataDxfId="6"/>
    <tableColumn id="6" xr3:uid="{04C3A589-56D2-4BEE-B1E9-C0828F0A38B8}" name="C/GRP" dataDxfId="5">
      <calculatedColumnFormula>E2*(C2/100)</calculatedColumnFormula>
    </tableColumn>
    <tableColumn id="7" xr3:uid="{CC1AF7B2-4495-4935-A4E9-103B876C5279}" name="A" dataDxfId="4"/>
    <tableColumn id="8" xr3:uid="{A783B47B-F2CD-4B21-A27E-151A07C11258}" name="B" dataDxfId="3"/>
    <tableColumn id="9" xr3:uid="{EBADE6F0-C623-4281-B031-6585E1C55F51}" name="C" dataDxfId="2"/>
    <tableColumn id="10" xr3:uid="{1CACB9A8-6E10-43D4-B106-697DF3FC191F}" name="Nota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ED1DD-2A50-41B9-A59C-F1A91229859D}">
  <sheetPr codeName="Hoja9"/>
  <dimension ref="A1:J49"/>
  <sheetViews>
    <sheetView workbookViewId="0"/>
  </sheetViews>
  <sheetFormatPr baseColWidth="10" defaultRowHeight="14.4" x14ac:dyDescent="0.3"/>
  <cols>
    <col min="1" max="1" width="14.6640625" style="54" customWidth="1"/>
    <col min="2" max="2" width="18" style="59" customWidth="1"/>
    <col min="3" max="3" width="16.88671875" style="59" customWidth="1"/>
    <col min="4" max="4" width="33.44140625" style="59" customWidth="1"/>
    <col min="5" max="5" width="11.44140625" style="60"/>
    <col min="6" max="6" width="11.44140625" style="15"/>
    <col min="7" max="9" width="11.44140625" style="24" customWidth="1"/>
    <col min="10" max="10" width="79.6640625" customWidth="1"/>
  </cols>
  <sheetData>
    <row r="1" spans="1:10" ht="31.5" customHeight="1" x14ac:dyDescent="0.3">
      <c r="A1" s="62" t="s">
        <v>61</v>
      </c>
      <c r="B1" s="63" t="s">
        <v>0</v>
      </c>
      <c r="C1" s="63" t="s">
        <v>2</v>
      </c>
      <c r="D1" s="63" t="s">
        <v>62</v>
      </c>
      <c r="E1" s="64" t="s">
        <v>5</v>
      </c>
      <c r="F1" s="64" t="s">
        <v>63</v>
      </c>
      <c r="G1" s="65" t="s">
        <v>9</v>
      </c>
      <c r="H1" s="65" t="s">
        <v>10</v>
      </c>
      <c r="I1" s="65" t="s">
        <v>11</v>
      </c>
      <c r="J1" s="63" t="s">
        <v>91</v>
      </c>
    </row>
    <row r="2" spans="1:10" x14ac:dyDescent="0.3">
      <c r="A2" s="54">
        <v>1</v>
      </c>
      <c r="B2" s="55" t="s">
        <v>64</v>
      </c>
      <c r="C2" s="57">
        <v>41581.959000000003</v>
      </c>
      <c r="D2" s="55" t="s">
        <v>48</v>
      </c>
      <c r="E2" s="56">
        <v>2.17</v>
      </c>
      <c r="F2" s="58">
        <f>E2*(C2/100)</f>
        <v>902.32851029999995</v>
      </c>
      <c r="G2" s="24">
        <v>0.85804431891132105</v>
      </c>
      <c r="H2" s="24">
        <v>0.10909691536253466</v>
      </c>
      <c r="I2" s="24">
        <v>-0.90968875314126785</v>
      </c>
    </row>
    <row r="3" spans="1:10" hidden="1" x14ac:dyDescent="0.3">
      <c r="B3" s="55" t="s">
        <v>137</v>
      </c>
      <c r="C3" s="57">
        <v>12046</v>
      </c>
      <c r="D3" s="55" t="s">
        <v>48</v>
      </c>
      <c r="E3" s="56">
        <v>15.871257328433252</v>
      </c>
      <c r="F3" s="58">
        <f t="shared" ref="F3:F7" si="0">E3*(C3/100)</f>
        <v>1911.8516577830694</v>
      </c>
      <c r="G3" s="24">
        <v>0.82013613459991674</v>
      </c>
      <c r="H3" s="24">
        <v>9.1255803697651391E-2</v>
      </c>
      <c r="I3" s="24">
        <v>-0.99086401398386781</v>
      </c>
    </row>
    <row r="4" spans="1:10" hidden="1" x14ac:dyDescent="0.3">
      <c r="B4" s="55" t="s">
        <v>138</v>
      </c>
      <c r="C4" s="57">
        <v>9707</v>
      </c>
      <c r="D4" s="55" t="s">
        <v>48</v>
      </c>
      <c r="E4" s="56">
        <v>25.663772792424734</v>
      </c>
      <c r="F4" s="58">
        <f t="shared" si="0"/>
        <v>2491.1824249606689</v>
      </c>
      <c r="G4" s="24">
        <v>0.79727972935333469</v>
      </c>
      <c r="H4" s="24">
        <v>9.1912612841767605E-2</v>
      </c>
      <c r="I4" s="24">
        <v>-0.98760387896652635</v>
      </c>
    </row>
    <row r="5" spans="1:10" hidden="1" x14ac:dyDescent="0.3">
      <c r="B5" s="55" t="s">
        <v>139</v>
      </c>
      <c r="C5" s="57">
        <v>19378</v>
      </c>
      <c r="D5" s="55" t="s">
        <v>48</v>
      </c>
      <c r="E5" s="56">
        <v>3.72140061435148</v>
      </c>
      <c r="F5" s="58">
        <f t="shared" si="0"/>
        <v>721.13301104902973</v>
      </c>
      <c r="G5" s="24">
        <v>0.87569764003673001</v>
      </c>
      <c r="H5" s="24">
        <v>8.9859102654231582E-2</v>
      </c>
      <c r="I5" s="24">
        <v>-0.99787538577716473</v>
      </c>
    </row>
    <row r="6" spans="1:10" hidden="1" x14ac:dyDescent="0.3">
      <c r="B6" s="55" t="s">
        <v>140</v>
      </c>
      <c r="C6" s="57">
        <v>19130</v>
      </c>
      <c r="D6" s="55" t="s">
        <v>48</v>
      </c>
      <c r="E6" s="56">
        <v>9.138131655403015</v>
      </c>
      <c r="F6" s="58">
        <f t="shared" si="0"/>
        <v>1748.1245856785968</v>
      </c>
      <c r="G6" s="24">
        <v>0.83620994804568383</v>
      </c>
      <c r="H6" s="24">
        <v>9.077998714337146E-2</v>
      </c>
      <c r="I6" s="24">
        <v>-0.99324046505831909</v>
      </c>
    </row>
    <row r="7" spans="1:10" hidden="1" x14ac:dyDescent="0.3">
      <c r="B7" s="55" t="s">
        <v>141</v>
      </c>
      <c r="C7" s="57">
        <v>5763</v>
      </c>
      <c r="D7" s="55" t="s">
        <v>48</v>
      </c>
      <c r="E7" s="56">
        <v>54.287825287263736</v>
      </c>
      <c r="F7" s="58">
        <f t="shared" si="0"/>
        <v>3128.6073713050091</v>
      </c>
      <c r="G7" s="24">
        <v>0.80666386321473627</v>
      </c>
      <c r="H7" s="24">
        <v>9.179379507216677E-2</v>
      </c>
      <c r="I7" s="24">
        <v>-0.98819191274872065</v>
      </c>
    </row>
    <row r="8" spans="1:10" x14ac:dyDescent="0.3">
      <c r="B8" s="55" t="s">
        <v>64</v>
      </c>
      <c r="C8" s="57">
        <v>41581.959000000003</v>
      </c>
      <c r="D8" s="55" t="s">
        <v>65</v>
      </c>
      <c r="E8" s="56">
        <v>3.27</v>
      </c>
      <c r="F8" s="58">
        <f>E8*(C8/100)</f>
        <v>1359.7300593</v>
      </c>
      <c r="G8" s="24">
        <v>0.60512556541385609</v>
      </c>
      <c r="H8" s="24">
        <v>1.4180129523849158E-2</v>
      </c>
      <c r="I8" s="24">
        <v>-1.4682726045589047</v>
      </c>
    </row>
    <row r="9" spans="1:10" x14ac:dyDescent="0.3">
      <c r="B9" s="55" t="s">
        <v>64</v>
      </c>
      <c r="C9" s="57">
        <v>41581.959000000003</v>
      </c>
      <c r="D9" s="55" t="s">
        <v>66</v>
      </c>
      <c r="E9" s="56">
        <v>1.58</v>
      </c>
      <c r="F9" s="58">
        <f t="shared" ref="F9:F49" si="1">E9*(C9/100)</f>
        <v>656.99495220000006</v>
      </c>
      <c r="G9" s="24">
        <v>0.69682307693063406</v>
      </c>
      <c r="H9" s="24">
        <v>0.51177190117539162</v>
      </c>
      <c r="I9" s="24">
        <v>-0.76264213395071234</v>
      </c>
    </row>
    <row r="10" spans="1:10" x14ac:dyDescent="0.3">
      <c r="B10" s="55" t="s">
        <v>64</v>
      </c>
      <c r="C10" s="57">
        <v>41581.959000000003</v>
      </c>
      <c r="D10" s="55" t="s">
        <v>67</v>
      </c>
      <c r="E10" s="56">
        <v>5.69</v>
      </c>
      <c r="F10" s="58">
        <f t="shared" si="1"/>
        <v>2366.0134671000001</v>
      </c>
      <c r="G10" s="24">
        <v>0.35266263040495865</v>
      </c>
      <c r="H10" s="24">
        <v>8.2342387140091566E-2</v>
      </c>
      <c r="I10" s="24">
        <v>-0.73306693426552516</v>
      </c>
    </row>
    <row r="11" spans="1:10" x14ac:dyDescent="0.3">
      <c r="B11" s="55" t="s">
        <v>64</v>
      </c>
      <c r="C11" s="57">
        <v>41581.959000000003</v>
      </c>
      <c r="D11" s="55" t="s">
        <v>68</v>
      </c>
      <c r="E11" s="56">
        <v>5.69</v>
      </c>
      <c r="F11" s="58">
        <f t="shared" si="1"/>
        <v>2366.0134671000001</v>
      </c>
      <c r="G11" s="24">
        <v>0.65791108009533372</v>
      </c>
      <c r="H11" s="24">
        <v>9.9546592676843321E-2</v>
      </c>
      <c r="I11" s="24">
        <v>-0.97848333357039963</v>
      </c>
    </row>
    <row r="12" spans="1:10" x14ac:dyDescent="0.3">
      <c r="A12" s="54">
        <v>3</v>
      </c>
      <c r="B12" s="55" t="s">
        <v>64</v>
      </c>
      <c r="C12" s="57">
        <v>41581.959000000003</v>
      </c>
      <c r="D12" s="55" t="s">
        <v>38</v>
      </c>
      <c r="E12" s="56">
        <v>23</v>
      </c>
      <c r="F12" s="58">
        <f t="shared" si="1"/>
        <v>9563.8505700000005</v>
      </c>
      <c r="G12" s="24">
        <v>0.46781280819586735</v>
      </c>
      <c r="H12" s="24">
        <v>2.1613422111096316E-2</v>
      </c>
      <c r="I12" s="24">
        <v>-1.183580214792356</v>
      </c>
    </row>
    <row r="13" spans="1:10" hidden="1" x14ac:dyDescent="0.3">
      <c r="B13" s="55" t="s">
        <v>137</v>
      </c>
      <c r="C13" s="57">
        <v>12047</v>
      </c>
      <c r="D13" s="55" t="s">
        <v>38</v>
      </c>
      <c r="E13" s="56">
        <v>67.277812817875741</v>
      </c>
      <c r="F13" s="58">
        <f t="shared" ref="F13:F17" si="2">E13*(C13/100)</f>
        <v>8104.9581101694903</v>
      </c>
      <c r="G13" s="24">
        <v>0.58476601024483421</v>
      </c>
      <c r="H13" s="24">
        <v>4.5134399447297323E-2</v>
      </c>
      <c r="I13" s="24">
        <v>-1.0221246760606495</v>
      </c>
    </row>
    <row r="14" spans="1:10" hidden="1" x14ac:dyDescent="0.3">
      <c r="B14" s="55" t="s">
        <v>138</v>
      </c>
      <c r="C14" s="57">
        <v>10134</v>
      </c>
      <c r="D14" s="55" t="s">
        <v>38</v>
      </c>
      <c r="E14" s="56">
        <v>68.88605510970514</v>
      </c>
      <c r="F14" s="58">
        <f t="shared" si="2"/>
        <v>6980.9128248175193</v>
      </c>
      <c r="G14" s="24">
        <v>0.64558167531029698</v>
      </c>
      <c r="H14" s="24">
        <v>4.219782931705051E-2</v>
      </c>
      <c r="I14" s="24">
        <v>-1.0368763035601665</v>
      </c>
    </row>
    <row r="15" spans="1:10" hidden="1" x14ac:dyDescent="0.3">
      <c r="B15" s="55" t="s">
        <v>139</v>
      </c>
      <c r="C15" s="57">
        <v>19374</v>
      </c>
      <c r="D15" s="55" t="s">
        <v>38</v>
      </c>
      <c r="E15" s="56">
        <v>54.849285812601089</v>
      </c>
      <c r="F15" s="58">
        <f t="shared" si="2"/>
        <v>10626.500633333335</v>
      </c>
      <c r="G15" s="24">
        <v>0.41167527121236325</v>
      </c>
      <c r="H15" s="24">
        <v>5.6045571451529913E-2</v>
      </c>
      <c r="I15" s="24">
        <v>-0.97464811484823277</v>
      </c>
    </row>
    <row r="16" spans="1:10" hidden="1" x14ac:dyDescent="0.3">
      <c r="B16" s="55" t="s">
        <v>140</v>
      </c>
      <c r="C16" s="57">
        <v>20534</v>
      </c>
      <c r="D16" s="55" t="s">
        <v>38</v>
      </c>
      <c r="E16" s="56">
        <v>37.561033981406133</v>
      </c>
      <c r="F16" s="58">
        <f t="shared" si="2"/>
        <v>7712.7827177419358</v>
      </c>
      <c r="G16" s="24">
        <v>0.59412226640875154</v>
      </c>
      <c r="H16" s="24">
        <v>4.5023592140339977E-2</v>
      </c>
      <c r="I16" s="24">
        <v>-1.022663658647162</v>
      </c>
    </row>
    <row r="17" spans="1:9" hidden="1" x14ac:dyDescent="0.3">
      <c r="B17" s="55" t="s">
        <v>141</v>
      </c>
      <c r="C17" s="57">
        <v>5802</v>
      </c>
      <c r="D17" s="55" t="s">
        <v>38</v>
      </c>
      <c r="E17" s="56">
        <v>115.27072374368134</v>
      </c>
      <c r="F17" s="58">
        <f t="shared" si="2"/>
        <v>6688.007391608392</v>
      </c>
      <c r="G17" s="24">
        <v>0.67365044380204897</v>
      </c>
      <c r="H17" s="24">
        <v>4.034694138746945E-2</v>
      </c>
      <c r="I17" s="24">
        <v>-1.0467112885872583</v>
      </c>
    </row>
    <row r="18" spans="1:9" x14ac:dyDescent="0.3">
      <c r="B18" s="55" t="s">
        <v>64</v>
      </c>
      <c r="C18" s="57">
        <v>41581.959000000003</v>
      </c>
      <c r="D18" s="55" t="s">
        <v>69</v>
      </c>
      <c r="E18" s="56">
        <v>115.27072374368134</v>
      </c>
      <c r="F18" s="58">
        <f t="shared" si="1"/>
        <v>47931.825086100842</v>
      </c>
      <c r="G18" s="24">
        <v>0.16248623715359206</v>
      </c>
      <c r="H18" s="24">
        <v>8.7666096833493912E-2</v>
      </c>
      <c r="I18" s="24">
        <v>-0.6998751685093465</v>
      </c>
    </row>
    <row r="19" spans="1:9" x14ac:dyDescent="0.3">
      <c r="B19" s="55" t="s">
        <v>64</v>
      </c>
      <c r="C19" s="57">
        <v>41581.959000000003</v>
      </c>
      <c r="D19" s="55" t="s">
        <v>70</v>
      </c>
      <c r="E19" s="56">
        <v>25</v>
      </c>
      <c r="F19" s="58">
        <f t="shared" si="1"/>
        <v>10395.489750000001</v>
      </c>
      <c r="G19" s="24">
        <v>0.57152614701876991</v>
      </c>
      <c r="H19" s="24">
        <v>0.11926484253978797</v>
      </c>
      <c r="I19" s="24">
        <v>-0.85865953093938363</v>
      </c>
    </row>
    <row r="20" spans="1:9" x14ac:dyDescent="0.3">
      <c r="B20" s="55" t="s">
        <v>64</v>
      </c>
      <c r="C20" s="57">
        <v>41581.959000000003</v>
      </c>
      <c r="D20" s="55" t="s">
        <v>71</v>
      </c>
      <c r="E20" s="56">
        <v>4.46</v>
      </c>
      <c r="F20" s="58">
        <f t="shared" si="1"/>
        <v>1854.5553714</v>
      </c>
      <c r="G20" s="24">
        <v>0.85761928876173743</v>
      </c>
      <c r="H20" s="24">
        <v>6.2030828796550273E-2</v>
      </c>
      <c r="I20" s="24">
        <v>-1.0660060511817746</v>
      </c>
    </row>
    <row r="21" spans="1:9" x14ac:dyDescent="0.3">
      <c r="B21" s="55" t="s">
        <v>64</v>
      </c>
      <c r="C21" s="57">
        <v>41581.959000000003</v>
      </c>
      <c r="D21" s="55" t="s">
        <v>72</v>
      </c>
      <c r="E21" s="56">
        <v>4.46</v>
      </c>
      <c r="F21" s="58">
        <f t="shared" si="1"/>
        <v>1854.5553714</v>
      </c>
      <c r="G21" s="24">
        <v>0.59374177066881428</v>
      </c>
      <c r="H21" s="24">
        <v>0.13880371981348688</v>
      </c>
      <c r="I21" s="24">
        <v>-0.87770541747517006</v>
      </c>
    </row>
    <row r="22" spans="1:9" x14ac:dyDescent="0.3">
      <c r="B22" s="55" t="s">
        <v>64</v>
      </c>
      <c r="C22" s="57">
        <v>41581.959000000003</v>
      </c>
      <c r="D22" s="55" t="s">
        <v>73</v>
      </c>
      <c r="E22" s="56">
        <v>4.46</v>
      </c>
      <c r="F22" s="58">
        <f t="shared" si="1"/>
        <v>1854.5553714</v>
      </c>
      <c r="G22" s="24">
        <v>0.57777911822935812</v>
      </c>
      <c r="H22" s="24">
        <v>0.19512932554705748</v>
      </c>
      <c r="I22" s="24">
        <v>-0.78772762255006956</v>
      </c>
    </row>
    <row r="23" spans="1:9" x14ac:dyDescent="0.3">
      <c r="A23" s="54">
        <v>4</v>
      </c>
      <c r="B23" s="55" t="s">
        <v>64</v>
      </c>
      <c r="C23" s="57">
        <v>41581.959000000003</v>
      </c>
      <c r="D23" s="55" t="s">
        <v>74</v>
      </c>
      <c r="E23" s="56">
        <v>19.39</v>
      </c>
      <c r="F23" s="58">
        <f t="shared" si="1"/>
        <v>8062.7418501000002</v>
      </c>
      <c r="G23" s="24">
        <v>0.19076434817052215</v>
      </c>
      <c r="H23" s="24">
        <v>4.6884261658301632E-2</v>
      </c>
      <c r="I23" s="24">
        <v>-0.94499578055174682</v>
      </c>
    </row>
    <row r="24" spans="1:9" hidden="1" x14ac:dyDescent="0.3">
      <c r="B24" s="55" t="s">
        <v>137</v>
      </c>
      <c r="C24" s="57">
        <v>12046</v>
      </c>
      <c r="D24" s="55" t="s">
        <v>74</v>
      </c>
      <c r="E24" s="56">
        <v>53.986006942517861</v>
      </c>
      <c r="F24" s="58">
        <f t="shared" ref="F24:F28" si="3">E24*(C24/100)</f>
        <v>6503.1543962957012</v>
      </c>
      <c r="G24" s="24">
        <v>0.21640559190017747</v>
      </c>
      <c r="H24" s="24">
        <v>5.069142017919976E-2</v>
      </c>
      <c r="I24" s="24">
        <v>-0.92721038193593552</v>
      </c>
    </row>
    <row r="25" spans="1:9" hidden="1" x14ac:dyDescent="0.3">
      <c r="B25" s="55" t="s">
        <v>138</v>
      </c>
      <c r="C25" s="57">
        <v>9707</v>
      </c>
      <c r="D25" s="55" t="s">
        <v>74</v>
      </c>
      <c r="E25" s="56">
        <v>89.193854307928319</v>
      </c>
      <c r="F25" s="58">
        <f t="shared" si="3"/>
        <v>8658.0474376706006</v>
      </c>
      <c r="G25" s="24">
        <v>0.20347655040012924</v>
      </c>
      <c r="H25" s="24">
        <v>5.3179961800158757E-2</v>
      </c>
      <c r="I25" s="24">
        <v>-0.9162930674872698</v>
      </c>
    </row>
    <row r="26" spans="1:9" hidden="1" x14ac:dyDescent="0.3">
      <c r="B26" s="55" t="s">
        <v>139</v>
      </c>
      <c r="C26" s="57">
        <v>19378</v>
      </c>
      <c r="D26" s="55" t="s">
        <v>74</v>
      </c>
      <c r="E26" s="56">
        <v>36.767071621632617</v>
      </c>
      <c r="F26" s="58">
        <f t="shared" si="3"/>
        <v>7124.7231388399687</v>
      </c>
      <c r="G26" s="24">
        <v>0.1879725425635935</v>
      </c>
      <c r="H26" s="24">
        <v>5.3818232764116715E-2</v>
      </c>
      <c r="I26" s="24">
        <v>-0.91357526746883377</v>
      </c>
    </row>
    <row r="27" spans="1:9" hidden="1" x14ac:dyDescent="0.3">
      <c r="B27" s="55" t="s">
        <v>140</v>
      </c>
      <c r="C27" s="57">
        <v>19130</v>
      </c>
      <c r="D27" s="55" t="s">
        <v>74</v>
      </c>
      <c r="E27" s="56">
        <v>39.138923190587761</v>
      </c>
      <c r="F27" s="58">
        <f t="shared" si="3"/>
        <v>7487.2760063594387</v>
      </c>
      <c r="G27" s="24">
        <v>0.21439982864859766</v>
      </c>
      <c r="H27" s="24">
        <v>4.9994892271516947E-2</v>
      </c>
      <c r="I27" s="24">
        <v>-0.9303621824488747</v>
      </c>
    </row>
    <row r="28" spans="1:9" hidden="1" x14ac:dyDescent="0.3">
      <c r="B28" s="55" t="s">
        <v>141</v>
      </c>
      <c r="C28" s="57">
        <v>5763</v>
      </c>
      <c r="D28" s="55" t="s">
        <v>74</v>
      </c>
      <c r="E28" s="56">
        <v>208.42290001105664</v>
      </c>
      <c r="F28" s="58">
        <f t="shared" si="3"/>
        <v>12011.411727637194</v>
      </c>
      <c r="G28" s="24">
        <v>0.19916686990011323</v>
      </c>
      <c r="H28" s="24">
        <v>5.5555217264627914E-2</v>
      </c>
      <c r="I28" s="24">
        <v>-0.90633917255623053</v>
      </c>
    </row>
    <row r="29" spans="1:9" x14ac:dyDescent="0.3">
      <c r="A29" s="54">
        <v>2</v>
      </c>
      <c r="B29" s="55" t="s">
        <v>64</v>
      </c>
      <c r="C29" s="57">
        <v>41581.959000000003</v>
      </c>
      <c r="D29" s="55" t="s">
        <v>75</v>
      </c>
      <c r="E29" s="56">
        <v>9.15</v>
      </c>
      <c r="F29" s="58">
        <f t="shared" si="1"/>
        <v>3804.7492485000002</v>
      </c>
      <c r="G29" s="24">
        <v>0.71909529119014148</v>
      </c>
      <c r="H29" s="24">
        <v>0.10204888920334074</v>
      </c>
      <c r="I29" s="24">
        <v>-1.0021784274200503</v>
      </c>
    </row>
    <row r="30" spans="1:9" hidden="1" x14ac:dyDescent="0.3">
      <c r="B30" s="55" t="s">
        <v>137</v>
      </c>
      <c r="C30" s="57">
        <v>12047</v>
      </c>
      <c r="D30" s="55" t="s">
        <v>75</v>
      </c>
      <c r="E30" s="56">
        <v>23.9261707837485</v>
      </c>
      <c r="F30" s="58">
        <f t="shared" ref="F30:F34" si="4">E30*(C30/100)</f>
        <v>2882.3857943181815</v>
      </c>
      <c r="G30" s="24">
        <v>0.87729625525197263</v>
      </c>
      <c r="H30" s="24">
        <v>0.11052659068344205</v>
      </c>
      <c r="I30" s="24">
        <v>-0.98024719851685593</v>
      </c>
    </row>
    <row r="31" spans="1:9" hidden="1" x14ac:dyDescent="0.3">
      <c r="B31" s="55" t="s">
        <v>138</v>
      </c>
      <c r="C31" s="57">
        <v>10134</v>
      </c>
      <c r="D31" s="55" t="s">
        <v>75</v>
      </c>
      <c r="E31" s="56">
        <v>26.439716589948219</v>
      </c>
      <c r="F31" s="58">
        <f t="shared" si="4"/>
        <v>2679.4008792253526</v>
      </c>
      <c r="G31" s="24">
        <v>0.89167816107577558</v>
      </c>
      <c r="H31" s="24">
        <v>0.10987436545770737</v>
      </c>
      <c r="I31" s="24">
        <v>-0.9818736945032841</v>
      </c>
    </row>
    <row r="32" spans="1:9" hidden="1" x14ac:dyDescent="0.3">
      <c r="B32" s="55" t="s">
        <v>139</v>
      </c>
      <c r="C32" s="57">
        <v>19374</v>
      </c>
      <c r="D32" s="55" t="s">
        <v>75</v>
      </c>
      <c r="E32" s="56">
        <v>22.316396673259383</v>
      </c>
      <c r="F32" s="58">
        <f t="shared" si="4"/>
        <v>4323.5786914772734</v>
      </c>
      <c r="G32" s="24">
        <v>0.63999480915922591</v>
      </c>
      <c r="H32" s="24">
        <v>0.12592724036398853</v>
      </c>
      <c r="I32" s="24">
        <v>-0.94439832256022627</v>
      </c>
    </row>
    <row r="33" spans="2:9" hidden="1" x14ac:dyDescent="0.3">
      <c r="B33" s="55" t="s">
        <v>140</v>
      </c>
      <c r="C33" s="57">
        <v>20534</v>
      </c>
      <c r="D33" s="55" t="s">
        <v>75</v>
      </c>
      <c r="E33" s="56">
        <v>14.823217097496835</v>
      </c>
      <c r="F33" s="58">
        <f t="shared" si="4"/>
        <v>3043.7993988000003</v>
      </c>
      <c r="G33" s="24">
        <v>0.84853244360436697</v>
      </c>
      <c r="H33" s="24">
        <v>0.11159719840580923</v>
      </c>
      <c r="I33" s="24">
        <v>-0.97759805020908541</v>
      </c>
    </row>
    <row r="34" spans="2:9" hidden="1" x14ac:dyDescent="0.3">
      <c r="B34" s="55" t="s">
        <v>141</v>
      </c>
      <c r="C34" s="57">
        <v>5802</v>
      </c>
      <c r="D34" s="55" t="s">
        <v>75</v>
      </c>
      <c r="E34" s="56">
        <v>46.840365988329147</v>
      </c>
      <c r="F34" s="58">
        <f t="shared" si="4"/>
        <v>2717.6780346428573</v>
      </c>
      <c r="G34" s="24">
        <v>0.87010530234007122</v>
      </c>
      <c r="H34" s="24">
        <v>0.11178284841302018</v>
      </c>
      <c r="I34" s="24">
        <v>-0.97714125840454513</v>
      </c>
    </row>
    <row r="35" spans="2:9" x14ac:dyDescent="0.3">
      <c r="B35" s="55" t="s">
        <v>64</v>
      </c>
      <c r="C35" s="57">
        <v>41581.959000000003</v>
      </c>
      <c r="D35" s="55" t="s">
        <v>76</v>
      </c>
      <c r="E35" s="56">
        <v>75</v>
      </c>
      <c r="F35" s="58">
        <f t="shared" si="1"/>
        <v>31186.469250000002</v>
      </c>
      <c r="G35" s="24">
        <v>0.81273897428834607</v>
      </c>
      <c r="H35" s="24">
        <v>8.930327464988809E-2</v>
      </c>
      <c r="I35" s="24">
        <v>-0.974932122553261</v>
      </c>
    </row>
    <row r="36" spans="2:9" x14ac:dyDescent="0.3">
      <c r="B36" s="55" t="s">
        <v>64</v>
      </c>
      <c r="C36" s="57">
        <v>41581.959000000003</v>
      </c>
      <c r="D36" s="55" t="s">
        <v>77</v>
      </c>
      <c r="E36" s="56">
        <v>3</v>
      </c>
      <c r="F36" s="58">
        <f t="shared" si="1"/>
        <v>1247.45877</v>
      </c>
      <c r="G36" s="24">
        <v>0.7753809907619813</v>
      </c>
      <c r="H36" s="24">
        <v>0.10594780781892248</v>
      </c>
      <c r="I36" s="24">
        <v>-0.94732030981445137</v>
      </c>
    </row>
    <row r="37" spans="2:9" x14ac:dyDescent="0.3">
      <c r="B37" s="55" t="s">
        <v>64</v>
      </c>
      <c r="C37" s="57">
        <v>41581.959000000003</v>
      </c>
      <c r="D37" s="55" t="s">
        <v>78</v>
      </c>
      <c r="E37" s="56"/>
      <c r="F37" s="58">
        <f t="shared" si="1"/>
        <v>0</v>
      </c>
      <c r="G37" s="24">
        <v>0.69</v>
      </c>
      <c r="H37" s="24">
        <v>7.5218711805537142</v>
      </c>
      <c r="I37" s="24">
        <v>-0.40375461089725706</v>
      </c>
    </row>
    <row r="38" spans="2:9" x14ac:dyDescent="0.3">
      <c r="B38" s="55" t="s">
        <v>64</v>
      </c>
      <c r="C38" s="57">
        <v>41581.959000000003</v>
      </c>
      <c r="D38" s="55" t="s">
        <v>79</v>
      </c>
      <c r="E38" s="56"/>
      <c r="F38" s="58">
        <f t="shared" si="1"/>
        <v>0</v>
      </c>
      <c r="G38" s="24">
        <v>0.62623236503227298</v>
      </c>
      <c r="H38" s="24">
        <v>0.13525644981115295</v>
      </c>
      <c r="I38" s="24">
        <v>-0.86639028664736717</v>
      </c>
    </row>
    <row r="39" spans="2:9" x14ac:dyDescent="0.3">
      <c r="B39" s="55" t="s">
        <v>64</v>
      </c>
      <c r="C39" s="57">
        <v>41581.959000000003</v>
      </c>
      <c r="D39" s="55" t="s">
        <v>80</v>
      </c>
      <c r="E39" s="56"/>
      <c r="F39" s="58">
        <f t="shared" si="1"/>
        <v>0</v>
      </c>
      <c r="G39" s="24">
        <v>0.60917697226571466</v>
      </c>
      <c r="H39" s="24">
        <v>0.14913143694775724</v>
      </c>
      <c r="I39" s="24">
        <v>-0.82240558249839624</v>
      </c>
    </row>
    <row r="40" spans="2:9" x14ac:dyDescent="0.3">
      <c r="B40" s="55" t="s">
        <v>64</v>
      </c>
      <c r="C40" s="57">
        <v>41581.959000000003</v>
      </c>
      <c r="D40" s="55" t="s">
        <v>81</v>
      </c>
      <c r="E40" s="56"/>
      <c r="F40" s="58">
        <f t="shared" si="1"/>
        <v>0</v>
      </c>
      <c r="G40" s="24">
        <v>0.31531734966041752</v>
      </c>
      <c r="H40" s="24">
        <v>0.29126538128949642</v>
      </c>
      <c r="I40" s="24">
        <v>-0.65018416434118209</v>
      </c>
    </row>
    <row r="41" spans="2:9" x14ac:dyDescent="0.3">
      <c r="B41" s="55" t="s">
        <v>64</v>
      </c>
      <c r="C41" s="57">
        <v>41581.959000000003</v>
      </c>
      <c r="D41" s="55" t="s">
        <v>82</v>
      </c>
      <c r="E41" s="56"/>
      <c r="F41" s="58">
        <f t="shared" si="1"/>
        <v>0</v>
      </c>
      <c r="G41" s="24">
        <v>0.33478283375974155</v>
      </c>
      <c r="H41" s="24">
        <v>0.2832708076235409</v>
      </c>
      <c r="I41" s="24">
        <v>-0.64887342382592494</v>
      </c>
    </row>
    <row r="42" spans="2:9" x14ac:dyDescent="0.3">
      <c r="B42" s="55" t="s">
        <v>64</v>
      </c>
      <c r="C42" s="57">
        <v>41581.959000000003</v>
      </c>
      <c r="D42" s="55" t="s">
        <v>83</v>
      </c>
      <c r="E42" s="56"/>
      <c r="F42" s="58">
        <f t="shared" si="1"/>
        <v>0</v>
      </c>
      <c r="G42" s="24">
        <v>0.48786166107290385</v>
      </c>
      <c r="H42" s="24">
        <v>0.26712285604950581</v>
      </c>
      <c r="I42" s="24">
        <v>-0.66813512172606992</v>
      </c>
    </row>
    <row r="43" spans="2:9" x14ac:dyDescent="0.3">
      <c r="B43" s="55" t="s">
        <v>64</v>
      </c>
      <c r="C43" s="57">
        <v>41581.959000000003</v>
      </c>
      <c r="D43" s="55" t="s">
        <v>84</v>
      </c>
      <c r="E43" s="56"/>
      <c r="F43" s="58">
        <f t="shared" si="1"/>
        <v>0</v>
      </c>
      <c r="G43" s="24">
        <v>0.38929381494430026</v>
      </c>
      <c r="H43" s="24">
        <v>0.3217030184011811</v>
      </c>
      <c r="I43" s="24">
        <v>-0.63961746772360872</v>
      </c>
    </row>
    <row r="44" spans="2:9" x14ac:dyDescent="0.3">
      <c r="B44" s="55" t="s">
        <v>64</v>
      </c>
      <c r="C44" s="57">
        <v>41581.959000000003</v>
      </c>
      <c r="D44" s="55" t="s">
        <v>85</v>
      </c>
      <c r="E44" s="56">
        <v>1.72</v>
      </c>
      <c r="F44" s="58">
        <f t="shared" si="1"/>
        <v>715.20969479999997</v>
      </c>
      <c r="G44" s="24">
        <v>0.80114664576570371</v>
      </c>
      <c r="H44" s="24">
        <v>0.12167246136488064</v>
      </c>
      <c r="I44" s="24">
        <v>-0.88536186958140328</v>
      </c>
    </row>
    <row r="45" spans="2:9" x14ac:dyDescent="0.3">
      <c r="B45" s="55" t="s">
        <v>64</v>
      </c>
      <c r="C45" s="57">
        <v>41581.959000000003</v>
      </c>
      <c r="D45" s="55" t="s">
        <v>86</v>
      </c>
      <c r="E45" s="56">
        <v>4.05</v>
      </c>
      <c r="F45" s="58">
        <f t="shared" si="1"/>
        <v>1684.0693394999998</v>
      </c>
      <c r="G45" s="24">
        <v>0.83860932820952883</v>
      </c>
      <c r="H45" s="24">
        <v>0.21790177358114066</v>
      </c>
      <c r="I45" s="24">
        <v>-0.87547344039379382</v>
      </c>
    </row>
    <row r="46" spans="2:9" x14ac:dyDescent="0.3">
      <c r="B46" s="55" t="s">
        <v>64</v>
      </c>
      <c r="C46" s="57">
        <v>41581.959000000003</v>
      </c>
      <c r="D46" s="55" t="s">
        <v>87</v>
      </c>
      <c r="E46" s="56">
        <v>3.91</v>
      </c>
      <c r="F46" s="58">
        <f t="shared" si="1"/>
        <v>1625.8545969000002</v>
      </c>
      <c r="G46" s="24">
        <v>0.66880772455557547</v>
      </c>
      <c r="H46" s="24">
        <v>0.18571100279382688</v>
      </c>
      <c r="I46" s="24">
        <v>-0.87172950893724721</v>
      </c>
    </row>
    <row r="47" spans="2:9" x14ac:dyDescent="0.3">
      <c r="B47" s="55" t="s">
        <v>64</v>
      </c>
      <c r="C47" s="57">
        <v>41581.959000000003</v>
      </c>
      <c r="D47" s="55" t="s">
        <v>88</v>
      </c>
      <c r="E47" s="56">
        <v>2.94</v>
      </c>
      <c r="F47" s="58">
        <f t="shared" si="1"/>
        <v>1222.5095945999999</v>
      </c>
      <c r="G47" s="24">
        <v>0.89</v>
      </c>
      <c r="H47" s="24">
        <v>0.78097470929605251</v>
      </c>
      <c r="I47" s="24">
        <v>-0.63129974031226466</v>
      </c>
    </row>
    <row r="48" spans="2:9" x14ac:dyDescent="0.3">
      <c r="B48" s="55" t="s">
        <v>64</v>
      </c>
      <c r="C48" s="57">
        <v>41581.959000000003</v>
      </c>
      <c r="D48" s="55" t="s">
        <v>89</v>
      </c>
      <c r="E48" s="56">
        <v>4.43</v>
      </c>
      <c r="F48" s="58">
        <f t="shared" si="1"/>
        <v>1842.0807837</v>
      </c>
      <c r="G48" s="24">
        <v>0.59669488028631978</v>
      </c>
      <c r="H48" s="24">
        <v>0.10678843793540184</v>
      </c>
      <c r="I48" s="24">
        <v>-0.88125444365002348</v>
      </c>
    </row>
    <row r="49" spans="2:9" x14ac:dyDescent="0.3">
      <c r="B49" s="55" t="s">
        <v>64</v>
      </c>
      <c r="C49" s="57">
        <v>41581.959000000003</v>
      </c>
      <c r="D49" s="55" t="s">
        <v>90</v>
      </c>
      <c r="E49" s="56">
        <v>1.64</v>
      </c>
      <c r="F49" s="58">
        <f t="shared" si="1"/>
        <v>681.9441276</v>
      </c>
      <c r="G49" s="24">
        <v>0.82669946205958267</v>
      </c>
      <c r="H49" s="24">
        <v>0.21199892841324491</v>
      </c>
      <c r="I49" s="24">
        <v>-0.87559563960950493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169DB-EB5A-41BC-B512-2BFBB1DD5DC6}">
  <sheetPr codeName="Hoja1"/>
  <dimension ref="A1:AR1062"/>
  <sheetViews>
    <sheetView showGridLines="0" tabSelected="1" topLeftCell="R1" zoomScale="60" zoomScaleNormal="60" workbookViewId="0">
      <selection activeCell="V3" sqref="V3"/>
    </sheetView>
  </sheetViews>
  <sheetFormatPr baseColWidth="10" defaultColWidth="11.44140625" defaultRowHeight="14.4" outlineLevelCol="1" x14ac:dyDescent="0.3"/>
  <cols>
    <col min="1" max="3" width="2.6640625" hidden="1" customWidth="1" outlineLevel="1"/>
    <col min="4" max="4" width="11.88671875" hidden="1" customWidth="1" outlineLevel="1"/>
    <col min="5" max="5" width="10.6640625" hidden="1" customWidth="1" outlineLevel="1"/>
    <col min="6" max="12" width="2.6640625" hidden="1" customWidth="1" outlineLevel="1"/>
    <col min="13" max="13" width="6.6640625" hidden="1" customWidth="1" outlineLevel="1"/>
    <col min="14" max="14" width="2.6640625" hidden="1" customWidth="1" outlineLevel="1"/>
    <col min="15" max="17" width="12" hidden="1" customWidth="1" outlineLevel="1"/>
    <col min="18" max="18" width="11.44140625" customWidth="1" collapsed="1"/>
    <col min="19" max="19" width="24.33203125" customWidth="1"/>
    <col min="20" max="20" width="16.109375" customWidth="1"/>
    <col min="21" max="21" width="9.109375" customWidth="1"/>
    <col min="22" max="22" width="11.109375" customWidth="1"/>
    <col min="23" max="23" width="11.6640625" customWidth="1"/>
    <col min="24" max="24" width="12.109375" customWidth="1"/>
    <col min="25" max="25" width="10.33203125" customWidth="1"/>
    <col min="26" max="26" width="10.6640625" customWidth="1"/>
    <col min="27" max="27" width="9.88671875" customWidth="1"/>
    <col min="28" max="28" width="10.109375" customWidth="1"/>
    <col min="29" max="29" width="11.6640625" customWidth="1"/>
    <col min="30" max="30" width="10.33203125" customWidth="1"/>
    <col min="31" max="31" width="11.33203125" customWidth="1"/>
    <col min="32" max="32" width="10.33203125" customWidth="1"/>
    <col min="33" max="33" width="12" customWidth="1"/>
    <col min="34" max="34" width="5" customWidth="1"/>
    <col min="35" max="35" width="12.109375" customWidth="1" outlineLevel="1"/>
    <col min="36" max="36" width="10.5546875" customWidth="1" outlineLevel="1"/>
    <col min="37" max="37" width="6.6640625" customWidth="1" outlineLevel="1"/>
    <col min="38" max="38" width="11.44140625" customWidth="1"/>
    <col min="39" max="39" width="10" customWidth="1"/>
    <col min="40" max="40" width="9.6640625" customWidth="1"/>
    <col min="41" max="41" width="9.109375" customWidth="1"/>
    <col min="43" max="43" width="14.6640625" bestFit="1" customWidth="1"/>
    <col min="52" max="52" width="22.44140625" customWidth="1"/>
  </cols>
  <sheetData>
    <row r="1" spans="13:44" x14ac:dyDescent="0.3">
      <c r="O1" s="35" t="s">
        <v>45</v>
      </c>
      <c r="P1" s="1" cm="1">
        <f t="array" ref="P1">IFERROR(CobRandom(Z10:Z17),0)</f>
        <v>0.85070226855692044</v>
      </c>
      <c r="AI1" s="1">
        <f>SUM(Z10:Z17)</f>
        <v>1.1723642674055808</v>
      </c>
      <c r="AJ1">
        <f>IFERROR((Y7-100*Z7)/AA7,0)</f>
        <v>76.267047361460541</v>
      </c>
      <c r="AK1" t="s">
        <v>42</v>
      </c>
    </row>
    <row r="2" spans="13:44" x14ac:dyDescent="0.3">
      <c r="O2" s="35" t="s">
        <v>46</v>
      </c>
      <c r="P2" s="1" cm="1">
        <f t="array" ref="P2">IFERROR(CobRandom(Z11:Z17),0)</f>
        <v>0.37106045446947999</v>
      </c>
      <c r="R2">
        <v>1</v>
      </c>
      <c r="S2" s="2" t="s">
        <v>0</v>
      </c>
      <c r="T2" s="2" t="str" cm="1">
        <f t="array" ref="T2">_xlfn.XLOOKUP(1,Tabla1[[#All],[Selección]],Tabla1[[#All],[Target]])</f>
        <v>Individuos 16+</v>
      </c>
      <c r="AJ2">
        <f>IFERROR((Y7-100*Z7-AJ1)/AA7,0)</f>
        <v>69.507818093226959</v>
      </c>
      <c r="AK2" t="s">
        <v>43</v>
      </c>
    </row>
    <row r="3" spans="13:44" ht="15.75" customHeight="1" x14ac:dyDescent="0.3">
      <c r="P3" s="3" t="s">
        <v>1</v>
      </c>
      <c r="R3">
        <v>1</v>
      </c>
      <c r="S3" s="4" t="s">
        <v>2</v>
      </c>
      <c r="T3" s="61" cm="1">
        <f t="array" ref="T3">_xlfn.XLOOKUP(R3,Tabla1[[#All],[Selección]],Tabla1[[#All],[Universo 000]])</f>
        <v>41581.959000000003</v>
      </c>
      <c r="V3" s="16"/>
      <c r="AJ3" s="28">
        <f>100*Z7</f>
        <v>83.683572190882188</v>
      </c>
      <c r="AK3" s="29">
        <f>AJ4+AJ5-AJ3</f>
        <v>26.647404274800209</v>
      </c>
    </row>
    <row r="4" spans="13:44" ht="15" customHeight="1" x14ac:dyDescent="0.3">
      <c r="O4" t="s">
        <v>40</v>
      </c>
      <c r="P4" s="5">
        <v>0.7</v>
      </c>
      <c r="S4" s="6" t="s">
        <v>39</v>
      </c>
      <c r="T4" s="7">
        <v>1200000</v>
      </c>
      <c r="V4" s="16"/>
      <c r="AJ4" s="29">
        <f>100*Z10</f>
        <v>76.261990122254957</v>
      </c>
      <c r="AK4" s="29">
        <f>AJ4-AK3</f>
        <v>49.614585847454748</v>
      </c>
    </row>
    <row r="5" spans="13:44" ht="15" customHeight="1" x14ac:dyDescent="0.3">
      <c r="O5" t="s">
        <v>41</v>
      </c>
      <c r="P5" s="5">
        <v>0.9</v>
      </c>
      <c r="R5" t="s">
        <v>44</v>
      </c>
      <c r="S5" s="2"/>
      <c r="AJ5" s="28">
        <f>100*AI11</f>
        <v>34.068986343427433</v>
      </c>
      <c r="AK5" s="28">
        <f>AJ5-AK3</f>
        <v>7.4215820686272238</v>
      </c>
    </row>
    <row r="6" spans="13:44" ht="15" customHeight="1" thickBot="1" x14ac:dyDescent="0.35">
      <c r="P6">
        <f>IF(T10=0,1,P5)</f>
        <v>0.9</v>
      </c>
      <c r="R6" s="7">
        <v>1500000</v>
      </c>
      <c r="T6" s="8" t="s">
        <v>3</v>
      </c>
      <c r="U6" s="8" t="s">
        <v>4</v>
      </c>
      <c r="V6" s="8" t="s">
        <v>5</v>
      </c>
      <c r="W6" s="42" t="s">
        <v>49</v>
      </c>
      <c r="X6" s="42" t="s">
        <v>56</v>
      </c>
      <c r="Y6" s="42" t="s">
        <v>50</v>
      </c>
      <c r="Z6" s="47" t="s">
        <v>51</v>
      </c>
      <c r="AA6" s="8" t="s">
        <v>6</v>
      </c>
      <c r="AB6" s="42" t="s">
        <v>52</v>
      </c>
      <c r="AC6" s="42" t="s">
        <v>53</v>
      </c>
      <c r="AD6" s="42" t="s">
        <v>54</v>
      </c>
      <c r="AE6" s="42" t="s">
        <v>55</v>
      </c>
      <c r="AF6" s="42" t="s">
        <v>60</v>
      </c>
      <c r="AI6" t="s">
        <v>7</v>
      </c>
    </row>
    <row r="7" spans="13:44" ht="23.25" customHeight="1" thickBot="1" x14ac:dyDescent="0.35">
      <c r="S7" s="3" t="s">
        <v>8</v>
      </c>
      <c r="T7" s="30">
        <f>SUM(T10:T17)</f>
        <v>1200000</v>
      </c>
      <c r="U7" s="27">
        <f>T7/$T$7</f>
        <v>1</v>
      </c>
      <c r="V7" s="10">
        <f>T7/W7</f>
        <v>3.0563024812210653</v>
      </c>
      <c r="W7" s="9">
        <f>SUM(W10:W17)</f>
        <v>392631.2946356578</v>
      </c>
      <c r="X7" s="41">
        <f>AC7/W7</f>
        <v>1</v>
      </c>
      <c r="Y7" s="45">
        <f>SUM(Y10:Y17)</f>
        <v>944.23472120603503</v>
      </c>
      <c r="Z7" s="48" cm="1">
        <f t="array" ref="Z7">IFERROR(Cob2M(AI10,AI11,P6),0)</f>
        <v>0.83683572190882183</v>
      </c>
      <c r="AA7" s="10">
        <f>IFERROR(Y7/(100*Z7),0)</f>
        <v>11.283394057942891</v>
      </c>
      <c r="AB7" s="46">
        <f>Z7*$T$3</f>
        <v>34797.26867814803</v>
      </c>
      <c r="AC7" s="9">
        <f>SUM(AC10:AC17)</f>
        <v>392631.2946356578</v>
      </c>
      <c r="AD7" s="44">
        <f>V7/X7</f>
        <v>3.0563024812210653</v>
      </c>
      <c r="AE7" s="37">
        <f>AF7/X7</f>
        <v>1270.8704446573261</v>
      </c>
      <c r="AF7" s="9">
        <f>V7*$T$3/100</f>
        <v>1270.8704446573261</v>
      </c>
      <c r="AI7" s="1">
        <f>Z7</f>
        <v>0.83683572190882183</v>
      </c>
      <c r="AQ7" s="16"/>
      <c r="AR7" s="16"/>
    </row>
    <row r="8" spans="13:44" ht="17.25" customHeight="1" x14ac:dyDescent="0.3">
      <c r="Z8" s="13">
        <f>Sinergias!M85</f>
        <v>0.8684317161379731</v>
      </c>
      <c r="AQ8" s="16"/>
    </row>
    <row r="9" spans="13:44" ht="42" customHeight="1" x14ac:dyDescent="0.3">
      <c r="O9" s="11" t="s">
        <v>9</v>
      </c>
      <c r="P9" s="11" t="s">
        <v>10</v>
      </c>
      <c r="Q9" s="11" t="s">
        <v>11</v>
      </c>
      <c r="R9" s="25" t="s">
        <v>12</v>
      </c>
      <c r="S9" s="3" t="s">
        <v>13</v>
      </c>
      <c r="T9" s="8" t="s">
        <v>3</v>
      </c>
      <c r="U9" s="8" t="s">
        <v>59</v>
      </c>
      <c r="V9" s="42" t="s">
        <v>58</v>
      </c>
      <c r="W9" s="42" t="s">
        <v>49</v>
      </c>
      <c r="X9" s="42" t="s">
        <v>56</v>
      </c>
      <c r="Y9" s="42" t="s">
        <v>50</v>
      </c>
      <c r="Z9" s="42" t="s">
        <v>51</v>
      </c>
      <c r="AA9" s="8" t="s">
        <v>6</v>
      </c>
      <c r="AB9" s="42" t="s">
        <v>52</v>
      </c>
      <c r="AC9" s="42" t="s">
        <v>53</v>
      </c>
      <c r="AD9" s="42" t="s">
        <v>54</v>
      </c>
      <c r="AE9" s="42" t="s">
        <v>55</v>
      </c>
      <c r="AF9" s="42" t="s">
        <v>60</v>
      </c>
      <c r="AG9" s="39" t="s">
        <v>47</v>
      </c>
      <c r="AI9" s="8" t="s">
        <v>7</v>
      </c>
      <c r="AN9" s="14"/>
      <c r="AP9" s="52" t="s">
        <v>57</v>
      </c>
      <c r="AQ9" s="53" cm="1">
        <f t="array" ref="AQ9">IFERROR(ABCCob(O10,P10,Q10,$T$4/AE10),0)</f>
        <v>0.79142676713243332</v>
      </c>
    </row>
    <row r="10" spans="13:44" ht="15.6" x14ac:dyDescent="0.3">
      <c r="M10">
        <f>IF(ISNUMBER(V10),1,0)</f>
        <v>1</v>
      </c>
      <c r="O10" s="31" cm="1">
        <f t="array" ref="O10">_xlfn.XLOOKUP($R10,Tabla1[[#All],[Selección]],Tabla1[[#All],[A]])</f>
        <v>0.85804431891132105</v>
      </c>
      <c r="P10" s="31" cm="1">
        <f t="array" ref="P10">_xlfn.XLOOKUP($R10,Tabla1[[#All],[Selección]],Tabla1[[#All],[B]])</f>
        <v>0.10909691536253466</v>
      </c>
      <c r="Q10" s="31" cm="1">
        <f t="array" ref="Q10">_xlfn.XLOOKUP($R10,Tabla1[[#All],[Selección]],Tabla1[[#All],[C]])</f>
        <v>-0.90968875314126785</v>
      </c>
      <c r="R10" s="3">
        <f t="shared" ref="R10:R15" si="0">ROW()-9</f>
        <v>1</v>
      </c>
      <c r="S10" s="33" t="str">
        <f>_xlfn.XLOOKUP(R10,Selector!A:A,Selector!D:D,"")</f>
        <v>Televisión</v>
      </c>
      <c r="T10" s="7">
        <v>776095.05704357871</v>
      </c>
      <c r="U10" s="43">
        <f t="shared" ref="U10:U15" si="1">IFERROR(T10/$T$7,0)</f>
        <v>0.6467458808696489</v>
      </c>
      <c r="V10" s="12" cm="1">
        <f t="array" ref="V10">_xlfn.XLOOKUP($R10,Tabla1[[#All],[Selección]],Tabla1[[#All],[CPM]],0)</f>
        <v>2.17</v>
      </c>
      <c r="W10" s="9">
        <f>IFERROR(T10/V10,0)</f>
        <v>357647.49172515149</v>
      </c>
      <c r="X10" s="51">
        <v>1</v>
      </c>
      <c r="Y10" s="37">
        <f t="shared" ref="Y10:Y17" si="2">IFERROR(T10/AE10,0)</f>
        <v>860.10255487277902</v>
      </c>
      <c r="Z10" s="49" cm="1">
        <f t="array" ref="Z10">IFERROR(ABCCob(O10,P10,Q10,Y10),0)</f>
        <v>0.76261990122254963</v>
      </c>
      <c r="AA10" s="50">
        <f t="shared" ref="AA10:AA17" si="3">IFERROR(Y10/(100*Z10),0)</f>
        <v>11.278260028278252</v>
      </c>
      <c r="AB10" s="9">
        <f t="shared" ref="AB10:AB17" si="4">Z10*$T$3</f>
        <v>31711.229465220109</v>
      </c>
      <c r="AC10" s="9">
        <f>W10*X10</f>
        <v>357647.49172515149</v>
      </c>
      <c r="AD10" s="44">
        <f t="shared" ref="AD10:AD17" si="5">V10/X10</f>
        <v>2.17</v>
      </c>
      <c r="AE10" s="37">
        <f t="shared" ref="AE10:AE17" si="6">AF10/X10</f>
        <v>902.32851030000006</v>
      </c>
      <c r="AF10" s="9">
        <f>V10*$T$3/100</f>
        <v>902.32851030000006</v>
      </c>
      <c r="AG10" s="40" cm="1">
        <f t="array" ref="AG10">100/((ABCCob(O10,P10,Q10,(T10+100)/(AE10))-Z10)*$T$3*1000)</f>
        <v>0.24193961302744052</v>
      </c>
      <c r="AI10" s="1">
        <f>Z10</f>
        <v>0.76261990122254963</v>
      </c>
      <c r="AJ10" s="13"/>
      <c r="AK10" s="13"/>
      <c r="AL10" s="13"/>
      <c r="AM10" s="14"/>
      <c r="AN10" s="14"/>
      <c r="AO10" s="14"/>
      <c r="AQ10" s="16"/>
      <c r="AR10" s="16"/>
    </row>
    <row r="11" spans="13:44" ht="15.6" x14ac:dyDescent="0.3">
      <c r="M11">
        <f t="shared" ref="M11:M15" si="7">IF(ISNUMBER(V11),1,0)</f>
        <v>1</v>
      </c>
      <c r="O11" s="31" cm="1">
        <f t="array" ref="O11">_xlfn.XLOOKUP($R11,Tabla1[[#All],[Selección]],Tabla1[[#All],[A]])</f>
        <v>0.71909529119014148</v>
      </c>
      <c r="P11" s="31" cm="1">
        <f t="array" ref="P11">_xlfn.XLOOKUP($R11,Tabla1[[#All],[Selección]],Tabla1[[#All],[B]])</f>
        <v>0.10204888920334074</v>
      </c>
      <c r="Q11" s="31" cm="1">
        <f t="array" ref="Q11">_xlfn.XLOOKUP($R11,Tabla1[[#All],[Selección]],Tabla1[[#All],[C]])</f>
        <v>-1.0021784274200503</v>
      </c>
      <c r="R11" s="3">
        <f t="shared" si="0"/>
        <v>2</v>
      </c>
      <c r="S11" s="34" t="str">
        <f>_xlfn.XLOOKUP(R11,Selector!A:A,Selector!D:D,"")</f>
        <v>Digital Video</v>
      </c>
      <c r="T11" s="7">
        <v>245845.62759995909</v>
      </c>
      <c r="U11" s="43">
        <f t="shared" si="1"/>
        <v>0.20487135633329923</v>
      </c>
      <c r="V11" s="12" cm="1">
        <f t="array" ref="V11">_xlfn.XLOOKUP($R11,Tabla1[[#All],[Selección]],Tabla1[[#All],[CPM]],0)</f>
        <v>9.15</v>
      </c>
      <c r="W11" s="9">
        <f t="shared" ref="W11:W17" si="8">IFERROR(T11/V11,0)</f>
        <v>26868.374601088424</v>
      </c>
      <c r="X11" s="51">
        <v>1</v>
      </c>
      <c r="Y11" s="37">
        <f t="shared" si="2"/>
        <v>64.615461241468736</v>
      </c>
      <c r="Z11" s="49" cm="1">
        <f t="array" ref="Z11">IFERROR(ABCCob(O11,P11,Q11,Y11),0)</f>
        <v>0.27777394450446308</v>
      </c>
      <c r="AA11" s="50">
        <f t="shared" si="3"/>
        <v>2.3261887055943986</v>
      </c>
      <c r="AB11" s="9">
        <f t="shared" si="4"/>
        <v>11550.38477165286</v>
      </c>
      <c r="AC11" s="9">
        <f t="shared" ref="AC11:AC17" si="9">W11*X11</f>
        <v>26868.374601088424</v>
      </c>
      <c r="AD11" s="44">
        <f t="shared" si="5"/>
        <v>9.15</v>
      </c>
      <c r="AE11" s="37">
        <f t="shared" si="6"/>
        <v>3804.7492485000002</v>
      </c>
      <c r="AF11" s="9">
        <f>V11*$T$3/100</f>
        <v>3804.7492485000002</v>
      </c>
      <c r="AG11" s="40" cm="1">
        <f t="array" ref="AG11">100/((ABCCob(O11,P11,Q11,(T11+100)/(AE11))-Z11)*$T$3*1000)</f>
        <v>3.4611521096269297E-2</v>
      </c>
      <c r="AI11" s="1" cm="1">
        <f t="array" ref="AI11">IFERROR(Cob5M(Z11,Z12,Z13,Z14,Z15,P4),0)</f>
        <v>0.34068986343427432</v>
      </c>
      <c r="AK11" s="13"/>
      <c r="AL11" s="13"/>
      <c r="AM11" s="32"/>
      <c r="AN11" s="14"/>
      <c r="AO11" s="14"/>
      <c r="AQ11" s="16"/>
      <c r="AR11" s="16"/>
    </row>
    <row r="12" spans="13:44" ht="15.6" x14ac:dyDescent="0.3">
      <c r="M12">
        <f t="shared" si="7"/>
        <v>1</v>
      </c>
      <c r="O12" s="31" cm="1">
        <f t="array" ref="O12">_xlfn.XLOOKUP($R12,Tabla1[[#All],[Selección]],Tabla1[[#All],[A]])</f>
        <v>0.46781280819586735</v>
      </c>
      <c r="P12" s="31" cm="1">
        <f t="array" ref="P12">_xlfn.XLOOKUP($R12,Tabla1[[#All],[Selección]],Tabla1[[#All],[B]])</f>
        <v>2.1613422111096316E-2</v>
      </c>
      <c r="Q12" s="31" cm="1">
        <f t="array" ref="Q12">_xlfn.XLOOKUP($R12,Tabla1[[#All],[Selección]],Tabla1[[#All],[C]])</f>
        <v>-1.183580214792356</v>
      </c>
      <c r="R12" s="3">
        <f t="shared" si="0"/>
        <v>3</v>
      </c>
      <c r="S12" s="34" t="str">
        <f>_xlfn.XLOOKUP(R12,Selector!A:A,Selector!D:D,"")</f>
        <v>Cine</v>
      </c>
      <c r="T12" s="7">
        <v>131891.04987466265</v>
      </c>
      <c r="U12" s="43">
        <f t="shared" si="1"/>
        <v>0.10990920822888554</v>
      </c>
      <c r="V12" s="12" cm="1">
        <f t="array" ref="V12">_xlfn.XLOOKUP($R12,Tabla1[[#All],[Selección]],Tabla1[[#All],[CPM]],0)</f>
        <v>23</v>
      </c>
      <c r="W12" s="9">
        <f t="shared" si="8"/>
        <v>5734.39347281142</v>
      </c>
      <c r="X12" s="51">
        <v>1</v>
      </c>
      <c r="Y12" s="37">
        <f t="shared" si="2"/>
        <v>13.790580363978089</v>
      </c>
      <c r="Z12" s="49" cm="1">
        <f t="array" ref="Z12">IFERROR(ABCCob(O12,P12,Q12,Y12),0)</f>
        <v>0.10534099423764383</v>
      </c>
      <c r="AA12" s="50">
        <f t="shared" si="3"/>
        <v>1.3091370993582283</v>
      </c>
      <c r="AB12" s="9">
        <f t="shared" si="4"/>
        <v>4380.2849034089422</v>
      </c>
      <c r="AC12" s="9">
        <f t="shared" si="9"/>
        <v>5734.39347281142</v>
      </c>
      <c r="AD12" s="44">
        <f t="shared" si="5"/>
        <v>23</v>
      </c>
      <c r="AE12" s="37">
        <f t="shared" si="6"/>
        <v>9563.8505700000005</v>
      </c>
      <c r="AF12" s="9">
        <f t="shared" ref="AF12:AF16" si="10">V12*$T$3/100</f>
        <v>9563.8505700000005</v>
      </c>
      <c r="AG12" s="40" cm="1">
        <f t="array" ref="AG12">100/((ABCCob(O12,P12,Q12,(T12+100)/(AE12))-Z12)*$T$3*1000)</f>
        <v>3.2837544577161905E-2</v>
      </c>
      <c r="AI12" s="1"/>
      <c r="AJ12" s="13"/>
      <c r="AL12" s="13"/>
      <c r="AM12" s="32"/>
      <c r="AN12" s="14"/>
      <c r="AO12" s="14"/>
      <c r="AQ12" s="16"/>
      <c r="AR12" s="16"/>
    </row>
    <row r="13" spans="13:44" ht="15.6" x14ac:dyDescent="0.3">
      <c r="M13">
        <f t="shared" si="7"/>
        <v>1</v>
      </c>
      <c r="O13" s="31" cm="1">
        <f t="array" ref="O13">_xlfn.XLOOKUP($R13,Tabla1[[#All],[Selección]],Tabla1[[#All],[A]])</f>
        <v>0.19076434817052215</v>
      </c>
      <c r="P13" s="31" cm="1">
        <f t="array" ref="P13">_xlfn.XLOOKUP($R13,Tabla1[[#All],[Selección]],Tabla1[[#All],[B]])</f>
        <v>4.6884261658301632E-2</v>
      </c>
      <c r="Q13" s="31" cm="1">
        <f t="array" ref="Q13">_xlfn.XLOOKUP($R13,Tabla1[[#All],[Selección]],Tabla1[[#All],[C]])</f>
        <v>-0.94499578055174682</v>
      </c>
      <c r="R13" s="3">
        <f t="shared" si="0"/>
        <v>4</v>
      </c>
      <c r="S13" s="34" t="str">
        <f>_xlfn.XLOOKUP(R13,Selector!A:A,Selector!D:D,"")</f>
        <v>BVOD</v>
      </c>
      <c r="T13" s="7">
        <v>46168.265481799586</v>
      </c>
      <c r="U13" s="43">
        <f t="shared" si="1"/>
        <v>3.847355456816632E-2</v>
      </c>
      <c r="V13" s="12" cm="1">
        <f t="array" ref="V13">_xlfn.XLOOKUP($R13,Tabla1[[#All],[Selección]],Tabla1[[#All],[CPM]],0)</f>
        <v>19.39</v>
      </c>
      <c r="W13" s="9">
        <f t="shared" si="8"/>
        <v>2381.0348366064768</v>
      </c>
      <c r="X13" s="51">
        <v>1</v>
      </c>
      <c r="Y13" s="37">
        <f t="shared" si="2"/>
        <v>5.7261247278091849</v>
      </c>
      <c r="Z13" s="49" cm="1">
        <f t="array" ref="Z13">IFERROR(ABCCob(O13,P13,Q13,Y13),0)</f>
        <v>2.6629427440924208E-2</v>
      </c>
      <c r="AA13" s="50">
        <f t="shared" si="3"/>
        <v>2.1502996038920665</v>
      </c>
      <c r="AB13" s="9">
        <f t="shared" si="4"/>
        <v>1107.3037600419855</v>
      </c>
      <c r="AC13" s="9">
        <f t="shared" si="9"/>
        <v>2381.0348366064768</v>
      </c>
      <c r="AD13" s="44">
        <f t="shared" si="5"/>
        <v>19.39</v>
      </c>
      <c r="AE13" s="37">
        <f t="shared" si="6"/>
        <v>8062.7418501000002</v>
      </c>
      <c r="AF13" s="9">
        <f t="shared" si="10"/>
        <v>8062.7418501000002</v>
      </c>
      <c r="AG13" s="40" cm="1">
        <f t="array" ref="AG13">100/((ABCCob(O13,P13,Q13,(T13+100)/(AE13))-Z13)*$T$3*1000)</f>
        <v>5.1297128383182525E-2</v>
      </c>
      <c r="AI13" s="1"/>
      <c r="AJ13" s="13"/>
      <c r="AL13" s="13"/>
      <c r="AM13" s="14"/>
      <c r="AN13" s="14"/>
      <c r="AO13" s="14"/>
      <c r="AQ13" s="16"/>
      <c r="AR13" s="16"/>
    </row>
    <row r="14" spans="13:44" ht="15.6" x14ac:dyDescent="0.3">
      <c r="M14">
        <f t="shared" si="7"/>
        <v>1</v>
      </c>
      <c r="O14" s="31" t="e" cm="1">
        <f t="array" ref="O14">_xlfn.XLOOKUP($R14,Tabla1[[#All],[Selección]],Tabla1[[#All],[A]])</f>
        <v>#N/A</v>
      </c>
      <c r="P14" s="31" t="e" cm="1">
        <f t="array" ref="P14">_xlfn.XLOOKUP($R14,Tabla1[[#All],[Selección]],Tabla1[[#All],[B]])</f>
        <v>#N/A</v>
      </c>
      <c r="Q14" s="31" t="e" cm="1">
        <f t="array" ref="Q14">_xlfn.XLOOKUP($R14,Tabla1[[#All],[Selección]],Tabla1[[#All],[C]])</f>
        <v>#N/A</v>
      </c>
      <c r="R14" s="3">
        <f t="shared" si="0"/>
        <v>5</v>
      </c>
      <c r="S14" s="34" t="str">
        <f>_xlfn.XLOOKUP(R14,Selector!A:A,Selector!D:D,"")</f>
        <v/>
      </c>
      <c r="T14" s="7">
        <v>0</v>
      </c>
      <c r="U14" s="43">
        <f t="shared" si="1"/>
        <v>0</v>
      </c>
      <c r="V14" s="12" cm="1">
        <f t="array" ref="V14">_xlfn.XLOOKUP($R14,Tabla1[[#All],[Selección]],Tabla1[[#All],[CPM]],0)</f>
        <v>0</v>
      </c>
      <c r="W14" s="37">
        <f t="shared" si="8"/>
        <v>0</v>
      </c>
      <c r="X14" s="51">
        <v>1</v>
      </c>
      <c r="Y14" s="37">
        <f t="shared" si="2"/>
        <v>0</v>
      </c>
      <c r="Z14" s="49" cm="1">
        <f t="array" ref="Z14">IFERROR(ABCCob(O14,P14,Q14,Y14),0)</f>
        <v>0</v>
      </c>
      <c r="AA14" s="50">
        <f t="shared" si="3"/>
        <v>0</v>
      </c>
      <c r="AB14" s="37">
        <f t="shared" si="4"/>
        <v>0</v>
      </c>
      <c r="AC14" s="37">
        <f t="shared" si="9"/>
        <v>0</v>
      </c>
      <c r="AD14" s="44">
        <f t="shared" si="5"/>
        <v>0</v>
      </c>
      <c r="AE14" s="37">
        <f t="shared" si="6"/>
        <v>0</v>
      </c>
      <c r="AF14" s="37">
        <f t="shared" si="10"/>
        <v>0</v>
      </c>
      <c r="AG14" s="40" t="e" cm="1">
        <f t="array" ref="AG14">100/((ABCCob(O14,P14,Q14,(T14+100)/(AE14))-Z14)*$T$3*1000)</f>
        <v>#VALUE!</v>
      </c>
      <c r="AI14" s="1"/>
      <c r="AJ14" s="13"/>
      <c r="AL14" s="13"/>
      <c r="AM14" s="14"/>
      <c r="AN14" s="14"/>
      <c r="AO14" s="14"/>
    </row>
    <row r="15" spans="13:44" ht="15.6" x14ac:dyDescent="0.3">
      <c r="M15">
        <f t="shared" si="7"/>
        <v>1</v>
      </c>
      <c r="O15" s="31" t="e" cm="1">
        <f t="array" ref="O15">_xlfn.XLOOKUP($R15,Tabla1[[#All],[Selección]],Tabla1[[#All],[A]])</f>
        <v>#N/A</v>
      </c>
      <c r="P15" s="31" t="e" cm="1">
        <f t="array" ref="P15">_xlfn.XLOOKUP($R15,Tabla1[[#All],[Selección]],Tabla1[[#All],[B]])</f>
        <v>#N/A</v>
      </c>
      <c r="Q15" s="31" t="e" cm="1">
        <f t="array" ref="Q15">_xlfn.XLOOKUP($R15,Tabla1[[#All],[Selección]],Tabla1[[#All],[C]])</f>
        <v>#N/A</v>
      </c>
      <c r="R15" s="3">
        <f t="shared" si="0"/>
        <v>6</v>
      </c>
      <c r="S15" s="34" t="str">
        <f>_xlfn.XLOOKUP(R15,Selector!A:A,Selector!D:D,"")</f>
        <v/>
      </c>
      <c r="T15" s="7"/>
      <c r="U15" s="43">
        <f t="shared" si="1"/>
        <v>0</v>
      </c>
      <c r="V15" s="12" cm="1">
        <f t="array" ref="V15">_xlfn.XLOOKUP($R15,Tabla1[[#All],[Selección]],Tabla1[[#All],[CPM]],0)</f>
        <v>0</v>
      </c>
      <c r="W15" s="37">
        <f t="shared" si="8"/>
        <v>0</v>
      </c>
      <c r="X15" s="51">
        <v>1</v>
      </c>
      <c r="Y15" s="37">
        <f t="shared" si="2"/>
        <v>0</v>
      </c>
      <c r="Z15" s="49" cm="1">
        <f t="array" ref="Z15">IFERROR(ABCCob(O15,P15,Q15,Y15),0)</f>
        <v>0</v>
      </c>
      <c r="AA15" s="50">
        <f t="shared" si="3"/>
        <v>0</v>
      </c>
      <c r="AB15" s="37">
        <f t="shared" si="4"/>
        <v>0</v>
      </c>
      <c r="AC15" s="37">
        <f t="shared" si="9"/>
        <v>0</v>
      </c>
      <c r="AD15" s="44">
        <f t="shared" si="5"/>
        <v>0</v>
      </c>
      <c r="AE15" s="37">
        <f t="shared" si="6"/>
        <v>0</v>
      </c>
      <c r="AF15" s="37">
        <f t="shared" si="10"/>
        <v>0</v>
      </c>
      <c r="AG15" s="40" t="e" cm="1">
        <f t="array" ref="AG15">100/((ABCCob(O15,P15,Q15,(T15+100)/(AE15))-Z15)*$T$3*1000)</f>
        <v>#VALUE!</v>
      </c>
      <c r="AI15" s="1"/>
      <c r="AJ15" s="13"/>
      <c r="AL15" s="13"/>
      <c r="AM15" s="14"/>
      <c r="AN15" s="14"/>
      <c r="AO15" s="14"/>
    </row>
    <row r="16" spans="13:44" ht="15.6" hidden="1" x14ac:dyDescent="0.3">
      <c r="O16" s="31"/>
      <c r="P16" s="31"/>
      <c r="Q16" s="31"/>
      <c r="R16" s="3"/>
      <c r="S16" s="34"/>
      <c r="T16" s="36"/>
      <c r="U16" s="43">
        <f t="shared" ref="U16:U17" si="11">IFERROR(T16/$T$7,0)</f>
        <v>0</v>
      </c>
      <c r="V16" s="38"/>
      <c r="W16" s="37">
        <f t="shared" si="8"/>
        <v>0</v>
      </c>
      <c r="X16" s="51">
        <v>1</v>
      </c>
      <c r="Y16" s="37">
        <f t="shared" si="2"/>
        <v>0</v>
      </c>
      <c r="Z16" s="49" cm="1">
        <f t="array" ref="Z16">IFERROR(ABCCob(O16,P16,Q16,Y16),0)</f>
        <v>0</v>
      </c>
      <c r="AA16" s="50">
        <f t="shared" si="3"/>
        <v>0</v>
      </c>
      <c r="AB16" s="37">
        <f t="shared" si="4"/>
        <v>0</v>
      </c>
      <c r="AC16" s="37">
        <f t="shared" si="9"/>
        <v>0</v>
      </c>
      <c r="AD16" s="44">
        <f t="shared" si="5"/>
        <v>0</v>
      </c>
      <c r="AE16" s="37">
        <f t="shared" si="6"/>
        <v>0</v>
      </c>
      <c r="AF16" s="37">
        <f t="shared" si="10"/>
        <v>0</v>
      </c>
      <c r="AG16" s="40" t="e" cm="1">
        <f t="array" ref="AG16">100/((ABCCob(O16,P16,Q16,(T16+100)/(AE16))-Z16)*$T$3*1000)</f>
        <v>#VALUE!</v>
      </c>
      <c r="AI16" s="1"/>
      <c r="AJ16" s="13"/>
      <c r="AL16" s="13"/>
      <c r="AM16" s="14"/>
      <c r="AN16" s="14"/>
      <c r="AO16" s="14"/>
    </row>
    <row r="17" spans="2:44" ht="15.6" hidden="1" x14ac:dyDescent="0.3">
      <c r="O17" s="31"/>
      <c r="P17" s="31"/>
      <c r="Q17" s="31"/>
      <c r="R17" s="3"/>
      <c r="S17" s="34"/>
      <c r="T17" s="36"/>
      <c r="U17" s="43">
        <f t="shared" si="11"/>
        <v>0</v>
      </c>
      <c r="V17" s="38"/>
      <c r="W17" s="37">
        <f t="shared" si="8"/>
        <v>0</v>
      </c>
      <c r="X17" s="51">
        <v>1</v>
      </c>
      <c r="Y17" s="37">
        <f t="shared" si="2"/>
        <v>0</v>
      </c>
      <c r="Z17" s="49" cm="1">
        <f t="array" ref="Z17">IFERROR(ABCCob(O17,P17,Q17,Y17),0)</f>
        <v>0</v>
      </c>
      <c r="AA17" s="50">
        <f t="shared" si="3"/>
        <v>0</v>
      </c>
      <c r="AB17" s="37">
        <f t="shared" si="4"/>
        <v>0</v>
      </c>
      <c r="AC17" s="37">
        <f t="shared" si="9"/>
        <v>0</v>
      </c>
      <c r="AD17" s="44">
        <f t="shared" si="5"/>
        <v>0</v>
      </c>
      <c r="AE17" s="37">
        <f t="shared" si="6"/>
        <v>0</v>
      </c>
      <c r="AF17" s="37"/>
      <c r="AG17" s="40" t="e" cm="1">
        <f t="array" ref="AG17">100/((ABCCob(O17,P17,Q17,(T17+100)/(AE17))-Z17)*$T$3*1000)</f>
        <v>#VALUE!</v>
      </c>
      <c r="AI17" s="1"/>
      <c r="AJ17" s="13"/>
      <c r="AL17" s="13"/>
      <c r="AM17" s="14"/>
      <c r="AN17" s="14"/>
      <c r="AO17" s="14"/>
    </row>
    <row r="18" spans="2:44" x14ac:dyDescent="0.3">
      <c r="AR18" s="16"/>
    </row>
    <row r="19" spans="2:44" x14ac:dyDescent="0.3">
      <c r="B19" s="16"/>
      <c r="AJ19" s="13"/>
    </row>
    <row r="20" spans="2:44" x14ac:dyDescent="0.3">
      <c r="B20" s="16"/>
      <c r="AJ20" s="13"/>
    </row>
    <row r="21" spans="2:44" x14ac:dyDescent="0.3">
      <c r="D21" s="17"/>
      <c r="E21" s="18"/>
      <c r="AJ21" s="13"/>
    </row>
    <row r="22" spans="2:44" x14ac:dyDescent="0.3">
      <c r="D22" s="17"/>
      <c r="E22" s="18"/>
      <c r="AJ22" s="13"/>
    </row>
    <row r="23" spans="2:44" x14ac:dyDescent="0.3">
      <c r="D23" s="18"/>
      <c r="E23" s="17"/>
      <c r="AJ23" s="13"/>
    </row>
    <row r="24" spans="2:44" x14ac:dyDescent="0.3">
      <c r="D24" s="19"/>
      <c r="E24" s="18"/>
      <c r="M24" s="15"/>
      <c r="AJ24" s="13"/>
    </row>
    <row r="25" spans="2:44" x14ac:dyDescent="0.3">
      <c r="D25" s="17"/>
      <c r="E25" s="18"/>
      <c r="AJ25" s="13"/>
    </row>
    <row r="26" spans="2:44" x14ac:dyDescent="0.3">
      <c r="D26" s="19"/>
      <c r="E26" s="18"/>
      <c r="M26" s="15"/>
      <c r="AJ26" s="13"/>
    </row>
    <row r="27" spans="2:44" x14ac:dyDescent="0.3">
      <c r="AJ27" s="13"/>
    </row>
    <row r="28" spans="2:44" x14ac:dyDescent="0.3">
      <c r="AJ28" s="13"/>
    </row>
    <row r="29" spans="2:44" x14ac:dyDescent="0.3">
      <c r="B29" s="20"/>
      <c r="C29" s="15"/>
      <c r="AJ29" s="13"/>
    </row>
    <row r="30" spans="2:44" x14ac:dyDescent="0.3">
      <c r="B30" s="15"/>
      <c r="C30" s="15"/>
    </row>
    <row r="33" spans="2:12" x14ac:dyDescent="0.3">
      <c r="E33" t="str">
        <f>IF(ISBLANK($S$10)," ",$S$10)</f>
        <v>Televisión</v>
      </c>
      <c r="F33" t="str">
        <f>IF(ISBLANK($S$11)," ",$S$11)</f>
        <v>Digital Video</v>
      </c>
      <c r="G33" t="str">
        <f>IF(ISBLANK($S$12)," ",$S$12)</f>
        <v>Cine</v>
      </c>
      <c r="H33" t="str">
        <f>IF(ISBLANK($S$13)," ",$S$13)</f>
        <v>BVOD</v>
      </c>
      <c r="I33" t="str">
        <f>IF(ISBLANK($S$14)," ",$S$14)</f>
        <v/>
      </c>
      <c r="J33" t="str">
        <f>IF(ISBLANK($S$15)," ",$S$15)</f>
        <v/>
      </c>
      <c r="K33" t="str">
        <f>IF(ISBLANK($S$16)," ",$S$16)</f>
        <v xml:space="preserve"> </v>
      </c>
      <c r="L33" t="str">
        <f>IF(ISBLANK($S$17)," ",$S$17)</f>
        <v xml:space="preserve"> </v>
      </c>
    </row>
    <row r="34" spans="2:12" x14ac:dyDescent="0.3">
      <c r="B34">
        <v>999</v>
      </c>
      <c r="D34" s="15">
        <f>(B34/$B$34)*$R$6</f>
        <v>1500000</v>
      </c>
      <c r="E34" s="18" cm="1">
        <f t="array" ref="E34">ABCCob($O$10,$P$10,$Q$10,$D34/$AE$10)</f>
        <v>0.80287853049481361</v>
      </c>
      <c r="F34" s="18" cm="1">
        <f t="array" ref="F34">ABCCob($O$11,$P$11,$Q$11,$D34/$AE$11)</f>
        <v>0.57099498600285592</v>
      </c>
      <c r="G34" s="18" cm="1">
        <f t="array" ref="G34">ABCCob($O$12,$P$12,$Q$12,$D34/$AE$12)</f>
        <v>0.39192588990022731</v>
      </c>
      <c r="H34" s="18" cm="1">
        <f t="array" ref="H34">ABCCob($O$13,$P$13,$Q$13,$D34/$AE$13)</f>
        <v>0.15512526659397613</v>
      </c>
      <c r="I34" s="18" t="e" cm="1">
        <f t="array" ref="I34">ABCCob($O$14,$P$14,$Q$14,$D34/$AE$14)</f>
        <v>#VALUE!</v>
      </c>
      <c r="J34" s="18" t="e" cm="1">
        <f t="array" ref="J34">ABCCob($O$15,$P$15,$Q$15,$D34/$AE$15)</f>
        <v>#VALUE!</v>
      </c>
      <c r="K34" s="18" t="e" cm="1">
        <f t="array" ref="K34">ABCCob($O$16,$P$16,$Q$16,$D34/$AE$16)</f>
        <v>#VALUE!</v>
      </c>
      <c r="L34" s="18" t="e" cm="1">
        <f t="array" ref="L34">ABCCob($O$17,$P$17,$Q$17,$D34/$AE$17)</f>
        <v>#VALUE!</v>
      </c>
    </row>
    <row r="35" spans="2:12" x14ac:dyDescent="0.3">
      <c r="B35">
        <v>998</v>
      </c>
      <c r="D35" s="15">
        <f t="shared" ref="D35:D97" si="12">(B35/$B$34)*$R$6</f>
        <v>1498498.4984984985</v>
      </c>
      <c r="E35" s="18" cm="1">
        <f t="array" ref="E35">ABCCob($O$10,$P$10,$Q$10,$D35/$AE$10)</f>
        <v>0.80283148401371296</v>
      </c>
      <c r="F35" s="18" cm="1">
        <f t="array" ref="F35">ABCCob($O$11,$P$11,$Q$11,$D35/$AE$11)</f>
        <v>0.57087691942486585</v>
      </c>
      <c r="G35" s="18" cm="1">
        <f t="array" ref="G35">ABCCob($O$12,$P$12,$Q$12,$D35/$AE$12)</f>
        <v>0.39185049841506014</v>
      </c>
      <c r="H35" s="18" cm="1">
        <f t="array" ref="H35">ABCCob($O$13,$P$13,$Q$13,$D35/$AE$13)</f>
        <v>0.15509783049392731</v>
      </c>
      <c r="I35" s="18" t="e" cm="1">
        <f t="array" ref="I35">ABCCob($O$14,$P$14,$Q$14,$D35/$AE$14)</f>
        <v>#VALUE!</v>
      </c>
      <c r="J35" s="18" t="e" cm="1">
        <f t="array" ref="J35">ABCCob($O$15,$P$15,$Q$15,$D35/$AE$15)</f>
        <v>#VALUE!</v>
      </c>
      <c r="K35" s="18" t="e" cm="1">
        <f t="array" ref="K35">ABCCob($O$16,$P$16,$Q$16,$D35/$AE$16)</f>
        <v>#VALUE!</v>
      </c>
      <c r="L35" s="18" t="e" cm="1">
        <f t="array" ref="L35">ABCCob($O$17,$P$17,$Q$17,$D35/$AE$17)</f>
        <v>#VALUE!</v>
      </c>
    </row>
    <row r="36" spans="2:12" x14ac:dyDescent="0.3">
      <c r="B36">
        <v>997</v>
      </c>
      <c r="D36" s="15">
        <f t="shared" si="12"/>
        <v>1496996.9969969972</v>
      </c>
      <c r="E36" s="18" cm="1">
        <f t="array" ref="E36">ABCCob($O$10,$P$10,$Q$10,$D36/$AE$10)</f>
        <v>0.80278435295132811</v>
      </c>
      <c r="F36" s="18" cm="1">
        <f t="array" ref="F36">ABCCob($O$11,$P$11,$Q$11,$D36/$AE$11)</f>
        <v>0.57075866470804637</v>
      </c>
      <c r="G36" s="18" cm="1">
        <f t="array" ref="G36">ABCCob($O$12,$P$12,$Q$12,$D36/$AE$12)</f>
        <v>0.39177497089059427</v>
      </c>
      <c r="H36" s="18" cm="1">
        <f t="array" ref="H36">ABCCob($O$13,$P$13,$Q$13,$D36/$AE$13)</f>
        <v>0.15507035060330235</v>
      </c>
      <c r="I36" s="18" t="e" cm="1">
        <f t="array" ref="I36">ABCCob($O$14,$P$14,$Q$14,$D36/$AE$14)</f>
        <v>#VALUE!</v>
      </c>
      <c r="J36" s="18" t="e" cm="1">
        <f t="array" ref="J36">ABCCob($O$15,$P$15,$Q$15,$D36/$AE$15)</f>
        <v>#VALUE!</v>
      </c>
      <c r="K36" s="18" t="e" cm="1">
        <f t="array" ref="K36">ABCCob($O$16,$P$16,$Q$16,$D36/$AE$16)</f>
        <v>#VALUE!</v>
      </c>
      <c r="L36" s="18" t="e" cm="1">
        <f t="array" ref="L36">ABCCob($O$17,$P$17,$Q$17,$D36/$AE$17)</f>
        <v>#VALUE!</v>
      </c>
    </row>
    <row r="37" spans="2:12" x14ac:dyDescent="0.3">
      <c r="B37">
        <v>996</v>
      </c>
      <c r="D37" s="15">
        <f t="shared" si="12"/>
        <v>1495495.4954954954</v>
      </c>
      <c r="E37" s="18" cm="1">
        <f t="array" ref="E37">ABCCob($O$10,$P$10,$Q$10,$D37/$AE$10)</f>
        <v>0.80273713707526484</v>
      </c>
      <c r="F37" s="18" cm="1">
        <f t="array" ref="F37">ABCCob($O$11,$P$11,$Q$11,$D37/$AE$11)</f>
        <v>0.5706402214026004</v>
      </c>
      <c r="G37" s="18" cm="1">
        <f t="array" ref="G37">ABCCob($O$12,$P$12,$Q$12,$D37/$AE$12)</f>
        <v>0.39169930697354061</v>
      </c>
      <c r="H37" s="18" cm="1">
        <f t="array" ref="H37">ABCCob($O$13,$P$13,$Q$13,$D37/$AE$13)</f>
        <v>0.15504282681569587</v>
      </c>
      <c r="I37" s="18" t="e" cm="1">
        <f t="array" ref="I37">ABCCob($O$14,$P$14,$Q$14,$D37/$AE$14)</f>
        <v>#VALUE!</v>
      </c>
      <c r="J37" s="18" t="e" cm="1">
        <f t="array" ref="J37">ABCCob($O$15,$P$15,$Q$15,$D37/$AE$15)</f>
        <v>#VALUE!</v>
      </c>
      <c r="K37" s="18" t="e" cm="1">
        <f t="array" ref="K37">ABCCob($O$16,$P$16,$Q$16,$D37/$AE$16)</f>
        <v>#VALUE!</v>
      </c>
      <c r="L37" s="18" t="e" cm="1">
        <f t="array" ref="L37">ABCCob($O$17,$P$17,$Q$17,$D37/$AE$17)</f>
        <v>#VALUE!</v>
      </c>
    </row>
    <row r="38" spans="2:12" x14ac:dyDescent="0.3">
      <c r="B38">
        <v>995</v>
      </c>
      <c r="D38" s="15">
        <f t="shared" si="12"/>
        <v>1493993.9939939938</v>
      </c>
      <c r="E38" s="18" cm="1">
        <f t="array" ref="E38">ABCCob($O$10,$P$10,$Q$10,$D38/$AE$10)</f>
        <v>0.80268983615226863</v>
      </c>
      <c r="F38" s="18" cm="1">
        <f t="array" ref="F38">ABCCob($O$11,$P$11,$Q$11,$D38/$AE$11)</f>
        <v>0.57052158905729655</v>
      </c>
      <c r="G38" s="18" cm="1">
        <f t="array" ref="G38">ABCCob($O$12,$P$12,$Q$12,$D38/$AE$12)</f>
        <v>0.39162350630941872</v>
      </c>
      <c r="H38" s="18" cm="1">
        <f t="array" ref="H38">ABCCob($O$13,$P$13,$Q$13,$D38/$AE$13)</f>
        <v>0.15501525902435456</v>
      </c>
      <c r="I38" s="18" t="e" cm="1">
        <f t="array" ref="I38">ABCCob($O$14,$P$14,$Q$14,$D38/$AE$14)</f>
        <v>#VALUE!</v>
      </c>
      <c r="J38" s="18" t="e" cm="1">
        <f t="array" ref="J38">ABCCob($O$15,$P$15,$Q$15,$D38/$AE$15)</f>
        <v>#VALUE!</v>
      </c>
      <c r="K38" s="18" t="e" cm="1">
        <f t="array" ref="K38">ABCCob($O$16,$P$16,$Q$16,$D38/$AE$16)</f>
        <v>#VALUE!</v>
      </c>
      <c r="L38" s="18" t="e" cm="1">
        <f t="array" ref="L38">ABCCob($O$17,$P$17,$Q$17,$D38/$AE$17)</f>
        <v>#VALUE!</v>
      </c>
    </row>
    <row r="39" spans="2:12" x14ac:dyDescent="0.3">
      <c r="B39">
        <v>994</v>
      </c>
      <c r="D39" s="15">
        <f t="shared" si="12"/>
        <v>1492492.4924924925</v>
      </c>
      <c r="E39" s="18" cm="1">
        <f t="array" ref="E39">ABCCob($O$10,$P$10,$Q$10,$D39/$AE$10)</f>
        <v>0.80264244994822109</v>
      </c>
      <c r="F39" s="18" cm="1">
        <f t="array" ref="F39">ABCCob($O$11,$P$11,$Q$11,$D39/$AE$11)</f>
        <v>0.57040276721946326</v>
      </c>
      <c r="G39" s="18" cm="1">
        <f t="array" ref="G39">ABCCob($O$12,$P$12,$Q$12,$D39/$AE$12)</f>
        <v>0.3915475685425519</v>
      </c>
      <c r="H39" s="18" cm="1">
        <f t="array" ref="H39">ABCCob($O$13,$P$13,$Q$13,$D39/$AE$13)</f>
        <v>0.15498764712217583</v>
      </c>
      <c r="I39" s="18" t="e" cm="1">
        <f t="array" ref="I39">ABCCob($O$14,$P$14,$Q$14,$D39/$AE$14)</f>
        <v>#VALUE!</v>
      </c>
      <c r="J39" s="18" t="e" cm="1">
        <f t="array" ref="J39">ABCCob($O$15,$P$15,$Q$15,$D39/$AE$15)</f>
        <v>#VALUE!</v>
      </c>
      <c r="K39" s="18" t="e" cm="1">
        <f t="array" ref="K39">ABCCob($O$16,$P$16,$Q$16,$D39/$AE$16)</f>
        <v>#VALUE!</v>
      </c>
      <c r="L39" s="18" t="e" cm="1">
        <f t="array" ref="L39">ABCCob($O$17,$P$17,$Q$17,$D39/$AE$17)</f>
        <v>#VALUE!</v>
      </c>
    </row>
    <row r="40" spans="2:12" x14ac:dyDescent="0.3">
      <c r="B40">
        <v>993</v>
      </c>
      <c r="D40" s="15">
        <f t="shared" si="12"/>
        <v>1490990.990990991</v>
      </c>
      <c r="E40" s="18" cm="1">
        <f t="array" ref="E40">ABCCob($O$10,$P$10,$Q$10,$D40/$AE$10)</f>
        <v>0.80259497822813541</v>
      </c>
      <c r="F40" s="18" cm="1">
        <f t="array" ref="F40">ABCCob($O$11,$P$11,$Q$11,$D40/$AE$11)</f>
        <v>0.570283755434983</v>
      </c>
      <c r="G40" s="18" cm="1">
        <f t="array" ref="G40">ABCCob($O$12,$P$12,$Q$12,$D40/$AE$12)</f>
        <v>0.39147149331606201</v>
      </c>
      <c r="H40" s="18" cm="1">
        <f t="array" ref="H40">ABCCob($O$13,$P$13,$Q$13,$D40/$AE$13)</f>
        <v>0.15495999100170618</v>
      </c>
      <c r="I40" s="18" t="e" cm="1">
        <f t="array" ref="I40">ABCCob($O$14,$P$14,$Q$14,$D40/$AE$14)</f>
        <v>#VALUE!</v>
      </c>
      <c r="J40" s="18" t="e" cm="1">
        <f t="array" ref="J40">ABCCob($O$15,$P$15,$Q$15,$D40/$AE$15)</f>
        <v>#VALUE!</v>
      </c>
      <c r="K40" s="18" t="e" cm="1">
        <f t="array" ref="K40">ABCCob($O$16,$P$16,$Q$16,$D40/$AE$16)</f>
        <v>#VALUE!</v>
      </c>
      <c r="L40" s="18" t="e" cm="1">
        <f t="array" ref="L40">ABCCob($O$17,$P$17,$Q$17,$D40/$AE$17)</f>
        <v>#VALUE!</v>
      </c>
    </row>
    <row r="41" spans="2:12" x14ac:dyDescent="0.3">
      <c r="B41">
        <v>992</v>
      </c>
      <c r="D41" s="15">
        <f t="shared" si="12"/>
        <v>1489489.4894894895</v>
      </c>
      <c r="E41" s="18" cm="1">
        <f t="array" ref="E41">ABCCob($O$10,$P$10,$Q$10,$D41/$AE$10)</f>
        <v>0.80254742075615271</v>
      </c>
      <c r="F41" s="18" cm="1">
        <f t="array" ref="F41">ABCCob($O$11,$P$11,$Q$11,$D41/$AE$11)</f>
        <v>0.57016455324828663</v>
      </c>
      <c r="G41" s="18" cm="1">
        <f t="array" ref="G41">ABCCob($O$12,$P$12,$Q$12,$D41/$AE$12)</f>
        <v>0.39139528027186493</v>
      </c>
      <c r="H41" s="18" cm="1">
        <f t="array" ref="H41">ABCCob($O$13,$P$13,$Q$13,$D41/$AE$13)</f>
        <v>0.15493229055513996</v>
      </c>
      <c r="I41" s="18" t="e" cm="1">
        <f t="array" ref="I41">ABCCob($O$14,$P$14,$Q$14,$D41/$AE$14)</f>
        <v>#VALUE!</v>
      </c>
      <c r="J41" s="18" t="e" cm="1">
        <f t="array" ref="J41">ABCCob($O$15,$P$15,$Q$15,$D41/$AE$15)</f>
        <v>#VALUE!</v>
      </c>
      <c r="K41" s="18" t="e" cm="1">
        <f t="array" ref="K41">ABCCob($O$16,$P$16,$Q$16,$D41/$AE$16)</f>
        <v>#VALUE!</v>
      </c>
      <c r="L41" s="18" t="e" cm="1">
        <f t="array" ref="L41">ABCCob($O$17,$P$17,$Q$17,$D41/$AE$17)</f>
        <v>#VALUE!</v>
      </c>
    </row>
    <row r="42" spans="2:12" x14ac:dyDescent="0.3">
      <c r="B42">
        <v>991</v>
      </c>
      <c r="D42" s="15">
        <f t="shared" si="12"/>
        <v>1487987.9879879879</v>
      </c>
      <c r="E42" s="18" cm="1">
        <f t="array" ref="E42">ABCCob($O$10,$P$10,$Q$10,$D42/$AE$10)</f>
        <v>0.8024997772955379</v>
      </c>
      <c r="F42" s="18" cm="1">
        <f t="array" ref="F42">ABCCob($O$11,$P$11,$Q$11,$D42/$AE$11)</f>
        <v>0.57004516020234752</v>
      </c>
      <c r="G42" s="18" cm="1">
        <f t="array" ref="G42">ABCCob($O$12,$P$12,$Q$12,$D42/$AE$12)</f>
        <v>0.39131892905066501</v>
      </c>
      <c r="H42" s="18" cm="1">
        <f t="array" ref="H42">ABCCob($O$13,$P$13,$Q$13,$D42/$AE$13)</f>
        <v>0.15490454567431777</v>
      </c>
      <c r="I42" s="18" t="e" cm="1">
        <f t="array" ref="I42">ABCCob($O$14,$P$14,$Q$14,$D42/$AE$14)</f>
        <v>#VALUE!</v>
      </c>
      <c r="J42" s="18" t="e" cm="1">
        <f t="array" ref="J42">ABCCob($O$15,$P$15,$Q$15,$D42/$AE$15)</f>
        <v>#VALUE!</v>
      </c>
      <c r="K42" s="18" t="e" cm="1">
        <f t="array" ref="K42">ABCCob($O$16,$P$16,$Q$16,$D42/$AE$16)</f>
        <v>#VALUE!</v>
      </c>
      <c r="L42" s="18" t="e" cm="1">
        <f t="array" ref="L42">ABCCob($O$17,$P$17,$Q$17,$D42/$AE$17)</f>
        <v>#VALUE!</v>
      </c>
    </row>
    <row r="43" spans="2:12" x14ac:dyDescent="0.3">
      <c r="B43">
        <v>990</v>
      </c>
      <c r="D43" s="15">
        <f t="shared" si="12"/>
        <v>1486486.4864864864</v>
      </c>
      <c r="E43" s="18" cm="1">
        <f t="array" ref="E43">ABCCob($O$10,$P$10,$Q$10,$D43/$AE$10)</f>
        <v>0.80245204760867528</v>
      </c>
      <c r="F43" s="18" cm="1">
        <f t="array" ref="F43">ABCCob($O$11,$P$11,$Q$11,$D43/$AE$11)</f>
        <v>0.56992557583867565</v>
      </c>
      <c r="G43" s="18" cm="1">
        <f t="array" ref="G43">ABCCob($O$12,$P$12,$Q$12,$D43/$AE$12)</f>
        <v>0.39124243929195063</v>
      </c>
      <c r="H43" s="18" cm="1">
        <f t="array" ref="H43">ABCCob($O$13,$P$13,$Q$13,$D43/$AE$13)</f>
        <v>0.15487675625072506</v>
      </c>
      <c r="I43" s="18" t="e" cm="1">
        <f t="array" ref="I43">ABCCob($O$14,$P$14,$Q$14,$D43/$AE$14)</f>
        <v>#VALUE!</v>
      </c>
      <c r="J43" s="18" t="e" cm="1">
        <f t="array" ref="J43">ABCCob($O$15,$P$15,$Q$15,$D43/$AE$15)</f>
        <v>#VALUE!</v>
      </c>
      <c r="K43" s="18" t="e" cm="1">
        <f t="array" ref="K43">ABCCob($O$16,$P$16,$Q$16,$D43/$AE$16)</f>
        <v>#VALUE!</v>
      </c>
      <c r="L43" s="18" t="e" cm="1">
        <f t="array" ref="L43">ABCCob($O$17,$P$17,$Q$17,$D43/$AE$17)</f>
        <v>#VALUE!</v>
      </c>
    </row>
    <row r="44" spans="2:12" x14ac:dyDescent="0.3">
      <c r="B44">
        <v>989</v>
      </c>
      <c r="D44" s="15">
        <f t="shared" si="12"/>
        <v>1484984.9849849851</v>
      </c>
      <c r="E44" s="18" cm="1">
        <f t="array" ref="E44">ABCCob($O$10,$P$10,$Q$10,$D44/$AE$10)</f>
        <v>0.80240423145706496</v>
      </c>
      <c r="F44" s="18" cm="1">
        <f t="array" ref="F44">ABCCob($O$11,$P$11,$Q$11,$D44/$AE$11)</f>
        <v>0.56980579969731193</v>
      </c>
      <c r="G44" s="18" cm="1">
        <f t="array" ref="G44">ABCCob($O$12,$P$12,$Q$12,$D44/$AE$12)</f>
        <v>0.3911658106339887</v>
      </c>
      <c r="H44" s="18" cm="1">
        <f t="array" ref="H44">ABCCob($O$13,$P$13,$Q$13,$D44/$AE$13)</f>
        <v>0.15484892217549068</v>
      </c>
      <c r="I44" s="18" t="e" cm="1">
        <f t="array" ref="I44">ABCCob($O$14,$P$14,$Q$14,$D44/$AE$14)</f>
        <v>#VALUE!</v>
      </c>
      <c r="J44" s="18" t="e" cm="1">
        <f t="array" ref="J44">ABCCob($O$15,$P$15,$Q$15,$D44/$AE$15)</f>
        <v>#VALUE!</v>
      </c>
      <c r="K44" s="18" t="e" cm="1">
        <f t="array" ref="K44">ABCCob($O$16,$P$16,$Q$16,$D44/$AE$16)</f>
        <v>#VALUE!</v>
      </c>
      <c r="L44" s="18" t="e" cm="1">
        <f t="array" ref="L44">ABCCob($O$17,$P$17,$Q$17,$D44/$AE$17)</f>
        <v>#VALUE!</v>
      </c>
    </row>
    <row r="45" spans="2:12" x14ac:dyDescent="0.3">
      <c r="B45">
        <v>988</v>
      </c>
      <c r="D45" s="15">
        <f t="shared" si="12"/>
        <v>1483483.4834834835</v>
      </c>
      <c r="E45" s="18" cm="1">
        <f t="array" ref="E45">ABCCob($O$10,$P$10,$Q$10,$D45/$AE$10)</f>
        <v>0.80235632860131822</v>
      </c>
      <c r="F45" s="18" cm="1">
        <f t="array" ref="F45">ABCCob($O$11,$P$11,$Q$11,$D45/$AE$11)</f>
        <v>0.56968583131682216</v>
      </c>
      <c r="G45" s="18" cm="1">
        <f t="array" ref="G45">ABCCob($O$12,$P$12,$Q$12,$D45/$AE$12)</f>
        <v>0.39108904271381989</v>
      </c>
      <c r="H45" s="18" cm="1">
        <f t="array" ref="H45">ABCCob($O$13,$P$13,$Q$13,$D45/$AE$13)</f>
        <v>0.15482104333938534</v>
      </c>
      <c r="I45" s="18" t="e" cm="1">
        <f t="array" ref="I45">ABCCob($O$14,$P$14,$Q$14,$D45/$AE$14)</f>
        <v>#VALUE!</v>
      </c>
      <c r="J45" s="18" t="e" cm="1">
        <f t="array" ref="J45">ABCCob($O$15,$P$15,$Q$15,$D45/$AE$15)</f>
        <v>#VALUE!</v>
      </c>
      <c r="K45" s="18" t="e" cm="1">
        <f t="array" ref="K45">ABCCob($O$16,$P$16,$Q$16,$D45/$AE$16)</f>
        <v>#VALUE!</v>
      </c>
      <c r="L45" s="18" t="e" cm="1">
        <f t="array" ref="L45">ABCCob($O$17,$P$17,$Q$17,$D45/$AE$17)</f>
        <v>#VALUE!</v>
      </c>
    </row>
    <row r="46" spans="2:12" x14ac:dyDescent="0.3">
      <c r="B46">
        <v>987</v>
      </c>
      <c r="D46" s="15">
        <f t="shared" si="12"/>
        <v>1481981.981981982</v>
      </c>
      <c r="E46" s="18" cm="1">
        <f t="array" ref="E46">ABCCob($O$10,$P$10,$Q$10,$D46/$AE$10)</f>
        <v>0.80230833880115338</v>
      </c>
      <c r="F46" s="18" cm="1">
        <f t="array" ref="F46">ABCCob($O$11,$P$11,$Q$11,$D46/$AE$11)</f>
        <v>0.56956567023429094</v>
      </c>
      <c r="G46" s="18" cm="1">
        <f t="array" ref="G46">ABCCob($O$12,$P$12,$Q$12,$D46/$AE$12)</f>
        <v>0.39101213516725342</v>
      </c>
      <c r="H46" s="18" cm="1">
        <f t="array" ref="H46">ABCCob($O$13,$P$13,$Q$13,$D46/$AE$13)</f>
        <v>0.15479311963282025</v>
      </c>
      <c r="I46" s="18" t="e" cm="1">
        <f t="array" ref="I46">ABCCob($O$14,$P$14,$Q$14,$D46/$AE$14)</f>
        <v>#VALUE!</v>
      </c>
      <c r="J46" s="18" t="e" cm="1">
        <f t="array" ref="J46">ABCCob($O$15,$P$15,$Q$15,$D46/$AE$15)</f>
        <v>#VALUE!</v>
      </c>
      <c r="K46" s="18" t="e" cm="1">
        <f t="array" ref="K46">ABCCob($O$16,$P$16,$Q$16,$D46/$AE$16)</f>
        <v>#VALUE!</v>
      </c>
      <c r="L46" s="18" t="e" cm="1">
        <f t="array" ref="L46">ABCCob($O$17,$P$17,$Q$17,$D46/$AE$17)</f>
        <v>#VALUE!</v>
      </c>
    </row>
    <row r="47" spans="2:12" x14ac:dyDescent="0.3">
      <c r="B47">
        <v>986</v>
      </c>
      <c r="D47" s="15">
        <f t="shared" si="12"/>
        <v>1480480.4804804805</v>
      </c>
      <c r="E47" s="18" cm="1">
        <f t="array" ref="E47">ABCCob($O$10,$P$10,$Q$10,$D47/$AE$10)</f>
        <v>0.80226026181539212</v>
      </c>
      <c r="F47" s="18" cm="1">
        <f t="array" ref="F47">ABCCob($O$11,$P$11,$Q$11,$D47/$AE$11)</f>
        <v>0.56944531598531645</v>
      </c>
      <c r="G47" s="18" cm="1">
        <f t="array" ref="G47">ABCCob($O$12,$P$12,$Q$12,$D47/$AE$12)</f>
        <v>0.39093508762886181</v>
      </c>
      <c r="H47" s="18" cm="1">
        <f t="array" ref="H47">ABCCob($O$13,$P$13,$Q$13,$D47/$AE$13)</f>
        <v>0.15476515094584542</v>
      </c>
      <c r="I47" s="18" t="e" cm="1">
        <f t="array" ref="I47">ABCCob($O$14,$P$14,$Q$14,$D47/$AE$14)</f>
        <v>#VALUE!</v>
      </c>
      <c r="J47" s="18" t="e" cm="1">
        <f t="array" ref="J47">ABCCob($O$15,$P$15,$Q$15,$D47/$AE$15)</f>
        <v>#VALUE!</v>
      </c>
      <c r="K47" s="18" t="e" cm="1">
        <f t="array" ref="K47">ABCCob($O$16,$P$16,$Q$16,$D47/$AE$16)</f>
        <v>#VALUE!</v>
      </c>
      <c r="L47" s="18" t="e" cm="1">
        <f t="array" ref="L47">ABCCob($O$17,$P$17,$Q$17,$D47/$AE$17)</f>
        <v>#VALUE!</v>
      </c>
    </row>
    <row r="48" spans="2:12" x14ac:dyDescent="0.3">
      <c r="B48">
        <v>985</v>
      </c>
      <c r="D48" s="15">
        <f t="shared" si="12"/>
        <v>1478978.9789789789</v>
      </c>
      <c r="E48" s="18" cm="1">
        <f t="array" ref="E48">ABCCob($O$10,$P$10,$Q$10,$D48/$AE$10)</f>
        <v>0.80221209740195465</v>
      </c>
      <c r="F48" s="18" cm="1">
        <f t="array" ref="F48">ABCCob($O$11,$P$11,$Q$11,$D48/$AE$11)</f>
        <v>0.56932476810400345</v>
      </c>
      <c r="G48" s="18" cm="1">
        <f t="array" ref="G48">ABCCob($O$12,$P$12,$Q$12,$D48/$AE$12)</f>
        <v>0.3908578997319761</v>
      </c>
      <c r="H48" s="18" cm="1">
        <f t="array" ref="H48">ABCCob($O$13,$P$13,$Q$13,$D48/$AE$13)</f>
        <v>0.15473713716814838</v>
      </c>
      <c r="I48" s="18" t="e" cm="1">
        <f t="array" ref="I48">ABCCob($O$14,$P$14,$Q$14,$D48/$AE$14)</f>
        <v>#VALUE!</v>
      </c>
      <c r="J48" s="18" t="e" cm="1">
        <f t="array" ref="J48">ABCCob($O$15,$P$15,$Q$15,$D48/$AE$15)</f>
        <v>#VALUE!</v>
      </c>
      <c r="K48" s="18" t="e" cm="1">
        <f t="array" ref="K48">ABCCob($O$16,$P$16,$Q$16,$D48/$AE$16)</f>
        <v>#VALUE!</v>
      </c>
      <c r="L48" s="18" t="e" cm="1">
        <f t="array" ref="L48">ABCCob($O$17,$P$17,$Q$17,$D48/$AE$17)</f>
        <v>#VALUE!</v>
      </c>
    </row>
    <row r="49" spans="2:12" x14ac:dyDescent="0.3">
      <c r="B49">
        <v>984</v>
      </c>
      <c r="D49" s="15">
        <f t="shared" si="12"/>
        <v>1477477.4774774774</v>
      </c>
      <c r="E49" s="18" cm="1">
        <f t="array" ref="E49">ABCCob($O$10,$P$10,$Q$10,$D49/$AE$10)</f>
        <v>0.80216384531785589</v>
      </c>
      <c r="F49" s="18" cm="1">
        <f t="array" ref="F49">ABCCob($O$11,$P$11,$Q$11,$D49/$AE$11)</f>
        <v>0.56920402612295806</v>
      </c>
      <c r="G49" s="18" cm="1">
        <f t="array" ref="G49">ABCCob($O$12,$P$12,$Q$12,$D49/$AE$12)</f>
        <v>0.39078057110868036</v>
      </c>
      <c r="H49" s="18" cm="1">
        <f t="array" ref="H49">ABCCob($O$13,$P$13,$Q$13,$D49/$AE$13)</f>
        <v>0.15470907818905261</v>
      </c>
      <c r="I49" s="18" t="e" cm="1">
        <f t="array" ref="I49">ABCCob($O$14,$P$14,$Q$14,$D49/$AE$14)</f>
        <v>#VALUE!</v>
      </c>
      <c r="J49" s="18" t="e" cm="1">
        <f t="array" ref="J49">ABCCob($O$15,$P$15,$Q$15,$D49/$AE$15)</f>
        <v>#VALUE!</v>
      </c>
      <c r="K49" s="18" t="e" cm="1">
        <f t="array" ref="K49">ABCCob($O$16,$P$16,$Q$16,$D49/$AE$16)</f>
        <v>#VALUE!</v>
      </c>
      <c r="L49" s="18" t="e" cm="1">
        <f t="array" ref="L49">ABCCob($O$17,$P$17,$Q$17,$D49/$AE$17)</f>
        <v>#VALUE!</v>
      </c>
    </row>
    <row r="50" spans="2:12" x14ac:dyDescent="0.3">
      <c r="B50">
        <v>983</v>
      </c>
      <c r="D50" s="15">
        <f t="shared" si="12"/>
        <v>1475975.9759759761</v>
      </c>
      <c r="E50" s="18" cm="1">
        <f t="array" ref="E50">ABCCob($O$10,$P$10,$Q$10,$D50/$AE$10)</f>
        <v>0.80211550531920073</v>
      </c>
      <c r="F50" s="18" cm="1">
        <f t="array" ref="F50">ABCCob($O$11,$P$11,$Q$11,$D50/$AE$11)</f>
        <v>0.56908308957328146</v>
      </c>
      <c r="G50" s="18" cm="1">
        <f t="array" ref="G50">ABCCob($O$12,$P$12,$Q$12,$D50/$AE$12)</f>
        <v>0.39070310138980657</v>
      </c>
      <c r="H50" s="18" cm="1">
        <f t="array" ref="H50">ABCCob($O$13,$P$13,$Q$13,$D50/$AE$13)</f>
        <v>0.15468097389751592</v>
      </c>
      <c r="I50" s="18" t="e" cm="1">
        <f t="array" ref="I50">ABCCob($O$14,$P$14,$Q$14,$D50/$AE$14)</f>
        <v>#VALUE!</v>
      </c>
      <c r="J50" s="18" t="e" cm="1">
        <f t="array" ref="J50">ABCCob($O$15,$P$15,$Q$15,$D50/$AE$15)</f>
        <v>#VALUE!</v>
      </c>
      <c r="K50" s="18" t="e" cm="1">
        <f t="array" ref="K50">ABCCob($O$16,$P$16,$Q$16,$D50/$AE$16)</f>
        <v>#VALUE!</v>
      </c>
      <c r="L50" s="18" t="e" cm="1">
        <f t="array" ref="L50">ABCCob($O$17,$P$17,$Q$17,$D50/$AE$17)</f>
        <v>#VALUE!</v>
      </c>
    </row>
    <row r="51" spans="2:12" x14ac:dyDescent="0.3">
      <c r="B51">
        <v>982</v>
      </c>
      <c r="D51" s="15">
        <f t="shared" si="12"/>
        <v>1474474.4744744746</v>
      </c>
      <c r="E51" s="18" cm="1">
        <f t="array" ref="E51">ABCCob($O$10,$P$10,$Q$10,$D51/$AE$10)</f>
        <v>0.80206707716118053</v>
      </c>
      <c r="F51" s="18" cm="1">
        <f t="array" ref="F51">ABCCob($O$11,$P$11,$Q$11,$D51/$AE$11)</f>
        <v>0.56896195798456384</v>
      </c>
      <c r="G51" s="18" cm="1">
        <f t="array" ref="G51">ABCCob($O$12,$P$12,$Q$12,$D51/$AE$12)</f>
        <v>0.39062549020492954</v>
      </c>
      <c r="H51" s="18" cm="1">
        <f t="array" ref="H51">ABCCob($O$13,$P$13,$Q$13,$D51/$AE$13)</f>
        <v>0.15465282418212903</v>
      </c>
      <c r="I51" s="18" t="e" cm="1">
        <f t="array" ref="I51">ABCCob($O$14,$P$14,$Q$14,$D51/$AE$14)</f>
        <v>#VALUE!</v>
      </c>
      <c r="J51" s="18" t="e" cm="1">
        <f t="array" ref="J51">ABCCob($O$15,$P$15,$Q$15,$D51/$AE$15)</f>
        <v>#VALUE!</v>
      </c>
      <c r="K51" s="18" t="e" cm="1">
        <f t="array" ref="K51">ABCCob($O$16,$P$16,$Q$16,$D51/$AE$16)</f>
        <v>#VALUE!</v>
      </c>
      <c r="L51" s="18" t="e" cm="1">
        <f t="array" ref="L51">ABCCob($O$17,$P$17,$Q$17,$D51/$AE$17)</f>
        <v>#VALUE!</v>
      </c>
    </row>
    <row r="52" spans="2:12" x14ac:dyDescent="0.3">
      <c r="B52">
        <v>981</v>
      </c>
      <c r="D52" s="15">
        <f t="shared" si="12"/>
        <v>1472972.972972973</v>
      </c>
      <c r="E52" s="18" cm="1">
        <f t="array" ref="E52">ABCCob($O$10,$P$10,$Q$10,$D52/$AE$10)</f>
        <v>0.80201856059806786</v>
      </c>
      <c r="F52" s="18" cm="1">
        <f t="array" ref="F52">ABCCob($O$11,$P$11,$Q$11,$D52/$AE$11)</f>
        <v>0.56884063088487813</v>
      </c>
      <c r="G52" s="18" cm="1">
        <f t="array" ref="G52">ABCCob($O$12,$P$12,$Q$12,$D52/$AE$12)</f>
        <v>0.39054773718236147</v>
      </c>
      <c r="H52" s="18" cm="1">
        <f t="array" ref="H52">ABCCob($O$13,$P$13,$Q$13,$D52/$AE$13)</f>
        <v>0.15462462893111412</v>
      </c>
      <c r="I52" s="18" t="e" cm="1">
        <f t="array" ref="I52">ABCCob($O$14,$P$14,$Q$14,$D52/$AE$14)</f>
        <v>#VALUE!</v>
      </c>
      <c r="J52" s="18" t="e" cm="1">
        <f t="array" ref="J52">ABCCob($O$15,$P$15,$Q$15,$D52/$AE$15)</f>
        <v>#VALUE!</v>
      </c>
      <c r="K52" s="18" t="e" cm="1">
        <f t="array" ref="K52">ABCCob($O$16,$P$16,$Q$16,$D52/$AE$16)</f>
        <v>#VALUE!</v>
      </c>
      <c r="L52" s="18" t="e" cm="1">
        <f t="array" ref="L52">ABCCob($O$17,$P$17,$Q$17,$D52/$AE$17)</f>
        <v>#VALUE!</v>
      </c>
    </row>
    <row r="53" spans="2:12" x14ac:dyDescent="0.3">
      <c r="B53">
        <v>980</v>
      </c>
      <c r="D53" s="15">
        <f t="shared" si="12"/>
        <v>1471471.4714714715</v>
      </c>
      <c r="E53" s="18" cm="1">
        <f t="array" ref="E53">ABCCob($O$10,$P$10,$Q$10,$D53/$AE$10)</f>
        <v>0.80196995538321303</v>
      </c>
      <c r="F53" s="18" cm="1">
        <f t="array" ref="F53">ABCCob($O$11,$P$11,$Q$11,$D53/$AE$11)</f>
        <v>0.56871910780077439</v>
      </c>
      <c r="G53" s="18" cm="1">
        <f t="array" ref="G53">ABCCob($O$12,$P$12,$Q$12,$D53/$AE$12)</f>
        <v>0.3904698419491468</v>
      </c>
      <c r="H53" s="18" cm="1">
        <f t="array" ref="H53">ABCCob($O$13,$P$13,$Q$13,$D53/$AE$13)</f>
        <v>0.15459638803232306</v>
      </c>
      <c r="I53" s="18" t="e" cm="1">
        <f t="array" ref="I53">ABCCob($O$14,$P$14,$Q$14,$D53/$AE$14)</f>
        <v>#VALUE!</v>
      </c>
      <c r="J53" s="18" t="e" cm="1">
        <f t="array" ref="J53">ABCCob($O$15,$P$15,$Q$15,$D53/$AE$15)</f>
        <v>#VALUE!</v>
      </c>
      <c r="K53" s="18" t="e" cm="1">
        <f t="array" ref="K53">ABCCob($O$16,$P$16,$Q$16,$D53/$AE$16)</f>
        <v>#VALUE!</v>
      </c>
      <c r="L53" s="18" t="e" cm="1">
        <f t="array" ref="L53">ABCCob($O$17,$P$17,$Q$17,$D53/$AE$17)</f>
        <v>#VALUE!</v>
      </c>
    </row>
    <row r="54" spans="2:12" x14ac:dyDescent="0.3">
      <c r="B54">
        <v>979</v>
      </c>
      <c r="D54" s="15">
        <f t="shared" si="12"/>
        <v>1469969.9699699699</v>
      </c>
      <c r="E54" s="18" cm="1">
        <f t="array" ref="E54">ABCCob($O$10,$P$10,$Q$10,$D54/$AE$10)</f>
        <v>0.80192126126903907</v>
      </c>
      <c r="F54" s="18" cm="1">
        <f t="array" ref="F54">ABCCob($O$11,$P$11,$Q$11,$D54/$AE$11)</f>
        <v>0.56859738825727291</v>
      </c>
      <c r="G54" s="18" cm="1">
        <f t="array" ref="G54">ABCCob($O$12,$P$12,$Q$12,$D54/$AE$12)</f>
        <v>0.3903918041310569</v>
      </c>
      <c r="H54" s="18" cm="1">
        <f t="array" ref="H54">ABCCob($O$13,$P$13,$Q$13,$D54/$AE$13)</f>
        <v>0.15456810137323609</v>
      </c>
      <c r="I54" s="18" t="e" cm="1">
        <f t="array" ref="I54">ABCCob($O$14,$P$14,$Q$14,$D54/$AE$14)</f>
        <v>#VALUE!</v>
      </c>
      <c r="J54" s="18" t="e" cm="1">
        <f t="array" ref="J54">ABCCob($O$15,$P$15,$Q$15,$D54/$AE$15)</f>
        <v>#VALUE!</v>
      </c>
      <c r="K54" s="18" t="e" cm="1">
        <f t="array" ref="K54">ABCCob($O$16,$P$16,$Q$16,$D54/$AE$16)</f>
        <v>#VALUE!</v>
      </c>
      <c r="L54" s="18" t="e" cm="1">
        <f t="array" ref="L54">ABCCob($O$17,$P$17,$Q$17,$D54/$AE$17)</f>
        <v>#VALUE!</v>
      </c>
    </row>
    <row r="55" spans="2:12" x14ac:dyDescent="0.3">
      <c r="B55">
        <v>978</v>
      </c>
      <c r="D55" s="15">
        <f t="shared" si="12"/>
        <v>1468468.4684684684</v>
      </c>
      <c r="E55" s="18" cm="1">
        <f t="array" ref="E55">ABCCob($O$10,$P$10,$Q$10,$D55/$AE$10)</f>
        <v>0.80187247800703776</v>
      </c>
      <c r="F55" s="18" cm="1">
        <f t="array" ref="F55">ABCCob($O$11,$P$11,$Q$11,$D55/$AE$11)</f>
        <v>0.56847547177785884</v>
      </c>
      <c r="G55" s="18" cm="1">
        <f t="array" ref="G55">ABCCob($O$12,$P$12,$Q$12,$D55/$AE$12)</f>
        <v>0.39031362335258485</v>
      </c>
      <c r="H55" s="18" cm="1">
        <f t="array" ref="H55">ABCCob($O$13,$P$13,$Q$13,$D55/$AE$13)</f>
        <v>0.15453976884096021</v>
      </c>
      <c r="I55" s="18" t="e" cm="1">
        <f t="array" ref="I55">ABCCob($O$14,$P$14,$Q$14,$D55/$AE$14)</f>
        <v>#VALUE!</v>
      </c>
      <c r="J55" s="18" t="e" cm="1">
        <f t="array" ref="J55">ABCCob($O$15,$P$15,$Q$15,$D55/$AE$15)</f>
        <v>#VALUE!</v>
      </c>
      <c r="K55" s="18" t="e" cm="1">
        <f t="array" ref="K55">ABCCob($O$16,$P$16,$Q$16,$D55/$AE$16)</f>
        <v>#VALUE!</v>
      </c>
      <c r="L55" s="18" t="e" cm="1">
        <f t="array" ref="L55">ABCCob($O$17,$P$17,$Q$17,$D55/$AE$17)</f>
        <v>#VALUE!</v>
      </c>
    </row>
    <row r="56" spans="2:12" x14ac:dyDescent="0.3">
      <c r="B56">
        <v>977</v>
      </c>
      <c r="D56" s="15">
        <f t="shared" si="12"/>
        <v>1466966.9669669671</v>
      </c>
      <c r="E56" s="18" cm="1">
        <f t="array" ref="E56">ABCCob($O$10,$P$10,$Q$10,$D56/$AE$10)</f>
        <v>0.80182360534776509</v>
      </c>
      <c r="F56" s="18" cm="1">
        <f t="array" ref="F56">ABCCob($O$11,$P$11,$Q$11,$D56/$AE$11)</f>
        <v>0.5683533578844755</v>
      </c>
      <c r="G56" s="18" cm="1">
        <f t="array" ref="G56">ABCCob($O$12,$P$12,$Q$12,$D56/$AE$12)</f>
        <v>0.39023529923693989</v>
      </c>
      <c r="H56" s="18" cm="1">
        <f t="array" ref="H56">ABCCob($O$13,$P$13,$Q$13,$D56/$AE$13)</f>
        <v>0.15451139032222755</v>
      </c>
      <c r="I56" s="18" t="e" cm="1">
        <f t="array" ref="I56">ABCCob($O$14,$P$14,$Q$14,$D56/$AE$14)</f>
        <v>#VALUE!</v>
      </c>
      <c r="J56" s="18" t="e" cm="1">
        <f t="array" ref="J56">ABCCob($O$15,$P$15,$Q$15,$D56/$AE$15)</f>
        <v>#VALUE!</v>
      </c>
      <c r="K56" s="18" t="e" cm="1">
        <f t="array" ref="K56">ABCCob($O$16,$P$16,$Q$16,$D56/$AE$16)</f>
        <v>#VALUE!</v>
      </c>
      <c r="L56" s="18" t="e" cm="1">
        <f t="array" ref="L56">ABCCob($O$17,$P$17,$Q$17,$D56/$AE$17)</f>
        <v>#VALUE!</v>
      </c>
    </row>
    <row r="57" spans="2:12" x14ac:dyDescent="0.3">
      <c r="B57">
        <v>976</v>
      </c>
      <c r="D57" s="15">
        <f t="shared" si="12"/>
        <v>1465465.4654654653</v>
      </c>
      <c r="E57" s="18" cm="1">
        <f t="array" ref="E57">ABCCob($O$10,$P$10,$Q$10,$D57/$AE$10)</f>
        <v>0.80177464304083668</v>
      </c>
      <c r="F57" s="18" cm="1">
        <f t="array" ref="F57">ABCCob($O$11,$P$11,$Q$11,$D57/$AE$11)</f>
        <v>0.56823104609751807</v>
      </c>
      <c r="G57" s="18" cm="1">
        <f t="array" ref="G57">ABCCob($O$12,$P$12,$Q$12,$D57/$AE$12)</f>
        <v>0.39015683140604213</v>
      </c>
      <c r="H57" s="18" cm="1">
        <f t="array" ref="H57">ABCCob($O$13,$P$13,$Q$13,$D57/$AE$13)</f>
        <v>0.15448296570339382</v>
      </c>
      <c r="I57" s="18" t="e" cm="1">
        <f t="array" ref="I57">ABCCob($O$14,$P$14,$Q$14,$D57/$AE$14)</f>
        <v>#VALUE!</v>
      </c>
      <c r="J57" s="18" t="e" cm="1">
        <f t="array" ref="J57">ABCCob($O$15,$P$15,$Q$15,$D57/$AE$15)</f>
        <v>#VALUE!</v>
      </c>
      <c r="K57" s="18" t="e" cm="1">
        <f t="array" ref="K57">ABCCob($O$16,$P$16,$Q$16,$D57/$AE$16)</f>
        <v>#VALUE!</v>
      </c>
      <c r="L57" s="18" t="e" cm="1">
        <f t="array" ref="L57">ABCCob($O$17,$P$17,$Q$17,$D57/$AE$17)</f>
        <v>#VALUE!</v>
      </c>
    </row>
    <row r="58" spans="2:12" x14ac:dyDescent="0.3">
      <c r="B58">
        <v>975</v>
      </c>
      <c r="D58" s="15">
        <f t="shared" si="12"/>
        <v>1463963.963963964</v>
      </c>
      <c r="E58" s="18" cm="1">
        <f t="array" ref="E58">ABCCob($O$10,$P$10,$Q$10,$D58/$AE$10)</f>
        <v>0.80172559083492356</v>
      </c>
      <c r="F58" s="18" cm="1">
        <f t="array" ref="F58">ABCCob($O$11,$P$11,$Q$11,$D58/$AE$11)</f>
        <v>0.56810853593582744</v>
      </c>
      <c r="G58" s="18" cm="1">
        <f t="array" ref="G58">ABCCob($O$12,$P$12,$Q$12,$D58/$AE$12)</f>
        <v>0.39007821948051724</v>
      </c>
      <c r="H58" s="18" cm="1">
        <f t="array" ref="H58">ABCCob($O$13,$P$13,$Q$13,$D58/$AE$13)</f>
        <v>0.15445449487043686</v>
      </c>
      <c r="I58" s="18" t="e" cm="1">
        <f t="array" ref="I58">ABCCob($O$14,$P$14,$Q$14,$D58/$AE$14)</f>
        <v>#VALUE!</v>
      </c>
      <c r="J58" s="18" t="e" cm="1">
        <f t="array" ref="J58">ABCCob($O$15,$P$15,$Q$15,$D58/$AE$15)</f>
        <v>#VALUE!</v>
      </c>
      <c r="K58" s="18" t="e" cm="1">
        <f t="array" ref="K58">ABCCob($O$16,$P$16,$Q$16,$D58/$AE$16)</f>
        <v>#VALUE!</v>
      </c>
      <c r="L58" s="18" t="e" cm="1">
        <f t="array" ref="L58">ABCCob($O$17,$P$17,$Q$17,$D58/$AE$17)</f>
        <v>#VALUE!</v>
      </c>
    </row>
    <row r="59" spans="2:12" x14ac:dyDescent="0.3">
      <c r="B59">
        <v>974</v>
      </c>
      <c r="D59" s="15">
        <f t="shared" si="12"/>
        <v>1462462.4624624625</v>
      </c>
      <c r="E59" s="18" cm="1">
        <f t="array" ref="E59">ABCCob($O$10,$P$10,$Q$10,$D59/$AE$10)</f>
        <v>0.80167644847774755</v>
      </c>
      <c r="F59" s="18" cm="1">
        <f t="array" ref="F59">ABCCob($O$11,$P$11,$Q$11,$D59/$AE$11)</f>
        <v>0.56798582691668431</v>
      </c>
      <c r="G59" s="18" cm="1">
        <f t="array" ref="G59">ABCCob($O$12,$P$12,$Q$12,$D59/$AE$12)</f>
        <v>0.38999946307969091</v>
      </c>
      <c r="H59" s="18" cm="1">
        <f t="array" ref="H59">ABCCob($O$13,$P$13,$Q$13,$D59/$AE$13)</f>
        <v>0.15442597770895489</v>
      </c>
      <c r="I59" s="18" t="e" cm="1">
        <f t="array" ref="I59">ABCCob($O$14,$P$14,$Q$14,$D59/$AE$14)</f>
        <v>#VALUE!</v>
      </c>
      <c r="J59" s="18" t="e" cm="1">
        <f t="array" ref="J59">ABCCob($O$15,$P$15,$Q$15,$D59/$AE$15)</f>
        <v>#VALUE!</v>
      </c>
      <c r="K59" s="18" t="e" cm="1">
        <f t="array" ref="K59">ABCCob($O$16,$P$16,$Q$16,$D59/$AE$16)</f>
        <v>#VALUE!</v>
      </c>
      <c r="L59" s="18" t="e" cm="1">
        <f t="array" ref="L59">ABCCob($O$17,$P$17,$Q$17,$D59/$AE$17)</f>
        <v>#VALUE!</v>
      </c>
    </row>
    <row r="60" spans="2:12" x14ac:dyDescent="0.3">
      <c r="B60">
        <v>973</v>
      </c>
      <c r="D60" s="15">
        <f t="shared" si="12"/>
        <v>1460960.9609609609</v>
      </c>
      <c r="E60" s="18" cm="1">
        <f t="array" ref="E60">ABCCob($O$10,$P$10,$Q$10,$D60/$AE$10)</f>
        <v>0.80162721571607687</v>
      </c>
      <c r="F60" s="18" cm="1">
        <f t="array" ref="F60">ABCCob($O$11,$P$11,$Q$11,$D60/$AE$11)</f>
        <v>0.56786291855580229</v>
      </c>
      <c r="G60" s="18" cm="1">
        <f t="array" ref="G60">ABCCob($O$12,$P$12,$Q$12,$D60/$AE$12)</f>
        <v>0.38992056182158341</v>
      </c>
      <c r="H60" s="18" cm="1">
        <f t="array" ref="H60">ABCCob($O$13,$P$13,$Q$13,$D60/$AE$13)</f>
        <v>0.15439741410416502</v>
      </c>
      <c r="I60" s="18" t="e" cm="1">
        <f t="array" ref="I60">ABCCob($O$14,$P$14,$Q$14,$D60/$AE$14)</f>
        <v>#VALUE!</v>
      </c>
      <c r="J60" s="18" t="e" cm="1">
        <f t="array" ref="J60">ABCCob($O$15,$P$15,$Q$15,$D60/$AE$15)</f>
        <v>#VALUE!</v>
      </c>
      <c r="K60" s="18" t="e" cm="1">
        <f t="array" ref="K60">ABCCob($O$16,$P$16,$Q$16,$D60/$AE$16)</f>
        <v>#VALUE!</v>
      </c>
      <c r="L60" s="18" t="e" cm="1">
        <f t="array" ref="L60">ABCCob($O$17,$P$17,$Q$17,$D60/$AE$17)</f>
        <v>#VALUE!</v>
      </c>
    </row>
    <row r="61" spans="2:12" x14ac:dyDescent="0.3">
      <c r="B61">
        <v>972</v>
      </c>
      <c r="D61" s="15">
        <f t="shared" si="12"/>
        <v>1459459.4594594596</v>
      </c>
      <c r="E61" s="18" cm="1">
        <f t="array" ref="E61">ABCCob($O$10,$P$10,$Q$10,$D61/$AE$10)</f>
        <v>0.80157789229572118</v>
      </c>
      <c r="F61" s="18" cm="1">
        <f t="array" ref="F61">ABCCob($O$11,$P$11,$Q$11,$D61/$AE$11)</f>
        <v>0.56773981036732157</v>
      </c>
      <c r="G61" s="18" cm="1">
        <f t="array" ref="G61">ABCCob($O$12,$P$12,$Q$12,$D61/$AE$12)</f>
        <v>0.38984151532290423</v>
      </c>
      <c r="H61" s="18" cm="1">
        <f t="array" ref="H61">ABCCob($O$13,$P$13,$Q$13,$D61/$AE$13)</f>
        <v>0.15436880394090166</v>
      </c>
      <c r="I61" s="18" t="e" cm="1">
        <f t="array" ref="I61">ABCCob($O$14,$P$14,$Q$14,$D61/$AE$14)</f>
        <v>#VALUE!</v>
      </c>
      <c r="J61" s="18" t="e" cm="1">
        <f t="array" ref="J61">ABCCob($O$15,$P$15,$Q$15,$D61/$AE$15)</f>
        <v>#VALUE!</v>
      </c>
      <c r="K61" s="18" t="e" cm="1">
        <f t="array" ref="K61">ABCCob($O$16,$P$16,$Q$16,$D61/$AE$16)</f>
        <v>#VALUE!</v>
      </c>
      <c r="L61" s="18" t="e" cm="1">
        <f t="array" ref="L61">ABCCob($O$17,$P$17,$Q$17,$D61/$AE$17)</f>
        <v>#VALUE!</v>
      </c>
    </row>
    <row r="62" spans="2:12" x14ac:dyDescent="0.3">
      <c r="B62">
        <v>971</v>
      </c>
      <c r="D62" s="15">
        <f t="shared" si="12"/>
        <v>1457957.9579579579</v>
      </c>
      <c r="E62" s="18" cm="1">
        <f t="array" ref="E62">ABCCob($O$10,$P$10,$Q$10,$D62/$AE$10)</f>
        <v>0.80152847796152771</v>
      </c>
      <c r="F62" s="18" cm="1">
        <f t="array" ref="F62">ABCCob($O$11,$P$11,$Q$11,$D62/$AE$11)</f>
        <v>0.56761650186380308</v>
      </c>
      <c r="G62" s="18" cm="1">
        <f t="array" ref="G62">ABCCob($O$12,$P$12,$Q$12,$D62/$AE$12)</f>
        <v>0.38976232319904641</v>
      </c>
      <c r="H62" s="18" cm="1">
        <f t="array" ref="H62">ABCCob($O$13,$P$13,$Q$13,$D62/$AE$13)</f>
        <v>0.15434014710361479</v>
      </c>
      <c r="I62" s="18" t="e" cm="1">
        <f t="array" ref="I62">ABCCob($O$14,$P$14,$Q$14,$D62/$AE$14)</f>
        <v>#VALUE!</v>
      </c>
      <c r="J62" s="18" t="e" cm="1">
        <f t="array" ref="J62">ABCCob($O$15,$P$15,$Q$15,$D62/$AE$15)</f>
        <v>#VALUE!</v>
      </c>
      <c r="K62" s="18" t="e" cm="1">
        <f t="array" ref="K62">ABCCob($O$16,$P$16,$Q$16,$D62/$AE$16)</f>
        <v>#VALUE!</v>
      </c>
      <c r="L62" s="18" t="e" cm="1">
        <f t="array" ref="L62">ABCCob($O$17,$P$17,$Q$17,$D62/$AE$17)</f>
        <v>#VALUE!</v>
      </c>
    </row>
    <row r="63" spans="2:12" x14ac:dyDescent="0.3">
      <c r="B63">
        <v>970</v>
      </c>
      <c r="D63" s="15">
        <f t="shared" si="12"/>
        <v>1456456.4564564563</v>
      </c>
      <c r="E63" s="18" cm="1">
        <f t="array" ref="E63">ABCCob($O$10,$P$10,$Q$10,$D63/$AE$10)</f>
        <v>0.8014789724573762</v>
      </c>
      <c r="F63" s="18" cm="1">
        <f t="array" ref="F63">ABCCob($O$11,$P$11,$Q$11,$D63/$AE$11)</f>
        <v>0.56749299255622154</v>
      </c>
      <c r="G63" s="18" cm="1">
        <f t="array" ref="G63">ABCCob($O$12,$P$12,$Q$12,$D63/$AE$12)</f>
        <v>0.38968298506408117</v>
      </c>
      <c r="H63" s="18" cm="1">
        <f t="array" ref="H63">ABCCob($O$13,$P$13,$Q$13,$D63/$AE$13)</f>
        <v>0.15431144347636852</v>
      </c>
      <c r="I63" s="18" t="e" cm="1">
        <f t="array" ref="I63">ABCCob($O$14,$P$14,$Q$14,$D63/$AE$14)</f>
        <v>#VALUE!</v>
      </c>
      <c r="J63" s="18" t="e" cm="1">
        <f t="array" ref="J63">ABCCob($O$15,$P$15,$Q$15,$D63/$AE$15)</f>
        <v>#VALUE!</v>
      </c>
      <c r="K63" s="18" t="e" cm="1">
        <f t="array" ref="K63">ABCCob($O$16,$P$16,$Q$16,$D63/$AE$16)</f>
        <v>#VALUE!</v>
      </c>
      <c r="L63" s="18" t="e" cm="1">
        <f t="array" ref="L63">ABCCob($O$17,$P$17,$Q$17,$D63/$AE$17)</f>
        <v>#VALUE!</v>
      </c>
    </row>
    <row r="64" spans="2:12" x14ac:dyDescent="0.3">
      <c r="B64">
        <v>969</v>
      </c>
      <c r="D64" s="15">
        <f t="shared" si="12"/>
        <v>1454954.954954955</v>
      </c>
      <c r="E64" s="18" cm="1">
        <f t="array" ref="E64">ABCCob($O$10,$P$10,$Q$10,$D64/$AE$10)</f>
        <v>0.80142937552617421</v>
      </c>
      <c r="F64" s="18" cm="1">
        <f t="array" ref="F64">ABCCob($O$11,$P$11,$Q$11,$D64/$AE$11)</f>
        <v>0.56736928195395908</v>
      </c>
      <c r="G64" s="18" cm="1">
        <f t="array" ref="G64">ABCCob($O$12,$P$12,$Q$12,$D64/$AE$12)</f>
        <v>0.38960350053075221</v>
      </c>
      <c r="H64" s="18" cm="1">
        <f t="array" ref="H64">ABCCob($O$13,$P$13,$Q$13,$D64/$AE$13)</f>
        <v>0.15428269294283939</v>
      </c>
      <c r="I64" s="18" t="e" cm="1">
        <f t="array" ref="I64">ABCCob($O$14,$P$14,$Q$14,$D64/$AE$14)</f>
        <v>#VALUE!</v>
      </c>
      <c r="J64" s="18" t="e" cm="1">
        <f t="array" ref="J64">ABCCob($O$15,$P$15,$Q$15,$D64/$AE$15)</f>
        <v>#VALUE!</v>
      </c>
      <c r="K64" s="18" t="e" cm="1">
        <f t="array" ref="K64">ABCCob($O$16,$P$16,$Q$16,$D64/$AE$16)</f>
        <v>#VALUE!</v>
      </c>
      <c r="L64" s="18" t="e" cm="1">
        <f t="array" ref="L64">ABCCob($O$17,$P$17,$Q$17,$D64/$AE$17)</f>
        <v>#VALUE!</v>
      </c>
    </row>
    <row r="65" spans="2:20" x14ac:dyDescent="0.3">
      <c r="B65">
        <v>968</v>
      </c>
      <c r="D65" s="15">
        <f t="shared" si="12"/>
        <v>1453453.4534534535</v>
      </c>
      <c r="E65" s="18" cm="1">
        <f t="array" ref="E65">ABCCob($O$10,$P$10,$Q$10,$D65/$AE$10)</f>
        <v>0.80137968690985284</v>
      </c>
      <c r="F65" s="18" cm="1">
        <f t="array" ref="F65">ABCCob($O$11,$P$11,$Q$11,$D65/$AE$11)</f>
        <v>0.56724536956479887</v>
      </c>
      <c r="G65" s="18" cm="1">
        <f t="array" ref="G65">ABCCob($O$12,$P$12,$Q$12,$D65/$AE$12)</f>
        <v>0.38952386921047016</v>
      </c>
      <c r="H65" s="18" cm="1">
        <f t="array" ref="H65">ABCCob($O$13,$P$13,$Q$13,$D65/$AE$13)</f>
        <v>0.15425389538631462</v>
      </c>
      <c r="I65" s="18" t="e" cm="1">
        <f t="array" ref="I65">ABCCob($O$14,$P$14,$Q$14,$D65/$AE$14)</f>
        <v>#VALUE!</v>
      </c>
      <c r="J65" s="18" t="e" cm="1">
        <f t="array" ref="J65">ABCCob($O$15,$P$15,$Q$15,$D65/$AE$15)</f>
        <v>#VALUE!</v>
      </c>
      <c r="K65" s="18" t="e" cm="1">
        <f t="array" ref="K65">ABCCob($O$16,$P$16,$Q$16,$D65/$AE$16)</f>
        <v>#VALUE!</v>
      </c>
      <c r="L65" s="18" t="e" cm="1">
        <f t="array" ref="L65">ABCCob($O$17,$P$17,$Q$17,$D65/$AE$17)</f>
        <v>#VALUE!</v>
      </c>
    </row>
    <row r="66" spans="2:20" x14ac:dyDescent="0.3">
      <c r="B66">
        <v>967</v>
      </c>
      <c r="D66" s="15">
        <f t="shared" si="12"/>
        <v>1451951.951951952</v>
      </c>
      <c r="E66" s="18" cm="1">
        <f t="array" ref="E66">ABCCob($O$10,$P$10,$Q$10,$D66/$AE$10)</f>
        <v>0.80132990634936185</v>
      </c>
      <c r="F66" s="18" cm="1">
        <f t="array" ref="F66">ABCCob($O$11,$P$11,$Q$11,$D66/$AE$11)</f>
        <v>0.56712125489491871</v>
      </c>
      <c r="G66" s="18" cm="1">
        <f t="array" ref="G66">ABCCob($O$12,$P$12,$Q$12,$D66/$AE$12)</f>
        <v>0.38944409071330693</v>
      </c>
      <c r="H66" s="18" cm="1">
        <f t="array" ref="H66">ABCCob($O$13,$P$13,$Q$13,$D66/$AE$13)</f>
        <v>0.15422505068969075</v>
      </c>
      <c r="I66" s="18" t="e" cm="1">
        <f t="array" ref="I66">ABCCob($O$14,$P$14,$Q$14,$D66/$AE$14)</f>
        <v>#VALUE!</v>
      </c>
      <c r="J66" s="18" t="e" cm="1">
        <f t="array" ref="J66">ABCCob($O$15,$P$15,$Q$15,$D66/$AE$15)</f>
        <v>#VALUE!</v>
      </c>
      <c r="K66" s="18" t="e" cm="1">
        <f t="array" ref="K66">ABCCob($O$16,$P$16,$Q$16,$D66/$AE$16)</f>
        <v>#VALUE!</v>
      </c>
      <c r="L66" s="18" t="e" cm="1">
        <f t="array" ref="L66">ABCCob($O$17,$P$17,$Q$17,$D66/$AE$17)</f>
        <v>#VALUE!</v>
      </c>
      <c r="S66" s="16">
        <f>Sinergias!C85</f>
        <v>103.77565075222657</v>
      </c>
      <c r="T66" t="s">
        <v>30</v>
      </c>
    </row>
    <row r="67" spans="2:20" x14ac:dyDescent="0.3">
      <c r="B67">
        <v>966</v>
      </c>
      <c r="D67" s="15">
        <f t="shared" si="12"/>
        <v>1450450.4504504504</v>
      </c>
      <c r="E67" s="18" cm="1">
        <f t="array" ref="E67">ABCCob($O$10,$P$10,$Q$10,$D67/$AE$10)</f>
        <v>0.80128003358466493</v>
      </c>
      <c r="F67" s="18" cm="1">
        <f t="array" ref="F67">ABCCob($O$11,$P$11,$Q$11,$D67/$AE$11)</f>
        <v>0.56699693744888413</v>
      </c>
      <c r="G67" s="18" cm="1">
        <f t="array" ref="G67">ABCCob($O$12,$P$12,$Q$12,$D67/$AE$12)</f>
        <v>0.38936416464799029</v>
      </c>
      <c r="H67" s="18" cm="1">
        <f t="array" ref="H67">ABCCob($O$13,$P$13,$Q$13,$D67/$AE$13)</f>
        <v>0.15419615873547166</v>
      </c>
      <c r="I67" s="18" t="e" cm="1">
        <f t="array" ref="I67">ABCCob($O$14,$P$14,$Q$14,$D67/$AE$14)</f>
        <v>#VALUE!</v>
      </c>
      <c r="J67" s="18" t="e" cm="1">
        <f t="array" ref="J67">ABCCob($O$15,$P$15,$Q$15,$D67/$AE$15)</f>
        <v>#VALUE!</v>
      </c>
      <c r="K67" s="18" t="e" cm="1">
        <f t="array" ref="K67">ABCCob($O$16,$P$16,$Q$16,$D67/$AE$16)</f>
        <v>#VALUE!</v>
      </c>
      <c r="L67" s="18" t="e" cm="1">
        <f t="array" ref="L67">ABCCob($O$17,$P$17,$Q$17,$D67/$AE$17)</f>
        <v>#VALUE!</v>
      </c>
    </row>
    <row r="68" spans="2:20" x14ac:dyDescent="0.3">
      <c r="B68">
        <v>965</v>
      </c>
      <c r="D68" s="15">
        <f t="shared" si="12"/>
        <v>1448948.9489489489</v>
      </c>
      <c r="E68" s="18" cm="1">
        <f t="array" ref="E68">ABCCob($O$10,$P$10,$Q$10,$D68/$AE$10)</f>
        <v>0.80123006835473509</v>
      </c>
      <c r="F68" s="18" cm="1">
        <f t="array" ref="F68">ABCCob($O$11,$P$11,$Q$11,$D68/$AE$11)</f>
        <v>0.56687241672964228</v>
      </c>
      <c r="G68" s="18" cm="1">
        <f t="array" ref="G68">ABCCob($O$12,$P$12,$Q$12,$D68/$AE$12)</f>
        <v>0.38928409062189778</v>
      </c>
      <c r="H68" s="18" cm="1">
        <f t="array" ref="H68">ABCCob($O$13,$P$13,$Q$13,$D68/$AE$13)</f>
        <v>0.15416721940576719</v>
      </c>
      <c r="I68" s="18" t="e" cm="1">
        <f t="array" ref="I68">ABCCob($O$14,$P$14,$Q$14,$D68/$AE$14)</f>
        <v>#VALUE!</v>
      </c>
      <c r="J68" s="18" t="e" cm="1">
        <f t="array" ref="J68">ABCCob($O$15,$P$15,$Q$15,$D68/$AE$15)</f>
        <v>#VALUE!</v>
      </c>
      <c r="K68" s="18" t="e" cm="1">
        <f t="array" ref="K68">ABCCob($O$16,$P$16,$Q$16,$D68/$AE$16)</f>
        <v>#VALUE!</v>
      </c>
      <c r="L68" s="18" t="e" cm="1">
        <f t="array" ref="L68">ABCCob($O$17,$P$17,$Q$17,$D68/$AE$17)</f>
        <v>#VALUE!</v>
      </c>
    </row>
    <row r="69" spans="2:20" x14ac:dyDescent="0.3">
      <c r="B69">
        <v>964</v>
      </c>
      <c r="D69" s="15">
        <f t="shared" si="12"/>
        <v>1447447.4474474476</v>
      </c>
      <c r="E69" s="18" cm="1">
        <f t="array" ref="E69">ABCCob($O$10,$P$10,$Q$10,$D69/$AE$10)</f>
        <v>0.80118001039754982</v>
      </c>
      <c r="F69" s="18" cm="1">
        <f t="array" ref="F69">ABCCob($O$11,$P$11,$Q$11,$D69/$AE$11)</f>
        <v>0.56674769223851496</v>
      </c>
      <c r="G69" s="18" cm="1">
        <f t="array" ref="G69">ABCCob($O$12,$P$12,$Q$12,$D69/$AE$12)</f>
        <v>0.38920386824105152</v>
      </c>
      <c r="H69" s="18" cm="1">
        <f t="array" ref="H69">ABCCob($O$13,$P$13,$Q$13,$D69/$AE$13)</f>
        <v>0.15413823258229131</v>
      </c>
      <c r="I69" s="18" t="e" cm="1">
        <f t="array" ref="I69">ABCCob($O$14,$P$14,$Q$14,$D69/$AE$14)</f>
        <v>#VALUE!</v>
      </c>
      <c r="J69" s="18" t="e" cm="1">
        <f t="array" ref="J69">ABCCob($O$15,$P$15,$Q$15,$D69/$AE$15)</f>
        <v>#VALUE!</v>
      </c>
      <c r="K69" s="18" t="e" cm="1">
        <f t="array" ref="K69">ABCCob($O$16,$P$16,$Q$16,$D69/$AE$16)</f>
        <v>#VALUE!</v>
      </c>
      <c r="L69" s="18" t="e" cm="1">
        <f t="array" ref="L69">ABCCob($O$17,$P$17,$Q$17,$D69/$AE$17)</f>
        <v>#VALUE!</v>
      </c>
    </row>
    <row r="70" spans="2:20" x14ac:dyDescent="0.3">
      <c r="B70">
        <v>963</v>
      </c>
      <c r="D70" s="15">
        <f t="shared" si="12"/>
        <v>1445945.945945946</v>
      </c>
      <c r="E70" s="18" cm="1">
        <f t="array" ref="E70">ABCCob($O$10,$P$10,$Q$10,$D70/$AE$10)</f>
        <v>0.8011298594500863</v>
      </c>
      <c r="F70" s="18" cm="1">
        <f t="array" ref="F70">ABCCob($O$11,$P$11,$Q$11,$D70/$AE$11)</f>
        <v>0.5666227634751918</v>
      </c>
      <c r="G70" s="18" cm="1">
        <f t="array" ref="G70">ABCCob($O$12,$P$12,$Q$12,$D70/$AE$12)</f>
        <v>0.38912349711011202</v>
      </c>
      <c r="H70" s="18" cm="1">
        <f t="array" ref="H70">ABCCob($O$13,$P$13,$Q$13,$D70/$AE$13)</f>
        <v>0.15410919814636057</v>
      </c>
      <c r="I70" s="18" t="e" cm="1">
        <f t="array" ref="I70">ABCCob($O$14,$P$14,$Q$14,$D70/$AE$14)</f>
        <v>#VALUE!</v>
      </c>
      <c r="J70" s="18" t="e" cm="1">
        <f t="array" ref="J70">ABCCob($O$15,$P$15,$Q$15,$D70/$AE$15)</f>
        <v>#VALUE!</v>
      </c>
      <c r="K70" s="18" t="e" cm="1">
        <f t="array" ref="K70">ABCCob($O$16,$P$16,$Q$16,$D70/$AE$16)</f>
        <v>#VALUE!</v>
      </c>
      <c r="L70" s="18" t="e" cm="1">
        <f t="array" ref="L70">ABCCob($O$17,$P$17,$Q$17,$D70/$AE$17)</f>
        <v>#VALUE!</v>
      </c>
    </row>
    <row r="71" spans="2:20" x14ac:dyDescent="0.3">
      <c r="B71">
        <v>962</v>
      </c>
      <c r="D71" s="15">
        <f t="shared" si="12"/>
        <v>1444444.4444444443</v>
      </c>
      <c r="E71" s="18" cm="1">
        <f t="array" ref="E71">ABCCob($O$10,$P$10,$Q$10,$D71/$AE$10)</f>
        <v>0.80107961524831661</v>
      </c>
      <c r="F71" s="18" cm="1">
        <f t="array" ref="F71">ABCCob($O$11,$P$11,$Q$11,$D71/$AE$11)</f>
        <v>0.56649762993772435</v>
      </c>
      <c r="G71" s="18" cm="1">
        <f t="array" ref="G71">ABCCob($O$12,$P$12,$Q$12,$D71/$AE$12)</f>
        <v>0.38904297683237266</v>
      </c>
      <c r="H71" s="18" cm="1">
        <f t="array" ref="H71">ABCCob($O$13,$P$13,$Q$13,$D71/$AE$13)</f>
        <v>0.15408011597889223</v>
      </c>
      <c r="I71" s="18" t="e" cm="1">
        <f t="array" ref="I71">ABCCob($O$14,$P$14,$Q$14,$D71/$AE$14)</f>
        <v>#VALUE!</v>
      </c>
      <c r="J71" s="18" t="e" cm="1">
        <f t="array" ref="J71">ABCCob($O$15,$P$15,$Q$15,$D71/$AE$15)</f>
        <v>#VALUE!</v>
      </c>
      <c r="K71" s="18" t="e" cm="1">
        <f t="array" ref="K71">ABCCob($O$16,$P$16,$Q$16,$D71/$AE$16)</f>
        <v>#VALUE!</v>
      </c>
      <c r="L71" s="18" t="e" cm="1">
        <f t="array" ref="L71">ABCCob($O$17,$P$17,$Q$17,$D71/$AE$17)</f>
        <v>#VALUE!</v>
      </c>
    </row>
    <row r="72" spans="2:20" x14ac:dyDescent="0.3">
      <c r="B72">
        <v>961</v>
      </c>
      <c r="D72" s="15">
        <f t="shared" si="12"/>
        <v>1442942.942942943</v>
      </c>
      <c r="E72" s="18" cm="1">
        <f t="array" ref="E72">ABCCob($O$10,$P$10,$Q$10,$D72/$AE$10)</f>
        <v>0.80102927752720321</v>
      </c>
      <c r="F72" s="18" cm="1">
        <f t="array" ref="F72">ABCCob($O$11,$P$11,$Q$11,$D72/$AE$11)</f>
        <v>0.56637229112251841</v>
      </c>
      <c r="G72" s="18" cm="1">
        <f t="array" ref="G72">ABCCob($O$12,$P$12,$Q$12,$D72/$AE$12)</f>
        <v>0.38896230700975387</v>
      </c>
      <c r="H72" s="18" cm="1">
        <f t="array" ref="H72">ABCCob($O$13,$P$13,$Q$13,$D72/$AE$13)</f>
        <v>0.15405098596040284</v>
      </c>
      <c r="I72" s="18" t="e" cm="1">
        <f t="array" ref="I72">ABCCob($O$14,$P$14,$Q$14,$D72/$AE$14)</f>
        <v>#VALUE!</v>
      </c>
      <c r="J72" s="18" t="e" cm="1">
        <f t="array" ref="J72">ABCCob($O$15,$P$15,$Q$15,$D72/$AE$15)</f>
        <v>#VALUE!</v>
      </c>
      <c r="K72" s="18" t="e" cm="1">
        <f t="array" ref="K72">ABCCob($O$16,$P$16,$Q$16,$D72/$AE$16)</f>
        <v>#VALUE!</v>
      </c>
      <c r="L72" s="18" t="e" cm="1">
        <f t="array" ref="L72">ABCCob($O$17,$P$17,$Q$17,$D72/$AE$17)</f>
        <v>#VALUE!</v>
      </c>
    </row>
    <row r="73" spans="2:20" x14ac:dyDescent="0.3">
      <c r="B73">
        <v>960</v>
      </c>
      <c r="D73" s="15">
        <f t="shared" si="12"/>
        <v>1441441.4414414414</v>
      </c>
      <c r="E73" s="18" cm="1">
        <f t="array" ref="E73">ABCCob($O$10,$P$10,$Q$10,$D73/$AE$10)</f>
        <v>0.80097884602069336</v>
      </c>
      <c r="F73" s="18" cm="1">
        <f t="array" ref="F73">ABCCob($O$11,$P$11,$Q$11,$D73/$AE$11)</f>
        <v>0.56624674652432805</v>
      </c>
      <c r="G73" s="18" cm="1">
        <f t="array" ref="G73">ABCCob($O$12,$P$12,$Q$12,$D73/$AE$12)</f>
        <v>0.38888148724279736</v>
      </c>
      <c r="H73" s="18" cm="1">
        <f t="array" ref="H73">ABCCob($O$13,$P$13,$Q$13,$D73/$AE$13)</f>
        <v>0.15402180797100623</v>
      </c>
      <c r="I73" s="18" t="e" cm="1">
        <f t="array" ref="I73">ABCCob($O$14,$P$14,$Q$14,$D73/$AE$14)</f>
        <v>#VALUE!</v>
      </c>
      <c r="J73" s="18" t="e" cm="1">
        <f t="array" ref="J73">ABCCob($O$15,$P$15,$Q$15,$D73/$AE$15)</f>
        <v>#VALUE!</v>
      </c>
      <c r="K73" s="18" t="e" cm="1">
        <f t="array" ref="K73">ABCCob($O$16,$P$16,$Q$16,$D73/$AE$16)</f>
        <v>#VALUE!</v>
      </c>
      <c r="L73" s="18" t="e" cm="1">
        <f t="array" ref="L73">ABCCob($O$17,$P$17,$Q$17,$D73/$AE$17)</f>
        <v>#VALUE!</v>
      </c>
    </row>
    <row r="74" spans="2:20" x14ac:dyDescent="0.3">
      <c r="B74">
        <v>959</v>
      </c>
      <c r="D74" s="15">
        <f t="shared" si="12"/>
        <v>1439939.9399399399</v>
      </c>
      <c r="E74" s="18" cm="1">
        <f t="array" ref="E74">ABCCob($O$10,$P$10,$Q$10,$D74/$AE$10)</f>
        <v>0.80092832046171503</v>
      </c>
      <c r="F74" s="18" cm="1">
        <f t="array" ref="F74">ABCCob($O$11,$P$11,$Q$11,$D74/$AE$11)</f>
        <v>0.56612099563624829</v>
      </c>
      <c r="G74" s="18" cm="1">
        <f t="array" ref="G74">ABCCob($O$12,$P$12,$Q$12,$D74/$AE$12)</f>
        <v>0.38880051713066016</v>
      </c>
      <c r="H74" s="18" cm="1">
        <f t="array" ref="H74">ABCCob($O$13,$P$13,$Q$13,$D74/$AE$13)</f>
        <v>0.15399258189041212</v>
      </c>
      <c r="I74" s="18" t="e" cm="1">
        <f t="array" ref="I74">ABCCob($O$14,$P$14,$Q$14,$D74/$AE$14)</f>
        <v>#VALUE!</v>
      </c>
      <c r="J74" s="18" t="e" cm="1">
        <f t="array" ref="J74">ABCCob($O$15,$P$15,$Q$15,$D74/$AE$15)</f>
        <v>#VALUE!</v>
      </c>
      <c r="K74" s="18" t="e" cm="1">
        <f t="array" ref="K74">ABCCob($O$16,$P$16,$Q$16,$D74/$AE$16)</f>
        <v>#VALUE!</v>
      </c>
      <c r="L74" s="18" t="e" cm="1">
        <f t="array" ref="L74">ABCCob($O$17,$P$17,$Q$17,$D74/$AE$17)</f>
        <v>#VALUE!</v>
      </c>
    </row>
    <row r="75" spans="2:20" x14ac:dyDescent="0.3">
      <c r="B75">
        <v>958</v>
      </c>
      <c r="D75" s="15">
        <f t="shared" si="12"/>
        <v>1438438.4384384386</v>
      </c>
      <c r="E75" s="18" cm="1">
        <f t="array" ref="E75">ABCCob($O$10,$P$10,$Q$10,$D75/$AE$10)</f>
        <v>0.80087770058217134</v>
      </c>
      <c r="F75" s="18" cm="1">
        <f t="array" ref="F75">ABCCob($O$11,$P$11,$Q$11,$D75/$AE$11)</f>
        <v>0.56599503794970885</v>
      </c>
      <c r="G75" s="18" cm="1">
        <f t="array" ref="G75">ABCCob($O$12,$P$12,$Q$12,$D75/$AE$12)</f>
        <v>0.3887193962711088</v>
      </c>
      <c r="H75" s="18" cm="1">
        <f t="array" ref="H75">ABCCob($O$13,$P$13,$Q$13,$D75/$AE$13)</f>
        <v>0.15396330759792418</v>
      </c>
      <c r="I75" s="18" t="e" cm="1">
        <f t="array" ref="I75">ABCCob($O$14,$P$14,$Q$14,$D75/$AE$14)</f>
        <v>#VALUE!</v>
      </c>
      <c r="J75" s="18" t="e" cm="1">
        <f t="array" ref="J75">ABCCob($O$15,$P$15,$Q$15,$D75/$AE$15)</f>
        <v>#VALUE!</v>
      </c>
      <c r="K75" s="18" t="e" cm="1">
        <f t="array" ref="K75">ABCCob($O$16,$P$16,$Q$16,$D75/$AE$16)</f>
        <v>#VALUE!</v>
      </c>
      <c r="L75" s="18" t="e" cm="1">
        <f t="array" ref="L75">ABCCob($O$17,$P$17,$Q$17,$D75/$AE$17)</f>
        <v>#VALUE!</v>
      </c>
    </row>
    <row r="76" spans="2:20" x14ac:dyDescent="0.3">
      <c r="B76">
        <v>957</v>
      </c>
      <c r="D76" s="15">
        <f t="shared" si="12"/>
        <v>1436936.9369369368</v>
      </c>
      <c r="E76" s="18" cm="1">
        <f t="array" ref="E76">ABCCob($O$10,$P$10,$Q$10,$D76/$AE$10)</f>
        <v>0.80082698611293601</v>
      </c>
      <c r="F76" s="18" cm="1">
        <f t="array" ref="F76">ABCCob($O$11,$P$11,$Q$11,$D76/$AE$11)</f>
        <v>0.56586887295446664</v>
      </c>
      <c r="G76" s="18" cm="1">
        <f t="array" ref="G76">ABCCob($O$12,$P$12,$Q$12,$D76/$AE$12)</f>
        <v>0.38863812426051342</v>
      </c>
      <c r="H76" s="18" cm="1">
        <f t="array" ref="H76">ABCCob($O$13,$P$13,$Q$13,$D76/$AE$13)</f>
        <v>0.15393398497243829</v>
      </c>
      <c r="I76" s="18" t="e" cm="1">
        <f t="array" ref="I76">ABCCob($O$14,$P$14,$Q$14,$D76/$AE$14)</f>
        <v>#VALUE!</v>
      </c>
      <c r="J76" s="18" t="e" cm="1">
        <f t="array" ref="J76">ABCCob($O$15,$P$15,$Q$15,$D76/$AE$15)</f>
        <v>#VALUE!</v>
      </c>
      <c r="K76" s="18" t="e" cm="1">
        <f t="array" ref="K76">ABCCob($O$16,$P$16,$Q$16,$D76/$AE$16)</f>
        <v>#VALUE!</v>
      </c>
      <c r="L76" s="18" t="e" cm="1">
        <f t="array" ref="L76">ABCCob($O$17,$P$17,$Q$17,$D76/$AE$17)</f>
        <v>#VALUE!</v>
      </c>
    </row>
    <row r="77" spans="2:20" x14ac:dyDescent="0.3">
      <c r="B77">
        <v>956</v>
      </c>
      <c r="D77" s="15">
        <f t="shared" si="12"/>
        <v>1435435.4354354355</v>
      </c>
      <c r="E77" s="18" cm="1">
        <f t="array" ref="E77">ABCCob($O$10,$P$10,$Q$10,$D77/$AE$10)</f>
        <v>0.80077617678384849</v>
      </c>
      <c r="F77" s="18" cm="1">
        <f t="array" ref="F77">ABCCob($O$11,$P$11,$Q$11,$D77/$AE$11)</f>
        <v>0.56574250013859939</v>
      </c>
      <c r="G77" s="18" cm="1">
        <f t="array" ref="G77">ABCCob($O$12,$P$12,$Q$12,$D77/$AE$12)</f>
        <v>0.38855670069384196</v>
      </c>
      <c r="H77" s="18" cm="1">
        <f t="array" ref="H77">ABCCob($O$13,$P$13,$Q$13,$D77/$AE$13)</f>
        <v>0.15390461389244106</v>
      </c>
      <c r="I77" s="18" t="e" cm="1">
        <f t="array" ref="I77">ABCCob($O$14,$P$14,$Q$14,$D77/$AE$14)</f>
        <v>#VALUE!</v>
      </c>
      <c r="J77" s="18" t="e" cm="1">
        <f t="array" ref="J77">ABCCob($O$15,$P$15,$Q$15,$D77/$AE$15)</f>
        <v>#VALUE!</v>
      </c>
      <c r="K77" s="18" t="e" cm="1">
        <f t="array" ref="K77">ABCCob($O$16,$P$16,$Q$16,$D77/$AE$16)</f>
        <v>#VALUE!</v>
      </c>
      <c r="L77" s="18" t="e" cm="1">
        <f t="array" ref="L77">ABCCob($O$17,$P$17,$Q$17,$D77/$AE$17)</f>
        <v>#VALUE!</v>
      </c>
    </row>
    <row r="78" spans="2:20" x14ac:dyDescent="0.3">
      <c r="B78">
        <v>955</v>
      </c>
      <c r="D78" s="15">
        <f t="shared" si="12"/>
        <v>1433933.933933934</v>
      </c>
      <c r="E78" s="18" cm="1">
        <f t="array" ref="E78">ABCCob($O$10,$P$10,$Q$10,$D78/$AE$10)</f>
        <v>0.80072527232370816</v>
      </c>
      <c r="F78" s="18" cm="1">
        <f t="array" ref="F78">ABCCob($O$11,$P$11,$Q$11,$D78/$AE$11)</f>
        <v>0.56561591898849861</v>
      </c>
      <c r="G78" s="18" cm="1">
        <f t="array" ref="G78">ABCCob($O$12,$P$12,$Q$12,$D78/$AE$12)</f>
        <v>0.38847512516465393</v>
      </c>
      <c r="H78" s="18" cm="1">
        <f t="array" ref="H78">ABCCob($O$13,$P$13,$Q$13,$D78/$AE$13)</f>
        <v>0.15387519423600779</v>
      </c>
      <c r="I78" s="18" t="e" cm="1">
        <f t="array" ref="I78">ABCCob($O$14,$P$14,$Q$14,$D78/$AE$14)</f>
        <v>#VALUE!</v>
      </c>
      <c r="J78" s="18" t="e" cm="1">
        <f t="array" ref="J78">ABCCob($O$15,$P$15,$Q$15,$D78/$AE$15)</f>
        <v>#VALUE!</v>
      </c>
      <c r="K78" s="18" t="e" cm="1">
        <f t="array" ref="K78">ABCCob($O$16,$P$16,$Q$16,$D78/$AE$16)</f>
        <v>#VALUE!</v>
      </c>
      <c r="L78" s="18" t="e" cm="1">
        <f t="array" ref="L78">ABCCob($O$17,$P$17,$Q$17,$D78/$AE$17)</f>
        <v>#VALUE!</v>
      </c>
    </row>
    <row r="79" spans="2:20" x14ac:dyDescent="0.3">
      <c r="B79">
        <v>954</v>
      </c>
      <c r="D79" s="15">
        <f t="shared" si="12"/>
        <v>1432432.4324324324</v>
      </c>
      <c r="E79" s="18" cm="1">
        <f t="array" ref="E79">ABCCob($O$10,$P$10,$Q$10,$D79/$AE$10)</f>
        <v>0.80067427246027045</v>
      </c>
      <c r="F79" s="18" cm="1">
        <f t="array" ref="F79">ABCCob($O$11,$P$11,$Q$11,$D79/$AE$11)</f>
        <v>0.5654891289888625</v>
      </c>
      <c r="G79" s="18" cm="1">
        <f t="array" ref="G79">ABCCob($O$12,$P$12,$Q$12,$D79/$AE$12)</f>
        <v>0.38839339726509459</v>
      </c>
      <c r="H79" s="18" cm="1">
        <f t="array" ref="H79">ABCCob($O$13,$P$13,$Q$13,$D79/$AE$13)</f>
        <v>0.15384572588080089</v>
      </c>
      <c r="I79" s="18" t="e" cm="1">
        <f t="array" ref="I79">ABCCob($O$14,$P$14,$Q$14,$D79/$AE$14)</f>
        <v>#VALUE!</v>
      </c>
      <c r="J79" s="18" t="e" cm="1">
        <f t="array" ref="J79">ABCCob($O$15,$P$15,$Q$15,$D79/$AE$15)</f>
        <v>#VALUE!</v>
      </c>
      <c r="K79" s="18" t="e" cm="1">
        <f t="array" ref="K79">ABCCob($O$16,$P$16,$Q$16,$D79/$AE$16)</f>
        <v>#VALUE!</v>
      </c>
      <c r="L79" s="18" t="e" cm="1">
        <f t="array" ref="L79">ABCCob($O$17,$P$17,$Q$17,$D79/$AE$17)</f>
        <v>#VALUE!</v>
      </c>
    </row>
    <row r="80" spans="2:20" x14ac:dyDescent="0.3">
      <c r="B80">
        <v>953</v>
      </c>
      <c r="D80" s="15">
        <f t="shared" si="12"/>
        <v>1430930.9309309309</v>
      </c>
      <c r="E80" s="18" cm="1">
        <f t="array" ref="E80">ABCCob($O$10,$P$10,$Q$10,$D80/$AE$10)</f>
        <v>0.80062317692024076</v>
      </c>
      <c r="F80" s="18" cm="1">
        <f t="array" ref="F80">ABCCob($O$11,$P$11,$Q$11,$D80/$AE$11)</f>
        <v>0.56536212962268917</v>
      </c>
      <c r="G80" s="18" cm="1">
        <f t="array" ref="G80">ABCCob($O$12,$P$12,$Q$12,$D80/$AE$12)</f>
        <v>0.38831151658588897</v>
      </c>
      <c r="H80" s="18" cm="1">
        <f t="array" ref="H80">ABCCob($O$13,$P$13,$Q$13,$D80/$AE$13)</f>
        <v>0.15381620870406809</v>
      </c>
      <c r="I80" s="18" t="e" cm="1">
        <f t="array" ref="I80">ABCCob($O$14,$P$14,$Q$14,$D80/$AE$14)</f>
        <v>#VALUE!</v>
      </c>
      <c r="J80" s="18" t="e" cm="1">
        <f t="array" ref="J80">ABCCob($O$15,$P$15,$Q$15,$D80/$AE$15)</f>
        <v>#VALUE!</v>
      </c>
      <c r="K80" s="18" t="e" cm="1">
        <f t="array" ref="K80">ABCCob($O$16,$P$16,$Q$16,$D80/$AE$16)</f>
        <v>#VALUE!</v>
      </c>
      <c r="L80" s="18" t="e" cm="1">
        <f t="array" ref="L80">ABCCob($O$17,$P$17,$Q$17,$D80/$AE$17)</f>
        <v>#VALUE!</v>
      </c>
    </row>
    <row r="81" spans="2:12" x14ac:dyDescent="0.3">
      <c r="B81">
        <v>952</v>
      </c>
      <c r="D81" s="15">
        <f t="shared" si="12"/>
        <v>1429429.4294294294</v>
      </c>
      <c r="E81" s="18" cm="1">
        <f t="array" ref="E81">ABCCob($O$10,$P$10,$Q$10,$D81/$AE$10)</f>
        <v>0.80057198542926999</v>
      </c>
      <c r="F81" s="18" cm="1">
        <f t="array" ref="F81">ABCCob($O$11,$P$11,$Q$11,$D81/$AE$11)</f>
        <v>0.56523492037126932</v>
      </c>
      <c r="G81" s="18" cm="1">
        <f t="array" ref="G81">ABCCob($O$12,$P$12,$Q$12,$D81/$AE$12)</f>
        <v>0.38822948271633567</v>
      </c>
      <c r="H81" s="18" cm="1">
        <f t="array" ref="H81">ABCCob($O$13,$P$13,$Q$13,$D81/$AE$13)</f>
        <v>0.15378664258264063</v>
      </c>
      <c r="I81" s="18" t="e" cm="1">
        <f t="array" ref="I81">ABCCob($O$14,$P$14,$Q$14,$D81/$AE$14)</f>
        <v>#VALUE!</v>
      </c>
      <c r="J81" s="18" t="e" cm="1">
        <f t="array" ref="J81">ABCCob($O$15,$P$15,$Q$15,$D81/$AE$15)</f>
        <v>#VALUE!</v>
      </c>
      <c r="K81" s="18" t="e" cm="1">
        <f t="array" ref="K81">ABCCob($O$16,$P$16,$Q$16,$D81/$AE$16)</f>
        <v>#VALUE!</v>
      </c>
      <c r="L81" s="18" t="e" cm="1">
        <f t="array" ref="L81">ABCCob($O$17,$P$17,$Q$17,$D81/$AE$17)</f>
        <v>#VALUE!</v>
      </c>
    </row>
    <row r="82" spans="2:12" x14ac:dyDescent="0.3">
      <c r="B82">
        <v>951</v>
      </c>
      <c r="D82" s="15">
        <f t="shared" si="12"/>
        <v>1427927.9279279278</v>
      </c>
      <c r="E82" s="18" cm="1">
        <f t="array" ref="E82">ABCCob($O$10,$P$10,$Q$10,$D82/$AE$10)</f>
        <v>0.80052069771194934</v>
      </c>
      <c r="F82" s="18" cm="1">
        <f t="array" ref="F82">ABCCob($O$11,$P$11,$Q$11,$D82/$AE$11)</f>
        <v>0.56510750071417981</v>
      </c>
      <c r="G82" s="18" cm="1">
        <f t="array" ref="G82">ABCCob($O$12,$P$12,$Q$12,$D82/$AE$12)</f>
        <v>0.38814729524430097</v>
      </c>
      <c r="H82" s="18" cm="1">
        <f t="array" ref="H82">ABCCob($O$13,$P$13,$Q$13,$D82/$AE$13)</f>
        <v>0.15375702739293148</v>
      </c>
      <c r="I82" s="18" t="e" cm="1">
        <f t="array" ref="I82">ABCCob($O$14,$P$14,$Q$14,$D82/$AE$14)</f>
        <v>#VALUE!</v>
      </c>
      <c r="J82" s="18" t="e" cm="1">
        <f t="array" ref="J82">ABCCob($O$15,$P$15,$Q$15,$D82/$AE$15)</f>
        <v>#VALUE!</v>
      </c>
      <c r="K82" s="18" t="e" cm="1">
        <f t="array" ref="K82">ABCCob($O$16,$P$16,$Q$16,$D82/$AE$16)</f>
        <v>#VALUE!</v>
      </c>
      <c r="L82" s="18" t="e" cm="1">
        <f t="array" ref="L82">ABCCob($O$17,$P$17,$Q$17,$D82/$AE$17)</f>
        <v>#VALUE!</v>
      </c>
    </row>
    <row r="83" spans="2:12" x14ac:dyDescent="0.3">
      <c r="B83">
        <v>950</v>
      </c>
      <c r="D83" s="15">
        <f t="shared" si="12"/>
        <v>1426426.4264264265</v>
      </c>
      <c r="E83" s="18" cm="1">
        <f t="array" ref="E83">ABCCob($O$10,$P$10,$Q$10,$D83/$AE$10)</f>
        <v>0.80046931349180472</v>
      </c>
      <c r="F83" s="18" cm="1">
        <f t="array" ref="F83">ABCCob($O$11,$P$11,$Q$11,$D83/$AE$11)</f>
        <v>0.56497987012927564</v>
      </c>
      <c r="G83" s="18" cm="1">
        <f t="array" ref="G83">ABCCob($O$12,$P$12,$Q$12,$D83/$AE$12)</f>
        <v>0.38806495375621247</v>
      </c>
      <c r="H83" s="18" cm="1">
        <f t="array" ref="H83">ABCCob($O$13,$P$13,$Q$13,$D83/$AE$13)</f>
        <v>0.15372736301093368</v>
      </c>
      <c r="I83" s="18" t="e" cm="1">
        <f t="array" ref="I83">ABCCob($O$14,$P$14,$Q$14,$D83/$AE$14)</f>
        <v>#VALUE!</v>
      </c>
      <c r="J83" s="18" t="e" cm="1">
        <f t="array" ref="J83">ABCCob($O$15,$P$15,$Q$15,$D83/$AE$15)</f>
        <v>#VALUE!</v>
      </c>
      <c r="K83" s="18" t="e" cm="1">
        <f t="array" ref="K83">ABCCob($O$16,$P$16,$Q$16,$D83/$AE$16)</f>
        <v>#VALUE!</v>
      </c>
      <c r="L83" s="18" t="e" cm="1">
        <f t="array" ref="L83">ABCCob($O$17,$P$17,$Q$17,$D83/$AE$17)</f>
        <v>#VALUE!</v>
      </c>
    </row>
    <row r="84" spans="2:12" x14ac:dyDescent="0.3">
      <c r="B84">
        <v>949</v>
      </c>
      <c r="D84" s="15">
        <f t="shared" si="12"/>
        <v>1424924.924924925</v>
      </c>
      <c r="E84" s="18" cm="1">
        <f t="array" ref="E84">ABCCob($O$10,$P$10,$Q$10,$D84/$AE$10)</f>
        <v>0.80041783249129217</v>
      </c>
      <c r="F84" s="18" cm="1">
        <f t="array" ref="F84">ABCCob($O$11,$P$11,$Q$11,$D84/$AE$11)</f>
        <v>0.56485202809268387</v>
      </c>
      <c r="G84" s="18" cm="1">
        <f t="array" ref="G84">ABCCob($O$12,$P$12,$Q$12,$D84/$AE$12)</f>
        <v>0.38798245783705321</v>
      </c>
      <c r="H84" s="18" cm="1">
        <f t="array" ref="H84">ABCCob($O$13,$P$13,$Q$13,$D84/$AE$13)</f>
        <v>0.15369764931221833</v>
      </c>
      <c r="I84" s="18" t="e" cm="1">
        <f t="array" ref="I84">ABCCob($O$14,$P$14,$Q$14,$D84/$AE$14)</f>
        <v>#VALUE!</v>
      </c>
      <c r="J84" s="18" t="e" cm="1">
        <f t="array" ref="J84">ABCCob($O$15,$P$15,$Q$15,$D84/$AE$15)</f>
        <v>#VALUE!</v>
      </c>
      <c r="K84" s="18" t="e" cm="1">
        <f t="array" ref="K84">ABCCob($O$16,$P$16,$Q$16,$D84/$AE$16)</f>
        <v>#VALUE!</v>
      </c>
      <c r="L84" s="18" t="e" cm="1">
        <f t="array" ref="L84">ABCCob($O$17,$P$17,$Q$17,$D84/$AE$17)</f>
        <v>#VALUE!</v>
      </c>
    </row>
    <row r="85" spans="2:12" x14ac:dyDescent="0.3">
      <c r="B85">
        <v>948</v>
      </c>
      <c r="D85" s="15">
        <f t="shared" si="12"/>
        <v>1423423.4234234234</v>
      </c>
      <c r="E85" s="18" cm="1">
        <f t="array" ref="E85">ABCCob($O$10,$P$10,$Q$10,$D85/$AE$10)</f>
        <v>0.80036625443179221</v>
      </c>
      <c r="F85" s="18" cm="1">
        <f t="array" ref="F85">ABCCob($O$11,$P$11,$Q$11,$D85/$AE$11)</f>
        <v>0.56472397407879538</v>
      </c>
      <c r="G85" s="18" cm="1">
        <f t="array" ref="G85">ABCCob($O$12,$P$12,$Q$12,$D85/$AE$12)</f>
        <v>0.38789980707035532</v>
      </c>
      <c r="H85" s="18" cm="1">
        <f t="array" ref="H85">ABCCob($O$13,$P$13,$Q$13,$D85/$AE$13)</f>
        <v>0.15366788617193294</v>
      </c>
      <c r="I85" s="18" t="e" cm="1">
        <f t="array" ref="I85">ABCCob($O$14,$P$14,$Q$14,$D85/$AE$14)</f>
        <v>#VALUE!</v>
      </c>
      <c r="J85" s="18" t="e" cm="1">
        <f t="array" ref="J85">ABCCob($O$15,$P$15,$Q$15,$D85/$AE$15)</f>
        <v>#VALUE!</v>
      </c>
      <c r="K85" s="18" t="e" cm="1">
        <f t="array" ref="K85">ABCCob($O$16,$P$16,$Q$16,$D85/$AE$16)</f>
        <v>#VALUE!</v>
      </c>
      <c r="L85" s="18" t="e" cm="1">
        <f t="array" ref="L85">ABCCob($O$17,$P$17,$Q$17,$D85/$AE$17)</f>
        <v>#VALUE!</v>
      </c>
    </row>
    <row r="86" spans="2:12" x14ac:dyDescent="0.3">
      <c r="B86">
        <v>947</v>
      </c>
      <c r="D86" s="15">
        <f t="shared" si="12"/>
        <v>1421921.9219219219</v>
      </c>
      <c r="E86" s="18" cm="1">
        <f t="array" ref="E86">ABCCob($O$10,$P$10,$Q$10,$D86/$AE$10)</f>
        <v>0.8003145790336047</v>
      </c>
      <c r="F86" s="18" cm="1">
        <f t="array" ref="F86">ABCCob($O$11,$P$11,$Q$11,$D86/$AE$11)</f>
        <v>0.56459570756025879</v>
      </c>
      <c r="G86" s="18" cm="1">
        <f t="array" ref="G86">ABCCob($O$12,$P$12,$Q$12,$D86/$AE$12)</f>
        <v>0.38781700103819383</v>
      </c>
      <c r="H86" s="18" cm="1">
        <f t="array" ref="H86">ABCCob($O$13,$P$13,$Q$13,$D86/$AE$13)</f>
        <v>0.1536380734647996</v>
      </c>
      <c r="I86" s="18" t="e" cm="1">
        <f t="array" ref="I86">ABCCob($O$14,$P$14,$Q$14,$D86/$AE$14)</f>
        <v>#VALUE!</v>
      </c>
      <c r="J86" s="18" t="e" cm="1">
        <f t="array" ref="J86">ABCCob($O$15,$P$15,$Q$15,$D86/$AE$15)</f>
        <v>#VALUE!</v>
      </c>
      <c r="K86" s="18" t="e" cm="1">
        <f t="array" ref="K86">ABCCob($O$16,$P$16,$Q$16,$D86/$AE$16)</f>
        <v>#VALUE!</v>
      </c>
      <c r="L86" s="18" t="e" cm="1">
        <f t="array" ref="L86">ABCCob($O$17,$P$17,$Q$17,$D86/$AE$17)</f>
        <v>#VALUE!</v>
      </c>
    </row>
    <row r="87" spans="2:12" x14ac:dyDescent="0.3">
      <c r="B87">
        <v>946</v>
      </c>
      <c r="D87" s="15">
        <f t="shared" si="12"/>
        <v>1420420.4204204204</v>
      </c>
      <c r="E87" s="18" cm="1">
        <f t="array" ref="E87">ABCCob($O$10,$P$10,$Q$10,$D87/$AE$10)</f>
        <v>0.8002628060159438</v>
      </c>
      <c r="F87" s="18" cm="1">
        <f t="array" ref="F87">ABCCob($O$11,$P$11,$Q$11,$D87/$AE$11)</f>
        <v>0.56446722800797233</v>
      </c>
      <c r="G87" s="18" cm="1">
        <f t="array" ref="G87">ABCCob($O$12,$P$12,$Q$12,$D87/$AE$12)</f>
        <v>0.38773403932118056</v>
      </c>
      <c r="H87" s="18" cm="1">
        <f t="array" ref="H87">ABCCob($O$13,$P$13,$Q$13,$D87/$AE$13)</f>
        <v>0.15360821106511308</v>
      </c>
      <c r="I87" s="18" t="e" cm="1">
        <f t="array" ref="I87">ABCCob($O$14,$P$14,$Q$14,$D87/$AE$14)</f>
        <v>#VALUE!</v>
      </c>
      <c r="J87" s="18" t="e" cm="1">
        <f t="array" ref="J87">ABCCob($O$15,$P$15,$Q$15,$D87/$AE$15)</f>
        <v>#VALUE!</v>
      </c>
      <c r="K87" s="18" t="e" cm="1">
        <f t="array" ref="K87">ABCCob($O$16,$P$16,$Q$16,$D87/$AE$16)</f>
        <v>#VALUE!</v>
      </c>
      <c r="L87" s="18" t="e" cm="1">
        <f t="array" ref="L87">ABCCob($O$17,$P$17,$Q$17,$D87/$AE$17)</f>
        <v>#VALUE!</v>
      </c>
    </row>
    <row r="88" spans="2:12" x14ac:dyDescent="0.3">
      <c r="B88">
        <v>945</v>
      </c>
      <c r="D88" s="15">
        <f t="shared" si="12"/>
        <v>1418918.9189189188</v>
      </c>
      <c r="E88" s="18" cm="1">
        <f t="array" ref="E88">ABCCob($O$10,$P$10,$Q$10,$D88/$AE$10)</f>
        <v>0.80021093509693231</v>
      </c>
      <c r="F88" s="18" cm="1">
        <f t="array" ref="F88">ABCCob($O$11,$P$11,$Q$11,$D88/$AE$11)</f>
        <v>0.56433853489107721</v>
      </c>
      <c r="G88" s="18" cm="1">
        <f t="array" ref="G88">ABCCob($O$12,$P$12,$Q$12,$D88/$AE$12)</f>
        <v>0.38765092149845776</v>
      </c>
      <c r="H88" s="18" cm="1">
        <f t="array" ref="H88">ABCCob($O$13,$P$13,$Q$13,$D88/$AE$13)</f>
        <v>0.15357829884673904</v>
      </c>
      <c r="I88" s="18" t="e" cm="1">
        <f t="array" ref="I88">ABCCob($O$14,$P$14,$Q$14,$D88/$AE$14)</f>
        <v>#VALUE!</v>
      </c>
      <c r="J88" s="18" t="e" cm="1">
        <f t="array" ref="J88">ABCCob($O$15,$P$15,$Q$15,$D88/$AE$15)</f>
        <v>#VALUE!</v>
      </c>
      <c r="K88" s="18" t="e" cm="1">
        <f t="array" ref="K88">ABCCob($O$16,$P$16,$Q$16,$D88/$AE$16)</f>
        <v>#VALUE!</v>
      </c>
      <c r="L88" s="18" t="e" cm="1">
        <f t="array" ref="L88">ABCCob($O$17,$P$17,$Q$17,$D88/$AE$17)</f>
        <v>#VALUE!</v>
      </c>
    </row>
    <row r="89" spans="2:12" x14ac:dyDescent="0.3">
      <c r="B89">
        <v>944</v>
      </c>
      <c r="D89" s="15">
        <f t="shared" si="12"/>
        <v>1417417.4174174175</v>
      </c>
      <c r="E89" s="18" cm="1">
        <f t="array" ref="E89">ABCCob($O$10,$P$10,$Q$10,$D89/$AE$10)</f>
        <v>0.80015896599359659</v>
      </c>
      <c r="F89" s="18" cm="1">
        <f t="array" ref="F89">ABCCob($O$11,$P$11,$Q$11,$D89/$AE$11)</f>
        <v>0.5642096276769496</v>
      </c>
      <c r="G89" s="18" cm="1">
        <f t="array" ref="G89">ABCCob($O$12,$P$12,$Q$12,$D89/$AE$12)</f>
        <v>0.38756764714769171</v>
      </c>
      <c r="H89" s="18" cm="1">
        <f t="array" ref="H89">ABCCob($O$13,$P$13,$Q$13,$D89/$AE$13)</f>
        <v>0.15354833668311227</v>
      </c>
      <c r="I89" s="18" t="e" cm="1">
        <f t="array" ref="I89">ABCCob($O$14,$P$14,$Q$14,$D89/$AE$14)</f>
        <v>#VALUE!</v>
      </c>
      <c r="J89" s="18" t="e" cm="1">
        <f t="array" ref="J89">ABCCob($O$15,$P$15,$Q$15,$D89/$AE$15)</f>
        <v>#VALUE!</v>
      </c>
      <c r="K89" s="18" t="e" cm="1">
        <f t="array" ref="K89">ABCCob($O$16,$P$16,$Q$16,$D89/$AE$16)</f>
        <v>#VALUE!</v>
      </c>
      <c r="L89" s="18" t="e" cm="1">
        <f t="array" ref="L89">ABCCob($O$17,$P$17,$Q$17,$D89/$AE$17)</f>
        <v>#VALUE!</v>
      </c>
    </row>
    <row r="90" spans="2:12" x14ac:dyDescent="0.3">
      <c r="B90">
        <v>943</v>
      </c>
      <c r="D90" s="15">
        <f t="shared" si="12"/>
        <v>1415915.915915916</v>
      </c>
      <c r="E90" s="18" cm="1">
        <f t="array" ref="E90">ABCCob($O$10,$P$10,$Q$10,$D90/$AE$10)</f>
        <v>0.800106898421861</v>
      </c>
      <c r="F90" s="18" cm="1">
        <f t="array" ref="F90">ABCCob($O$11,$P$11,$Q$11,$D90/$AE$11)</f>
        <v>0.56408050583119418</v>
      </c>
      <c r="G90" s="18" cm="1">
        <f t="array" ref="G90">ABCCob($O$12,$P$12,$Q$12,$D90/$AE$12)</f>
        <v>0.38748421584506654</v>
      </c>
      <c r="H90" s="18" cm="1">
        <f t="array" ref="H90">ABCCob($O$13,$P$13,$Q$13,$D90/$AE$13)</f>
        <v>0.15351832444723465</v>
      </c>
      <c r="I90" s="18" t="e" cm="1">
        <f t="array" ref="I90">ABCCob($O$14,$P$14,$Q$14,$D90/$AE$14)</f>
        <v>#VALUE!</v>
      </c>
      <c r="J90" s="18" t="e" cm="1">
        <f t="array" ref="J90">ABCCob($O$15,$P$15,$Q$15,$D90/$AE$15)</f>
        <v>#VALUE!</v>
      </c>
      <c r="K90" s="18" t="e" cm="1">
        <f t="array" ref="K90">ABCCob($O$16,$P$16,$Q$16,$D90/$AE$16)</f>
        <v>#VALUE!</v>
      </c>
      <c r="L90" s="18" t="e" cm="1">
        <f t="array" ref="L90">ABCCob($O$17,$P$17,$Q$17,$D90/$AE$17)</f>
        <v>#VALUE!</v>
      </c>
    </row>
    <row r="91" spans="2:12" x14ac:dyDescent="0.3">
      <c r="B91">
        <v>942</v>
      </c>
      <c r="D91" s="15">
        <f t="shared" si="12"/>
        <v>1414414.4144144144</v>
      </c>
      <c r="E91" s="18" cm="1">
        <f t="array" ref="E91">ABCCob($O$10,$P$10,$Q$10,$D91/$AE$10)</f>
        <v>0.80005473209654276</v>
      </c>
      <c r="F91" s="18" cm="1">
        <f t="array" ref="F91">ABCCob($O$11,$P$11,$Q$11,$D91/$AE$11)</f>
        <v>0.56395116881763618</v>
      </c>
      <c r="G91" s="18" cm="1">
        <f t="array" ref="G91">ABCCob($O$12,$P$12,$Q$12,$D91/$AE$12)</f>
        <v>0.3874006271652779</v>
      </c>
      <c r="H91" s="18" cm="1">
        <f t="array" ref="H91">ABCCob($O$13,$P$13,$Q$13,$D91/$AE$13)</f>
        <v>0.1534882620116734</v>
      </c>
      <c r="I91" s="18" t="e" cm="1">
        <f t="array" ref="I91">ABCCob($O$14,$P$14,$Q$14,$D91/$AE$14)</f>
        <v>#VALUE!</v>
      </c>
      <c r="J91" s="18" t="e" cm="1">
        <f t="array" ref="J91">ABCCob($O$15,$P$15,$Q$15,$D91/$AE$15)</f>
        <v>#VALUE!</v>
      </c>
      <c r="K91" s="18" t="e" cm="1">
        <f t="array" ref="K91">ABCCob($O$16,$P$16,$Q$16,$D91/$AE$16)</f>
        <v>#VALUE!</v>
      </c>
      <c r="L91" s="18" t="e" cm="1">
        <f t="array" ref="L91">ABCCob($O$17,$P$17,$Q$17,$D91/$AE$17)</f>
        <v>#VALUE!</v>
      </c>
    </row>
    <row r="92" spans="2:12" x14ac:dyDescent="0.3">
      <c r="B92">
        <v>941</v>
      </c>
      <c r="D92" s="15">
        <f t="shared" si="12"/>
        <v>1412912.9129129129</v>
      </c>
      <c r="E92" s="18" cm="1">
        <f t="array" ref="E92">ABCCob($O$10,$P$10,$Q$10,$D92/$AE$10)</f>
        <v>0.80000246673134623</v>
      </c>
      <c r="F92" s="18" cm="1">
        <f t="array" ref="F92">ABCCob($O$11,$P$11,$Q$11,$D92/$AE$11)</f>
        <v>0.56382161609831405</v>
      </c>
      <c r="G92" s="18" cm="1">
        <f t="array" ref="G92">ABCCob($O$12,$P$12,$Q$12,$D92/$AE$12)</f>
        <v>0.38731688068152648</v>
      </c>
      <c r="H92" s="18" cm="1">
        <f t="array" ref="H92">ABCCob($O$13,$P$13,$Q$13,$D92/$AE$13)</f>
        <v>0.15345814924855927</v>
      </c>
      <c r="I92" s="18" t="e" cm="1">
        <f t="array" ref="I92">ABCCob($O$14,$P$14,$Q$14,$D92/$AE$14)</f>
        <v>#VALUE!</v>
      </c>
      <c r="J92" s="18" t="e" cm="1">
        <f t="array" ref="J92">ABCCob($O$15,$P$15,$Q$15,$D92/$AE$15)</f>
        <v>#VALUE!</v>
      </c>
      <c r="K92" s="18" t="e" cm="1">
        <f t="array" ref="K92">ABCCob($O$16,$P$16,$Q$16,$D92/$AE$16)</f>
        <v>#VALUE!</v>
      </c>
      <c r="L92" s="18" t="e" cm="1">
        <f t="array" ref="L92">ABCCob($O$17,$P$17,$Q$17,$D92/$AE$17)</f>
        <v>#VALUE!</v>
      </c>
    </row>
    <row r="93" spans="2:12" x14ac:dyDescent="0.3">
      <c r="B93">
        <v>940</v>
      </c>
      <c r="D93" s="15">
        <f t="shared" si="12"/>
        <v>1411411.4114114114</v>
      </c>
      <c r="E93" s="18" cm="1">
        <f t="array" ref="E93">ABCCob($O$10,$P$10,$Q$10,$D93/$AE$10)</f>
        <v>0.79995010203885752</v>
      </c>
      <c r="F93" s="18" cm="1">
        <f t="array" ref="F93">ABCCob($O$11,$P$11,$Q$11,$D93/$AE$11)</f>
        <v>0.56369184713347198</v>
      </c>
      <c r="G93" s="18" cm="1">
        <f t="array" ref="G93">ABCCob($O$12,$P$12,$Q$12,$D93/$AE$12)</f>
        <v>0.38723297596551148</v>
      </c>
      <c r="H93" s="18" cm="1">
        <f t="array" ref="H93">ABCCob($O$13,$P$13,$Q$13,$D93/$AE$13)</f>
        <v>0.15342798602958452</v>
      </c>
      <c r="I93" s="18" t="e" cm="1">
        <f t="array" ref="I93">ABCCob($O$14,$P$14,$Q$14,$D93/$AE$14)</f>
        <v>#VALUE!</v>
      </c>
      <c r="J93" s="18" t="e" cm="1">
        <f t="array" ref="J93">ABCCob($O$15,$P$15,$Q$15,$D93/$AE$15)</f>
        <v>#VALUE!</v>
      </c>
      <c r="K93" s="18" t="e" cm="1">
        <f t="array" ref="K93">ABCCob($O$16,$P$16,$Q$16,$D93/$AE$16)</f>
        <v>#VALUE!</v>
      </c>
      <c r="L93" s="18" t="e" cm="1">
        <f t="array" ref="L93">ABCCob($O$17,$P$17,$Q$17,$D93/$AE$17)</f>
        <v>#VALUE!</v>
      </c>
    </row>
    <row r="94" spans="2:12" x14ac:dyDescent="0.3">
      <c r="B94">
        <v>939</v>
      </c>
      <c r="D94" s="15">
        <f t="shared" si="12"/>
        <v>1409909.9099099101</v>
      </c>
      <c r="E94" s="18" cm="1">
        <f t="array" ref="E94">ABCCob($O$10,$P$10,$Q$10,$D94/$AE$10)</f>
        <v>0.79989763773053912</v>
      </c>
      <c r="F94" s="18" cm="1">
        <f t="array" ref="F94">ABCCob($O$11,$P$11,$Q$11,$D94/$AE$11)</f>
        <v>0.56356186138155295</v>
      </c>
      <c r="G94" s="18" cm="1">
        <f t="array" ref="G94">ABCCob($O$12,$P$12,$Q$12,$D94/$AE$12)</f>
        <v>0.38714891258742434</v>
      </c>
      <c r="H94" s="18" cm="1">
        <f t="array" ref="H94">ABCCob($O$13,$P$13,$Q$13,$D94/$AE$13)</f>
        <v>0.15339777222600112</v>
      </c>
      <c r="I94" s="18" t="e" cm="1">
        <f t="array" ref="I94">ABCCob($O$14,$P$14,$Q$14,$D94/$AE$14)</f>
        <v>#VALUE!</v>
      </c>
      <c r="J94" s="18" t="e" cm="1">
        <f t="array" ref="J94">ABCCob($O$15,$P$15,$Q$15,$D94/$AE$15)</f>
        <v>#VALUE!</v>
      </c>
      <c r="K94" s="18" t="e" cm="1">
        <f t="array" ref="K94">ABCCob($O$16,$P$16,$Q$16,$D94/$AE$16)</f>
        <v>#VALUE!</v>
      </c>
      <c r="L94" s="18" t="e" cm="1">
        <f t="array" ref="L94">ABCCob($O$17,$P$17,$Q$17,$D94/$AE$17)</f>
        <v>#VALUE!</v>
      </c>
    </row>
    <row r="95" spans="2:12" x14ac:dyDescent="0.3">
      <c r="B95">
        <v>938</v>
      </c>
      <c r="D95" s="15">
        <f t="shared" si="12"/>
        <v>1408408.4084084085</v>
      </c>
      <c r="E95" s="18" cm="1">
        <f t="array" ref="E95">ABCCob($O$10,$P$10,$Q$10,$D95/$AE$10)</f>
        <v>0.7998450735167244</v>
      </c>
      <c r="F95" s="18" cm="1">
        <f t="array" ref="F95">ABCCob($O$11,$P$11,$Q$11,$D95/$AE$11)</f>
        <v>0.56343165829919017</v>
      </c>
      <c r="G95" s="18" cm="1">
        <f t="array" ref="G95">ABCCob($O$12,$P$12,$Q$12,$D95/$AE$12)</f>
        <v>0.38706469011594219</v>
      </c>
      <c r="H95" s="18" cm="1">
        <f t="array" ref="H95">ABCCob($O$13,$P$13,$Q$13,$D95/$AE$13)</f>
        <v>0.15336750770861879</v>
      </c>
      <c r="I95" s="18" t="e" cm="1">
        <f t="array" ref="I95">ABCCob($O$14,$P$14,$Q$14,$D95/$AE$14)</f>
        <v>#VALUE!</v>
      </c>
      <c r="J95" s="18" t="e" cm="1">
        <f t="array" ref="J95">ABCCob($O$15,$P$15,$Q$15,$D95/$AE$15)</f>
        <v>#VALUE!</v>
      </c>
      <c r="K95" s="18" t="e" cm="1">
        <f t="array" ref="K95">ABCCob($O$16,$P$16,$Q$16,$D95/$AE$16)</f>
        <v>#VALUE!</v>
      </c>
      <c r="L95" s="18" t="e" cm="1">
        <f t="array" ref="L95">ABCCob($O$17,$P$17,$Q$17,$D95/$AE$17)</f>
        <v>#VALUE!</v>
      </c>
    </row>
    <row r="96" spans="2:12" x14ac:dyDescent="0.3">
      <c r="B96">
        <v>937</v>
      </c>
      <c r="D96" s="15">
        <f t="shared" si="12"/>
        <v>1406906.9069069067</v>
      </c>
      <c r="E96" s="18" cm="1">
        <f t="array" ref="E96">ABCCob($O$10,$P$10,$Q$10,$D96/$AE$10)</f>
        <v>0.79979240910661165</v>
      </c>
      <c r="F96" s="18" cm="1">
        <f t="array" ref="F96">ABCCob($O$11,$P$11,$Q$11,$D96/$AE$11)</f>
        <v>0.56330123734120052</v>
      </c>
      <c r="G96" s="18" cm="1">
        <f t="array" ref="G96">ABCCob($O$12,$P$12,$Q$12,$D96/$AE$12)</f>
        <v>0.38698030811822126</v>
      </c>
      <c r="H96" s="18" cm="1">
        <f t="array" ref="H96">ABCCob($O$13,$P$13,$Q$13,$D96/$AE$13)</f>
        <v>0.15333719234780316</v>
      </c>
      <c r="I96" s="18" t="e" cm="1">
        <f t="array" ref="I96">ABCCob($O$14,$P$14,$Q$14,$D96/$AE$14)</f>
        <v>#VALUE!</v>
      </c>
      <c r="J96" s="18" t="e" cm="1">
        <f t="array" ref="J96">ABCCob($O$15,$P$15,$Q$15,$D96/$AE$15)</f>
        <v>#VALUE!</v>
      </c>
      <c r="K96" s="18" t="e" cm="1">
        <f t="array" ref="K96">ABCCob($O$16,$P$16,$Q$16,$D96/$AE$16)</f>
        <v>#VALUE!</v>
      </c>
      <c r="L96" s="18" t="e" cm="1">
        <f t="array" ref="L96">ABCCob($O$17,$P$17,$Q$17,$D96/$AE$17)</f>
        <v>#VALUE!</v>
      </c>
    </row>
    <row r="97" spans="2:12" x14ac:dyDescent="0.3">
      <c r="B97">
        <v>936</v>
      </c>
      <c r="D97" s="15">
        <f t="shared" si="12"/>
        <v>1405405.4054054054</v>
      </c>
      <c r="E97" s="18" cm="1">
        <f t="array" ref="E97">ABCCob($O$10,$P$10,$Q$10,$D97/$AE$10)</f>
        <v>0.79973964420825916</v>
      </c>
      <c r="F97" s="18" cm="1">
        <f t="array" ref="F97">ABCCob($O$11,$P$11,$Q$11,$D97/$AE$11)</f>
        <v>0.56317059796057667</v>
      </c>
      <c r="G97" s="18" cm="1">
        <f t="array" ref="G97">ABCCob($O$12,$P$12,$Q$12,$D97/$AE$12)</f>
        <v>0.38689576615989041</v>
      </c>
      <c r="H97" s="18" cm="1">
        <f t="array" ref="H97">ABCCob($O$13,$P$13,$Q$13,$D97/$AE$13)</f>
        <v>0.15330682601347376</v>
      </c>
      <c r="I97" s="18" t="e" cm="1">
        <f t="array" ref="I97">ABCCob($O$14,$P$14,$Q$14,$D97/$AE$14)</f>
        <v>#VALUE!</v>
      </c>
      <c r="J97" s="18" t="e" cm="1">
        <f t="array" ref="J97">ABCCob($O$15,$P$15,$Q$15,$D97/$AE$15)</f>
        <v>#VALUE!</v>
      </c>
      <c r="K97" s="18" t="e" cm="1">
        <f t="array" ref="K97">ABCCob($O$16,$P$16,$Q$16,$D97/$AE$16)</f>
        <v>#VALUE!</v>
      </c>
      <c r="L97" s="18" t="e" cm="1">
        <f t="array" ref="L97">ABCCob($O$17,$P$17,$Q$17,$D97/$AE$17)</f>
        <v>#VALUE!</v>
      </c>
    </row>
    <row r="98" spans="2:12" x14ac:dyDescent="0.3">
      <c r="B98">
        <v>935</v>
      </c>
      <c r="D98" s="15">
        <f t="shared" ref="D98:D161" si="13">(B98/$B$34)*$R$6</f>
        <v>1403903.9039039039</v>
      </c>
      <c r="E98" s="18" cm="1">
        <f t="array" ref="E98">ABCCob($O$10,$P$10,$Q$10,$D98/$AE$10)</f>
        <v>0.79968677852857883</v>
      </c>
      <c r="F98" s="18" cm="1">
        <f t="array" ref="F98">ABCCob($O$11,$P$11,$Q$11,$D98/$AE$11)</f>
        <v>0.56303973960847875</v>
      </c>
      <c r="G98" s="18" cm="1">
        <f t="array" ref="G98">ABCCob($O$12,$P$12,$Q$12,$D98/$AE$12)</f>
        <v>0.38681106380504438</v>
      </c>
      <c r="H98" s="18" cm="1">
        <f t="array" ref="H98">ABCCob($O$13,$P$13,$Q$13,$D98/$AE$13)</f>
        <v>0.15327640857510216</v>
      </c>
      <c r="I98" s="18" t="e" cm="1">
        <f t="array" ref="I98">ABCCob($O$14,$P$14,$Q$14,$D98/$AE$14)</f>
        <v>#VALUE!</v>
      </c>
      <c r="J98" s="18" t="e" cm="1">
        <f t="array" ref="J98">ABCCob($O$15,$P$15,$Q$15,$D98/$AE$15)</f>
        <v>#VALUE!</v>
      </c>
      <c r="K98" s="18" t="e" cm="1">
        <f t="array" ref="K98">ABCCob($O$16,$P$16,$Q$16,$D98/$AE$16)</f>
        <v>#VALUE!</v>
      </c>
      <c r="L98" s="18" t="e" cm="1">
        <f t="array" ref="L98">ABCCob($O$17,$P$17,$Q$17,$D98/$AE$17)</f>
        <v>#VALUE!</v>
      </c>
    </row>
    <row r="99" spans="2:12" x14ac:dyDescent="0.3">
      <c r="B99">
        <v>934</v>
      </c>
      <c r="D99" s="15">
        <f t="shared" si="13"/>
        <v>1402402.4024024024</v>
      </c>
      <c r="E99" s="18" cm="1">
        <f t="array" ref="E99">ABCCob($O$10,$P$10,$Q$10,$D99/$AE$10)</f>
        <v>0.79963381177333126</v>
      </c>
      <c r="F99" s="18" cm="1">
        <f t="array" ref="F99">ABCCob($O$11,$P$11,$Q$11,$D99/$AE$11)</f>
        <v>0.56290866173422793</v>
      </c>
      <c r="G99" s="18" cm="1">
        <f t="array" ref="G99">ABCCob($O$12,$P$12,$Q$12,$D99/$AE$12)</f>
        <v>0.38672620061623747</v>
      </c>
      <c r="H99" s="18" cm="1">
        <f t="array" ref="H99">ABCCob($O$13,$P$13,$Q$13,$D99/$AE$13)</f>
        <v>0.15324593990171001</v>
      </c>
      <c r="I99" s="18" t="e" cm="1">
        <f t="array" ref="I99">ABCCob($O$14,$P$14,$Q$14,$D99/$AE$14)</f>
        <v>#VALUE!</v>
      </c>
      <c r="J99" s="18" t="e" cm="1">
        <f t="array" ref="J99">ABCCob($O$15,$P$15,$Q$15,$D99/$AE$15)</f>
        <v>#VALUE!</v>
      </c>
      <c r="K99" s="18" t="e" cm="1">
        <f t="array" ref="K99">ABCCob($O$16,$P$16,$Q$16,$D99/$AE$16)</f>
        <v>#VALUE!</v>
      </c>
      <c r="L99" s="18" t="e" cm="1">
        <f t="array" ref="L99">ABCCob($O$17,$P$17,$Q$17,$D99/$AE$17)</f>
        <v>#VALUE!</v>
      </c>
    </row>
    <row r="100" spans="2:12" x14ac:dyDescent="0.3">
      <c r="B100">
        <v>933</v>
      </c>
      <c r="D100" s="15">
        <f t="shared" si="13"/>
        <v>1400900.9009009011</v>
      </c>
      <c r="E100" s="18" cm="1">
        <f t="array" ref="E100">ABCCob($O$10,$P$10,$Q$10,$D100/$AE$10)</f>
        <v>0.79958074364711917</v>
      </c>
      <c r="F100" s="18" cm="1">
        <f t="array" ref="F100">ABCCob($O$11,$P$11,$Q$11,$D100/$AE$11)</f>
        <v>0.56277736378529764</v>
      </c>
      <c r="G100" s="18" cm="1">
        <f t="array" ref="G100">ABCCob($O$12,$P$12,$Q$12,$D100/$AE$12)</f>
        <v>0.38664117615447657</v>
      </c>
      <c r="H100" s="18" cm="1">
        <f t="array" ref="H100">ABCCob($O$13,$P$13,$Q$13,$D100/$AE$13)</f>
        <v>0.15321541986186701</v>
      </c>
      <c r="I100" s="18" t="e" cm="1">
        <f t="array" ref="I100">ABCCob($O$14,$P$14,$Q$14,$D100/$AE$14)</f>
        <v>#VALUE!</v>
      </c>
      <c r="J100" s="18" t="e" cm="1">
        <f t="array" ref="J100">ABCCob($O$15,$P$15,$Q$15,$D100/$AE$15)</f>
        <v>#VALUE!</v>
      </c>
      <c r="K100" s="18" t="e" cm="1">
        <f t="array" ref="K100">ABCCob($O$16,$P$16,$Q$16,$D100/$AE$16)</f>
        <v>#VALUE!</v>
      </c>
      <c r="L100" s="18" t="e" cm="1">
        <f t="array" ref="L100">ABCCob($O$17,$P$17,$Q$17,$D100/$AE$17)</f>
        <v>#VALUE!</v>
      </c>
    </row>
    <row r="101" spans="2:12" x14ac:dyDescent="0.3">
      <c r="B101">
        <v>932</v>
      </c>
      <c r="D101" s="15">
        <f t="shared" si="13"/>
        <v>1399399.3993993993</v>
      </c>
      <c r="E101" s="18" cm="1">
        <f t="array" ref="E101">ABCCob($O$10,$P$10,$Q$10,$D101/$AE$10)</f>
        <v>0.79952757385338269</v>
      </c>
      <c r="F101" s="18" cm="1">
        <f t="array" ref="F101">ABCCob($O$11,$P$11,$Q$11,$D101/$AE$11)</f>
        <v>0.56264584520730632</v>
      </c>
      <c r="G101" s="18" cm="1">
        <f t="array" ref="G101">ABCCob($O$12,$P$12,$Q$12,$D101/$AE$12)</f>
        <v>0.38655598997921459</v>
      </c>
      <c r="H101" s="18" cm="1">
        <f t="array" ref="H101">ABCCob($O$13,$P$13,$Q$13,$D101/$AE$13)</f>
        <v>0.15318484832368914</v>
      </c>
      <c r="I101" s="18" t="e" cm="1">
        <f t="array" ref="I101">ABCCob($O$14,$P$14,$Q$14,$D101/$AE$14)</f>
        <v>#VALUE!</v>
      </c>
      <c r="J101" s="18" t="e" cm="1">
        <f t="array" ref="J101">ABCCob($O$15,$P$15,$Q$15,$D101/$AE$15)</f>
        <v>#VALUE!</v>
      </c>
      <c r="K101" s="18" t="e" cm="1">
        <f t="array" ref="K101">ABCCob($O$16,$P$16,$Q$16,$D101/$AE$16)</f>
        <v>#VALUE!</v>
      </c>
      <c r="L101" s="18" t="e" cm="1">
        <f t="array" ref="L101">ABCCob($O$17,$P$17,$Q$17,$D101/$AE$17)</f>
        <v>#VALUE!</v>
      </c>
    </row>
    <row r="102" spans="2:12" x14ac:dyDescent="0.3">
      <c r="B102">
        <v>931</v>
      </c>
      <c r="D102" s="15">
        <f t="shared" si="13"/>
        <v>1397897.8978978978</v>
      </c>
      <c r="E102" s="18" cm="1">
        <f t="array" ref="E102">ABCCob($O$10,$P$10,$Q$10,$D102/$AE$10)</f>
        <v>0.79947430209439285</v>
      </c>
      <c r="F102" s="18" cm="1">
        <f t="array" ref="F102">ABCCob($O$11,$P$11,$Q$11,$D102/$AE$11)</f>
        <v>0.56251410544400948</v>
      </c>
      <c r="G102" s="18" cm="1">
        <f t="array" ref="G102">ABCCob($O$12,$P$12,$Q$12,$D102/$AE$12)</f>
        <v>0.38647064164834372</v>
      </c>
      <c r="H102" s="18" cm="1">
        <f t="array" ref="H102">ABCCob($O$13,$P$13,$Q$13,$D102/$AE$13)</f>
        <v>0.15315422515483645</v>
      </c>
      <c r="I102" s="18" t="e" cm="1">
        <f t="array" ref="I102">ABCCob($O$14,$P$14,$Q$14,$D102/$AE$14)</f>
        <v>#VALUE!</v>
      </c>
      <c r="J102" s="18" t="e" cm="1">
        <f t="array" ref="J102">ABCCob($O$15,$P$15,$Q$15,$D102/$AE$15)</f>
        <v>#VALUE!</v>
      </c>
      <c r="K102" s="18" t="e" cm="1">
        <f t="array" ref="K102">ABCCob($O$16,$P$16,$Q$16,$D102/$AE$16)</f>
        <v>#VALUE!</v>
      </c>
      <c r="L102" s="18" t="e" cm="1">
        <f t="array" ref="L102">ABCCob($O$17,$P$17,$Q$17,$D102/$AE$17)</f>
        <v>#VALUE!</v>
      </c>
    </row>
    <row r="103" spans="2:12" x14ac:dyDescent="0.3">
      <c r="B103">
        <v>930</v>
      </c>
      <c r="D103" s="15">
        <f t="shared" si="13"/>
        <v>1396396.3963963964</v>
      </c>
      <c r="E103" s="18" cm="1">
        <f t="array" ref="E103">ABCCob($O$10,$P$10,$Q$10,$D103/$AE$10)</f>
        <v>0.79942092807124587</v>
      </c>
      <c r="F103" s="18" cm="1">
        <f t="array" ref="F103">ABCCob($O$11,$P$11,$Q$11,$D103/$AE$11)</f>
        <v>0.56238214393729202</v>
      </c>
      <c r="G103" s="18" cm="1">
        <f t="array" ref="G103">ABCCob($O$12,$P$12,$Q$12,$D103/$AE$12)</f>
        <v>0.38638513071818881</v>
      </c>
      <c r="H103" s="18" cm="1">
        <f t="array" ref="H103">ABCCob($O$13,$P$13,$Q$13,$D103/$AE$13)</f>
        <v>0.15312355022251123</v>
      </c>
      <c r="I103" s="18" t="e" cm="1">
        <f t="array" ref="I103">ABCCob($O$14,$P$14,$Q$14,$D103/$AE$14)</f>
        <v>#VALUE!</v>
      </c>
      <c r="J103" s="18" t="e" cm="1">
        <f t="array" ref="J103">ABCCob($O$15,$P$15,$Q$15,$D103/$AE$15)</f>
        <v>#VALUE!</v>
      </c>
      <c r="K103" s="18" t="e" cm="1">
        <f t="array" ref="K103">ABCCob($O$16,$P$16,$Q$16,$D103/$AE$16)</f>
        <v>#VALUE!</v>
      </c>
      <c r="L103" s="18" t="e" cm="1">
        <f t="array" ref="L103">ABCCob($O$17,$P$17,$Q$17,$D103/$AE$17)</f>
        <v>#VALUE!</v>
      </c>
    </row>
    <row r="104" spans="2:12" x14ac:dyDescent="0.3">
      <c r="B104">
        <v>929</v>
      </c>
      <c r="D104" s="15">
        <f t="shared" si="13"/>
        <v>1394894.8948948949</v>
      </c>
      <c r="E104" s="18" cm="1">
        <f t="array" ref="E104">ABCCob($O$10,$P$10,$Q$10,$D104/$AE$10)</f>
        <v>0.7993674514838579</v>
      </c>
      <c r="F104" s="18" cm="1">
        <f t="array" ref="F104">ABCCob($O$11,$P$11,$Q$11,$D104/$AE$11)</f>
        <v>0.56224996012716011</v>
      </c>
      <c r="G104" s="18" cm="1">
        <f t="array" ref="G104">ABCCob($O$12,$P$12,$Q$12,$D104/$AE$12)</f>
        <v>0.38629945674350025</v>
      </c>
      <c r="H104" s="18" cm="1">
        <f t="array" ref="H104">ABCCob($O$13,$P$13,$Q$13,$D104/$AE$13)</f>
        <v>0.15309282339345595</v>
      </c>
      <c r="I104" s="18" t="e" cm="1">
        <f t="array" ref="I104">ABCCob($O$14,$P$14,$Q$14,$D104/$AE$14)</f>
        <v>#VALUE!</v>
      </c>
      <c r="J104" s="18" t="e" cm="1">
        <f t="array" ref="J104">ABCCob($O$15,$P$15,$Q$15,$D104/$AE$15)</f>
        <v>#VALUE!</v>
      </c>
      <c r="K104" s="18" t="e" cm="1">
        <f t="array" ref="K104">ABCCob($O$16,$P$16,$Q$16,$D104/$AE$16)</f>
        <v>#VALUE!</v>
      </c>
      <c r="L104" s="18" t="e" cm="1">
        <f t="array" ref="L104">ABCCob($O$17,$P$17,$Q$17,$D104/$AE$17)</f>
        <v>#VALUE!</v>
      </c>
    </row>
    <row r="105" spans="2:12" x14ac:dyDescent="0.3">
      <c r="B105">
        <v>928</v>
      </c>
      <c r="D105" s="15">
        <f t="shared" si="13"/>
        <v>1393393.3933933934</v>
      </c>
      <c r="E105" s="18" cm="1">
        <f t="array" ref="E105">ABCCob($O$10,$P$10,$Q$10,$D105/$AE$10)</f>
        <v>0.79931387203095816</v>
      </c>
      <c r="F105" s="18" cm="1">
        <f t="array" ref="F105">ABCCob($O$11,$P$11,$Q$11,$D105/$AE$11)</f>
        <v>0.56211755345173364</v>
      </c>
      <c r="G105" s="18" cm="1">
        <f t="array" ref="G105">ABCCob($O$12,$P$12,$Q$12,$D105/$AE$12)</f>
        <v>0.38621361927744741</v>
      </c>
      <c r="H105" s="18" cm="1">
        <f t="array" ref="H105">ABCCob($O$13,$P$13,$Q$13,$D105/$AE$13)</f>
        <v>0.15306204453395136</v>
      </c>
      <c r="I105" s="18" t="e" cm="1">
        <f t="array" ref="I105">ABCCob($O$14,$P$14,$Q$14,$D105/$AE$14)</f>
        <v>#VALUE!</v>
      </c>
      <c r="J105" s="18" t="e" cm="1">
        <f t="array" ref="J105">ABCCob($O$15,$P$15,$Q$15,$D105/$AE$15)</f>
        <v>#VALUE!</v>
      </c>
      <c r="K105" s="18" t="e" cm="1">
        <f t="array" ref="K105">ABCCob($O$16,$P$16,$Q$16,$D105/$AE$16)</f>
        <v>#VALUE!</v>
      </c>
      <c r="L105" s="18" t="e" cm="1">
        <f t="array" ref="L105">ABCCob($O$17,$P$17,$Q$17,$D105/$AE$17)</f>
        <v>#VALUE!</v>
      </c>
    </row>
    <row r="106" spans="2:12" x14ac:dyDescent="0.3">
      <c r="B106">
        <v>927</v>
      </c>
      <c r="D106" s="15">
        <f t="shared" si="13"/>
        <v>1391891.8918918918</v>
      </c>
      <c r="E106" s="18" cm="1">
        <f t="array" ref="E106">ABCCob($O$10,$P$10,$Q$10,$D106/$AE$10)</f>
        <v>0.79926018941008403</v>
      </c>
      <c r="F106" s="18" cm="1">
        <f t="array" ref="F106">ABCCob($O$11,$P$11,$Q$11,$D106/$AE$11)</f>
        <v>0.56198492334723782</v>
      </c>
      <c r="G106" s="18" cm="1">
        <f t="array" ref="G106">ABCCob($O$12,$P$12,$Q$12,$D106/$AE$12)</f>
        <v>0.38612761787161187</v>
      </c>
      <c r="H106" s="18" cm="1">
        <f t="array" ref="H106">ABCCob($O$13,$P$13,$Q$13,$D106/$AE$13)</f>
        <v>0.15303121350981425</v>
      </c>
      <c r="I106" s="18" t="e" cm="1">
        <f t="array" ref="I106">ABCCob($O$14,$P$14,$Q$14,$D106/$AE$14)</f>
        <v>#VALUE!</v>
      </c>
      <c r="J106" s="18" t="e" cm="1">
        <f t="array" ref="J106">ABCCob($O$15,$P$15,$Q$15,$D106/$AE$15)</f>
        <v>#VALUE!</v>
      </c>
      <c r="K106" s="18" t="e" cm="1">
        <f t="array" ref="K106">ABCCob($O$16,$P$16,$Q$16,$D106/$AE$16)</f>
        <v>#VALUE!</v>
      </c>
      <c r="L106" s="18" t="e" cm="1">
        <f t="array" ref="L106">ABCCob($O$17,$P$17,$Q$17,$D106/$AE$17)</f>
        <v>#VALUE!</v>
      </c>
    </row>
    <row r="107" spans="2:12" x14ac:dyDescent="0.3">
      <c r="B107">
        <v>926</v>
      </c>
      <c r="D107" s="15">
        <f t="shared" si="13"/>
        <v>1390390.3903903903</v>
      </c>
      <c r="E107" s="18" cm="1">
        <f t="array" ref="E107">ABCCob($O$10,$P$10,$Q$10,$D107/$AE$10)</f>
        <v>0.79920640331757464</v>
      </c>
      <c r="F107" s="18" cm="1">
        <f t="array" ref="F107">ABCCob($O$11,$P$11,$Q$11,$D107/$AE$11)</f>
        <v>0.56185206924799569</v>
      </c>
      <c r="G107" s="18" cm="1">
        <f t="array" ref="G107">ABCCob($O$12,$P$12,$Q$12,$D107/$AE$12)</f>
        <v>0.38604145207598012</v>
      </c>
      <c r="H107" s="18" cm="1">
        <f t="array" ref="H107">ABCCob($O$13,$P$13,$Q$13,$D107/$AE$13)</f>
        <v>0.15300033018639572</v>
      </c>
      <c r="I107" s="18" t="e" cm="1">
        <f t="array" ref="I107">ABCCob($O$14,$P$14,$Q$14,$D107/$AE$14)</f>
        <v>#VALUE!</v>
      </c>
      <c r="J107" s="18" t="e" cm="1">
        <f t="array" ref="J107">ABCCob($O$15,$P$15,$Q$15,$D107/$AE$15)</f>
        <v>#VALUE!</v>
      </c>
      <c r="K107" s="18" t="e" cm="1">
        <f t="array" ref="K107">ABCCob($O$16,$P$16,$Q$16,$D107/$AE$16)</f>
        <v>#VALUE!</v>
      </c>
      <c r="L107" s="18" t="e" cm="1">
        <f t="array" ref="L107">ABCCob($O$17,$P$17,$Q$17,$D107/$AE$17)</f>
        <v>#VALUE!</v>
      </c>
    </row>
    <row r="108" spans="2:12" x14ac:dyDescent="0.3">
      <c r="B108">
        <v>925</v>
      </c>
      <c r="D108" s="15">
        <f t="shared" si="13"/>
        <v>1388888.888888889</v>
      </c>
      <c r="E108" s="18" cm="1">
        <f t="array" ref="E108">ABCCob($O$10,$P$10,$Q$10,$D108/$AE$10)</f>
        <v>0.79915251344856464</v>
      </c>
      <c r="F108" s="18" cm="1">
        <f t="array" ref="F108">ABCCob($O$11,$P$11,$Q$11,$D108/$AE$11)</f>
        <v>0.5617189905864195</v>
      </c>
      <c r="G108" s="18" cm="1">
        <f t="array" ref="G108">ABCCob($O$12,$P$12,$Q$12,$D108/$AE$12)</f>
        <v>0.38595512143893695</v>
      </c>
      <c r="H108" s="18" cm="1">
        <f t="array" ref="H108">ABCCob($O$13,$P$13,$Q$13,$D108/$AE$13)</f>
        <v>0.1529693944285789</v>
      </c>
      <c r="I108" s="18" t="e" cm="1">
        <f t="array" ref="I108">ABCCob($O$14,$P$14,$Q$14,$D108/$AE$14)</f>
        <v>#VALUE!</v>
      </c>
      <c r="J108" s="18" t="e" cm="1">
        <f t="array" ref="J108">ABCCob($O$15,$P$15,$Q$15,$D108/$AE$15)</f>
        <v>#VALUE!</v>
      </c>
      <c r="K108" s="18" t="e" cm="1">
        <f t="array" ref="K108">ABCCob($O$16,$P$16,$Q$16,$D108/$AE$16)</f>
        <v>#VALUE!</v>
      </c>
      <c r="L108" s="18" t="e" cm="1">
        <f t="array" ref="L108">ABCCob($O$17,$P$17,$Q$17,$D108/$AE$17)</f>
        <v>#VALUE!</v>
      </c>
    </row>
    <row r="109" spans="2:12" x14ac:dyDescent="0.3">
      <c r="B109">
        <v>924</v>
      </c>
      <c r="D109" s="15">
        <f t="shared" si="13"/>
        <v>1387387.3873873875</v>
      </c>
      <c r="E109" s="18" cm="1">
        <f t="array" ref="E109">ABCCob($O$10,$P$10,$Q$10,$D109/$AE$10)</f>
        <v>0.79909851949697874</v>
      </c>
      <c r="F109" s="18" cm="1">
        <f t="array" ref="F109">ABCCob($O$11,$P$11,$Q$11,$D109/$AE$11)</f>
        <v>0.56158568679300336</v>
      </c>
      <c r="G109" s="18" cm="1">
        <f t="array" ref="G109">ABCCob($O$12,$P$12,$Q$12,$D109/$AE$12)</f>
        <v>0.38586862550725831</v>
      </c>
      <c r="H109" s="18" cm="1">
        <f t="array" ref="H109">ABCCob($O$13,$P$13,$Q$13,$D109/$AE$13)</f>
        <v>0.15293840610077702</v>
      </c>
      <c r="I109" s="18" t="e" cm="1">
        <f t="array" ref="I109">ABCCob($O$14,$P$14,$Q$14,$D109/$AE$14)</f>
        <v>#VALUE!</v>
      </c>
      <c r="J109" s="18" t="e" cm="1">
        <f t="array" ref="J109">ABCCob($O$15,$P$15,$Q$15,$D109/$AE$15)</f>
        <v>#VALUE!</v>
      </c>
      <c r="K109" s="18" t="e" cm="1">
        <f t="array" ref="K109">ABCCob($O$16,$P$16,$Q$16,$D109/$AE$16)</f>
        <v>#VALUE!</v>
      </c>
      <c r="L109" s="18" t="e" cm="1">
        <f t="array" ref="L109">ABCCob($O$17,$P$17,$Q$17,$D109/$AE$17)</f>
        <v>#VALUE!</v>
      </c>
    </row>
    <row r="110" spans="2:12" x14ac:dyDescent="0.3">
      <c r="B110">
        <v>923</v>
      </c>
      <c r="D110" s="15">
        <f t="shared" si="13"/>
        <v>1385885.8858858859</v>
      </c>
      <c r="E110" s="18" cm="1">
        <f t="array" ref="E110">ABCCob($O$10,$P$10,$Q$10,$D110/$AE$10)</f>
        <v>0.79904442115552521</v>
      </c>
      <c r="F110" s="18" cm="1">
        <f t="array" ref="F110">ABCCob($O$11,$P$11,$Q$11,$D110/$AE$11)</f>
        <v>0.56145215729631437</v>
      </c>
      <c r="G110" s="18" cm="1">
        <f t="array" ref="G110">ABCCob($O$12,$P$12,$Q$12,$D110/$AE$12)</f>
        <v>0.38578196382610463</v>
      </c>
      <c r="H110" s="18" cm="1">
        <f t="array" ref="H110">ABCCob($O$13,$P$13,$Q$13,$D110/$AE$13)</f>
        <v>0.15290736506693137</v>
      </c>
      <c r="I110" s="18" t="e" cm="1">
        <f t="array" ref="I110">ABCCob($O$14,$P$14,$Q$14,$D110/$AE$14)</f>
        <v>#VALUE!</v>
      </c>
      <c r="J110" s="18" t="e" cm="1">
        <f t="array" ref="J110">ABCCob($O$15,$P$15,$Q$15,$D110/$AE$15)</f>
        <v>#VALUE!</v>
      </c>
      <c r="K110" s="18" t="e" cm="1">
        <f t="array" ref="K110">ABCCob($O$16,$P$16,$Q$16,$D110/$AE$16)</f>
        <v>#VALUE!</v>
      </c>
      <c r="L110" s="18" t="e" cm="1">
        <f t="array" ref="L110">ABCCob($O$17,$P$17,$Q$17,$D110/$AE$17)</f>
        <v>#VALUE!</v>
      </c>
    </row>
    <row r="111" spans="2:12" x14ac:dyDescent="0.3">
      <c r="B111">
        <v>922</v>
      </c>
      <c r="D111" s="15">
        <f t="shared" si="13"/>
        <v>1384384.3843843844</v>
      </c>
      <c r="E111" s="18" cm="1">
        <f t="array" ref="E111">ABCCob($O$10,$P$10,$Q$10,$D111/$AE$10)</f>
        <v>0.79899021811569038</v>
      </c>
      <c r="F111" s="18" cm="1">
        <f t="array" ref="F111">ABCCob($O$11,$P$11,$Q$11,$D111/$AE$11)</f>
        <v>0.56131840152298518</v>
      </c>
      <c r="G111" s="18" cm="1">
        <f t="array" ref="G111">ABCCob($O$12,$P$12,$Q$12,$D111/$AE$12)</f>
        <v>0.38569513593901317</v>
      </c>
      <c r="H111" s="18" cm="1">
        <f t="array" ref="H111">ABCCob($O$13,$P$13,$Q$13,$D111/$AE$13)</f>
        <v>0.15287627119050912</v>
      </c>
      <c r="I111" s="18" t="e" cm="1">
        <f t="array" ref="I111">ABCCob($O$14,$P$14,$Q$14,$D111/$AE$14)</f>
        <v>#VALUE!</v>
      </c>
      <c r="J111" s="18" t="e" cm="1">
        <f t="array" ref="J111">ABCCob($O$15,$P$15,$Q$15,$D111/$AE$15)</f>
        <v>#VALUE!</v>
      </c>
      <c r="K111" s="18" t="e" cm="1">
        <f t="array" ref="K111">ABCCob($O$16,$P$16,$Q$16,$D111/$AE$16)</f>
        <v>#VALUE!</v>
      </c>
      <c r="L111" s="18" t="e" cm="1">
        <f t="array" ref="L111">ABCCob($O$17,$P$17,$Q$17,$D111/$AE$17)</f>
        <v>#VALUE!</v>
      </c>
    </row>
    <row r="112" spans="2:12" x14ac:dyDescent="0.3">
      <c r="B112">
        <v>921</v>
      </c>
      <c r="D112" s="15">
        <f t="shared" si="13"/>
        <v>1382882.8828828828</v>
      </c>
      <c r="E112" s="18" cm="1">
        <f t="array" ref="E112">ABCCob($O$10,$P$10,$Q$10,$D112/$AE$10)</f>
        <v>0.79893591006773168</v>
      </c>
      <c r="F112" s="18" cm="1">
        <f t="array" ref="F112">ABCCob($O$11,$P$11,$Q$11,$D112/$AE$11)</f>
        <v>0.56118441889770521</v>
      </c>
      <c r="G112" s="18" cm="1">
        <f t="array" ref="G112">ABCCob($O$12,$P$12,$Q$12,$D112/$AE$12)</f>
        <v>0.38560814138789157</v>
      </c>
      <c r="H112" s="18" cm="1">
        <f t="array" ref="H112">ABCCob($O$13,$P$13,$Q$13,$D112/$AE$13)</f>
        <v>0.15284512433450137</v>
      </c>
      <c r="I112" s="18" t="e" cm="1">
        <f t="array" ref="I112">ABCCob($O$14,$P$14,$Q$14,$D112/$AE$14)</f>
        <v>#VALUE!</v>
      </c>
      <c r="J112" s="18" t="e" cm="1">
        <f t="array" ref="J112">ABCCob($O$15,$P$15,$Q$15,$D112/$AE$15)</f>
        <v>#VALUE!</v>
      </c>
      <c r="K112" s="18" t="e" cm="1">
        <f t="array" ref="K112">ABCCob($O$16,$P$16,$Q$16,$D112/$AE$16)</f>
        <v>#VALUE!</v>
      </c>
      <c r="L112" s="18" t="e" cm="1">
        <f t="array" ref="L112">ABCCob($O$17,$P$17,$Q$17,$D112/$AE$17)</f>
        <v>#VALUE!</v>
      </c>
    </row>
    <row r="113" spans="2:12" x14ac:dyDescent="0.3">
      <c r="B113">
        <v>920</v>
      </c>
      <c r="D113" s="15">
        <f t="shared" si="13"/>
        <v>1381381.3813813813</v>
      </c>
      <c r="E113" s="18" cm="1">
        <f t="array" ref="E113">ABCCob($O$10,$P$10,$Q$10,$D113/$AE$10)</f>
        <v>0.79888149670067221</v>
      </c>
      <c r="F113" s="18" cm="1">
        <f t="array" ref="F113">ABCCob($O$11,$P$11,$Q$11,$D113/$AE$11)</f>
        <v>0.56105020884321288</v>
      </c>
      <c r="G113" s="18" cm="1">
        <f t="array" ref="G113">ABCCob($O$12,$P$12,$Q$12,$D113/$AE$12)</f>
        <v>0.3855209797130103</v>
      </c>
      <c r="H113" s="18" cm="1">
        <f t="array" ref="H113">ABCCob($O$13,$P$13,$Q$13,$D113/$AE$13)</f>
        <v>0.15281392436142094</v>
      </c>
      <c r="I113" s="18" t="e" cm="1">
        <f t="array" ref="I113">ABCCob($O$14,$P$14,$Q$14,$D113/$AE$14)</f>
        <v>#VALUE!</v>
      </c>
      <c r="J113" s="18" t="e" cm="1">
        <f t="array" ref="J113">ABCCob($O$15,$P$15,$Q$15,$D113/$AE$15)</f>
        <v>#VALUE!</v>
      </c>
      <c r="K113" s="18" t="e" cm="1">
        <f t="array" ref="K113">ABCCob($O$16,$P$16,$Q$16,$D113/$AE$16)</f>
        <v>#VALUE!</v>
      </c>
      <c r="L113" s="18" t="e" cm="1">
        <f t="array" ref="L113">ABCCob($O$17,$P$17,$Q$17,$D113/$AE$17)</f>
        <v>#VALUE!</v>
      </c>
    </row>
    <row r="114" spans="2:12" x14ac:dyDescent="0.3">
      <c r="B114">
        <v>919</v>
      </c>
      <c r="D114" s="15">
        <f t="shared" si="13"/>
        <v>1379879.87987988</v>
      </c>
      <c r="E114" s="18" cm="1">
        <f t="array" ref="E114">ABCCob($O$10,$P$10,$Q$10,$D114/$AE$10)</f>
        <v>0.79882697770229416</v>
      </c>
      <c r="F114" s="18" cm="1">
        <f t="array" ref="F114">ABCCob($O$11,$P$11,$Q$11,$D114/$AE$11)</f>
        <v>0.56091577078028676</v>
      </c>
      <c r="G114" s="18" cm="1">
        <f t="array" ref="G114">ABCCob($O$12,$P$12,$Q$12,$D114/$AE$12)</f>
        <v>0.38543365045299588</v>
      </c>
      <c r="H114" s="18" cm="1">
        <f t="array" ref="H114">ABCCob($O$13,$P$13,$Q$13,$D114/$AE$13)</f>
        <v>0.15278267113330038</v>
      </c>
      <c r="I114" s="18" t="e" cm="1">
        <f t="array" ref="I114">ABCCob($O$14,$P$14,$Q$14,$D114/$AE$14)</f>
        <v>#VALUE!</v>
      </c>
      <c r="J114" s="18" t="e" cm="1">
        <f t="array" ref="J114">ABCCob($O$15,$P$15,$Q$15,$D114/$AE$15)</f>
        <v>#VALUE!</v>
      </c>
      <c r="K114" s="18" t="e" cm="1">
        <f t="array" ref="K114">ABCCob($O$16,$P$16,$Q$16,$D114/$AE$16)</f>
        <v>#VALUE!</v>
      </c>
      <c r="L114" s="18" t="e" cm="1">
        <f t="array" ref="L114">ABCCob($O$17,$P$17,$Q$17,$D114/$AE$17)</f>
        <v>#VALUE!</v>
      </c>
    </row>
    <row r="115" spans="2:12" x14ac:dyDescent="0.3">
      <c r="B115">
        <v>918</v>
      </c>
      <c r="D115" s="15">
        <f t="shared" si="13"/>
        <v>1378378.3783783785</v>
      </c>
      <c r="E115" s="18" cm="1">
        <f t="array" ref="E115">ABCCob($O$10,$P$10,$Q$10,$D115/$AE$10)</f>
        <v>0.79877235275913261</v>
      </c>
      <c r="F115" s="18" cm="1">
        <f t="array" ref="F115">ABCCob($O$11,$P$11,$Q$11,$D115/$AE$11)</f>
        <v>0.56078110412773807</v>
      </c>
      <c r="G115" s="18" cm="1">
        <f t="array" ref="G115">ABCCob($O$12,$P$12,$Q$12,$D115/$AE$12)</f>
        <v>0.38534615314482329</v>
      </c>
      <c r="H115" s="18" cm="1">
        <f t="array" ref="H115">ABCCob($O$13,$P$13,$Q$13,$D115/$AE$13)</f>
        <v>0.1527513645116898</v>
      </c>
      <c r="I115" s="18" t="e" cm="1">
        <f t="array" ref="I115">ABCCob($O$14,$P$14,$Q$14,$D115/$AE$14)</f>
        <v>#VALUE!</v>
      </c>
      <c r="J115" s="18" t="e" cm="1">
        <f t="array" ref="J115">ABCCob($O$15,$P$15,$Q$15,$D115/$AE$15)</f>
        <v>#VALUE!</v>
      </c>
      <c r="K115" s="18" t="e" cm="1">
        <f t="array" ref="K115">ABCCob($O$16,$P$16,$Q$16,$D115/$AE$16)</f>
        <v>#VALUE!</v>
      </c>
      <c r="L115" s="18" t="e" cm="1">
        <f t="array" ref="L115">ABCCob($O$17,$P$17,$Q$17,$D115/$AE$17)</f>
        <v>#VALUE!</v>
      </c>
    </row>
    <row r="116" spans="2:12" x14ac:dyDescent="0.3">
      <c r="B116">
        <v>917</v>
      </c>
      <c r="D116" s="15">
        <f t="shared" si="13"/>
        <v>1376876.8768768769</v>
      </c>
      <c r="E116" s="18" cm="1">
        <f t="array" ref="E116">ABCCob($O$10,$P$10,$Q$10,$D116/$AE$10)</f>
        <v>0.79871762155646953</v>
      </c>
      <c r="F116" s="18" cm="1">
        <f t="array" ref="F116">ABCCob($O$11,$P$11,$Q$11,$D116/$AE$11)</f>
        <v>0.56064620830240153</v>
      </c>
      <c r="G116" s="18" cm="1">
        <f t="array" ref="G116">ABCCob($O$12,$P$12,$Q$12,$D116/$AE$12)</f>
        <v>0.38525848732380891</v>
      </c>
      <c r="H116" s="18" cm="1">
        <f t="array" ref="H116">ABCCob($O$13,$P$13,$Q$13,$D116/$AE$13)</f>
        <v>0.15272000435765473</v>
      </c>
      <c r="I116" s="18" t="e" cm="1">
        <f t="array" ref="I116">ABCCob($O$14,$P$14,$Q$14,$D116/$AE$14)</f>
        <v>#VALUE!</v>
      </c>
      <c r="J116" s="18" t="e" cm="1">
        <f t="array" ref="J116">ABCCob($O$15,$P$15,$Q$15,$D116/$AE$15)</f>
        <v>#VALUE!</v>
      </c>
      <c r="K116" s="18" t="e" cm="1">
        <f t="array" ref="K116">ABCCob($O$16,$P$16,$Q$16,$D116/$AE$16)</f>
        <v>#VALUE!</v>
      </c>
      <c r="L116" s="18" t="e" cm="1">
        <f t="array" ref="L116">ABCCob($O$17,$P$17,$Q$17,$D116/$AE$17)</f>
        <v>#VALUE!</v>
      </c>
    </row>
    <row r="117" spans="2:12" x14ac:dyDescent="0.3">
      <c r="B117">
        <v>916</v>
      </c>
      <c r="D117" s="15">
        <f t="shared" si="13"/>
        <v>1375375.3753753754</v>
      </c>
      <c r="E117" s="18" cm="1">
        <f t="array" ref="E117">ABCCob($O$10,$P$10,$Q$10,$D117/$AE$10)</f>
        <v>0.79866278377832722</v>
      </c>
      <c r="F117" s="18" cm="1">
        <f t="array" ref="F117">ABCCob($O$11,$P$11,$Q$11,$D117/$AE$11)</f>
        <v>0.56051108271912742</v>
      </c>
      <c r="G117" s="18" cm="1">
        <f t="array" ref="G117">ABCCob($O$12,$P$12,$Q$12,$D117/$AE$12)</f>
        <v>0.38517065252360344</v>
      </c>
      <c r="H117" s="18" cm="1">
        <f t="array" ref="H117">ABCCob($O$13,$P$13,$Q$13,$D117/$AE$13)</f>
        <v>0.15268859053177403</v>
      </c>
      <c r="I117" s="18" t="e" cm="1">
        <f t="array" ref="I117">ABCCob($O$14,$P$14,$Q$14,$D117/$AE$14)</f>
        <v>#VALUE!</v>
      </c>
      <c r="J117" s="18" t="e" cm="1">
        <f t="array" ref="J117">ABCCob($O$15,$P$15,$Q$15,$D117/$AE$15)</f>
        <v>#VALUE!</v>
      </c>
      <c r="K117" s="18" t="e" cm="1">
        <f t="array" ref="K117">ABCCob($O$16,$P$16,$Q$16,$D117/$AE$16)</f>
        <v>#VALUE!</v>
      </c>
      <c r="L117" s="18" t="e" cm="1">
        <f t="array" ref="L117">ABCCob($O$17,$P$17,$Q$17,$D117/$AE$17)</f>
        <v>#VALUE!</v>
      </c>
    </row>
    <row r="118" spans="2:12" x14ac:dyDescent="0.3">
      <c r="B118">
        <v>915</v>
      </c>
      <c r="D118" s="15">
        <f t="shared" si="13"/>
        <v>1373873.8738738738</v>
      </c>
      <c r="E118" s="18" cm="1">
        <f t="array" ref="E118">ABCCob($O$10,$P$10,$Q$10,$D118/$AE$10)</f>
        <v>0.79860783910746191</v>
      </c>
      <c r="F118" s="18" cm="1">
        <f t="array" ref="F118">ABCCob($O$11,$P$11,$Q$11,$D118/$AE$11)</f>
        <v>0.56037572679077297</v>
      </c>
      <c r="G118" s="18" cm="1">
        <f t="array" ref="G118">ABCCob($O$12,$P$12,$Q$12,$D118/$AE$12)</f>
        <v>0.38508264827618449</v>
      </c>
      <c r="H118" s="18" cm="1">
        <f t="array" ref="H118">ABCCob($O$13,$P$13,$Q$13,$D118/$AE$13)</f>
        <v>0.15265712289413769</v>
      </c>
      <c r="I118" s="18" t="e" cm="1">
        <f t="array" ref="I118">ABCCob($O$14,$P$14,$Q$14,$D118/$AE$14)</f>
        <v>#VALUE!</v>
      </c>
      <c r="J118" s="18" t="e" cm="1">
        <f t="array" ref="J118">ABCCob($O$15,$P$15,$Q$15,$D118/$AE$15)</f>
        <v>#VALUE!</v>
      </c>
      <c r="K118" s="18" t="e" cm="1">
        <f t="array" ref="K118">ABCCob($O$16,$P$16,$Q$16,$D118/$AE$16)</f>
        <v>#VALUE!</v>
      </c>
      <c r="L118" s="18" t="e" cm="1">
        <f t="array" ref="L118">ABCCob($O$17,$P$17,$Q$17,$D118/$AE$17)</f>
        <v>#VALUE!</v>
      </c>
    </row>
    <row r="119" spans="2:12" x14ac:dyDescent="0.3">
      <c r="B119">
        <v>914</v>
      </c>
      <c r="D119" s="15">
        <f t="shared" si="13"/>
        <v>1372372.3723723723</v>
      </c>
      <c r="E119" s="18" cm="1">
        <f t="array" ref="E119">ABCCob($O$10,$P$10,$Q$10,$D119/$AE$10)</f>
        <v>0.79855278722535761</v>
      </c>
      <c r="F119" s="18" cm="1">
        <f t="array" ref="F119">ABCCob($O$11,$P$11,$Q$11,$D119/$AE$11)</f>
        <v>0.56024013992819377</v>
      </c>
      <c r="G119" s="18" cm="1">
        <f t="array" ref="G119">ABCCob($O$12,$P$12,$Q$12,$D119/$AE$12)</f>
        <v>0.38499447411184895</v>
      </c>
      <c r="H119" s="18" cm="1">
        <f t="array" ref="H119">ABCCob($O$13,$P$13,$Q$13,$D119/$AE$13)</f>
        <v>0.15262560130434472</v>
      </c>
      <c r="I119" s="18" t="e" cm="1">
        <f t="array" ref="I119">ABCCob($O$14,$P$14,$Q$14,$D119/$AE$14)</f>
        <v>#VALUE!</v>
      </c>
      <c r="J119" s="18" t="e" cm="1">
        <f t="array" ref="J119">ABCCob($O$15,$P$15,$Q$15,$D119/$AE$15)</f>
        <v>#VALUE!</v>
      </c>
      <c r="K119" s="18" t="e" cm="1">
        <f t="array" ref="K119">ABCCob($O$16,$P$16,$Q$16,$D119/$AE$16)</f>
        <v>#VALUE!</v>
      </c>
      <c r="L119" s="18" t="e" cm="1">
        <f t="array" ref="L119">ABCCob($O$17,$P$17,$Q$17,$D119/$AE$17)</f>
        <v>#VALUE!</v>
      </c>
    </row>
    <row r="120" spans="2:12" x14ac:dyDescent="0.3">
      <c r="B120">
        <v>913</v>
      </c>
      <c r="D120" s="15">
        <f t="shared" si="13"/>
        <v>1370870.870870871</v>
      </c>
      <c r="E120" s="18" cm="1">
        <f t="array" ref="E120">ABCCob($O$10,$P$10,$Q$10,$D120/$AE$10)</f>
        <v>0.79849762781221967</v>
      </c>
      <c r="F120" s="18" cm="1">
        <f t="array" ref="F120">ABCCob($O$11,$P$11,$Q$11,$D120/$AE$11)</f>
        <v>0.56010432154023571</v>
      </c>
      <c r="G120" s="18" cm="1">
        <f t="array" ref="G120">ABCCob($O$12,$P$12,$Q$12,$D120/$AE$12)</f>
        <v>0.38490612955920617</v>
      </c>
      <c r="H120" s="18" cm="1">
        <f t="array" ref="H120">ABCCob($O$13,$P$13,$Q$13,$D120/$AE$13)</f>
        <v>0.15259402562150098</v>
      </c>
      <c r="I120" s="18" t="e" cm="1">
        <f t="array" ref="I120">ABCCob($O$14,$P$14,$Q$14,$D120/$AE$14)</f>
        <v>#VALUE!</v>
      </c>
      <c r="J120" s="18" t="e" cm="1">
        <f t="array" ref="J120">ABCCob($O$15,$P$15,$Q$15,$D120/$AE$15)</f>
        <v>#VALUE!</v>
      </c>
      <c r="K120" s="18" t="e" cm="1">
        <f t="array" ref="K120">ABCCob($O$16,$P$16,$Q$16,$D120/$AE$16)</f>
        <v>#VALUE!</v>
      </c>
      <c r="L120" s="18" t="e" cm="1">
        <f t="array" ref="L120">ABCCob($O$17,$P$17,$Q$17,$D120/$AE$17)</f>
        <v>#VALUE!</v>
      </c>
    </row>
    <row r="121" spans="2:12" x14ac:dyDescent="0.3">
      <c r="B121">
        <v>912</v>
      </c>
      <c r="D121" s="15">
        <f t="shared" si="13"/>
        <v>1369369.3693693692</v>
      </c>
      <c r="E121" s="18" cm="1">
        <f t="array" ref="E121">ABCCob($O$10,$P$10,$Q$10,$D121/$AE$10)</f>
        <v>0.79844236054696782</v>
      </c>
      <c r="F121" s="18" cm="1">
        <f t="array" ref="F121">ABCCob($O$11,$P$11,$Q$11,$D121/$AE$11)</f>
        <v>0.55996827103372548</v>
      </c>
      <c r="G121" s="18" cm="1">
        <f t="array" ref="G121">ABCCob($O$12,$P$12,$Q$12,$D121/$AE$12)</f>
        <v>0.38481761414516996</v>
      </c>
      <c r="H121" s="18" cm="1">
        <f t="array" ref="H121">ABCCob($O$13,$P$13,$Q$13,$D121/$AE$13)</f>
        <v>0.15256239570421692</v>
      </c>
      <c r="I121" s="18" t="e" cm="1">
        <f t="array" ref="I121">ABCCob($O$14,$P$14,$Q$14,$D121/$AE$14)</f>
        <v>#VALUE!</v>
      </c>
      <c r="J121" s="18" t="e" cm="1">
        <f t="array" ref="J121">ABCCob($O$15,$P$15,$Q$15,$D121/$AE$15)</f>
        <v>#VALUE!</v>
      </c>
      <c r="K121" s="18" t="e" cm="1">
        <f t="array" ref="K121">ABCCob($O$16,$P$16,$Q$16,$D121/$AE$16)</f>
        <v>#VALUE!</v>
      </c>
      <c r="L121" s="18" t="e" cm="1">
        <f t="array" ref="L121">ABCCob($O$17,$P$17,$Q$17,$D121/$AE$17)</f>
        <v>#VALUE!</v>
      </c>
    </row>
    <row r="122" spans="2:12" x14ac:dyDescent="0.3">
      <c r="B122">
        <v>911</v>
      </c>
      <c r="D122" s="15">
        <f t="shared" si="13"/>
        <v>1367867.8678678679</v>
      </c>
      <c r="E122" s="18" cm="1">
        <f t="array" ref="E122">ABCCob($O$10,$P$10,$Q$10,$D122/$AE$10)</f>
        <v>0.7983869851072305</v>
      </c>
      <c r="F122" s="18" cm="1">
        <f t="array" ref="F122">ABCCob($O$11,$P$11,$Q$11,$D122/$AE$11)</f>
        <v>0.55983198781346322</v>
      </c>
      <c r="G122" s="18" cm="1">
        <f t="array" ref="G122">ABCCob($O$12,$P$12,$Q$12,$D122/$AE$12)</f>
        <v>0.38472892739495168</v>
      </c>
      <c r="H122" s="18" cm="1">
        <f t="array" ref="H122">ABCCob($O$13,$P$13,$Q$13,$D122/$AE$13)</f>
        <v>0.15253071141060554</v>
      </c>
      <c r="I122" s="18" t="e" cm="1">
        <f t="array" ref="I122">ABCCob($O$14,$P$14,$Q$14,$D122/$AE$14)</f>
        <v>#VALUE!</v>
      </c>
      <c r="J122" s="18" t="e" cm="1">
        <f t="array" ref="J122">ABCCob($O$15,$P$15,$Q$15,$D122/$AE$15)</f>
        <v>#VALUE!</v>
      </c>
      <c r="K122" s="18" t="e" cm="1">
        <f t="array" ref="K122">ABCCob($O$16,$P$16,$Q$16,$D122/$AE$16)</f>
        <v>#VALUE!</v>
      </c>
      <c r="L122" s="18" t="e" cm="1">
        <f t="array" ref="L122">ABCCob($O$17,$P$17,$Q$17,$D122/$AE$17)</f>
        <v>#VALUE!</v>
      </c>
    </row>
    <row r="123" spans="2:12" x14ac:dyDescent="0.3">
      <c r="B123">
        <v>910</v>
      </c>
      <c r="D123" s="15">
        <f t="shared" si="13"/>
        <v>1366366.3663663664</v>
      </c>
      <c r="E123" s="18" cm="1">
        <f t="array" ref="E123">ABCCob($O$10,$P$10,$Q$10,$D123/$AE$10)</f>
        <v>0.7983315011693376</v>
      </c>
      <c r="F123" s="18" cm="1">
        <f t="array" ref="F123">ABCCob($O$11,$P$11,$Q$11,$D123/$AE$11)</f>
        <v>0.55969547128221264</v>
      </c>
      <c r="G123" s="18" cm="1">
        <f t="array" ref="G123">ABCCob($O$12,$P$12,$Q$12,$D123/$AE$12)</f>
        <v>0.38464006883205232</v>
      </c>
      <c r="H123" s="18" cm="1">
        <f t="array" ref="H123">ABCCob($O$13,$P$13,$Q$13,$D123/$AE$13)</f>
        <v>0.15249897259828002</v>
      </c>
      <c r="I123" s="18" t="e" cm="1">
        <f t="array" ref="I123">ABCCob($O$14,$P$14,$Q$14,$D123/$AE$14)</f>
        <v>#VALUE!</v>
      </c>
      <c r="J123" s="18" t="e" cm="1">
        <f t="array" ref="J123">ABCCob($O$15,$P$15,$Q$15,$D123/$AE$15)</f>
        <v>#VALUE!</v>
      </c>
      <c r="K123" s="18" t="e" cm="1">
        <f t="array" ref="K123">ABCCob($O$16,$P$16,$Q$16,$D123/$AE$16)</f>
        <v>#VALUE!</v>
      </c>
      <c r="L123" s="18" t="e" cm="1">
        <f t="array" ref="L123">ABCCob($O$17,$P$17,$Q$17,$D123/$AE$17)</f>
        <v>#VALUE!</v>
      </c>
    </row>
    <row r="124" spans="2:12" x14ac:dyDescent="0.3">
      <c r="B124">
        <v>909</v>
      </c>
      <c r="D124" s="15">
        <f t="shared" si="13"/>
        <v>1364864.8648648649</v>
      </c>
      <c r="E124" s="18" cm="1">
        <f t="array" ref="E124">ABCCob($O$10,$P$10,$Q$10,$D124/$AE$10)</f>
        <v>0.79827590840831442</v>
      </c>
      <c r="F124" s="18" cm="1">
        <f t="array" ref="F124">ABCCob($O$11,$P$11,$Q$11,$D124/$AE$11)</f>
        <v>0.55955872084069302</v>
      </c>
      <c r="G124" s="18" cm="1">
        <f t="array" ref="G124">ABCCob($O$12,$P$12,$Q$12,$D124/$AE$12)</f>
        <v>0.38455103797825518</v>
      </c>
      <c r="H124" s="18" cm="1">
        <f t="array" ref="H124">ABCCob($O$13,$P$13,$Q$13,$D124/$AE$13)</f>
        <v>0.15246717912435157</v>
      </c>
      <c r="I124" s="18" t="e" cm="1">
        <f t="array" ref="I124">ABCCob($O$14,$P$14,$Q$14,$D124/$AE$14)</f>
        <v>#VALUE!</v>
      </c>
      <c r="J124" s="18" t="e" cm="1">
        <f t="array" ref="J124">ABCCob($O$15,$P$15,$Q$15,$D124/$AE$15)</f>
        <v>#VALUE!</v>
      </c>
      <c r="K124" s="18" t="e" cm="1">
        <f t="array" ref="K124">ABCCob($O$16,$P$16,$Q$16,$D124/$AE$16)</f>
        <v>#VALUE!</v>
      </c>
      <c r="L124" s="18" t="e" cm="1">
        <f t="array" ref="L124">ABCCob($O$17,$P$17,$Q$17,$D124/$AE$17)</f>
        <v>#VALUE!</v>
      </c>
    </row>
    <row r="125" spans="2:12" x14ac:dyDescent="0.3">
      <c r="B125">
        <v>908</v>
      </c>
      <c r="D125" s="15">
        <f t="shared" si="13"/>
        <v>1363363.3633633635</v>
      </c>
      <c r="E125" s="18" cm="1">
        <f t="array" ref="E125">ABCCob($O$10,$P$10,$Q$10,$D125/$AE$10)</f>
        <v>0.79822020649787451</v>
      </c>
      <c r="F125" s="18" cm="1">
        <f t="array" ref="F125">ABCCob($O$11,$P$11,$Q$11,$D125/$AE$11)</f>
        <v>0.55942173588757027</v>
      </c>
      <c r="G125" s="18" cm="1">
        <f t="array" ref="G125">ABCCob($O$12,$P$12,$Q$12,$D125/$AE$12)</f>
        <v>0.38446183435361841</v>
      </c>
      <c r="H125" s="18" cm="1">
        <f t="array" ref="H125">ABCCob($O$13,$P$13,$Q$13,$D125/$AE$13)</f>
        <v>0.15243533084542729</v>
      </c>
      <c r="I125" s="18" t="e" cm="1">
        <f t="array" ref="I125">ABCCob($O$14,$P$14,$Q$14,$D125/$AE$14)</f>
        <v>#VALUE!</v>
      </c>
      <c r="J125" s="18" t="e" cm="1">
        <f t="array" ref="J125">ABCCob($O$15,$P$15,$Q$15,$D125/$AE$15)</f>
        <v>#VALUE!</v>
      </c>
      <c r="K125" s="18" t="e" cm="1">
        <f t="array" ref="K125">ABCCob($O$16,$P$16,$Q$16,$D125/$AE$16)</f>
        <v>#VALUE!</v>
      </c>
      <c r="L125" s="18" t="e" cm="1">
        <f t="array" ref="L125">ABCCob($O$17,$P$17,$Q$17,$D125/$AE$17)</f>
        <v>#VALUE!</v>
      </c>
    </row>
    <row r="126" spans="2:12" x14ac:dyDescent="0.3">
      <c r="B126">
        <v>907</v>
      </c>
      <c r="D126" s="15">
        <f t="shared" si="13"/>
        <v>1361861.8618618618</v>
      </c>
      <c r="E126" s="18" cm="1">
        <f t="array" ref="E126">ABCCob($O$10,$P$10,$Q$10,$D126/$AE$10)</f>
        <v>0.79816439511041337</v>
      </c>
      <c r="F126" s="18" cm="1">
        <f t="array" ref="F126">ABCCob($O$11,$P$11,$Q$11,$D126/$AE$11)</f>
        <v>0.55928451581944805</v>
      </c>
      <c r="G126" s="18" cm="1">
        <f t="array" ref="G126">ABCCob($O$12,$P$12,$Q$12,$D126/$AE$12)</f>
        <v>0.38437245747646703</v>
      </c>
      <c r="H126" s="18" cm="1">
        <f t="array" ref="H126">ABCCob($O$13,$P$13,$Q$13,$D126/$AE$13)</f>
        <v>0.15240342761760778</v>
      </c>
      <c r="I126" s="18" t="e" cm="1">
        <f t="array" ref="I126">ABCCob($O$14,$P$14,$Q$14,$D126/$AE$14)</f>
        <v>#VALUE!</v>
      </c>
      <c r="J126" s="18" t="e" cm="1">
        <f t="array" ref="J126">ABCCob($O$15,$P$15,$Q$15,$D126/$AE$15)</f>
        <v>#VALUE!</v>
      </c>
      <c r="K126" s="18" t="e" cm="1">
        <f t="array" ref="K126">ABCCob($O$16,$P$16,$Q$16,$D126/$AE$16)</f>
        <v>#VALUE!</v>
      </c>
      <c r="L126" s="18" t="e" cm="1">
        <f t="array" ref="L126">ABCCob($O$17,$P$17,$Q$17,$D126/$AE$17)</f>
        <v>#VALUE!</v>
      </c>
    </row>
    <row r="127" spans="2:12" x14ac:dyDescent="0.3">
      <c r="B127">
        <v>906</v>
      </c>
      <c r="D127" s="15">
        <f t="shared" si="13"/>
        <v>1360360.3603603602</v>
      </c>
      <c r="E127" s="18" cm="1">
        <f t="array" ref="E127">ABCCob($O$10,$P$10,$Q$10,$D127/$AE$10)</f>
        <v>0.79810847391700179</v>
      </c>
      <c r="F127" s="18" cm="1">
        <f t="array" ref="F127">ABCCob($O$11,$P$11,$Q$11,$D127/$AE$11)</f>
        <v>0.55914706003085901</v>
      </c>
      <c r="G127" s="18" cm="1">
        <f t="array" ref="G127">ABCCob($O$12,$P$12,$Q$12,$D127/$AE$12)</f>
        <v>0.38428290686338562</v>
      </c>
      <c r="H127" s="18" cm="1">
        <f t="array" ref="H127">ABCCob($O$13,$P$13,$Q$13,$D127/$AE$13)</f>
        <v>0.15237146929648498</v>
      </c>
      <c r="I127" s="18" t="e" cm="1">
        <f t="array" ref="I127">ABCCob($O$14,$P$14,$Q$14,$D127/$AE$14)</f>
        <v>#VALUE!</v>
      </c>
      <c r="J127" s="18" t="e" cm="1">
        <f t="array" ref="J127">ABCCob($O$15,$P$15,$Q$15,$D127/$AE$15)</f>
        <v>#VALUE!</v>
      </c>
      <c r="K127" s="18" t="e" cm="1">
        <f t="array" ref="K127">ABCCob($O$16,$P$16,$Q$16,$D127/$AE$16)</f>
        <v>#VALUE!</v>
      </c>
      <c r="L127" s="18" t="e" cm="1">
        <f t="array" ref="L127">ABCCob($O$17,$P$17,$Q$17,$D127/$AE$17)</f>
        <v>#VALUE!</v>
      </c>
    </row>
    <row r="128" spans="2:12" x14ac:dyDescent="0.3">
      <c r="B128">
        <v>905</v>
      </c>
      <c r="D128" s="15">
        <f t="shared" si="13"/>
        <v>1358858.8588588589</v>
      </c>
      <c r="E128" s="18" cm="1">
        <f t="array" ref="E128">ABCCob($O$10,$P$10,$Q$10,$D128/$AE$10)</f>
        <v>0.79805244258737884</v>
      </c>
      <c r="F128" s="18" cm="1">
        <f t="array" ref="F128">ABCCob($O$11,$P$11,$Q$11,$D128/$AE$11)</f>
        <v>0.55900936791425615</v>
      </c>
      <c r="G128" s="18" cm="1">
        <f t="array" ref="G128">ABCCob($O$12,$P$12,$Q$12,$D128/$AE$12)</f>
        <v>0.38419318202921071</v>
      </c>
      <c r="H128" s="18" cm="1">
        <f t="array" ref="H128">ABCCob($O$13,$P$13,$Q$13,$D128/$AE$13)</f>
        <v>0.15233945573713986</v>
      </c>
      <c r="I128" s="18" t="e" cm="1">
        <f t="array" ref="I128">ABCCob($O$14,$P$14,$Q$14,$D128/$AE$14)</f>
        <v>#VALUE!</v>
      </c>
      <c r="J128" s="18" t="e" cm="1">
        <f t="array" ref="J128">ABCCob($O$15,$P$15,$Q$15,$D128/$AE$15)</f>
        <v>#VALUE!</v>
      </c>
      <c r="K128" s="18" t="e" cm="1">
        <f t="array" ref="K128">ABCCob($O$16,$P$16,$Q$16,$D128/$AE$16)</f>
        <v>#VALUE!</v>
      </c>
      <c r="L128" s="18" t="e" cm="1">
        <f t="array" ref="L128">ABCCob($O$17,$P$17,$Q$17,$D128/$AE$17)</f>
        <v>#VALUE!</v>
      </c>
    </row>
    <row r="129" spans="2:12" x14ac:dyDescent="0.3">
      <c r="B129">
        <v>904</v>
      </c>
      <c r="D129" s="15">
        <f t="shared" si="13"/>
        <v>1357357.3573573574</v>
      </c>
      <c r="E129" s="18" cm="1">
        <f t="array" ref="E129">ABCCob($O$10,$P$10,$Q$10,$D129/$AE$10)</f>
        <v>0.79799630078994532</v>
      </c>
      <c r="F129" s="18" cm="1">
        <f t="array" ref="F129">ABCCob($O$11,$P$11,$Q$11,$D129/$AE$11)</f>
        <v>0.55887143886000312</v>
      </c>
      <c r="G129" s="18" cm="1">
        <f t="array" ref="G129">ABCCob($O$12,$P$12,$Q$12,$D129/$AE$12)</f>
        <v>0.38410328248702252</v>
      </c>
      <c r="H129" s="18" cm="1">
        <f t="array" ref="H129">ABCCob($O$13,$P$13,$Q$13,$D129/$AE$13)</f>
        <v>0.15230738679414019</v>
      </c>
      <c r="I129" s="18" t="e" cm="1">
        <f t="array" ref="I129">ABCCob($O$14,$P$14,$Q$14,$D129/$AE$14)</f>
        <v>#VALUE!</v>
      </c>
      <c r="J129" s="18" t="e" cm="1">
        <f t="array" ref="J129">ABCCob($O$15,$P$15,$Q$15,$D129/$AE$15)</f>
        <v>#VALUE!</v>
      </c>
      <c r="K129" s="18" t="e" cm="1">
        <f t="array" ref="K129">ABCCob($O$16,$P$16,$Q$16,$D129/$AE$16)</f>
        <v>#VALUE!</v>
      </c>
      <c r="L129" s="18" t="e" cm="1">
        <f t="array" ref="L129">ABCCob($O$17,$P$17,$Q$17,$D129/$AE$17)</f>
        <v>#VALUE!</v>
      </c>
    </row>
    <row r="130" spans="2:12" x14ac:dyDescent="0.3">
      <c r="B130">
        <v>903</v>
      </c>
      <c r="D130" s="15">
        <f t="shared" si="13"/>
        <v>1355855.8558558559</v>
      </c>
      <c r="E130" s="18" cm="1">
        <f t="array" ref="E130">ABCCob($O$10,$P$10,$Q$10,$D130/$AE$10)</f>
        <v>0.79794004819175668</v>
      </c>
      <c r="F130" s="18" cm="1">
        <f t="array" ref="F130">ABCCob($O$11,$P$11,$Q$11,$D130/$AE$11)</f>
        <v>0.55873327225636626</v>
      </c>
      <c r="G130" s="18" cm="1">
        <f t="array" ref="G130">ABCCob($O$12,$P$12,$Q$12,$D130/$AE$12)</f>
        <v>0.3840132077481378</v>
      </c>
      <c r="H130" s="18" cm="1">
        <f t="array" ref="H130">ABCCob($O$13,$P$13,$Q$13,$D130/$AE$13)</f>
        <v>0.15227526232153824</v>
      </c>
      <c r="I130" s="18" t="e" cm="1">
        <f t="array" ref="I130">ABCCob($O$14,$P$14,$Q$14,$D130/$AE$14)</f>
        <v>#VALUE!</v>
      </c>
      <c r="J130" s="18" t="e" cm="1">
        <f t="array" ref="J130">ABCCob($O$15,$P$15,$Q$15,$D130/$AE$15)</f>
        <v>#VALUE!</v>
      </c>
      <c r="K130" s="18" t="e" cm="1">
        <f t="array" ref="K130">ABCCob($O$16,$P$16,$Q$16,$D130/$AE$16)</f>
        <v>#VALUE!</v>
      </c>
      <c r="L130" s="18" t="e" cm="1">
        <f t="array" ref="L130">ABCCob($O$17,$P$17,$Q$17,$D130/$AE$17)</f>
        <v>#VALUE!</v>
      </c>
    </row>
    <row r="131" spans="2:12" x14ac:dyDescent="0.3">
      <c r="B131">
        <v>902</v>
      </c>
      <c r="D131" s="15">
        <f t="shared" si="13"/>
        <v>1354354.3543543543</v>
      </c>
      <c r="E131" s="18" cm="1">
        <f t="array" ref="E131">ABCCob($O$10,$P$10,$Q$10,$D131/$AE$10)</f>
        <v>0.79788368445851654</v>
      </c>
      <c r="F131" s="18" cm="1">
        <f t="array" ref="F131">ABCCob($O$11,$P$11,$Q$11,$D131/$AE$11)</f>
        <v>0.5585948674895046</v>
      </c>
      <c r="G131" s="18" cm="1">
        <f t="array" ref="G131">ABCCob($O$12,$P$12,$Q$12,$D131/$AE$12)</f>
        <v>0.3839229573221018</v>
      </c>
      <c r="H131" s="18" cm="1">
        <f t="array" ref="H131">ABCCob($O$13,$P$13,$Q$13,$D131/$AE$13)</f>
        <v>0.15224308217286842</v>
      </c>
      <c r="I131" s="18" t="e" cm="1">
        <f t="array" ref="I131">ABCCob($O$14,$P$14,$Q$14,$D131/$AE$14)</f>
        <v>#VALUE!</v>
      </c>
      <c r="J131" s="18" t="e" cm="1">
        <f t="array" ref="J131">ABCCob($O$15,$P$15,$Q$15,$D131/$AE$15)</f>
        <v>#VALUE!</v>
      </c>
      <c r="K131" s="18" t="e" cm="1">
        <f t="array" ref="K131">ABCCob($O$16,$P$16,$Q$16,$D131/$AE$16)</f>
        <v>#VALUE!</v>
      </c>
      <c r="L131" s="18" t="e" cm="1">
        <f t="array" ref="L131">ABCCob($O$17,$P$17,$Q$17,$D131/$AE$17)</f>
        <v>#VALUE!</v>
      </c>
    </row>
    <row r="132" spans="2:12" x14ac:dyDescent="0.3">
      <c r="B132">
        <v>901</v>
      </c>
      <c r="D132" s="15">
        <f t="shared" si="13"/>
        <v>1352852.8528528528</v>
      </c>
      <c r="E132" s="18" cm="1">
        <f t="array" ref="E132">ABCCob($O$10,$P$10,$Q$10,$D132/$AE$10)</f>
        <v>0.7978272092545694</v>
      </c>
      <c r="F132" s="18" cm="1">
        <f t="array" ref="F132">ABCCob($O$11,$P$11,$Q$11,$D132/$AE$11)</f>
        <v>0.55845622394346173</v>
      </c>
      <c r="G132" s="18" cm="1">
        <f t="array" ref="G132">ABCCob($O$12,$P$12,$Q$12,$D132/$AE$12)</f>
        <v>0.38383253071668022</v>
      </c>
      <c r="H132" s="18" cm="1">
        <f t="array" ref="H132">ABCCob($O$13,$P$13,$Q$13,$D132/$AE$13)</f>
        <v>0.15221084620114506</v>
      </c>
      <c r="I132" s="18" t="e" cm="1">
        <f t="array" ref="I132">ABCCob($O$14,$P$14,$Q$14,$D132/$AE$14)</f>
        <v>#VALUE!</v>
      </c>
      <c r="J132" s="18" t="e" cm="1">
        <f t="array" ref="J132">ABCCob($O$15,$P$15,$Q$15,$D132/$AE$15)</f>
        <v>#VALUE!</v>
      </c>
      <c r="K132" s="18" t="e" cm="1">
        <f t="array" ref="K132">ABCCob($O$16,$P$16,$Q$16,$D132/$AE$16)</f>
        <v>#VALUE!</v>
      </c>
      <c r="L132" s="18" t="e" cm="1">
        <f t="array" ref="L132">ABCCob($O$17,$P$17,$Q$17,$D132/$AE$17)</f>
        <v>#VALUE!</v>
      </c>
    </row>
    <row r="133" spans="2:12" x14ac:dyDescent="0.3">
      <c r="B133">
        <v>900</v>
      </c>
      <c r="D133" s="15">
        <f t="shared" si="13"/>
        <v>1351351.3513513515</v>
      </c>
      <c r="E133" s="18" cm="1">
        <f t="array" ref="E133">ABCCob($O$10,$P$10,$Q$10,$D133/$AE$10)</f>
        <v>0.79777062224289386</v>
      </c>
      <c r="F133" s="18" cm="1">
        <f t="array" ref="F133">ABCCob($O$11,$P$11,$Q$11,$D133/$AE$11)</f>
        <v>0.55831734100015573</v>
      </c>
      <c r="G133" s="18" cm="1">
        <f t="array" ref="G133">ABCCob($O$12,$P$12,$Q$12,$D133/$AE$12)</f>
        <v>0.38374192743785163</v>
      </c>
      <c r="H133" s="18" cm="1">
        <f t="array" ref="H133">ABCCob($O$13,$P$13,$Q$13,$D133/$AE$13)</f>
        <v>0.15217855425885998</v>
      </c>
      <c r="I133" s="18" t="e" cm="1">
        <f t="array" ref="I133">ABCCob($O$14,$P$14,$Q$14,$D133/$AE$14)</f>
        <v>#VALUE!</v>
      </c>
      <c r="J133" s="18" t="e" cm="1">
        <f t="array" ref="J133">ABCCob($O$15,$P$15,$Q$15,$D133/$AE$15)</f>
        <v>#VALUE!</v>
      </c>
      <c r="K133" s="18" t="e" cm="1">
        <f t="array" ref="K133">ABCCob($O$16,$P$16,$Q$16,$D133/$AE$16)</f>
        <v>#VALUE!</v>
      </c>
      <c r="L133" s="18" t="e" cm="1">
        <f t="array" ref="L133">ABCCob($O$17,$P$17,$Q$17,$D133/$AE$17)</f>
        <v>#VALUE!</v>
      </c>
    </row>
    <row r="134" spans="2:12" x14ac:dyDescent="0.3">
      <c r="B134">
        <v>899</v>
      </c>
      <c r="D134" s="15">
        <f t="shared" si="13"/>
        <v>1349849.8498498499</v>
      </c>
      <c r="E134" s="18" cm="1">
        <f t="array" ref="E134">ABCCob($O$10,$P$10,$Q$10,$D134/$AE$10)</f>
        <v>0.79771392308509548</v>
      </c>
      <c r="F134" s="18" cm="1">
        <f t="array" ref="F134">ABCCob($O$11,$P$11,$Q$11,$D134/$AE$11)</f>
        <v>0.55817821803937073</v>
      </c>
      <c r="G134" s="18" cm="1">
        <f t="array" ref="G134">ABCCob($O$12,$P$12,$Q$12,$D134/$AE$12)</f>
        <v>0.38365114698979935</v>
      </c>
      <c r="H134" s="18" cm="1">
        <f t="array" ref="H134">ABCCob($O$13,$P$13,$Q$13,$D134/$AE$13)</f>
        <v>0.1521462061979803</v>
      </c>
      <c r="I134" s="18" t="e" cm="1">
        <f t="array" ref="I134">ABCCob($O$14,$P$14,$Q$14,$D134/$AE$14)</f>
        <v>#VALUE!</v>
      </c>
      <c r="J134" s="18" t="e" cm="1">
        <f t="array" ref="J134">ABCCob($O$15,$P$15,$Q$15,$D134/$AE$15)</f>
        <v>#VALUE!</v>
      </c>
      <c r="K134" s="18" t="e" cm="1">
        <f t="array" ref="K134">ABCCob($O$16,$P$16,$Q$16,$D134/$AE$16)</f>
        <v>#VALUE!</v>
      </c>
      <c r="L134" s="18" t="e" cm="1">
        <f t="array" ref="L134">ABCCob($O$17,$P$17,$Q$17,$D134/$AE$17)</f>
        <v>#VALUE!</v>
      </c>
    </row>
    <row r="135" spans="2:12" x14ac:dyDescent="0.3">
      <c r="B135">
        <v>898</v>
      </c>
      <c r="D135" s="15">
        <f t="shared" si="13"/>
        <v>1348348.3483483482</v>
      </c>
      <c r="E135" s="18" cm="1">
        <f t="array" ref="E135">ABCCob($O$10,$P$10,$Q$10,$D135/$AE$10)</f>
        <v>0.79765711144140006</v>
      </c>
      <c r="F135" s="18" cm="1">
        <f t="array" ref="F135">ABCCob($O$11,$P$11,$Q$11,$D135/$AE$11)</f>
        <v>0.55803885443874723</v>
      </c>
      <c r="G135" s="18" cm="1">
        <f t="array" ref="G135">ABCCob($O$12,$P$12,$Q$12,$D135/$AE$12)</f>
        <v>0.38356018887490362</v>
      </c>
      <c r="H135" s="18" cm="1">
        <f t="array" ref="H135">ABCCob($O$13,$P$13,$Q$13,$D135/$AE$13)</f>
        <v>0.15211380186994591</v>
      </c>
      <c r="I135" s="18" t="e" cm="1">
        <f t="array" ref="I135">ABCCob($O$14,$P$14,$Q$14,$D135/$AE$14)</f>
        <v>#VALUE!</v>
      </c>
      <c r="J135" s="18" t="e" cm="1">
        <f t="array" ref="J135">ABCCob($O$15,$P$15,$Q$15,$D135/$AE$15)</f>
        <v>#VALUE!</v>
      </c>
      <c r="K135" s="18" t="e" cm="1">
        <f t="array" ref="K135">ABCCob($O$16,$P$16,$Q$16,$D135/$AE$16)</f>
        <v>#VALUE!</v>
      </c>
      <c r="L135" s="18" t="e" cm="1">
        <f t="array" ref="L135">ABCCob($O$17,$P$17,$Q$17,$D135/$AE$17)</f>
        <v>#VALUE!</v>
      </c>
    </row>
    <row r="136" spans="2:12" x14ac:dyDescent="0.3">
      <c r="B136">
        <v>897</v>
      </c>
      <c r="D136" s="15">
        <f t="shared" si="13"/>
        <v>1346846.8468468469</v>
      </c>
      <c r="E136" s="18" cm="1">
        <f t="array" ref="E136">ABCCob($O$10,$P$10,$Q$10,$D136/$AE$10)</f>
        <v>0.79760018697064627</v>
      </c>
      <c r="F136" s="18" cm="1">
        <f t="array" ref="F136">ABCCob($O$11,$P$11,$Q$11,$D136/$AE$11)</f>
        <v>0.55789924957377324</v>
      </c>
      <c r="G136" s="18" cm="1">
        <f t="array" ref="G136">ABCCob($O$12,$P$12,$Q$12,$D136/$AE$12)</f>
        <v>0.38346905259373343</v>
      </c>
      <c r="H136" s="18" cm="1">
        <f t="array" ref="H136">ABCCob($O$13,$P$13,$Q$13,$D136/$AE$13)</f>
        <v>0.15208134112566726</v>
      </c>
      <c r="I136" s="18" t="e" cm="1">
        <f t="array" ref="I136">ABCCob($O$14,$P$14,$Q$14,$D136/$AE$14)</f>
        <v>#VALUE!</v>
      </c>
      <c r="J136" s="18" t="e" cm="1">
        <f t="array" ref="J136">ABCCob($O$15,$P$15,$Q$15,$D136/$AE$15)</f>
        <v>#VALUE!</v>
      </c>
      <c r="K136" s="18" t="e" cm="1">
        <f t="array" ref="K136">ABCCob($O$16,$P$16,$Q$16,$D136/$AE$16)</f>
        <v>#VALUE!</v>
      </c>
      <c r="L136" s="18" t="e" cm="1">
        <f t="array" ref="L136">ABCCob($O$17,$P$17,$Q$17,$D136/$AE$17)</f>
        <v>#VALUE!</v>
      </c>
    </row>
    <row r="137" spans="2:12" x14ac:dyDescent="0.3">
      <c r="B137">
        <v>896</v>
      </c>
      <c r="D137" s="15">
        <f t="shared" si="13"/>
        <v>1345345.3453453453</v>
      </c>
      <c r="E137" s="18" cm="1">
        <f t="array" ref="E137">ABCCob($O$10,$P$10,$Q$10,$D137/$AE$10)</f>
        <v>0.79754314933027837</v>
      </c>
      <c r="F137" s="18" cm="1">
        <f t="array" ref="F137">ABCCob($O$11,$P$11,$Q$11,$D137/$AE$11)</f>
        <v>0.55775940281777447</v>
      </c>
      <c r="G137" s="18" cm="1">
        <f t="array" ref="G137">ABCCob($O$12,$P$12,$Q$12,$D137/$AE$12)</f>
        <v>0.38337773764503863</v>
      </c>
      <c r="H137" s="18" cm="1">
        <f t="array" ref="H137">ABCCob($O$13,$P$13,$Q$13,$D137/$AE$13)</f>
        <v>0.15204882381552284</v>
      </c>
      <c r="I137" s="18" t="e" cm="1">
        <f t="array" ref="I137">ABCCob($O$14,$P$14,$Q$14,$D137/$AE$14)</f>
        <v>#VALUE!</v>
      </c>
      <c r="J137" s="18" t="e" cm="1">
        <f t="array" ref="J137">ABCCob($O$15,$P$15,$Q$15,$D137/$AE$15)</f>
        <v>#VALUE!</v>
      </c>
      <c r="K137" s="18" t="e" cm="1">
        <f t="array" ref="K137">ABCCob($O$16,$P$16,$Q$16,$D137/$AE$16)</f>
        <v>#VALUE!</v>
      </c>
      <c r="L137" s="18" t="e" cm="1">
        <f t="array" ref="L137">ABCCob($O$17,$P$17,$Q$17,$D137/$AE$17)</f>
        <v>#VALUE!</v>
      </c>
    </row>
    <row r="138" spans="2:12" x14ac:dyDescent="0.3">
      <c r="B138">
        <v>895</v>
      </c>
      <c r="D138" s="15">
        <f t="shared" si="13"/>
        <v>1343843.8438438438</v>
      </c>
      <c r="E138" s="18" cm="1">
        <f t="array" ref="E138">ABCCob($O$10,$P$10,$Q$10,$D138/$AE$10)</f>
        <v>0.79748599817633981</v>
      </c>
      <c r="F138" s="18" cm="1">
        <f t="array" ref="F138">ABCCob($O$11,$P$11,$Q$11,$D138/$AE$11)</f>
        <v>0.55761931354190564</v>
      </c>
      <c r="G138" s="18" cm="1">
        <f t="array" ref="G138">ABCCob($O$12,$P$12,$Q$12,$D138/$AE$12)</f>
        <v>0.38328624352574159</v>
      </c>
      <c r="H138" s="18" cm="1">
        <f t="array" ref="H138">ABCCob($O$13,$P$13,$Q$13,$D138/$AE$13)</f>
        <v>0.15201624978935696</v>
      </c>
      <c r="I138" s="18" t="e" cm="1">
        <f t="array" ref="I138">ABCCob($O$14,$P$14,$Q$14,$D138/$AE$14)</f>
        <v>#VALUE!</v>
      </c>
      <c r="J138" s="18" t="e" cm="1">
        <f t="array" ref="J138">ABCCob($O$15,$P$15,$Q$15,$D138/$AE$15)</f>
        <v>#VALUE!</v>
      </c>
      <c r="K138" s="18" t="e" cm="1">
        <f t="array" ref="K138">ABCCob($O$16,$P$16,$Q$16,$D138/$AE$16)</f>
        <v>#VALUE!</v>
      </c>
      <c r="L138" s="18" t="e" cm="1">
        <f t="array" ref="L138">ABCCob($O$17,$P$17,$Q$17,$D138/$AE$17)</f>
        <v>#VALUE!</v>
      </c>
    </row>
    <row r="139" spans="2:12" x14ac:dyDescent="0.3">
      <c r="B139">
        <v>894</v>
      </c>
      <c r="D139" s="15">
        <f t="shared" si="13"/>
        <v>1342342.3423423425</v>
      </c>
      <c r="E139" s="18" cm="1">
        <f t="array" ref="E139">ABCCob($O$10,$P$10,$Q$10,$D139/$AE$10)</f>
        <v>0.79742873316346485</v>
      </c>
      <c r="F139" s="18" cm="1">
        <f t="array" ref="F139">ABCCob($O$11,$P$11,$Q$11,$D139/$AE$11)</f>
        <v>0.55747898111514027</v>
      </c>
      <c r="G139" s="18" cm="1">
        <f t="array" ref="G139">ABCCob($O$12,$P$12,$Q$12,$D139/$AE$12)</f>
        <v>0.38319456973092941</v>
      </c>
      <c r="H139" s="18" cm="1">
        <f t="array" ref="H139">ABCCob($O$13,$P$13,$Q$13,$D139/$AE$13)</f>
        <v>0.15198361889647721</v>
      </c>
      <c r="I139" s="18" t="e" cm="1">
        <f t="array" ref="I139">ABCCob($O$14,$P$14,$Q$14,$D139/$AE$14)</f>
        <v>#VALUE!</v>
      </c>
      <c r="J139" s="18" t="e" cm="1">
        <f t="array" ref="J139">ABCCob($O$15,$P$15,$Q$15,$D139/$AE$15)</f>
        <v>#VALUE!</v>
      </c>
      <c r="K139" s="18" t="e" cm="1">
        <f t="array" ref="K139">ABCCob($O$16,$P$16,$Q$16,$D139/$AE$16)</f>
        <v>#VALUE!</v>
      </c>
      <c r="L139" s="18" t="e" cm="1">
        <f t="array" ref="L139">ABCCob($O$17,$P$17,$Q$17,$D139/$AE$17)</f>
        <v>#VALUE!</v>
      </c>
    </row>
    <row r="140" spans="2:12" x14ac:dyDescent="0.3">
      <c r="B140">
        <v>893</v>
      </c>
      <c r="D140" s="15">
        <f t="shared" si="13"/>
        <v>1340840.8408408407</v>
      </c>
      <c r="E140" s="18" cm="1">
        <f t="array" ref="E140">ABCCob($O$10,$P$10,$Q$10,$D140/$AE$10)</f>
        <v>0.79737135394487224</v>
      </c>
      <c r="F140" s="18" cm="1">
        <f t="array" ref="F140">ABCCob($O$11,$P$11,$Q$11,$D140/$AE$11)</f>
        <v>0.55733840490426201</v>
      </c>
      <c r="G140" s="18" cm="1">
        <f t="array" ref="G140">ABCCob($O$12,$P$12,$Q$12,$D140/$AE$12)</f>
        <v>0.38310271575384547</v>
      </c>
      <c r="H140" s="18" cm="1">
        <f t="array" ref="H140">ABCCob($O$13,$P$13,$Q$13,$D140/$AE$13)</f>
        <v>0.15195093098565204</v>
      </c>
      <c r="I140" s="18" t="e" cm="1">
        <f t="array" ref="I140">ABCCob($O$14,$P$14,$Q$14,$D140/$AE$14)</f>
        <v>#VALUE!</v>
      </c>
      <c r="J140" s="18" t="e" cm="1">
        <f t="array" ref="J140">ABCCob($O$15,$P$15,$Q$15,$D140/$AE$15)</f>
        <v>#VALUE!</v>
      </c>
      <c r="K140" s="18" t="e" cm="1">
        <f t="array" ref="K140">ABCCob($O$16,$P$16,$Q$16,$D140/$AE$16)</f>
        <v>#VALUE!</v>
      </c>
      <c r="L140" s="18" t="e" cm="1">
        <f t="array" ref="L140">ABCCob($O$17,$P$17,$Q$17,$D140/$AE$17)</f>
        <v>#VALUE!</v>
      </c>
    </row>
    <row r="141" spans="2:12" x14ac:dyDescent="0.3">
      <c r="B141">
        <v>892</v>
      </c>
      <c r="D141" s="15">
        <f t="shared" si="13"/>
        <v>1339339.3393393394</v>
      </c>
      <c r="E141" s="18" cm="1">
        <f t="array" ref="E141">ABCCob($O$10,$P$10,$Q$10,$D141/$AE$10)</f>
        <v>0.79731386017235784</v>
      </c>
      <c r="F141" s="18" cm="1">
        <f t="array" ref="F141">ABCCob($O$11,$P$11,$Q$11,$D141/$AE$11)</f>
        <v>0.55719758427385435</v>
      </c>
      <c r="G141" s="18" cm="1">
        <f t="array" ref="G141">ABCCob($O$12,$P$12,$Q$12,$D141/$AE$12)</f>
        <v>0.38301068108588132</v>
      </c>
      <c r="H141" s="18" cm="1">
        <f t="array" ref="H141">ABCCob($O$13,$P$13,$Q$13,$D141/$AE$13)</f>
        <v>0.15191818590510847</v>
      </c>
      <c r="I141" s="18" t="e" cm="1">
        <f t="array" ref="I141">ABCCob($O$14,$P$14,$Q$14,$D141/$AE$14)</f>
        <v>#VALUE!</v>
      </c>
      <c r="J141" s="18" t="e" cm="1">
        <f t="array" ref="J141">ABCCob($O$15,$P$15,$Q$15,$D141/$AE$15)</f>
        <v>#VALUE!</v>
      </c>
      <c r="K141" s="18" t="e" cm="1">
        <f t="array" ref="K141">ABCCob($O$16,$P$16,$Q$16,$D141/$AE$16)</f>
        <v>#VALUE!</v>
      </c>
      <c r="L141" s="18" t="e" cm="1">
        <f t="array" ref="L141">ABCCob($O$17,$P$17,$Q$17,$D141/$AE$17)</f>
        <v>#VALUE!</v>
      </c>
    </row>
    <row r="142" spans="2:12" x14ac:dyDescent="0.3">
      <c r="B142">
        <v>891</v>
      </c>
      <c r="D142" s="15">
        <f t="shared" si="13"/>
        <v>1337837.8378378379</v>
      </c>
      <c r="E142" s="18" cm="1">
        <f t="array" ref="E142">ABCCob($O$10,$P$10,$Q$10,$D142/$AE$10)</f>
        <v>0.79725625149628643</v>
      </c>
      <c r="F142" s="18" cm="1">
        <f t="array" ref="F142">ABCCob($O$11,$P$11,$Q$11,$D142/$AE$11)</f>
        <v>0.5570565185862919</v>
      </c>
      <c r="G142" s="18" cm="1">
        <f t="array" ref="G142">ABCCob($O$12,$P$12,$Q$12,$D142/$AE$12)</f>
        <v>0.38291846521656836</v>
      </c>
      <c r="H142" s="18" cm="1">
        <f t="array" ref="H142">ABCCob($O$13,$P$13,$Q$13,$D142/$AE$13)</f>
        <v>0.1518853835025295</v>
      </c>
      <c r="I142" s="18" t="e" cm="1">
        <f t="array" ref="I142">ABCCob($O$14,$P$14,$Q$14,$D142/$AE$14)</f>
        <v>#VALUE!</v>
      </c>
      <c r="J142" s="18" t="e" cm="1">
        <f t="array" ref="J142">ABCCob($O$15,$P$15,$Q$15,$D142/$AE$15)</f>
        <v>#VALUE!</v>
      </c>
      <c r="K142" s="18" t="e" cm="1">
        <f t="array" ref="K142">ABCCob($O$16,$P$16,$Q$16,$D142/$AE$16)</f>
        <v>#VALUE!</v>
      </c>
      <c r="L142" s="18" t="e" cm="1">
        <f t="array" ref="L142">ABCCob($O$17,$P$17,$Q$17,$D142/$AE$17)</f>
        <v>#VALUE!</v>
      </c>
    </row>
    <row r="143" spans="2:12" x14ac:dyDescent="0.3">
      <c r="B143">
        <v>890</v>
      </c>
      <c r="D143" s="15">
        <f t="shared" si="13"/>
        <v>1336336.3363363363</v>
      </c>
      <c r="E143" s="18" cm="1">
        <f t="array" ref="E143">ABCCob($O$10,$P$10,$Q$10,$D143/$AE$10)</f>
        <v>0.79719852756558529</v>
      </c>
      <c r="F143" s="18" cm="1">
        <f t="array" ref="F143">ABCCob($O$11,$P$11,$Q$11,$D143/$AE$11)</f>
        <v>0.55691520720172993</v>
      </c>
      <c r="G143" s="18" cm="1">
        <f t="array" ref="G143">ABCCob($O$12,$P$12,$Q$12,$D143/$AE$12)</f>
        <v>0.38282606763356952</v>
      </c>
      <c r="H143" s="18" cm="1">
        <f t="array" ref="H143">ABCCob($O$13,$P$13,$Q$13,$D143/$AE$13)</f>
        <v>0.15185252362505175</v>
      </c>
      <c r="I143" s="18" t="e" cm="1">
        <f t="array" ref="I143">ABCCob($O$14,$P$14,$Q$14,$D143/$AE$14)</f>
        <v>#VALUE!</v>
      </c>
      <c r="J143" s="18" t="e" cm="1">
        <f t="array" ref="J143">ABCCob($O$15,$P$15,$Q$15,$D143/$AE$15)</f>
        <v>#VALUE!</v>
      </c>
      <c r="K143" s="18" t="e" cm="1">
        <f t="array" ref="K143">ABCCob($O$16,$P$16,$Q$16,$D143/$AE$16)</f>
        <v>#VALUE!</v>
      </c>
      <c r="L143" s="18" t="e" cm="1">
        <f t="array" ref="L143">ABCCob($O$17,$P$17,$Q$17,$D143/$AE$17)</f>
        <v>#VALUE!</v>
      </c>
    </row>
    <row r="144" spans="2:12" x14ac:dyDescent="0.3">
      <c r="B144">
        <v>889</v>
      </c>
      <c r="D144" s="15">
        <f t="shared" si="13"/>
        <v>1334834.8348348348</v>
      </c>
      <c r="E144" s="18" cm="1">
        <f t="array" ref="E144">ABCCob($O$10,$P$10,$Q$10,$D144/$AE$10)</f>
        <v>0.79714068802773641</v>
      </c>
      <c r="F144" s="18" cm="1">
        <f t="array" ref="F144">ABCCob($O$11,$P$11,$Q$11,$D144/$AE$11)</f>
        <v>0.55677364947809549</v>
      </c>
      <c r="G144" s="18" cm="1">
        <f t="array" ref="G144">ABCCob($O$12,$P$12,$Q$12,$D144/$AE$12)</f>
        <v>0.38273348782267108</v>
      </c>
      <c r="H144" s="18" cm="1">
        <f t="array" ref="H144">ABCCob($O$13,$P$13,$Q$13,$D144/$AE$13)</f>
        <v>0.15181960611926296</v>
      </c>
      <c r="I144" s="18" t="e" cm="1">
        <f t="array" ref="I144">ABCCob($O$14,$P$14,$Q$14,$D144/$AE$14)</f>
        <v>#VALUE!</v>
      </c>
      <c r="J144" s="18" t="e" cm="1">
        <f t="array" ref="J144">ABCCob($O$15,$P$15,$Q$15,$D144/$AE$15)</f>
        <v>#VALUE!</v>
      </c>
      <c r="K144" s="18" t="e" cm="1">
        <f t="array" ref="K144">ABCCob($O$16,$P$16,$Q$16,$D144/$AE$16)</f>
        <v>#VALUE!</v>
      </c>
      <c r="L144" s="18" t="e" cm="1">
        <f t="array" ref="L144">ABCCob($O$17,$P$17,$Q$17,$D144/$AE$17)</f>
        <v>#VALUE!</v>
      </c>
    </row>
    <row r="145" spans="2:12" x14ac:dyDescent="0.3">
      <c r="B145">
        <v>888</v>
      </c>
      <c r="D145" s="15">
        <f t="shared" si="13"/>
        <v>1333333.3333333333</v>
      </c>
      <c r="E145" s="18" cm="1">
        <f t="array" ref="E145">ABCCob($O$10,$P$10,$Q$10,$D145/$AE$10)</f>
        <v>0.79708273252876882</v>
      </c>
      <c r="F145" s="18" cm="1">
        <f t="array" ref="F145">ABCCob($O$11,$P$11,$Q$11,$D145/$AE$11)</f>
        <v>0.55663184477107719</v>
      </c>
      <c r="G145" s="18" cm="1">
        <f t="array" ref="G145">ABCCob($O$12,$P$12,$Q$12,$D145/$AE$12)</f>
        <v>0.38264072526777393</v>
      </c>
      <c r="H145" s="18" cm="1">
        <f t="array" ref="H145">ABCCob($O$13,$P$13,$Q$13,$D145/$AE$13)</f>
        <v>0.15178663083119945</v>
      </c>
      <c r="I145" s="18" t="e" cm="1">
        <f t="array" ref="I145">ABCCob($O$14,$P$14,$Q$14,$D145/$AE$14)</f>
        <v>#VALUE!</v>
      </c>
      <c r="J145" s="18" t="e" cm="1">
        <f t="array" ref="J145">ABCCob($O$15,$P$15,$Q$15,$D145/$AE$15)</f>
        <v>#VALUE!</v>
      </c>
      <c r="K145" s="18" t="e" cm="1">
        <f t="array" ref="K145">ABCCob($O$16,$P$16,$Q$16,$D145/$AE$16)</f>
        <v>#VALUE!</v>
      </c>
      <c r="L145" s="18" t="e" cm="1">
        <f t="array" ref="L145">ABCCob($O$17,$P$17,$Q$17,$D145/$AE$17)</f>
        <v>#VALUE!</v>
      </c>
    </row>
    <row r="146" spans="2:12" x14ac:dyDescent="0.3">
      <c r="B146">
        <v>887</v>
      </c>
      <c r="D146" s="15">
        <f t="shared" si="13"/>
        <v>1331831.8318318317</v>
      </c>
      <c r="E146" s="18" cm="1">
        <f t="array" ref="E146">ABCCob($O$10,$P$10,$Q$10,$D146/$AE$10)</f>
        <v>0.79702466071325118</v>
      </c>
      <c r="F146" s="18" cm="1">
        <f t="array" ref="F146">ABCCob($O$11,$P$11,$Q$11,$D146/$AE$11)</f>
        <v>0.55648979243411545</v>
      </c>
      <c r="G146" s="18" cm="1">
        <f t="array" ref="G146">ABCCob($O$12,$P$12,$Q$12,$D146/$AE$12)</f>
        <v>0.38254777945088558</v>
      </c>
      <c r="H146" s="18" cm="1">
        <f t="array" ref="H146">ABCCob($O$13,$P$13,$Q$13,$D146/$AE$13)</f>
        <v>0.15175359760634374</v>
      </c>
      <c r="I146" s="18" t="e" cm="1">
        <f t="array" ref="I146">ABCCob($O$14,$P$14,$Q$14,$D146/$AE$14)</f>
        <v>#VALUE!</v>
      </c>
      <c r="J146" s="18" t="e" cm="1">
        <f t="array" ref="J146">ABCCob($O$15,$P$15,$Q$15,$D146/$AE$15)</f>
        <v>#VALUE!</v>
      </c>
      <c r="K146" s="18" t="e" cm="1">
        <f t="array" ref="K146">ABCCob($O$16,$P$16,$Q$16,$D146/$AE$16)</f>
        <v>#VALUE!</v>
      </c>
      <c r="L146" s="18" t="e" cm="1">
        <f t="array" ref="L146">ABCCob($O$17,$P$17,$Q$17,$D146/$AE$17)</f>
        <v>#VALUE!</v>
      </c>
    </row>
    <row r="147" spans="2:12" x14ac:dyDescent="0.3">
      <c r="B147">
        <v>886</v>
      </c>
      <c r="D147" s="15">
        <f t="shared" si="13"/>
        <v>1330330.3303303304</v>
      </c>
      <c r="E147" s="18" cm="1">
        <f t="array" ref="E147">ABCCob($O$10,$P$10,$Q$10,$D147/$AE$10)</f>
        <v>0.79696647222428429</v>
      </c>
      <c r="F147" s="18" cm="1">
        <f t="array" ref="F147">ABCCob($O$11,$P$11,$Q$11,$D147/$AE$11)</f>
        <v>0.55634749181839305</v>
      </c>
      <c r="G147" s="18" cm="1">
        <f t="array" ref="G147">ABCCob($O$12,$P$12,$Q$12,$D147/$AE$12)</f>
        <v>0.38245464985211119</v>
      </c>
      <c r="H147" s="18" cm="1">
        <f t="array" ref="H147">ABCCob($O$13,$P$13,$Q$13,$D147/$AE$13)</f>
        <v>0.15172050628962194</v>
      </c>
      <c r="I147" s="18" t="e" cm="1">
        <f t="array" ref="I147">ABCCob($O$14,$P$14,$Q$14,$D147/$AE$14)</f>
        <v>#VALUE!</v>
      </c>
      <c r="J147" s="18" t="e" cm="1">
        <f t="array" ref="J147">ABCCob($O$15,$P$15,$Q$15,$D147/$AE$15)</f>
        <v>#VALUE!</v>
      </c>
      <c r="K147" s="18" t="e" cm="1">
        <f t="array" ref="K147">ABCCob($O$16,$P$16,$Q$16,$D147/$AE$16)</f>
        <v>#VALUE!</v>
      </c>
      <c r="L147" s="18" t="e" cm="1">
        <f t="array" ref="L147">ABCCob($O$17,$P$17,$Q$17,$D147/$AE$17)</f>
        <v>#VALUE!</v>
      </c>
    </row>
    <row r="148" spans="2:12" x14ac:dyDescent="0.3">
      <c r="B148">
        <v>885</v>
      </c>
      <c r="D148" s="15">
        <f t="shared" si="13"/>
        <v>1328828.8288288289</v>
      </c>
      <c r="E148" s="18" cm="1">
        <f t="array" ref="E148">ABCCob($O$10,$P$10,$Q$10,$D148/$AE$10)</f>
        <v>0.7969081667034934</v>
      </c>
      <c r="F148" s="18" cm="1">
        <f t="array" ref="F148">ABCCob($O$11,$P$11,$Q$11,$D148/$AE$11)</f>
        <v>0.55620494227282491</v>
      </c>
      <c r="G148" s="18" cm="1">
        <f t="array" ref="G148">ABCCob($O$12,$P$12,$Q$12,$D148/$AE$12)</f>
        <v>0.38236133594964544</v>
      </c>
      <c r="H148" s="18" cm="1">
        <f t="array" ref="H148">ABCCob($O$13,$P$13,$Q$13,$D148/$AE$13)</f>
        <v>0.15168735672540132</v>
      </c>
      <c r="I148" s="18" t="e" cm="1">
        <f t="array" ref="I148">ABCCob($O$14,$P$14,$Q$14,$D148/$AE$14)</f>
        <v>#VALUE!</v>
      </c>
      <c r="J148" s="18" t="e" cm="1">
        <f t="array" ref="J148">ABCCob($O$15,$P$15,$Q$15,$D148/$AE$15)</f>
        <v>#VALUE!</v>
      </c>
      <c r="K148" s="18" t="e" cm="1">
        <f t="array" ref="K148">ABCCob($O$16,$P$16,$Q$16,$D148/$AE$16)</f>
        <v>#VALUE!</v>
      </c>
      <c r="L148" s="18" t="e" cm="1">
        <f t="array" ref="L148">ABCCob($O$17,$P$17,$Q$17,$D148/$AE$17)</f>
        <v>#VALUE!</v>
      </c>
    </row>
    <row r="149" spans="2:12" x14ac:dyDescent="0.3">
      <c r="B149">
        <v>884</v>
      </c>
      <c r="D149" s="15">
        <f t="shared" si="13"/>
        <v>1327327.3273273273</v>
      </c>
      <c r="E149" s="18" cm="1">
        <f t="array" ref="E149">ABCCob($O$10,$P$10,$Q$10,$D149/$AE$10)</f>
        <v>0.79684974379102025</v>
      </c>
      <c r="F149" s="18" cm="1">
        <f t="array" ref="F149">ABCCob($O$11,$P$11,$Q$11,$D149/$AE$11)</f>
        <v>0.55606214314404845</v>
      </c>
      <c r="G149" s="18" cm="1">
        <f t="array" ref="G149">ABCCob($O$12,$P$12,$Q$12,$D149/$AE$12)</f>
        <v>0.38226783721976371</v>
      </c>
      <c r="H149" s="18" cm="1">
        <f t="array" ref="H149">ABCCob($O$13,$P$13,$Q$13,$D149/$AE$13)</f>
        <v>0.15165414875748762</v>
      </c>
      <c r="I149" s="18" t="e" cm="1">
        <f t="array" ref="I149">ABCCob($O$14,$P$14,$Q$14,$D149/$AE$14)</f>
        <v>#VALUE!</v>
      </c>
      <c r="J149" s="18" t="e" cm="1">
        <f t="array" ref="J149">ABCCob($O$15,$P$15,$Q$15,$D149/$AE$15)</f>
        <v>#VALUE!</v>
      </c>
      <c r="K149" s="18" t="e" cm="1">
        <f t="array" ref="K149">ABCCob($O$16,$P$16,$Q$16,$D149/$AE$16)</f>
        <v>#VALUE!</v>
      </c>
      <c r="L149" s="18" t="e" cm="1">
        <f t="array" ref="L149">ABCCob($O$17,$P$17,$Q$17,$D149/$AE$17)</f>
        <v>#VALUE!</v>
      </c>
    </row>
    <row r="150" spans="2:12" x14ac:dyDescent="0.3">
      <c r="B150">
        <v>883</v>
      </c>
      <c r="D150" s="15">
        <f t="shared" si="13"/>
        <v>1325825.8258258258</v>
      </c>
      <c r="E150" s="18" cm="1">
        <f t="array" ref="E150">ABCCob($O$10,$P$10,$Q$10,$D150/$AE$10)</f>
        <v>0.79679120312551599</v>
      </c>
      <c r="F150" s="18" cm="1">
        <f t="array" ref="F150">ABCCob($O$11,$P$11,$Q$11,$D150/$AE$11)</f>
        <v>0.55591909377641346</v>
      </c>
      <c r="G150" s="18" cm="1">
        <f t="array" ref="G150">ABCCob($O$12,$P$12,$Q$12,$D150/$AE$12)</f>
        <v>0.38217415313681363</v>
      </c>
      <c r="H150" s="18" cm="1">
        <f t="array" ref="H150">ABCCob($O$13,$P$13,$Q$13,$D150/$AE$13)</f>
        <v>0.15162088222912273</v>
      </c>
      <c r="I150" s="18" t="e" cm="1">
        <f t="array" ref="I150">ABCCob($O$14,$P$14,$Q$14,$D150/$AE$14)</f>
        <v>#VALUE!</v>
      </c>
      <c r="J150" s="18" t="e" cm="1">
        <f t="array" ref="J150">ABCCob($O$15,$P$15,$Q$15,$D150/$AE$15)</f>
        <v>#VALUE!</v>
      </c>
      <c r="K150" s="18" t="e" cm="1">
        <f t="array" ref="K150">ABCCob($O$16,$P$16,$Q$16,$D150/$AE$16)</f>
        <v>#VALUE!</v>
      </c>
      <c r="L150" s="18" t="e" cm="1">
        <f t="array" ref="L150">ABCCob($O$17,$P$17,$Q$17,$D150/$AE$17)</f>
        <v>#VALUE!</v>
      </c>
    </row>
    <row r="151" spans="2:12" x14ac:dyDescent="0.3">
      <c r="B151">
        <v>882</v>
      </c>
      <c r="D151" s="15">
        <f t="shared" si="13"/>
        <v>1324324.3243243243</v>
      </c>
      <c r="E151" s="18" cm="1">
        <f t="array" ref="E151">ABCCob($O$10,$P$10,$Q$10,$D151/$AE$10)</f>
        <v>0.79673254434413276</v>
      </c>
      <c r="F151" s="18" cm="1">
        <f t="array" ref="F151">ABCCob($O$11,$P$11,$Q$11,$D151/$AE$11)</f>
        <v>0.55577579351197215</v>
      </c>
      <c r="G151" s="18" cm="1">
        <f t="array" ref="G151">ABCCob($O$12,$P$12,$Q$12,$D151/$AE$12)</f>
        <v>0.38208028317320625</v>
      </c>
      <c r="H151" s="18" cm="1">
        <f t="array" ref="H151">ABCCob($O$13,$P$13,$Q$13,$D151/$AE$13)</f>
        <v>0.15158755698298187</v>
      </c>
      <c r="I151" s="18" t="e" cm="1">
        <f t="array" ref="I151">ABCCob($O$14,$P$14,$Q$14,$D151/$AE$14)</f>
        <v>#VALUE!</v>
      </c>
      <c r="J151" s="18" t="e" cm="1">
        <f t="array" ref="J151">ABCCob($O$15,$P$15,$Q$15,$D151/$AE$15)</f>
        <v>#VALUE!</v>
      </c>
      <c r="K151" s="18" t="e" cm="1">
        <f t="array" ref="K151">ABCCob($O$16,$P$16,$Q$16,$D151/$AE$16)</f>
        <v>#VALUE!</v>
      </c>
      <c r="L151" s="18" t="e" cm="1">
        <f t="array" ref="L151">ABCCob($O$17,$P$17,$Q$17,$D151/$AE$17)</f>
        <v>#VALUE!</v>
      </c>
    </row>
    <row r="152" spans="2:12" x14ac:dyDescent="0.3">
      <c r="B152">
        <v>881</v>
      </c>
      <c r="D152" s="15">
        <f t="shared" si="13"/>
        <v>1322822.8228228227</v>
      </c>
      <c r="E152" s="18" cm="1">
        <f t="array" ref="E152">ABCCob($O$10,$P$10,$Q$10,$D152/$AE$10)</f>
        <v>0.79667376708251614</v>
      </c>
      <c r="F152" s="18" cm="1">
        <f t="array" ref="F152">ABCCob($O$11,$P$11,$Q$11,$D152/$AE$11)</f>
        <v>0.55563224169046876</v>
      </c>
      <c r="G152" s="18" cm="1">
        <f t="array" ref="G152">ABCCob($O$12,$P$12,$Q$12,$D152/$AE$12)</f>
        <v>0.38198622679940741</v>
      </c>
      <c r="H152" s="18" cm="1">
        <f t="array" ref="H152">ABCCob($O$13,$P$13,$Q$13,$D152/$AE$13)</f>
        <v>0.15155417286117126</v>
      </c>
      <c r="I152" s="18" t="e" cm="1">
        <f t="array" ref="I152">ABCCob($O$14,$P$14,$Q$14,$D152/$AE$14)</f>
        <v>#VALUE!</v>
      </c>
      <c r="J152" s="18" t="e" cm="1">
        <f t="array" ref="J152">ABCCob($O$15,$P$15,$Q$15,$D152/$AE$15)</f>
        <v>#VALUE!</v>
      </c>
      <c r="K152" s="18" t="e" cm="1">
        <f t="array" ref="K152">ABCCob($O$16,$P$16,$Q$16,$D152/$AE$16)</f>
        <v>#VALUE!</v>
      </c>
      <c r="L152" s="18" t="e" cm="1">
        <f t="array" ref="L152">ABCCob($O$17,$P$17,$Q$17,$D152/$AE$17)</f>
        <v>#VALUE!</v>
      </c>
    </row>
    <row r="153" spans="2:12" x14ac:dyDescent="0.3">
      <c r="B153">
        <v>880</v>
      </c>
      <c r="D153" s="15">
        <f t="shared" si="13"/>
        <v>1321321.3213213214</v>
      </c>
      <c r="E153" s="18" cm="1">
        <f t="array" ref="E153">ABCCob($O$10,$P$10,$Q$10,$D153/$AE$10)</f>
        <v>0.79661487097479733</v>
      </c>
      <c r="F153" s="18" cm="1">
        <f t="array" ref="F153">ABCCob($O$11,$P$11,$Q$11,$D153/$AE$11)</f>
        <v>0.55548843764933009</v>
      </c>
      <c r="G153" s="18" cm="1">
        <f t="array" ref="G153">ABCCob($O$12,$P$12,$Q$12,$D153/$AE$12)</f>
        <v>0.38189198348392905</v>
      </c>
      <c r="H153" s="18" cm="1">
        <f t="array" ref="H153">ABCCob($O$13,$P$13,$Q$13,$D153/$AE$13)</f>
        <v>0.15152072970522526</v>
      </c>
      <c r="I153" s="18" t="e" cm="1">
        <f t="array" ref="I153">ABCCob($O$14,$P$14,$Q$14,$D153/$AE$14)</f>
        <v>#VALUE!</v>
      </c>
      <c r="J153" s="18" t="e" cm="1">
        <f t="array" ref="J153">ABCCob($O$15,$P$15,$Q$15,$D153/$AE$15)</f>
        <v>#VALUE!</v>
      </c>
      <c r="K153" s="18" t="e" cm="1">
        <f t="array" ref="K153">ABCCob($O$16,$P$16,$Q$16,$D153/$AE$16)</f>
        <v>#VALUE!</v>
      </c>
      <c r="L153" s="18" t="e" cm="1">
        <f t="array" ref="L153">ABCCob($O$17,$P$17,$Q$17,$D153/$AE$17)</f>
        <v>#VALUE!</v>
      </c>
    </row>
    <row r="154" spans="2:12" x14ac:dyDescent="0.3">
      <c r="B154">
        <v>879</v>
      </c>
      <c r="D154" s="15">
        <f t="shared" si="13"/>
        <v>1319819.8198198199</v>
      </c>
      <c r="E154" s="18" cm="1">
        <f t="array" ref="E154">ABCCob($O$10,$P$10,$Q$10,$D154/$AE$10)</f>
        <v>0.796555855653585</v>
      </c>
      <c r="F154" s="18" cm="1">
        <f t="array" ref="F154">ABCCob($O$11,$P$11,$Q$11,$D154/$AE$11)</f>
        <v>0.55534438072365477</v>
      </c>
      <c r="G154" s="18" cm="1">
        <f t="array" ref="G154">ABCCob($O$12,$P$12,$Q$12,$D154/$AE$12)</f>
        <v>0.38179755269332027</v>
      </c>
      <c r="H154" s="18" cm="1">
        <f t="array" ref="H154">ABCCob($O$13,$P$13,$Q$13,$D154/$AE$13)</f>
        <v>0.15148722735610404</v>
      </c>
      <c r="I154" s="18" t="e" cm="1">
        <f t="array" ref="I154">ABCCob($O$14,$P$14,$Q$14,$D154/$AE$14)</f>
        <v>#VALUE!</v>
      </c>
      <c r="J154" s="18" t="e" cm="1">
        <f t="array" ref="J154">ABCCob($O$15,$P$15,$Q$15,$D154/$AE$15)</f>
        <v>#VALUE!</v>
      </c>
      <c r="K154" s="18" t="e" cm="1">
        <f t="array" ref="K154">ABCCob($O$16,$P$16,$Q$16,$D154/$AE$16)</f>
        <v>#VALUE!</v>
      </c>
      <c r="L154" s="18" t="e" cm="1">
        <f t="array" ref="L154">ABCCob($O$17,$P$17,$Q$17,$D154/$AE$17)</f>
        <v>#VALUE!</v>
      </c>
    </row>
    <row r="155" spans="2:12" x14ac:dyDescent="0.3">
      <c r="B155">
        <v>878</v>
      </c>
      <c r="D155" s="15">
        <f t="shared" si="13"/>
        <v>1318318.3183183183</v>
      </c>
      <c r="E155" s="18" cm="1">
        <f t="array" ref="E155">ABCCob($O$10,$P$10,$Q$10,$D155/$AE$10)</f>
        <v>0.7964967207499577</v>
      </c>
      <c r="F155" s="18" cm="1">
        <f t="array" ref="F155">ABCCob($O$11,$P$11,$Q$11,$D155/$AE$11)</f>
        <v>0.55520007024620321</v>
      </c>
      <c r="G155" s="18" cm="1">
        <f t="array" ref="G155">ABCCob($O$12,$P$12,$Q$12,$D155/$AE$12)</f>
        <v>0.38170293389215859</v>
      </c>
      <c r="H155" s="18" cm="1">
        <f t="array" ref="H155">ABCCob($O$13,$P$13,$Q$13,$D155/$AE$13)</f>
        <v>0.15145366565419077</v>
      </c>
      <c r="I155" s="18" t="e" cm="1">
        <f t="array" ref="I155">ABCCob($O$14,$P$14,$Q$14,$D155/$AE$14)</f>
        <v>#VALUE!</v>
      </c>
      <c r="J155" s="18" t="e" cm="1">
        <f t="array" ref="J155">ABCCob($O$15,$P$15,$Q$15,$D155/$AE$15)</f>
        <v>#VALUE!</v>
      </c>
      <c r="K155" s="18" t="e" cm="1">
        <f t="array" ref="K155">ABCCob($O$16,$P$16,$Q$16,$D155/$AE$16)</f>
        <v>#VALUE!</v>
      </c>
      <c r="L155" s="18" t="e" cm="1">
        <f t="array" ref="L155">ABCCob($O$17,$P$17,$Q$17,$D155/$AE$17)</f>
        <v>#VALUE!</v>
      </c>
    </row>
    <row r="156" spans="2:12" x14ac:dyDescent="0.3">
      <c r="B156">
        <v>877</v>
      </c>
      <c r="D156" s="15">
        <f t="shared" si="13"/>
        <v>1316816.8168168168</v>
      </c>
      <c r="E156" s="18" cm="1">
        <f t="array" ref="E156">ABCCob($O$10,$P$10,$Q$10,$D156/$AE$10)</f>
        <v>0.79643746589345543</v>
      </c>
      <c r="F156" s="18" cm="1">
        <f t="array" ref="F156">ABCCob($O$11,$P$11,$Q$11,$D156/$AE$11)</f>
        <v>0.55505550554738747</v>
      </c>
      <c r="G156" s="18" cm="1">
        <f t="array" ref="G156">ABCCob($O$12,$P$12,$Q$12,$D156/$AE$12)</f>
        <v>0.38160812654304088</v>
      </c>
      <c r="H156" s="18" cm="1">
        <f t="array" ref="H156">ABCCob($O$13,$P$13,$Q$13,$D156/$AE$13)</f>
        <v>0.15142004443928903</v>
      </c>
      <c r="I156" s="18" t="e" cm="1">
        <f t="array" ref="I156">ABCCob($O$14,$P$14,$Q$14,$D156/$AE$14)</f>
        <v>#VALUE!</v>
      </c>
      <c r="J156" s="18" t="e" cm="1">
        <f t="array" ref="J156">ABCCob($O$15,$P$15,$Q$15,$D156/$AE$15)</f>
        <v>#VALUE!</v>
      </c>
      <c r="K156" s="18" t="e" cm="1">
        <f t="array" ref="K156">ABCCob($O$16,$P$16,$Q$16,$D156/$AE$16)</f>
        <v>#VALUE!</v>
      </c>
      <c r="L156" s="18" t="e" cm="1">
        <f t="array" ref="L156">ABCCob($O$17,$P$17,$Q$17,$D156/$AE$17)</f>
        <v>#VALUE!</v>
      </c>
    </row>
    <row r="157" spans="2:12" x14ac:dyDescent="0.3">
      <c r="B157">
        <v>876</v>
      </c>
      <c r="D157" s="15">
        <f t="shared" si="13"/>
        <v>1315315.3153153153</v>
      </c>
      <c r="E157" s="18" cm="1">
        <f t="array" ref="E157">ABCCob($O$10,$P$10,$Q$10,$D157/$AE$10)</f>
        <v>0.79637809071207166</v>
      </c>
      <c r="F157" s="18" cm="1">
        <f t="array" ref="F157">ABCCob($O$11,$P$11,$Q$11,$D157/$AE$11)</f>
        <v>0.55491068595526072</v>
      </c>
      <c r="G157" s="18" cm="1">
        <f t="array" ref="G157">ABCCob($O$12,$P$12,$Q$12,$D157/$AE$12)</f>
        <v>0.38151313010657484</v>
      </c>
      <c r="H157" s="18" cm="1">
        <f t="array" ref="H157">ABCCob($O$13,$P$13,$Q$13,$D157/$AE$13)</f>
        <v>0.15138636355062016</v>
      </c>
      <c r="I157" s="18" t="e" cm="1">
        <f t="array" ref="I157">ABCCob($O$14,$P$14,$Q$14,$D157/$AE$14)</f>
        <v>#VALUE!</v>
      </c>
      <c r="J157" s="18" t="e" cm="1">
        <f t="array" ref="J157">ABCCob($O$15,$P$15,$Q$15,$D157/$AE$15)</f>
        <v>#VALUE!</v>
      </c>
      <c r="K157" s="18" t="e" cm="1">
        <f t="array" ref="K157">ABCCob($O$16,$P$16,$Q$16,$D157/$AE$16)</f>
        <v>#VALUE!</v>
      </c>
      <c r="L157" s="18" t="e" cm="1">
        <f t="array" ref="L157">ABCCob($O$17,$P$17,$Q$17,$D157/$AE$17)</f>
        <v>#VALUE!</v>
      </c>
    </row>
    <row r="158" spans="2:12" x14ac:dyDescent="0.3">
      <c r="B158">
        <v>875</v>
      </c>
      <c r="D158" s="15">
        <f t="shared" si="13"/>
        <v>1313813.813813814</v>
      </c>
      <c r="E158" s="18" cm="1">
        <f t="array" ref="E158">ABCCob($O$10,$P$10,$Q$10,$D158/$AE$10)</f>
        <v>0.79631859483224543</v>
      </c>
      <c r="F158" s="18" cm="1">
        <f t="array" ref="F158">ABCCob($O$11,$P$11,$Q$11,$D158/$AE$11)</f>
        <v>0.55476561079550657</v>
      </c>
      <c r="G158" s="18" cm="1">
        <f t="array" ref="G158">ABCCob($O$12,$P$12,$Q$12,$D158/$AE$12)</f>
        <v>0.38141794404136936</v>
      </c>
      <c r="H158" s="18" cm="1">
        <f t="array" ref="H158">ABCCob($O$13,$P$13,$Q$13,$D158/$AE$13)</f>
        <v>0.15135262282682066</v>
      </c>
      <c r="I158" s="18" t="e" cm="1">
        <f t="array" ref="I158">ABCCob($O$14,$P$14,$Q$14,$D158/$AE$14)</f>
        <v>#VALUE!</v>
      </c>
      <c r="J158" s="18" t="e" cm="1">
        <f t="array" ref="J158">ABCCob($O$15,$P$15,$Q$15,$D158/$AE$15)</f>
        <v>#VALUE!</v>
      </c>
      <c r="K158" s="18" t="e" cm="1">
        <f t="array" ref="K158">ABCCob($O$16,$P$16,$Q$16,$D158/$AE$16)</f>
        <v>#VALUE!</v>
      </c>
      <c r="L158" s="18" t="e" cm="1">
        <f t="array" ref="L158">ABCCob($O$17,$P$17,$Q$17,$D158/$AE$17)</f>
        <v>#VALUE!</v>
      </c>
    </row>
    <row r="159" spans="2:12" x14ac:dyDescent="0.3">
      <c r="B159">
        <v>874</v>
      </c>
      <c r="D159" s="15">
        <f t="shared" si="13"/>
        <v>1312312.3123123124</v>
      </c>
      <c r="E159" s="18" cm="1">
        <f t="array" ref="E159">ABCCob($O$10,$P$10,$Q$10,$D159/$AE$10)</f>
        <v>0.79625897787885302</v>
      </c>
      <c r="F159" s="18" cm="1">
        <f t="array" ref="F159">ABCCob($O$11,$P$11,$Q$11,$D159/$AE$11)</f>
        <v>0.55462027939142955</v>
      </c>
      <c r="G159" s="18" cm="1">
        <f t="array" ref="G159">ABCCob($O$12,$P$12,$Q$12,$D159/$AE$12)</f>
        <v>0.38132256780402607</v>
      </c>
      <c r="H159" s="18" cm="1">
        <f t="array" ref="H159">ABCCob($O$13,$P$13,$Q$13,$D159/$AE$13)</f>
        <v>0.15131882210593939</v>
      </c>
      <c r="I159" s="18" t="e" cm="1">
        <f t="array" ref="I159">ABCCob($O$14,$P$14,$Q$14,$D159/$AE$14)</f>
        <v>#VALUE!</v>
      </c>
      <c r="J159" s="18" t="e" cm="1">
        <f t="array" ref="J159">ABCCob($O$15,$P$15,$Q$15,$D159/$AE$15)</f>
        <v>#VALUE!</v>
      </c>
      <c r="K159" s="18" t="e" cm="1">
        <f t="array" ref="K159">ABCCob($O$16,$P$16,$Q$16,$D159/$AE$16)</f>
        <v>#VALUE!</v>
      </c>
      <c r="L159" s="18" t="e" cm="1">
        <f t="array" ref="L159">ABCCob($O$17,$P$17,$Q$17,$D159/$AE$17)</f>
        <v>#VALUE!</v>
      </c>
    </row>
    <row r="160" spans="2:12" x14ac:dyDescent="0.3">
      <c r="B160">
        <v>873</v>
      </c>
      <c r="D160" s="15">
        <f t="shared" si="13"/>
        <v>1310810.8108108107</v>
      </c>
      <c r="E160" s="18" cm="1">
        <f t="array" ref="E160">ABCCob($O$10,$P$10,$Q$10,$D160/$AE$10)</f>
        <v>0.79619923947519966</v>
      </c>
      <c r="F160" s="18" cm="1">
        <f t="array" ref="F160">ABCCob($O$11,$P$11,$Q$11,$D160/$AE$11)</f>
        <v>0.55447469106394354</v>
      </c>
      <c r="G160" s="18" cm="1">
        <f t="array" ref="G160">ABCCob($O$12,$P$12,$Q$12,$D160/$AE$12)</f>
        <v>0.38122700084912986</v>
      </c>
      <c r="H160" s="18" cm="1">
        <f t="array" ref="H160">ABCCob($O$13,$P$13,$Q$13,$D160/$AE$13)</f>
        <v>0.15128496122543497</v>
      </c>
      <c r="I160" s="18" t="e" cm="1">
        <f t="array" ref="I160">ABCCob($O$14,$P$14,$Q$14,$D160/$AE$14)</f>
        <v>#VALUE!</v>
      </c>
      <c r="J160" s="18" t="e" cm="1">
        <f t="array" ref="J160">ABCCob($O$15,$P$15,$Q$15,$D160/$AE$15)</f>
        <v>#VALUE!</v>
      </c>
      <c r="K160" s="18" t="e" cm="1">
        <f t="array" ref="K160">ABCCob($O$16,$P$16,$Q$16,$D160/$AE$16)</f>
        <v>#VALUE!</v>
      </c>
      <c r="L160" s="18" t="e" cm="1">
        <f t="array" ref="L160">ABCCob($O$17,$P$17,$Q$17,$D160/$AE$17)</f>
        <v>#VALUE!</v>
      </c>
    </row>
    <row r="161" spans="2:12" x14ac:dyDescent="0.3">
      <c r="B161">
        <v>872</v>
      </c>
      <c r="D161" s="15">
        <f t="shared" si="13"/>
        <v>1309309.3093093093</v>
      </c>
      <c r="E161" s="18" cm="1">
        <f t="array" ref="E161">ABCCob($O$10,$P$10,$Q$10,$D161/$AE$10)</f>
        <v>0.79613937924301115</v>
      </c>
      <c r="F161" s="18" cm="1">
        <f t="array" ref="F161">ABCCob($O$11,$P$11,$Q$11,$D161/$AE$11)</f>
        <v>0.55432884513156189</v>
      </c>
      <c r="G161" s="18" cm="1">
        <f t="array" ref="G161">ABCCob($O$12,$P$12,$Q$12,$D161/$AE$12)</f>
        <v>0.38113124262924009</v>
      </c>
      <c r="H161" s="18" cm="1">
        <f t="array" ref="H161">ABCCob($O$13,$P$13,$Q$13,$D161/$AE$13)</f>
        <v>0.15125104002217307</v>
      </c>
      <c r="I161" s="18" t="e" cm="1">
        <f t="array" ref="I161">ABCCob($O$14,$P$14,$Q$14,$D161/$AE$14)</f>
        <v>#VALUE!</v>
      </c>
      <c r="J161" s="18" t="e" cm="1">
        <f t="array" ref="J161">ABCCob($O$15,$P$15,$Q$15,$D161/$AE$15)</f>
        <v>#VALUE!</v>
      </c>
      <c r="K161" s="18" t="e" cm="1">
        <f t="array" ref="K161">ABCCob($O$16,$P$16,$Q$16,$D161/$AE$16)</f>
        <v>#VALUE!</v>
      </c>
      <c r="L161" s="18" t="e" cm="1">
        <f t="array" ref="L161">ABCCob($O$17,$P$17,$Q$17,$D161/$AE$17)</f>
        <v>#VALUE!</v>
      </c>
    </row>
    <row r="162" spans="2:12" x14ac:dyDescent="0.3">
      <c r="B162">
        <v>871</v>
      </c>
      <c r="D162" s="15">
        <f t="shared" ref="D162:D225" si="14">(B162/$B$34)*$R$6</f>
        <v>1307807.8078078078</v>
      </c>
      <c r="E162" s="18" cm="1">
        <f t="array" ref="E162">ABCCob($O$10,$P$10,$Q$10,$D162/$AE$10)</f>
        <v>0.7960793968024259</v>
      </c>
      <c r="F162" s="18" cm="1">
        <f t="array" ref="F162">ABCCob($O$11,$P$11,$Q$11,$D162/$AE$11)</f>
        <v>0.55418274091038644</v>
      </c>
      <c r="G162" s="18" cm="1">
        <f t="array" ref="G162">ABCCob($O$12,$P$12,$Q$12,$D162/$AE$12)</f>
        <v>0.38103529259488106</v>
      </c>
      <c r="H162" s="18" cm="1">
        <f t="array" ref="H162">ABCCob($O$13,$P$13,$Q$13,$D162/$AE$13)</f>
        <v>0.1512170583324236</v>
      </c>
      <c r="I162" s="18" t="e" cm="1">
        <f t="array" ref="I162">ABCCob($O$14,$P$14,$Q$14,$D162/$AE$14)</f>
        <v>#VALUE!</v>
      </c>
      <c r="J162" s="18" t="e" cm="1">
        <f t="array" ref="J162">ABCCob($O$15,$P$15,$Q$15,$D162/$AE$15)</f>
        <v>#VALUE!</v>
      </c>
      <c r="K162" s="18" t="e" cm="1">
        <f t="array" ref="K162">ABCCob($O$16,$P$16,$Q$16,$D162/$AE$16)</f>
        <v>#VALUE!</v>
      </c>
      <c r="L162" s="18" t="e" cm="1">
        <f t="array" ref="L162">ABCCob($O$17,$P$17,$Q$17,$D162/$AE$17)</f>
        <v>#VALUE!</v>
      </c>
    </row>
    <row r="163" spans="2:12" x14ac:dyDescent="0.3">
      <c r="B163">
        <v>870</v>
      </c>
      <c r="D163" s="15">
        <f t="shared" si="14"/>
        <v>1306306.3063063063</v>
      </c>
      <c r="E163" s="18" cm="1">
        <f t="array" ref="E163">ABCCob($O$10,$P$10,$Q$10,$D163/$AE$10)</f>
        <v>0.79601929177198638</v>
      </c>
      <c r="F163" s="18" cm="1">
        <f t="array" ref="F163">ABCCob($O$11,$P$11,$Q$11,$D163/$AE$11)</f>
        <v>0.55403637771409719</v>
      </c>
      <c r="G163" s="18" cm="1">
        <f t="array" ref="G163">ABCCob($O$12,$P$12,$Q$12,$D163/$AE$12)</f>
        <v>0.38093915019453295</v>
      </c>
      <c r="H163" s="18" cm="1">
        <f t="array" ref="H163">ABCCob($O$13,$P$13,$Q$13,$D163/$AE$13)</f>
        <v>0.15118301599185804</v>
      </c>
      <c r="I163" s="18" t="e" cm="1">
        <f t="array" ref="I163">ABCCob($O$14,$P$14,$Q$14,$D163/$AE$14)</f>
        <v>#VALUE!</v>
      </c>
      <c r="J163" s="18" t="e" cm="1">
        <f t="array" ref="J163">ABCCob($O$15,$P$15,$Q$15,$D163/$AE$15)</f>
        <v>#VALUE!</v>
      </c>
      <c r="K163" s="18" t="e" cm="1">
        <f t="array" ref="K163">ABCCob($O$16,$P$16,$Q$16,$D163/$AE$16)</f>
        <v>#VALUE!</v>
      </c>
      <c r="L163" s="18" t="e" cm="1">
        <f t="array" ref="L163">ABCCob($O$17,$P$17,$Q$17,$D163/$AE$17)</f>
        <v>#VALUE!</v>
      </c>
    </row>
    <row r="164" spans="2:12" x14ac:dyDescent="0.3">
      <c r="B164">
        <v>869</v>
      </c>
      <c r="D164" s="15">
        <f t="shared" si="14"/>
        <v>1304804.804804805</v>
      </c>
      <c r="E164" s="18" cm="1">
        <f t="array" ref="E164">ABCCob($O$10,$P$10,$Q$10,$D164/$AE$10)</f>
        <v>0.79595906376863024</v>
      </c>
      <c r="F164" s="18" cm="1">
        <f t="array" ref="F164">ABCCob($O$11,$P$11,$Q$11,$D164/$AE$11)</f>
        <v>0.55388975485394132</v>
      </c>
      <c r="G164" s="18" cm="1">
        <f t="array" ref="G164">ABCCob($O$12,$P$12,$Q$12,$D164/$AE$12)</f>
        <v>0.38084281487462252</v>
      </c>
      <c r="H164" s="18" cm="1">
        <f t="array" ref="H164">ABCCob($O$13,$P$13,$Q$13,$D164/$AE$13)</f>
        <v>0.15114891283554674</v>
      </c>
      <c r="I164" s="18" t="e" cm="1">
        <f t="array" ref="I164">ABCCob($O$14,$P$14,$Q$14,$D164/$AE$14)</f>
        <v>#VALUE!</v>
      </c>
      <c r="J164" s="18" t="e" cm="1">
        <f t="array" ref="J164">ABCCob($O$15,$P$15,$Q$15,$D164/$AE$15)</f>
        <v>#VALUE!</v>
      </c>
      <c r="K164" s="18" t="e" cm="1">
        <f t="array" ref="K164">ABCCob($O$16,$P$16,$Q$16,$D164/$AE$16)</f>
        <v>#VALUE!</v>
      </c>
      <c r="L164" s="18" t="e" cm="1">
        <f t="array" ref="L164">ABCCob($O$17,$P$17,$Q$17,$D164/$AE$17)</f>
        <v>#VALUE!</v>
      </c>
    </row>
    <row r="165" spans="2:12" x14ac:dyDescent="0.3">
      <c r="B165">
        <v>868</v>
      </c>
      <c r="D165" s="15">
        <f t="shared" si="14"/>
        <v>1303303.3033033032</v>
      </c>
      <c r="E165" s="18" cm="1">
        <f t="array" ref="E165">ABCCob($O$10,$P$10,$Q$10,$D165/$AE$10)</f>
        <v>0.79589871240768262</v>
      </c>
      <c r="F165" s="18" cm="1">
        <f t="array" ref="F165">ABCCob($O$11,$P$11,$Q$11,$D165/$AE$11)</f>
        <v>0.55374287163872238</v>
      </c>
      <c r="G165" s="18" cm="1">
        <f t="array" ref="G165">ABCCob($O$12,$P$12,$Q$12,$D165/$AE$12)</f>
        <v>0.38074628607951388</v>
      </c>
      <c r="H165" s="18" cm="1">
        <f t="array" ref="H165">ABCCob($O$13,$P$13,$Q$13,$D165/$AE$13)</f>
        <v>0.15111474869795594</v>
      </c>
      <c r="I165" s="18" t="e" cm="1">
        <f t="array" ref="I165">ABCCob($O$14,$P$14,$Q$14,$D165/$AE$14)</f>
        <v>#VALUE!</v>
      </c>
      <c r="J165" s="18" t="e" cm="1">
        <f t="array" ref="J165">ABCCob($O$15,$P$15,$Q$15,$D165/$AE$15)</f>
        <v>#VALUE!</v>
      </c>
      <c r="K165" s="18" t="e" cm="1">
        <f t="array" ref="K165">ABCCob($O$16,$P$16,$Q$16,$D165/$AE$16)</f>
        <v>#VALUE!</v>
      </c>
      <c r="L165" s="18" t="e" cm="1">
        <f t="array" ref="L165">ABCCob($O$17,$P$17,$Q$17,$D165/$AE$17)</f>
        <v>#VALUE!</v>
      </c>
    </row>
    <row r="166" spans="2:12" x14ac:dyDescent="0.3">
      <c r="B166">
        <v>867</v>
      </c>
      <c r="D166" s="15">
        <f t="shared" si="14"/>
        <v>1301801.8018018017</v>
      </c>
      <c r="E166" s="18" cm="1">
        <f t="array" ref="E166">ABCCob($O$10,$P$10,$Q$10,$D166/$AE$10)</f>
        <v>0.79583823730284697</v>
      </c>
      <c r="F166" s="18" cm="1">
        <f t="array" ref="F166">ABCCob($O$11,$P$11,$Q$11,$D166/$AE$11)</f>
        <v>0.55359572737478957</v>
      </c>
      <c r="G166" s="18" cm="1">
        <f t="array" ref="G166">ABCCob($O$12,$P$12,$Q$12,$D166/$AE$12)</f>
        <v>0.3806495632514989</v>
      </c>
      <c r="H166" s="18" cm="1">
        <f t="array" ref="H166">ABCCob($O$13,$P$13,$Q$13,$D166/$AE$13)</f>
        <v>0.15108052341294526</v>
      </c>
      <c r="I166" s="18" t="e" cm="1">
        <f t="array" ref="I166">ABCCob($O$14,$P$14,$Q$14,$D166/$AE$14)</f>
        <v>#VALUE!</v>
      </c>
      <c r="J166" s="18" t="e" cm="1">
        <f t="array" ref="J166">ABCCob($O$15,$P$15,$Q$15,$D166/$AE$15)</f>
        <v>#VALUE!</v>
      </c>
      <c r="K166" s="18" t="e" cm="1">
        <f t="array" ref="K166">ABCCob($O$16,$P$16,$Q$16,$D166/$AE$16)</f>
        <v>#VALUE!</v>
      </c>
      <c r="L166" s="18" t="e" cm="1">
        <f t="array" ref="L166">ABCCob($O$17,$P$17,$Q$17,$D166/$AE$17)</f>
        <v>#VALUE!</v>
      </c>
    </row>
    <row r="167" spans="2:12" x14ac:dyDescent="0.3">
      <c r="B167">
        <v>866</v>
      </c>
      <c r="D167" s="15">
        <f t="shared" si="14"/>
        <v>1300300.3003003004</v>
      </c>
      <c r="E167" s="18" cm="1">
        <f t="array" ref="E167">ABCCob($O$10,$P$10,$Q$10,$D167/$AE$10)</f>
        <v>0.79577763806619661</v>
      </c>
      <c r="F167" s="18" cm="1">
        <f t="array" ref="F167">ABCCob($O$11,$P$11,$Q$11,$D167/$AE$11)</f>
        <v>0.55344832136602695</v>
      </c>
      <c r="G167" s="18" cm="1">
        <f t="array" ref="G167">ABCCob($O$12,$P$12,$Q$12,$D167/$AE$12)</f>
        <v>0.38055264583078791</v>
      </c>
      <c r="H167" s="18" cm="1">
        <f t="array" ref="H167">ABCCob($O$13,$P$13,$Q$13,$D167/$AE$13)</f>
        <v>0.15104623681376472</v>
      </c>
      <c r="I167" s="18" t="e" cm="1">
        <f t="array" ref="I167">ABCCob($O$14,$P$14,$Q$14,$D167/$AE$14)</f>
        <v>#VALUE!</v>
      </c>
      <c r="J167" s="18" t="e" cm="1">
        <f t="array" ref="J167">ABCCob($O$15,$P$15,$Q$15,$D167/$AE$15)</f>
        <v>#VALUE!</v>
      </c>
      <c r="K167" s="18" t="e" cm="1">
        <f t="array" ref="K167">ABCCob($O$16,$P$16,$Q$16,$D167/$AE$16)</f>
        <v>#VALUE!</v>
      </c>
      <c r="L167" s="18" t="e" cm="1">
        <f t="array" ref="L167">ABCCob($O$17,$P$17,$Q$17,$D167/$AE$17)</f>
        <v>#VALUE!</v>
      </c>
    </row>
    <row r="168" spans="2:12" x14ac:dyDescent="0.3">
      <c r="B168">
        <v>865</v>
      </c>
      <c r="D168" s="15">
        <f t="shared" si="14"/>
        <v>1298798.7987987988</v>
      </c>
      <c r="E168" s="18" cm="1">
        <f t="array" ref="E168">ABCCob($O$10,$P$10,$Q$10,$D168/$AE$10)</f>
        <v>0.79571691430816605</v>
      </c>
      <c r="F168" s="18" cm="1">
        <f t="array" ref="F168">ABCCob($O$11,$P$11,$Q$11,$D168/$AE$11)</f>
        <v>0.55330065291384212</v>
      </c>
      <c r="G168" s="18" cm="1">
        <f t="array" ref="G168">ABCCob($O$12,$P$12,$Q$12,$D168/$AE$12)</f>
        <v>0.38045553325550013</v>
      </c>
      <c r="H168" s="18" cm="1">
        <f t="array" ref="H168">ABCCob($O$13,$P$13,$Q$13,$D168/$AE$13)</f>
        <v>0.15101188873305191</v>
      </c>
      <c r="I168" s="18" t="e" cm="1">
        <f t="array" ref="I168">ABCCob($O$14,$P$14,$Q$14,$D168/$AE$14)</f>
        <v>#VALUE!</v>
      </c>
      <c r="J168" s="18" t="e" cm="1">
        <f t="array" ref="J168">ABCCob($O$15,$P$15,$Q$15,$D168/$AE$15)</f>
        <v>#VALUE!</v>
      </c>
      <c r="K168" s="18" t="e" cm="1">
        <f t="array" ref="K168">ABCCob($O$16,$P$16,$Q$16,$D168/$AE$16)</f>
        <v>#VALUE!</v>
      </c>
      <c r="L168" s="18" t="e" cm="1">
        <f t="array" ref="L168">ABCCob($O$17,$P$17,$Q$17,$D168/$AE$17)</f>
        <v>#VALUE!</v>
      </c>
    </row>
    <row r="169" spans="2:12" x14ac:dyDescent="0.3">
      <c r="B169">
        <v>864</v>
      </c>
      <c r="D169" s="15">
        <f t="shared" si="14"/>
        <v>1297297.2972972973</v>
      </c>
      <c r="E169" s="18" cm="1">
        <f t="array" ref="E169">ABCCob($O$10,$P$10,$Q$10,$D169/$AE$10)</f>
        <v>0.79565606563754265</v>
      </c>
      <c r="F169" s="18" cm="1">
        <f t="array" ref="F169">ABCCob($O$11,$P$11,$Q$11,$D169/$AE$11)</f>
        <v>0.55315272131715565</v>
      </c>
      <c r="G169" s="18" cm="1">
        <f t="array" ref="G169">ABCCob($O$12,$P$12,$Q$12,$D169/$AE$12)</f>
        <v>0.38035822496165439</v>
      </c>
      <c r="H169" s="18" cm="1">
        <f t="array" ref="H169">ABCCob($O$13,$P$13,$Q$13,$D169/$AE$13)</f>
        <v>0.15097747900282932</v>
      </c>
      <c r="I169" s="18" t="e" cm="1">
        <f t="array" ref="I169">ABCCob($O$14,$P$14,$Q$14,$D169/$AE$14)</f>
        <v>#VALUE!</v>
      </c>
      <c r="J169" s="18" t="e" cm="1">
        <f t="array" ref="J169">ABCCob($O$15,$P$15,$Q$15,$D169/$AE$15)</f>
        <v>#VALUE!</v>
      </c>
      <c r="K169" s="18" t="e" cm="1">
        <f t="array" ref="K169">ABCCob($O$16,$P$16,$Q$16,$D169/$AE$16)</f>
        <v>#VALUE!</v>
      </c>
      <c r="L169" s="18" t="e" cm="1">
        <f t="array" ref="L169">ABCCob($O$17,$P$17,$Q$17,$D169/$AE$17)</f>
        <v>#VALUE!</v>
      </c>
    </row>
    <row r="170" spans="2:12" x14ac:dyDescent="0.3">
      <c r="B170">
        <v>863</v>
      </c>
      <c r="D170" s="15">
        <f t="shared" si="14"/>
        <v>1295795.7957957957</v>
      </c>
      <c r="E170" s="18" cm="1">
        <f t="array" ref="E170">ABCCob($O$10,$P$10,$Q$10,$D170/$AE$10)</f>
        <v>0.79559509166145725</v>
      </c>
      <c r="F170" s="18" cm="1">
        <f t="array" ref="F170">ABCCob($O$11,$P$11,$Q$11,$D170/$AE$11)</f>
        <v>0.55300452587238957</v>
      </c>
      <c r="G170" s="18" cm="1">
        <f t="array" ref="G170">ABCCob($O$12,$P$12,$Q$12,$D170/$AE$12)</f>
        <v>0.38026072038315911</v>
      </c>
      <c r="H170" s="18" cm="1">
        <f t="array" ref="H170">ABCCob($O$13,$P$13,$Q$13,$D170/$AE$13)</f>
        <v>0.15094300745450132</v>
      </c>
      <c r="I170" s="18" t="e" cm="1">
        <f t="array" ref="I170">ABCCob($O$14,$P$14,$Q$14,$D170/$AE$14)</f>
        <v>#VALUE!</v>
      </c>
      <c r="J170" s="18" t="e" cm="1">
        <f t="array" ref="J170">ABCCob($O$15,$P$15,$Q$15,$D170/$AE$15)</f>
        <v>#VALUE!</v>
      </c>
      <c r="K170" s="18" t="e" cm="1">
        <f t="array" ref="K170">ABCCob($O$16,$P$16,$Q$16,$D170/$AE$16)</f>
        <v>#VALUE!</v>
      </c>
      <c r="L170" s="18" t="e" cm="1">
        <f t="array" ref="L170">ABCCob($O$17,$P$17,$Q$17,$D170/$AE$17)</f>
        <v>#VALUE!</v>
      </c>
    </row>
    <row r="171" spans="2:12" x14ac:dyDescent="0.3">
      <c r="B171">
        <v>862</v>
      </c>
      <c r="D171" s="15">
        <f t="shared" si="14"/>
        <v>1294294.2942942942</v>
      </c>
      <c r="E171" s="18" cm="1">
        <f t="array" ref="E171">ABCCob($O$10,$P$10,$Q$10,$D171/$AE$10)</f>
        <v>0.79553399198537567</v>
      </c>
      <c r="F171" s="18" cm="1">
        <f t="array" ref="F171">ABCCob($O$11,$P$11,$Q$11,$D171/$AE$11)</f>
        <v>0.55285606587345648</v>
      </c>
      <c r="G171" s="18" cm="1">
        <f t="array" ref="G171">ABCCob($O$12,$P$12,$Q$12,$D171/$AE$12)</f>
        <v>0.3801630189518031</v>
      </c>
      <c r="H171" s="18" cm="1">
        <f t="array" ref="H171">ABCCob($O$13,$P$13,$Q$13,$D171/$AE$13)</f>
        <v>0.15090847391885137</v>
      </c>
      <c r="I171" s="18" t="e" cm="1">
        <f t="array" ref="I171">ABCCob($O$14,$P$14,$Q$14,$D171/$AE$14)</f>
        <v>#VALUE!</v>
      </c>
      <c r="J171" s="18" t="e" cm="1">
        <f t="array" ref="J171">ABCCob($O$15,$P$15,$Q$15,$D171/$AE$15)</f>
        <v>#VALUE!</v>
      </c>
      <c r="K171" s="18" t="e" cm="1">
        <f t="array" ref="K171">ABCCob($O$16,$P$16,$Q$16,$D171/$AE$16)</f>
        <v>#VALUE!</v>
      </c>
      <c r="L171" s="18" t="e" cm="1">
        <f t="array" ref="L171">ABCCob($O$17,$P$17,$Q$17,$D171/$AE$17)</f>
        <v>#VALUE!</v>
      </c>
    </row>
    <row r="172" spans="2:12" x14ac:dyDescent="0.3">
      <c r="B172">
        <v>861</v>
      </c>
      <c r="D172" s="15">
        <f t="shared" si="14"/>
        <v>1292792.7927927929</v>
      </c>
      <c r="E172" s="18" cm="1">
        <f t="array" ref="E172">ABCCob($O$10,$P$10,$Q$10,$D172/$AE$10)</f>
        <v>0.79547276621308982</v>
      </c>
      <c r="F172" s="18" cm="1">
        <f t="array" ref="F172">ABCCob($O$11,$P$11,$Q$11,$D172/$AE$11)</f>
        <v>0.55270734061174842</v>
      </c>
      <c r="G172" s="18" cm="1">
        <f t="array" ref="G172">ABCCob($O$12,$P$12,$Q$12,$D172/$AE$12)</f>
        <v>0.38006512009724552</v>
      </c>
      <c r="H172" s="18" cm="1">
        <f t="array" ref="H172">ABCCob($O$13,$P$13,$Q$13,$D172/$AE$13)</f>
        <v>0.15087387822603912</v>
      </c>
      <c r="I172" s="18" t="e" cm="1">
        <f t="array" ref="I172">ABCCob($O$14,$P$14,$Q$14,$D172/$AE$14)</f>
        <v>#VALUE!</v>
      </c>
      <c r="J172" s="18" t="e" cm="1">
        <f t="array" ref="J172">ABCCob($O$15,$P$15,$Q$15,$D172/$AE$15)</f>
        <v>#VALUE!</v>
      </c>
      <c r="K172" s="18" t="e" cm="1">
        <f t="array" ref="K172">ABCCob($O$16,$P$16,$Q$16,$D172/$AE$16)</f>
        <v>#VALUE!</v>
      </c>
      <c r="L172" s="18" t="e" cm="1">
        <f t="array" ref="L172">ABCCob($O$17,$P$17,$Q$17,$D172/$AE$17)</f>
        <v>#VALUE!</v>
      </c>
    </row>
    <row r="173" spans="2:12" x14ac:dyDescent="0.3">
      <c r="B173">
        <v>860</v>
      </c>
      <c r="D173" s="15">
        <f t="shared" si="14"/>
        <v>1291291.2912912914</v>
      </c>
      <c r="E173" s="18" cm="1">
        <f t="array" ref="E173">ABCCob($O$10,$P$10,$Q$10,$D173/$AE$10)</f>
        <v>0.79541141394670867</v>
      </c>
      <c r="F173" s="18" cm="1">
        <f t="array" ref="F173">ABCCob($O$11,$P$11,$Q$11,$D173/$AE$11)</f>
        <v>0.55255834937612547</v>
      </c>
      <c r="G173" s="18" cm="1">
        <f t="array" ref="G173">ABCCob($O$12,$P$12,$Q$12,$D173/$AE$12)</f>
        <v>0.37996702324700654</v>
      </c>
      <c r="H173" s="18" cm="1">
        <f t="array" ref="H173">ABCCob($O$13,$P$13,$Q$13,$D173/$AE$13)</f>
        <v>0.15083922020559759</v>
      </c>
      <c r="I173" s="18" t="e" cm="1">
        <f t="array" ref="I173">ABCCob($O$14,$P$14,$Q$14,$D173/$AE$14)</f>
        <v>#VALUE!</v>
      </c>
      <c r="J173" s="18" t="e" cm="1">
        <f t="array" ref="J173">ABCCob($O$15,$P$15,$Q$15,$D173/$AE$15)</f>
        <v>#VALUE!</v>
      </c>
      <c r="K173" s="18" t="e" cm="1">
        <f t="array" ref="K173">ABCCob($O$16,$P$16,$Q$16,$D173/$AE$16)</f>
        <v>#VALUE!</v>
      </c>
      <c r="L173" s="18" t="e" cm="1">
        <f t="array" ref="L173">ABCCob($O$17,$P$17,$Q$17,$D173/$AE$17)</f>
        <v>#VALUE!</v>
      </c>
    </row>
    <row r="174" spans="2:12" x14ac:dyDescent="0.3">
      <c r="B174">
        <v>859</v>
      </c>
      <c r="D174" s="15">
        <f t="shared" si="14"/>
        <v>1289789.7897897898</v>
      </c>
      <c r="E174" s="18" cm="1">
        <f t="array" ref="E174">ABCCob($O$10,$P$10,$Q$10,$D174/$AE$10)</f>
        <v>0.79534993478664928</v>
      </c>
      <c r="F174" s="18" cm="1">
        <f t="array" ref="F174">ABCCob($O$11,$P$11,$Q$11,$D174/$AE$11)</f>
        <v>0.5524090914529044</v>
      </c>
      <c r="G174" s="18" cm="1">
        <f t="array" ref="G174">ABCCob($O$12,$P$12,$Q$12,$D174/$AE$12)</f>
        <v>0.37986872782645698</v>
      </c>
      <c r="H174" s="18" cm="1">
        <f t="array" ref="H174">ABCCob($O$13,$P$13,$Q$13,$D174/$AE$13)</f>
        <v>0.15080449968643009</v>
      </c>
      <c r="I174" s="18" t="e" cm="1">
        <f t="array" ref="I174">ABCCob($O$14,$P$14,$Q$14,$D174/$AE$14)</f>
        <v>#VALUE!</v>
      </c>
      <c r="J174" s="18" t="e" cm="1">
        <f t="array" ref="J174">ABCCob($O$15,$P$15,$Q$15,$D174/$AE$15)</f>
        <v>#VALUE!</v>
      </c>
      <c r="K174" s="18" t="e" cm="1">
        <f t="array" ref="K174">ABCCob($O$16,$P$16,$Q$16,$D174/$AE$16)</f>
        <v>#VALUE!</v>
      </c>
      <c r="L174" s="18" t="e" cm="1">
        <f t="array" ref="L174">ABCCob($O$17,$P$17,$Q$17,$D174/$AE$17)</f>
        <v>#VALUE!</v>
      </c>
    </row>
    <row r="175" spans="2:12" x14ac:dyDescent="0.3">
      <c r="B175">
        <v>858</v>
      </c>
      <c r="D175" s="15">
        <f t="shared" si="14"/>
        <v>1288288.2882882883</v>
      </c>
      <c r="E175" s="18" cm="1">
        <f t="array" ref="E175">ABCCob($O$10,$P$10,$Q$10,$D175/$AE$10)</f>
        <v>0.79528832833162799</v>
      </c>
      <c r="F175" s="18" cm="1">
        <f t="array" ref="F175">ABCCob($O$11,$P$11,$Q$11,$D175/$AE$11)</f>
        <v>0.55225956612584748</v>
      </c>
      <c r="G175" s="18" cm="1">
        <f t="array" ref="G175">ABCCob($O$12,$P$12,$Q$12,$D175/$AE$12)</f>
        <v>0.37977023325880915</v>
      </c>
      <c r="H175" s="18" cm="1">
        <f t="array" ref="H175">ABCCob($O$13,$P$13,$Q$13,$D175/$AE$13)</f>
        <v>0.15076971649680751</v>
      </c>
      <c r="I175" s="18" t="e" cm="1">
        <f t="array" ref="I175">ABCCob($O$14,$P$14,$Q$14,$D175/$AE$14)</f>
        <v>#VALUE!</v>
      </c>
      <c r="J175" s="18" t="e" cm="1">
        <f t="array" ref="J175">ABCCob($O$15,$P$15,$Q$15,$D175/$AE$15)</f>
        <v>#VALUE!</v>
      </c>
      <c r="K175" s="18" t="e" cm="1">
        <f t="array" ref="K175">ABCCob($O$16,$P$16,$Q$16,$D175/$AE$16)</f>
        <v>#VALUE!</v>
      </c>
      <c r="L175" s="18" t="e" cm="1">
        <f t="array" ref="L175">ABCCob($O$17,$P$17,$Q$17,$D175/$AE$17)</f>
        <v>#VALUE!</v>
      </c>
    </row>
    <row r="176" spans="2:12" x14ac:dyDescent="0.3">
      <c r="B176">
        <v>857</v>
      </c>
      <c r="D176" s="15">
        <f t="shared" si="14"/>
        <v>1286786.7867867867</v>
      </c>
      <c r="E176" s="18" cm="1">
        <f t="array" ref="E176">ABCCob($O$10,$P$10,$Q$10,$D176/$AE$10)</f>
        <v>0.79522659417865071</v>
      </c>
      <c r="F176" s="18" cm="1">
        <f t="array" ref="F176">ABCCob($O$11,$P$11,$Q$11,$D176/$AE$11)</f>
        <v>0.55210977267615091</v>
      </c>
      <c r="G176" s="18" cm="1">
        <f t="array" ref="G176">ABCCob($O$12,$P$12,$Q$12,$D176/$AE$12)</f>
        <v>0.37967153896510636</v>
      </c>
      <c r="H176" s="18" cm="1">
        <f t="array" ref="H176">ABCCob($O$13,$P$13,$Q$13,$D176/$AE$13)</f>
        <v>0.15073487046436518</v>
      </c>
      <c r="I176" s="18" t="e" cm="1">
        <f t="array" ref="I176">ABCCob($O$14,$P$14,$Q$14,$D176/$AE$14)</f>
        <v>#VALUE!</v>
      </c>
      <c r="J176" s="18" t="e" cm="1">
        <f t="array" ref="J176">ABCCob($O$15,$P$15,$Q$15,$D176/$AE$15)</f>
        <v>#VALUE!</v>
      </c>
      <c r="K176" s="18" t="e" cm="1">
        <f t="array" ref="K176">ABCCob($O$16,$P$16,$Q$16,$D176/$AE$16)</f>
        <v>#VALUE!</v>
      </c>
      <c r="L176" s="18" t="e" cm="1">
        <f t="array" ref="L176">ABCCob($O$17,$P$17,$Q$17,$D176/$AE$17)</f>
        <v>#VALUE!</v>
      </c>
    </row>
    <row r="177" spans="2:12" x14ac:dyDescent="0.3">
      <c r="B177">
        <v>856</v>
      </c>
      <c r="D177" s="15">
        <f t="shared" si="14"/>
        <v>1285285.2852852852</v>
      </c>
      <c r="E177" s="18" cm="1">
        <f t="array" ref="E177">ABCCob($O$10,$P$10,$Q$10,$D177/$AE$10)</f>
        <v>0.79516473192300441</v>
      </c>
      <c r="F177" s="18" cm="1">
        <f t="array" ref="F177">ABCCob($O$11,$P$11,$Q$11,$D177/$AE$11)</f>
        <v>0.55195971038243319</v>
      </c>
      <c r="G177" s="18" cm="1">
        <f t="array" ref="G177">ABCCob($O$12,$P$12,$Q$12,$D177/$AE$12)</f>
        <v>0.37957264436421329</v>
      </c>
      <c r="H177" s="18" cm="1">
        <f t="array" ref="H177">ABCCob($O$13,$P$13,$Q$13,$D177/$AE$13)</f>
        <v>0.15069996141610001</v>
      </c>
      <c r="I177" s="18" t="e" cm="1">
        <f t="array" ref="I177">ABCCob($O$14,$P$14,$Q$14,$D177/$AE$14)</f>
        <v>#VALUE!</v>
      </c>
      <c r="J177" s="18" t="e" cm="1">
        <f t="array" ref="J177">ABCCob($O$15,$P$15,$Q$15,$D177/$AE$15)</f>
        <v>#VALUE!</v>
      </c>
      <c r="K177" s="18" t="e" cm="1">
        <f t="array" ref="K177">ABCCob($O$16,$P$16,$Q$16,$D177/$AE$16)</f>
        <v>#VALUE!</v>
      </c>
      <c r="L177" s="18" t="e" cm="1">
        <f t="array" ref="L177">ABCCob($O$17,$P$17,$Q$17,$D177/$AE$17)</f>
        <v>#VALUE!</v>
      </c>
    </row>
    <row r="178" spans="2:12" x14ac:dyDescent="0.3">
      <c r="B178">
        <v>855</v>
      </c>
      <c r="D178" s="15">
        <f t="shared" si="14"/>
        <v>1283783.7837837839</v>
      </c>
      <c r="E178" s="18" cm="1">
        <f t="array" ref="E178">ABCCob($O$10,$P$10,$Q$10,$D178/$AE$10)</f>
        <v>0.79510274115824742</v>
      </c>
      <c r="F178" s="18" cm="1">
        <f t="array" ref="F178">ABCCob($O$11,$P$11,$Q$11,$D178/$AE$11)</f>
        <v>0.55180937852072387</v>
      </c>
      <c r="G178" s="18" cm="1">
        <f t="array" ref="G178">ABCCob($O$12,$P$12,$Q$12,$D178/$AE$12)</f>
        <v>0.37947354887280593</v>
      </c>
      <c r="H178" s="18" cm="1">
        <f t="array" ref="H178">ABCCob($O$13,$P$13,$Q$13,$D178/$AE$13)</f>
        <v>0.15066498917836751</v>
      </c>
      <c r="I178" s="18" t="e" cm="1">
        <f t="array" ref="I178">ABCCob($O$14,$P$14,$Q$14,$D178/$AE$14)</f>
        <v>#VALUE!</v>
      </c>
      <c r="J178" s="18" t="e" cm="1">
        <f t="array" ref="J178">ABCCob($O$15,$P$15,$Q$15,$D178/$AE$15)</f>
        <v>#VALUE!</v>
      </c>
      <c r="K178" s="18" t="e" cm="1">
        <f t="array" ref="K178">ABCCob($O$16,$P$16,$Q$16,$D178/$AE$16)</f>
        <v>#VALUE!</v>
      </c>
      <c r="L178" s="18" t="e" cm="1">
        <f t="array" ref="L178">ABCCob($O$17,$P$17,$Q$17,$D178/$AE$17)</f>
        <v>#VALUE!</v>
      </c>
    </row>
    <row r="179" spans="2:12" x14ac:dyDescent="0.3">
      <c r="B179">
        <v>854</v>
      </c>
      <c r="D179" s="15">
        <f t="shared" si="14"/>
        <v>1282282.2822822824</v>
      </c>
      <c r="E179" s="18" cm="1">
        <f t="array" ref="E179">ABCCob($O$10,$P$10,$Q$10,$D179/$AE$10)</f>
        <v>0.79504062147620036</v>
      </c>
      <c r="F179" s="18" cm="1">
        <f t="array" ref="F179">ABCCob($O$11,$P$11,$Q$11,$D179/$AE$11)</f>
        <v>0.55165877636445182</v>
      </c>
      <c r="G179" s="18" cm="1">
        <f t="array" ref="G179">ABCCob($O$12,$P$12,$Q$12,$D179/$AE$12)</f>
        <v>0.3793742519053615</v>
      </c>
      <c r="H179" s="18" cm="1">
        <f t="array" ref="H179">ABCCob($O$13,$P$13,$Q$13,$D179/$AE$13)</f>
        <v>0.15062995357687872</v>
      </c>
      <c r="I179" s="18" t="e" cm="1">
        <f t="array" ref="I179">ABCCob($O$14,$P$14,$Q$14,$D179/$AE$14)</f>
        <v>#VALUE!</v>
      </c>
      <c r="J179" s="18" t="e" cm="1">
        <f t="array" ref="J179">ABCCob($O$15,$P$15,$Q$15,$D179/$AE$15)</f>
        <v>#VALUE!</v>
      </c>
      <c r="K179" s="18" t="e" cm="1">
        <f t="array" ref="K179">ABCCob($O$16,$P$16,$Q$16,$D179/$AE$16)</f>
        <v>#VALUE!</v>
      </c>
      <c r="L179" s="18" t="e" cm="1">
        <f t="array" ref="L179">ABCCob($O$17,$P$17,$Q$17,$D179/$AE$17)</f>
        <v>#VALUE!</v>
      </c>
    </row>
    <row r="180" spans="2:12" x14ac:dyDescent="0.3">
      <c r="B180">
        <v>853</v>
      </c>
      <c r="D180" s="15">
        <f t="shared" si="14"/>
        <v>1280780.7807807808</v>
      </c>
      <c r="E180" s="18" cm="1">
        <f t="array" ref="E180">ABCCob($O$10,$P$10,$Q$10,$D180/$AE$10)</f>
        <v>0.79497837246693681</v>
      </c>
      <c r="F180" s="18" cm="1">
        <f t="array" ref="F180">ABCCob($O$11,$P$11,$Q$11,$D180/$AE$11)</f>
        <v>0.55150790318443343</v>
      </c>
      <c r="G180" s="18" cm="1">
        <f t="array" ref="G180">ABCCob($O$12,$P$12,$Q$12,$D180/$AE$12)</f>
        <v>0.37927475287414825</v>
      </c>
      <c r="H180" s="18" cm="1">
        <f t="array" ref="H180">ABCCob($O$13,$P$13,$Q$13,$D180/$AE$13)</f>
        <v>0.15059485443669729</v>
      </c>
      <c r="I180" s="18" t="e" cm="1">
        <f t="array" ref="I180">ABCCob($O$14,$P$14,$Q$14,$D180/$AE$14)</f>
        <v>#VALUE!</v>
      </c>
      <c r="J180" s="18" t="e" cm="1">
        <f t="array" ref="J180">ABCCob($O$15,$P$15,$Q$15,$D180/$AE$15)</f>
        <v>#VALUE!</v>
      </c>
      <c r="K180" s="18" t="e" cm="1">
        <f t="array" ref="K180">ABCCob($O$16,$P$16,$Q$16,$D180/$AE$16)</f>
        <v>#VALUE!</v>
      </c>
      <c r="L180" s="18" t="e" cm="1">
        <f t="array" ref="L180">ABCCob($O$17,$P$17,$Q$17,$D180/$AE$17)</f>
        <v>#VALUE!</v>
      </c>
    </row>
    <row r="181" spans="2:12" x14ac:dyDescent="0.3">
      <c r="B181">
        <v>852</v>
      </c>
      <c r="D181" s="15">
        <f t="shared" si="14"/>
        <v>1279279.2792792793</v>
      </c>
      <c r="E181" s="18" cm="1">
        <f t="array" ref="E181">ABCCob($O$10,$P$10,$Q$10,$D181/$AE$10)</f>
        <v>0.79491599371877353</v>
      </c>
      <c r="F181" s="18" cm="1">
        <f t="array" ref="F181">ABCCob($O$11,$P$11,$Q$11,$D181/$AE$11)</f>
        <v>0.55135675824886077</v>
      </c>
      <c r="G181" s="18" cm="1">
        <f t="array" ref="G181">ABCCob($O$12,$P$12,$Q$12,$D181/$AE$12)</f>
        <v>0.37917505118921552</v>
      </c>
      <c r="H181" s="18" cm="1">
        <f t="array" ref="H181">ABCCob($O$13,$P$13,$Q$13,$D181/$AE$13)</f>
        <v>0.15055969158223642</v>
      </c>
      <c r="I181" s="18" t="e" cm="1">
        <f t="array" ref="I181">ABCCob($O$14,$P$14,$Q$14,$D181/$AE$14)</f>
        <v>#VALUE!</v>
      </c>
      <c r="J181" s="18" t="e" cm="1">
        <f t="array" ref="J181">ABCCob($O$15,$P$15,$Q$15,$D181/$AE$15)</f>
        <v>#VALUE!</v>
      </c>
      <c r="K181" s="18" t="e" cm="1">
        <f t="array" ref="K181">ABCCob($O$16,$P$16,$Q$16,$D181/$AE$16)</f>
        <v>#VALUE!</v>
      </c>
      <c r="L181" s="18" t="e" cm="1">
        <f t="array" ref="L181">ABCCob($O$17,$P$17,$Q$17,$D181/$AE$17)</f>
        <v>#VALUE!</v>
      </c>
    </row>
    <row r="182" spans="2:12" x14ac:dyDescent="0.3">
      <c r="B182">
        <v>851</v>
      </c>
      <c r="D182" s="15">
        <f t="shared" si="14"/>
        <v>1277777.7777777778</v>
      </c>
      <c r="E182" s="18" cm="1">
        <f t="array" ref="E182">ABCCob($O$10,$P$10,$Q$10,$D182/$AE$10)</f>
        <v>0.79485348481826168</v>
      </c>
      <c r="F182" s="18" cm="1">
        <f t="array" ref="F182">ABCCob($O$11,$P$11,$Q$11,$D182/$AE$11)</f>
        <v>0.5512053408232902</v>
      </c>
      <c r="G182" s="18" cm="1">
        <f t="array" ref="G182">ABCCob($O$12,$P$12,$Q$12,$D182/$AE$12)</f>
        <v>0.37907514625838329</v>
      </c>
      <c r="H182" s="18" cm="1">
        <f t="array" ref="H182">ABCCob($O$13,$P$13,$Q$13,$D182/$AE$13)</f>
        <v>0.15052446483725579</v>
      </c>
      <c r="I182" s="18" t="e" cm="1">
        <f t="array" ref="I182">ABCCob($O$14,$P$14,$Q$14,$D182/$AE$14)</f>
        <v>#VALUE!</v>
      </c>
      <c r="J182" s="18" t="e" cm="1">
        <f t="array" ref="J182">ABCCob($O$15,$P$15,$Q$15,$D182/$AE$15)</f>
        <v>#VALUE!</v>
      </c>
      <c r="K182" s="18" t="e" cm="1">
        <f t="array" ref="K182">ABCCob($O$16,$P$16,$Q$16,$D182/$AE$16)</f>
        <v>#VALUE!</v>
      </c>
      <c r="L182" s="18" t="e" cm="1">
        <f t="array" ref="L182">ABCCob($O$17,$P$17,$Q$17,$D182/$AE$17)</f>
        <v>#VALUE!</v>
      </c>
    </row>
    <row r="183" spans="2:12" x14ac:dyDescent="0.3">
      <c r="B183">
        <v>850</v>
      </c>
      <c r="D183" s="15">
        <f t="shared" si="14"/>
        <v>1276276.2762762762</v>
      </c>
      <c r="E183" s="18" cm="1">
        <f t="array" ref="E183">ABCCob($O$10,$P$10,$Q$10,$D183/$AE$10)</f>
        <v>0.79479084535017652</v>
      </c>
      <c r="F183" s="18" cm="1">
        <f t="array" ref="F183">ABCCob($O$11,$P$11,$Q$11,$D183/$AE$11)</f>
        <v>0.55105365017063002</v>
      </c>
      <c r="G183" s="18" cm="1">
        <f t="array" ref="G183">ABCCob($O$12,$P$12,$Q$12,$D183/$AE$12)</f>
        <v>0.37897503748723205</v>
      </c>
      <c r="H183" s="18" cm="1">
        <f t="array" ref="H183">ABCCob($O$13,$P$13,$Q$13,$D183/$AE$13)</f>
        <v>0.15048917402485851</v>
      </c>
      <c r="I183" s="18" t="e" cm="1">
        <f t="array" ref="I183">ABCCob($O$14,$P$14,$Q$14,$D183/$AE$14)</f>
        <v>#VALUE!</v>
      </c>
      <c r="J183" s="18" t="e" cm="1">
        <f t="array" ref="J183">ABCCob($O$15,$P$15,$Q$15,$D183/$AE$15)</f>
        <v>#VALUE!</v>
      </c>
      <c r="K183" s="18" t="e" cm="1">
        <f t="array" ref="K183">ABCCob($O$16,$P$16,$Q$16,$D183/$AE$16)</f>
        <v>#VALUE!</v>
      </c>
      <c r="L183" s="18" t="e" cm="1">
        <f t="array" ref="L183">ABCCob($O$17,$P$17,$Q$17,$D183/$AE$17)</f>
        <v>#VALUE!</v>
      </c>
    </row>
    <row r="184" spans="2:12" x14ac:dyDescent="0.3">
      <c r="B184">
        <v>849</v>
      </c>
      <c r="D184" s="15">
        <f t="shared" si="14"/>
        <v>1274774.7747747749</v>
      </c>
      <c r="E184" s="18" cm="1">
        <f t="array" ref="E184">ABCCob($O$10,$P$10,$Q$10,$D184/$AE$10)</f>
        <v>0.79472807489750841</v>
      </c>
      <c r="F184" s="18" cm="1">
        <f t="array" ref="F184">ABCCob($O$11,$P$11,$Q$11,$D184/$AE$11)</f>
        <v>0.55090168555112906</v>
      </c>
      <c r="G184" s="18" cm="1">
        <f t="array" ref="G184">ABCCob($O$12,$P$12,$Q$12,$D184/$AE$12)</f>
        <v>0.37887472427909241</v>
      </c>
      <c r="H184" s="18" cm="1">
        <f t="array" ref="H184">ABCCob($O$13,$P$13,$Q$13,$D184/$AE$13)</f>
        <v>0.15045381896748805</v>
      </c>
      <c r="I184" s="18" t="e" cm="1">
        <f t="array" ref="I184">ABCCob($O$14,$P$14,$Q$14,$D184/$AE$14)</f>
        <v>#VALUE!</v>
      </c>
      <c r="J184" s="18" t="e" cm="1">
        <f t="array" ref="J184">ABCCob($O$15,$P$15,$Q$15,$D184/$AE$15)</f>
        <v>#VALUE!</v>
      </c>
      <c r="K184" s="18" t="e" cm="1">
        <f t="array" ref="K184">ABCCob($O$16,$P$16,$Q$16,$D184/$AE$16)</f>
        <v>#VALUE!</v>
      </c>
      <c r="L184" s="18" t="e" cm="1">
        <f t="array" ref="L184">ABCCob($O$17,$P$17,$Q$17,$D184/$AE$17)</f>
        <v>#VALUE!</v>
      </c>
    </row>
    <row r="185" spans="2:12" x14ac:dyDescent="0.3">
      <c r="B185">
        <v>848</v>
      </c>
      <c r="D185" s="15">
        <f t="shared" si="14"/>
        <v>1273273.2732732731</v>
      </c>
      <c r="E185" s="18" cm="1">
        <f t="array" ref="E185">ABCCob($O$10,$P$10,$Q$10,$D185/$AE$10)</f>
        <v>0.79466517304145268</v>
      </c>
      <c r="F185" s="18" cm="1">
        <f t="array" ref="F185">ABCCob($O$11,$P$11,$Q$11,$D185/$AE$11)</f>
        <v>0.55074944622236377</v>
      </c>
      <c r="G185" s="18" cm="1">
        <f t="array" ref="G185">ABCCob($O$12,$P$12,$Q$12,$D185/$AE$12)</f>
        <v>0.37877420603503464</v>
      </c>
      <c r="H185" s="18" cm="1">
        <f t="array" ref="H185">ABCCob($O$13,$P$13,$Q$13,$D185/$AE$13)</f>
        <v>0.15041839948692512</v>
      </c>
      <c r="I185" s="18" t="e" cm="1">
        <f t="array" ref="I185">ABCCob($O$14,$P$14,$Q$14,$D185/$AE$14)</f>
        <v>#VALUE!</v>
      </c>
      <c r="J185" s="18" t="e" cm="1">
        <f t="array" ref="J185">ABCCob($O$15,$P$15,$Q$15,$D185/$AE$15)</f>
        <v>#VALUE!</v>
      </c>
      <c r="K185" s="18" t="e" cm="1">
        <f t="array" ref="K185">ABCCob($O$16,$P$16,$Q$16,$D185/$AE$16)</f>
        <v>#VALUE!</v>
      </c>
      <c r="L185" s="18" t="e" cm="1">
        <f t="array" ref="L185">ABCCob($O$17,$P$17,$Q$17,$D185/$AE$17)</f>
        <v>#VALUE!</v>
      </c>
    </row>
    <row r="186" spans="2:12" x14ac:dyDescent="0.3">
      <c r="B186">
        <v>847</v>
      </c>
      <c r="D186" s="15">
        <f t="shared" si="14"/>
        <v>1271771.7717717718</v>
      </c>
      <c r="E186" s="18" cm="1">
        <f t="array" ref="E186">ABCCob($O$10,$P$10,$Q$10,$D186/$AE$10)</f>
        <v>0.79460213936140034</v>
      </c>
      <c r="F186" s="18" cm="1">
        <f t="array" ref="F186">ABCCob($O$11,$P$11,$Q$11,$D186/$AE$11)</f>
        <v>0.5505969314392275</v>
      </c>
      <c r="G186" s="18" cm="1">
        <f t="array" ref="G186">ABCCob($O$12,$P$12,$Q$12,$D186/$AE$12)</f>
        <v>0.37867348215385849</v>
      </c>
      <c r="H186" s="18" cm="1">
        <f t="array" ref="H186">ABCCob($O$13,$P$13,$Q$13,$D186/$AE$13)</f>
        <v>0.15038291540428458</v>
      </c>
      <c r="I186" s="18" t="e" cm="1">
        <f t="array" ref="I186">ABCCob($O$14,$P$14,$Q$14,$D186/$AE$14)</f>
        <v>#VALUE!</v>
      </c>
      <c r="J186" s="18" t="e" cm="1">
        <f t="array" ref="J186">ABCCob($O$15,$P$15,$Q$15,$D186/$AE$15)</f>
        <v>#VALUE!</v>
      </c>
      <c r="K186" s="18" t="e" cm="1">
        <f t="array" ref="K186">ABCCob($O$16,$P$16,$Q$16,$D186/$AE$16)</f>
        <v>#VALUE!</v>
      </c>
      <c r="L186" s="18" t="e" cm="1">
        <f t="array" ref="L186">ABCCob($O$17,$P$17,$Q$17,$D186/$AE$17)</f>
        <v>#VALUE!</v>
      </c>
    </row>
    <row r="187" spans="2:12" x14ac:dyDescent="0.3">
      <c r="B187">
        <v>846</v>
      </c>
      <c r="D187" s="15">
        <f t="shared" si="14"/>
        <v>1270270.2702702703</v>
      </c>
      <c r="E187" s="18" cm="1">
        <f t="array" ref="E187">ABCCob($O$10,$P$10,$Q$10,$D187/$AE$10)</f>
        <v>0.79453897343492785</v>
      </c>
      <c r="F187" s="18" cm="1">
        <f t="array" ref="F187">ABCCob($O$11,$P$11,$Q$11,$D187/$AE$11)</f>
        <v>0.55044414045391687</v>
      </c>
      <c r="G187" s="18" cm="1">
        <f t="array" ref="G187">ABCCob($O$12,$P$12,$Q$12,$D187/$AE$12)</f>
        <v>0.37857255203208223</v>
      </c>
      <c r="H187" s="18" cm="1">
        <f t="array" ref="H187">ABCCob($O$13,$P$13,$Q$13,$D187/$AE$13)</f>
        <v>0.15034736654001227</v>
      </c>
      <c r="I187" s="18" t="e" cm="1">
        <f t="array" ref="I187">ABCCob($O$14,$P$14,$Q$14,$D187/$AE$14)</f>
        <v>#VALUE!</v>
      </c>
      <c r="J187" s="18" t="e" cm="1">
        <f t="array" ref="J187">ABCCob($O$15,$P$15,$Q$15,$D187/$AE$15)</f>
        <v>#VALUE!</v>
      </c>
      <c r="K187" s="18" t="e" cm="1">
        <f t="array" ref="K187">ABCCob($O$16,$P$16,$Q$16,$D187/$AE$16)</f>
        <v>#VALUE!</v>
      </c>
      <c r="L187" s="18" t="e" cm="1">
        <f t="array" ref="L187">ABCCob($O$17,$P$17,$Q$17,$D187/$AE$17)</f>
        <v>#VALUE!</v>
      </c>
    </row>
    <row r="188" spans="2:12" x14ac:dyDescent="0.3">
      <c r="B188">
        <v>845</v>
      </c>
      <c r="D188" s="15">
        <f t="shared" si="14"/>
        <v>1268768.7687687688</v>
      </c>
      <c r="E188" s="18" cm="1">
        <f t="array" ref="E188">ABCCob($O$10,$P$10,$Q$10,$D188/$AE$10)</f>
        <v>0.79447567483778769</v>
      </c>
      <c r="F188" s="18" cm="1">
        <f t="array" ref="F188">ABCCob($O$11,$P$11,$Q$11,$D188/$AE$11)</f>
        <v>0.55029107251592091</v>
      </c>
      <c r="G188" s="18" cm="1">
        <f t="array" ref="G188">ABCCob($O$12,$P$12,$Q$12,$D188/$AE$12)</f>
        <v>0.37847141506393267</v>
      </c>
      <c r="H188" s="18" cm="1">
        <f t="array" ref="H188">ABCCob($O$13,$P$13,$Q$13,$D188/$AE$13)</f>
        <v>0.15031175271388192</v>
      </c>
      <c r="I188" s="18" t="e" cm="1">
        <f t="array" ref="I188">ABCCob($O$14,$P$14,$Q$14,$D188/$AE$14)</f>
        <v>#VALUE!</v>
      </c>
      <c r="J188" s="18" t="e" cm="1">
        <f t="array" ref="J188">ABCCob($O$15,$P$15,$Q$15,$D188/$AE$15)</f>
        <v>#VALUE!</v>
      </c>
      <c r="K188" s="18" t="e" cm="1">
        <f t="array" ref="K188">ABCCob($O$16,$P$16,$Q$16,$D188/$AE$16)</f>
        <v>#VALUE!</v>
      </c>
      <c r="L188" s="18" t="e" cm="1">
        <f t="array" ref="L188">ABCCob($O$17,$P$17,$Q$17,$D188/$AE$17)</f>
        <v>#VALUE!</v>
      </c>
    </row>
    <row r="189" spans="2:12" x14ac:dyDescent="0.3">
      <c r="B189">
        <v>844</v>
      </c>
      <c r="D189" s="15">
        <f t="shared" si="14"/>
        <v>1267267.2672672675</v>
      </c>
      <c r="E189" s="18" cm="1">
        <f t="array" ref="E189">ABCCob($O$10,$P$10,$Q$10,$D189/$AE$10)</f>
        <v>0.79441224314389813</v>
      </c>
      <c r="F189" s="18" cm="1">
        <f t="array" ref="F189">ABCCob($O$11,$P$11,$Q$11,$D189/$AE$11)</f>
        <v>0.55013772687200779</v>
      </c>
      <c r="G189" s="18" cm="1">
        <f t="array" ref="G189">ABCCob($O$12,$P$12,$Q$12,$D189/$AE$12)</f>
        <v>0.37837007064133399</v>
      </c>
      <c r="H189" s="18" cm="1">
        <f t="array" ref="H189">ABCCob($O$13,$P$13,$Q$13,$D189/$AE$13)</f>
        <v>0.15027607374499188</v>
      </c>
      <c r="I189" s="18" t="e" cm="1">
        <f t="array" ref="I189">ABCCob($O$14,$P$14,$Q$14,$D189/$AE$14)</f>
        <v>#VALUE!</v>
      </c>
      <c r="J189" s="18" t="e" cm="1">
        <f t="array" ref="J189">ABCCob($O$15,$P$15,$Q$15,$D189/$AE$15)</f>
        <v>#VALUE!</v>
      </c>
      <c r="K189" s="18" t="e" cm="1">
        <f t="array" ref="K189">ABCCob($O$16,$P$16,$Q$16,$D189/$AE$16)</f>
        <v>#VALUE!</v>
      </c>
      <c r="L189" s="18" t="e" cm="1">
        <f t="array" ref="L189">ABCCob($O$17,$P$17,$Q$17,$D189/$AE$17)</f>
        <v>#VALUE!</v>
      </c>
    </row>
    <row r="190" spans="2:12" x14ac:dyDescent="0.3">
      <c r="B190">
        <v>843</v>
      </c>
      <c r="D190" s="15">
        <f t="shared" si="14"/>
        <v>1265765.7657657657</v>
      </c>
      <c r="E190" s="18" cm="1">
        <f t="array" ref="E190">ABCCob($O$10,$P$10,$Q$10,$D190/$AE$10)</f>
        <v>0.79434867792533326</v>
      </c>
      <c r="F190" s="18" cm="1">
        <f t="array" ref="F190">ABCCob($O$11,$P$11,$Q$11,$D190/$AE$11)</f>
        <v>0.5499841027662129</v>
      </c>
      <c r="G190" s="18" cm="1">
        <f t="array" ref="G190">ABCCob($O$12,$P$12,$Q$12,$D190/$AE$12)</f>
        <v>0.3782685181538975</v>
      </c>
      <c r="H190" s="18" cm="1">
        <f t="array" ref="H190">ABCCob($O$13,$P$13,$Q$13,$D190/$AE$13)</f>
        <v>0.15024032945176208</v>
      </c>
      <c r="I190" s="18" t="e" cm="1">
        <f t="array" ref="I190">ABCCob($O$14,$P$14,$Q$14,$D190/$AE$14)</f>
        <v>#VALUE!</v>
      </c>
      <c r="J190" s="18" t="e" cm="1">
        <f t="array" ref="J190">ABCCob($O$15,$P$15,$Q$15,$D190/$AE$15)</f>
        <v>#VALUE!</v>
      </c>
      <c r="K190" s="18" t="e" cm="1">
        <f t="array" ref="K190">ABCCob($O$16,$P$16,$Q$16,$D190/$AE$16)</f>
        <v>#VALUE!</v>
      </c>
      <c r="L190" s="18" t="e" cm="1">
        <f t="array" ref="L190">ABCCob($O$17,$P$17,$Q$17,$D190/$AE$17)</f>
        <v>#VALUE!</v>
      </c>
    </row>
    <row r="191" spans="2:12" x14ac:dyDescent="0.3">
      <c r="B191">
        <v>842</v>
      </c>
      <c r="D191" s="15">
        <f t="shared" si="14"/>
        <v>1264264.2642642641</v>
      </c>
      <c r="E191" s="18" cm="1">
        <f t="array" ref="E191">ABCCob($O$10,$P$10,$Q$10,$D191/$AE$10)</f>
        <v>0.79428497875231341</v>
      </c>
      <c r="F191" s="18" cm="1">
        <f t="array" ref="F191">ABCCob($O$11,$P$11,$Q$11,$D191/$AE$11)</f>
        <v>0.54983019943982669</v>
      </c>
      <c r="G191" s="18" cm="1">
        <f t="array" ref="G191">ABCCob($O$12,$P$12,$Q$12,$D191/$AE$12)</f>
        <v>0.37816675698891061</v>
      </c>
      <c r="H191" s="18" cm="1">
        <f t="array" ref="H191">ABCCob($O$13,$P$13,$Q$13,$D191/$AE$13)</f>
        <v>0.15020451965193066</v>
      </c>
      <c r="I191" s="18" t="e" cm="1">
        <f t="array" ref="I191">ABCCob($O$14,$P$14,$Q$14,$D191/$AE$14)</f>
        <v>#VALUE!</v>
      </c>
      <c r="J191" s="18" t="e" cm="1">
        <f t="array" ref="J191">ABCCob($O$15,$P$15,$Q$15,$D191/$AE$15)</f>
        <v>#VALUE!</v>
      </c>
      <c r="K191" s="18" t="e" cm="1">
        <f t="array" ref="K191">ABCCob($O$16,$P$16,$Q$16,$D191/$AE$16)</f>
        <v>#VALUE!</v>
      </c>
      <c r="L191" s="18" t="e" cm="1">
        <f t="array" ref="L191">ABCCob($O$17,$P$17,$Q$17,$D191/$AE$17)</f>
        <v>#VALUE!</v>
      </c>
    </row>
    <row r="192" spans="2:12" x14ac:dyDescent="0.3">
      <c r="B192">
        <v>841</v>
      </c>
      <c r="D192" s="15">
        <f t="shared" si="14"/>
        <v>1262762.7627627628</v>
      </c>
      <c r="E192" s="18" cm="1">
        <f t="array" ref="E192">ABCCob($O$10,$P$10,$Q$10,$D192/$AE$10)</f>
        <v>0.7942211451931942</v>
      </c>
      <c r="F192" s="18" cm="1">
        <f t="array" ref="F192">ABCCob($O$11,$P$11,$Q$11,$D192/$AE$11)</f>
        <v>0.54967601613138184</v>
      </c>
      <c r="G192" s="18" cm="1">
        <f t="array" ref="G192">ABCCob($O$12,$P$12,$Q$12,$D192/$AE$12)</f>
        <v>0.3780647865313263</v>
      </c>
      <c r="H192" s="18" cm="1">
        <f t="array" ref="H192">ABCCob($O$13,$P$13,$Q$13,$D192/$AE$13)</f>
        <v>0.15016864416255088</v>
      </c>
      <c r="I192" s="18" t="e" cm="1">
        <f t="array" ref="I192">ABCCob($O$14,$P$14,$Q$14,$D192/$AE$14)</f>
        <v>#VALUE!</v>
      </c>
      <c r="J192" s="18" t="e" cm="1">
        <f t="array" ref="J192">ABCCob($O$15,$P$15,$Q$15,$D192/$AE$15)</f>
        <v>#VALUE!</v>
      </c>
      <c r="K192" s="18" t="e" cm="1">
        <f t="array" ref="K192">ABCCob($O$16,$P$16,$Q$16,$D192/$AE$16)</f>
        <v>#VALUE!</v>
      </c>
      <c r="L192" s="18" t="e" cm="1">
        <f t="array" ref="L192">ABCCob($O$17,$P$17,$Q$17,$D192/$AE$17)</f>
        <v>#VALUE!</v>
      </c>
    </row>
    <row r="193" spans="2:12" x14ac:dyDescent="0.3">
      <c r="B193">
        <v>840</v>
      </c>
      <c r="D193" s="15">
        <f t="shared" si="14"/>
        <v>1261261.2612612613</v>
      </c>
      <c r="E193" s="18" cm="1">
        <f t="array" ref="E193">ABCCob($O$10,$P$10,$Q$10,$D193/$AE$10)</f>
        <v>0.79415717681445719</v>
      </c>
      <c r="F193" s="18" cm="1">
        <f t="array" ref="F193">ABCCob($O$11,$P$11,$Q$11,$D193/$AE$11)</f>
        <v>0.54952155207664066</v>
      </c>
      <c r="G193" s="18" cm="1">
        <f t="array" ref="G193">ABCCob($O$12,$P$12,$Q$12,$D193/$AE$12)</f>
        <v>0.37796260616375182</v>
      </c>
      <c r="H193" s="18" cm="1">
        <f t="array" ref="H193">ABCCob($O$13,$P$13,$Q$13,$D193/$AE$13)</f>
        <v>0.15013270279998775</v>
      </c>
      <c r="I193" s="18" t="e" cm="1">
        <f t="array" ref="I193">ABCCob($O$14,$P$14,$Q$14,$D193/$AE$14)</f>
        <v>#VALUE!</v>
      </c>
      <c r="J193" s="18" t="e" cm="1">
        <f t="array" ref="J193">ABCCob($O$15,$P$15,$Q$15,$D193/$AE$15)</f>
        <v>#VALUE!</v>
      </c>
      <c r="K193" s="18" t="e" cm="1">
        <f t="array" ref="K193">ABCCob($O$16,$P$16,$Q$16,$D193/$AE$16)</f>
        <v>#VALUE!</v>
      </c>
      <c r="L193" s="18" t="e" cm="1">
        <f t="array" ref="L193">ABCCob($O$17,$P$17,$Q$17,$D193/$AE$17)</f>
        <v>#VALUE!</v>
      </c>
    </row>
    <row r="194" spans="2:12" x14ac:dyDescent="0.3">
      <c r="B194">
        <v>839</v>
      </c>
      <c r="D194" s="15">
        <f t="shared" si="14"/>
        <v>1259759.7597597598</v>
      </c>
      <c r="E194" s="18" cm="1">
        <f t="array" ref="E194">ABCCob($O$10,$P$10,$Q$10,$D194/$AE$10)</f>
        <v>0.79409307318069899</v>
      </c>
      <c r="F194" s="18" cm="1">
        <f t="array" ref="F194">ABCCob($O$11,$P$11,$Q$11,$D194/$AE$11)</f>
        <v>0.54936680650858283</v>
      </c>
      <c r="G194" s="18" cm="1">
        <f t="array" ref="G194">ABCCob($O$12,$P$12,$Q$12,$D194/$AE$12)</f>
        <v>0.37786021526643859</v>
      </c>
      <c r="H194" s="18" cm="1">
        <f t="array" ref="H194">ABCCob($O$13,$P$13,$Q$13,$D194/$AE$13)</f>
        <v>0.15009669537991494</v>
      </c>
      <c r="I194" s="18" t="e" cm="1">
        <f t="array" ref="I194">ABCCob($O$14,$P$14,$Q$14,$D194/$AE$14)</f>
        <v>#VALUE!</v>
      </c>
      <c r="J194" s="18" t="e" cm="1">
        <f t="array" ref="J194">ABCCob($O$15,$P$15,$Q$15,$D194/$AE$15)</f>
        <v>#VALUE!</v>
      </c>
      <c r="K194" s="18" t="e" cm="1">
        <f t="array" ref="K194">ABCCob($O$16,$P$16,$Q$16,$D194/$AE$16)</f>
        <v>#VALUE!</v>
      </c>
      <c r="L194" s="18" t="e" cm="1">
        <f t="array" ref="L194">ABCCob($O$17,$P$17,$Q$17,$D194/$AE$17)</f>
        <v>#VALUE!</v>
      </c>
    </row>
    <row r="195" spans="2:12" x14ac:dyDescent="0.3">
      <c r="B195">
        <v>838</v>
      </c>
      <c r="D195" s="15">
        <f t="shared" si="14"/>
        <v>1258258.2582582582</v>
      </c>
      <c r="E195" s="18" cm="1">
        <f t="array" ref="E195">ABCCob($O$10,$P$10,$Q$10,$D195/$AE$10)</f>
        <v>0.79402883385462153</v>
      </c>
      <c r="F195" s="18" cm="1">
        <f t="array" ref="F195">ABCCob($O$11,$P$11,$Q$11,$D195/$AE$11)</f>
        <v>0.54921177865739246</v>
      </c>
      <c r="G195" s="18" cm="1">
        <f t="array" ref="G195">ABCCob($O$12,$P$12,$Q$12,$D195/$AE$12)</f>
        <v>0.3777576132172703</v>
      </c>
      <c r="H195" s="18" cm="1">
        <f t="array" ref="H195">ABCCob($O$13,$P$13,$Q$13,$D195/$AE$13)</f>
        <v>0.1500606217173113</v>
      </c>
      <c r="I195" s="18" t="e" cm="1">
        <f t="array" ref="I195">ABCCob($O$14,$P$14,$Q$14,$D195/$AE$14)</f>
        <v>#VALUE!</v>
      </c>
      <c r="J195" s="18" t="e" cm="1">
        <f t="array" ref="J195">ABCCob($O$15,$P$15,$Q$15,$D195/$AE$15)</f>
        <v>#VALUE!</v>
      </c>
      <c r="K195" s="18" t="e" cm="1">
        <f t="array" ref="K195">ABCCob($O$16,$P$16,$Q$16,$D195/$AE$16)</f>
        <v>#VALUE!</v>
      </c>
      <c r="L195" s="18" t="e" cm="1">
        <f t="array" ref="L195">ABCCob($O$17,$P$17,$Q$17,$D195/$AE$17)</f>
        <v>#VALUE!</v>
      </c>
    </row>
    <row r="196" spans="2:12" x14ac:dyDescent="0.3">
      <c r="B196">
        <v>837</v>
      </c>
      <c r="D196" s="15">
        <f t="shared" si="14"/>
        <v>1256756.7567567567</v>
      </c>
      <c r="E196" s="18" cm="1">
        <f t="array" ref="E196">ABCCob($O$10,$P$10,$Q$10,$D196/$AE$10)</f>
        <v>0.79396445839702101</v>
      </c>
      <c r="F196" s="18" cm="1">
        <f t="array" ref="F196">ABCCob($O$11,$P$11,$Q$11,$D196/$AE$11)</f>
        <v>0.54905646775044548</v>
      </c>
      <c r="G196" s="18" cm="1">
        <f t="array" ref="G196">ABCCob($O$12,$P$12,$Q$12,$D196/$AE$12)</f>
        <v>0.37765479939175256</v>
      </c>
      <c r="H196" s="18" cm="1">
        <f t="array" ref="H196">ABCCob($O$13,$P$13,$Q$13,$D196/$AE$13)</f>
        <v>0.15002448162645776</v>
      </c>
      <c r="I196" s="18" t="e" cm="1">
        <f t="array" ref="I196">ABCCob($O$14,$P$14,$Q$14,$D196/$AE$14)</f>
        <v>#VALUE!</v>
      </c>
      <c r="J196" s="18" t="e" cm="1">
        <f t="array" ref="J196">ABCCob($O$15,$P$15,$Q$15,$D196/$AE$15)</f>
        <v>#VALUE!</v>
      </c>
      <c r="K196" s="18" t="e" cm="1">
        <f t="array" ref="K196">ABCCob($O$16,$P$16,$Q$16,$D196/$AE$16)</f>
        <v>#VALUE!</v>
      </c>
      <c r="L196" s="18" t="e" cm="1">
        <f t="array" ref="L196">ABCCob($O$17,$P$17,$Q$17,$D196/$AE$17)</f>
        <v>#VALUE!</v>
      </c>
    </row>
    <row r="197" spans="2:12" x14ac:dyDescent="0.3">
      <c r="B197">
        <v>836</v>
      </c>
      <c r="D197" s="15">
        <f t="shared" si="14"/>
        <v>1255255.2552552554</v>
      </c>
      <c r="E197" s="18" cm="1">
        <f t="array" ref="E197">ABCCob($O$10,$P$10,$Q$10,$D197/$AE$10)</f>
        <v>0.79389994636677808</v>
      </c>
      <c r="F197" s="18" cm="1">
        <f t="array" ref="F197">ABCCob($O$11,$P$11,$Q$11,$D197/$AE$11)</f>
        <v>0.54890087301229684</v>
      </c>
      <c r="G197" s="18" cm="1">
        <f t="array" ref="G197">ABCCob($O$12,$P$12,$Q$12,$D197/$AE$12)</f>
        <v>0.37755177316300148</v>
      </c>
      <c r="H197" s="18" cm="1">
        <f t="array" ref="H197">ABCCob($O$13,$P$13,$Q$13,$D197/$AE$13)</f>
        <v>0.14998827492093383</v>
      </c>
      <c r="I197" s="18" t="e" cm="1">
        <f t="array" ref="I197">ABCCob($O$14,$P$14,$Q$14,$D197/$AE$14)</f>
        <v>#VALUE!</v>
      </c>
      <c r="J197" s="18" t="e" cm="1">
        <f t="array" ref="J197">ABCCob($O$15,$P$15,$Q$15,$D197/$AE$15)</f>
        <v>#VALUE!</v>
      </c>
      <c r="K197" s="18" t="e" cm="1">
        <f t="array" ref="K197">ABCCob($O$16,$P$16,$Q$16,$D197/$AE$16)</f>
        <v>#VALUE!</v>
      </c>
      <c r="L197" s="18" t="e" cm="1">
        <f t="array" ref="L197">ABCCob($O$17,$P$17,$Q$17,$D197/$AE$17)</f>
        <v>#VALUE!</v>
      </c>
    </row>
    <row r="198" spans="2:12" x14ac:dyDescent="0.3">
      <c r="B198">
        <v>835</v>
      </c>
      <c r="D198" s="15">
        <f t="shared" si="14"/>
        <v>1253753.7537537538</v>
      </c>
      <c r="E198" s="18" cm="1">
        <f t="array" ref="E198">ABCCob($O$10,$P$10,$Q$10,$D198/$AE$10)</f>
        <v>0.79383529732084701</v>
      </c>
      <c r="F198" s="18" cm="1">
        <f t="array" ref="F198">ABCCob($O$11,$P$11,$Q$11,$D198/$AE$11)</f>
        <v>0.54874499366466734</v>
      </c>
      <c r="G198" s="18" cm="1">
        <f t="array" ref="G198">ABCCob($O$12,$P$12,$Q$12,$D198/$AE$12)</f>
        <v>0.37744853390173272</v>
      </c>
      <c r="H198" s="18" cm="1">
        <f t="array" ref="H198">ABCCob($O$13,$P$13,$Q$13,$D198/$AE$13)</f>
        <v>0.14995200141361442</v>
      </c>
      <c r="I198" s="18" t="e" cm="1">
        <f t="array" ref="I198">ABCCob($O$14,$P$14,$Q$14,$D198/$AE$14)</f>
        <v>#VALUE!</v>
      </c>
      <c r="J198" s="18" t="e" cm="1">
        <f t="array" ref="J198">ABCCob($O$15,$P$15,$Q$15,$D198/$AE$15)</f>
        <v>#VALUE!</v>
      </c>
      <c r="K198" s="18" t="e" cm="1">
        <f t="array" ref="K198">ABCCob($O$16,$P$16,$Q$16,$D198/$AE$16)</f>
        <v>#VALUE!</v>
      </c>
      <c r="L198" s="18" t="e" cm="1">
        <f t="array" ref="L198">ABCCob($O$17,$P$17,$Q$17,$D198/$AE$17)</f>
        <v>#VALUE!</v>
      </c>
    </row>
    <row r="199" spans="2:12" x14ac:dyDescent="0.3">
      <c r="B199">
        <v>834</v>
      </c>
      <c r="D199" s="15">
        <f t="shared" si="14"/>
        <v>1252252.2522522521</v>
      </c>
      <c r="E199" s="18" cm="1">
        <f t="array" ref="E199">ABCCob($O$10,$P$10,$Q$10,$D199/$AE$10)</f>
        <v>0.79377051081424499</v>
      </c>
      <c r="F199" s="18" cm="1">
        <f t="array" ref="F199">ABCCob($O$11,$P$11,$Q$11,$D199/$AE$11)</f>
        <v>0.54858882892643124</v>
      </c>
      <c r="G199" s="18" cm="1">
        <f t="array" ref="G199">ABCCob($O$12,$P$12,$Q$12,$D199/$AE$12)</f>
        <v>0.37734508097625008</v>
      </c>
      <c r="H199" s="18" cm="1">
        <f t="array" ref="H199">ABCCob($O$13,$P$13,$Q$13,$D199/$AE$13)</f>
        <v>0.14991566091666636</v>
      </c>
      <c r="I199" s="18" t="e" cm="1">
        <f t="array" ref="I199">ABCCob($O$14,$P$14,$Q$14,$D199/$AE$14)</f>
        <v>#VALUE!</v>
      </c>
      <c r="J199" s="18" t="e" cm="1">
        <f t="array" ref="J199">ABCCob($O$15,$P$15,$Q$15,$D199/$AE$15)</f>
        <v>#VALUE!</v>
      </c>
      <c r="K199" s="18" t="e" cm="1">
        <f t="array" ref="K199">ABCCob($O$16,$P$16,$Q$16,$D199/$AE$16)</f>
        <v>#VALUE!</v>
      </c>
      <c r="L199" s="18" t="e" cm="1">
        <f t="array" ref="L199">ABCCob($O$17,$P$17,$Q$17,$D199/$AE$17)</f>
        <v>#VALUE!</v>
      </c>
    </row>
    <row r="200" spans="2:12" x14ac:dyDescent="0.3">
      <c r="B200">
        <v>833</v>
      </c>
      <c r="D200" s="15">
        <f t="shared" si="14"/>
        <v>1250750.7507507508</v>
      </c>
      <c r="E200" s="18" cm="1">
        <f t="array" ref="E200">ABCCob($O$10,$P$10,$Q$10,$D200/$AE$10)</f>
        <v>0.79370558640004163</v>
      </c>
      <c r="F200" s="18" cm="1">
        <f t="array" ref="F200">ABCCob($O$11,$P$11,$Q$11,$D200/$AE$11)</f>
        <v>0.54843237801360256</v>
      </c>
      <c r="G200" s="18" cm="1">
        <f t="array" ref="G200">ABCCob($O$12,$P$12,$Q$12,$D200/$AE$12)</f>
        <v>0.37724141375243447</v>
      </c>
      <c r="H200" s="18" cm="1">
        <f t="array" ref="H200">ABCCob($O$13,$P$13,$Q$13,$D200/$AE$13)</f>
        <v>0.14987925324154511</v>
      </c>
      <c r="I200" s="18" t="e" cm="1">
        <f t="array" ref="I200">ABCCob($O$14,$P$14,$Q$14,$D200/$AE$14)</f>
        <v>#VALUE!</v>
      </c>
      <c r="J200" s="18" t="e" cm="1">
        <f t="array" ref="J200">ABCCob($O$15,$P$15,$Q$15,$D200/$AE$15)</f>
        <v>#VALUE!</v>
      </c>
      <c r="K200" s="18" t="e" cm="1">
        <f t="array" ref="K200">ABCCob($O$16,$P$16,$Q$16,$D200/$AE$16)</f>
        <v>#VALUE!</v>
      </c>
      <c r="L200" s="18" t="e" cm="1">
        <f t="array" ref="L200">ABCCob($O$17,$P$17,$Q$17,$D200/$AE$17)</f>
        <v>#VALUE!</v>
      </c>
    </row>
    <row r="201" spans="2:12" x14ac:dyDescent="0.3">
      <c r="B201">
        <v>832</v>
      </c>
      <c r="D201" s="15">
        <f t="shared" si="14"/>
        <v>1249249.2492492492</v>
      </c>
      <c r="E201" s="18" cm="1">
        <f t="array" ref="E201">ABCCob($O$10,$P$10,$Q$10,$D201/$AE$10)</f>
        <v>0.79364052362934845</v>
      </c>
      <c r="F201" s="18" cm="1">
        <f t="array" ref="F201">ABCCob($O$11,$P$11,$Q$11,$D201/$AE$11)</f>
        <v>0.54827564013932262</v>
      </c>
      <c r="G201" s="18" cm="1">
        <f t="array" ref="G201">ABCCob($O$12,$P$12,$Q$12,$D201/$AE$12)</f>
        <v>0.37713753159373226</v>
      </c>
      <c r="H201" s="18" cm="1">
        <f t="array" ref="H201">ABCCob($O$13,$P$13,$Q$13,$D201/$AE$13)</f>
        <v>0.14984277819899131</v>
      </c>
      <c r="I201" s="18" t="e" cm="1">
        <f t="array" ref="I201">ABCCob($O$14,$P$14,$Q$14,$D201/$AE$14)</f>
        <v>#VALUE!</v>
      </c>
      <c r="J201" s="18" t="e" cm="1">
        <f t="array" ref="J201">ABCCob($O$15,$P$15,$Q$15,$D201/$AE$15)</f>
        <v>#VALUE!</v>
      </c>
      <c r="K201" s="18" t="e" cm="1">
        <f t="array" ref="K201">ABCCob($O$16,$P$16,$Q$16,$D201/$AE$16)</f>
        <v>#VALUE!</v>
      </c>
      <c r="L201" s="18" t="e" cm="1">
        <f t="array" ref="L201">ABCCob($O$17,$P$17,$Q$17,$D201/$AE$17)</f>
        <v>#VALUE!</v>
      </c>
    </row>
    <row r="202" spans="2:12" x14ac:dyDescent="0.3">
      <c r="B202">
        <v>831</v>
      </c>
      <c r="D202" s="15">
        <f t="shared" si="14"/>
        <v>1247747.7477477477</v>
      </c>
      <c r="E202" s="18" cm="1">
        <f t="array" ref="E202">ABCCob($O$10,$P$10,$Q$10,$D202/$AE$10)</f>
        <v>0.79357532205130754</v>
      </c>
      <c r="F202" s="18" cm="1">
        <f t="array" ref="F202">ABCCob($O$11,$P$11,$Q$11,$D202/$AE$11)</f>
        <v>0.54811861451384636</v>
      </c>
      <c r="G202" s="18" cm="1">
        <f t="array" ref="G202">ABCCob($O$12,$P$12,$Q$12,$D202/$AE$12)</f>
        <v>0.37703343386114418</v>
      </c>
      <c r="H202" s="18" cm="1">
        <f t="array" ref="H202">ABCCob($O$13,$P$13,$Q$13,$D202/$AE$13)</f>
        <v>0.14980623559902742</v>
      </c>
      <c r="I202" s="18" t="e" cm="1">
        <f t="array" ref="I202">ABCCob($O$14,$P$14,$Q$14,$D202/$AE$14)</f>
        <v>#VALUE!</v>
      </c>
      <c r="J202" s="18" t="e" cm="1">
        <f t="array" ref="J202">ABCCob($O$15,$P$15,$Q$15,$D202/$AE$15)</f>
        <v>#VALUE!</v>
      </c>
      <c r="K202" s="18" t="e" cm="1">
        <f t="array" ref="K202">ABCCob($O$16,$P$16,$Q$16,$D202/$AE$16)</f>
        <v>#VALUE!</v>
      </c>
      <c r="L202" s="18" t="e" cm="1">
        <f t="array" ref="L202">ABCCob($O$17,$P$17,$Q$17,$D202/$AE$17)</f>
        <v>#VALUE!</v>
      </c>
    </row>
    <row r="203" spans="2:12" x14ac:dyDescent="0.3">
      <c r="B203">
        <v>830</v>
      </c>
      <c r="D203" s="15">
        <f t="shared" si="14"/>
        <v>1246246.2462462464</v>
      </c>
      <c r="E203" s="18" cm="1">
        <f t="array" ref="E203">ABCCob($O$10,$P$10,$Q$10,$D203/$AE$10)</f>
        <v>0.79350998121308103</v>
      </c>
      <c r="F203" s="18" cm="1">
        <f t="array" ref="F203">ABCCob($O$11,$P$11,$Q$11,$D203/$AE$11)</f>
        <v>0.5479613003445295</v>
      </c>
      <c r="G203" s="18" cm="1">
        <f t="array" ref="G203">ABCCob($O$12,$P$12,$Q$12,$D203/$AE$12)</f>
        <v>0.37692911991321387</v>
      </c>
      <c r="H203" s="18" cm="1">
        <f t="array" ref="H203">ABCCob($O$13,$P$13,$Q$13,$D203/$AE$13)</f>
        <v>0.14976962525095422</v>
      </c>
      <c r="I203" s="18" t="e" cm="1">
        <f t="array" ref="I203">ABCCob($O$14,$P$14,$Q$14,$D203/$AE$14)</f>
        <v>#VALUE!</v>
      </c>
      <c r="J203" s="18" t="e" cm="1">
        <f t="array" ref="J203">ABCCob($O$15,$P$15,$Q$15,$D203/$AE$15)</f>
        <v>#VALUE!</v>
      </c>
      <c r="K203" s="18" t="e" cm="1">
        <f t="array" ref="K203">ABCCob($O$16,$P$16,$Q$16,$D203/$AE$16)</f>
        <v>#VALUE!</v>
      </c>
      <c r="L203" s="18" t="e" cm="1">
        <f t="array" ref="L203">ABCCob($O$17,$P$17,$Q$17,$D203/$AE$17)</f>
        <v>#VALUE!</v>
      </c>
    </row>
    <row r="204" spans="2:12" x14ac:dyDescent="0.3">
      <c r="B204">
        <v>829</v>
      </c>
      <c r="D204" s="15">
        <f t="shared" si="14"/>
        <v>1244744.7447447446</v>
      </c>
      <c r="E204" s="18" cm="1">
        <f t="array" ref="E204">ABCCob($O$10,$P$10,$Q$10,$D204/$AE$10)</f>
        <v>0.79344450065984029</v>
      </c>
      <c r="F204" s="18" cm="1">
        <f t="array" ref="F204">ABCCob($O$11,$P$11,$Q$11,$D204/$AE$11)</f>
        <v>0.54780369683581476</v>
      </c>
      <c r="G204" s="18" cm="1">
        <f t="array" ref="G204">ABCCob($O$12,$P$12,$Q$12,$D204/$AE$12)</f>
        <v>0.37682458910601607</v>
      </c>
      <c r="H204" s="18" cm="1">
        <f t="array" ref="H204">ABCCob($O$13,$P$13,$Q$13,$D204/$AE$13)</f>
        <v>0.14973294696334744</v>
      </c>
      <c r="I204" s="18" t="e" cm="1">
        <f t="array" ref="I204">ABCCob($O$14,$P$14,$Q$14,$D204/$AE$14)</f>
        <v>#VALUE!</v>
      </c>
      <c r="J204" s="18" t="e" cm="1">
        <f t="array" ref="J204">ABCCob($O$15,$P$15,$Q$15,$D204/$AE$15)</f>
        <v>#VALUE!</v>
      </c>
      <c r="K204" s="18" t="e" cm="1">
        <f t="array" ref="K204">ABCCob($O$16,$P$16,$Q$16,$D204/$AE$16)</f>
        <v>#VALUE!</v>
      </c>
      <c r="L204" s="18" t="e" cm="1">
        <f t="array" ref="L204">ABCCob($O$17,$P$17,$Q$17,$D204/$AE$17)</f>
        <v>#VALUE!</v>
      </c>
    </row>
    <row r="205" spans="2:12" x14ac:dyDescent="0.3">
      <c r="B205">
        <v>828</v>
      </c>
      <c r="D205" s="15">
        <f t="shared" si="14"/>
        <v>1243243.2432432433</v>
      </c>
      <c r="E205" s="18" cm="1">
        <f t="array" ref="E205">ABCCob($O$10,$P$10,$Q$10,$D205/$AE$10)</f>
        <v>0.79337887993475453</v>
      </c>
      <c r="F205" s="18" cm="1">
        <f t="array" ref="F205">ABCCob($O$11,$P$11,$Q$11,$D205/$AE$11)</f>
        <v>0.54764580318921918</v>
      </c>
      <c r="G205" s="18" cm="1">
        <f t="array" ref="G205">ABCCob($O$12,$P$12,$Q$12,$D205/$AE$12)</f>
        <v>0.3767198407931453</v>
      </c>
      <c r="H205" s="18" cm="1">
        <f t="array" ref="H205">ABCCob($O$13,$P$13,$Q$13,$D205/$AE$13)</f>
        <v>0.14969620054405422</v>
      </c>
      <c r="I205" s="18" t="e" cm="1">
        <f t="array" ref="I205">ABCCob($O$14,$P$14,$Q$14,$D205/$AE$14)</f>
        <v>#VALUE!</v>
      </c>
      <c r="J205" s="18" t="e" cm="1">
        <f t="array" ref="J205">ABCCob($O$15,$P$15,$Q$15,$D205/$AE$15)</f>
        <v>#VALUE!</v>
      </c>
      <c r="K205" s="18" t="e" cm="1">
        <f t="array" ref="K205">ABCCob($O$16,$P$16,$Q$16,$D205/$AE$16)</f>
        <v>#VALUE!</v>
      </c>
      <c r="L205" s="18" t="e" cm="1">
        <f t="array" ref="L205">ABCCob($O$17,$P$17,$Q$17,$D205/$AE$17)</f>
        <v>#VALUE!</v>
      </c>
    </row>
    <row r="206" spans="2:12" x14ac:dyDescent="0.3">
      <c r="B206">
        <v>827</v>
      </c>
      <c r="D206" s="15">
        <f t="shared" si="14"/>
        <v>1241741.7417417418</v>
      </c>
      <c r="E206" s="18" cm="1">
        <f t="array" ref="E206">ABCCob($O$10,$P$10,$Q$10,$D206/$AE$10)</f>
        <v>0.7933131185789799</v>
      </c>
      <c r="F206" s="18" cm="1">
        <f t="array" ref="F206">ABCCob($O$11,$P$11,$Q$11,$D206/$AE$11)</f>
        <v>0.54748761860331985</v>
      </c>
      <c r="G206" s="18" cm="1">
        <f t="array" ref="G206">ABCCob($O$12,$P$12,$Q$12,$D206/$AE$12)</f>
        <v>0.37661487432570406</v>
      </c>
      <c r="H206" s="18" cm="1">
        <f t="array" ref="H206">ABCCob($O$13,$P$13,$Q$13,$D206/$AE$13)</f>
        <v>0.14965938580018964</v>
      </c>
      <c r="I206" s="18" t="e" cm="1">
        <f t="array" ref="I206">ABCCob($O$14,$P$14,$Q$14,$D206/$AE$14)</f>
        <v>#VALUE!</v>
      </c>
      <c r="J206" s="18" t="e" cm="1">
        <f t="array" ref="J206">ABCCob($O$15,$P$15,$Q$15,$D206/$AE$15)</f>
        <v>#VALUE!</v>
      </c>
      <c r="K206" s="18" t="e" cm="1">
        <f t="array" ref="K206">ABCCob($O$16,$P$16,$Q$16,$D206/$AE$16)</f>
        <v>#VALUE!</v>
      </c>
      <c r="L206" s="18" t="e" cm="1">
        <f t="array" ref="L206">ABCCob($O$17,$P$17,$Q$17,$D206/$AE$17)</f>
        <v>#VALUE!</v>
      </c>
    </row>
    <row r="207" spans="2:12" x14ac:dyDescent="0.3">
      <c r="B207">
        <v>826</v>
      </c>
      <c r="D207" s="15">
        <f t="shared" si="14"/>
        <v>1240240.2402402402</v>
      </c>
      <c r="E207" s="18" cm="1">
        <f t="array" ref="E207">ABCCob($O$10,$P$10,$Q$10,$D207/$AE$10)</f>
        <v>0.79324721613164839</v>
      </c>
      <c r="F207" s="18" cm="1">
        <f t="array" ref="F207">ABCCob($O$11,$P$11,$Q$11,$D207/$AE$11)</f>
        <v>0.54732914227374097</v>
      </c>
      <c r="G207" s="18" cm="1">
        <f t="array" ref="G207">ABCCob($O$12,$P$12,$Q$12,$D207/$AE$12)</f>
        <v>0.37650968905229137</v>
      </c>
      <c r="H207" s="18" cm="1">
        <f t="array" ref="H207">ABCCob($O$13,$P$13,$Q$13,$D207/$AE$13)</f>
        <v>0.14962250253813317</v>
      </c>
      <c r="I207" s="18" t="e" cm="1">
        <f t="array" ref="I207">ABCCob($O$14,$P$14,$Q$14,$D207/$AE$14)</f>
        <v>#VALUE!</v>
      </c>
      <c r="J207" s="18" t="e" cm="1">
        <f t="array" ref="J207">ABCCob($O$15,$P$15,$Q$15,$D207/$AE$15)</f>
        <v>#VALUE!</v>
      </c>
      <c r="K207" s="18" t="e" cm="1">
        <f t="array" ref="K207">ABCCob($O$16,$P$16,$Q$16,$D207/$AE$16)</f>
        <v>#VALUE!</v>
      </c>
      <c r="L207" s="18" t="e" cm="1">
        <f t="array" ref="L207">ABCCob($O$17,$P$17,$Q$17,$D207/$AE$17)</f>
        <v>#VALUE!</v>
      </c>
    </row>
    <row r="208" spans="2:12" x14ac:dyDescent="0.3">
      <c r="B208">
        <v>825</v>
      </c>
      <c r="D208" s="15">
        <f t="shared" si="14"/>
        <v>1238738.7387387387</v>
      </c>
      <c r="E208" s="18" cm="1">
        <f t="array" ref="E208">ABCCob($O$10,$P$10,$Q$10,$D208/$AE$10)</f>
        <v>0.79318117212985628</v>
      </c>
      <c r="F208" s="18" cm="1">
        <f t="array" ref="F208">ABCCob($O$11,$P$11,$Q$11,$D208/$AE$11)</f>
        <v>0.54717037339313979</v>
      </c>
      <c r="G208" s="18" cm="1">
        <f t="array" ref="G208">ABCCob($O$12,$P$12,$Q$12,$D208/$AE$12)</f>
        <v>0.3764042843189907</v>
      </c>
      <c r="H208" s="18" cm="1">
        <f t="array" ref="H208">ABCCob($O$13,$P$13,$Q$13,$D208/$AE$13)</f>
        <v>0.14958555056352521</v>
      </c>
      <c r="I208" s="18" t="e" cm="1">
        <f t="array" ref="I208">ABCCob($O$14,$P$14,$Q$14,$D208/$AE$14)</f>
        <v>#VALUE!</v>
      </c>
      <c r="J208" s="18" t="e" cm="1">
        <f t="array" ref="J208">ABCCob($O$15,$P$15,$Q$15,$D208/$AE$15)</f>
        <v>#VALUE!</v>
      </c>
      <c r="K208" s="18" t="e" cm="1">
        <f t="array" ref="K208">ABCCob($O$16,$P$16,$Q$16,$D208/$AE$16)</f>
        <v>#VALUE!</v>
      </c>
      <c r="L208" s="18" t="e" cm="1">
        <f t="array" ref="L208">ABCCob($O$17,$P$17,$Q$17,$D208/$AE$17)</f>
        <v>#VALUE!</v>
      </c>
    </row>
    <row r="209" spans="2:12" x14ac:dyDescent="0.3">
      <c r="B209">
        <v>824</v>
      </c>
      <c r="D209" s="15">
        <f t="shared" si="14"/>
        <v>1237237.2372372372</v>
      </c>
      <c r="E209" s="18" cm="1">
        <f t="array" ref="E209">ABCCob($O$10,$P$10,$Q$10,$D209/$AE$10)</f>
        <v>0.79311498610865339</v>
      </c>
      <c r="F209" s="18" cm="1">
        <f t="array" ref="F209">ABCCob($O$11,$P$11,$Q$11,$D209/$AE$11)</f>
        <v>0.54701131115119361</v>
      </c>
      <c r="G209" s="18" cm="1">
        <f t="array" ref="G209">ABCCob($O$12,$P$12,$Q$12,$D209/$AE$12)</f>
        <v>0.3762986594693582</v>
      </c>
      <c r="H209" s="18" cm="1">
        <f t="array" ref="H209">ABCCob($O$13,$P$13,$Q$13,$D209/$AE$13)</f>
        <v>0.14954852968126348</v>
      </c>
      <c r="I209" s="18" t="e" cm="1">
        <f t="array" ref="I209">ABCCob($O$14,$P$14,$Q$14,$D209/$AE$14)</f>
        <v>#VALUE!</v>
      </c>
      <c r="J209" s="18" t="e" cm="1">
        <f t="array" ref="J209">ABCCob($O$15,$P$15,$Q$15,$D209/$AE$15)</f>
        <v>#VALUE!</v>
      </c>
      <c r="K209" s="18" t="e" cm="1">
        <f t="array" ref="K209">ABCCob($O$16,$P$16,$Q$16,$D209/$AE$16)</f>
        <v>#VALUE!</v>
      </c>
      <c r="L209" s="18" t="e" cm="1">
        <f t="array" ref="L209">ABCCob($O$17,$P$17,$Q$17,$D209/$AE$17)</f>
        <v>#VALUE!</v>
      </c>
    </row>
    <row r="210" spans="2:12" x14ac:dyDescent="0.3">
      <c r="B210">
        <v>823</v>
      </c>
      <c r="D210" s="15">
        <f t="shared" si="14"/>
        <v>1235735.7357357356</v>
      </c>
      <c r="E210" s="18" cm="1">
        <f t="array" ref="E210">ABCCob($O$10,$P$10,$Q$10,$D210/$AE$10)</f>
        <v>0.79304865760103105</v>
      </c>
      <c r="F210" s="18" cm="1">
        <f t="array" ref="F210">ABCCob($O$11,$P$11,$Q$11,$D210/$AE$11)</f>
        <v>0.54685195473458503</v>
      </c>
      <c r="G210" s="18" cm="1">
        <f t="array" ref="G210">ABCCob($O$12,$P$12,$Q$12,$D210/$AE$12)</f>
        <v>0.376192813844411</v>
      </c>
      <c r="H210" s="18" cm="1">
        <f t="array" ref="H210">ABCCob($O$13,$P$13,$Q$13,$D210/$AE$13)</f>
        <v>0.14951143969549949</v>
      </c>
      <c r="I210" s="18" t="e" cm="1">
        <f t="array" ref="I210">ABCCob($O$14,$P$14,$Q$14,$D210/$AE$14)</f>
        <v>#VALUE!</v>
      </c>
      <c r="J210" s="18" t="e" cm="1">
        <f t="array" ref="J210">ABCCob($O$15,$P$15,$Q$15,$D210/$AE$15)</f>
        <v>#VALUE!</v>
      </c>
      <c r="K210" s="18" t="e" cm="1">
        <f t="array" ref="K210">ABCCob($O$16,$P$16,$Q$16,$D210/$AE$16)</f>
        <v>#VALUE!</v>
      </c>
      <c r="L210" s="18" t="e" cm="1">
        <f t="array" ref="L210">ABCCob($O$17,$P$17,$Q$17,$D210/$AE$17)</f>
        <v>#VALUE!</v>
      </c>
    </row>
    <row r="211" spans="2:12" x14ac:dyDescent="0.3">
      <c r="B211">
        <v>822</v>
      </c>
      <c r="D211" s="15">
        <f t="shared" si="14"/>
        <v>1234234.2342342343</v>
      </c>
      <c r="E211" s="18" cm="1">
        <f t="array" ref="E211">ABCCob($O$10,$P$10,$Q$10,$D211/$AE$10)</f>
        <v>0.79298218613791116</v>
      </c>
      <c r="F211" s="18" cm="1">
        <f t="array" ref="F211">ABCCob($O$11,$P$11,$Q$11,$D211/$AE$11)</f>
        <v>0.54669230332698915</v>
      </c>
      <c r="G211" s="18" cm="1">
        <f t="array" ref="G211">ABCCob($O$12,$P$12,$Q$12,$D211/$AE$12)</f>
        <v>0.376086746782615</v>
      </c>
      <c r="H211" s="18" cm="1">
        <f t="array" ref="H211">ABCCob($O$13,$P$13,$Q$13,$D211/$AE$13)</f>
        <v>0.14947428040963487</v>
      </c>
      <c r="I211" s="18" t="e" cm="1">
        <f t="array" ref="I211">ABCCob($O$14,$P$14,$Q$14,$D211/$AE$14)</f>
        <v>#VALUE!</v>
      </c>
      <c r="J211" s="18" t="e" cm="1">
        <f t="array" ref="J211">ABCCob($O$15,$P$15,$Q$15,$D211/$AE$15)</f>
        <v>#VALUE!</v>
      </c>
      <c r="K211" s="18" t="e" cm="1">
        <f t="array" ref="K211">ABCCob($O$16,$P$16,$Q$16,$D211/$AE$16)</f>
        <v>#VALUE!</v>
      </c>
      <c r="L211" s="18" t="e" cm="1">
        <f t="array" ref="L211">ABCCob($O$17,$P$17,$Q$17,$D211/$AE$17)</f>
        <v>#VALUE!</v>
      </c>
    </row>
    <row r="212" spans="2:12" x14ac:dyDescent="0.3">
      <c r="B212">
        <v>821</v>
      </c>
      <c r="D212" s="15">
        <f t="shared" si="14"/>
        <v>1232732.7327327328</v>
      </c>
      <c r="E212" s="18" cm="1">
        <f t="array" ref="E212">ABCCob($O$10,$P$10,$Q$10,$D212/$AE$10)</f>
        <v>0.79291557124813394</v>
      </c>
      <c r="F212" s="18" cm="1">
        <f t="array" ref="F212">ABCCob($O$11,$P$11,$Q$11,$D212/$AE$11)</f>
        <v>0.54653235610905881</v>
      </c>
      <c r="G212" s="18" cm="1">
        <f t="array" ref="G212">ABCCob($O$12,$P$12,$Q$12,$D212/$AE$12)</f>
        <v>0.37598045761987292</v>
      </c>
      <c r="H212" s="18" cm="1">
        <f t="array" ref="H212">ABCCob($O$13,$P$13,$Q$13,$D212/$AE$13)</f>
        <v>0.14943705162631782</v>
      </c>
      <c r="I212" s="18" t="e" cm="1">
        <f t="array" ref="I212">ABCCob($O$14,$P$14,$Q$14,$D212/$AE$14)</f>
        <v>#VALUE!</v>
      </c>
      <c r="J212" s="18" t="e" cm="1">
        <f t="array" ref="J212">ABCCob($O$15,$P$15,$Q$15,$D212/$AE$15)</f>
        <v>#VALUE!</v>
      </c>
      <c r="K212" s="18" t="e" cm="1">
        <f t="array" ref="K212">ABCCob($O$16,$P$16,$Q$16,$D212/$AE$16)</f>
        <v>#VALUE!</v>
      </c>
      <c r="L212" s="18" t="e" cm="1">
        <f t="array" ref="L212">ABCCob($O$17,$P$17,$Q$17,$D212/$AE$17)</f>
        <v>#VALUE!</v>
      </c>
    </row>
    <row r="213" spans="2:12" x14ac:dyDescent="0.3">
      <c r="B213">
        <v>820</v>
      </c>
      <c r="D213" s="15">
        <f t="shared" si="14"/>
        <v>1231231.2312312312</v>
      </c>
      <c r="E213" s="18" cm="1">
        <f t="array" ref="E213">ABCCob($O$10,$P$10,$Q$10,$D213/$AE$10)</f>
        <v>0.79284881245844741</v>
      </c>
      <c r="F213" s="18" cm="1">
        <f t="array" ref="F213">ABCCob($O$11,$P$11,$Q$11,$D213/$AE$11)</f>
        <v>0.54637211225841098</v>
      </c>
      <c r="G213" s="18" cm="1">
        <f t="array" ref="G213">ABCCob($O$12,$P$12,$Q$12,$D213/$AE$12)</f>
        <v>0.37587394568951227</v>
      </c>
      <c r="H213" s="18" cm="1">
        <f t="array" ref="H213">ABCCob($O$13,$P$13,$Q$13,$D213/$AE$13)</f>
        <v>0.14939975314743945</v>
      </c>
      <c r="I213" s="18" t="e" cm="1">
        <f t="array" ref="I213">ABCCob($O$14,$P$14,$Q$14,$D213/$AE$14)</f>
        <v>#VALUE!</v>
      </c>
      <c r="J213" s="18" t="e" cm="1">
        <f t="array" ref="J213">ABCCob($O$15,$P$15,$Q$15,$D213/$AE$15)</f>
        <v>#VALUE!</v>
      </c>
      <c r="K213" s="18" t="e" cm="1">
        <f t="array" ref="K213">ABCCob($O$16,$P$16,$Q$16,$D213/$AE$16)</f>
        <v>#VALUE!</v>
      </c>
      <c r="L213" s="18" t="e" cm="1">
        <f t="array" ref="L213">ABCCob($O$17,$P$17,$Q$17,$D213/$AE$17)</f>
        <v>#VALUE!</v>
      </c>
    </row>
    <row r="214" spans="2:12" x14ac:dyDescent="0.3">
      <c r="B214">
        <v>819</v>
      </c>
      <c r="D214" s="15">
        <f t="shared" si="14"/>
        <v>1229729.7297297297</v>
      </c>
      <c r="E214" s="18" cm="1">
        <f t="array" ref="E214">ABCCob($O$10,$P$10,$Q$10,$D214/$AE$10)</f>
        <v>0.79278190929349457</v>
      </c>
      <c r="F214" s="18" cm="1">
        <f t="array" ref="F214">ABCCob($O$11,$P$11,$Q$11,$D214/$AE$11)</f>
        <v>0.54621157094961303</v>
      </c>
      <c r="G214" s="18" cm="1">
        <f t="array" ref="G214">ABCCob($O$12,$P$12,$Q$12,$D214/$AE$12)</f>
        <v>0.37576721032227295</v>
      </c>
      <c r="H214" s="18" cm="1">
        <f t="array" ref="H214">ABCCob($O$13,$P$13,$Q$13,$D214/$AE$13)</f>
        <v>0.14936238477413008</v>
      </c>
      <c r="I214" s="18" t="e" cm="1">
        <f t="array" ref="I214">ABCCob($O$14,$P$14,$Q$14,$D214/$AE$14)</f>
        <v>#VALUE!</v>
      </c>
      <c r="J214" s="18" t="e" cm="1">
        <f t="array" ref="J214">ABCCob($O$15,$P$15,$Q$15,$D214/$AE$15)</f>
        <v>#VALUE!</v>
      </c>
      <c r="K214" s="18" t="e" cm="1">
        <f t="array" ref="K214">ABCCob($O$16,$P$16,$Q$16,$D214/$AE$16)</f>
        <v>#VALUE!</v>
      </c>
      <c r="L214" s="18" t="e" cm="1">
        <f t="array" ref="L214">ABCCob($O$17,$P$17,$Q$17,$D214/$AE$17)</f>
        <v>#VALUE!</v>
      </c>
    </row>
    <row r="215" spans="2:12" x14ac:dyDescent="0.3">
      <c r="B215">
        <v>818</v>
      </c>
      <c r="D215" s="15">
        <f t="shared" si="14"/>
        <v>1228228.2282282282</v>
      </c>
      <c r="E215" s="18" cm="1">
        <f t="array" ref="E215">ABCCob($O$10,$P$10,$Q$10,$D215/$AE$10)</f>
        <v>0.79271486127580204</v>
      </c>
      <c r="F215" s="18" cm="1">
        <f t="array" ref="F215">ABCCob($O$11,$P$11,$Q$11,$D215/$AE$11)</f>
        <v>0.5460507313541676</v>
      </c>
      <c r="G215" s="18" cm="1">
        <f t="array" ref="G215">ABCCob($O$12,$P$12,$Q$12,$D215/$AE$12)</f>
        <v>0.37566025084629551</v>
      </c>
      <c r="H215" s="18" cm="1">
        <f t="array" ref="H215">ABCCob($O$13,$P$13,$Q$13,$D215/$AE$13)</f>
        <v>0.14932494630675566</v>
      </c>
      <c r="I215" s="18" t="e" cm="1">
        <f t="array" ref="I215">ABCCob($O$14,$P$14,$Q$14,$D215/$AE$14)</f>
        <v>#VALUE!</v>
      </c>
      <c r="J215" s="18" t="e" cm="1">
        <f t="array" ref="J215">ABCCob($O$15,$P$15,$Q$15,$D215/$AE$15)</f>
        <v>#VALUE!</v>
      </c>
      <c r="K215" s="18" t="e" cm="1">
        <f t="array" ref="K215">ABCCob($O$16,$P$16,$Q$16,$D215/$AE$16)</f>
        <v>#VALUE!</v>
      </c>
      <c r="L215" s="18" t="e" cm="1">
        <f t="array" ref="L215">ABCCob($O$17,$P$17,$Q$17,$D215/$AE$17)</f>
        <v>#VALUE!</v>
      </c>
    </row>
    <row r="216" spans="2:12" x14ac:dyDescent="0.3">
      <c r="B216">
        <v>817</v>
      </c>
      <c r="D216" s="15">
        <f t="shared" si="14"/>
        <v>1226726.7267267266</v>
      </c>
      <c r="E216" s="18" cm="1">
        <f t="array" ref="E216">ABCCob($O$10,$P$10,$Q$10,$D216/$AE$10)</f>
        <v>0.79264766792576868</v>
      </c>
      <c r="F216" s="18" cm="1">
        <f t="array" ref="F216">ABCCob($O$11,$P$11,$Q$11,$D216/$AE$11)</f>
        <v>0.54588959264049952</v>
      </c>
      <c r="G216" s="18" cm="1">
        <f t="array" ref="G216">ABCCob($O$12,$P$12,$Q$12,$D216/$AE$12)</f>
        <v>0.37555306658710819</v>
      </c>
      <c r="H216" s="18" cm="1">
        <f t="array" ref="H216">ABCCob($O$13,$P$13,$Q$13,$D216/$AE$13)</f>
        <v>0.149287437544914</v>
      </c>
      <c r="I216" s="18" t="e" cm="1">
        <f t="array" ref="I216">ABCCob($O$14,$P$14,$Q$14,$D216/$AE$14)</f>
        <v>#VALUE!</v>
      </c>
      <c r="J216" s="18" t="e" cm="1">
        <f t="array" ref="J216">ABCCob($O$15,$P$15,$Q$15,$D216/$AE$15)</f>
        <v>#VALUE!</v>
      </c>
      <c r="K216" s="18" t="e" cm="1">
        <f t="array" ref="K216">ABCCob($O$16,$P$16,$Q$16,$D216/$AE$16)</f>
        <v>#VALUE!</v>
      </c>
      <c r="L216" s="18" t="e" cm="1">
        <f t="array" ref="L216">ABCCob($O$17,$P$17,$Q$17,$D216/$AE$17)</f>
        <v>#VALUE!</v>
      </c>
    </row>
    <row r="217" spans="2:12" x14ac:dyDescent="0.3">
      <c r="B217">
        <v>816</v>
      </c>
      <c r="D217" s="15">
        <f t="shared" si="14"/>
        <v>1225225.2252252253</v>
      </c>
      <c r="E217" s="18" cm="1">
        <f t="array" ref="E217">ABCCob($O$10,$P$10,$Q$10,$D217/$AE$10)</f>
        <v>0.79258032876165274</v>
      </c>
      <c r="F217" s="18" cm="1">
        <f t="array" ref="F217">ABCCob($O$11,$P$11,$Q$11,$D217/$AE$11)</f>
        <v>0.5457281539739407</v>
      </c>
      <c r="G217" s="18" cm="1">
        <f t="array" ref="G217">ABCCob($O$12,$P$12,$Q$12,$D217/$AE$12)</f>
        <v>0.37544565686761511</v>
      </c>
      <c r="H217" s="18" cm="1">
        <f t="array" ref="H217">ABCCob($O$13,$P$13,$Q$13,$D217/$AE$13)</f>
        <v>0.14924985828743104</v>
      </c>
      <c r="I217" s="18" t="e" cm="1">
        <f t="array" ref="I217">ABCCob($O$14,$P$14,$Q$14,$D217/$AE$14)</f>
        <v>#VALUE!</v>
      </c>
      <c r="J217" s="18" t="e" cm="1">
        <f t="array" ref="J217">ABCCob($O$15,$P$15,$Q$15,$D217/$AE$15)</f>
        <v>#VALUE!</v>
      </c>
      <c r="K217" s="18" t="e" cm="1">
        <f t="array" ref="K217">ABCCob($O$16,$P$16,$Q$16,$D217/$AE$16)</f>
        <v>#VALUE!</v>
      </c>
      <c r="L217" s="18" t="e" cm="1">
        <f t="array" ref="L217">ABCCob($O$17,$P$17,$Q$17,$D217/$AE$17)</f>
        <v>#VALUE!</v>
      </c>
    </row>
    <row r="218" spans="2:12" x14ac:dyDescent="0.3">
      <c r="B218">
        <v>815</v>
      </c>
      <c r="D218" s="15">
        <f t="shared" si="14"/>
        <v>1223723.7237237238</v>
      </c>
      <c r="E218" s="18" cm="1">
        <f t="array" ref="E218">ABCCob($O$10,$P$10,$Q$10,$D218/$AE$10)</f>
        <v>0.79251284329956051</v>
      </c>
      <c r="F218" s="18" cm="1">
        <f t="array" ref="F218">ABCCob($O$11,$P$11,$Q$11,$D218/$AE$11)</f>
        <v>0.54556641451671595</v>
      </c>
      <c r="G218" s="18" cm="1">
        <f t="array" ref="G218">ABCCob($O$12,$P$12,$Q$12,$D218/$AE$12)</f>
        <v>0.37533802100808328</v>
      </c>
      <c r="H218" s="18" cm="1">
        <f t="array" ref="H218">ABCCob($O$13,$P$13,$Q$13,$D218/$AE$13)</f>
        <v>0.14921220833235707</v>
      </c>
      <c r="I218" s="18" t="e" cm="1">
        <f t="array" ref="I218">ABCCob($O$14,$P$14,$Q$14,$D218/$AE$14)</f>
        <v>#VALUE!</v>
      </c>
      <c r="J218" s="18" t="e" cm="1">
        <f t="array" ref="J218">ABCCob($O$15,$P$15,$Q$15,$D218/$AE$15)</f>
        <v>#VALUE!</v>
      </c>
      <c r="K218" s="18" t="e" cm="1">
        <f t="array" ref="K218">ABCCob($O$16,$P$16,$Q$16,$D218/$AE$16)</f>
        <v>#VALUE!</v>
      </c>
      <c r="L218" s="18" t="e" cm="1">
        <f t="array" ref="L218">ABCCob($O$17,$P$17,$Q$17,$D218/$AE$17)</f>
        <v>#VALUE!</v>
      </c>
    </row>
    <row r="219" spans="2:12" x14ac:dyDescent="0.3">
      <c r="B219">
        <v>814</v>
      </c>
      <c r="D219" s="15">
        <f t="shared" si="14"/>
        <v>1222222.2222222222</v>
      </c>
      <c r="E219" s="18" cm="1">
        <f t="array" ref="E219">ABCCob($O$10,$P$10,$Q$10,$D219/$AE$10)</f>
        <v>0.79244521105343413</v>
      </c>
      <c r="F219" s="18" cm="1">
        <f t="array" ref="F219">ABCCob($O$11,$P$11,$Q$11,$D219/$AE$11)</f>
        <v>0.54540437342792902</v>
      </c>
      <c r="G219" s="18" cm="1">
        <f t="array" ref="G219">ABCCob($O$12,$P$12,$Q$12,$D219/$AE$12)</f>
        <v>0.37523015832613077</v>
      </c>
      <c r="H219" s="18" cm="1">
        <f t="array" ref="H219">ABCCob($O$13,$P$13,$Q$13,$D219/$AE$13)</f>
        <v>0.14917448747696307</v>
      </c>
      <c r="I219" s="18" t="e" cm="1">
        <f t="array" ref="I219">ABCCob($O$14,$P$14,$Q$14,$D219/$AE$14)</f>
        <v>#VALUE!</v>
      </c>
      <c r="J219" s="18" t="e" cm="1">
        <f t="array" ref="J219">ABCCob($O$15,$P$15,$Q$15,$D219/$AE$15)</f>
        <v>#VALUE!</v>
      </c>
      <c r="K219" s="18" t="e" cm="1">
        <f t="array" ref="K219">ABCCob($O$16,$P$16,$Q$16,$D219/$AE$16)</f>
        <v>#VALUE!</v>
      </c>
      <c r="L219" s="18" t="e" cm="1">
        <f t="array" ref="L219">ABCCob($O$17,$P$17,$Q$17,$D219/$AE$17)</f>
        <v>#VALUE!</v>
      </c>
    </row>
    <row r="220" spans="2:12" x14ac:dyDescent="0.3">
      <c r="B220">
        <v>813</v>
      </c>
      <c r="D220" s="15">
        <f t="shared" si="14"/>
        <v>1220720.7207207207</v>
      </c>
      <c r="E220" s="18" cm="1">
        <f t="array" ref="E220">ABCCob($O$10,$P$10,$Q$10,$D220/$AE$10)</f>
        <v>0.79237743153503881</v>
      </c>
      <c r="F220" s="18" cm="1">
        <f t="array" ref="F220">ABCCob($O$11,$P$11,$Q$11,$D220/$AE$11)</f>
        <v>0.54524202986354697</v>
      </c>
      <c r="G220" s="18" cm="1">
        <f t="array" ref="G220">ABCCob($O$12,$P$12,$Q$12,$D220/$AE$12)</f>
        <v>0.37512206813671356</v>
      </c>
      <c r="H220" s="18" cm="1">
        <f t="array" ref="H220">ABCCob($O$13,$P$13,$Q$13,$D220/$AE$13)</f>
        <v>0.14913669551773687</v>
      </c>
      <c r="I220" s="18" t="e" cm="1">
        <f t="array" ref="I220">ABCCob($O$14,$P$14,$Q$14,$D220/$AE$14)</f>
        <v>#VALUE!</v>
      </c>
      <c r="J220" s="18" t="e" cm="1">
        <f t="array" ref="J220">ABCCob($O$15,$P$15,$Q$15,$D220/$AE$15)</f>
        <v>#VALUE!</v>
      </c>
      <c r="K220" s="18" t="e" cm="1">
        <f t="array" ref="K220">ABCCob($O$16,$P$16,$Q$16,$D220/$AE$16)</f>
        <v>#VALUE!</v>
      </c>
      <c r="L220" s="18" t="e" cm="1">
        <f t="array" ref="L220">ABCCob($O$17,$P$17,$Q$17,$D220/$AE$17)</f>
        <v>#VALUE!</v>
      </c>
    </row>
    <row r="221" spans="2:12" x14ac:dyDescent="0.3">
      <c r="B221">
        <v>812</v>
      </c>
      <c r="D221" s="15">
        <f t="shared" si="14"/>
        <v>1219219.2192192192</v>
      </c>
      <c r="E221" s="18" cm="1">
        <f t="array" ref="E221">ABCCob($O$10,$P$10,$Q$10,$D221/$AE$10)</f>
        <v>0.79230950425395164</v>
      </c>
      <c r="F221" s="18" cm="1">
        <f t="array" ref="F221">ABCCob($O$11,$P$11,$Q$11,$D221/$AE$11)</f>
        <v>0.54507938297638669</v>
      </c>
      <c r="G221" s="18" cm="1">
        <f t="array" ref="G221">ABCCob($O$12,$P$12,$Q$12,$D221/$AE$12)</f>
        <v>0.37501374975211321</v>
      </c>
      <c r="H221" s="18" cm="1">
        <f t="array" ref="H221">ABCCob($O$13,$P$13,$Q$13,$D221/$AE$13)</f>
        <v>0.14909883225037929</v>
      </c>
      <c r="I221" s="18" t="e" cm="1">
        <f t="array" ref="I221">ABCCob($O$14,$P$14,$Q$14,$D221/$AE$14)</f>
        <v>#VALUE!</v>
      </c>
      <c r="J221" s="18" t="e" cm="1">
        <f t="array" ref="J221">ABCCob($O$15,$P$15,$Q$15,$D221/$AE$15)</f>
        <v>#VALUE!</v>
      </c>
      <c r="K221" s="18" t="e" cm="1">
        <f t="array" ref="K221">ABCCob($O$16,$P$16,$Q$16,$D221/$AE$16)</f>
        <v>#VALUE!</v>
      </c>
      <c r="L221" s="18" t="e" cm="1">
        <f t="array" ref="L221">ABCCob($O$17,$P$17,$Q$17,$D221/$AE$17)</f>
        <v>#VALUE!</v>
      </c>
    </row>
    <row r="222" spans="2:12" x14ac:dyDescent="0.3">
      <c r="B222">
        <v>811</v>
      </c>
      <c r="D222" s="15">
        <f t="shared" si="14"/>
        <v>1217717.7177177179</v>
      </c>
      <c r="E222" s="18" cm="1">
        <f t="array" ref="E222">ABCCob($O$10,$P$10,$Q$10,$D222/$AE$10)</f>
        <v>0.79224142871754821</v>
      </c>
      <c r="F222" s="18" cm="1">
        <f t="array" ref="F222">ABCCob($O$11,$P$11,$Q$11,$D222/$AE$11)</f>
        <v>0.5449164319160994</v>
      </c>
      <c r="G222" s="18" cm="1">
        <f t="array" ref="G222">ABCCob($O$12,$P$12,$Q$12,$D222/$AE$12)</f>
        <v>0.37490520248192383</v>
      </c>
      <c r="H222" s="18" cm="1">
        <f t="array" ref="H222">ABCCob($O$13,$P$13,$Q$13,$D222/$AE$13)</f>
        <v>0.14906089746980036</v>
      </c>
      <c r="I222" s="18" t="e" cm="1">
        <f t="array" ref="I222">ABCCob($O$14,$P$14,$Q$14,$D222/$AE$14)</f>
        <v>#VALUE!</v>
      </c>
      <c r="J222" s="18" t="e" cm="1">
        <f t="array" ref="J222">ABCCob($O$15,$P$15,$Q$15,$D222/$AE$15)</f>
        <v>#VALUE!</v>
      </c>
      <c r="K222" s="18" t="e" cm="1">
        <f t="array" ref="K222">ABCCob($O$16,$P$16,$Q$16,$D222/$AE$16)</f>
        <v>#VALUE!</v>
      </c>
      <c r="L222" s="18" t="e" cm="1">
        <f t="array" ref="L222">ABCCob($O$17,$P$17,$Q$17,$D222/$AE$17)</f>
        <v>#VALUE!</v>
      </c>
    </row>
    <row r="223" spans="2:12" x14ac:dyDescent="0.3">
      <c r="B223">
        <v>810</v>
      </c>
      <c r="D223" s="15">
        <f t="shared" si="14"/>
        <v>1216216.2162162163</v>
      </c>
      <c r="E223" s="18" cm="1">
        <f t="array" ref="E223">ABCCob($O$10,$P$10,$Q$10,$D223/$AE$10)</f>
        <v>0.7921732044309906</v>
      </c>
      <c r="F223" s="18" cm="1">
        <f t="array" ref="F223">ABCCob($O$11,$P$11,$Q$11,$D223/$AE$11)</f>
        <v>0.54475317582915617</v>
      </c>
      <c r="G223" s="18" cm="1">
        <f t="array" ref="G223">ABCCob($O$12,$P$12,$Q$12,$D223/$AE$12)</f>
        <v>0.37479642563303972</v>
      </c>
      <c r="H223" s="18" cm="1">
        <f t="array" ref="H223">ABCCob($O$13,$P$13,$Q$13,$D223/$AE$13)</f>
        <v>0.14902289097011548</v>
      </c>
      <c r="I223" s="18" t="e" cm="1">
        <f t="array" ref="I223">ABCCob($O$14,$P$14,$Q$14,$D223/$AE$14)</f>
        <v>#VALUE!</v>
      </c>
      <c r="J223" s="18" t="e" cm="1">
        <f t="array" ref="J223">ABCCob($O$15,$P$15,$Q$15,$D223/$AE$15)</f>
        <v>#VALUE!</v>
      </c>
      <c r="K223" s="18" t="e" cm="1">
        <f t="array" ref="K223">ABCCob($O$16,$P$16,$Q$16,$D223/$AE$16)</f>
        <v>#VALUE!</v>
      </c>
      <c r="L223" s="18" t="e" cm="1">
        <f t="array" ref="L223">ABCCob($O$17,$P$17,$Q$17,$D223/$AE$17)</f>
        <v>#VALUE!</v>
      </c>
    </row>
    <row r="224" spans="2:12" x14ac:dyDescent="0.3">
      <c r="B224">
        <v>809</v>
      </c>
      <c r="D224" s="15">
        <f t="shared" si="14"/>
        <v>1214714.7147147146</v>
      </c>
      <c r="E224" s="18" cm="1">
        <f t="array" ref="E224">ABCCob($O$10,$P$10,$Q$10,$D224/$AE$10)</f>
        <v>0.79210483089721495</v>
      </c>
      <c r="F224" s="18" cm="1">
        <f t="array" ref="F224">ABCCob($O$11,$P$11,$Q$11,$D224/$AE$11)</f>
        <v>0.54458961385883331</v>
      </c>
      <c r="G224" s="18" cm="1">
        <f t="array" ref="G224">ABCCob($O$12,$P$12,$Q$12,$D224/$AE$12)</f>
        <v>0.3746874185096421</v>
      </c>
      <c r="H224" s="18" cm="1">
        <f t="array" ref="H224">ABCCob($O$13,$P$13,$Q$13,$D224/$AE$13)</f>
        <v>0.14898481254464141</v>
      </c>
      <c r="I224" s="18" t="e" cm="1">
        <f t="array" ref="I224">ABCCob($O$14,$P$14,$Q$14,$D224/$AE$14)</f>
        <v>#VALUE!</v>
      </c>
      <c r="J224" s="18" t="e" cm="1">
        <f t="array" ref="J224">ABCCob($O$15,$P$15,$Q$15,$D224/$AE$15)</f>
        <v>#VALUE!</v>
      </c>
      <c r="K224" s="18" t="e" cm="1">
        <f t="array" ref="K224">ABCCob($O$16,$P$16,$Q$16,$D224/$AE$16)</f>
        <v>#VALUE!</v>
      </c>
      <c r="L224" s="18" t="e" cm="1">
        <f t="array" ref="L224">ABCCob($O$17,$P$17,$Q$17,$D224/$AE$17)</f>
        <v>#VALUE!</v>
      </c>
    </row>
    <row r="225" spans="2:12" x14ac:dyDescent="0.3">
      <c r="B225">
        <v>808</v>
      </c>
      <c r="D225" s="15">
        <f t="shared" si="14"/>
        <v>1213213.2132132133</v>
      </c>
      <c r="E225" s="18" cm="1">
        <f t="array" ref="E225">ABCCob($O$10,$P$10,$Q$10,$D225/$AE$10)</f>
        <v>0.79203630761691879</v>
      </c>
      <c r="F225" s="18" cm="1">
        <f t="array" ref="F225">ABCCob($O$11,$P$11,$Q$11,$D225/$AE$11)</f>
        <v>0.5444257451451967</v>
      </c>
      <c r="G225" s="18" cm="1">
        <f t="array" ref="G225">ABCCob($O$12,$P$12,$Q$12,$D225/$AE$12)</f>
        <v>0.37457818041318652</v>
      </c>
      <c r="H225" s="18" cm="1">
        <f t="array" ref="H225">ABCCob($O$13,$P$13,$Q$13,$D225/$AE$13)</f>
        <v>0.14894666198589263</v>
      </c>
      <c r="I225" s="18" t="e" cm="1">
        <f t="array" ref="I225">ABCCob($O$14,$P$14,$Q$14,$D225/$AE$14)</f>
        <v>#VALUE!</v>
      </c>
      <c r="J225" s="18" t="e" cm="1">
        <f t="array" ref="J225">ABCCob($O$15,$P$15,$Q$15,$D225/$AE$15)</f>
        <v>#VALUE!</v>
      </c>
      <c r="K225" s="18" t="e" cm="1">
        <f t="array" ref="K225">ABCCob($O$16,$P$16,$Q$16,$D225/$AE$16)</f>
        <v>#VALUE!</v>
      </c>
      <c r="L225" s="18" t="e" cm="1">
        <f t="array" ref="L225">ABCCob($O$17,$P$17,$Q$17,$D225/$AE$17)</f>
        <v>#VALUE!</v>
      </c>
    </row>
    <row r="226" spans="2:12" x14ac:dyDescent="0.3">
      <c r="B226">
        <v>807</v>
      </c>
      <c r="D226" s="15">
        <f t="shared" ref="D226:D289" si="15">(B226/$B$34)*$R$6</f>
        <v>1211711.7117117117</v>
      </c>
      <c r="E226" s="18" cm="1">
        <f t="array" ref="E226">ABCCob($O$10,$P$10,$Q$10,$D226/$AE$10)</f>
        <v>0.79196763408854809</v>
      </c>
      <c r="F226" s="18" cm="1">
        <f t="array" ref="F226">ABCCob($O$11,$P$11,$Q$11,$D226/$AE$11)</f>
        <v>0.54426156882508725</v>
      </c>
      <c r="G226" s="18" cm="1">
        <f t="array" ref="G226">ABCCob($O$12,$P$12,$Q$12,$D226/$AE$12)</f>
        <v>0.37446871064238951</v>
      </c>
      <c r="H226" s="18" cm="1">
        <f t="array" ref="H226">ABCCob($O$13,$P$13,$Q$13,$D226/$AE$13)</f>
        <v>0.14890843908557708</v>
      </c>
      <c r="I226" s="18" t="e" cm="1">
        <f t="array" ref="I226">ABCCob($O$14,$P$14,$Q$14,$D226/$AE$14)</f>
        <v>#VALUE!</v>
      </c>
      <c r="J226" s="18" t="e" cm="1">
        <f t="array" ref="J226">ABCCob($O$15,$P$15,$Q$15,$D226/$AE$15)</f>
        <v>#VALUE!</v>
      </c>
      <c r="K226" s="18" t="e" cm="1">
        <f t="array" ref="K226">ABCCob($O$16,$P$16,$Q$16,$D226/$AE$16)</f>
        <v>#VALUE!</v>
      </c>
      <c r="L226" s="18" t="e" cm="1">
        <f t="array" ref="L226">ABCCob($O$17,$P$17,$Q$17,$D226/$AE$17)</f>
        <v>#VALUE!</v>
      </c>
    </row>
    <row r="227" spans="2:12" x14ac:dyDescent="0.3">
      <c r="B227">
        <v>806</v>
      </c>
      <c r="D227" s="15">
        <f t="shared" si="15"/>
        <v>1210210.2102102102</v>
      </c>
      <c r="E227" s="18" cm="1">
        <f t="array" ref="E227">ABCCob($O$10,$P$10,$Q$10,$D227/$AE$10)</f>
        <v>0.79189880980828486</v>
      </c>
      <c r="F227" s="18" cm="1">
        <f t="array" ref="F227">ABCCob($O$11,$P$11,$Q$11,$D227/$AE$11)</f>
        <v>0.5440970840321061</v>
      </c>
      <c r="G227" s="18" cm="1">
        <f t="array" ref="G227">ABCCob($O$12,$P$12,$Q$12,$D227/$AE$12)</f>
        <v>0.37435900849321574</v>
      </c>
      <c r="H227" s="18" cm="1">
        <f t="array" ref="H227">ABCCob($O$13,$P$13,$Q$13,$D227/$AE$13)</f>
        <v>0.14887014363459247</v>
      </c>
      <c r="I227" s="18" t="e" cm="1">
        <f t="array" ref="I227">ABCCob($O$14,$P$14,$Q$14,$D227/$AE$14)</f>
        <v>#VALUE!</v>
      </c>
      <c r="J227" s="18" t="e" cm="1">
        <f t="array" ref="J227">ABCCob($O$15,$P$15,$Q$15,$D227/$AE$15)</f>
        <v>#VALUE!</v>
      </c>
      <c r="K227" s="18" t="e" cm="1">
        <f t="array" ref="K227">ABCCob($O$16,$P$16,$Q$16,$D227/$AE$16)</f>
        <v>#VALUE!</v>
      </c>
      <c r="L227" s="18" t="e" cm="1">
        <f t="array" ref="L227">ABCCob($O$17,$P$17,$Q$17,$D227/$AE$17)</f>
        <v>#VALUE!</v>
      </c>
    </row>
    <row r="228" spans="2:12" x14ac:dyDescent="0.3">
      <c r="B228">
        <v>805</v>
      </c>
      <c r="D228" s="15">
        <f t="shared" si="15"/>
        <v>1208708.7087087089</v>
      </c>
      <c r="E228" s="18" cm="1">
        <f t="array" ref="E228">ABCCob($O$10,$P$10,$Q$10,$D228/$AE$10)</f>
        <v>0.79182983427003406</v>
      </c>
      <c r="F228" s="18" cm="1">
        <f t="array" ref="F228">ABCCob($O$11,$P$11,$Q$11,$D228/$AE$11)</f>
        <v>0.54393228989659836</v>
      </c>
      <c r="G228" s="18" cm="1">
        <f t="array" ref="G228">ABCCob($O$12,$P$12,$Q$12,$D228/$AE$12)</f>
        <v>0.37424907325886497</v>
      </c>
      <c r="H228" s="18" cm="1">
        <f t="array" ref="H228">ABCCob($O$13,$P$13,$Q$13,$D228/$AE$13)</f>
        <v>0.14883177542302226</v>
      </c>
      <c r="I228" s="18" t="e" cm="1">
        <f t="array" ref="I228">ABCCob($O$14,$P$14,$Q$14,$D228/$AE$14)</f>
        <v>#VALUE!</v>
      </c>
      <c r="J228" s="18" t="e" cm="1">
        <f t="array" ref="J228">ABCCob($O$15,$P$15,$Q$15,$D228/$AE$15)</f>
        <v>#VALUE!</v>
      </c>
      <c r="K228" s="18" t="e" cm="1">
        <f t="array" ref="K228">ABCCob($O$16,$P$16,$Q$16,$D228/$AE$16)</f>
        <v>#VALUE!</v>
      </c>
      <c r="L228" s="18" t="e" cm="1">
        <f t="array" ref="L228">ABCCob($O$17,$P$17,$Q$17,$D228/$AE$17)</f>
        <v>#VALUE!</v>
      </c>
    </row>
    <row r="229" spans="2:12" x14ac:dyDescent="0.3">
      <c r="B229">
        <v>804</v>
      </c>
      <c r="D229" s="15">
        <f t="shared" si="15"/>
        <v>1207207.2072072071</v>
      </c>
      <c r="E229" s="18" cm="1">
        <f t="array" ref="E229">ABCCob($O$10,$P$10,$Q$10,$D229/$AE$10)</f>
        <v>0.79176070696541057</v>
      </c>
      <c r="F229" s="18" cm="1">
        <f t="array" ref="F229">ABCCob($O$11,$P$11,$Q$11,$D229/$AE$11)</f>
        <v>0.54376718554563874</v>
      </c>
      <c r="G229" s="18" cm="1">
        <f t="array" ref="G229">ABCCob($O$12,$P$12,$Q$12,$D229/$AE$12)</f>
        <v>0.37413890422975832</v>
      </c>
      <c r="H229" s="18" cm="1">
        <f t="array" ref="H229">ABCCob($O$13,$P$13,$Q$13,$D229/$AE$13)</f>
        <v>0.1487933342401315</v>
      </c>
      <c r="I229" s="18" t="e" cm="1">
        <f t="array" ref="I229">ABCCob($O$14,$P$14,$Q$14,$D229/$AE$14)</f>
        <v>#VALUE!</v>
      </c>
      <c r="J229" s="18" t="e" cm="1">
        <f t="array" ref="J229">ABCCob($O$15,$P$15,$Q$15,$D229/$AE$15)</f>
        <v>#VALUE!</v>
      </c>
      <c r="K229" s="18" t="e" cm="1">
        <f t="array" ref="K229">ABCCob($O$16,$P$16,$Q$16,$D229/$AE$16)</f>
        <v>#VALUE!</v>
      </c>
      <c r="L229" s="18" t="e" cm="1">
        <f t="array" ref="L229">ABCCob($O$17,$P$17,$Q$17,$D229/$AE$17)</f>
        <v>#VALUE!</v>
      </c>
    </row>
    <row r="230" spans="2:12" x14ac:dyDescent="0.3">
      <c r="B230">
        <v>803</v>
      </c>
      <c r="D230" s="15">
        <f t="shared" si="15"/>
        <v>1205705.7057057056</v>
      </c>
      <c r="E230" s="18" cm="1">
        <f t="array" ref="E230">ABCCob($O$10,$P$10,$Q$10,$D230/$AE$10)</f>
        <v>0.79169142738372633</v>
      </c>
      <c r="F230" s="18" cm="1">
        <f t="array" ref="F230">ABCCob($O$11,$P$11,$Q$11,$D230/$AE$11)</f>
        <v>0.54360177010301602</v>
      </c>
      <c r="G230" s="18" cm="1">
        <f t="array" ref="G230">ABCCob($O$12,$P$12,$Q$12,$D230/$AE$12)</f>
        <v>0.37402850069352561</v>
      </c>
      <c r="H230" s="18" cm="1">
        <f t="array" ref="H230">ABCCob($O$13,$P$13,$Q$13,$D230/$AE$13)</f>
        <v>0.14875481987436306</v>
      </c>
      <c r="I230" s="18" t="e" cm="1">
        <f t="array" ref="I230">ABCCob($O$14,$P$14,$Q$14,$D230/$AE$14)</f>
        <v>#VALUE!</v>
      </c>
      <c r="J230" s="18" t="e" cm="1">
        <f t="array" ref="J230">ABCCob($O$15,$P$15,$Q$15,$D230/$AE$15)</f>
        <v>#VALUE!</v>
      </c>
      <c r="K230" s="18" t="e" cm="1">
        <f t="array" ref="K230">ABCCob($O$16,$P$16,$Q$16,$D230/$AE$16)</f>
        <v>#VALUE!</v>
      </c>
      <c r="L230" s="18" t="e" cm="1">
        <f t="array" ref="L230">ABCCob($O$17,$P$17,$Q$17,$D230/$AE$17)</f>
        <v>#VALUE!</v>
      </c>
    </row>
    <row r="231" spans="2:12" x14ac:dyDescent="0.3">
      <c r="B231">
        <v>802</v>
      </c>
      <c r="D231" s="15">
        <f t="shared" si="15"/>
        <v>1204204.2042042043</v>
      </c>
      <c r="E231" s="18" cm="1">
        <f t="array" ref="E231">ABCCob($O$10,$P$10,$Q$10,$D231/$AE$10)</f>
        <v>0.79162199501197728</v>
      </c>
      <c r="F231" s="18" cm="1">
        <f t="array" ref="F231">ABCCob($O$11,$P$11,$Q$11,$D231/$AE$11)</f>
        <v>0.5434360426892173</v>
      </c>
      <c r="G231" s="18" cm="1">
        <f t="array" ref="G231">ABCCob($O$12,$P$12,$Q$12,$D231/$AE$12)</f>
        <v>0.37391786193499166</v>
      </c>
      <c r="H231" s="18" cm="1">
        <f t="array" ref="H231">ABCCob($O$13,$P$13,$Q$13,$D231/$AE$13)</f>
        <v>0.14871623211333343</v>
      </c>
      <c r="I231" s="18" t="e" cm="1">
        <f t="array" ref="I231">ABCCob($O$14,$P$14,$Q$14,$D231/$AE$14)</f>
        <v>#VALUE!</v>
      </c>
      <c r="J231" s="18" t="e" cm="1">
        <f t="array" ref="J231">ABCCob($O$15,$P$15,$Q$15,$D231/$AE$15)</f>
        <v>#VALUE!</v>
      </c>
      <c r="K231" s="18" t="e" cm="1">
        <f t="array" ref="K231">ABCCob($O$16,$P$16,$Q$16,$D231/$AE$16)</f>
        <v>#VALUE!</v>
      </c>
      <c r="L231" s="18" t="e" cm="1">
        <f t="array" ref="L231">ABCCob($O$17,$P$17,$Q$17,$D231/$AE$17)</f>
        <v>#VALUE!</v>
      </c>
    </row>
    <row r="232" spans="2:12" x14ac:dyDescent="0.3">
      <c r="B232">
        <v>801</v>
      </c>
      <c r="D232" s="15">
        <f t="shared" si="15"/>
        <v>1202702.7027027027</v>
      </c>
      <c r="E232" s="18" cm="1">
        <f t="array" ref="E232">ABCCob($O$10,$P$10,$Q$10,$D232/$AE$10)</f>
        <v>0.79155240933482962</v>
      </c>
      <c r="F232" s="18" cm="1">
        <f t="array" ref="F232">ABCCob($O$11,$P$11,$Q$11,$D232/$AE$11)</f>
        <v>0.54327000242141232</v>
      </c>
      <c r="G232" s="18" cm="1">
        <f t="array" ref="G232">ABCCob($O$12,$P$12,$Q$12,$D232/$AE$12)</f>
        <v>0.37380698723616268</v>
      </c>
      <c r="H232" s="18" cm="1">
        <f t="array" ref="H232">ABCCob($O$13,$P$13,$Q$13,$D232/$AE$13)</f>
        <v>0.14867757074382862</v>
      </c>
      <c r="I232" s="18" t="e" cm="1">
        <f t="array" ref="I232">ABCCob($O$14,$P$14,$Q$14,$D232/$AE$14)</f>
        <v>#VALUE!</v>
      </c>
      <c r="J232" s="18" t="e" cm="1">
        <f t="array" ref="J232">ABCCob($O$15,$P$15,$Q$15,$D232/$AE$15)</f>
        <v>#VALUE!</v>
      </c>
      <c r="K232" s="18" t="e" cm="1">
        <f t="array" ref="K232">ABCCob($O$16,$P$16,$Q$16,$D232/$AE$16)</f>
        <v>#VALUE!</v>
      </c>
      <c r="L232" s="18" t="e" cm="1">
        <f t="array" ref="L232">ABCCob($O$17,$P$17,$Q$17,$D232/$AE$17)</f>
        <v>#VALUE!</v>
      </c>
    </row>
    <row r="233" spans="2:12" x14ac:dyDescent="0.3">
      <c r="B233">
        <v>800</v>
      </c>
      <c r="D233" s="15">
        <f t="shared" si="15"/>
        <v>1201201.2012012012</v>
      </c>
      <c r="E233" s="18" cm="1">
        <f t="array" ref="E233">ABCCob($O$10,$P$10,$Q$10,$D233/$AE$10)</f>
        <v>0.79148266983460724</v>
      </c>
      <c r="F233" s="18" cm="1">
        <f t="array" ref="F233">ABCCob($O$11,$P$11,$Q$11,$D233/$AE$11)</f>
        <v>0.54310364841343839</v>
      </c>
      <c r="G233" s="18" cm="1">
        <f t="array" ref="G233">ABCCob($O$12,$P$12,$Q$12,$D233/$AE$12)</f>
        <v>0.37369587587621317</v>
      </c>
      <c r="H233" s="18" cm="1">
        <f t="array" ref="H233">ABCCob($O$13,$P$13,$Q$13,$D233/$AE$13)</f>
        <v>0.14863883555180019</v>
      </c>
      <c r="I233" s="18" t="e" cm="1">
        <f t="array" ref="I233">ABCCob($O$14,$P$14,$Q$14,$D233/$AE$14)</f>
        <v>#VALUE!</v>
      </c>
      <c r="J233" s="18" t="e" cm="1">
        <f t="array" ref="J233">ABCCob($O$15,$P$15,$Q$15,$D233/$AE$15)</f>
        <v>#VALUE!</v>
      </c>
      <c r="K233" s="18" t="e" cm="1">
        <f t="array" ref="K233">ABCCob($O$16,$P$16,$Q$16,$D233/$AE$16)</f>
        <v>#VALUE!</v>
      </c>
      <c r="L233" s="18" t="e" cm="1">
        <f t="array" ref="L233">ABCCob($O$17,$P$17,$Q$17,$D233/$AE$17)</f>
        <v>#VALUE!</v>
      </c>
    </row>
    <row r="234" spans="2:12" x14ac:dyDescent="0.3">
      <c r="B234">
        <v>799</v>
      </c>
      <c r="D234" s="15">
        <f t="shared" si="15"/>
        <v>1199699.6996996996</v>
      </c>
      <c r="E234" s="18" cm="1">
        <f t="array" ref="E234">ABCCob($O$10,$P$10,$Q$10,$D234/$AE$10)</f>
        <v>0.79141277599127768</v>
      </c>
      <c r="F234" s="18" cm="1">
        <f t="array" ref="F234">ABCCob($O$11,$P$11,$Q$11,$D234/$AE$11)</f>
        <v>0.54293697977578415</v>
      </c>
      <c r="G234" s="18" cm="1">
        <f t="array" ref="G234">ABCCob($O$12,$P$12,$Q$12,$D234/$AE$12)</f>
        <v>0.37358452713147189</v>
      </c>
      <c r="H234" s="18" cm="1">
        <f t="array" ref="H234">ABCCob($O$13,$P$13,$Q$13,$D234/$AE$13)</f>
        <v>0.14860002632236111</v>
      </c>
      <c r="I234" s="18" t="e" cm="1">
        <f t="array" ref="I234">ABCCob($O$14,$P$14,$Q$14,$D234/$AE$14)</f>
        <v>#VALUE!</v>
      </c>
      <c r="J234" s="18" t="e" cm="1">
        <f t="array" ref="J234">ABCCob($O$15,$P$15,$Q$15,$D234/$AE$15)</f>
        <v>#VALUE!</v>
      </c>
      <c r="K234" s="18" t="e" cm="1">
        <f t="array" ref="K234">ABCCob($O$16,$P$16,$Q$16,$D234/$AE$16)</f>
        <v>#VALUE!</v>
      </c>
      <c r="L234" s="18" t="e" cm="1">
        <f t="array" ref="L234">ABCCob($O$17,$P$17,$Q$17,$D234/$AE$17)</f>
        <v>#VALUE!</v>
      </c>
    </row>
    <row r="235" spans="2:12" x14ac:dyDescent="0.3">
      <c r="B235">
        <v>798</v>
      </c>
      <c r="D235" s="15">
        <f t="shared" si="15"/>
        <v>1198198.1981981981</v>
      </c>
      <c r="E235" s="18" cm="1">
        <f t="array" ref="E235">ABCCob($O$10,$P$10,$Q$10,$D235/$AE$10)</f>
        <v>0.79134272728243893</v>
      </c>
      <c r="F235" s="18" cm="1">
        <f t="array" ref="F235">ABCCob($O$11,$P$11,$Q$11,$D235/$AE$11)</f>
        <v>0.54276999561557393</v>
      </c>
      <c r="G235" s="18" cm="1">
        <f t="array" ref="G235">ABCCob($O$12,$P$12,$Q$12,$D235/$AE$12)</f>
        <v>0.37347294027540856</v>
      </c>
      <c r="H235" s="18" cm="1">
        <f t="array" ref="H235">ABCCob($O$13,$P$13,$Q$13,$D235/$AE$13)</f>
        <v>0.1485611428397815</v>
      </c>
      <c r="I235" s="18" t="e" cm="1">
        <f t="array" ref="I235">ABCCob($O$14,$P$14,$Q$14,$D235/$AE$14)</f>
        <v>#VALUE!</v>
      </c>
      <c r="J235" s="18" t="e" cm="1">
        <f t="array" ref="J235">ABCCob($O$15,$P$15,$Q$15,$D235/$AE$15)</f>
        <v>#VALUE!</v>
      </c>
      <c r="K235" s="18" t="e" cm="1">
        <f t="array" ref="K235">ABCCob($O$16,$P$16,$Q$16,$D235/$AE$16)</f>
        <v>#VALUE!</v>
      </c>
      <c r="L235" s="18" t="e" cm="1">
        <f t="array" ref="L235">ABCCob($O$17,$P$17,$Q$17,$D235/$AE$17)</f>
        <v>#VALUE!</v>
      </c>
    </row>
    <row r="236" spans="2:12" x14ac:dyDescent="0.3">
      <c r="B236">
        <v>797</v>
      </c>
      <c r="D236" s="15">
        <f t="shared" si="15"/>
        <v>1196696.6966966968</v>
      </c>
      <c r="E236" s="18" cm="1">
        <f t="array" ref="E236">ABCCob($O$10,$P$10,$Q$10,$D236/$AE$10)</f>
        <v>0.79127252318330588</v>
      </c>
      <c r="F236" s="18" cm="1">
        <f t="array" ref="F236">ABCCob($O$11,$P$11,$Q$11,$D236/$AE$11)</f>
        <v>0.54260269503655201</v>
      </c>
      <c r="G236" s="18" cm="1">
        <f t="array" ref="G236">ABCCob($O$12,$P$12,$Q$12,$D236/$AE$12)</f>
        <v>0.37336111457861987</v>
      </c>
      <c r="H236" s="18" cm="1">
        <f t="array" ref="H236">ABCCob($O$13,$P$13,$Q$13,$D236/$AE$13)</f>
        <v>0.14852218488748464</v>
      </c>
      <c r="I236" s="18" t="e" cm="1">
        <f t="array" ref="I236">ABCCob($O$14,$P$14,$Q$14,$D236/$AE$14)</f>
        <v>#VALUE!</v>
      </c>
      <c r="J236" s="18" t="e" cm="1">
        <f t="array" ref="J236">ABCCob($O$15,$P$15,$Q$15,$D236/$AE$15)</f>
        <v>#VALUE!</v>
      </c>
      <c r="K236" s="18" t="e" cm="1">
        <f t="array" ref="K236">ABCCob($O$16,$P$16,$Q$16,$D236/$AE$16)</f>
        <v>#VALUE!</v>
      </c>
      <c r="L236" s="18" t="e" cm="1">
        <f t="array" ref="L236">ABCCob($O$17,$P$17,$Q$17,$D236/$AE$17)</f>
        <v>#VALUE!</v>
      </c>
    </row>
    <row r="237" spans="2:12" x14ac:dyDescent="0.3">
      <c r="B237">
        <v>796</v>
      </c>
      <c r="D237" s="15">
        <f t="shared" si="15"/>
        <v>1195195.1951951953</v>
      </c>
      <c r="E237" s="18" cm="1">
        <f t="array" ref="E237">ABCCob($O$10,$P$10,$Q$10,$D237/$AE$10)</f>
        <v>0.79120216316669634</v>
      </c>
      <c r="F237" s="18" cm="1">
        <f t="array" ref="F237">ABCCob($O$11,$P$11,$Q$11,$D237/$AE$11)</f>
        <v>0.54243507713906602</v>
      </c>
      <c r="G237" s="18" cm="1">
        <f t="array" ref="G237">ABCCob($O$12,$P$12,$Q$12,$D237/$AE$12)</f>
        <v>0.37324904930881558</v>
      </c>
      <c r="H237" s="18" cm="1">
        <f t="array" ref="H237">ABCCob($O$13,$P$13,$Q$13,$D237/$AE$13)</f>
        <v>0.14848315224804265</v>
      </c>
      <c r="I237" s="18" t="e" cm="1">
        <f t="array" ref="I237">ABCCob($O$14,$P$14,$Q$14,$D237/$AE$14)</f>
        <v>#VALUE!</v>
      </c>
      <c r="J237" s="18" t="e" cm="1">
        <f t="array" ref="J237">ABCCob($O$15,$P$15,$Q$15,$D237/$AE$15)</f>
        <v>#VALUE!</v>
      </c>
      <c r="K237" s="18" t="e" cm="1">
        <f t="array" ref="K237">ABCCob($O$16,$P$16,$Q$16,$D237/$AE$16)</f>
        <v>#VALUE!</v>
      </c>
      <c r="L237" s="18" t="e" cm="1">
        <f t="array" ref="L237">ABCCob($O$17,$P$17,$Q$17,$D237/$AE$17)</f>
        <v>#VALUE!</v>
      </c>
    </row>
    <row r="238" spans="2:12" x14ac:dyDescent="0.3">
      <c r="B238">
        <v>795</v>
      </c>
      <c r="D238" s="15">
        <f t="shared" si="15"/>
        <v>1193693.6936936937</v>
      </c>
      <c r="E238" s="18" cm="1">
        <f t="array" ref="E238">ABCCob($O$10,$P$10,$Q$10,$D238/$AE$10)</f>
        <v>0.79113164670301739</v>
      </c>
      <c r="F238" s="18" cm="1">
        <f t="array" ref="F238">ABCCob($O$11,$P$11,$Q$11,$D238/$AE$11)</f>
        <v>0.54226714102005169</v>
      </c>
      <c r="G238" s="18" cm="1">
        <f t="array" ref="G238">ABCCob($O$12,$P$12,$Q$12,$D238/$AE$12)</f>
        <v>0.37313674373080491</v>
      </c>
      <c r="H238" s="18" cm="1">
        <f t="array" ref="H238">ABCCob($O$13,$P$13,$Q$13,$D238/$AE$13)</f>
        <v>0.1484440447031723</v>
      </c>
      <c r="I238" s="18" t="e" cm="1">
        <f t="array" ref="I238">ABCCob($O$14,$P$14,$Q$14,$D238/$AE$14)</f>
        <v>#VALUE!</v>
      </c>
      <c r="J238" s="18" t="e" cm="1">
        <f t="array" ref="J238">ABCCob($O$15,$P$15,$Q$15,$D238/$AE$15)</f>
        <v>#VALUE!</v>
      </c>
      <c r="K238" s="18" t="e" cm="1">
        <f t="array" ref="K238">ABCCob($O$16,$P$16,$Q$16,$D238/$AE$16)</f>
        <v>#VALUE!</v>
      </c>
      <c r="L238" s="18" t="e" cm="1">
        <f t="array" ref="L238">ABCCob($O$17,$P$17,$Q$17,$D238/$AE$17)</f>
        <v>#VALUE!</v>
      </c>
    </row>
    <row r="239" spans="2:12" x14ac:dyDescent="0.3">
      <c r="B239">
        <v>794</v>
      </c>
      <c r="D239" s="15">
        <f t="shared" si="15"/>
        <v>1192192.1921921922</v>
      </c>
      <c r="E239" s="18" cm="1">
        <f t="array" ref="E239">ABCCob($O$10,$P$10,$Q$10,$D239/$AE$10)</f>
        <v>0.79106097326025193</v>
      </c>
      <c r="F239" s="18" cm="1">
        <f t="array" ref="F239">ABCCob($O$11,$P$11,$Q$11,$D239/$AE$11)</f>
        <v>0.54209888577301579</v>
      </c>
      <c r="G239" s="18" cm="1">
        <f t="array" ref="G239">ABCCob($O$12,$P$12,$Q$12,$D239/$AE$12)</f>
        <v>0.37302419710648238</v>
      </c>
      <c r="H239" s="18" cm="1">
        <f t="array" ref="H239">ABCCob($O$13,$P$13,$Q$13,$D239/$AE$13)</f>
        <v>0.14840486203373082</v>
      </c>
      <c r="I239" s="18" t="e" cm="1">
        <f t="array" ref="I239">ABCCob($O$14,$P$14,$Q$14,$D239/$AE$14)</f>
        <v>#VALUE!</v>
      </c>
      <c r="J239" s="18" t="e" cm="1">
        <f t="array" ref="J239">ABCCob($O$15,$P$15,$Q$15,$D239/$AE$15)</f>
        <v>#VALUE!</v>
      </c>
      <c r="K239" s="18" t="e" cm="1">
        <f t="array" ref="K239">ABCCob($O$16,$P$16,$Q$16,$D239/$AE$16)</f>
        <v>#VALUE!</v>
      </c>
      <c r="L239" s="18" t="e" cm="1">
        <f t="array" ref="L239">ABCCob($O$17,$P$17,$Q$17,$D239/$AE$17)</f>
        <v>#VALUE!</v>
      </c>
    </row>
    <row r="240" spans="2:12" x14ac:dyDescent="0.3">
      <c r="B240">
        <v>793</v>
      </c>
      <c r="D240" s="15">
        <f t="shared" si="15"/>
        <v>1190690.6906906907</v>
      </c>
      <c r="E240" s="18" cm="1">
        <f t="array" ref="E240">ABCCob($O$10,$P$10,$Q$10,$D240/$AE$10)</f>
        <v>0.79099014230394393</v>
      </c>
      <c r="F240" s="18" cm="1">
        <f t="array" ref="F240">ABCCob($O$11,$P$11,$Q$11,$D240/$AE$11)</f>
        <v>0.54193031048802065</v>
      </c>
      <c r="G240" s="18" cm="1">
        <f t="array" ref="G240">ABCCob($O$12,$P$12,$Q$12,$D240/$AE$12)</f>
        <v>0.3729114086948136</v>
      </c>
      <c r="H240" s="18" cm="1">
        <f t="array" ref="H240">ABCCob($O$13,$P$13,$Q$13,$D240/$AE$13)</f>
        <v>0.14836560401971163</v>
      </c>
      <c r="I240" s="18" t="e" cm="1">
        <f t="array" ref="I240">ABCCob($O$14,$P$14,$Q$14,$D240/$AE$14)</f>
        <v>#VALUE!</v>
      </c>
      <c r="J240" s="18" t="e" cm="1">
        <f t="array" ref="J240">ABCCob($O$15,$P$15,$Q$15,$D240/$AE$15)</f>
        <v>#VALUE!</v>
      </c>
      <c r="K240" s="18" t="e" cm="1">
        <f t="array" ref="K240">ABCCob($O$16,$P$16,$Q$16,$D240/$AE$16)</f>
        <v>#VALUE!</v>
      </c>
      <c r="L240" s="18" t="e" cm="1">
        <f t="array" ref="L240">ABCCob($O$17,$P$17,$Q$17,$D240/$AE$17)</f>
        <v>#VALUE!</v>
      </c>
    </row>
    <row r="241" spans="2:12" x14ac:dyDescent="0.3">
      <c r="B241">
        <v>792</v>
      </c>
      <c r="D241" s="15">
        <f t="shared" si="15"/>
        <v>1189189.1891891891</v>
      </c>
      <c r="E241" s="18" cm="1">
        <f t="array" ref="E241">ABCCob($O$10,$P$10,$Q$10,$D241/$AE$10)</f>
        <v>0.79091915329718487</v>
      </c>
      <c r="F241" s="18" cm="1">
        <f t="array" ref="F241">ABCCob($O$11,$P$11,$Q$11,$D241/$AE$11)</f>
        <v>0.54176141425166713</v>
      </c>
      <c r="G241" s="18" cm="1">
        <f t="array" ref="G241">ABCCob($O$12,$P$12,$Q$12,$D241/$AE$12)</f>
        <v>0.3727983777518214</v>
      </c>
      <c r="H241" s="18" cm="1">
        <f t="array" ref="H241">ABCCob($O$13,$P$13,$Q$13,$D241/$AE$13)</f>
        <v>0.14832627044023997</v>
      </c>
      <c r="I241" s="18" t="e" cm="1">
        <f t="array" ref="I241">ABCCob($O$14,$P$14,$Q$14,$D241/$AE$14)</f>
        <v>#VALUE!</v>
      </c>
      <c r="J241" s="18" t="e" cm="1">
        <f t="array" ref="J241">ABCCob($O$15,$P$15,$Q$15,$D241/$AE$15)</f>
        <v>#VALUE!</v>
      </c>
      <c r="K241" s="18" t="e" cm="1">
        <f t="array" ref="K241">ABCCob($O$16,$P$16,$Q$16,$D241/$AE$16)</f>
        <v>#VALUE!</v>
      </c>
      <c r="L241" s="18" t="e" cm="1">
        <f t="array" ref="L241">ABCCob($O$17,$P$17,$Q$17,$D241/$AE$17)</f>
        <v>#VALUE!</v>
      </c>
    </row>
    <row r="242" spans="2:12" x14ac:dyDescent="0.3">
      <c r="B242">
        <v>791</v>
      </c>
      <c r="D242" s="15">
        <f t="shared" si="15"/>
        <v>1187687.6876876878</v>
      </c>
      <c r="E242" s="18" cm="1">
        <f t="array" ref="E242">ABCCob($O$10,$P$10,$Q$10,$D242/$AE$10)</f>
        <v>0.79084800570059943</v>
      </c>
      <c r="F242" s="18" cm="1">
        <f t="array" ref="F242">ABCCob($O$11,$P$11,$Q$11,$D242/$AE$11)</f>
        <v>0.54159219614707876</v>
      </c>
      <c r="G242" s="18" cm="1">
        <f t="array" ref="G242">ABCCob($O$12,$P$12,$Q$12,$D242/$AE$12)</f>
        <v>0.37268510353057149</v>
      </c>
      <c r="H242" s="18" cm="1">
        <f t="array" ref="H242">ABCCob($O$13,$P$13,$Q$13,$D242/$AE$13)</f>
        <v>0.14828686107356867</v>
      </c>
      <c r="I242" s="18" t="e" cm="1">
        <f t="array" ref="I242">ABCCob($O$14,$P$14,$Q$14,$D242/$AE$14)</f>
        <v>#VALUE!</v>
      </c>
      <c r="J242" s="18" t="e" cm="1">
        <f t="array" ref="J242">ABCCob($O$15,$P$15,$Q$15,$D242/$AE$15)</f>
        <v>#VALUE!</v>
      </c>
      <c r="K242" s="18" t="e" cm="1">
        <f t="array" ref="K242">ABCCob($O$16,$P$16,$Q$16,$D242/$AE$16)</f>
        <v>#VALUE!</v>
      </c>
      <c r="L242" s="18" t="e" cm="1">
        <f t="array" ref="L242">ABCCob($O$17,$P$17,$Q$17,$D242/$AE$17)</f>
        <v>#VALUE!</v>
      </c>
    </row>
    <row r="243" spans="2:12" x14ac:dyDescent="0.3">
      <c r="B243">
        <v>790</v>
      </c>
      <c r="D243" s="15">
        <f t="shared" si="15"/>
        <v>1186186.1861861863</v>
      </c>
      <c r="E243" s="18" cm="1">
        <f t="array" ref="E243">ABCCob($O$10,$P$10,$Q$10,$D243/$AE$10)</f>
        <v>0.79077669897233138</v>
      </c>
      <c r="F243" s="18" cm="1">
        <f t="array" ref="F243">ABCCob($O$11,$P$11,$Q$11,$D243/$AE$11)</f>
        <v>0.54142265525388433</v>
      </c>
      <c r="G243" s="18" cm="1">
        <f t="array" ref="G243">ABCCob($O$12,$P$12,$Q$12,$D243/$AE$12)</f>
        <v>0.37257158528115808</v>
      </c>
      <c r="H243" s="18" cm="1">
        <f t="array" ref="H243">ABCCob($O$13,$P$13,$Q$13,$D243/$AE$13)</f>
        <v>0.14824737569707375</v>
      </c>
      <c r="I243" s="18" t="e" cm="1">
        <f t="array" ref="I243">ABCCob($O$14,$P$14,$Q$14,$D243/$AE$14)</f>
        <v>#VALUE!</v>
      </c>
      <c r="J243" s="18" t="e" cm="1">
        <f t="array" ref="J243">ABCCob($O$15,$P$15,$Q$15,$D243/$AE$15)</f>
        <v>#VALUE!</v>
      </c>
      <c r="K243" s="18" t="e" cm="1">
        <f t="array" ref="K243">ABCCob($O$16,$P$16,$Q$16,$D243/$AE$16)</f>
        <v>#VALUE!</v>
      </c>
      <c r="L243" s="18" t="e" cm="1">
        <f t="array" ref="L243">ABCCob($O$17,$P$17,$Q$17,$D243/$AE$17)</f>
        <v>#VALUE!</v>
      </c>
    </row>
    <row r="244" spans="2:12" x14ac:dyDescent="0.3">
      <c r="B244">
        <v>789</v>
      </c>
      <c r="D244" s="15">
        <f t="shared" si="15"/>
        <v>1184684.6846846847</v>
      </c>
      <c r="E244" s="18" cm="1">
        <f t="array" ref="E244">ABCCob($O$10,$P$10,$Q$10,$D244/$AE$10)</f>
        <v>0.79070523256802894</v>
      </c>
      <c r="F244" s="18" cm="1">
        <f t="array" ref="F244">ABCCob($O$11,$P$11,$Q$11,$D244/$AE$11)</f>
        <v>0.54125279064820231</v>
      </c>
      <c r="G244" s="18" cm="1">
        <f t="array" ref="G244">ABCCob($O$12,$P$12,$Q$12,$D244/$AE$12)</f>
        <v>0.37245782225068963</v>
      </c>
      <c r="H244" s="18" cm="1">
        <f t="array" ref="H244">ABCCob($O$13,$P$13,$Q$13,$D244/$AE$13)</f>
        <v>0.14820781408725006</v>
      </c>
      <c r="I244" s="18" t="e" cm="1">
        <f t="array" ref="I244">ABCCob($O$14,$P$14,$Q$14,$D244/$AE$14)</f>
        <v>#VALUE!</v>
      </c>
      <c r="J244" s="18" t="e" cm="1">
        <f t="array" ref="J244">ABCCob($O$15,$P$15,$Q$15,$D244/$AE$15)</f>
        <v>#VALUE!</v>
      </c>
      <c r="K244" s="18" t="e" cm="1">
        <f t="array" ref="K244">ABCCob($O$16,$P$16,$Q$16,$D244/$AE$16)</f>
        <v>#VALUE!</v>
      </c>
      <c r="L244" s="18" t="e" cm="1">
        <f t="array" ref="L244">ABCCob($O$17,$P$17,$Q$17,$D244/$AE$17)</f>
        <v>#VALUE!</v>
      </c>
    </row>
    <row r="245" spans="2:12" x14ac:dyDescent="0.3">
      <c r="B245">
        <v>788</v>
      </c>
      <c r="D245" s="15">
        <f t="shared" si="15"/>
        <v>1183183.1831831832</v>
      </c>
      <c r="E245" s="18" cm="1">
        <f t="array" ref="E245">ABCCob($O$10,$P$10,$Q$10,$D245/$AE$10)</f>
        <v>0.79063360594083021</v>
      </c>
      <c r="F245" s="18" cm="1">
        <f t="array" ref="F245">ABCCob($O$11,$P$11,$Q$11,$D245/$AE$11)</f>
        <v>0.54108260140262332</v>
      </c>
      <c r="G245" s="18" cm="1">
        <f t="array" ref="G245">ABCCob($O$12,$P$12,$Q$12,$D245/$AE$12)</f>
        <v>0.37234381368327418</v>
      </c>
      <c r="H245" s="18" cm="1">
        <f t="array" ref="H245">ABCCob($O$13,$P$13,$Q$13,$D245/$AE$13)</f>
        <v>0.148168176019707</v>
      </c>
      <c r="I245" s="18" t="e" cm="1">
        <f t="array" ref="I245">ABCCob($O$14,$P$14,$Q$14,$D245/$AE$14)</f>
        <v>#VALUE!</v>
      </c>
      <c r="J245" s="18" t="e" cm="1">
        <f t="array" ref="J245">ABCCob($O$15,$P$15,$Q$15,$D245/$AE$15)</f>
        <v>#VALUE!</v>
      </c>
      <c r="K245" s="18" t="e" cm="1">
        <f t="array" ref="K245">ABCCob($O$16,$P$16,$Q$16,$D245/$AE$16)</f>
        <v>#VALUE!</v>
      </c>
      <c r="L245" s="18" t="e" cm="1">
        <f t="array" ref="L245">ABCCob($O$17,$P$17,$Q$17,$D245/$AE$17)</f>
        <v>#VALUE!</v>
      </c>
    </row>
    <row r="246" spans="2:12" x14ac:dyDescent="0.3">
      <c r="B246">
        <v>787</v>
      </c>
      <c r="D246" s="15">
        <f t="shared" si="15"/>
        <v>1181681.6816816817</v>
      </c>
      <c r="E246" s="18" cm="1">
        <f t="array" ref="E246">ABCCob($O$10,$P$10,$Q$10,$D246/$AE$10)</f>
        <v>0.79056181854134921</v>
      </c>
      <c r="F246" s="18" cm="1">
        <f t="array" ref="F246">ABCCob($O$11,$P$11,$Q$11,$D246/$AE$11)</f>
        <v>0.54091208658619327</v>
      </c>
      <c r="G246" s="18" cm="1">
        <f t="array" ref="G246">ABCCob($O$12,$P$12,$Q$12,$D246/$AE$12)</f>
        <v>0.37222955882000514</v>
      </c>
      <c r="H246" s="18" cm="1">
        <f t="array" ref="H246">ABCCob($O$13,$P$13,$Q$13,$D246/$AE$13)</f>
        <v>0.14812846126916385</v>
      </c>
      <c r="I246" s="18" t="e" cm="1">
        <f t="array" ref="I246">ABCCob($O$14,$P$14,$Q$14,$D246/$AE$14)</f>
        <v>#VALUE!</v>
      </c>
      <c r="J246" s="18" t="e" cm="1">
        <f t="array" ref="J246">ABCCob($O$15,$P$15,$Q$15,$D246/$AE$15)</f>
        <v>#VALUE!</v>
      </c>
      <c r="K246" s="18" t="e" cm="1">
        <f t="array" ref="K246">ABCCob($O$16,$P$16,$Q$16,$D246/$AE$16)</f>
        <v>#VALUE!</v>
      </c>
      <c r="L246" s="18" t="e" cm="1">
        <f t="array" ref="L246">ABCCob($O$17,$P$17,$Q$17,$D246/$AE$17)</f>
        <v>#VALUE!</v>
      </c>
    </row>
    <row r="247" spans="2:12" x14ac:dyDescent="0.3">
      <c r="B247">
        <v>786</v>
      </c>
      <c r="D247" s="15">
        <f t="shared" si="15"/>
        <v>1180180.1801801801</v>
      </c>
      <c r="E247" s="18" cm="1">
        <f t="array" ref="E247">ABCCob($O$10,$P$10,$Q$10,$D247/$AE$10)</f>
        <v>0.79048986981766067</v>
      </c>
      <c r="F247" s="18" cm="1">
        <f t="array" ref="F247">ABCCob($O$11,$P$11,$Q$11,$D247/$AE$11)</f>
        <v>0.54074124526439715</v>
      </c>
      <c r="G247" s="18" cm="1">
        <f t="array" ref="G247">ABCCob($O$12,$P$12,$Q$12,$D247/$AE$12)</f>
        <v>0.37211505689894625</v>
      </c>
      <c r="H247" s="18" cm="1">
        <f t="array" ref="H247">ABCCob($O$13,$P$13,$Q$13,$D247/$AE$13)</f>
        <v>0.14808866960944558</v>
      </c>
      <c r="I247" s="18" t="e" cm="1">
        <f t="array" ref="I247">ABCCob($O$14,$P$14,$Q$14,$D247/$AE$14)</f>
        <v>#VALUE!</v>
      </c>
      <c r="J247" s="18" t="e" cm="1">
        <f t="array" ref="J247">ABCCob($O$15,$P$15,$Q$15,$D247/$AE$15)</f>
        <v>#VALUE!</v>
      </c>
      <c r="K247" s="18" t="e" cm="1">
        <f t="array" ref="K247">ABCCob($O$16,$P$16,$Q$16,$D247/$AE$16)</f>
        <v>#VALUE!</v>
      </c>
      <c r="L247" s="18" t="e" cm="1">
        <f t="array" ref="L247">ABCCob($O$17,$P$17,$Q$17,$D247/$AE$17)</f>
        <v>#VALUE!</v>
      </c>
    </row>
    <row r="248" spans="2:12" x14ac:dyDescent="0.3">
      <c r="B248">
        <v>785</v>
      </c>
      <c r="D248" s="15">
        <f t="shared" si="15"/>
        <v>1178678.6786786788</v>
      </c>
      <c r="E248" s="18" cm="1">
        <f t="array" ref="E248">ABCCob($O$10,$P$10,$Q$10,$D248/$AE$10)</f>
        <v>0.79041775921528523</v>
      </c>
      <c r="F248" s="18" cm="1">
        <f t="array" ref="F248">ABCCob($O$11,$P$11,$Q$11,$D248/$AE$11)</f>
        <v>0.54057007649914113</v>
      </c>
      <c r="G248" s="18" cm="1">
        <f t="array" ref="G248">ABCCob($O$12,$P$12,$Q$12,$D248/$AE$12)</f>
        <v>0.37200030715511723</v>
      </c>
      <c r="H248" s="18" cm="1">
        <f t="array" ref="H248">ABCCob($O$13,$P$13,$Q$13,$D248/$AE$13)</f>
        <v>0.14804880081347824</v>
      </c>
      <c r="I248" s="18" t="e" cm="1">
        <f t="array" ref="I248">ABCCob($O$14,$P$14,$Q$14,$D248/$AE$14)</f>
        <v>#VALUE!</v>
      </c>
      <c r="J248" s="18" t="e" cm="1">
        <f t="array" ref="J248">ABCCob($O$15,$P$15,$Q$15,$D248/$AE$15)</f>
        <v>#VALUE!</v>
      </c>
      <c r="K248" s="18" t="e" cm="1">
        <f t="array" ref="K248">ABCCob($O$16,$P$16,$Q$16,$D248/$AE$16)</f>
        <v>#VALUE!</v>
      </c>
      <c r="L248" s="18" t="e" cm="1">
        <f t="array" ref="L248">ABCCob($O$17,$P$17,$Q$17,$D248/$AE$17)</f>
        <v>#VALUE!</v>
      </c>
    </row>
    <row r="249" spans="2:12" x14ac:dyDescent="0.3">
      <c r="B249">
        <v>784</v>
      </c>
      <c r="D249" s="15">
        <f t="shared" si="15"/>
        <v>1177177.177177177</v>
      </c>
      <c r="E249" s="18" cm="1">
        <f t="array" ref="E249">ABCCob($O$10,$P$10,$Q$10,$D249/$AE$10)</f>
        <v>0.79034548617717482</v>
      </c>
      <c r="F249" s="18" cm="1">
        <f t="array" ref="F249">ABCCob($O$11,$P$11,$Q$11,$D249/$AE$11)</f>
        <v>0.54039857934873592</v>
      </c>
      <c r="G249" s="18" cm="1">
        <f t="array" ref="G249">ABCCob($O$12,$P$12,$Q$12,$D249/$AE$12)</f>
        <v>0.3718853088204786</v>
      </c>
      <c r="H249" s="18" cm="1">
        <f t="array" ref="H249">ABCCob($O$13,$P$13,$Q$13,$D249/$AE$13)</f>
        <v>0.14800885465328445</v>
      </c>
      <c r="I249" s="18" t="e" cm="1">
        <f t="array" ref="I249">ABCCob($O$14,$P$14,$Q$14,$D249/$AE$14)</f>
        <v>#VALUE!</v>
      </c>
      <c r="J249" s="18" t="e" cm="1">
        <f t="array" ref="J249">ABCCob($O$15,$P$15,$Q$15,$D249/$AE$15)</f>
        <v>#VALUE!</v>
      </c>
      <c r="K249" s="18" t="e" cm="1">
        <f t="array" ref="K249">ABCCob($O$16,$P$16,$Q$16,$D249/$AE$16)</f>
        <v>#VALUE!</v>
      </c>
      <c r="L249" s="18" t="e" cm="1">
        <f t="array" ref="L249">ABCCob($O$17,$P$17,$Q$17,$D249/$AE$17)</f>
        <v>#VALUE!</v>
      </c>
    </row>
    <row r="250" spans="2:12" x14ac:dyDescent="0.3">
      <c r="B250">
        <v>783</v>
      </c>
      <c r="D250" s="15">
        <f t="shared" si="15"/>
        <v>1175675.6756756757</v>
      </c>
      <c r="E250" s="18" cm="1">
        <f t="array" ref="E250">ABCCob($O$10,$P$10,$Q$10,$D250/$AE$10)</f>
        <v>0.79027305014369764</v>
      </c>
      <c r="F250" s="18" cm="1">
        <f t="array" ref="F250">ABCCob($O$11,$P$11,$Q$11,$D250/$AE$11)</f>
        <v>0.54022675286787925</v>
      </c>
      <c r="G250" s="18" cm="1">
        <f t="array" ref="G250">ABCCob($O$12,$P$12,$Q$12,$D250/$AE$12)</f>
        <v>0.37177006112391731</v>
      </c>
      <c r="H250" s="18" cm="1">
        <f t="array" ref="H250">ABCCob($O$13,$P$13,$Q$13,$D250/$AE$13)</f>
        <v>0.14796883089997892</v>
      </c>
      <c r="I250" s="18" t="e" cm="1">
        <f t="array" ref="I250">ABCCob($O$14,$P$14,$Q$14,$D250/$AE$14)</f>
        <v>#VALUE!</v>
      </c>
      <c r="J250" s="18" t="e" cm="1">
        <f t="array" ref="J250">ABCCob($O$15,$P$15,$Q$15,$D250/$AE$15)</f>
        <v>#VALUE!</v>
      </c>
      <c r="K250" s="18" t="e" cm="1">
        <f t="array" ref="K250">ABCCob($O$16,$P$16,$Q$16,$D250/$AE$16)</f>
        <v>#VALUE!</v>
      </c>
      <c r="L250" s="18" t="e" cm="1">
        <f t="array" ref="L250">ABCCob($O$17,$P$17,$Q$17,$D250/$AE$17)</f>
        <v>#VALUE!</v>
      </c>
    </row>
    <row r="251" spans="2:12" x14ac:dyDescent="0.3">
      <c r="B251">
        <v>782</v>
      </c>
      <c r="D251" s="15">
        <f t="shared" si="15"/>
        <v>1174174.1741741742</v>
      </c>
      <c r="E251" s="18" cm="1">
        <f t="array" ref="E251">ABCCob($O$10,$P$10,$Q$10,$D251/$AE$10)</f>
        <v>0.79020045055262311</v>
      </c>
      <c r="F251" s="18" cm="1">
        <f t="array" ref="F251">ABCCob($O$11,$P$11,$Q$11,$D251/$AE$11)</f>
        <v>0.54005459610763895</v>
      </c>
      <c r="G251" s="18" cm="1">
        <f t="array" ref="G251">ABCCob($O$12,$P$12,$Q$12,$D251/$AE$12)</f>
        <v>0.37165456329123125</v>
      </c>
      <c r="H251" s="18" cm="1">
        <f t="array" ref="H251">ABCCob($O$13,$P$13,$Q$13,$D251/$AE$13)</f>
        <v>0.14792872932376391</v>
      </c>
      <c r="I251" s="18" t="e" cm="1">
        <f t="array" ref="I251">ABCCob($O$14,$P$14,$Q$14,$D251/$AE$14)</f>
        <v>#VALUE!</v>
      </c>
      <c r="J251" s="18" t="e" cm="1">
        <f t="array" ref="J251">ABCCob($O$15,$P$15,$Q$15,$D251/$AE$15)</f>
        <v>#VALUE!</v>
      </c>
      <c r="K251" s="18" t="e" cm="1">
        <f t="array" ref="K251">ABCCob($O$16,$P$16,$Q$16,$D251/$AE$16)</f>
        <v>#VALUE!</v>
      </c>
      <c r="L251" s="18" t="e" cm="1">
        <f t="array" ref="L251">ABCCob($O$17,$P$17,$Q$17,$D251/$AE$17)</f>
        <v>#VALUE!</v>
      </c>
    </row>
    <row r="252" spans="2:12" x14ac:dyDescent="0.3">
      <c r="B252">
        <v>781</v>
      </c>
      <c r="D252" s="15">
        <f t="shared" si="15"/>
        <v>1172672.6726726727</v>
      </c>
      <c r="E252" s="18" cm="1">
        <f t="array" ref="E252">ABCCob($O$10,$P$10,$Q$10,$D252/$AE$10)</f>
        <v>0.79012768683910628</v>
      </c>
      <c r="F252" s="18" cm="1">
        <f t="array" ref="F252">ABCCob($O$11,$P$11,$Q$11,$D252/$AE$11)</f>
        <v>0.53988210811543491</v>
      </c>
      <c r="G252" s="18" cm="1">
        <f t="array" ref="G252">ABCCob($O$12,$P$12,$Q$12,$D252/$AE$12)</f>
        <v>0.3715388145451145</v>
      </c>
      <c r="H252" s="18" cm="1">
        <f t="array" ref="H252">ABCCob($O$13,$P$13,$Q$13,$D252/$AE$13)</f>
        <v>0.14788854969392456</v>
      </c>
      <c r="I252" s="18" t="e" cm="1">
        <f t="array" ref="I252">ABCCob($O$14,$P$14,$Q$14,$D252/$AE$14)</f>
        <v>#VALUE!</v>
      </c>
      <c r="J252" s="18" t="e" cm="1">
        <f t="array" ref="J252">ABCCob($O$15,$P$15,$Q$15,$D252/$AE$15)</f>
        <v>#VALUE!</v>
      </c>
      <c r="K252" s="18" t="e" cm="1">
        <f t="array" ref="K252">ABCCob($O$16,$P$16,$Q$16,$D252/$AE$16)</f>
        <v>#VALUE!</v>
      </c>
      <c r="L252" s="18" t="e" cm="1">
        <f t="array" ref="L252">ABCCob($O$17,$P$17,$Q$17,$D252/$AE$17)</f>
        <v>#VALUE!</v>
      </c>
    </row>
    <row r="253" spans="2:12" x14ac:dyDescent="0.3">
      <c r="B253">
        <v>780</v>
      </c>
      <c r="D253" s="15">
        <f t="shared" si="15"/>
        <v>1171171.1711711711</v>
      </c>
      <c r="E253" s="18" cm="1">
        <f t="array" ref="E253">ABCCob($O$10,$P$10,$Q$10,$D253/$AE$10)</f>
        <v>0.79005475843567285</v>
      </c>
      <c r="F253" s="18" cm="1">
        <f t="array" ref="F253">ABCCob($O$11,$P$11,$Q$11,$D253/$AE$11)</f>
        <v>0.53970928793502226</v>
      </c>
      <c r="G253" s="18" cm="1">
        <f t="array" ref="G253">ABCCob($O$12,$P$12,$Q$12,$D253/$AE$12)</f>
        <v>0.37142281410514211</v>
      </c>
      <c r="H253" s="18" cm="1">
        <f t="array" ref="H253">ABCCob($O$13,$P$13,$Q$13,$D253/$AE$13)</f>
        <v>0.14784829177882439</v>
      </c>
      <c r="I253" s="18" t="e" cm="1">
        <f t="array" ref="I253">ABCCob($O$14,$P$14,$Q$14,$D253/$AE$14)</f>
        <v>#VALUE!</v>
      </c>
      <c r="J253" s="18" t="e" cm="1">
        <f t="array" ref="J253">ABCCob($O$15,$P$15,$Q$15,$D253/$AE$15)</f>
        <v>#VALUE!</v>
      </c>
      <c r="K253" s="18" t="e" cm="1">
        <f t="array" ref="K253">ABCCob($O$16,$P$16,$Q$16,$D253/$AE$16)</f>
        <v>#VALUE!</v>
      </c>
      <c r="L253" s="18" t="e" cm="1">
        <f t="array" ref="L253">ABCCob($O$17,$P$17,$Q$17,$D253/$AE$17)</f>
        <v>#VALUE!</v>
      </c>
    </row>
    <row r="254" spans="2:12" x14ac:dyDescent="0.3">
      <c r="B254">
        <v>779</v>
      </c>
      <c r="D254" s="15">
        <f t="shared" si="15"/>
        <v>1169669.6696696696</v>
      </c>
      <c r="E254" s="18" cm="1">
        <f t="array" ref="E254">ABCCob($O$10,$P$10,$Q$10,$D254/$AE$10)</f>
        <v>0.78998166477220411</v>
      </c>
      <c r="F254" s="18" cm="1">
        <f t="array" ref="F254">ABCCob($O$11,$P$11,$Q$11,$D254/$AE$11)</f>
        <v>0.53953613460647309</v>
      </c>
      <c r="G254" s="18" cm="1">
        <f t="array" ref="G254">ABCCob($O$12,$P$12,$Q$12,$D254/$AE$12)</f>
        <v>0.3713065611877549</v>
      </c>
      <c r="H254" s="18" cm="1">
        <f t="array" ref="H254">ABCCob($O$13,$P$13,$Q$13,$D254/$AE$13)</f>
        <v>0.14780795534590049</v>
      </c>
      <c r="I254" s="18" t="e" cm="1">
        <f t="array" ref="I254">ABCCob($O$14,$P$14,$Q$14,$D254/$AE$14)</f>
        <v>#VALUE!</v>
      </c>
      <c r="J254" s="18" t="e" cm="1">
        <f t="array" ref="J254">ABCCob($O$15,$P$15,$Q$15,$D254/$AE$15)</f>
        <v>#VALUE!</v>
      </c>
      <c r="K254" s="18" t="e" cm="1">
        <f t="array" ref="K254">ABCCob($O$16,$P$16,$Q$16,$D254/$AE$16)</f>
        <v>#VALUE!</v>
      </c>
      <c r="L254" s="18" t="e" cm="1">
        <f t="array" ref="L254">ABCCob($O$17,$P$17,$Q$17,$D254/$AE$17)</f>
        <v>#VALUE!</v>
      </c>
    </row>
    <row r="255" spans="2:12" x14ac:dyDescent="0.3">
      <c r="B255">
        <v>778</v>
      </c>
      <c r="D255" s="15">
        <f t="shared" si="15"/>
        <v>1168168.168168168</v>
      </c>
      <c r="E255" s="18" cm="1">
        <f t="array" ref="E255">ABCCob($O$10,$P$10,$Q$10,$D255/$AE$10)</f>
        <v>0.78990840527592043</v>
      </c>
      <c r="F255" s="18" cm="1">
        <f t="array" ref="F255">ABCCob($O$11,$P$11,$Q$11,$D255/$AE$11)</f>
        <v>0.539362647166159</v>
      </c>
      <c r="G255" s="18" cm="1">
        <f t="array" ref="G255">ABCCob($O$12,$P$12,$Q$12,$D255/$AE$12)</f>
        <v>0.37119005500624408</v>
      </c>
      <c r="H255" s="18" cm="1">
        <f t="array" ref="H255">ABCCob($O$13,$P$13,$Q$13,$D255/$AE$13)</f>
        <v>0.14776754016165913</v>
      </c>
      <c r="I255" s="18" t="e" cm="1">
        <f t="array" ref="I255">ABCCob($O$14,$P$14,$Q$14,$D255/$AE$14)</f>
        <v>#VALUE!</v>
      </c>
      <c r="J255" s="18" t="e" cm="1">
        <f t="array" ref="J255">ABCCob($O$15,$P$15,$Q$15,$D255/$AE$15)</f>
        <v>#VALUE!</v>
      </c>
      <c r="K255" s="18" t="e" cm="1">
        <f t="array" ref="K255">ABCCob($O$16,$P$16,$Q$16,$D255/$AE$16)</f>
        <v>#VALUE!</v>
      </c>
      <c r="L255" s="18" t="e" cm="1">
        <f t="array" ref="L255">ABCCob($O$17,$P$17,$Q$17,$D255/$AE$17)</f>
        <v>#VALUE!</v>
      </c>
    </row>
    <row r="256" spans="2:12" x14ac:dyDescent="0.3">
      <c r="B256">
        <v>777</v>
      </c>
      <c r="D256" s="15">
        <f t="shared" si="15"/>
        <v>1166666.6666666667</v>
      </c>
      <c r="E256" s="18" cm="1">
        <f t="array" ref="E256">ABCCob($O$10,$P$10,$Q$10,$D256/$AE$10)</f>
        <v>0.78983497937136671</v>
      </c>
      <c r="F256" s="18" cm="1">
        <f t="array" ref="F256">ABCCob($O$11,$P$11,$Q$11,$D256/$AE$11)</f>
        <v>0.53918882464673323</v>
      </c>
      <c r="G256" s="18" cm="1">
        <f t="array" ref="G256">ABCCob($O$12,$P$12,$Q$12,$D256/$AE$12)</f>
        <v>0.37107329477073603</v>
      </c>
      <c r="H256" s="18" cm="1">
        <f t="array" ref="H256">ABCCob($O$13,$P$13,$Q$13,$D256/$AE$13)</f>
        <v>0.14772704599167075</v>
      </c>
      <c r="I256" s="18" t="e" cm="1">
        <f t="array" ref="I256">ABCCob($O$14,$P$14,$Q$14,$D256/$AE$14)</f>
        <v>#VALUE!</v>
      </c>
      <c r="J256" s="18" t="e" cm="1">
        <f t="array" ref="J256">ABCCob($O$15,$P$15,$Q$15,$D256/$AE$15)</f>
        <v>#VALUE!</v>
      </c>
      <c r="K256" s="18" t="e" cm="1">
        <f t="array" ref="K256">ABCCob($O$16,$P$16,$Q$16,$D256/$AE$16)</f>
        <v>#VALUE!</v>
      </c>
      <c r="L256" s="18" t="e" cm="1">
        <f t="array" ref="L256">ABCCob($O$17,$P$17,$Q$17,$D256/$AE$17)</f>
        <v>#VALUE!</v>
      </c>
    </row>
    <row r="257" spans="2:12" x14ac:dyDescent="0.3">
      <c r="B257">
        <v>776</v>
      </c>
      <c r="D257" s="15">
        <f t="shared" si="15"/>
        <v>1165165.1651651652</v>
      </c>
      <c r="E257" s="18" cm="1">
        <f t="array" ref="E257">ABCCob($O$10,$P$10,$Q$10,$D257/$AE$10)</f>
        <v>0.78976138648039595</v>
      </c>
      <c r="F257" s="18" cm="1">
        <f t="array" ref="F257">ABCCob($O$11,$P$11,$Q$11,$D257/$AE$11)</f>
        <v>0.53901466607711279</v>
      </c>
      <c r="G257" s="18" cm="1">
        <f t="array" ref="G257">ABCCob($O$12,$P$12,$Q$12,$D257/$AE$12)</f>
        <v>0.37095627968817652</v>
      </c>
      <c r="H257" s="18" cm="1">
        <f t="array" ref="H257">ABCCob($O$13,$P$13,$Q$13,$D257/$AE$13)</f>
        <v>0.14768647260056542</v>
      </c>
      <c r="I257" s="18" t="e" cm="1">
        <f t="array" ref="I257">ABCCob($O$14,$P$14,$Q$14,$D257/$AE$14)</f>
        <v>#VALUE!</v>
      </c>
      <c r="J257" s="18" t="e" cm="1">
        <f t="array" ref="J257">ABCCob($O$15,$P$15,$Q$15,$D257/$AE$15)</f>
        <v>#VALUE!</v>
      </c>
      <c r="K257" s="18" t="e" cm="1">
        <f t="array" ref="K257">ABCCob($O$16,$P$16,$Q$16,$D257/$AE$16)</f>
        <v>#VALUE!</v>
      </c>
      <c r="L257" s="18" t="e" cm="1">
        <f t="array" ref="L257">ABCCob($O$17,$P$17,$Q$17,$D257/$AE$17)</f>
        <v>#VALUE!</v>
      </c>
    </row>
    <row r="258" spans="2:12" x14ac:dyDescent="0.3">
      <c r="B258">
        <v>775</v>
      </c>
      <c r="D258" s="15">
        <f t="shared" si="15"/>
        <v>1163663.6636636637</v>
      </c>
      <c r="E258" s="18" cm="1">
        <f t="array" ref="E258">ABCCob($O$10,$P$10,$Q$10,$D258/$AE$10)</f>
        <v>0.78968762602215348</v>
      </c>
      <c r="F258" s="18" cm="1">
        <f t="array" ref="F258">ABCCob($O$11,$P$11,$Q$11,$D258/$AE$11)</f>
        <v>0.53884017048246036</v>
      </c>
      <c r="G258" s="18" cm="1">
        <f t="array" ref="G258">ABCCob($O$12,$P$12,$Q$12,$D258/$AE$12)</f>
        <v>0.37083900896231542</v>
      </c>
      <c r="H258" s="18" cm="1">
        <f t="array" ref="H258">ABCCob($O$13,$P$13,$Q$13,$D258/$AE$13)</f>
        <v>0.14764581975202806</v>
      </c>
      <c r="I258" s="18" t="e" cm="1">
        <f t="array" ref="I258">ABCCob($O$14,$P$14,$Q$14,$D258/$AE$14)</f>
        <v>#VALUE!</v>
      </c>
      <c r="J258" s="18" t="e" cm="1">
        <f t="array" ref="J258">ABCCob($O$15,$P$15,$Q$15,$D258/$AE$15)</f>
        <v>#VALUE!</v>
      </c>
      <c r="K258" s="18" t="e" cm="1">
        <f t="array" ref="K258">ABCCob($O$16,$P$16,$Q$16,$D258/$AE$16)</f>
        <v>#VALUE!</v>
      </c>
      <c r="L258" s="18" t="e" cm="1">
        <f t="array" ref="L258">ABCCob($O$17,$P$17,$Q$17,$D258/$AE$17)</f>
        <v>#VALUE!</v>
      </c>
    </row>
    <row r="259" spans="2:12" x14ac:dyDescent="0.3">
      <c r="B259">
        <v>774</v>
      </c>
      <c r="D259" s="15">
        <f t="shared" si="15"/>
        <v>1162162.1621621621</v>
      </c>
      <c r="E259" s="18" cm="1">
        <f t="array" ref="E259">ABCCob($O$10,$P$10,$Q$10,$D259/$AE$10)</f>
        <v>0.78961369741306142</v>
      </c>
      <c r="F259" s="18" cm="1">
        <f t="array" ref="F259">ABCCob($O$11,$P$11,$Q$11,$D259/$AE$11)</f>
        <v>0.53866533688416585</v>
      </c>
      <c r="G259" s="18" cm="1">
        <f t="array" ref="G259">ABCCob($O$12,$P$12,$Q$12,$D259/$AE$12)</f>
        <v>0.37072148179369085</v>
      </c>
      <c r="H259" s="18" cm="1">
        <f t="array" ref="H259">ABCCob($O$13,$P$13,$Q$13,$D259/$AE$13)</f>
        <v>0.14760508720879367</v>
      </c>
      <c r="I259" s="18" t="e" cm="1">
        <f t="array" ref="I259">ABCCob($O$14,$P$14,$Q$14,$D259/$AE$14)</f>
        <v>#VALUE!</v>
      </c>
      <c r="J259" s="18" t="e" cm="1">
        <f t="array" ref="J259">ABCCob($O$15,$P$15,$Q$15,$D259/$AE$15)</f>
        <v>#VALUE!</v>
      </c>
      <c r="K259" s="18" t="e" cm="1">
        <f t="array" ref="K259">ABCCob($O$16,$P$16,$Q$16,$D259/$AE$16)</f>
        <v>#VALUE!</v>
      </c>
      <c r="L259" s="18" t="e" cm="1">
        <f t="array" ref="L259">ABCCob($O$17,$P$17,$Q$17,$D259/$AE$17)</f>
        <v>#VALUE!</v>
      </c>
    </row>
    <row r="260" spans="2:12" x14ac:dyDescent="0.3">
      <c r="B260">
        <v>773</v>
      </c>
      <c r="D260" s="15">
        <f t="shared" si="15"/>
        <v>1160660.6606606606</v>
      </c>
      <c r="E260" s="18" cm="1">
        <f t="array" ref="E260">ABCCob($O$10,$P$10,$Q$10,$D260/$AE$10)</f>
        <v>0.78953960006680191</v>
      </c>
      <c r="F260" s="18" cm="1">
        <f t="array" ref="F260">ABCCob($O$11,$P$11,$Q$11,$D260/$AE$11)</f>
        <v>0.53849016429982866</v>
      </c>
      <c r="G260" s="18" cm="1">
        <f t="array" ref="G260">ABCCob($O$12,$P$12,$Q$12,$D260/$AE$12)</f>
        <v>0.37060369737961352</v>
      </c>
      <c r="H260" s="18" cm="1">
        <f t="array" ref="H260">ABCCob($O$13,$P$13,$Q$13,$D260/$AE$13)</f>
        <v>0.14756427473264239</v>
      </c>
      <c r="I260" s="18" t="e" cm="1">
        <f t="array" ref="I260">ABCCob($O$14,$P$14,$Q$14,$D260/$AE$14)</f>
        <v>#VALUE!</v>
      </c>
      <c r="J260" s="18" t="e" cm="1">
        <f t="array" ref="J260">ABCCob($O$15,$P$15,$Q$15,$D260/$AE$15)</f>
        <v>#VALUE!</v>
      </c>
      <c r="K260" s="18" t="e" cm="1">
        <f t="array" ref="K260">ABCCob($O$16,$P$16,$Q$16,$D260/$AE$16)</f>
        <v>#VALUE!</v>
      </c>
      <c r="L260" s="18" t="e" cm="1">
        <f t="array" ref="L260">ABCCob($O$17,$P$17,$Q$17,$D260/$AE$17)</f>
        <v>#VALUE!</v>
      </c>
    </row>
    <row r="261" spans="2:12" x14ac:dyDescent="0.3">
      <c r="B261">
        <v>772</v>
      </c>
      <c r="D261" s="15">
        <f t="shared" si="15"/>
        <v>1159159.1591591593</v>
      </c>
      <c r="E261" s="18" cm="1">
        <f t="array" ref="E261">ABCCob($O$10,$P$10,$Q$10,$D261/$AE$10)</f>
        <v>0.78946533339430158</v>
      </c>
      <c r="F261" s="18" cm="1">
        <f t="array" ref="F261">ABCCob($O$11,$P$11,$Q$11,$D261/$AE$11)</f>
        <v>0.538314651743239</v>
      </c>
      <c r="G261" s="18" cm="1">
        <f t="array" ref="G261">ABCCob($O$12,$P$12,$Q$12,$D261/$AE$12)</f>
        <v>0.37048565491415092</v>
      </c>
      <c r="H261" s="18" cm="1">
        <f t="array" ref="H261">ABCCob($O$13,$P$13,$Q$13,$D261/$AE$13)</f>
        <v>0.14752338208439486</v>
      </c>
      <c r="I261" s="18" t="e" cm="1">
        <f t="array" ref="I261">ABCCob($O$14,$P$14,$Q$14,$D261/$AE$14)</f>
        <v>#VALUE!</v>
      </c>
      <c r="J261" s="18" t="e" cm="1">
        <f t="array" ref="J261">ABCCob($O$15,$P$15,$Q$15,$D261/$AE$15)</f>
        <v>#VALUE!</v>
      </c>
      <c r="K261" s="18" t="e" cm="1">
        <f t="array" ref="K261">ABCCob($O$16,$P$16,$Q$16,$D261/$AE$16)</f>
        <v>#VALUE!</v>
      </c>
      <c r="L261" s="18" t="e" cm="1">
        <f t="array" ref="L261">ABCCob($O$17,$P$17,$Q$17,$D261/$AE$17)</f>
        <v>#VALUE!</v>
      </c>
    </row>
    <row r="262" spans="2:12" x14ac:dyDescent="0.3">
      <c r="B262">
        <v>771</v>
      </c>
      <c r="D262" s="15">
        <f t="shared" si="15"/>
        <v>1157657.6576576577</v>
      </c>
      <c r="E262" s="18" cm="1">
        <f t="array" ref="E262">ABCCob($O$10,$P$10,$Q$10,$D262/$AE$10)</f>
        <v>0.78939089680371477</v>
      </c>
      <c r="F262" s="18" cm="1">
        <f t="array" ref="F262">ABCCob($O$11,$P$11,$Q$11,$D262/$AE$11)</f>
        <v>0.53813879822435939</v>
      </c>
      <c r="G262" s="18" cm="1">
        <f t="array" ref="G262">ABCCob($O$12,$P$12,$Q$12,$D262/$AE$12)</f>
        <v>0.37036735358811124</v>
      </c>
      <c r="H262" s="18" cm="1">
        <f t="array" ref="H262">ABCCob($O$13,$P$13,$Q$13,$D262/$AE$13)</f>
        <v>0.14748240902390719</v>
      </c>
      <c r="I262" s="18" t="e" cm="1">
        <f t="array" ref="I262">ABCCob($O$14,$P$14,$Q$14,$D262/$AE$14)</f>
        <v>#VALUE!</v>
      </c>
      <c r="J262" s="18" t="e" cm="1">
        <f t="array" ref="J262">ABCCob($O$15,$P$15,$Q$15,$D262/$AE$15)</f>
        <v>#VALUE!</v>
      </c>
      <c r="K262" s="18" t="e" cm="1">
        <f t="array" ref="K262">ABCCob($O$16,$P$16,$Q$16,$D262/$AE$16)</f>
        <v>#VALUE!</v>
      </c>
      <c r="L262" s="18" t="e" cm="1">
        <f t="array" ref="L262">ABCCob($O$17,$P$17,$Q$17,$D262/$AE$17)</f>
        <v>#VALUE!</v>
      </c>
    </row>
    <row r="263" spans="2:12" x14ac:dyDescent="0.3">
      <c r="B263">
        <v>770</v>
      </c>
      <c r="D263" s="15">
        <f t="shared" si="15"/>
        <v>1156156.156156156</v>
      </c>
      <c r="E263" s="18" cm="1">
        <f t="array" ref="E263">ABCCob($O$10,$P$10,$Q$10,$D263/$AE$10)</f>
        <v>0.78931628970040746</v>
      </c>
      <c r="F263" s="18" cm="1">
        <f t="array" ref="F263">ABCCob($O$11,$P$11,$Q$11,$D263/$AE$11)</f>
        <v>0.53796260274930607</v>
      </c>
      <c r="G263" s="18" cm="1">
        <f t="array" ref="G263">ABCCob($O$12,$P$12,$Q$12,$D263/$AE$12)</f>
        <v>0.37024879258902732</v>
      </c>
      <c r="H263" s="18" cm="1">
        <f t="array" ref="H263">ABCCob($O$13,$P$13,$Q$13,$D263/$AE$13)</f>
        <v>0.14744135531006614</v>
      </c>
      <c r="I263" s="18" t="e" cm="1">
        <f t="array" ref="I263">ABCCob($O$14,$P$14,$Q$14,$D263/$AE$14)</f>
        <v>#VALUE!</v>
      </c>
      <c r="J263" s="18" t="e" cm="1">
        <f t="array" ref="J263">ABCCob($O$15,$P$15,$Q$15,$D263/$AE$15)</f>
        <v>#VALUE!</v>
      </c>
      <c r="K263" s="18" t="e" cm="1">
        <f t="array" ref="K263">ABCCob($O$16,$P$16,$Q$16,$D263/$AE$16)</f>
        <v>#VALUE!</v>
      </c>
      <c r="L263" s="18" t="e" cm="1">
        <f t="array" ref="L263">ABCCob($O$17,$P$17,$Q$17,$D263/$AE$17)</f>
        <v>#VALUE!</v>
      </c>
    </row>
    <row r="264" spans="2:12" x14ac:dyDescent="0.3">
      <c r="B264">
        <v>769</v>
      </c>
      <c r="D264" s="15">
        <f t="shared" si="15"/>
        <v>1154654.6546546547</v>
      </c>
      <c r="E264" s="18" cm="1">
        <f t="array" ref="E264">ABCCob($O$10,$P$10,$Q$10,$D264/$AE$10)</f>
        <v>0.78924151148694033</v>
      </c>
      <c r="F264" s="18" cm="1">
        <f t="array" ref="F264">ABCCob($O$11,$P$11,$Q$11,$D264/$AE$11)</f>
        <v>0.53778606432033083</v>
      </c>
      <c r="G264" s="18" cm="1">
        <f t="array" ref="G264">ABCCob($O$12,$P$12,$Q$12,$D264/$AE$12)</f>
        <v>0.37012997110114099</v>
      </c>
      <c r="H264" s="18" cm="1">
        <f t="array" ref="H264">ABCCob($O$13,$P$13,$Q$13,$D264/$AE$13)</f>
        <v>0.1474002207007841</v>
      </c>
      <c r="I264" s="18" t="e" cm="1">
        <f t="array" ref="I264">ABCCob($O$14,$P$14,$Q$14,$D264/$AE$14)</f>
        <v>#VALUE!</v>
      </c>
      <c r="J264" s="18" t="e" cm="1">
        <f t="array" ref="J264">ABCCob($O$15,$P$15,$Q$15,$D264/$AE$15)</f>
        <v>#VALUE!</v>
      </c>
      <c r="K264" s="18" t="e" cm="1">
        <f t="array" ref="K264">ABCCob($O$16,$P$16,$Q$16,$D264/$AE$16)</f>
        <v>#VALUE!</v>
      </c>
      <c r="L264" s="18" t="e" cm="1">
        <f t="array" ref="L264">ABCCob($O$17,$P$17,$Q$17,$D264/$AE$17)</f>
        <v>#VALUE!</v>
      </c>
    </row>
    <row r="265" spans="2:12" x14ac:dyDescent="0.3">
      <c r="B265">
        <v>768</v>
      </c>
      <c r="D265" s="15">
        <f t="shared" si="15"/>
        <v>1153153.1531531531</v>
      </c>
      <c r="E265" s="18" cm="1">
        <f t="array" ref="E265">ABCCob($O$10,$P$10,$Q$10,$D265/$AE$10)</f>
        <v>0.78916656156305254</v>
      </c>
      <c r="F265" s="18" cm="1">
        <f t="array" ref="F265">ABCCob($O$11,$P$11,$Q$11,$D265/$AE$11)</f>
        <v>0.53760918193580109</v>
      </c>
      <c r="G265" s="18" cm="1">
        <f t="array" ref="G265">ABCCob($O$12,$P$12,$Q$12,$D265/$AE$12)</f>
        <v>0.37001088830538614</v>
      </c>
      <c r="H265" s="18" cm="1">
        <f t="array" ref="H265">ABCCob($O$13,$P$13,$Q$13,$D265/$AE$13)</f>
        <v>0.14735900495299425</v>
      </c>
      <c r="I265" s="18" t="e" cm="1">
        <f t="array" ref="I265">ABCCob($O$14,$P$14,$Q$14,$D265/$AE$14)</f>
        <v>#VALUE!</v>
      </c>
      <c r="J265" s="18" t="e" cm="1">
        <f t="array" ref="J265">ABCCob($O$15,$P$15,$Q$15,$D265/$AE$15)</f>
        <v>#VALUE!</v>
      </c>
      <c r="K265" s="18" t="e" cm="1">
        <f t="array" ref="K265">ABCCob($O$16,$P$16,$Q$16,$D265/$AE$16)</f>
        <v>#VALUE!</v>
      </c>
      <c r="L265" s="18" t="e" cm="1">
        <f t="array" ref="L265">ABCCob($O$17,$P$17,$Q$17,$D265/$AE$17)</f>
        <v>#VALUE!</v>
      </c>
    </row>
    <row r="266" spans="2:12" x14ac:dyDescent="0.3">
      <c r="B266">
        <v>767</v>
      </c>
      <c r="D266" s="15">
        <f t="shared" si="15"/>
        <v>1151651.6516516516</v>
      </c>
      <c r="E266" s="18" cm="1">
        <f t="array" ref="E266">ABCCob($O$10,$P$10,$Q$10,$D266/$AE$10)</f>
        <v>0.78909143932564441</v>
      </c>
      <c r="F266" s="18" cm="1">
        <f t="array" ref="F266">ABCCob($O$11,$P$11,$Q$11,$D266/$AE$11)</f>
        <v>0.53743195459018234</v>
      </c>
      <c r="G266" s="18" cm="1">
        <f t="array" ref="G266">ABCCob($O$12,$P$12,$Q$12,$D266/$AE$12)</f>
        <v>0.36989154337937291</v>
      </c>
      <c r="H266" s="18" cm="1">
        <f t="array" ref="H266">ABCCob($O$13,$P$13,$Q$13,$D266/$AE$13)</f>
        <v>0.14731770782264553</v>
      </c>
      <c r="I266" s="18" t="e" cm="1">
        <f t="array" ref="I266">ABCCob($O$14,$P$14,$Q$14,$D266/$AE$14)</f>
        <v>#VALUE!</v>
      </c>
      <c r="J266" s="18" t="e" cm="1">
        <f t="array" ref="J266">ABCCob($O$15,$P$15,$Q$15,$D266/$AE$15)</f>
        <v>#VALUE!</v>
      </c>
      <c r="K266" s="18" t="e" cm="1">
        <f t="array" ref="K266">ABCCob($O$16,$P$16,$Q$16,$D266/$AE$16)</f>
        <v>#VALUE!</v>
      </c>
      <c r="L266" s="18" t="e" cm="1">
        <f t="array" ref="L266">ABCCob($O$17,$P$17,$Q$17,$D266/$AE$17)</f>
        <v>#VALUE!</v>
      </c>
    </row>
    <row r="267" spans="2:12" x14ac:dyDescent="0.3">
      <c r="B267">
        <v>766</v>
      </c>
      <c r="D267" s="15">
        <f t="shared" si="15"/>
        <v>1150150.1501501503</v>
      </c>
      <c r="E267" s="18" cm="1">
        <f t="array" ref="E267">ABCCob($O$10,$P$10,$Q$10,$D267/$AE$10)</f>
        <v>0.7890161441687612</v>
      </c>
      <c r="F267" s="18" cm="1">
        <f t="array" ref="F267">ABCCob($O$11,$P$11,$Q$11,$D267/$AE$11)</f>
        <v>0.53725438127401803</v>
      </c>
      <c r="G267" s="18" cm="1">
        <f t="array" ref="G267">ABCCob($O$12,$P$12,$Q$12,$D267/$AE$12)</f>
        <v>0.36977193549737131</v>
      </c>
      <c r="H267" s="18" cm="1">
        <f t="array" ref="H267">ABCCob($O$13,$P$13,$Q$13,$D267/$AE$13)</f>
        <v>0.14727632906469748</v>
      </c>
      <c r="I267" s="18" t="e" cm="1">
        <f t="array" ref="I267">ABCCob($O$14,$P$14,$Q$14,$D267/$AE$14)</f>
        <v>#VALUE!</v>
      </c>
      <c r="J267" s="18" t="e" cm="1">
        <f t="array" ref="J267">ABCCob($O$15,$P$15,$Q$15,$D267/$AE$15)</f>
        <v>#VALUE!</v>
      </c>
      <c r="K267" s="18" t="e" cm="1">
        <f t="array" ref="K267">ABCCob($O$16,$P$16,$Q$16,$D267/$AE$16)</f>
        <v>#VALUE!</v>
      </c>
      <c r="L267" s="18" t="e" cm="1">
        <f t="array" ref="L267">ABCCob($O$17,$P$17,$Q$17,$D267/$AE$17)</f>
        <v>#VALUE!</v>
      </c>
    </row>
    <row r="268" spans="2:12" x14ac:dyDescent="0.3">
      <c r="B268">
        <v>765</v>
      </c>
      <c r="D268" s="15">
        <f t="shared" si="15"/>
        <v>1148648.6486486485</v>
      </c>
      <c r="E268" s="18" cm="1">
        <f t="array" ref="E268">ABCCob($O$10,$P$10,$Q$10,$D268/$AE$10)</f>
        <v>0.78894067548357538</v>
      </c>
      <c r="F268" s="18" cm="1">
        <f t="array" ref="F268">ABCCob($O$11,$P$11,$Q$11,$D268/$AE$11)</f>
        <v>0.53707646097391104</v>
      </c>
      <c r="G268" s="18" cm="1">
        <f t="array" ref="G268">ABCCob($O$12,$P$12,$Q$12,$D268/$AE$12)</f>
        <v>0.36965206383029431</v>
      </c>
      <c r="H268" s="18" cm="1">
        <f t="array" ref="H268">ABCCob($O$13,$P$13,$Q$13,$D268/$AE$13)</f>
        <v>0.1472348684331154</v>
      </c>
      <c r="I268" s="18" t="e" cm="1">
        <f t="array" ref="I268">ABCCob($O$14,$P$14,$Q$14,$D268/$AE$14)</f>
        <v>#VALUE!</v>
      </c>
      <c r="J268" s="18" t="e" cm="1">
        <f t="array" ref="J268">ABCCob($O$15,$P$15,$Q$15,$D268/$AE$15)</f>
        <v>#VALUE!</v>
      </c>
      <c r="K268" s="18" t="e" cm="1">
        <f t="array" ref="K268">ABCCob($O$16,$P$16,$Q$16,$D268/$AE$16)</f>
        <v>#VALUE!</v>
      </c>
      <c r="L268" s="18" t="e" cm="1">
        <f t="array" ref="L268">ABCCob($O$17,$P$17,$Q$17,$D268/$AE$17)</f>
        <v>#VALUE!</v>
      </c>
    </row>
    <row r="269" spans="2:12" x14ac:dyDescent="0.3">
      <c r="B269">
        <v>764</v>
      </c>
      <c r="D269" s="15">
        <f t="shared" si="15"/>
        <v>1147147.1471471472</v>
      </c>
      <c r="E269" s="18" cm="1">
        <f t="array" ref="E269">ABCCob($O$10,$P$10,$Q$10,$D269/$AE$10)</f>
        <v>0.78886503265837005</v>
      </c>
      <c r="F269" s="18" cm="1">
        <f t="array" ref="F269">ABCCob($O$11,$P$11,$Q$11,$D269/$AE$11)</f>
        <v>0.53689819267250416</v>
      </c>
      <c r="G269" s="18" cm="1">
        <f t="array" ref="G269">ABCCob($O$12,$P$12,$Q$12,$D269/$AE$12)</f>
        <v>0.36953192754568182</v>
      </c>
      <c r="H269" s="18" cm="1">
        <f t="array" ref="H269">ABCCob($O$13,$P$13,$Q$13,$D269/$AE$13)</f>
        <v>0.14719332568086516</v>
      </c>
      <c r="I269" s="18" t="e" cm="1">
        <f t="array" ref="I269">ABCCob($O$14,$P$14,$Q$14,$D269/$AE$14)</f>
        <v>#VALUE!</v>
      </c>
      <c r="J269" s="18" t="e" cm="1">
        <f t="array" ref="J269">ABCCob($O$15,$P$15,$Q$15,$D269/$AE$15)</f>
        <v>#VALUE!</v>
      </c>
      <c r="K269" s="18" t="e" cm="1">
        <f t="array" ref="K269">ABCCob($O$16,$P$16,$Q$16,$D269/$AE$16)</f>
        <v>#VALUE!</v>
      </c>
      <c r="L269" s="18" t="e" cm="1">
        <f t="array" ref="L269">ABCCob($O$17,$P$17,$Q$17,$D269/$AE$17)</f>
        <v>#VALUE!</v>
      </c>
    </row>
    <row r="270" spans="2:12" x14ac:dyDescent="0.3">
      <c r="B270">
        <v>763</v>
      </c>
      <c r="D270" s="15">
        <f t="shared" si="15"/>
        <v>1145645.6456456457</v>
      </c>
      <c r="E270" s="18" cm="1">
        <f t="array" ref="E270">ABCCob($O$10,$P$10,$Q$10,$D270/$AE$10)</f>
        <v>0.78878921507852118</v>
      </c>
      <c r="F270" s="18" cm="1">
        <f t="array" ref="F270">ABCCob($O$11,$P$11,$Q$11,$D270/$AE$11)</f>
        <v>0.53671957534846104</v>
      </c>
      <c r="G270" s="18" cm="1">
        <f t="array" ref="G270">ABCCob($O$12,$P$12,$Q$12,$D270/$AE$12)</f>
        <v>0.36941152580768344</v>
      </c>
      <c r="H270" s="18" cm="1">
        <f t="array" ref="H270">ABCCob($O$13,$P$13,$Q$13,$D270/$AE$13)</f>
        <v>0.14715170055990798</v>
      </c>
      <c r="I270" s="18" t="e" cm="1">
        <f t="array" ref="I270">ABCCob($O$14,$P$14,$Q$14,$D270/$AE$14)</f>
        <v>#VALUE!</v>
      </c>
      <c r="J270" s="18" t="e" cm="1">
        <f t="array" ref="J270">ABCCob($O$15,$P$15,$Q$15,$D270/$AE$15)</f>
        <v>#VALUE!</v>
      </c>
      <c r="K270" s="18" t="e" cm="1">
        <f t="array" ref="K270">ABCCob($O$16,$P$16,$Q$16,$D270/$AE$16)</f>
        <v>#VALUE!</v>
      </c>
      <c r="L270" s="18" t="e" cm="1">
        <f t="array" ref="L270">ABCCob($O$17,$P$17,$Q$17,$D270/$AE$17)</f>
        <v>#VALUE!</v>
      </c>
    </row>
    <row r="271" spans="2:12" x14ac:dyDescent="0.3">
      <c r="B271">
        <v>762</v>
      </c>
      <c r="D271" s="15">
        <f t="shared" si="15"/>
        <v>1144144.1441441441</v>
      </c>
      <c r="E271" s="18" cm="1">
        <f t="array" ref="E271">ABCCob($O$10,$P$10,$Q$10,$D271/$AE$10)</f>
        <v>0.78871322212648076</v>
      </c>
      <c r="F271" s="18" cm="1">
        <f t="array" ref="F271">ABCCob($O$11,$P$11,$Q$11,$D271/$AE$11)</f>
        <v>0.53654060797644654</v>
      </c>
      <c r="G271" s="18" cm="1">
        <f t="array" ref="G271">ABCCob($O$12,$P$12,$Q$12,$D271/$AE$12)</f>
        <v>0.36929085777704213</v>
      </c>
      <c r="H271" s="18" cm="1">
        <f t="array" ref="H271">ABCCob($O$13,$P$13,$Q$13,$D271/$AE$13)</f>
        <v>0.1471099928211955</v>
      </c>
      <c r="I271" s="18" t="e" cm="1">
        <f t="array" ref="I271">ABCCob($O$14,$P$14,$Q$14,$D271/$AE$14)</f>
        <v>#VALUE!</v>
      </c>
      <c r="J271" s="18" t="e" cm="1">
        <f t="array" ref="J271">ABCCob($O$15,$P$15,$Q$15,$D271/$AE$15)</f>
        <v>#VALUE!</v>
      </c>
      <c r="K271" s="18" t="e" cm="1">
        <f t="array" ref="K271">ABCCob($O$16,$P$16,$Q$16,$D271/$AE$16)</f>
        <v>#VALUE!</v>
      </c>
      <c r="L271" s="18" t="e" cm="1">
        <f t="array" ref="L271">ABCCob($O$17,$P$17,$Q$17,$D271/$AE$17)</f>
        <v>#VALUE!</v>
      </c>
    </row>
    <row r="272" spans="2:12" x14ac:dyDescent="0.3">
      <c r="B272">
        <v>761</v>
      </c>
      <c r="D272" s="15">
        <f t="shared" si="15"/>
        <v>1142642.6426426426</v>
      </c>
      <c r="E272" s="18" cm="1">
        <f t="array" ref="E272">ABCCob($O$10,$P$10,$Q$10,$D272/$AE$10)</f>
        <v>0.78863705318175858</v>
      </c>
      <c r="F272" s="18" cm="1">
        <f t="array" ref="F272">ABCCob($O$11,$P$11,$Q$11,$D272/$AE$11)</f>
        <v>0.5363612895271066</v>
      </c>
      <c r="G272" s="18" cm="1">
        <f t="array" ref="G272">ABCCob($O$12,$P$12,$Q$12,$D272/$AE$12)</f>
        <v>0.36916992261107706</v>
      </c>
      <c r="H272" s="18" cm="1">
        <f t="array" ref="H272">ABCCob($O$13,$P$13,$Q$13,$D272/$AE$13)</f>
        <v>0.14706820221466443</v>
      </c>
      <c r="I272" s="18" t="e" cm="1">
        <f t="array" ref="I272">ABCCob($O$14,$P$14,$Q$14,$D272/$AE$14)</f>
        <v>#VALUE!</v>
      </c>
      <c r="J272" s="18" t="e" cm="1">
        <f t="array" ref="J272">ABCCob($O$15,$P$15,$Q$15,$D272/$AE$15)</f>
        <v>#VALUE!</v>
      </c>
      <c r="K272" s="18" t="e" cm="1">
        <f t="array" ref="K272">ABCCob($O$16,$P$16,$Q$16,$D272/$AE$16)</f>
        <v>#VALUE!</v>
      </c>
      <c r="L272" s="18" t="e" cm="1">
        <f t="array" ref="L272">ABCCob($O$17,$P$17,$Q$17,$D272/$AE$17)</f>
        <v>#VALUE!</v>
      </c>
    </row>
    <row r="273" spans="2:12" x14ac:dyDescent="0.3">
      <c r="B273">
        <v>760</v>
      </c>
      <c r="D273" s="15">
        <f t="shared" si="15"/>
        <v>1141141.1411411411</v>
      </c>
      <c r="E273" s="18" cm="1">
        <f t="array" ref="E273">ABCCob($O$10,$P$10,$Q$10,$D273/$AE$10)</f>
        <v>0.78856070762090547</v>
      </c>
      <c r="F273" s="18" cm="1">
        <f t="array" ref="F273">ABCCob($O$11,$P$11,$Q$11,$D273/$AE$11)</f>
        <v>0.53618161896704986</v>
      </c>
      <c r="G273" s="18" cm="1">
        <f t="array" ref="G273">ABCCob($O$12,$P$12,$Q$12,$D273/$AE$12)</f>
        <v>0.3690487194636668</v>
      </c>
      <c r="H273" s="18" cm="1">
        <f t="array" ref="H273">ABCCob($O$13,$P$13,$Q$13,$D273/$AE$13)</f>
        <v>0.14702632848923142</v>
      </c>
      <c r="I273" s="18" t="e" cm="1">
        <f t="array" ref="I273">ABCCob($O$14,$P$14,$Q$14,$D273/$AE$14)</f>
        <v>#VALUE!</v>
      </c>
      <c r="J273" s="18" t="e" cm="1">
        <f t="array" ref="J273">ABCCob($O$15,$P$15,$Q$15,$D273/$AE$15)</f>
        <v>#VALUE!</v>
      </c>
      <c r="K273" s="18" t="e" cm="1">
        <f t="array" ref="K273">ABCCob($O$16,$P$16,$Q$16,$D273/$AE$16)</f>
        <v>#VALUE!</v>
      </c>
      <c r="L273" s="18" t="e" cm="1">
        <f t="array" ref="L273">ABCCob($O$17,$P$17,$Q$17,$D273/$AE$17)</f>
        <v>#VALUE!</v>
      </c>
    </row>
    <row r="274" spans="2:12" x14ac:dyDescent="0.3">
      <c r="B274">
        <v>759</v>
      </c>
      <c r="D274" s="15">
        <f t="shared" si="15"/>
        <v>1139639.6396396395</v>
      </c>
      <c r="E274" s="18" cm="1">
        <f t="array" ref="E274">ABCCob($O$10,$P$10,$Q$10,$D274/$AE$10)</f>
        <v>0.78848418481749472</v>
      </c>
      <c r="F274" s="18" cm="1">
        <f t="array" ref="F274">ABCCob($O$11,$P$11,$Q$11,$D274/$AE$11)</f>
        <v>0.53600159525882651</v>
      </c>
      <c r="G274" s="18" cm="1">
        <f t="array" ref="G274">ABCCob($O$12,$P$12,$Q$12,$D274/$AE$12)</f>
        <v>0.36892724748523215</v>
      </c>
      <c r="H274" s="18" cm="1">
        <f t="array" ref="H274">ABCCob($O$13,$P$13,$Q$13,$D274/$AE$13)</f>
        <v>0.14698437139278775</v>
      </c>
      <c r="I274" s="18" t="e" cm="1">
        <f t="array" ref="I274">ABCCob($O$14,$P$14,$Q$14,$D274/$AE$14)</f>
        <v>#VALUE!</v>
      </c>
      <c r="J274" s="18" t="e" cm="1">
        <f t="array" ref="J274">ABCCob($O$15,$P$15,$Q$15,$D274/$AE$15)</f>
        <v>#VALUE!</v>
      </c>
      <c r="K274" s="18" t="e" cm="1">
        <f t="array" ref="K274">ABCCob($O$16,$P$16,$Q$16,$D274/$AE$16)</f>
        <v>#VALUE!</v>
      </c>
      <c r="L274" s="18" t="e" cm="1">
        <f t="array" ref="L274">ABCCob($O$17,$P$17,$Q$17,$D274/$AE$17)</f>
        <v>#VALUE!</v>
      </c>
    </row>
    <row r="275" spans="2:12" x14ac:dyDescent="0.3">
      <c r="B275">
        <v>758</v>
      </c>
      <c r="D275" s="15">
        <f t="shared" si="15"/>
        <v>1138138.1381381382</v>
      </c>
      <c r="E275" s="18" cm="1">
        <f t="array" ref="E275">ABCCob($O$10,$P$10,$Q$10,$D275/$AE$10)</f>
        <v>0.78840748414210449</v>
      </c>
      <c r="F275" s="18" cm="1">
        <f t="array" ref="F275">ABCCob($O$11,$P$11,$Q$11,$D275/$AE$11)</f>
        <v>0.53582121736090904</v>
      </c>
      <c r="G275" s="18" cm="1">
        <f t="array" ref="G275">ABCCob($O$12,$P$12,$Q$12,$D275/$AE$12)</f>
        <v>0.36880550582271893</v>
      </c>
      <c r="H275" s="18" cm="1">
        <f t="array" ref="H275">ABCCob($O$13,$P$13,$Q$13,$D275/$AE$13)</f>
        <v>0.14694233067219412</v>
      </c>
      <c r="I275" s="18" t="e" cm="1">
        <f t="array" ref="I275">ABCCob($O$14,$P$14,$Q$14,$D275/$AE$14)</f>
        <v>#VALUE!</v>
      </c>
      <c r="J275" s="18" t="e" cm="1">
        <f t="array" ref="J275">ABCCob($O$15,$P$15,$Q$15,$D275/$AE$15)</f>
        <v>#VALUE!</v>
      </c>
      <c r="K275" s="18" t="e" cm="1">
        <f t="array" ref="K275">ABCCob($O$16,$P$16,$Q$16,$D275/$AE$16)</f>
        <v>#VALUE!</v>
      </c>
      <c r="L275" s="18" t="e" cm="1">
        <f t="array" ref="L275">ABCCob($O$17,$P$17,$Q$17,$D275/$AE$17)</f>
        <v>#VALUE!</v>
      </c>
    </row>
    <row r="276" spans="2:12" x14ac:dyDescent="0.3">
      <c r="B276">
        <v>757</v>
      </c>
      <c r="D276" s="15">
        <f t="shared" si="15"/>
        <v>1136636.6366366367</v>
      </c>
      <c r="E276" s="18" cm="1">
        <f t="array" ref="E276">ABCCob($O$10,$P$10,$Q$10,$D276/$AE$10)</f>
        <v>0.7883306049622999</v>
      </c>
      <c r="F276" s="18" cm="1">
        <f t="array" ref="F276">ABCCob($O$11,$P$11,$Q$11,$D276/$AE$11)</f>
        <v>0.53564048422767219</v>
      </c>
      <c r="G276" s="18" cm="1">
        <f t="array" ref="G276">ABCCob($O$12,$P$12,$Q$12,$D276/$AE$12)</f>
        <v>0.36868349361958086</v>
      </c>
      <c r="H276" s="18" cm="1">
        <f t="array" ref="H276">ABCCob($O$13,$P$13,$Q$13,$D276/$AE$13)</f>
        <v>0.14690020607327531</v>
      </c>
      <c r="I276" s="18" t="e" cm="1">
        <f t="array" ref="I276">ABCCob($O$14,$P$14,$Q$14,$D276/$AE$14)</f>
        <v>#VALUE!</v>
      </c>
      <c r="J276" s="18" t="e" cm="1">
        <f t="array" ref="J276">ABCCob($O$15,$P$15,$Q$15,$D276/$AE$15)</f>
        <v>#VALUE!</v>
      </c>
      <c r="K276" s="18" t="e" cm="1">
        <f t="array" ref="K276">ABCCob($O$16,$P$16,$Q$16,$D276/$AE$16)</f>
        <v>#VALUE!</v>
      </c>
      <c r="L276" s="18" t="e" cm="1">
        <f t="array" ref="L276">ABCCob($O$17,$P$17,$Q$17,$D276/$AE$17)</f>
        <v>#VALUE!</v>
      </c>
    </row>
    <row r="277" spans="2:12" x14ac:dyDescent="0.3">
      <c r="B277">
        <v>756</v>
      </c>
      <c r="D277" s="15">
        <f t="shared" si="15"/>
        <v>1135135.1351351351</v>
      </c>
      <c r="E277" s="18" cm="1">
        <f t="array" ref="E277">ABCCob($O$10,$P$10,$Q$10,$D277/$AE$10)</f>
        <v>0.7882535466426146</v>
      </c>
      <c r="F277" s="18" cm="1">
        <f t="array" ref="F277">ABCCob($O$11,$P$11,$Q$11,$D277/$AE$11)</f>
        <v>0.53545939480937255</v>
      </c>
      <c r="G277" s="18" cm="1">
        <f t="array" ref="G277">ABCCob($O$12,$P$12,$Q$12,$D277/$AE$12)</f>
        <v>0.36856121001576209</v>
      </c>
      <c r="H277" s="18" cm="1">
        <f t="array" ref="H277">ABCCob($O$13,$P$13,$Q$13,$D277/$AE$13)</f>
        <v>0.14685799734081481</v>
      </c>
      <c r="I277" s="18" t="e" cm="1">
        <f t="array" ref="I277">ABCCob($O$14,$P$14,$Q$14,$D277/$AE$14)</f>
        <v>#VALUE!</v>
      </c>
      <c r="J277" s="18" t="e" cm="1">
        <f t="array" ref="J277">ABCCob($O$15,$P$15,$Q$15,$D277/$AE$15)</f>
        <v>#VALUE!</v>
      </c>
      <c r="K277" s="18" t="e" cm="1">
        <f t="array" ref="K277">ABCCob($O$16,$P$16,$Q$16,$D277/$AE$16)</f>
        <v>#VALUE!</v>
      </c>
      <c r="L277" s="18" t="e" cm="1">
        <f t="array" ref="L277">ABCCob($O$17,$P$17,$Q$17,$D277/$AE$17)</f>
        <v>#VALUE!</v>
      </c>
    </row>
    <row r="278" spans="2:12" x14ac:dyDescent="0.3">
      <c r="B278">
        <v>755</v>
      </c>
      <c r="D278" s="15">
        <f t="shared" si="15"/>
        <v>1133633.6336336336</v>
      </c>
      <c r="E278" s="18" cm="1">
        <f t="array" ref="E278">ABCCob($O$10,$P$10,$Q$10,$D278/$AE$10)</f>
        <v>0.7881763085445328</v>
      </c>
      <c r="F278" s="18" cm="1">
        <f t="array" ref="F278">ABCCob($O$11,$P$11,$Q$11,$D278/$AE$11)</f>
        <v>0.53527794805212847</v>
      </c>
      <c r="G278" s="18" cm="1">
        <f t="array" ref="G278">ABCCob($O$12,$P$12,$Q$12,$D278/$AE$12)</f>
        <v>0.36843865414767968</v>
      </c>
      <c r="H278" s="18" cm="1">
        <f t="array" ref="H278">ABCCob($O$13,$P$13,$Q$13,$D278/$AE$13)</f>
        <v>0.14681570421854948</v>
      </c>
      <c r="I278" s="18" t="e" cm="1">
        <f t="array" ref="I278">ABCCob($O$14,$P$14,$Q$14,$D278/$AE$14)</f>
        <v>#VALUE!</v>
      </c>
      <c r="J278" s="18" t="e" cm="1">
        <f t="array" ref="J278">ABCCob($O$15,$P$15,$Q$15,$D278/$AE$15)</f>
        <v>#VALUE!</v>
      </c>
      <c r="K278" s="18" t="e" cm="1">
        <f t="array" ref="K278">ABCCob($O$16,$P$16,$Q$16,$D278/$AE$16)</f>
        <v>#VALUE!</v>
      </c>
      <c r="L278" s="18" t="e" cm="1">
        <f t="array" ref="L278">ABCCob($O$17,$P$17,$Q$17,$D278/$AE$17)</f>
        <v>#VALUE!</v>
      </c>
    </row>
    <row r="279" spans="2:12" x14ac:dyDescent="0.3">
      <c r="B279">
        <v>754</v>
      </c>
      <c r="D279" s="15">
        <f t="shared" si="15"/>
        <v>1132132.1321321321</v>
      </c>
      <c r="E279" s="18" cm="1">
        <f t="array" ref="E279">ABCCob($O$10,$P$10,$Q$10,$D279/$AE$10)</f>
        <v>0.78809889002647049</v>
      </c>
      <c r="F279" s="18" cm="1">
        <f t="array" ref="F279">ABCCob($O$11,$P$11,$Q$11,$D279/$AE$11)</f>
        <v>0.53509614289789931</v>
      </c>
      <c r="G279" s="18" cm="1">
        <f t="array" ref="G279">ABCCob($O$12,$P$12,$Q$12,$D279/$AE$12)</f>
        <v>0.36831582514820616</v>
      </c>
      <c r="H279" s="18" cm="1">
        <f t="array" ref="H279">ABCCob($O$13,$P$13,$Q$13,$D279/$AE$13)</f>
        <v>0.14677332644916413</v>
      </c>
      <c r="I279" s="18" t="e" cm="1">
        <f t="array" ref="I279">ABCCob($O$14,$P$14,$Q$14,$D279/$AE$14)</f>
        <v>#VALUE!</v>
      </c>
      <c r="J279" s="18" t="e" cm="1">
        <f t="array" ref="J279">ABCCob($O$15,$P$15,$Q$15,$D279/$AE$15)</f>
        <v>#VALUE!</v>
      </c>
      <c r="K279" s="18" t="e" cm="1">
        <f t="array" ref="K279">ABCCob($O$16,$P$16,$Q$16,$D279/$AE$16)</f>
        <v>#VALUE!</v>
      </c>
      <c r="L279" s="18" t="e" cm="1">
        <f t="array" ref="L279">ABCCob($O$17,$P$17,$Q$17,$D279/$AE$17)</f>
        <v>#VALUE!</v>
      </c>
    </row>
    <row r="280" spans="2:12" x14ac:dyDescent="0.3">
      <c r="B280">
        <v>753</v>
      </c>
      <c r="D280" s="15">
        <f t="shared" si="15"/>
        <v>1130630.6306306305</v>
      </c>
      <c r="E280" s="18" cm="1">
        <f t="array" ref="E280">ABCCob($O$10,$P$10,$Q$10,$D280/$AE$10)</f>
        <v>0.78802129044375713</v>
      </c>
      <c r="F280" s="18" cm="1">
        <f t="array" ref="F280">ABCCob($O$11,$P$11,$Q$11,$D280/$AE$11)</f>
        <v>0.53491397828446541</v>
      </c>
      <c r="G280" s="18" cm="1">
        <f t="array" ref="G280">ABCCob($O$12,$P$12,$Q$12,$D280/$AE$12)</f>
        <v>0.36819272214665177</v>
      </c>
      <c r="H280" s="18" cm="1">
        <f t="array" ref="H280">ABCCob($O$13,$P$13,$Q$13,$D280/$AE$13)</f>
        <v>0.1467308637742861</v>
      </c>
      <c r="I280" s="18" t="e" cm="1">
        <f t="array" ref="I280">ABCCob($O$14,$P$14,$Q$14,$D280/$AE$14)</f>
        <v>#VALUE!</v>
      </c>
      <c r="J280" s="18" t="e" cm="1">
        <f t="array" ref="J280">ABCCob($O$15,$P$15,$Q$15,$D280/$AE$15)</f>
        <v>#VALUE!</v>
      </c>
      <c r="K280" s="18" t="e" cm="1">
        <f t="array" ref="K280">ABCCob($O$16,$P$16,$Q$16,$D280/$AE$16)</f>
        <v>#VALUE!</v>
      </c>
      <c r="L280" s="18" t="e" cm="1">
        <f t="array" ref="L280">ABCCob($O$17,$P$17,$Q$17,$D280/$AE$17)</f>
        <v>#VALUE!</v>
      </c>
    </row>
    <row r="281" spans="2:12" x14ac:dyDescent="0.3">
      <c r="B281">
        <v>752</v>
      </c>
      <c r="D281" s="15">
        <f t="shared" si="15"/>
        <v>1129129.1291291292</v>
      </c>
      <c r="E281" s="18" cm="1">
        <f t="array" ref="E281">ABCCob($O$10,$P$10,$Q$10,$D281/$AE$10)</f>
        <v>0.78794350914861677</v>
      </c>
      <c r="F281" s="18" cm="1">
        <f t="array" ref="F281">ABCCob($O$11,$P$11,$Q$11,$D281/$AE$11)</f>
        <v>0.53473145314540727</v>
      </c>
      <c r="G281" s="18" cm="1">
        <f t="array" ref="G281">ABCCob($O$12,$P$12,$Q$12,$D281/$AE$12)</f>
        <v>0.36806934426874666</v>
      </c>
      <c r="H281" s="18" cm="1">
        <f t="array" ref="H281">ABCCob($O$13,$P$13,$Q$13,$D281/$AE$13)</f>
        <v>0.14668831593447967</v>
      </c>
      <c r="I281" s="18" t="e" cm="1">
        <f t="array" ref="I281">ABCCob($O$14,$P$14,$Q$14,$D281/$AE$14)</f>
        <v>#VALUE!</v>
      </c>
      <c r="J281" s="18" t="e" cm="1">
        <f t="array" ref="J281">ABCCob($O$15,$P$15,$Q$15,$D281/$AE$15)</f>
        <v>#VALUE!</v>
      </c>
      <c r="K281" s="18" t="e" cm="1">
        <f t="array" ref="K281">ABCCob($O$16,$P$16,$Q$16,$D281/$AE$16)</f>
        <v>#VALUE!</v>
      </c>
      <c r="L281" s="18" t="e" cm="1">
        <f t="array" ref="L281">ABCCob($O$17,$P$17,$Q$17,$D281/$AE$17)</f>
        <v>#VALUE!</v>
      </c>
    </row>
    <row r="282" spans="2:12" x14ac:dyDescent="0.3">
      <c r="B282">
        <v>751</v>
      </c>
      <c r="D282" s="15">
        <f t="shared" si="15"/>
        <v>1127627.6276276277</v>
      </c>
      <c r="E282" s="18" cm="1">
        <f t="array" ref="E282">ABCCob($O$10,$P$10,$Q$10,$D282/$AE$10)</f>
        <v>0.78786554549014931</v>
      </c>
      <c r="F282" s="18" cm="1">
        <f t="array" ref="F282">ABCCob($O$11,$P$11,$Q$11,$D282/$AE$11)</f>
        <v>0.53454856641008441</v>
      </c>
      <c r="G282" s="18" cm="1">
        <f t="array" ref="G282">ABCCob($O$12,$P$12,$Q$12,$D282/$AE$12)</f>
        <v>0.36794569063662308</v>
      </c>
      <c r="H282" s="18" cm="1">
        <f t="array" ref="H282">ABCCob($O$13,$P$13,$Q$13,$D282/$AE$13)</f>
        <v>0.14664568266924077</v>
      </c>
      <c r="I282" s="18" t="e" cm="1">
        <f t="array" ref="I282">ABCCob($O$14,$P$14,$Q$14,$D282/$AE$14)</f>
        <v>#VALUE!</v>
      </c>
      <c r="J282" s="18" t="e" cm="1">
        <f t="array" ref="J282">ABCCob($O$15,$P$15,$Q$15,$D282/$AE$15)</f>
        <v>#VALUE!</v>
      </c>
      <c r="K282" s="18" t="e" cm="1">
        <f t="array" ref="K282">ABCCob($O$16,$P$16,$Q$16,$D282/$AE$16)</f>
        <v>#VALUE!</v>
      </c>
      <c r="L282" s="18" t="e" cm="1">
        <f t="array" ref="L282">ABCCob($O$17,$P$17,$Q$17,$D282/$AE$17)</f>
        <v>#VALUE!</v>
      </c>
    </row>
    <row r="283" spans="2:12" x14ac:dyDescent="0.3">
      <c r="B283">
        <v>750</v>
      </c>
      <c r="D283" s="15">
        <f t="shared" si="15"/>
        <v>1126126.1261261262</v>
      </c>
      <c r="E283" s="18" cm="1">
        <f t="array" ref="E283">ABCCob($O$10,$P$10,$Q$10,$D283/$AE$10)</f>
        <v>0.7877873988143117</v>
      </c>
      <c r="F283" s="18" cm="1">
        <f t="array" ref="F283">ABCCob($O$11,$P$11,$Q$11,$D283/$AE$11)</f>
        <v>0.53436531700361511</v>
      </c>
      <c r="G283" s="18" cm="1">
        <f t="array" ref="G283">ABCCob($O$12,$P$12,$Q$12,$D283/$AE$12)</f>
        <v>0.36782176036879721</v>
      </c>
      <c r="H283" s="18" cm="1">
        <f t="array" ref="H283">ABCCob($O$13,$P$13,$Q$13,$D283/$AE$13)</f>
        <v>0.14660296371699114</v>
      </c>
      <c r="I283" s="18" t="e" cm="1">
        <f t="array" ref="I283">ABCCob($O$14,$P$14,$Q$14,$D283/$AE$14)</f>
        <v>#VALUE!</v>
      </c>
      <c r="J283" s="18" t="e" cm="1">
        <f t="array" ref="J283">ABCCob($O$15,$P$15,$Q$15,$D283/$AE$15)</f>
        <v>#VALUE!</v>
      </c>
      <c r="K283" s="18" t="e" cm="1">
        <f t="array" ref="K283">ABCCob($O$16,$P$16,$Q$16,$D283/$AE$16)</f>
        <v>#VALUE!</v>
      </c>
      <c r="L283" s="18" t="e" cm="1">
        <f t="array" ref="L283">ABCCob($O$17,$P$17,$Q$17,$D283/$AE$17)</f>
        <v>#VALUE!</v>
      </c>
    </row>
    <row r="284" spans="2:12" x14ac:dyDescent="0.3">
      <c r="B284">
        <v>749</v>
      </c>
      <c r="D284" s="15">
        <f t="shared" si="15"/>
        <v>1124624.6246246246</v>
      </c>
      <c r="E284" s="18" cm="1">
        <f t="array" ref="E284">ABCCob($O$10,$P$10,$Q$10,$D284/$AE$10)</f>
        <v>0.78770906846389821</v>
      </c>
      <c r="F284" s="18" cm="1">
        <f t="array" ref="F284">ABCCob($O$11,$P$11,$Q$11,$D284/$AE$11)</f>
        <v>0.53418170384685471</v>
      </c>
      <c r="G284" s="18" cm="1">
        <f t="array" ref="G284">ABCCob($O$12,$P$12,$Q$12,$D284/$AE$12)</f>
        <v>0.36769755258015152</v>
      </c>
      <c r="H284" s="18" cm="1">
        <f t="array" ref="H284">ABCCob($O$13,$P$13,$Q$13,$D284/$AE$13)</f>
        <v>0.14656015881507301</v>
      </c>
      <c r="I284" s="18" t="e" cm="1">
        <f t="array" ref="I284">ABCCob($O$14,$P$14,$Q$14,$D284/$AE$14)</f>
        <v>#VALUE!</v>
      </c>
      <c r="J284" s="18" t="e" cm="1">
        <f t="array" ref="J284">ABCCob($O$15,$P$15,$Q$15,$D284/$AE$15)</f>
        <v>#VALUE!</v>
      </c>
      <c r="K284" s="18" t="e" cm="1">
        <f t="array" ref="K284">ABCCob($O$16,$P$16,$Q$16,$D284/$AE$16)</f>
        <v>#VALUE!</v>
      </c>
      <c r="L284" s="18" t="e" cm="1">
        <f t="array" ref="L284">ABCCob($O$17,$P$17,$Q$17,$D284/$AE$17)</f>
        <v>#VALUE!</v>
      </c>
    </row>
    <row r="285" spans="2:12" x14ac:dyDescent="0.3">
      <c r="B285">
        <v>748</v>
      </c>
      <c r="D285" s="15">
        <f t="shared" si="15"/>
        <v>1123123.1231231231</v>
      </c>
      <c r="E285" s="18" cm="1">
        <f t="array" ref="E285">ABCCob($O$10,$P$10,$Q$10,$D285/$AE$10)</f>
        <v>0.78763055377852209</v>
      </c>
      <c r="F285" s="18" cm="1">
        <f t="array" ref="F285">ABCCob($O$11,$P$11,$Q$11,$D285/$AE$11)</f>
        <v>0.53399772585637506</v>
      </c>
      <c r="G285" s="18" cm="1">
        <f t="array" ref="G285">ABCCob($O$12,$P$12,$Q$12,$D285/$AE$12)</f>
        <v>0.36757306638191589</v>
      </c>
      <c r="H285" s="18" cm="1">
        <f t="array" ref="H285">ABCCob($O$13,$P$13,$Q$13,$D285/$AE$13)</f>
        <v>0.14651726769974333</v>
      </c>
      <c r="I285" s="18" t="e" cm="1">
        <f t="array" ref="I285">ABCCob($O$14,$P$14,$Q$14,$D285/$AE$14)</f>
        <v>#VALUE!</v>
      </c>
      <c r="J285" s="18" t="e" cm="1">
        <f t="array" ref="J285">ABCCob($O$15,$P$15,$Q$15,$D285/$AE$15)</f>
        <v>#VALUE!</v>
      </c>
      <c r="K285" s="18" t="e" cm="1">
        <f t="array" ref="K285">ABCCob($O$16,$P$16,$Q$16,$D285/$AE$16)</f>
        <v>#VALUE!</v>
      </c>
      <c r="L285" s="18" t="e" cm="1">
        <f t="array" ref="L285">ABCCob($O$17,$P$17,$Q$17,$D285/$AE$17)</f>
        <v>#VALUE!</v>
      </c>
    </row>
    <row r="286" spans="2:12" x14ac:dyDescent="0.3">
      <c r="B286">
        <v>747</v>
      </c>
      <c r="D286" s="15">
        <f t="shared" si="15"/>
        <v>1121621.6216216215</v>
      </c>
      <c r="E286" s="18" cm="1">
        <f t="array" ref="E286">ABCCob($O$10,$P$10,$Q$10,$D286/$AE$10)</f>
        <v>0.78755185409459538</v>
      </c>
      <c r="F286" s="18" cm="1">
        <f t="array" ref="F286">ABCCob($O$11,$P$11,$Q$11,$D286/$AE$11)</f>
        <v>0.53381338194444306</v>
      </c>
      <c r="G286" s="18" cm="1">
        <f t="array" ref="G286">ABCCob($O$12,$P$12,$Q$12,$D286/$AE$12)</f>
        <v>0.36744830088165004</v>
      </c>
      <c r="H286" s="18" cm="1">
        <f t="array" ref="H286">ABCCob($O$13,$P$13,$Q$13,$D286/$AE$13)</f>
        <v>0.14647429010616816</v>
      </c>
      <c r="I286" s="18" t="e" cm="1">
        <f t="array" ref="I286">ABCCob($O$14,$P$14,$Q$14,$D286/$AE$14)</f>
        <v>#VALUE!</v>
      </c>
      <c r="J286" s="18" t="e" cm="1">
        <f t="array" ref="J286">ABCCob($O$15,$P$15,$Q$15,$D286/$AE$15)</f>
        <v>#VALUE!</v>
      </c>
      <c r="K286" s="18" t="e" cm="1">
        <f t="array" ref="K286">ABCCob($O$16,$P$16,$Q$16,$D286/$AE$16)</f>
        <v>#VALUE!</v>
      </c>
      <c r="L286" s="18" t="e" cm="1">
        <f t="array" ref="L286">ABCCob($O$17,$P$17,$Q$17,$D286/$AE$17)</f>
        <v>#VALUE!</v>
      </c>
    </row>
    <row r="287" spans="2:12" x14ac:dyDescent="0.3">
      <c r="B287">
        <v>746</v>
      </c>
      <c r="D287" s="15">
        <f t="shared" si="15"/>
        <v>1120120.1201201202</v>
      </c>
      <c r="E287" s="18" cm="1">
        <f t="array" ref="E287">ABCCob($O$10,$P$10,$Q$10,$D287/$AE$10)</f>
        <v>0.78747296874530959</v>
      </c>
      <c r="F287" s="18" cm="1">
        <f t="array" ref="F287">ABCCob($O$11,$P$11,$Q$11,$D287/$AE$11)</f>
        <v>0.53362867101899891</v>
      </c>
      <c r="G287" s="18" cm="1">
        <f t="array" ref="G287">ABCCob($O$12,$P$12,$Q$12,$D287/$AE$12)</f>
        <v>0.36732325518322451</v>
      </c>
      <c r="H287" s="18" cm="1">
        <f t="array" ref="H287">ABCCob($O$13,$P$13,$Q$13,$D287/$AE$13)</f>
        <v>0.14643122576841705</v>
      </c>
      <c r="I287" s="18" t="e" cm="1">
        <f t="array" ref="I287">ABCCob($O$14,$P$14,$Q$14,$D287/$AE$14)</f>
        <v>#VALUE!</v>
      </c>
      <c r="J287" s="18" t="e" cm="1">
        <f t="array" ref="J287">ABCCob($O$15,$P$15,$Q$15,$D287/$AE$15)</f>
        <v>#VALUE!</v>
      </c>
      <c r="K287" s="18" t="e" cm="1">
        <f t="array" ref="K287">ABCCob($O$16,$P$16,$Q$16,$D287/$AE$16)</f>
        <v>#VALUE!</v>
      </c>
      <c r="L287" s="18" t="e" cm="1">
        <f t="array" ref="L287">ABCCob($O$17,$P$17,$Q$17,$D287/$AE$17)</f>
        <v>#VALUE!</v>
      </c>
    </row>
    <row r="288" spans="2:12" x14ac:dyDescent="0.3">
      <c r="B288">
        <v>745</v>
      </c>
      <c r="D288" s="15">
        <f t="shared" si="15"/>
        <v>1118618.6186186185</v>
      </c>
      <c r="E288" s="18" cm="1">
        <f t="array" ref="E288">ABCCob($O$10,$P$10,$Q$10,$D288/$AE$10)</f>
        <v>0.78739389706061647</v>
      </c>
      <c r="F288" s="18" cm="1">
        <f t="array" ref="F288">ABCCob($O$11,$P$11,$Q$11,$D288/$AE$11)</f>
        <v>0.53344359198363511</v>
      </c>
      <c r="G288" s="18" cm="1">
        <f t="array" ref="G288">ABCCob($O$12,$P$12,$Q$12,$D288/$AE$12)</f>
        <v>0.36719792838680249</v>
      </c>
      <c r="H288" s="18" cm="1">
        <f t="array" ref="H288">ABCCob($O$13,$P$13,$Q$13,$D288/$AE$13)</f>
        <v>0.14638807441945714</v>
      </c>
      <c r="I288" s="18" t="e" cm="1">
        <f t="array" ref="I288">ABCCob($O$14,$P$14,$Q$14,$D288/$AE$14)</f>
        <v>#VALUE!</v>
      </c>
      <c r="J288" s="18" t="e" cm="1">
        <f t="array" ref="J288">ABCCob($O$15,$P$15,$Q$15,$D288/$AE$15)</f>
        <v>#VALUE!</v>
      </c>
      <c r="K288" s="18" t="e" cm="1">
        <f t="array" ref="K288">ABCCob($O$16,$P$16,$Q$16,$D288/$AE$16)</f>
        <v>#VALUE!</v>
      </c>
      <c r="L288" s="18" t="e" cm="1">
        <f t="array" ref="L288">ABCCob($O$17,$P$17,$Q$17,$D288/$AE$17)</f>
        <v>#VALUE!</v>
      </c>
    </row>
    <row r="289" spans="2:12" x14ac:dyDescent="0.3">
      <c r="B289">
        <v>744</v>
      </c>
      <c r="D289" s="15">
        <f t="shared" si="15"/>
        <v>1117117.1171171172</v>
      </c>
      <c r="E289" s="18" cm="1">
        <f t="array" ref="E289">ABCCob($O$10,$P$10,$Q$10,$D289/$AE$10)</f>
        <v>0.78731463836720739</v>
      </c>
      <c r="F289" s="18" cm="1">
        <f t="array" ref="F289">ABCCob($O$11,$P$11,$Q$11,$D289/$AE$11)</f>
        <v>0.53325814373757463</v>
      </c>
      <c r="G289" s="18" cm="1">
        <f t="array" ref="G289">ABCCob($O$12,$P$12,$Q$12,$D289/$AE$12)</f>
        <v>0.36707231958882114</v>
      </c>
      <c r="H289" s="18" cm="1">
        <f t="array" ref="H289">ABCCob($O$13,$P$13,$Q$13,$D289/$AE$13)</f>
        <v>0.14634483579114765</v>
      </c>
      <c r="I289" s="18" t="e" cm="1">
        <f t="array" ref="I289">ABCCob($O$14,$P$14,$Q$14,$D289/$AE$14)</f>
        <v>#VALUE!</v>
      </c>
      <c r="J289" s="18" t="e" cm="1">
        <f t="array" ref="J289">ABCCob($O$15,$P$15,$Q$15,$D289/$AE$15)</f>
        <v>#VALUE!</v>
      </c>
      <c r="K289" s="18" t="e" cm="1">
        <f t="array" ref="K289">ABCCob($O$16,$P$16,$Q$16,$D289/$AE$16)</f>
        <v>#VALUE!</v>
      </c>
      <c r="L289" s="18" t="e" cm="1">
        <f t="array" ref="L289">ABCCob($O$17,$P$17,$Q$17,$D289/$AE$17)</f>
        <v>#VALUE!</v>
      </c>
    </row>
    <row r="290" spans="2:12" x14ac:dyDescent="0.3">
      <c r="B290">
        <v>743</v>
      </c>
      <c r="D290" s="15">
        <f t="shared" ref="D290:D353" si="16">(B290/$B$34)*$R$6</f>
        <v>1115615.6156156156</v>
      </c>
      <c r="E290" s="18" cm="1">
        <f t="array" ref="E290">ABCCob($O$10,$P$10,$Q$10,$D290/$AE$10)</f>
        <v>0.78723519198849412</v>
      </c>
      <c r="F290" s="18" cm="1">
        <f t="array" ref="F290">ABCCob($O$11,$P$11,$Q$11,$D290/$AE$11)</f>
        <v>0.53307232517564895</v>
      </c>
      <c r="G290" s="18" cm="1">
        <f t="array" ref="G290">ABCCob($O$12,$P$12,$Q$12,$D290/$AE$12)</f>
        <v>0.36694642788197274</v>
      </c>
      <c r="H290" s="18" cm="1">
        <f t="array" ref="H290">ABCCob($O$13,$P$13,$Q$13,$D290/$AE$13)</f>
        <v>0.14630150961423377</v>
      </c>
      <c r="I290" s="18" t="e" cm="1">
        <f t="array" ref="I290">ABCCob($O$14,$P$14,$Q$14,$D290/$AE$14)</f>
        <v>#VALUE!</v>
      </c>
      <c r="J290" s="18" t="e" cm="1">
        <f t="array" ref="J290">ABCCob($O$15,$P$15,$Q$15,$D290/$AE$15)</f>
        <v>#VALUE!</v>
      </c>
      <c r="K290" s="18" t="e" cm="1">
        <f t="array" ref="K290">ABCCob($O$16,$P$16,$Q$16,$D290/$AE$16)</f>
        <v>#VALUE!</v>
      </c>
      <c r="L290" s="18" t="e" cm="1">
        <f t="array" ref="L290">ABCCob($O$17,$P$17,$Q$17,$D290/$AE$17)</f>
        <v>#VALUE!</v>
      </c>
    </row>
    <row r="291" spans="2:12" x14ac:dyDescent="0.3">
      <c r="B291">
        <v>742</v>
      </c>
      <c r="D291" s="15">
        <f t="shared" si="16"/>
        <v>1114114.1141141141</v>
      </c>
      <c r="E291" s="18" cm="1">
        <f t="array" ref="E291">ABCCob($O$10,$P$10,$Q$10,$D291/$AE$10)</f>
        <v>0.78715555724458819</v>
      </c>
      <c r="F291" s="18" cm="1">
        <f t="array" ref="F291">ABCCob($O$11,$P$11,$Q$11,$D291/$AE$11)</f>
        <v>0.53288613518827621</v>
      </c>
      <c r="G291" s="18" cm="1">
        <f t="array" ref="G291">ABCCob($O$12,$P$12,$Q$12,$D291/$AE$12)</f>
        <v>0.36682025235518595</v>
      </c>
      <c r="H291" s="18" cm="1">
        <f t="array" ref="H291">ABCCob($O$13,$P$13,$Q$13,$D291/$AE$13)</f>
        <v>0.14625809561834116</v>
      </c>
      <c r="I291" s="18" t="e" cm="1">
        <f t="array" ref="I291">ABCCob($O$14,$P$14,$Q$14,$D291/$AE$14)</f>
        <v>#VALUE!</v>
      </c>
      <c r="J291" s="18" t="e" cm="1">
        <f t="array" ref="J291">ABCCob($O$15,$P$15,$Q$15,$D291/$AE$15)</f>
        <v>#VALUE!</v>
      </c>
      <c r="K291" s="18" t="e" cm="1">
        <f t="array" ref="K291">ABCCob($O$16,$P$16,$Q$16,$D291/$AE$16)</f>
        <v>#VALUE!</v>
      </c>
      <c r="L291" s="18" t="e" cm="1">
        <f t="array" ref="L291">ABCCob($O$17,$P$17,$Q$17,$D291/$AE$17)</f>
        <v>#VALUE!</v>
      </c>
    </row>
    <row r="292" spans="2:12" x14ac:dyDescent="0.3">
      <c r="B292">
        <v>741</v>
      </c>
      <c r="D292" s="15">
        <f t="shared" si="16"/>
        <v>1112612.6126126128</v>
      </c>
      <c r="E292" s="18" cm="1">
        <f t="array" ref="E292">ABCCob($O$10,$P$10,$Q$10,$D292/$AE$10)</f>
        <v>0.78707573345228088</v>
      </c>
      <c r="F292" s="18" cm="1">
        <f t="array" ref="F292">ABCCob($O$11,$P$11,$Q$11,$D292/$AE$11)</f>
        <v>0.53269957266143952</v>
      </c>
      <c r="G292" s="18" cm="1">
        <f t="array" ref="G292">ABCCob($O$12,$P$12,$Q$12,$D292/$AE$12)</f>
        <v>0.36669379209360686</v>
      </c>
      <c r="H292" s="18" cm="1">
        <f t="array" ref="H292">ABCCob($O$13,$P$13,$Q$13,$D292/$AE$13)</f>
        <v>0.14621459353196986</v>
      </c>
      <c r="I292" s="18" t="e" cm="1">
        <f t="array" ref="I292">ABCCob($O$14,$P$14,$Q$14,$D292/$AE$14)</f>
        <v>#VALUE!</v>
      </c>
      <c r="J292" s="18" t="e" cm="1">
        <f t="array" ref="J292">ABCCob($O$15,$P$15,$Q$15,$D292/$AE$15)</f>
        <v>#VALUE!</v>
      </c>
      <c r="K292" s="18" t="e" cm="1">
        <f t="array" ref="K292">ABCCob($O$16,$P$16,$Q$16,$D292/$AE$16)</f>
        <v>#VALUE!</v>
      </c>
      <c r="L292" s="18" t="e" cm="1">
        <f t="array" ref="L292">ABCCob($O$17,$P$17,$Q$17,$D292/$AE$17)</f>
        <v>#VALUE!</v>
      </c>
    </row>
    <row r="293" spans="2:12" x14ac:dyDescent="0.3">
      <c r="B293">
        <v>740</v>
      </c>
      <c r="D293" s="15">
        <f t="shared" si="16"/>
        <v>1111111.111111111</v>
      </c>
      <c r="E293" s="18" cm="1">
        <f t="array" ref="E293">ABCCob($O$10,$P$10,$Q$10,$D293/$AE$10)</f>
        <v>0.78699571992502249</v>
      </c>
      <c r="F293" s="18" cm="1">
        <f t="array" ref="F293">ABCCob($O$11,$P$11,$Q$11,$D293/$AE$11)</f>
        <v>0.53251263647666403</v>
      </c>
      <c r="G293" s="18" cm="1">
        <f t="array" ref="G293">ABCCob($O$12,$P$12,$Q$12,$D293/$AE$12)</f>
        <v>0.36656704617857977</v>
      </c>
      <c r="H293" s="18" cm="1">
        <f t="array" ref="H293">ABCCob($O$13,$P$13,$Q$13,$D293/$AE$13)</f>
        <v>0.1461710030824884</v>
      </c>
      <c r="I293" s="18" t="e" cm="1">
        <f t="array" ref="I293">ABCCob($O$14,$P$14,$Q$14,$D293/$AE$14)</f>
        <v>#VALUE!</v>
      </c>
      <c r="J293" s="18" t="e" cm="1">
        <f t="array" ref="J293">ABCCob($O$15,$P$15,$Q$15,$D293/$AE$15)</f>
        <v>#VALUE!</v>
      </c>
      <c r="K293" s="18" t="e" cm="1">
        <f t="array" ref="K293">ABCCob($O$16,$P$16,$Q$16,$D293/$AE$16)</f>
        <v>#VALUE!</v>
      </c>
      <c r="L293" s="18" t="e" cm="1">
        <f t="array" ref="L293">ABCCob($O$17,$P$17,$Q$17,$D293/$AE$17)</f>
        <v>#VALUE!</v>
      </c>
    </row>
    <row r="294" spans="2:12" x14ac:dyDescent="0.3">
      <c r="B294">
        <v>739</v>
      </c>
      <c r="D294" s="15">
        <f t="shared" si="16"/>
        <v>1109609.6096096095</v>
      </c>
      <c r="E294" s="18" cm="1">
        <f t="array" ref="E294">ABCCob($O$10,$P$10,$Q$10,$D294/$AE$10)</f>
        <v>0.78691551597290232</v>
      </c>
      <c r="F294" s="18" cm="1">
        <f t="array" ref="F294">ABCCob($O$11,$P$11,$Q$11,$D294/$AE$11)</f>
        <v>0.53232532551099576</v>
      </c>
      <c r="G294" s="18" cm="1">
        <f t="array" ref="G294">ABCCob($O$12,$P$12,$Q$12,$D294/$AE$12)</f>
        <v>0.3664400136876283</v>
      </c>
      <c r="H294" s="18" cm="1">
        <f t="array" ref="H294">ABCCob($O$13,$P$13,$Q$13,$D294/$AE$13)</f>
        <v>0.14612732399612802</v>
      </c>
      <c r="I294" s="18" t="e" cm="1">
        <f t="array" ref="I294">ABCCob($O$14,$P$14,$Q$14,$D294/$AE$14)</f>
        <v>#VALUE!</v>
      </c>
      <c r="J294" s="18" t="e" cm="1">
        <f t="array" ref="J294">ABCCob($O$15,$P$15,$Q$15,$D294/$AE$15)</f>
        <v>#VALUE!</v>
      </c>
      <c r="K294" s="18" t="e" cm="1">
        <f t="array" ref="K294">ABCCob($O$16,$P$16,$Q$16,$D294/$AE$16)</f>
        <v>#VALUE!</v>
      </c>
      <c r="L294" s="18" t="e" cm="1">
        <f t="array" ref="L294">ABCCob($O$17,$P$17,$Q$17,$D294/$AE$17)</f>
        <v>#VALUE!</v>
      </c>
    </row>
    <row r="295" spans="2:12" x14ac:dyDescent="0.3">
      <c r="B295">
        <v>738</v>
      </c>
      <c r="D295" s="15">
        <f t="shared" si="16"/>
        <v>1108108.1081081082</v>
      </c>
      <c r="E295" s="18" cm="1">
        <f t="array" ref="E295">ABCCob($O$10,$P$10,$Q$10,$D295/$AE$10)</f>
        <v>0.78683512090262742</v>
      </c>
      <c r="F295" s="18" cm="1">
        <f t="array" ref="F295">ABCCob($O$11,$P$11,$Q$11,$D295/$AE$11)</f>
        <v>0.53213763863697783</v>
      </c>
      <c r="G295" s="18" cm="1">
        <f t="array" ref="G295">ABCCob($O$12,$P$12,$Q$12,$D295/$AE$12)</f>
        <v>0.36631269369443586</v>
      </c>
      <c r="H295" s="18" cm="1">
        <f t="array" ref="H295">ABCCob($O$13,$P$13,$Q$13,$D295/$AE$13)</f>
        <v>0.1460835559979764</v>
      </c>
      <c r="I295" s="18" t="e" cm="1">
        <f t="array" ref="I295">ABCCob($O$14,$P$14,$Q$14,$D295/$AE$14)</f>
        <v>#VALUE!</v>
      </c>
      <c r="J295" s="18" t="e" cm="1">
        <f t="array" ref="J295">ABCCob($O$15,$P$15,$Q$15,$D295/$AE$15)</f>
        <v>#VALUE!</v>
      </c>
      <c r="K295" s="18" t="e" cm="1">
        <f t="array" ref="K295">ABCCob($O$16,$P$16,$Q$16,$D295/$AE$16)</f>
        <v>#VALUE!</v>
      </c>
      <c r="L295" s="18" t="e" cm="1">
        <f t="array" ref="L295">ABCCob($O$17,$P$17,$Q$17,$D295/$AE$17)</f>
        <v>#VALUE!</v>
      </c>
    </row>
    <row r="296" spans="2:12" x14ac:dyDescent="0.3">
      <c r="B296">
        <v>737</v>
      </c>
      <c r="D296" s="15">
        <f t="shared" si="16"/>
        <v>1106606.6066066066</v>
      </c>
      <c r="E296" s="18" cm="1">
        <f t="array" ref="E296">ABCCob($O$10,$P$10,$Q$10,$D296/$AE$10)</f>
        <v>0.78675453401750206</v>
      </c>
      <c r="F296" s="18" cm="1">
        <f t="array" ref="F296">ABCCob($O$11,$P$11,$Q$11,$D296/$AE$11)</f>
        <v>0.53194957472262894</v>
      </c>
      <c r="G296" s="18" cm="1">
        <f t="array" ref="G296">ABCCob($O$12,$P$12,$Q$12,$D296/$AE$12)</f>
        <v>0.36618508526882626</v>
      </c>
      <c r="H296" s="18" cm="1">
        <f t="array" ref="H296">ABCCob($O$13,$P$13,$Q$13,$D296/$AE$13)</f>
        <v>0.14603969881197199</v>
      </c>
      <c r="I296" s="18" t="e" cm="1">
        <f t="array" ref="I296">ABCCob($O$14,$P$14,$Q$14,$D296/$AE$14)</f>
        <v>#VALUE!</v>
      </c>
      <c r="J296" s="18" t="e" cm="1">
        <f t="array" ref="J296">ABCCob($O$15,$P$15,$Q$15,$D296/$AE$15)</f>
        <v>#VALUE!</v>
      </c>
      <c r="K296" s="18" t="e" cm="1">
        <f t="array" ref="K296">ABCCob($O$16,$P$16,$Q$16,$D296/$AE$16)</f>
        <v>#VALUE!</v>
      </c>
      <c r="L296" s="18" t="e" cm="1">
        <f t="array" ref="L296">ABCCob($O$17,$P$17,$Q$17,$D296/$AE$17)</f>
        <v>#VALUE!</v>
      </c>
    </row>
    <row r="297" spans="2:12" x14ac:dyDescent="0.3">
      <c r="B297">
        <v>736</v>
      </c>
      <c r="D297" s="15">
        <f t="shared" si="16"/>
        <v>1105105.1051051051</v>
      </c>
      <c r="E297" s="18" cm="1">
        <f t="array" ref="E297">ABCCob($O$10,$P$10,$Q$10,$D297/$AE$10)</f>
        <v>0.78667375461740618</v>
      </c>
      <c r="F297" s="18" cm="1">
        <f t="array" ref="F297">ABCCob($O$11,$P$11,$Q$11,$D297/$AE$11)</f>
        <v>0.53176113263142011</v>
      </c>
      <c r="G297" s="18" cm="1">
        <f t="array" ref="G297">ABCCob($O$12,$P$12,$Q$12,$D297/$AE$12)</f>
        <v>0.36605718747674426</v>
      </c>
      <c r="H297" s="18" cm="1">
        <f t="array" ref="H297">ABCCob($O$13,$P$13,$Q$13,$D297/$AE$13)</f>
        <v>0.14599575216089758</v>
      </c>
      <c r="I297" s="18" t="e" cm="1">
        <f t="array" ref="I297">ABCCob($O$14,$P$14,$Q$14,$D297/$AE$14)</f>
        <v>#VALUE!</v>
      </c>
      <c r="J297" s="18" t="e" cm="1">
        <f t="array" ref="J297">ABCCob($O$15,$P$15,$Q$15,$D297/$AE$15)</f>
        <v>#VALUE!</v>
      </c>
      <c r="K297" s="18" t="e" cm="1">
        <f t="array" ref="K297">ABCCob($O$16,$P$16,$Q$16,$D297/$AE$16)</f>
        <v>#VALUE!</v>
      </c>
      <c r="L297" s="18" t="e" cm="1">
        <f t="array" ref="L297">ABCCob($O$17,$P$17,$Q$17,$D297/$AE$17)</f>
        <v>#VALUE!</v>
      </c>
    </row>
    <row r="298" spans="2:12" x14ac:dyDescent="0.3">
      <c r="B298">
        <v>735</v>
      </c>
      <c r="D298" s="15">
        <f t="shared" si="16"/>
        <v>1103603.6036036036</v>
      </c>
      <c r="E298" s="18" cm="1">
        <f t="array" ref="E298">ABCCob($O$10,$P$10,$Q$10,$D298/$AE$10)</f>
        <v>0.78659278199877514</v>
      </c>
      <c r="F298" s="18" cm="1">
        <f t="array" ref="F298">ABCCob($O$11,$P$11,$Q$11,$D298/$AE$11)</f>
        <v>0.53157231122225201</v>
      </c>
      <c r="G298" s="18" cm="1">
        <f t="array" ref="G298">ABCCob($O$12,$P$12,$Q$12,$D298/$AE$12)</f>
        <v>0.36592899938023599</v>
      </c>
      <c r="H298" s="18" cm="1">
        <f t="array" ref="H298">ABCCob($O$13,$P$13,$Q$13,$D298/$AE$13)</f>
        <v>0.14595171576637456</v>
      </c>
      <c r="I298" s="18" t="e" cm="1">
        <f t="array" ref="I298">ABCCob($O$14,$P$14,$Q$14,$D298/$AE$14)</f>
        <v>#VALUE!</v>
      </c>
      <c r="J298" s="18" t="e" cm="1">
        <f t="array" ref="J298">ABCCob($O$15,$P$15,$Q$15,$D298/$AE$15)</f>
        <v>#VALUE!</v>
      </c>
      <c r="K298" s="18" t="e" cm="1">
        <f t="array" ref="K298">ABCCob($O$16,$P$16,$Q$16,$D298/$AE$16)</f>
        <v>#VALUE!</v>
      </c>
      <c r="L298" s="18" t="e" cm="1">
        <f t="array" ref="L298">ABCCob($O$17,$P$17,$Q$17,$D298/$AE$17)</f>
        <v>#VALUE!</v>
      </c>
    </row>
    <row r="299" spans="2:12" x14ac:dyDescent="0.3">
      <c r="B299">
        <v>734</v>
      </c>
      <c r="D299" s="15">
        <f t="shared" si="16"/>
        <v>1102102.102102102</v>
      </c>
      <c r="E299" s="18" cm="1">
        <f t="array" ref="E299">ABCCob($O$10,$P$10,$Q$10,$D299/$AE$10)</f>
        <v>0.78651161545457715</v>
      </c>
      <c r="F299" s="18" cm="1">
        <f t="array" ref="F299">ABCCob($O$11,$P$11,$Q$11,$D299/$AE$11)</f>
        <v>0.531383109349432</v>
      </c>
      <c r="G299" s="18" cm="1">
        <f t="array" ref="G299">ABCCob($O$12,$P$12,$Q$12,$D299/$AE$12)</f>
        <v>0.36580052003742902</v>
      </c>
      <c r="H299" s="18" cm="1">
        <f t="array" ref="H299">ABCCob($O$13,$P$13,$Q$13,$D299/$AE$13)</f>
        <v>0.1459075893488565</v>
      </c>
      <c r="I299" s="18" t="e" cm="1">
        <f t="array" ref="I299">ABCCob($O$14,$P$14,$Q$14,$D299/$AE$14)</f>
        <v>#VALUE!</v>
      </c>
      <c r="J299" s="18" t="e" cm="1">
        <f t="array" ref="J299">ABCCob($O$15,$P$15,$Q$15,$D299/$AE$15)</f>
        <v>#VALUE!</v>
      </c>
      <c r="K299" s="18" t="e" cm="1">
        <f t="array" ref="K299">ABCCob($O$16,$P$16,$Q$16,$D299/$AE$16)</f>
        <v>#VALUE!</v>
      </c>
      <c r="L299" s="18" t="e" cm="1">
        <f t="array" ref="L299">ABCCob($O$17,$P$17,$Q$17,$D299/$AE$17)</f>
        <v>#VALUE!</v>
      </c>
    </row>
    <row r="300" spans="2:12" x14ac:dyDescent="0.3">
      <c r="B300">
        <v>733</v>
      </c>
      <c r="D300" s="15">
        <f t="shared" si="16"/>
        <v>1100600.6006006007</v>
      </c>
      <c r="E300" s="18" cm="1">
        <f t="array" ref="E300">ABCCob($O$10,$P$10,$Q$10,$D300/$AE$10)</f>
        <v>0.78643025427429281</v>
      </c>
      <c r="F300" s="18" cm="1">
        <f t="array" ref="F300">ABCCob($O$11,$P$11,$Q$11,$D300/$AE$11)</f>
        <v>0.53119352586265078</v>
      </c>
      <c r="G300" s="18" cm="1">
        <f t="array" ref="G300">ABCCob($O$12,$P$12,$Q$12,$D300/$AE$12)</f>
        <v>0.36567174850251277</v>
      </c>
      <c r="H300" s="18" cm="1">
        <f t="array" ref="H300">ABCCob($O$13,$P$13,$Q$13,$D300/$AE$13)</f>
        <v>0.14586337262762319</v>
      </c>
      <c r="I300" s="18" t="e" cm="1">
        <f t="array" ref="I300">ABCCob($O$14,$P$14,$Q$14,$D300/$AE$14)</f>
        <v>#VALUE!</v>
      </c>
      <c r="J300" s="18" t="e" cm="1">
        <f t="array" ref="J300">ABCCob($O$15,$P$15,$Q$15,$D300/$AE$15)</f>
        <v>#VALUE!</v>
      </c>
      <c r="K300" s="18" t="e" cm="1">
        <f t="array" ref="K300">ABCCob($O$16,$P$16,$Q$16,$D300/$AE$16)</f>
        <v>#VALUE!</v>
      </c>
      <c r="L300" s="18" t="e" cm="1">
        <f t="array" ref="L300">ABCCob($O$17,$P$17,$Q$17,$D300/$AE$17)</f>
        <v>#VALUE!</v>
      </c>
    </row>
    <row r="301" spans="2:12" x14ac:dyDescent="0.3">
      <c r="B301">
        <v>732</v>
      </c>
      <c r="D301" s="15">
        <f t="shared" si="16"/>
        <v>1099099.0990990992</v>
      </c>
      <c r="E301" s="18" cm="1">
        <f t="array" ref="E301">ABCCob($O$10,$P$10,$Q$10,$D301/$AE$10)</f>
        <v>0.78634869774389282</v>
      </c>
      <c r="F301" s="18" cm="1">
        <f t="array" ref="F301">ABCCob($O$11,$P$11,$Q$11,$D301/$AE$11)</f>
        <v>0.53100355960695922</v>
      </c>
      <c r="G301" s="18" cm="1">
        <f t="array" ref="G301">ABCCob($O$12,$P$12,$Q$12,$D301/$AE$12)</f>
        <v>0.36554268382571814</v>
      </c>
      <c r="H301" s="18" cm="1">
        <f t="array" ref="H301">ABCCob($O$13,$P$13,$Q$13,$D301/$AE$13)</f>
        <v>0.14581906532077418</v>
      </c>
      <c r="I301" s="18" t="e" cm="1">
        <f t="array" ref="I301">ABCCob($O$14,$P$14,$Q$14,$D301/$AE$14)</f>
        <v>#VALUE!</v>
      </c>
      <c r="J301" s="18" t="e" cm="1">
        <f t="array" ref="J301">ABCCob($O$15,$P$15,$Q$15,$D301/$AE$15)</f>
        <v>#VALUE!</v>
      </c>
      <c r="K301" s="18" t="e" cm="1">
        <f t="array" ref="K301">ABCCob($O$16,$P$16,$Q$16,$D301/$AE$16)</f>
        <v>#VALUE!</v>
      </c>
      <c r="L301" s="18" t="e" cm="1">
        <f t="array" ref="L301">ABCCob($O$17,$P$17,$Q$17,$D301/$AE$17)</f>
        <v>#VALUE!</v>
      </c>
    </row>
    <row r="302" spans="2:12" x14ac:dyDescent="0.3">
      <c r="B302">
        <v>731</v>
      </c>
      <c r="D302" s="15">
        <f t="shared" si="16"/>
        <v>1097597.5975975976</v>
      </c>
      <c r="E302" s="18" cm="1">
        <f t="array" ref="E302">ABCCob($O$10,$P$10,$Q$10,$D302/$AE$10)</f>
        <v>0.78626694514581641</v>
      </c>
      <c r="F302" s="18" cm="1">
        <f t="array" ref="F302">ABCCob($O$11,$P$11,$Q$11,$D302/$AE$11)</f>
        <v>0.53081320942274546</v>
      </c>
      <c r="G302" s="18" cm="1">
        <f t="array" ref="G302">ABCCob($O$12,$P$12,$Q$12,$D302/$AE$12)</f>
        <v>0.36541332505329782</v>
      </c>
      <c r="H302" s="18" cm="1">
        <f t="array" ref="H302">ABCCob($O$13,$P$13,$Q$13,$D302/$AE$13)</f>
        <v>0.14577466714522283</v>
      </c>
      <c r="I302" s="18" t="e" cm="1">
        <f t="array" ref="I302">ABCCob($O$14,$P$14,$Q$14,$D302/$AE$14)</f>
        <v>#VALUE!</v>
      </c>
      <c r="J302" s="18" t="e" cm="1">
        <f t="array" ref="J302">ABCCob($O$15,$P$15,$Q$15,$D302/$AE$15)</f>
        <v>#VALUE!</v>
      </c>
      <c r="K302" s="18" t="e" cm="1">
        <f t="array" ref="K302">ABCCob($O$16,$P$16,$Q$16,$D302/$AE$16)</f>
        <v>#VALUE!</v>
      </c>
      <c r="L302" s="18" t="e" cm="1">
        <f t="array" ref="L302">ABCCob($O$17,$P$17,$Q$17,$D302/$AE$17)</f>
        <v>#VALUE!</v>
      </c>
    </row>
    <row r="303" spans="2:12" x14ac:dyDescent="0.3">
      <c r="B303">
        <v>730</v>
      </c>
      <c r="D303" s="15">
        <f t="shared" si="16"/>
        <v>1096096.0960960961</v>
      </c>
      <c r="E303" s="18" cm="1">
        <f t="array" ref="E303">ABCCob($O$10,$P$10,$Q$10,$D303/$AE$10)</f>
        <v>0.7861849957589494</v>
      </c>
      <c r="F303" s="18" cm="1">
        <f t="array" ref="F303">ABCCob($O$11,$P$11,$Q$11,$D303/$AE$11)</f>
        <v>0.53062247414571062</v>
      </c>
      <c r="G303" s="18" cm="1">
        <f t="array" ref="G303">ABCCob($O$12,$P$12,$Q$12,$D303/$AE$12)</f>
        <v>0.36528367122750577</v>
      </c>
      <c r="H303" s="18" cm="1">
        <f t="array" ref="H303">ABCCob($O$13,$P$13,$Q$13,$D303/$AE$13)</f>
        <v>0.14573017781668976</v>
      </c>
      <c r="I303" s="18" t="e" cm="1">
        <f t="array" ref="I303">ABCCob($O$14,$P$14,$Q$14,$D303/$AE$14)</f>
        <v>#VALUE!</v>
      </c>
      <c r="J303" s="18" t="e" cm="1">
        <f t="array" ref="J303">ABCCob($O$15,$P$15,$Q$15,$D303/$AE$15)</f>
        <v>#VALUE!</v>
      </c>
      <c r="K303" s="18" t="e" cm="1">
        <f t="array" ref="K303">ABCCob($O$16,$P$16,$Q$16,$D303/$AE$16)</f>
        <v>#VALUE!</v>
      </c>
      <c r="L303" s="18" t="e" cm="1">
        <f t="array" ref="L303">ABCCob($O$17,$P$17,$Q$17,$D303/$AE$17)</f>
        <v>#VALUE!</v>
      </c>
    </row>
    <row r="304" spans="2:12" x14ac:dyDescent="0.3">
      <c r="B304">
        <v>729</v>
      </c>
      <c r="D304" s="15">
        <f t="shared" si="16"/>
        <v>1094594.5945945946</v>
      </c>
      <c r="E304" s="18" cm="1">
        <f t="array" ref="E304">ABCCob($O$10,$P$10,$Q$10,$D304/$AE$10)</f>
        <v>0.7861028488586016</v>
      </c>
      <c r="F304" s="18" cm="1">
        <f t="array" ref="F304">ABCCob($O$11,$P$11,$Q$11,$D304/$AE$11)</f>
        <v>0.53043135260684515</v>
      </c>
      <c r="G304" s="18" cm="1">
        <f t="array" ref="G304">ABCCob($O$12,$P$12,$Q$12,$D304/$AE$12)</f>
        <v>0.36515372138657703</v>
      </c>
      <c r="H304" s="18" cm="1">
        <f t="array" ref="H304">ABCCob($O$13,$P$13,$Q$13,$D304/$AE$13)</f>
        <v>0.14568559704969661</v>
      </c>
      <c r="I304" s="18" t="e" cm="1">
        <f t="array" ref="I304">ABCCob($O$14,$P$14,$Q$14,$D304/$AE$14)</f>
        <v>#VALUE!</v>
      </c>
      <c r="J304" s="18" t="e" cm="1">
        <f t="array" ref="J304">ABCCob($O$15,$P$15,$Q$15,$D304/$AE$15)</f>
        <v>#VALUE!</v>
      </c>
      <c r="K304" s="18" t="e" cm="1">
        <f t="array" ref="K304">ABCCob($O$16,$P$16,$Q$16,$D304/$AE$16)</f>
        <v>#VALUE!</v>
      </c>
      <c r="L304" s="18" t="e" cm="1">
        <f t="array" ref="L304">ABCCob($O$17,$P$17,$Q$17,$D304/$AE$17)</f>
        <v>#VALUE!</v>
      </c>
    </row>
    <row r="305" spans="2:12" x14ac:dyDescent="0.3">
      <c r="B305">
        <v>728</v>
      </c>
      <c r="D305" s="15">
        <f t="shared" si="16"/>
        <v>1093093.093093093</v>
      </c>
      <c r="E305" s="18" cm="1">
        <f t="array" ref="E305">ABCCob($O$10,$P$10,$Q$10,$D305/$AE$10)</f>
        <v>0.78602050371648513</v>
      </c>
      <c r="F305" s="18" cm="1">
        <f t="array" ref="F305">ABCCob($O$11,$P$11,$Q$11,$D305/$AE$11)</f>
        <v>0.53023984363240562</v>
      </c>
      <c r="G305" s="18" cm="1">
        <f t="array" ref="G305">ABCCob($O$12,$P$12,$Q$12,$D305/$AE$12)</f>
        <v>0.36502347456470718</v>
      </c>
      <c r="H305" s="18" cm="1">
        <f t="array" ref="H305">ABCCob($O$13,$P$13,$Q$13,$D305/$AE$13)</f>
        <v>0.1456409245575597</v>
      </c>
      <c r="I305" s="18" t="e" cm="1">
        <f t="array" ref="I305">ABCCob($O$14,$P$14,$Q$14,$D305/$AE$14)</f>
        <v>#VALUE!</v>
      </c>
      <c r="J305" s="18" t="e" cm="1">
        <f t="array" ref="J305">ABCCob($O$15,$P$15,$Q$15,$D305/$AE$15)</f>
        <v>#VALUE!</v>
      </c>
      <c r="K305" s="18" t="e" cm="1">
        <f t="array" ref="K305">ABCCob($O$16,$P$16,$Q$16,$D305/$AE$16)</f>
        <v>#VALUE!</v>
      </c>
      <c r="L305" s="18" t="e" cm="1">
        <f t="array" ref="L305">ABCCob($O$17,$P$17,$Q$17,$D305/$AE$17)</f>
        <v>#VALUE!</v>
      </c>
    </row>
    <row r="306" spans="2:12" x14ac:dyDescent="0.3">
      <c r="B306">
        <v>727</v>
      </c>
      <c r="D306" s="15">
        <f t="shared" si="16"/>
        <v>1091591.5915915917</v>
      </c>
      <c r="E306" s="18" cm="1">
        <f t="array" ref="E306">ABCCob($O$10,$P$10,$Q$10,$D306/$AE$10)</f>
        <v>0.78593795960069124</v>
      </c>
      <c r="F306" s="18" cm="1">
        <f t="array" ref="F306">ABCCob($O$11,$P$11,$Q$11,$D306/$AE$11)</f>
        <v>0.53004794604389027</v>
      </c>
      <c r="G306" s="18" cm="1">
        <f t="array" ref="G306">ABCCob($O$12,$P$12,$Q$12,$D306/$AE$12)</f>
        <v>0.36489292979203186</v>
      </c>
      <c r="H306" s="18" cm="1">
        <f t="array" ref="H306">ABCCob($O$13,$P$13,$Q$13,$D306/$AE$13)</f>
        <v>0.14559616005238357</v>
      </c>
      <c r="I306" s="18" t="e" cm="1">
        <f t="array" ref="I306">ABCCob($O$14,$P$14,$Q$14,$D306/$AE$14)</f>
        <v>#VALUE!</v>
      </c>
      <c r="J306" s="18" t="e" cm="1">
        <f t="array" ref="J306">ABCCob($O$15,$P$15,$Q$15,$D306/$AE$15)</f>
        <v>#VALUE!</v>
      </c>
      <c r="K306" s="18" t="e" cm="1">
        <f t="array" ref="K306">ABCCob($O$16,$P$16,$Q$16,$D306/$AE$16)</f>
        <v>#VALUE!</v>
      </c>
      <c r="L306" s="18" t="e" cm="1">
        <f t="array" ref="L306">ABCCob($O$17,$P$17,$Q$17,$D306/$AE$17)</f>
        <v>#VALUE!</v>
      </c>
    </row>
    <row r="307" spans="2:12" x14ac:dyDescent="0.3">
      <c r="B307">
        <v>726</v>
      </c>
      <c r="D307" s="15">
        <f t="shared" si="16"/>
        <v>1090090.0900900902</v>
      </c>
      <c r="E307" s="18" cm="1">
        <f t="array" ref="E307">ABCCob($O$10,$P$10,$Q$10,$D307/$AE$10)</f>
        <v>0.7858552157756683</v>
      </c>
      <c r="F307" s="18" cm="1">
        <f t="array" ref="F307">ABCCob($O$11,$P$11,$Q$11,$D307/$AE$11)</f>
        <v>0.52985565865801509</v>
      </c>
      <c r="G307" s="18" cm="1">
        <f t="array" ref="G307">ABCCob($O$12,$P$12,$Q$12,$D307/$AE$12)</f>
        <v>0.36476208609460592</v>
      </c>
      <c r="H307" s="18" cm="1">
        <f t="array" ref="H307">ABCCob($O$13,$P$13,$Q$13,$D307/$AE$13)</f>
        <v>0.1455513032450545</v>
      </c>
      <c r="I307" s="18" t="e" cm="1">
        <f t="array" ref="I307">ABCCob($O$14,$P$14,$Q$14,$D307/$AE$14)</f>
        <v>#VALUE!</v>
      </c>
      <c r="J307" s="18" t="e" cm="1">
        <f t="array" ref="J307">ABCCob($O$15,$P$15,$Q$15,$D307/$AE$15)</f>
        <v>#VALUE!</v>
      </c>
      <c r="K307" s="18" t="e" cm="1">
        <f t="array" ref="K307">ABCCob($O$16,$P$16,$Q$16,$D307/$AE$16)</f>
        <v>#VALUE!</v>
      </c>
      <c r="L307" s="18" t="e" cm="1">
        <f t="array" ref="L307">ABCCob($O$17,$P$17,$Q$17,$D307/$AE$17)</f>
        <v>#VALUE!</v>
      </c>
    </row>
    <row r="308" spans="2:12" x14ac:dyDescent="0.3">
      <c r="B308">
        <v>725</v>
      </c>
      <c r="D308" s="15">
        <f t="shared" si="16"/>
        <v>1088588.5885885886</v>
      </c>
      <c r="E308" s="18" cm="1">
        <f t="array" ref="E308">ABCCob($O$10,$P$10,$Q$10,$D308/$AE$10)</f>
        <v>0.78577227150219831</v>
      </c>
      <c r="F308" s="18" cm="1">
        <f t="array" ref="F308">ABCCob($O$11,$P$11,$Q$11,$D308/$AE$11)</f>
        <v>0.52966298028668901</v>
      </c>
      <c r="G308" s="18" cm="1">
        <f t="array" ref="G308">ABCCob($O$12,$P$12,$Q$12,$D308/$AE$12)</f>
        <v>0.36463094249438266</v>
      </c>
      <c r="H308" s="18" cm="1">
        <f t="array" ref="H308">ABCCob($O$13,$P$13,$Q$13,$D308/$AE$13)</f>
        <v>0.14550635384523408</v>
      </c>
      <c r="I308" s="18" t="e" cm="1">
        <f t="array" ref="I308">ABCCob($O$14,$P$14,$Q$14,$D308/$AE$14)</f>
        <v>#VALUE!</v>
      </c>
      <c r="J308" s="18" t="e" cm="1">
        <f t="array" ref="J308">ABCCob($O$15,$P$15,$Q$15,$D308/$AE$15)</f>
        <v>#VALUE!</v>
      </c>
      <c r="K308" s="18" t="e" cm="1">
        <f t="array" ref="K308">ABCCob($O$16,$P$16,$Q$16,$D308/$AE$16)</f>
        <v>#VALUE!</v>
      </c>
      <c r="L308" s="18" t="e" cm="1">
        <f t="array" ref="L308">ABCCob($O$17,$P$17,$Q$17,$D308/$AE$17)</f>
        <v>#VALUE!</v>
      </c>
    </row>
    <row r="309" spans="2:12" x14ac:dyDescent="0.3">
      <c r="B309">
        <v>724</v>
      </c>
      <c r="D309" s="15">
        <f t="shared" si="16"/>
        <v>1087087.0870870871</v>
      </c>
      <c r="E309" s="18" cm="1">
        <f t="array" ref="E309">ABCCob($O$10,$P$10,$Q$10,$D309/$AE$10)</f>
        <v>0.78568912603737451</v>
      </c>
      <c r="F309" s="18" cm="1">
        <f t="array" ref="F309">ABCCob($O$11,$P$11,$Q$11,$D309/$AE$11)</f>
        <v>0.52946990973699037</v>
      </c>
      <c r="G309" s="18" cm="1">
        <f t="array" ref="G309">ABCCob($O$12,$P$12,$Q$12,$D309/$AE$12)</f>
        <v>0.36449949800919296</v>
      </c>
      <c r="H309" s="18" cm="1">
        <f t="array" ref="H309">ABCCob($O$13,$P$13,$Q$13,$D309/$AE$13)</f>
        <v>0.14546131156135259</v>
      </c>
      <c r="I309" s="18" t="e" cm="1">
        <f t="array" ref="I309">ABCCob($O$14,$P$14,$Q$14,$D309/$AE$14)</f>
        <v>#VALUE!</v>
      </c>
      <c r="J309" s="18" t="e" cm="1">
        <f t="array" ref="J309">ABCCob($O$15,$P$15,$Q$15,$D309/$AE$15)</f>
        <v>#VALUE!</v>
      </c>
      <c r="K309" s="18" t="e" cm="1">
        <f t="array" ref="K309">ABCCob($O$16,$P$16,$Q$16,$D309/$AE$16)</f>
        <v>#VALUE!</v>
      </c>
      <c r="L309" s="18" t="e" cm="1">
        <f t="array" ref="L309">ABCCob($O$17,$P$17,$Q$17,$D309/$AE$17)</f>
        <v>#VALUE!</v>
      </c>
    </row>
    <row r="310" spans="2:12" x14ac:dyDescent="0.3">
      <c r="B310">
        <v>723</v>
      </c>
      <c r="D310" s="15">
        <f t="shared" si="16"/>
        <v>1085585.5855855856</v>
      </c>
      <c r="E310" s="18" cm="1">
        <f t="array" ref="E310">ABCCob($O$10,$P$10,$Q$10,$D310/$AE$10)</f>
        <v>0.7856057786345777</v>
      </c>
      <c r="F310" s="18" cm="1">
        <f t="array" ref="F310">ABCCob($O$11,$P$11,$Q$11,$D310/$AE$11)</f>
        <v>0.52927644581114164</v>
      </c>
      <c r="G310" s="18" cm="1">
        <f t="array" ref="G310">ABCCob($O$12,$P$12,$Q$12,$D310/$AE$12)</f>
        <v>0.36436775165272417</v>
      </c>
      <c r="H310" s="18" cm="1">
        <f t="array" ref="H310">ABCCob($O$13,$P$13,$Q$13,$D310/$AE$13)</f>
        <v>0.14541617610060245</v>
      </c>
      <c r="I310" s="18" t="e" cm="1">
        <f t="array" ref="I310">ABCCob($O$14,$P$14,$Q$14,$D310/$AE$14)</f>
        <v>#VALUE!</v>
      </c>
      <c r="J310" s="18" t="e" cm="1">
        <f t="array" ref="J310">ABCCob($O$15,$P$15,$Q$15,$D310/$AE$15)</f>
        <v>#VALUE!</v>
      </c>
      <c r="K310" s="18" t="e" cm="1">
        <f t="array" ref="K310">ABCCob($O$16,$P$16,$Q$16,$D310/$AE$16)</f>
        <v>#VALUE!</v>
      </c>
      <c r="L310" s="18" t="e" cm="1">
        <f t="array" ref="L310">ABCCob($O$17,$P$17,$Q$17,$D310/$AE$17)</f>
        <v>#VALUE!</v>
      </c>
    </row>
    <row r="311" spans="2:12" x14ac:dyDescent="0.3">
      <c r="B311">
        <v>722</v>
      </c>
      <c r="D311" s="15">
        <f t="shared" si="16"/>
        <v>1084084.084084084</v>
      </c>
      <c r="E311" s="18" cm="1">
        <f t="array" ref="E311">ABCCob($O$10,$P$10,$Q$10,$D311/$AE$10)</f>
        <v>0.7855222285434531</v>
      </c>
      <c r="F311" s="18" cm="1">
        <f t="array" ref="F311">ABCCob($O$11,$P$11,$Q$11,$D311/$AE$11)</f>
        <v>0.52908258730648494</v>
      </c>
      <c r="G311" s="18" cm="1">
        <f t="array" ref="G311">ABCCob($O$12,$P$12,$Q$12,$D311/$AE$12)</f>
        <v>0.36423570243449871</v>
      </c>
      <c r="H311" s="18" cm="1">
        <f t="array" ref="H311">ABCCob($O$13,$P$13,$Q$13,$D311/$AE$13)</f>
        <v>0.14537094716893167</v>
      </c>
      <c r="I311" s="18" t="e" cm="1">
        <f t="array" ref="I311">ABCCob($O$14,$P$14,$Q$14,$D311/$AE$14)</f>
        <v>#VALUE!</v>
      </c>
      <c r="J311" s="18" t="e" cm="1">
        <f t="array" ref="J311">ABCCob($O$15,$P$15,$Q$15,$D311/$AE$15)</f>
        <v>#VALUE!</v>
      </c>
      <c r="K311" s="18" t="e" cm="1">
        <f t="array" ref="K311">ABCCob($O$16,$P$16,$Q$16,$D311/$AE$16)</f>
        <v>#VALUE!</v>
      </c>
      <c r="L311" s="18" t="e" cm="1">
        <f t="array" ref="L311">ABCCob($O$17,$P$17,$Q$17,$D311/$AE$17)</f>
        <v>#VALUE!</v>
      </c>
    </row>
    <row r="312" spans="2:12" x14ac:dyDescent="0.3">
      <c r="B312">
        <v>721</v>
      </c>
      <c r="D312" s="15">
        <f t="shared" si="16"/>
        <v>1082582.5825825827</v>
      </c>
      <c r="E312" s="18" cm="1">
        <f t="array" ref="E312">ABCCob($O$10,$P$10,$Q$10,$D312/$AE$10)</f>
        <v>0.78543847500988684</v>
      </c>
      <c r="F312" s="18" cm="1">
        <f t="array" ref="F312">ABCCob($O$11,$P$11,$Q$11,$D312/$AE$11)</f>
        <v>0.52888833301545746</v>
      </c>
      <c r="G312" s="18" cm="1">
        <f t="array" ref="G312">ABCCob($O$12,$P$12,$Q$12,$D312/$AE$12)</f>
        <v>0.36410334935985306</v>
      </c>
      <c r="H312" s="18" cm="1">
        <f t="array" ref="H312">ABCCob($O$13,$P$13,$Q$13,$D312/$AE$13)</f>
        <v>0.14532562447103703</v>
      </c>
      <c r="I312" s="18" t="e" cm="1">
        <f t="array" ref="I312">ABCCob($O$14,$P$14,$Q$14,$D312/$AE$14)</f>
        <v>#VALUE!</v>
      </c>
      <c r="J312" s="18" t="e" cm="1">
        <f t="array" ref="J312">ABCCob($O$15,$P$15,$Q$15,$D312/$AE$15)</f>
        <v>#VALUE!</v>
      </c>
      <c r="K312" s="18" t="e" cm="1">
        <f t="array" ref="K312">ABCCob($O$16,$P$16,$Q$16,$D312/$AE$16)</f>
        <v>#VALUE!</v>
      </c>
      <c r="L312" s="18" t="e" cm="1">
        <f t="array" ref="L312">ABCCob($O$17,$P$17,$Q$17,$D312/$AE$17)</f>
        <v>#VALUE!</v>
      </c>
    </row>
    <row r="313" spans="2:12" x14ac:dyDescent="0.3">
      <c r="B313">
        <v>720</v>
      </c>
      <c r="D313" s="15">
        <f t="shared" si="16"/>
        <v>1081081.0810810809</v>
      </c>
      <c r="E313" s="18" cm="1">
        <f t="array" ref="E313">ABCCob($O$10,$P$10,$Q$10,$D313/$AE$10)</f>
        <v>0.78535451727598216</v>
      </c>
      <c r="F313" s="18" cm="1">
        <f t="array" ref="F313">ABCCob($O$11,$P$11,$Q$11,$D313/$AE$11)</f>
        <v>0.52869368172556552</v>
      </c>
      <c r="G313" s="18" cm="1">
        <f t="array" ref="G313">ABCCob($O$12,$P$12,$Q$12,$D313/$AE$12)</f>
        <v>0.363970691429916</v>
      </c>
      <c r="H313" s="18" cm="1">
        <f t="array" ref="H313">ABCCob($O$13,$P$13,$Q$13,$D313/$AE$13)</f>
        <v>0.14528020771035746</v>
      </c>
      <c r="I313" s="18" t="e" cm="1">
        <f t="array" ref="I313">ABCCob($O$14,$P$14,$Q$14,$D313/$AE$14)</f>
        <v>#VALUE!</v>
      </c>
      <c r="J313" s="18" t="e" cm="1">
        <f t="array" ref="J313">ABCCob($O$15,$P$15,$Q$15,$D313/$AE$15)</f>
        <v>#VALUE!</v>
      </c>
      <c r="K313" s="18" t="e" cm="1">
        <f t="array" ref="K313">ABCCob($O$16,$P$16,$Q$16,$D313/$AE$16)</f>
        <v>#VALUE!</v>
      </c>
      <c r="L313" s="18" t="e" cm="1">
        <f t="array" ref="L313">ABCCob($O$17,$P$17,$Q$17,$D313/$AE$17)</f>
        <v>#VALUE!</v>
      </c>
    </row>
    <row r="314" spans="2:12" x14ac:dyDescent="0.3">
      <c r="B314">
        <v>719</v>
      </c>
      <c r="D314" s="15">
        <f t="shared" si="16"/>
        <v>1079579.5795795796</v>
      </c>
      <c r="E314" s="18" cm="1">
        <f t="array" ref="E314">ABCCob($O$10,$P$10,$Q$10,$D314/$AE$10)</f>
        <v>0.78527035458003547</v>
      </c>
      <c r="F314" s="18" cm="1">
        <f t="array" ref="F314">ABCCob($O$11,$P$11,$Q$11,$D314/$AE$11)</f>
        <v>0.52849863221936066</v>
      </c>
      <c r="G314" s="18" cm="1">
        <f t="array" ref="G314">ABCCob($O$12,$P$12,$Q$12,$D314/$AE$12)</f>
        <v>0.36383772764158745</v>
      </c>
      <c r="H314" s="18" cm="1">
        <f t="array" ref="H314">ABCCob($O$13,$P$13,$Q$13,$D314/$AE$13)</f>
        <v>0.14523469658906729</v>
      </c>
      <c r="I314" s="18" t="e" cm="1">
        <f t="array" ref="I314">ABCCob($O$14,$P$14,$Q$14,$D314/$AE$14)</f>
        <v>#VALUE!</v>
      </c>
      <c r="J314" s="18" t="e" cm="1">
        <f t="array" ref="J314">ABCCob($O$15,$P$15,$Q$15,$D314/$AE$15)</f>
        <v>#VALUE!</v>
      </c>
      <c r="K314" s="18" t="e" cm="1">
        <f t="array" ref="K314">ABCCob($O$16,$P$16,$Q$16,$D314/$AE$16)</f>
        <v>#VALUE!</v>
      </c>
      <c r="L314" s="18" t="e" cm="1">
        <f t="array" ref="L314">ABCCob($O$17,$P$17,$Q$17,$D314/$AE$17)</f>
        <v>#VALUE!</v>
      </c>
    </row>
    <row r="315" spans="2:12" x14ac:dyDescent="0.3">
      <c r="B315">
        <v>718</v>
      </c>
      <c r="D315" s="15">
        <f t="shared" si="16"/>
        <v>1078078.0780780781</v>
      </c>
      <c r="E315" s="18" cm="1">
        <f t="array" ref="E315">ABCCob($O$10,$P$10,$Q$10,$D315/$AE$10)</f>
        <v>0.78518598615651236</v>
      </c>
      <c r="F315" s="18" cm="1">
        <f t="array" ref="F315">ABCCob($O$11,$P$11,$Q$11,$D315/$AE$11)</f>
        <v>0.52830318327441339</v>
      </c>
      <c r="G315" s="18" cm="1">
        <f t="array" ref="G315">ABCCob($O$12,$P$12,$Q$12,$D315/$AE$12)</f>
        <v>0.36370445698751613</v>
      </c>
      <c r="H315" s="18" cm="1">
        <f t="array" ref="H315">ABCCob($O$13,$P$13,$Q$13,$D315/$AE$13)</f>
        <v>0.14518909080806944</v>
      </c>
      <c r="I315" s="18" t="e" cm="1">
        <f t="array" ref="I315">ABCCob($O$14,$P$14,$Q$14,$D315/$AE$14)</f>
        <v>#VALUE!</v>
      </c>
      <c r="J315" s="18" t="e" cm="1">
        <f t="array" ref="J315">ABCCob($O$15,$P$15,$Q$15,$D315/$AE$15)</f>
        <v>#VALUE!</v>
      </c>
      <c r="K315" s="18" t="e" cm="1">
        <f t="array" ref="K315">ABCCob($O$16,$P$16,$Q$16,$D315/$AE$16)</f>
        <v>#VALUE!</v>
      </c>
      <c r="L315" s="18" t="e" cm="1">
        <f t="array" ref="L315">ABCCob($O$17,$P$17,$Q$17,$D315/$AE$17)</f>
        <v>#VALUE!</v>
      </c>
    </row>
    <row r="316" spans="2:12" x14ac:dyDescent="0.3">
      <c r="B316">
        <v>717</v>
      </c>
      <c r="D316" s="15">
        <f t="shared" si="16"/>
        <v>1076576.5765765766</v>
      </c>
      <c r="E316" s="18" cm="1">
        <f t="array" ref="E316">ABCCob($O$10,$P$10,$Q$10,$D316/$AE$10)</f>
        <v>0.78510141123602328</v>
      </c>
      <c r="F316" s="18" cm="1">
        <f t="array" ref="F316">ABCCob($O$11,$P$11,$Q$11,$D316/$AE$11)</f>
        <v>0.52810733366328788</v>
      </c>
      <c r="G316" s="18" cm="1">
        <f t="array" ref="G316">ABCCob($O$12,$P$12,$Q$12,$D316/$AE$12)</f>
        <v>0.36357087845607827</v>
      </c>
      <c r="H316" s="18" cm="1">
        <f t="array" ref="H316">ABCCob($O$13,$P$13,$Q$13,$D316/$AE$13)</f>
        <v>0.14514339006698851</v>
      </c>
      <c r="I316" s="18" t="e" cm="1">
        <f t="array" ref="I316">ABCCob($O$14,$P$14,$Q$14,$D316/$AE$14)</f>
        <v>#VALUE!</v>
      </c>
      <c r="J316" s="18" t="e" cm="1">
        <f t="array" ref="J316">ABCCob($O$15,$P$15,$Q$15,$D316/$AE$15)</f>
        <v>#VALUE!</v>
      </c>
      <c r="K316" s="18" t="e" cm="1">
        <f t="array" ref="K316">ABCCob($O$16,$P$16,$Q$16,$D316/$AE$16)</f>
        <v>#VALUE!</v>
      </c>
      <c r="L316" s="18" t="e" cm="1">
        <f t="array" ref="L316">ABCCob($O$17,$P$17,$Q$17,$D316/$AE$17)</f>
        <v>#VALUE!</v>
      </c>
    </row>
    <row r="317" spans="2:12" x14ac:dyDescent="0.3">
      <c r="B317">
        <v>716</v>
      </c>
      <c r="D317" s="15">
        <f t="shared" si="16"/>
        <v>1075075.075075075</v>
      </c>
      <c r="E317" s="18" cm="1">
        <f t="array" ref="E317">ABCCob($O$10,$P$10,$Q$10,$D317/$AE$10)</f>
        <v>0.78501662904529912</v>
      </c>
      <c r="F317" s="18" cm="1">
        <f t="array" ref="F317">ABCCob($O$11,$P$11,$Q$11,$D317/$AE$11)</f>
        <v>0.52791108215351656</v>
      </c>
      <c r="G317" s="18" cm="1">
        <f t="array" ref="G317">ABCCob($O$12,$P$12,$Q$12,$D317/$AE$12)</f>
        <v>0.36343699103135552</v>
      </c>
      <c r="H317" s="18" cm="1">
        <f t="array" ref="H317">ABCCob($O$13,$P$13,$Q$13,$D317/$AE$13)</f>
        <v>0.145097594064164</v>
      </c>
      <c r="I317" s="18" t="e" cm="1">
        <f t="array" ref="I317">ABCCob($O$14,$P$14,$Q$14,$D317/$AE$14)</f>
        <v>#VALUE!</v>
      </c>
      <c r="J317" s="18" t="e" cm="1">
        <f t="array" ref="J317">ABCCob($O$15,$P$15,$Q$15,$D317/$AE$15)</f>
        <v>#VALUE!</v>
      </c>
      <c r="K317" s="18" t="e" cm="1">
        <f t="array" ref="K317">ABCCob($O$16,$P$16,$Q$16,$D317/$AE$16)</f>
        <v>#VALUE!</v>
      </c>
      <c r="L317" s="18" t="e" cm="1">
        <f t="array" ref="L317">ABCCob($O$17,$P$17,$Q$17,$D317/$AE$17)</f>
        <v>#VALUE!</v>
      </c>
    </row>
    <row r="318" spans="2:12" x14ac:dyDescent="0.3">
      <c r="B318">
        <v>715</v>
      </c>
      <c r="D318" s="15">
        <f t="shared" si="16"/>
        <v>1073573.5735735735</v>
      </c>
      <c r="E318" s="18" cm="1">
        <f t="array" ref="E318">ABCCob($O$10,$P$10,$Q$10,$D318/$AE$10)</f>
        <v>0.78493163880716643</v>
      </c>
      <c r="F318" s="18" cm="1">
        <f t="array" ref="F318">ABCCob($O$11,$P$11,$Q$11,$D318/$AE$11)</f>
        <v>0.52771442750757414</v>
      </c>
      <c r="G318" s="18" cm="1">
        <f t="array" ref="G318">ABCCob($O$12,$P$12,$Q$12,$D318/$AE$12)</f>
        <v>0.36330279369311264</v>
      </c>
      <c r="H318" s="18" cm="1">
        <f t="array" ref="H318">ABCCob($O$13,$P$13,$Q$13,$D318/$AE$13)</f>
        <v>0.14505170249664334</v>
      </c>
      <c r="I318" s="18" t="e" cm="1">
        <f t="array" ref="I318">ABCCob($O$14,$P$14,$Q$14,$D318/$AE$14)</f>
        <v>#VALUE!</v>
      </c>
      <c r="J318" s="18" t="e" cm="1">
        <f t="array" ref="J318">ABCCob($O$15,$P$15,$Q$15,$D318/$AE$15)</f>
        <v>#VALUE!</v>
      </c>
      <c r="K318" s="18" t="e" cm="1">
        <f t="array" ref="K318">ABCCob($O$16,$P$16,$Q$16,$D318/$AE$16)</f>
        <v>#VALUE!</v>
      </c>
      <c r="L318" s="18" t="e" cm="1">
        <f t="array" ref="L318">ABCCob($O$17,$P$17,$Q$17,$D318/$AE$17)</f>
        <v>#VALUE!</v>
      </c>
    </row>
    <row r="319" spans="2:12" x14ac:dyDescent="0.3">
      <c r="B319">
        <v>714</v>
      </c>
      <c r="D319" s="15">
        <f t="shared" si="16"/>
        <v>1072072.072072072</v>
      </c>
      <c r="E319" s="18" cm="1">
        <f t="array" ref="E319">ABCCob($O$10,$P$10,$Q$10,$D319/$AE$10)</f>
        <v>0.78484643974052304</v>
      </c>
      <c r="F319" s="18" cm="1">
        <f t="array" ref="F319">ABCCob($O$11,$P$11,$Q$11,$D319/$AE$11)</f>
        <v>0.52751736848285158</v>
      </c>
      <c r="G319" s="18" cm="1">
        <f t="array" ref="G319">ABCCob($O$12,$P$12,$Q$12,$D319/$AE$12)</f>
        <v>0.36316828541677532</v>
      </c>
      <c r="H319" s="18" cm="1">
        <f t="array" ref="H319">ABCCob($O$13,$P$13,$Q$13,$D319/$AE$13)</f>
        <v>0.14500571506017479</v>
      </c>
      <c r="I319" s="18" t="e" cm="1">
        <f t="array" ref="I319">ABCCob($O$14,$P$14,$Q$14,$D319/$AE$14)</f>
        <v>#VALUE!</v>
      </c>
      <c r="J319" s="18" t="e" cm="1">
        <f t="array" ref="J319">ABCCob($O$15,$P$15,$Q$15,$D319/$AE$15)</f>
        <v>#VALUE!</v>
      </c>
      <c r="K319" s="18" t="e" cm="1">
        <f t="array" ref="K319">ABCCob($O$16,$P$16,$Q$16,$D319/$AE$16)</f>
        <v>#VALUE!</v>
      </c>
      <c r="L319" s="18" t="e" cm="1">
        <f t="array" ref="L319">ABCCob($O$17,$P$17,$Q$17,$D319/$AE$17)</f>
        <v>#VALUE!</v>
      </c>
    </row>
    <row r="320" spans="2:12" x14ac:dyDescent="0.3">
      <c r="B320">
        <v>713</v>
      </c>
      <c r="D320" s="15">
        <f t="shared" si="16"/>
        <v>1070570.5705705706</v>
      </c>
      <c r="E320" s="18" cm="1">
        <f t="array" ref="E320">ABCCob($O$10,$P$10,$Q$10,$D320/$AE$10)</f>
        <v>0.78476103106031236</v>
      </c>
      <c r="F320" s="18" cm="1">
        <f t="array" ref="F320">ABCCob($O$11,$P$11,$Q$11,$D320/$AE$11)</f>
        <v>0.52731990383163019</v>
      </c>
      <c r="G320" s="18" cm="1">
        <f t="array" ref="G320">ABCCob($O$12,$P$12,$Q$12,$D320/$AE$12)</f>
        <v>0.36303346517340812</v>
      </c>
      <c r="H320" s="18" cm="1">
        <f t="array" ref="H320">ABCCob($O$13,$P$13,$Q$13,$D320/$AE$13)</f>
        <v>0.14495963144920063</v>
      </c>
      <c r="I320" s="18" t="e" cm="1">
        <f t="array" ref="I320">ABCCob($O$14,$P$14,$Q$14,$D320/$AE$14)</f>
        <v>#VALUE!</v>
      </c>
      <c r="J320" s="18" t="e" cm="1">
        <f t="array" ref="J320">ABCCob($O$15,$P$15,$Q$15,$D320/$AE$15)</f>
        <v>#VALUE!</v>
      </c>
      <c r="K320" s="18" t="e" cm="1">
        <f t="array" ref="K320">ABCCob($O$16,$P$16,$Q$16,$D320/$AE$16)</f>
        <v>#VALUE!</v>
      </c>
      <c r="L320" s="18" t="e" cm="1">
        <f t="array" ref="L320">ABCCob($O$17,$P$17,$Q$17,$D320/$AE$17)</f>
        <v>#VALUE!</v>
      </c>
    </row>
    <row r="321" spans="2:12" x14ac:dyDescent="0.3">
      <c r="B321">
        <v>712</v>
      </c>
      <c r="D321" s="15">
        <f t="shared" si="16"/>
        <v>1069069.0690690691</v>
      </c>
      <c r="E321" s="18" cm="1">
        <f t="array" ref="E321">ABCCob($O$10,$P$10,$Q$10,$D321/$AE$10)</f>
        <v>0.78467541197749857</v>
      </c>
      <c r="F321" s="18" cm="1">
        <f t="array" ref="F321">ABCCob($O$11,$P$11,$Q$11,$D321/$AE$11)</f>
        <v>0.52712203230105503</v>
      </c>
      <c r="G321" s="18" cm="1">
        <f t="array" ref="G321">ABCCob($O$12,$P$12,$Q$12,$D321/$AE$12)</f>
        <v>0.36289833192969162</v>
      </c>
      <c r="H321" s="18" cm="1">
        <f t="array" ref="H321">ABCCob($O$13,$P$13,$Q$13,$D321/$AE$13)</f>
        <v>0.14491345135684994</v>
      </c>
      <c r="I321" s="18" t="e" cm="1">
        <f t="array" ref="I321">ABCCob($O$14,$P$14,$Q$14,$D321/$AE$14)</f>
        <v>#VALUE!</v>
      </c>
      <c r="J321" s="18" t="e" cm="1">
        <f t="array" ref="J321">ABCCob($O$15,$P$15,$Q$15,$D321/$AE$15)</f>
        <v>#VALUE!</v>
      </c>
      <c r="K321" s="18" t="e" cm="1">
        <f t="array" ref="K321">ABCCob($O$16,$P$16,$Q$16,$D321/$AE$16)</f>
        <v>#VALUE!</v>
      </c>
      <c r="L321" s="18" t="e" cm="1">
        <f t="array" ref="L321">ABCCob($O$17,$P$17,$Q$17,$D321/$AE$17)</f>
        <v>#VALUE!</v>
      </c>
    </row>
    <row r="322" spans="2:12" x14ac:dyDescent="0.3">
      <c r="B322">
        <v>711</v>
      </c>
      <c r="D322" s="15">
        <f t="shared" si="16"/>
        <v>1067567.5675675676</v>
      </c>
      <c r="E322" s="18" cm="1">
        <f t="array" ref="E322">ABCCob($O$10,$P$10,$Q$10,$D322/$AE$10)</f>
        <v>0.78458958169904125</v>
      </c>
      <c r="F322" s="18" cm="1">
        <f t="array" ref="F322">ABCCob($O$11,$P$11,$Q$11,$D322/$AE$11)</f>
        <v>0.52692375263310909</v>
      </c>
      <c r="G322" s="18" cm="1">
        <f t="array" ref="G322">ABCCob($O$12,$P$12,$Q$12,$D322/$AE$12)</f>
        <v>0.36276288464789974</v>
      </c>
      <c r="H322" s="18" cm="1">
        <f t="array" ref="H322">ABCCob($O$13,$P$13,$Q$13,$D322/$AE$13)</f>
        <v>0.1448671744749315</v>
      </c>
      <c r="I322" s="18" t="e" cm="1">
        <f t="array" ref="I322">ABCCob($O$14,$P$14,$Q$14,$D322/$AE$14)</f>
        <v>#VALUE!</v>
      </c>
      <c r="J322" s="18" t="e" cm="1">
        <f t="array" ref="J322">ABCCob($O$15,$P$15,$Q$15,$D322/$AE$15)</f>
        <v>#VALUE!</v>
      </c>
      <c r="K322" s="18" t="e" cm="1">
        <f t="array" ref="K322">ABCCob($O$16,$P$16,$Q$16,$D322/$AE$16)</f>
        <v>#VALUE!</v>
      </c>
      <c r="L322" s="18" t="e" cm="1">
        <f t="array" ref="L322">ABCCob($O$17,$P$17,$Q$17,$D322/$AE$17)</f>
        <v>#VALUE!</v>
      </c>
    </row>
    <row r="323" spans="2:12" x14ac:dyDescent="0.3">
      <c r="B323">
        <v>710</v>
      </c>
      <c r="D323" s="15">
        <f t="shared" si="16"/>
        <v>1066066.066066066</v>
      </c>
      <c r="E323" s="18" cm="1">
        <f t="array" ref="E323">ABCCob($O$10,$P$10,$Q$10,$D323/$AE$10)</f>
        <v>0.78450353942786977</v>
      </c>
      <c r="F323" s="18" cm="1">
        <f t="array" ref="F323">ABCCob($O$11,$P$11,$Q$11,$D323/$AE$11)</f>
        <v>0.5267250635645857</v>
      </c>
      <c r="G323" s="18" cm="1">
        <f t="array" ref="G323">ABCCob($O$12,$P$12,$Q$12,$D323/$AE$12)</f>
        <v>0.3626271222858774</v>
      </c>
      <c r="H323" s="18" cm="1">
        <f t="array" ref="H323">ABCCob($O$13,$P$13,$Q$13,$D323/$AE$13)</f>
        <v>0.14482080049392668</v>
      </c>
      <c r="I323" s="18" t="e" cm="1">
        <f t="array" ref="I323">ABCCob($O$14,$P$14,$Q$14,$D323/$AE$14)</f>
        <v>#VALUE!</v>
      </c>
      <c r="J323" s="18" t="e" cm="1">
        <f t="array" ref="J323">ABCCob($O$15,$P$15,$Q$15,$D323/$AE$15)</f>
        <v>#VALUE!</v>
      </c>
      <c r="K323" s="18" t="e" cm="1">
        <f t="array" ref="K323">ABCCob($O$16,$P$16,$Q$16,$D323/$AE$16)</f>
        <v>#VALUE!</v>
      </c>
      <c r="L323" s="18" t="e" cm="1">
        <f t="array" ref="L323">ABCCob($O$17,$P$17,$Q$17,$D323/$AE$17)</f>
        <v>#VALUE!</v>
      </c>
    </row>
    <row r="324" spans="2:12" x14ac:dyDescent="0.3">
      <c r="B324">
        <v>709</v>
      </c>
      <c r="D324" s="15">
        <f t="shared" si="16"/>
        <v>1064564.5645645645</v>
      </c>
      <c r="E324" s="18" cm="1">
        <f t="array" ref="E324">ABCCob($O$10,$P$10,$Q$10,$D324/$AE$10)</f>
        <v>0.78441728436285729</v>
      </c>
      <c r="F324" s="18" cm="1">
        <f t="array" ref="F324">ABCCob($O$11,$P$11,$Q$11,$D324/$AE$11)</f>
        <v>0.52652596382706263</v>
      </c>
      <c r="G324" s="18" cm="1">
        <f t="array" ref="G324">ABCCob($O$12,$P$12,$Q$12,$D324/$AE$12)</f>
        <v>0.36249104379701719</v>
      </c>
      <c r="H324" s="18" cm="1">
        <f t="array" ref="H324">ABCCob($O$13,$P$13,$Q$13,$D324/$AE$13)</f>
        <v>0.14477432910298221</v>
      </c>
      <c r="I324" s="18" t="e" cm="1">
        <f t="array" ref="I324">ABCCob($O$14,$P$14,$Q$14,$D324/$AE$14)</f>
        <v>#VALUE!</v>
      </c>
      <c r="J324" s="18" t="e" cm="1">
        <f t="array" ref="J324">ABCCob($O$15,$P$15,$Q$15,$D324/$AE$15)</f>
        <v>#VALUE!</v>
      </c>
      <c r="K324" s="18" t="e" cm="1">
        <f t="array" ref="K324">ABCCob($O$16,$P$16,$Q$16,$D324/$AE$16)</f>
        <v>#VALUE!</v>
      </c>
      <c r="L324" s="18" t="e" cm="1">
        <f t="array" ref="L324">ABCCob($O$17,$P$17,$Q$17,$D324/$AE$17)</f>
        <v>#VALUE!</v>
      </c>
    </row>
    <row r="325" spans="2:12" x14ac:dyDescent="0.3">
      <c r="B325">
        <v>708</v>
      </c>
      <c r="D325" s="15">
        <f t="shared" si="16"/>
        <v>1063063.0630630632</v>
      </c>
      <c r="E325" s="18" cm="1">
        <f t="array" ref="E325">ABCCob($O$10,$P$10,$Q$10,$D325/$AE$10)</f>
        <v>0.78433081569879493</v>
      </c>
      <c r="F325" s="18" cm="1">
        <f t="array" ref="F325">ABCCob($O$11,$P$11,$Q$11,$D325/$AE$11)</f>
        <v>0.5263264521468749</v>
      </c>
      <c r="G325" s="18" cm="1">
        <f t="array" ref="G325">ABCCob($O$12,$P$12,$Q$12,$D325/$AE$12)</f>
        <v>0.36235464813023638</v>
      </c>
      <c r="H325" s="18" cm="1">
        <f t="array" ref="H325">ABCCob($O$13,$P$13,$Q$13,$D325/$AE$13)</f>
        <v>0.14472775998990287</v>
      </c>
      <c r="I325" s="18" t="e" cm="1">
        <f t="array" ref="I325">ABCCob($O$14,$P$14,$Q$14,$D325/$AE$14)</f>
        <v>#VALUE!</v>
      </c>
      <c r="J325" s="18" t="e" cm="1">
        <f t="array" ref="J325">ABCCob($O$15,$P$15,$Q$15,$D325/$AE$15)</f>
        <v>#VALUE!</v>
      </c>
      <c r="K325" s="18" t="e" cm="1">
        <f t="array" ref="K325">ABCCob($O$16,$P$16,$Q$16,$D325/$AE$16)</f>
        <v>#VALUE!</v>
      </c>
      <c r="L325" s="18" t="e" cm="1">
        <f t="array" ref="L325">ABCCob($O$17,$P$17,$Q$17,$D325/$AE$17)</f>
        <v>#VALUE!</v>
      </c>
    </row>
    <row r="326" spans="2:12" x14ac:dyDescent="0.3">
      <c r="B326">
        <v>707</v>
      </c>
      <c r="D326" s="15">
        <f t="shared" si="16"/>
        <v>1061561.5615615617</v>
      </c>
      <c r="E326" s="18" cm="1">
        <f t="array" ref="E326">ABCCob($O$10,$P$10,$Q$10,$D326/$AE$10)</f>
        <v>0.78424413262636539</v>
      </c>
      <c r="F326" s="18" cm="1">
        <f t="array" ref="F326">ABCCob($O$11,$P$11,$Q$11,$D326/$AE$11)</f>
        <v>0.52612652724508724</v>
      </c>
      <c r="G326" s="18" cm="1">
        <f t="array" ref="G326">ABCCob($O$12,$P$12,$Q$12,$D326/$AE$12)</f>
        <v>0.36221793422995402</v>
      </c>
      <c r="H326" s="18" cm="1">
        <f t="array" ref="H326">ABCCob($O$13,$P$13,$Q$13,$D326/$AE$13)</f>
        <v>0.14468109284114425</v>
      </c>
      <c r="I326" s="18" t="e" cm="1">
        <f t="array" ref="I326">ABCCob($O$14,$P$14,$Q$14,$D326/$AE$14)</f>
        <v>#VALUE!</v>
      </c>
      <c r="J326" s="18" t="e" cm="1">
        <f t="array" ref="J326">ABCCob($O$15,$P$15,$Q$15,$D326/$AE$15)</f>
        <v>#VALUE!</v>
      </c>
      <c r="K326" s="18" t="e" cm="1">
        <f t="array" ref="K326">ABCCob($O$16,$P$16,$Q$16,$D326/$AE$16)</f>
        <v>#VALUE!</v>
      </c>
      <c r="L326" s="18" t="e" cm="1">
        <f t="array" ref="L326">ABCCob($O$17,$P$17,$Q$17,$D326/$AE$17)</f>
        <v>#VALUE!</v>
      </c>
    </row>
    <row r="327" spans="2:12" x14ac:dyDescent="0.3">
      <c r="B327">
        <v>706</v>
      </c>
      <c r="D327" s="15">
        <f t="shared" si="16"/>
        <v>1060060.0600600599</v>
      </c>
      <c r="E327" s="18" cm="1">
        <f t="array" ref="E327">ABCCob($O$10,$P$10,$Q$10,$D327/$AE$10)</f>
        <v>0.78415723433211681</v>
      </c>
      <c r="F327" s="18" cm="1">
        <f t="array" ref="F327">ABCCob($O$11,$P$11,$Q$11,$D327/$AE$11)</f>
        <v>0.52592618783746747</v>
      </c>
      <c r="G327" s="18" cm="1">
        <f t="array" ref="G327">ABCCob($O$12,$P$12,$Q$12,$D327/$AE$12)</f>
        <v>0.36208090103606716</v>
      </c>
      <c r="H327" s="18" cm="1">
        <f t="array" ref="H327">ABCCob($O$13,$P$13,$Q$13,$D327/$AE$13)</f>
        <v>0.14463432734180534</v>
      </c>
      <c r="I327" s="18" t="e" cm="1">
        <f t="array" ref="I327">ABCCob($O$14,$P$14,$Q$14,$D327/$AE$14)</f>
        <v>#VALUE!</v>
      </c>
      <c r="J327" s="18" t="e" cm="1">
        <f t="array" ref="J327">ABCCob($O$15,$P$15,$Q$15,$D327/$AE$15)</f>
        <v>#VALUE!</v>
      </c>
      <c r="K327" s="18" t="e" cm="1">
        <f t="array" ref="K327">ABCCob($O$16,$P$16,$Q$16,$D327/$AE$16)</f>
        <v>#VALUE!</v>
      </c>
      <c r="L327" s="18" t="e" cm="1">
        <f t="array" ref="L327">ABCCob($O$17,$P$17,$Q$17,$D327/$AE$17)</f>
        <v>#VALUE!</v>
      </c>
    </row>
    <row r="328" spans="2:12" x14ac:dyDescent="0.3">
      <c r="B328">
        <v>705</v>
      </c>
      <c r="D328" s="15">
        <f t="shared" si="16"/>
        <v>1058558.5585585586</v>
      </c>
      <c r="E328" s="18" cm="1">
        <f t="array" ref="E328">ABCCob($O$10,$P$10,$Q$10,$D328/$AE$10)</f>
        <v>0.78407011999843601</v>
      </c>
      <c r="F328" s="18" cm="1">
        <f t="array" ref="F328">ABCCob($O$11,$P$11,$Q$11,$D328/$AE$11)</f>
        <v>0.52572543263445892</v>
      </c>
      <c r="G328" s="18" cm="1">
        <f t="array" ref="G328">ABCCob($O$12,$P$12,$Q$12,$D328/$AE$12)</f>
        <v>0.36194354748392799</v>
      </c>
      <c r="H328" s="18" cm="1">
        <f t="array" ref="H328">ABCCob($O$13,$P$13,$Q$13,$D328/$AE$13)</f>
        <v>0.14458746317562127</v>
      </c>
      <c r="I328" s="18" t="e" cm="1">
        <f t="array" ref="I328">ABCCob($O$14,$P$14,$Q$14,$D328/$AE$14)</f>
        <v>#VALUE!</v>
      </c>
      <c r="J328" s="18" t="e" cm="1">
        <f t="array" ref="J328">ABCCob($O$15,$P$15,$Q$15,$D328/$AE$15)</f>
        <v>#VALUE!</v>
      </c>
      <c r="K328" s="18" t="e" cm="1">
        <f t="array" ref="K328">ABCCob($O$16,$P$16,$Q$16,$D328/$AE$16)</f>
        <v>#VALUE!</v>
      </c>
      <c r="L328" s="18" t="e" cm="1">
        <f t="array" ref="L328">ABCCob($O$17,$P$17,$Q$17,$D328/$AE$17)</f>
        <v>#VALUE!</v>
      </c>
    </row>
    <row r="329" spans="2:12" x14ac:dyDescent="0.3">
      <c r="B329">
        <v>704</v>
      </c>
      <c r="D329" s="15">
        <f t="shared" si="16"/>
        <v>1057057.057057057</v>
      </c>
      <c r="E329" s="18" cm="1">
        <f t="array" ref="E329">ABCCob($O$10,$P$10,$Q$10,$D329/$AE$10)</f>
        <v>0.78398278880352179</v>
      </c>
      <c r="F329" s="18" cm="1">
        <f t="array" ref="F329">ABCCob($O$11,$P$11,$Q$11,$D329/$AE$11)</f>
        <v>0.52552426034115218</v>
      </c>
      <c r="G329" s="18" cm="1">
        <f t="array" ref="G329">ABCCob($O$12,$P$12,$Q$12,$D329/$AE$12)</f>
        <v>0.36180587250431945</v>
      </c>
      <c r="H329" s="18" cm="1">
        <f t="array" ref="H329">ABCCob($O$13,$P$13,$Q$13,$D329/$AE$13)</f>
        <v>0.14454050002495561</v>
      </c>
      <c r="I329" s="18" t="e" cm="1">
        <f t="array" ref="I329">ABCCob($O$14,$P$14,$Q$14,$D329/$AE$14)</f>
        <v>#VALUE!</v>
      </c>
      <c r="J329" s="18" t="e" cm="1">
        <f t="array" ref="J329">ABCCob($O$15,$P$15,$Q$15,$D329/$AE$15)</f>
        <v>#VALUE!</v>
      </c>
      <c r="K329" s="18" t="e" cm="1">
        <f t="array" ref="K329">ABCCob($O$16,$P$16,$Q$16,$D329/$AE$16)</f>
        <v>#VALUE!</v>
      </c>
      <c r="L329" s="18" t="e" cm="1">
        <f t="array" ref="L329">ABCCob($O$17,$P$17,$Q$17,$D329/$AE$17)</f>
        <v>#VALUE!</v>
      </c>
    </row>
    <row r="330" spans="2:12" x14ac:dyDescent="0.3">
      <c r="B330">
        <v>703</v>
      </c>
      <c r="D330" s="15">
        <f t="shared" si="16"/>
        <v>1055555.5555555555</v>
      </c>
      <c r="E330" s="18" cm="1">
        <f t="array" ref="E330">ABCCob($O$10,$P$10,$Q$10,$D330/$AE$10)</f>
        <v>0.78389523992135757</v>
      </c>
      <c r="F330" s="18" cm="1">
        <f t="array" ref="F330">ABCCob($O$11,$P$11,$Q$11,$D330/$AE$11)</f>
        <v>0.52532266965725816</v>
      </c>
      <c r="G330" s="18" cm="1">
        <f t="array" ref="G330">ABCCob($O$12,$P$12,$Q$12,$D330/$AE$12)</f>
        <v>0.36166787502343223</v>
      </c>
      <c r="H330" s="18" cm="1">
        <f t="array" ref="H330">ABCCob($O$13,$P$13,$Q$13,$D330/$AE$13)</f>
        <v>0.14449343757079308</v>
      </c>
      <c r="I330" s="18" t="e" cm="1">
        <f t="array" ref="I330">ABCCob($O$14,$P$14,$Q$14,$D330/$AE$14)</f>
        <v>#VALUE!</v>
      </c>
      <c r="J330" s="18" t="e" cm="1">
        <f t="array" ref="J330">ABCCob($O$15,$P$15,$Q$15,$D330/$AE$15)</f>
        <v>#VALUE!</v>
      </c>
      <c r="K330" s="18" t="e" cm="1">
        <f t="array" ref="K330">ABCCob($O$16,$P$16,$Q$16,$D330/$AE$16)</f>
        <v>#VALUE!</v>
      </c>
      <c r="L330" s="18" t="e" cm="1">
        <f t="array" ref="L330">ABCCob($O$17,$P$17,$Q$17,$D330/$AE$17)</f>
        <v>#VALUE!</v>
      </c>
    </row>
    <row r="331" spans="2:12" x14ac:dyDescent="0.3">
      <c r="B331">
        <v>702</v>
      </c>
      <c r="D331" s="15">
        <f t="shared" si="16"/>
        <v>1054054.0540540542</v>
      </c>
      <c r="E331" s="18" cm="1">
        <f t="array" ref="E331">ABCCob($O$10,$P$10,$Q$10,$D331/$AE$10)</f>
        <v>0.7838074725216847</v>
      </c>
      <c r="F331" s="18" cm="1">
        <f t="array" ref="F331">ABCCob($O$11,$P$11,$Q$11,$D331/$AE$11)</f>
        <v>0.52512065927707985</v>
      </c>
      <c r="G331" s="18" cm="1">
        <f t="array" ref="G331">ABCCob($O$12,$P$12,$Q$12,$D331/$AE$12)</f>
        <v>0.36152955396284042</v>
      </c>
      <c r="H331" s="18" cm="1">
        <f t="array" ref="H331">ABCCob($O$13,$P$13,$Q$13,$D331/$AE$13)</f>
        <v>0.14444627549273195</v>
      </c>
      <c r="I331" s="18" t="e" cm="1">
        <f t="array" ref="I331">ABCCob($O$14,$P$14,$Q$14,$D331/$AE$14)</f>
        <v>#VALUE!</v>
      </c>
      <c r="J331" s="18" t="e" cm="1">
        <f t="array" ref="J331">ABCCob($O$15,$P$15,$Q$15,$D331/$AE$15)</f>
        <v>#VALUE!</v>
      </c>
      <c r="K331" s="18" t="e" cm="1">
        <f t="array" ref="K331">ABCCob($O$16,$P$16,$Q$16,$D331/$AE$16)</f>
        <v>#VALUE!</v>
      </c>
      <c r="L331" s="18" t="e" cm="1">
        <f t="array" ref="L331">ABCCob($O$17,$P$17,$Q$17,$D331/$AE$17)</f>
        <v>#VALUE!</v>
      </c>
    </row>
    <row r="332" spans="2:12" x14ac:dyDescent="0.3">
      <c r="B332">
        <v>701</v>
      </c>
      <c r="D332" s="15">
        <f t="shared" si="16"/>
        <v>1052552.5525525524</v>
      </c>
      <c r="E332" s="18" cm="1">
        <f t="array" ref="E332">ABCCob($O$10,$P$10,$Q$10,$D332/$AE$10)</f>
        <v>0.78371948576997441</v>
      </c>
      <c r="F332" s="18" cm="1">
        <f t="array" ref="F332">ABCCob($O$11,$P$11,$Q$11,$D332/$AE$11)</f>
        <v>0.52491822788948361</v>
      </c>
      <c r="G332" s="18" cm="1">
        <f t="array" ref="G332">ABCCob($O$12,$P$12,$Q$12,$D332/$AE$12)</f>
        <v>0.36139090823947756</v>
      </c>
      <c r="H332" s="18" cm="1">
        <f t="array" ref="H332">ABCCob($O$13,$P$13,$Q$13,$D332/$AE$13)</f>
        <v>0.14439901346897635</v>
      </c>
      <c r="I332" s="18" t="e" cm="1">
        <f t="array" ref="I332">ABCCob($O$14,$P$14,$Q$14,$D332/$AE$14)</f>
        <v>#VALUE!</v>
      </c>
      <c r="J332" s="18" t="e" cm="1">
        <f t="array" ref="J332">ABCCob($O$15,$P$15,$Q$15,$D332/$AE$15)</f>
        <v>#VALUE!</v>
      </c>
      <c r="K332" s="18" t="e" cm="1">
        <f t="array" ref="K332">ABCCob($O$16,$P$16,$Q$16,$D332/$AE$16)</f>
        <v>#VALUE!</v>
      </c>
      <c r="L332" s="18" t="e" cm="1">
        <f t="array" ref="L332">ABCCob($O$17,$P$17,$Q$17,$D332/$AE$17)</f>
        <v>#VALUE!</v>
      </c>
    </row>
    <row r="333" spans="2:12" x14ac:dyDescent="0.3">
      <c r="B333">
        <v>700</v>
      </c>
      <c r="D333" s="15">
        <f t="shared" si="16"/>
        <v>1051051.0510510511</v>
      </c>
      <c r="E333" s="18" cm="1">
        <f t="array" ref="E333">ABCCob($O$10,$P$10,$Q$10,$D333/$AE$10)</f>
        <v>0.78363127882740058</v>
      </c>
      <c r="F333" s="18" cm="1">
        <f t="array" ref="F333">ABCCob($O$11,$P$11,$Q$11,$D333/$AE$11)</f>
        <v>0.52471537417787184</v>
      </c>
      <c r="G333" s="18" cm="1">
        <f t="array" ref="G333">ABCCob($O$12,$P$12,$Q$12,$D333/$AE$12)</f>
        <v>0.36125193676561262</v>
      </c>
      <c r="H333" s="18" cm="1">
        <f t="array" ref="H333">ABCCob($O$13,$P$13,$Q$13,$D333/$AE$13)</f>
        <v>0.14435165117632878</v>
      </c>
      <c r="I333" s="18" t="e" cm="1">
        <f t="array" ref="I333">ABCCob($O$14,$P$14,$Q$14,$D333/$AE$14)</f>
        <v>#VALUE!</v>
      </c>
      <c r="J333" s="18" t="e" cm="1">
        <f t="array" ref="J333">ABCCob($O$15,$P$15,$Q$15,$D333/$AE$15)</f>
        <v>#VALUE!</v>
      </c>
      <c r="K333" s="18" t="e" cm="1">
        <f t="array" ref="K333">ABCCob($O$16,$P$16,$Q$16,$D333/$AE$16)</f>
        <v>#VALUE!</v>
      </c>
      <c r="L333" s="18" t="e" cm="1">
        <f t="array" ref="L333">ABCCob($O$17,$P$17,$Q$17,$D333/$AE$17)</f>
        <v>#VALUE!</v>
      </c>
    </row>
    <row r="334" spans="2:12" x14ac:dyDescent="0.3">
      <c r="B334">
        <v>699</v>
      </c>
      <c r="D334" s="15">
        <f t="shared" si="16"/>
        <v>1049549.5495495496</v>
      </c>
      <c r="E334" s="18" cm="1">
        <f t="array" ref="E334">ABCCob($O$10,$P$10,$Q$10,$D334/$AE$10)</f>
        <v>0.78354285085081199</v>
      </c>
      <c r="F334" s="18" cm="1">
        <f t="array" ref="F334">ABCCob($O$11,$P$11,$Q$11,$D334/$AE$11)</f>
        <v>0.52451209682015376</v>
      </c>
      <c r="G334" s="18" cm="1">
        <f t="array" ref="G334">ABCCob($O$12,$P$12,$Q$12,$D334/$AE$12)</f>
        <v>0.36111263844882541</v>
      </c>
      <c r="H334" s="18" cm="1">
        <f t="array" ref="H334">ABCCob($O$13,$P$13,$Q$13,$D334/$AE$13)</f>
        <v>0.14430418829018227</v>
      </c>
      <c r="I334" s="18" t="e" cm="1">
        <f t="array" ref="I334">ABCCob($O$14,$P$14,$Q$14,$D334/$AE$14)</f>
        <v>#VALUE!</v>
      </c>
      <c r="J334" s="18" t="e" cm="1">
        <f t="array" ref="J334">ABCCob($O$15,$P$15,$Q$15,$D334/$AE$15)</f>
        <v>#VALUE!</v>
      </c>
      <c r="K334" s="18" t="e" cm="1">
        <f t="array" ref="K334">ABCCob($O$16,$P$16,$Q$16,$D334/$AE$16)</f>
        <v>#VALUE!</v>
      </c>
      <c r="L334" s="18" t="e" cm="1">
        <f t="array" ref="L334">ABCCob($O$17,$P$17,$Q$17,$D334/$AE$17)</f>
        <v>#VALUE!</v>
      </c>
    </row>
    <row r="335" spans="2:12" x14ac:dyDescent="0.3">
      <c r="B335">
        <v>698</v>
      </c>
      <c r="D335" s="15">
        <f t="shared" si="16"/>
        <v>1048048.048048048</v>
      </c>
      <c r="E335" s="18" cm="1">
        <f t="array" ref="E335">ABCCob($O$10,$P$10,$Q$10,$D335/$AE$10)</f>
        <v>0.78345420099270346</v>
      </c>
      <c r="F335" s="18" cm="1">
        <f t="array" ref="F335">ABCCob($O$11,$P$11,$Q$11,$D335/$AE$11)</f>
        <v>0.52430839448871724</v>
      </c>
      <c r="G335" s="18" cm="1">
        <f t="array" ref="G335">ABCCob($O$12,$P$12,$Q$12,$D335/$AE$12)</f>
        <v>0.36097301219198236</v>
      </c>
      <c r="H335" s="18" cm="1">
        <f t="array" ref="H335">ABCCob($O$13,$P$13,$Q$13,$D335/$AE$13)</f>
        <v>0.14425662448451265</v>
      </c>
      <c r="I335" s="18" t="e" cm="1">
        <f t="array" ref="I335">ABCCob($O$14,$P$14,$Q$14,$D335/$AE$14)</f>
        <v>#VALUE!</v>
      </c>
      <c r="J335" s="18" t="e" cm="1">
        <f t="array" ref="J335">ABCCob($O$15,$P$15,$Q$15,$D335/$AE$15)</f>
        <v>#VALUE!</v>
      </c>
      <c r="K335" s="18" t="e" cm="1">
        <f t="array" ref="K335">ABCCob($O$16,$P$16,$Q$16,$D335/$AE$16)</f>
        <v>#VALUE!</v>
      </c>
      <c r="L335" s="18" t="e" cm="1">
        <f t="array" ref="L335">ABCCob($O$17,$P$17,$Q$17,$D335/$AE$17)</f>
        <v>#VALUE!</v>
      </c>
    </row>
    <row r="336" spans="2:12" x14ac:dyDescent="0.3">
      <c r="B336">
        <v>697</v>
      </c>
      <c r="D336" s="15">
        <f t="shared" si="16"/>
        <v>1046546.5465465466</v>
      </c>
      <c r="E336" s="18" cm="1">
        <f t="array" ref="E336">ABCCob($O$10,$P$10,$Q$10,$D336/$AE$10)</f>
        <v>0.78336532840118844</v>
      </c>
      <c r="F336" s="18" cm="1">
        <f t="array" ref="F336">ABCCob($O$11,$P$11,$Q$11,$D336/$AE$11)</f>
        <v>0.52410426585039938</v>
      </c>
      <c r="G336" s="18" cm="1">
        <f t="array" ref="G336">ABCCob($O$12,$P$12,$Q$12,$D336/$AE$12)</f>
        <v>0.3608330568932116</v>
      </c>
      <c r="H336" s="18" cm="1">
        <f t="array" ref="H336">ABCCob($O$13,$P$13,$Q$13,$D336/$AE$13)</f>
        <v>0.1442089594318709</v>
      </c>
      <c r="I336" s="18" t="e" cm="1">
        <f t="array" ref="I336">ABCCob($O$14,$P$14,$Q$14,$D336/$AE$14)</f>
        <v>#VALUE!</v>
      </c>
      <c r="J336" s="18" t="e" cm="1">
        <f t="array" ref="J336">ABCCob($O$15,$P$15,$Q$15,$D336/$AE$15)</f>
        <v>#VALUE!</v>
      </c>
      <c r="K336" s="18" t="e" cm="1">
        <f t="array" ref="K336">ABCCob($O$16,$P$16,$Q$16,$D336/$AE$16)</f>
        <v>#VALUE!</v>
      </c>
      <c r="L336" s="18" t="e" cm="1">
        <f t="array" ref="L336">ABCCob($O$17,$P$17,$Q$17,$D336/$AE$17)</f>
        <v>#VALUE!</v>
      </c>
    </row>
    <row r="337" spans="2:12" x14ac:dyDescent="0.3">
      <c r="B337">
        <v>696</v>
      </c>
      <c r="D337" s="15">
        <f t="shared" si="16"/>
        <v>1045045.045045045</v>
      </c>
      <c r="E337" s="18" cm="1">
        <f t="array" ref="E337">ABCCob($O$10,$P$10,$Q$10,$D337/$AE$10)</f>
        <v>0.78327623221996989</v>
      </c>
      <c r="F337" s="18" cm="1">
        <f t="array" ref="F337">ABCCob($O$11,$P$11,$Q$11,$D337/$AE$11)</f>
        <v>0.52389970956645793</v>
      </c>
      <c r="G337" s="18" cm="1">
        <f t="array" ref="G337">ABCCob($O$12,$P$12,$Q$12,$D337/$AE$12)</f>
        <v>0.36069277144587852</v>
      </c>
      <c r="H337" s="18" cm="1">
        <f t="array" ref="H337">ABCCob($O$13,$P$13,$Q$13,$D337/$AE$13)</f>
        <v>0.14416119280337497</v>
      </c>
      <c r="I337" s="18" t="e" cm="1">
        <f t="array" ref="I337">ABCCob($O$14,$P$14,$Q$14,$D337/$AE$14)</f>
        <v>#VALUE!</v>
      </c>
      <c r="J337" s="18" t="e" cm="1">
        <f t="array" ref="J337">ABCCob($O$15,$P$15,$Q$15,$D337/$AE$15)</f>
        <v>#VALUE!</v>
      </c>
      <c r="K337" s="18" t="e" cm="1">
        <f t="array" ref="K337">ABCCob($O$16,$P$16,$Q$16,$D337/$AE$16)</f>
        <v>#VALUE!</v>
      </c>
      <c r="L337" s="18" t="e" cm="1">
        <f t="array" ref="L337">ABCCob($O$17,$P$17,$Q$17,$D337/$AE$17)</f>
        <v>#VALUE!</v>
      </c>
    </row>
    <row r="338" spans="2:12" x14ac:dyDescent="0.3">
      <c r="B338">
        <v>695</v>
      </c>
      <c r="D338" s="15">
        <f t="shared" si="16"/>
        <v>1043543.5435435436</v>
      </c>
      <c r="E338" s="18" cm="1">
        <f t="array" ref="E338">ABCCob($O$10,$P$10,$Q$10,$D338/$AE$10)</f>
        <v>0.78318691158831188</v>
      </c>
      <c r="F338" s="18" cm="1">
        <f t="array" ref="F338">ABCCob($O$11,$P$11,$Q$11,$D338/$AE$11)</f>
        <v>0.52369472429254205</v>
      </c>
      <c r="G338" s="18" cm="1">
        <f t="array" ref="G338">ABCCob($O$12,$P$12,$Q$12,$D338/$AE$12)</f>
        <v>0.36055215473856067</v>
      </c>
      <c r="H338" s="18" cm="1">
        <f t="array" ref="H338">ABCCob($O$13,$P$13,$Q$13,$D338/$AE$13)</f>
        <v>0.1441133242687023</v>
      </c>
      <c r="I338" s="18" t="e" cm="1">
        <f t="array" ref="I338">ABCCob($O$14,$P$14,$Q$14,$D338/$AE$14)</f>
        <v>#VALUE!</v>
      </c>
      <c r="J338" s="18" t="e" cm="1">
        <f t="array" ref="J338">ABCCob($O$15,$P$15,$Q$15,$D338/$AE$15)</f>
        <v>#VALUE!</v>
      </c>
      <c r="K338" s="18" t="e" cm="1">
        <f t="array" ref="K338">ABCCob($O$16,$P$16,$Q$16,$D338/$AE$16)</f>
        <v>#VALUE!</v>
      </c>
      <c r="L338" s="18" t="e" cm="1">
        <f t="array" ref="L338">ABCCob($O$17,$P$17,$Q$17,$D338/$AE$17)</f>
        <v>#VALUE!</v>
      </c>
    </row>
    <row r="339" spans="2:12" x14ac:dyDescent="0.3">
      <c r="B339">
        <v>694</v>
      </c>
      <c r="D339" s="15">
        <f t="shared" si="16"/>
        <v>1042042.042042042</v>
      </c>
      <c r="E339" s="18" cm="1">
        <f t="array" ref="E339">ABCCob($O$10,$P$10,$Q$10,$D339/$AE$10)</f>
        <v>0.78309736564101029</v>
      </c>
      <c r="F339" s="18" cm="1">
        <f t="array" ref="F339">ABCCob($O$11,$P$11,$Q$11,$D339/$AE$11)</f>
        <v>0.52348930867866283</v>
      </c>
      <c r="G339" s="18" cm="1">
        <f t="array" ref="G339">ABCCob($O$12,$P$12,$Q$12,$D339/$AE$12)</f>
        <v>0.36041120565502255</v>
      </c>
      <c r="H339" s="18" cm="1">
        <f t="array" ref="H339">ABCCob($O$13,$P$13,$Q$13,$D339/$AE$13)</f>
        <v>0.14406535349608143</v>
      </c>
      <c r="I339" s="18" t="e" cm="1">
        <f t="array" ref="I339">ABCCob($O$14,$P$14,$Q$14,$D339/$AE$14)</f>
        <v>#VALUE!</v>
      </c>
      <c r="J339" s="18" t="e" cm="1">
        <f t="array" ref="J339">ABCCob($O$15,$P$15,$Q$15,$D339/$AE$15)</f>
        <v>#VALUE!</v>
      </c>
      <c r="K339" s="18" t="e" cm="1">
        <f t="array" ref="K339">ABCCob($O$16,$P$16,$Q$16,$D339/$AE$16)</f>
        <v>#VALUE!</v>
      </c>
      <c r="L339" s="18" t="e" cm="1">
        <f t="array" ref="L339">ABCCob($O$17,$P$17,$Q$17,$D339/$AE$17)</f>
        <v>#VALUE!</v>
      </c>
    </row>
    <row r="340" spans="2:12" x14ac:dyDescent="0.3">
      <c r="B340">
        <v>693</v>
      </c>
      <c r="D340" s="15">
        <f t="shared" si="16"/>
        <v>1040540.5405405406</v>
      </c>
      <c r="E340" s="18" cm="1">
        <f t="array" ref="E340">ABCCob($O$10,$P$10,$Q$10,$D340/$AE$10)</f>
        <v>0.78300759350836391</v>
      </c>
      <c r="F340" s="18" cm="1">
        <f t="array" ref="F340">ABCCob($O$11,$P$11,$Q$11,$D340/$AE$11)</f>
        <v>0.52328346136916359</v>
      </c>
      <c r="G340" s="18" cm="1">
        <f t="array" ref="G340">ABCCob($O$12,$P$12,$Q$12,$D340/$AE$12)</f>
        <v>0.36026992307419065</v>
      </c>
      <c r="H340" s="18" cm="1">
        <f t="array" ref="H340">ABCCob($O$13,$P$13,$Q$13,$D340/$AE$13)</f>
        <v>0.14401728015228435</v>
      </c>
      <c r="I340" s="18" t="e" cm="1">
        <f t="array" ref="I340">ABCCob($O$14,$P$14,$Q$14,$D340/$AE$14)</f>
        <v>#VALUE!</v>
      </c>
      <c r="J340" s="18" t="e" cm="1">
        <f t="array" ref="J340">ABCCob($O$15,$P$15,$Q$15,$D340/$AE$15)</f>
        <v>#VALUE!</v>
      </c>
      <c r="K340" s="18" t="e" cm="1">
        <f t="array" ref="K340">ABCCob($O$16,$P$16,$Q$16,$D340/$AE$16)</f>
        <v>#VALUE!</v>
      </c>
      <c r="L340" s="18" t="e" cm="1">
        <f t="array" ref="L340">ABCCob($O$17,$P$17,$Q$17,$D340/$AE$17)</f>
        <v>#VALUE!</v>
      </c>
    </row>
    <row r="341" spans="2:12" x14ac:dyDescent="0.3">
      <c r="B341">
        <v>692</v>
      </c>
      <c r="D341" s="15">
        <f t="shared" si="16"/>
        <v>1039039.0390390391</v>
      </c>
      <c r="E341" s="18" cm="1">
        <f t="array" ref="E341">ABCCob($O$10,$P$10,$Q$10,$D341/$AE$10)</f>
        <v>0.78291759431614438</v>
      </c>
      <c r="F341" s="18" cm="1">
        <f t="array" ref="F341">ABCCob($O$11,$P$11,$Q$11,$D341/$AE$11)</f>
        <v>0.52307718100269052</v>
      </c>
      <c r="G341" s="18" cm="1">
        <f t="array" ref="G341">ABCCob($O$12,$P$12,$Q$12,$D341/$AE$12)</f>
        <v>0.3601283058701279</v>
      </c>
      <c r="H341" s="18" cm="1">
        <f t="array" ref="H341">ABCCob($O$13,$P$13,$Q$13,$D341/$AE$13)</f>
        <v>0.14396910390261813</v>
      </c>
      <c r="I341" s="18" t="e" cm="1">
        <f t="array" ref="I341">ABCCob($O$14,$P$14,$Q$14,$D341/$AE$14)</f>
        <v>#VALUE!</v>
      </c>
      <c r="J341" s="18" t="e" cm="1">
        <f t="array" ref="J341">ABCCob($O$15,$P$15,$Q$15,$D341/$AE$15)</f>
        <v>#VALUE!</v>
      </c>
      <c r="K341" s="18" t="e" cm="1">
        <f t="array" ref="K341">ABCCob($O$16,$P$16,$Q$16,$D341/$AE$16)</f>
        <v>#VALUE!</v>
      </c>
      <c r="L341" s="18" t="e" cm="1">
        <f t="array" ref="L341">ABCCob($O$17,$P$17,$Q$17,$D341/$AE$17)</f>
        <v>#VALUE!</v>
      </c>
    </row>
    <row r="342" spans="2:12" x14ac:dyDescent="0.3">
      <c r="B342">
        <v>691</v>
      </c>
      <c r="D342" s="15">
        <f t="shared" si="16"/>
        <v>1037537.5375375375</v>
      </c>
      <c r="E342" s="18" cm="1">
        <f t="array" ref="E342">ABCCob($O$10,$P$10,$Q$10,$D342/$AE$10)</f>
        <v>0.78282736718556734</v>
      </c>
      <c r="F342" s="18" cm="1">
        <f t="array" ref="F342">ABCCob($O$11,$P$11,$Q$11,$D342/$AE$11)</f>
        <v>0.52287046621216193</v>
      </c>
      <c r="G342" s="18" cm="1">
        <f t="array" ref="G342">ABCCob($O$12,$P$12,$Q$12,$D342/$AE$12)</f>
        <v>0.35998635291200809</v>
      </c>
      <c r="H342" s="18" cm="1">
        <f t="array" ref="H342">ABCCob($O$13,$P$13,$Q$13,$D342/$AE$13)</f>
        <v>0.14392082441091708</v>
      </c>
      <c r="I342" s="18" t="e" cm="1">
        <f t="array" ref="I342">ABCCob($O$14,$P$14,$Q$14,$D342/$AE$14)</f>
        <v>#VALUE!</v>
      </c>
      <c r="J342" s="18" t="e" cm="1">
        <f t="array" ref="J342">ABCCob($O$15,$P$15,$Q$15,$D342/$AE$15)</f>
        <v>#VALUE!</v>
      </c>
      <c r="K342" s="18" t="e" cm="1">
        <f t="array" ref="K342">ABCCob($O$16,$P$16,$Q$16,$D342/$AE$16)</f>
        <v>#VALUE!</v>
      </c>
      <c r="L342" s="18" t="e" cm="1">
        <f t="array" ref="L342">ABCCob($O$17,$P$17,$Q$17,$D342/$AE$17)</f>
        <v>#VALUE!</v>
      </c>
    </row>
    <row r="343" spans="2:12" x14ac:dyDescent="0.3">
      <c r="B343">
        <v>690</v>
      </c>
      <c r="D343" s="15">
        <f t="shared" si="16"/>
        <v>1036036.036036036</v>
      </c>
      <c r="E343" s="18" cm="1">
        <f t="array" ref="E343">ABCCob($O$10,$P$10,$Q$10,$D343/$AE$10)</f>
        <v>0.78273691123326217</v>
      </c>
      <c r="F343" s="18" cm="1">
        <f t="array" ref="F343">ABCCob($O$11,$P$11,$Q$11,$D343/$AE$11)</f>
        <v>0.52266331562473922</v>
      </c>
      <c r="G343" s="18" cm="1">
        <f t="array" ref="G343">ABCCob($O$12,$P$12,$Q$12,$D343/$AE$12)</f>
        <v>0.35984406306409039</v>
      </c>
      <c r="H343" s="18" cm="1">
        <f t="array" ref="H343">ABCCob($O$13,$P$13,$Q$13,$D343/$AE$13)</f>
        <v>0.14387244133953431</v>
      </c>
      <c r="I343" s="18" t="e" cm="1">
        <f t="array" ref="I343">ABCCob($O$14,$P$14,$Q$14,$D343/$AE$14)</f>
        <v>#VALUE!</v>
      </c>
      <c r="J343" s="18" t="e" cm="1">
        <f t="array" ref="J343">ABCCob($O$15,$P$15,$Q$15,$D343/$AE$15)</f>
        <v>#VALUE!</v>
      </c>
      <c r="K343" s="18" t="e" cm="1">
        <f t="array" ref="K343">ABCCob($O$16,$P$16,$Q$16,$D343/$AE$16)</f>
        <v>#VALUE!</v>
      </c>
      <c r="L343" s="18" t="e" cm="1">
        <f t="array" ref="L343">ABCCob($O$17,$P$17,$Q$17,$D343/$AE$17)</f>
        <v>#VALUE!</v>
      </c>
    </row>
    <row r="344" spans="2:12" x14ac:dyDescent="0.3">
      <c r="B344">
        <v>689</v>
      </c>
      <c r="D344" s="15">
        <f t="shared" si="16"/>
        <v>1034534.5345345346</v>
      </c>
      <c r="E344" s="18" cm="1">
        <f t="array" ref="E344">ABCCob($O$10,$P$10,$Q$10,$D344/$AE$10)</f>
        <v>0.78264622557124142</v>
      </c>
      <c r="F344" s="18" cm="1">
        <f t="array" ref="F344">ABCCob($O$11,$P$11,$Q$11,$D344/$AE$11)</f>
        <v>0.52245572786179562</v>
      </c>
      <c r="G344" s="18" cm="1">
        <f t="array" ref="G344">ABCCob($O$12,$P$12,$Q$12,$D344/$AE$12)</f>
        <v>0.35970143518569325</v>
      </c>
      <c r="H344" s="18" cm="1">
        <f t="array" ref="H344">ABCCob($O$13,$P$13,$Q$13,$D344/$AE$13)</f>
        <v>0.1438239543493337</v>
      </c>
      <c r="I344" s="18" t="e" cm="1">
        <f t="array" ref="I344">ABCCob($O$14,$P$14,$Q$14,$D344/$AE$14)</f>
        <v>#VALUE!</v>
      </c>
      <c r="J344" s="18" t="e" cm="1">
        <f t="array" ref="J344">ABCCob($O$15,$P$15,$Q$15,$D344/$AE$15)</f>
        <v>#VALUE!</v>
      </c>
      <c r="K344" s="18" t="e" cm="1">
        <f t="array" ref="K344">ABCCob($O$16,$P$16,$Q$16,$D344/$AE$16)</f>
        <v>#VALUE!</v>
      </c>
      <c r="L344" s="18" t="e" cm="1">
        <f t="array" ref="L344">ABCCob($O$17,$P$17,$Q$17,$D344/$AE$17)</f>
        <v>#VALUE!</v>
      </c>
    </row>
    <row r="345" spans="2:12" x14ac:dyDescent="0.3">
      <c r="B345">
        <v>688</v>
      </c>
      <c r="D345" s="15">
        <f t="shared" si="16"/>
        <v>1033033.033033033</v>
      </c>
      <c r="E345" s="18" cm="1">
        <f t="array" ref="E345">ABCCob($O$10,$P$10,$Q$10,$D345/$AE$10)</f>
        <v>0.78255530930687112</v>
      </c>
      <c r="F345" s="18" cm="1">
        <f t="array" ref="F345">ABCCob($O$11,$P$11,$Q$11,$D345/$AE$11)</f>
        <v>0.52224770153888611</v>
      </c>
      <c r="G345" s="18" cm="1">
        <f t="array" ref="G345">ABCCob($O$12,$P$12,$Q$12,$D345/$AE$12)</f>
        <v>0.35955846813116848</v>
      </c>
      <c r="H345" s="18" cm="1">
        <f t="array" ref="H345">ABCCob($O$13,$P$13,$Q$13,$D345/$AE$13)</f>
        <v>0.14377536309968156</v>
      </c>
      <c r="I345" s="18" t="e" cm="1">
        <f t="array" ref="I345">ABCCob($O$14,$P$14,$Q$14,$D345/$AE$14)</f>
        <v>#VALUE!</v>
      </c>
      <c r="J345" s="18" t="e" cm="1">
        <f t="array" ref="J345">ABCCob($O$15,$P$15,$Q$15,$D345/$AE$15)</f>
        <v>#VALUE!</v>
      </c>
      <c r="K345" s="18" t="e" cm="1">
        <f t="array" ref="K345">ABCCob($O$16,$P$16,$Q$16,$D345/$AE$16)</f>
        <v>#VALUE!</v>
      </c>
      <c r="L345" s="18" t="e" cm="1">
        <f t="array" ref="L345">ABCCob($O$17,$P$17,$Q$17,$D345/$AE$17)</f>
        <v>#VALUE!</v>
      </c>
    </row>
    <row r="346" spans="2:12" x14ac:dyDescent="0.3">
      <c r="B346">
        <v>687</v>
      </c>
      <c r="D346" s="15">
        <f t="shared" si="16"/>
        <v>1031531.5315315316</v>
      </c>
      <c r="E346" s="18" cm="1">
        <f t="array" ref="E346">ABCCob($O$10,$P$10,$Q$10,$D346/$AE$10)</f>
        <v>0.78246416154283982</v>
      </c>
      <c r="F346" s="18" cm="1">
        <f t="array" ref="F346">ABCCob($O$11,$P$11,$Q$11,$D346/$AE$11)</f>
        <v>0.52203923526571649</v>
      </c>
      <c r="G346" s="18" cm="1">
        <f t="array" ref="G346">ABCCob($O$12,$P$12,$Q$12,$D346/$AE$12)</f>
        <v>0.35941516074987528</v>
      </c>
      <c r="H346" s="18" cm="1">
        <f t="array" ref="H346">ABCCob($O$13,$P$13,$Q$13,$D346/$AE$13)</f>
        <v>0.14372666724843816</v>
      </c>
      <c r="I346" s="18" t="e" cm="1">
        <f t="array" ref="I346">ABCCob($O$14,$P$14,$Q$14,$D346/$AE$14)</f>
        <v>#VALUE!</v>
      </c>
      <c r="J346" s="18" t="e" cm="1">
        <f t="array" ref="J346">ABCCob($O$15,$P$15,$Q$15,$D346/$AE$15)</f>
        <v>#VALUE!</v>
      </c>
      <c r="K346" s="18" t="e" cm="1">
        <f t="array" ref="K346">ABCCob($O$16,$P$16,$Q$16,$D346/$AE$16)</f>
        <v>#VALUE!</v>
      </c>
      <c r="L346" s="18" t="e" cm="1">
        <f t="array" ref="L346">ABCCob($O$17,$P$17,$Q$17,$D346/$AE$17)</f>
        <v>#VALUE!</v>
      </c>
    </row>
    <row r="347" spans="2:12" x14ac:dyDescent="0.3">
      <c r="B347">
        <v>686</v>
      </c>
      <c r="D347" s="15">
        <f t="shared" si="16"/>
        <v>1030030.0300300299</v>
      </c>
      <c r="E347" s="18" cm="1">
        <f t="array" ref="E347">ABCCob($O$10,$P$10,$Q$10,$D347/$AE$10)</f>
        <v>0.78237278137712729</v>
      </c>
      <c r="F347" s="18" cm="1">
        <f t="array" ref="F347">ABCCob($O$11,$P$11,$Q$11,$D347/$AE$11)</f>
        <v>0.52183032764611292</v>
      </c>
      <c r="G347" s="18" cm="1">
        <f t="array" ref="G347">ABCCob($O$12,$P$12,$Q$12,$D347/$AE$12)</f>
        <v>0.35927151188615353</v>
      </c>
      <c r="H347" s="18" cm="1">
        <f t="array" ref="H347">ABCCob($O$13,$P$13,$Q$13,$D347/$AE$13)</f>
        <v>0.14367786645194955</v>
      </c>
      <c r="I347" s="18" t="e" cm="1">
        <f t="array" ref="I347">ABCCob($O$14,$P$14,$Q$14,$D347/$AE$14)</f>
        <v>#VALUE!</v>
      </c>
      <c r="J347" s="18" t="e" cm="1">
        <f t="array" ref="J347">ABCCob($O$15,$P$15,$Q$15,$D347/$AE$15)</f>
        <v>#VALUE!</v>
      </c>
      <c r="K347" s="18" t="e" cm="1">
        <f t="array" ref="K347">ABCCob($O$16,$P$16,$Q$16,$D347/$AE$16)</f>
        <v>#VALUE!</v>
      </c>
      <c r="L347" s="18" t="e" cm="1">
        <f t="array" ref="L347">ABCCob($O$17,$P$17,$Q$17,$D347/$AE$17)</f>
        <v>#VALUE!</v>
      </c>
    </row>
    <row r="348" spans="2:12" x14ac:dyDescent="0.3">
      <c r="B348">
        <v>685</v>
      </c>
      <c r="D348" s="15">
        <f t="shared" si="16"/>
        <v>1028528.5285285285</v>
      </c>
      <c r="E348" s="18" cm="1">
        <f t="array" ref="E348">ABCCob($O$10,$P$10,$Q$10,$D348/$AE$10)</f>
        <v>0.78228116790297431</v>
      </c>
      <c r="F348" s="18" cm="1">
        <f t="array" ref="F348">ABCCob($O$11,$P$11,$Q$11,$D348/$AE$11)</f>
        <v>0.52162097727799017</v>
      </c>
      <c r="G348" s="18" cm="1">
        <f t="array" ref="G348">ABCCob($O$12,$P$12,$Q$12,$D348/$AE$12)</f>
        <v>0.35912752037929757</v>
      </c>
      <c r="H348" s="18" cm="1">
        <f t="array" ref="H348">ABCCob($O$13,$P$13,$Q$13,$D348/$AE$13)</f>
        <v>0.14362896036503892</v>
      </c>
      <c r="I348" s="18" t="e" cm="1">
        <f t="array" ref="I348">ABCCob($O$14,$P$14,$Q$14,$D348/$AE$14)</f>
        <v>#VALUE!</v>
      </c>
      <c r="J348" s="18" t="e" cm="1">
        <f t="array" ref="J348">ABCCob($O$15,$P$15,$Q$15,$D348/$AE$15)</f>
        <v>#VALUE!</v>
      </c>
      <c r="K348" s="18" t="e" cm="1">
        <f t="array" ref="K348">ABCCob($O$16,$P$16,$Q$16,$D348/$AE$16)</f>
        <v>#VALUE!</v>
      </c>
      <c r="L348" s="18" t="e" cm="1">
        <f t="array" ref="L348">ABCCob($O$17,$P$17,$Q$17,$D348/$AE$17)</f>
        <v>#VALUE!</v>
      </c>
    </row>
    <row r="349" spans="2:12" x14ac:dyDescent="0.3">
      <c r="B349">
        <v>684</v>
      </c>
      <c r="D349" s="15">
        <f t="shared" si="16"/>
        <v>1027027.027027027</v>
      </c>
      <c r="E349" s="18" cm="1">
        <f t="array" ref="E349">ABCCob($O$10,$P$10,$Q$10,$D349/$AE$10)</f>
        <v>0.78218932020885057</v>
      </c>
      <c r="F349" s="18" cm="1">
        <f t="array" ref="F349">ABCCob($O$11,$P$11,$Q$11,$D349/$AE$11)</f>
        <v>0.52141118275332055</v>
      </c>
      <c r="G349" s="18" cm="1">
        <f t="array" ref="G349">ABCCob($O$12,$P$12,$Q$12,$D349/$AE$12)</f>
        <v>0.35898318506352955</v>
      </c>
      <c r="H349" s="18" cm="1">
        <f t="array" ref="H349">ABCCob($O$13,$P$13,$Q$13,$D349/$AE$13)</f>
        <v>0.14357994864099818</v>
      </c>
      <c r="I349" s="18" t="e" cm="1">
        <f t="array" ref="I349">ABCCob($O$14,$P$14,$Q$14,$D349/$AE$14)</f>
        <v>#VALUE!</v>
      </c>
      <c r="J349" s="18" t="e" cm="1">
        <f t="array" ref="J349">ABCCob($O$15,$P$15,$Q$15,$D349/$AE$15)</f>
        <v>#VALUE!</v>
      </c>
      <c r="K349" s="18" t="e" cm="1">
        <f t="array" ref="K349">ABCCob($O$16,$P$16,$Q$16,$D349/$AE$16)</f>
        <v>#VALUE!</v>
      </c>
      <c r="L349" s="18" t="e" cm="1">
        <f t="array" ref="L349">ABCCob($O$17,$P$17,$Q$17,$D349/$AE$17)</f>
        <v>#VALUE!</v>
      </c>
    </row>
    <row r="350" spans="2:12" x14ac:dyDescent="0.3">
      <c r="B350">
        <v>683</v>
      </c>
      <c r="D350" s="15">
        <f t="shared" si="16"/>
        <v>1025525.5255255256</v>
      </c>
      <c r="E350" s="18" cm="1">
        <f t="array" ref="E350">ABCCob($O$10,$P$10,$Q$10,$D350/$AE$10)</f>
        <v>0.78209723737842329</v>
      </c>
      <c r="F350" s="18" cm="1">
        <f t="array" ref="F350">ABCCob($O$11,$P$11,$Q$11,$D350/$AE$11)</f>
        <v>0.52120094265810279</v>
      </c>
      <c r="G350" s="18" cm="1">
        <f t="array" ref="G350">ABCCob($O$12,$P$12,$Q$12,$D350/$AE$12)</f>
        <v>0.35883850476797252</v>
      </c>
      <c r="H350" s="18" cm="1">
        <f t="array" ref="H350">ABCCob($O$13,$P$13,$Q$13,$D350/$AE$13)</f>
        <v>0.14353083093157945</v>
      </c>
      <c r="I350" s="18" t="e" cm="1">
        <f t="array" ref="I350">ABCCob($O$14,$P$14,$Q$14,$D350/$AE$14)</f>
        <v>#VALUE!</v>
      </c>
      <c r="J350" s="18" t="e" cm="1">
        <f t="array" ref="J350">ABCCob($O$15,$P$15,$Q$15,$D350/$AE$15)</f>
        <v>#VALUE!</v>
      </c>
      <c r="K350" s="18" t="e" cm="1">
        <f t="array" ref="K350">ABCCob($O$16,$P$16,$Q$16,$D350/$AE$16)</f>
        <v>#VALUE!</v>
      </c>
      <c r="L350" s="18" t="e" cm="1">
        <f t="array" ref="L350">ABCCob($O$17,$P$17,$Q$17,$D350/$AE$17)</f>
        <v>#VALUE!</v>
      </c>
    </row>
    <row r="351" spans="2:12" x14ac:dyDescent="0.3">
      <c r="B351">
        <v>682</v>
      </c>
      <c r="D351" s="15">
        <f t="shared" si="16"/>
        <v>1024024.0240240241</v>
      </c>
      <c r="E351" s="18" cm="1">
        <f t="array" ref="E351">ABCCob($O$10,$P$10,$Q$10,$D351/$AE$10)</f>
        <v>0.78200491849052534</v>
      </c>
      <c r="F351" s="18" cm="1">
        <f t="array" ref="F351">ABCCob($O$11,$P$11,$Q$11,$D351/$AE$11)</f>
        <v>0.52099025557232992</v>
      </c>
      <c r="G351" s="18" cm="1">
        <f t="array" ref="G351">ABCCob($O$12,$P$12,$Q$12,$D351/$AE$12)</f>
        <v>0.35869347831662352</v>
      </c>
      <c r="H351" s="18" cm="1">
        <f t="array" ref="H351">ABCCob($O$13,$P$13,$Q$13,$D351/$AE$13)</f>
        <v>0.14348160688698622</v>
      </c>
      <c r="I351" s="18" t="e" cm="1">
        <f t="array" ref="I351">ABCCob($O$14,$P$14,$Q$14,$D351/$AE$14)</f>
        <v>#VALUE!</v>
      </c>
      <c r="J351" s="18" t="e" cm="1">
        <f t="array" ref="J351">ABCCob($O$15,$P$15,$Q$15,$D351/$AE$15)</f>
        <v>#VALUE!</v>
      </c>
      <c r="K351" s="18" t="e" cm="1">
        <f t="array" ref="K351">ABCCob($O$16,$P$16,$Q$16,$D351/$AE$16)</f>
        <v>#VALUE!</v>
      </c>
      <c r="L351" s="18" t="e" cm="1">
        <f t="array" ref="L351">ABCCob($O$17,$P$17,$Q$17,$D351/$AE$17)</f>
        <v>#VALUE!</v>
      </c>
    </row>
    <row r="352" spans="2:12" x14ac:dyDescent="0.3">
      <c r="B352">
        <v>681</v>
      </c>
      <c r="D352" s="15">
        <f t="shared" si="16"/>
        <v>1022522.5225225225</v>
      </c>
      <c r="E352" s="18" cm="1">
        <f t="array" ref="E352">ABCCob($O$10,$P$10,$Q$10,$D352/$AE$10)</f>
        <v>0.78191236261912322</v>
      </c>
      <c r="F352" s="18" cm="1">
        <f t="array" ref="F352">ABCCob($O$11,$P$11,$Q$11,$D352/$AE$11)</f>
        <v>0.52077912006995741</v>
      </c>
      <c r="G352" s="18" cm="1">
        <f t="array" ref="G352">ABCCob($O$12,$P$12,$Q$12,$D352/$AE$12)</f>
        <v>0.35854810452832625</v>
      </c>
      <c r="H352" s="18" cm="1">
        <f t="array" ref="H352">ABCCob($O$13,$P$13,$Q$13,$D352/$AE$13)</f>
        <v>0.14343227615586487</v>
      </c>
      <c r="I352" s="18" t="e" cm="1">
        <f t="array" ref="I352">ABCCob($O$14,$P$14,$Q$14,$D352/$AE$14)</f>
        <v>#VALUE!</v>
      </c>
      <c r="J352" s="18" t="e" cm="1">
        <f t="array" ref="J352">ABCCob($O$15,$P$15,$Q$15,$D352/$AE$15)</f>
        <v>#VALUE!</v>
      </c>
      <c r="K352" s="18" t="e" cm="1">
        <f t="array" ref="K352">ABCCob($O$16,$P$16,$Q$16,$D352/$AE$16)</f>
        <v>#VALUE!</v>
      </c>
      <c r="L352" s="18" t="e" cm="1">
        <f t="array" ref="L352">ABCCob($O$17,$P$17,$Q$17,$D352/$AE$17)</f>
        <v>#VALUE!</v>
      </c>
    </row>
    <row r="353" spans="2:12" x14ac:dyDescent="0.3">
      <c r="B353">
        <v>680</v>
      </c>
      <c r="D353" s="15">
        <f t="shared" si="16"/>
        <v>1021021.0210210209</v>
      </c>
      <c r="E353" s="18" cm="1">
        <f t="array" ref="E353">ABCCob($O$10,$P$10,$Q$10,$D353/$AE$10)</f>
        <v>0.7818195688332843</v>
      </c>
      <c r="F353" s="18" cm="1">
        <f t="array" ref="F353">ABCCob($O$11,$P$11,$Q$11,$D353/$AE$11)</f>
        <v>0.52056753471887118</v>
      </c>
      <c r="G353" s="18" cm="1">
        <f t="array" ref="G353">ABCCob($O$12,$P$12,$Q$12,$D353/$AE$12)</f>
        <v>0.35840238221674409</v>
      </c>
      <c r="H353" s="18" cm="1">
        <f t="array" ref="H353">ABCCob($O$13,$P$13,$Q$13,$D353/$AE$13)</f>
        <v>0.14338283838529592</v>
      </c>
      <c r="I353" s="18" t="e" cm="1">
        <f t="array" ref="I353">ABCCob($O$14,$P$14,$Q$14,$D353/$AE$14)</f>
        <v>#VALUE!</v>
      </c>
      <c r="J353" s="18" t="e" cm="1">
        <f t="array" ref="J353">ABCCob($O$15,$P$15,$Q$15,$D353/$AE$15)</f>
        <v>#VALUE!</v>
      </c>
      <c r="K353" s="18" t="e" cm="1">
        <f t="array" ref="K353">ABCCob($O$16,$P$16,$Q$16,$D353/$AE$16)</f>
        <v>#VALUE!</v>
      </c>
      <c r="L353" s="18" t="e" cm="1">
        <f t="array" ref="L353">ABCCob($O$17,$P$17,$Q$17,$D353/$AE$17)</f>
        <v>#VALUE!</v>
      </c>
    </row>
    <row r="354" spans="2:12" x14ac:dyDescent="0.3">
      <c r="B354">
        <v>679</v>
      </c>
      <c r="D354" s="15">
        <f t="shared" ref="D354:D417" si="17">(B354/$B$34)*$R$6</f>
        <v>1019519.5195195195</v>
      </c>
      <c r="E354" s="18" cm="1">
        <f t="array" ref="E354">ABCCob($O$10,$P$10,$Q$10,$D354/$AE$10)</f>
        <v>0.78172653619714472</v>
      </c>
      <c r="F354" s="18" cm="1">
        <f t="array" ref="F354">ABCCob($O$11,$P$11,$Q$11,$D354/$AE$11)</f>
        <v>0.52035549808085524</v>
      </c>
      <c r="G354" s="18" cm="1">
        <f t="array" ref="G354">ABCCob($O$12,$P$12,$Q$12,$D354/$AE$12)</f>
        <v>0.35825631019033233</v>
      </c>
      <c r="H354" s="18" cm="1">
        <f t="array" ref="H354">ABCCob($O$13,$P$13,$Q$13,$D354/$AE$13)</f>
        <v>0.14333329322078506</v>
      </c>
      <c r="I354" s="18" t="e" cm="1">
        <f t="array" ref="I354">ABCCob($O$14,$P$14,$Q$14,$D354/$AE$14)</f>
        <v>#VALUE!</v>
      </c>
      <c r="J354" s="18" t="e" cm="1">
        <f t="array" ref="J354">ABCCob($O$15,$P$15,$Q$15,$D354/$AE$15)</f>
        <v>#VALUE!</v>
      </c>
      <c r="K354" s="18" t="e" cm="1">
        <f t="array" ref="K354">ABCCob($O$16,$P$16,$Q$16,$D354/$AE$16)</f>
        <v>#VALUE!</v>
      </c>
      <c r="L354" s="18" t="e" cm="1">
        <f t="array" ref="L354">ABCCob($O$17,$P$17,$Q$17,$D354/$AE$17)</f>
        <v>#VALUE!</v>
      </c>
    </row>
    <row r="355" spans="2:12" x14ac:dyDescent="0.3">
      <c r="B355">
        <v>678</v>
      </c>
      <c r="D355" s="15">
        <f t="shared" si="17"/>
        <v>1018018.0180180181</v>
      </c>
      <c r="E355" s="18" cm="1">
        <f t="array" ref="E355">ABCCob($O$10,$P$10,$Q$10,$D355/$AE$10)</f>
        <v>0.78163326376987596</v>
      </c>
      <c r="F355" s="18" cm="1">
        <f t="array" ref="F355">ABCCob($O$11,$P$11,$Q$11,$D355/$AE$11)</f>
        <v>0.52014300871155927</v>
      </c>
      <c r="G355" s="18" cm="1">
        <f t="array" ref="G355">ABCCob($O$12,$P$12,$Q$12,$D355/$AE$12)</f>
        <v>0.35810988725231074</v>
      </c>
      <c r="H355" s="18" cm="1">
        <f t="array" ref="H355">ABCCob($O$13,$P$13,$Q$13,$D355/$AE$13)</f>
        <v>0.14328364030625443</v>
      </c>
      <c r="I355" s="18" t="e" cm="1">
        <f t="array" ref="I355">ABCCob($O$14,$P$14,$Q$14,$D355/$AE$14)</f>
        <v>#VALUE!</v>
      </c>
      <c r="J355" s="18" t="e" cm="1">
        <f t="array" ref="J355">ABCCob($O$15,$P$15,$Q$15,$D355/$AE$15)</f>
        <v>#VALUE!</v>
      </c>
      <c r="K355" s="18" t="e" cm="1">
        <f t="array" ref="K355">ABCCob($O$16,$P$16,$Q$16,$D355/$AE$16)</f>
        <v>#VALUE!</v>
      </c>
      <c r="L355" s="18" t="e" cm="1">
        <f t="array" ref="L355">ABCCob($O$17,$P$17,$Q$17,$D355/$AE$17)</f>
        <v>#VALUE!</v>
      </c>
    </row>
    <row r="356" spans="2:12" x14ac:dyDescent="0.3">
      <c r="B356">
        <v>677</v>
      </c>
      <c r="D356" s="15">
        <f t="shared" si="17"/>
        <v>1016516.5165165166</v>
      </c>
      <c r="E356" s="18" cm="1">
        <f t="array" ref="E356">ABCCob($O$10,$P$10,$Q$10,$D356/$AE$10)</f>
        <v>0.78153975060565217</v>
      </c>
      <c r="F356" s="18" cm="1">
        <f t="array" ref="F356">ABCCob($O$11,$P$11,$Q$11,$D356/$AE$11)</f>
        <v>0.51993006516046536</v>
      </c>
      <c r="G356" s="18" cm="1">
        <f t="array" ref="G356">ABCCob($O$12,$P$12,$Q$12,$D356/$AE$12)</f>
        <v>0.35796311220063548</v>
      </c>
      <c r="H356" s="18" cm="1">
        <f t="array" ref="H356">ABCCob($O$13,$P$13,$Q$13,$D356/$AE$13)</f>
        <v>0.14323387928403364</v>
      </c>
      <c r="I356" s="18" t="e" cm="1">
        <f t="array" ref="I356">ABCCob($O$14,$P$14,$Q$14,$D356/$AE$14)</f>
        <v>#VALUE!</v>
      </c>
      <c r="J356" s="18" t="e" cm="1">
        <f t="array" ref="J356">ABCCob($O$15,$P$15,$Q$15,$D356/$AE$15)</f>
        <v>#VALUE!</v>
      </c>
      <c r="K356" s="18" t="e" cm="1">
        <f t="array" ref="K356">ABCCob($O$16,$P$16,$Q$16,$D356/$AE$16)</f>
        <v>#VALUE!</v>
      </c>
      <c r="L356" s="18" t="e" cm="1">
        <f t="array" ref="L356">ABCCob($O$17,$P$17,$Q$17,$D356/$AE$17)</f>
        <v>#VALUE!</v>
      </c>
    </row>
    <row r="357" spans="2:12" x14ac:dyDescent="0.3">
      <c r="B357">
        <v>676</v>
      </c>
      <c r="D357" s="15">
        <f t="shared" si="17"/>
        <v>1015015.0150150149</v>
      </c>
      <c r="E357" s="18" cm="1">
        <f t="array" ref="E357">ABCCob($O$10,$P$10,$Q$10,$D357/$AE$10)</f>
        <v>0.78144599575361606</v>
      </c>
      <c r="F357" s="18" cm="1">
        <f t="array" ref="F357">ABCCob($O$11,$P$11,$Q$11,$D357/$AE$11)</f>
        <v>0.51971666597085608</v>
      </c>
      <c r="G357" s="18" cm="1">
        <f t="array" ref="G357">ABCCob($O$12,$P$12,$Q$12,$D357/$AE$12)</f>
        <v>0.35781598382797147</v>
      </c>
      <c r="H357" s="18" cm="1">
        <f t="array" ref="H357">ABCCob($O$13,$P$13,$Q$13,$D357/$AE$13)</f>
        <v>0.14318400979485083</v>
      </c>
      <c r="I357" s="18" t="e" cm="1">
        <f t="array" ref="I357">ABCCob($O$14,$P$14,$Q$14,$D357/$AE$14)</f>
        <v>#VALUE!</v>
      </c>
      <c r="J357" s="18" t="e" cm="1">
        <f t="array" ref="J357">ABCCob($O$15,$P$15,$Q$15,$D357/$AE$15)</f>
        <v>#VALUE!</v>
      </c>
      <c r="K357" s="18" t="e" cm="1">
        <f t="array" ref="K357">ABCCob($O$16,$P$16,$Q$16,$D357/$AE$16)</f>
        <v>#VALUE!</v>
      </c>
      <c r="L357" s="18" t="e" cm="1">
        <f t="array" ref="L357">ABCCob($O$17,$P$17,$Q$17,$D357/$AE$17)</f>
        <v>#VALUE!</v>
      </c>
    </row>
    <row r="358" spans="2:12" x14ac:dyDescent="0.3">
      <c r="B358">
        <v>675</v>
      </c>
      <c r="D358" s="15">
        <f t="shared" si="17"/>
        <v>1013513.5135135135</v>
      </c>
      <c r="E358" s="18" cm="1">
        <f t="array" ref="E358">ABCCob($O$10,$P$10,$Q$10,$D358/$AE$10)</f>
        <v>0.78135199825784607</v>
      </c>
      <c r="F358" s="18" cm="1">
        <f t="array" ref="F358">ABCCob($O$11,$P$11,$Q$11,$D358/$AE$11)</f>
        <v>0.51950280967978046</v>
      </c>
      <c r="G358" s="18" cm="1">
        <f t="array" ref="G358">ABCCob($O$12,$P$12,$Q$12,$D358/$AE$12)</f>
        <v>0.35766850092166386</v>
      </c>
      <c r="H358" s="18" cm="1">
        <f t="array" ref="H358">ABCCob($O$13,$P$13,$Q$13,$D358/$AE$13)</f>
        <v>0.14313403147782355</v>
      </c>
      <c r="I358" s="18" t="e" cm="1">
        <f t="array" ref="I358">ABCCob($O$14,$P$14,$Q$14,$D358/$AE$14)</f>
        <v>#VALUE!</v>
      </c>
      <c r="J358" s="18" t="e" cm="1">
        <f t="array" ref="J358">ABCCob($O$15,$P$15,$Q$15,$D358/$AE$15)</f>
        <v>#VALUE!</v>
      </c>
      <c r="K358" s="18" t="e" cm="1">
        <f t="array" ref="K358">ABCCob($O$16,$P$16,$Q$16,$D358/$AE$16)</f>
        <v>#VALUE!</v>
      </c>
      <c r="L358" s="18" t="e" cm="1">
        <f t="array" ref="L358">ABCCob($O$17,$P$17,$Q$17,$D358/$AE$17)</f>
        <v>#VALUE!</v>
      </c>
    </row>
    <row r="359" spans="2:12" x14ac:dyDescent="0.3">
      <c r="B359">
        <v>674</v>
      </c>
      <c r="D359" s="15">
        <f t="shared" si="17"/>
        <v>1012012.0120120121</v>
      </c>
      <c r="E359" s="18" cm="1">
        <f t="array" ref="E359">ABCCob($O$10,$P$10,$Q$10,$D359/$AE$10)</f>
        <v>0.78125775715732138</v>
      </c>
      <c r="F359" s="18" cm="1">
        <f t="array" ref="F359">ABCCob($O$11,$P$11,$Q$11,$D359/$AE$11)</f>
        <v>0.51928849481802075</v>
      </c>
      <c r="G359" s="18" cm="1">
        <f t="array" ref="G359">ABCCob($O$12,$P$12,$Q$12,$D359/$AE$12)</f>
        <v>0.35752066226371004</v>
      </c>
      <c r="H359" s="18" cm="1">
        <f t="array" ref="H359">ABCCob($O$13,$P$13,$Q$13,$D359/$AE$13)</f>
        <v>0.14308394397044977</v>
      </c>
      <c r="I359" s="18" t="e" cm="1">
        <f t="array" ref="I359">ABCCob($O$14,$P$14,$Q$14,$D359/$AE$14)</f>
        <v>#VALUE!</v>
      </c>
      <c r="J359" s="18" t="e" cm="1">
        <f t="array" ref="J359">ABCCob($O$15,$P$15,$Q$15,$D359/$AE$15)</f>
        <v>#VALUE!</v>
      </c>
      <c r="K359" s="18" t="e" cm="1">
        <f t="array" ref="K359">ABCCob($O$16,$P$16,$Q$16,$D359/$AE$16)</f>
        <v>#VALUE!</v>
      </c>
      <c r="L359" s="18" t="e" cm="1">
        <f t="array" ref="L359">ABCCob($O$17,$P$17,$Q$17,$D359/$AE$17)</f>
        <v>#VALUE!</v>
      </c>
    </row>
    <row r="360" spans="2:12" x14ac:dyDescent="0.3">
      <c r="B360">
        <v>673</v>
      </c>
      <c r="D360" s="15">
        <f t="shared" si="17"/>
        <v>1010510.5105105105</v>
      </c>
      <c r="E360" s="18" cm="1">
        <f t="array" ref="E360">ABCCob($O$10,$P$10,$Q$10,$D360/$AE$10)</f>
        <v>0.78116327148588849</v>
      </c>
      <c r="F360" s="18" cm="1">
        <f t="array" ref="F360">ABCCob($O$11,$P$11,$Q$11,$D360/$AE$11)</f>
        <v>0.51907371991005946</v>
      </c>
      <c r="G360" s="18" cm="1">
        <f t="array" ref="G360">ABCCob($O$12,$P$12,$Q$12,$D360/$AE$12)</f>
        <v>0.35737246663073086</v>
      </c>
      <c r="H360" s="18" cm="1">
        <f t="array" ref="H360">ABCCob($O$13,$P$13,$Q$13,$D360/$AE$13)</f>
        <v>0.14303374690859852</v>
      </c>
      <c r="I360" s="18" t="e" cm="1">
        <f t="array" ref="I360">ABCCob($O$14,$P$14,$Q$14,$D360/$AE$14)</f>
        <v>#VALUE!</v>
      </c>
      <c r="J360" s="18" t="e" cm="1">
        <f t="array" ref="J360">ABCCob($O$15,$P$15,$Q$15,$D360/$AE$15)</f>
        <v>#VALUE!</v>
      </c>
      <c r="K360" s="18" t="e" cm="1">
        <f t="array" ref="K360">ABCCob($O$16,$P$16,$Q$16,$D360/$AE$16)</f>
        <v>#VALUE!</v>
      </c>
      <c r="L360" s="18" t="e" cm="1">
        <f t="array" ref="L360">ABCCob($O$17,$P$17,$Q$17,$D360/$AE$17)</f>
        <v>#VALUE!</v>
      </c>
    </row>
    <row r="361" spans="2:12" x14ac:dyDescent="0.3">
      <c r="B361">
        <v>672</v>
      </c>
      <c r="D361" s="15">
        <f t="shared" si="17"/>
        <v>1009009.0090090091</v>
      </c>
      <c r="E361" s="18" cm="1">
        <f t="array" ref="E361">ABCCob($O$10,$P$10,$Q$10,$D361/$AE$10)</f>
        <v>0.78106854027222616</v>
      </c>
      <c r="F361" s="18" cm="1">
        <f t="array" ref="F361">ABCCob($O$11,$P$11,$Q$11,$D361/$AE$11)</f>
        <v>0.51885848347404473</v>
      </c>
      <c r="G361" s="18" cm="1">
        <f t="array" ref="G361">ABCCob($O$12,$P$12,$Q$12,$D361/$AE$12)</f>
        <v>0.357223912793942</v>
      </c>
      <c r="H361" s="18" cm="1">
        <f t="array" ref="H361">ABCCob($O$13,$P$13,$Q$13,$D361/$AE$13)</f>
        <v>0.14298343992650087</v>
      </c>
      <c r="I361" s="18" t="e" cm="1">
        <f t="array" ref="I361">ABCCob($O$14,$P$14,$Q$14,$D361/$AE$14)</f>
        <v>#VALUE!</v>
      </c>
      <c r="J361" s="18" t="e" cm="1">
        <f t="array" ref="J361">ABCCob($O$15,$P$15,$Q$15,$D361/$AE$15)</f>
        <v>#VALUE!</v>
      </c>
      <c r="K361" s="18" t="e" cm="1">
        <f t="array" ref="K361">ABCCob($O$16,$P$16,$Q$16,$D361/$AE$16)</f>
        <v>#VALUE!</v>
      </c>
      <c r="L361" s="18" t="e" cm="1">
        <f t="array" ref="L361">ABCCob($O$17,$P$17,$Q$17,$D361/$AE$17)</f>
        <v>#VALUE!</v>
      </c>
    </row>
    <row r="362" spans="2:12" x14ac:dyDescent="0.3">
      <c r="B362">
        <v>671</v>
      </c>
      <c r="D362" s="15">
        <f t="shared" si="17"/>
        <v>1007507.5075075075</v>
      </c>
      <c r="E362" s="18" cm="1">
        <f t="array" ref="E362">ABCCob($O$10,$P$10,$Q$10,$D362/$AE$10)</f>
        <v>0.78097356253981098</v>
      </c>
      <c r="F362" s="18" cm="1">
        <f t="array" ref="F362">ABCCob($O$11,$P$11,$Q$11,$D362/$AE$11)</f>
        <v>0.5186427840217569</v>
      </c>
      <c r="G362" s="18" cm="1">
        <f t="array" ref="G362">ABCCob($O$12,$P$12,$Q$12,$D362/$AE$12)</f>
        <v>0.3570749995191253</v>
      </c>
      <c r="H362" s="18" cm="1">
        <f t="array" ref="H362">ABCCob($O$13,$P$13,$Q$13,$D362/$AE$13)</f>
        <v>0.14293302265674052</v>
      </c>
      <c r="I362" s="18" t="e" cm="1">
        <f t="array" ref="I362">ABCCob($O$14,$P$14,$Q$14,$D362/$AE$14)</f>
        <v>#VALUE!</v>
      </c>
      <c r="J362" s="18" t="e" cm="1">
        <f t="array" ref="J362">ABCCob($O$15,$P$15,$Q$15,$D362/$AE$15)</f>
        <v>#VALUE!</v>
      </c>
      <c r="K362" s="18" t="e" cm="1">
        <f t="array" ref="K362">ABCCob($O$16,$P$16,$Q$16,$D362/$AE$16)</f>
        <v>#VALUE!</v>
      </c>
      <c r="L362" s="18" t="e" cm="1">
        <f t="array" ref="L362">ABCCob($O$17,$P$17,$Q$17,$D362/$AE$17)</f>
        <v>#VALUE!</v>
      </c>
    </row>
    <row r="363" spans="2:12" x14ac:dyDescent="0.3">
      <c r="B363">
        <v>670</v>
      </c>
      <c r="D363" s="15">
        <f t="shared" si="17"/>
        <v>1006006.006006006</v>
      </c>
      <c r="E363" s="18" cm="1">
        <f t="array" ref="E363">ABCCob($O$10,$P$10,$Q$10,$D363/$AE$10)</f>
        <v>0.78087833730688205</v>
      </c>
      <c r="F363" s="18" cm="1">
        <f t="array" ref="F363">ABCCob($O$11,$P$11,$Q$11,$D363/$AE$11)</f>
        <v>0.51842662005857398</v>
      </c>
      <c r="G363" s="18" cm="1">
        <f t="array" ref="G363">ABCCob($O$12,$P$12,$Q$12,$D363/$AE$12)</f>
        <v>0.35692572556659941</v>
      </c>
      <c r="H363" s="18" cm="1">
        <f t="array" ref="H363">ABCCob($O$13,$P$13,$Q$13,$D363/$AE$13)</f>
        <v>0.14288249473024439</v>
      </c>
      <c r="I363" s="18" t="e" cm="1">
        <f t="array" ref="I363">ABCCob($O$14,$P$14,$Q$14,$D363/$AE$14)</f>
        <v>#VALUE!</v>
      </c>
      <c r="J363" s="18" t="e" cm="1">
        <f t="array" ref="J363">ABCCob($O$15,$P$15,$Q$15,$D363/$AE$15)</f>
        <v>#VALUE!</v>
      </c>
      <c r="K363" s="18" t="e" cm="1">
        <f t="array" ref="K363">ABCCob($O$16,$P$16,$Q$16,$D363/$AE$16)</f>
        <v>#VALUE!</v>
      </c>
      <c r="L363" s="18" t="e" cm="1">
        <f t="array" ref="L363">ABCCob($O$17,$P$17,$Q$17,$D363/$AE$17)</f>
        <v>#VALUE!</v>
      </c>
    </row>
    <row r="364" spans="2:12" x14ac:dyDescent="0.3">
      <c r="B364">
        <v>669</v>
      </c>
      <c r="D364" s="15">
        <f t="shared" si="17"/>
        <v>1004504.5045045045</v>
      </c>
      <c r="E364" s="18" cm="1">
        <f t="array" ref="E364">ABCCob($O$10,$P$10,$Q$10,$D364/$AE$10)</f>
        <v>0.78078286358640536</v>
      </c>
      <c r="F364" s="18" cm="1">
        <f t="array" ref="F364">ABCCob($O$11,$P$11,$Q$11,$D364/$AE$11)</f>
        <v>0.51820999008343727</v>
      </c>
      <c r="G364" s="18" cm="1">
        <f t="array" ref="G364">ABCCob($O$12,$P$12,$Q$12,$D364/$AE$12)</f>
        <v>0.35677608969119096</v>
      </c>
      <c r="H364" s="18" cm="1">
        <f t="array" ref="H364">ABCCob($O$13,$P$13,$Q$13,$D364/$AE$13)</f>
        <v>0.14283185577627333</v>
      </c>
      <c r="I364" s="18" t="e" cm="1">
        <f t="array" ref="I364">ABCCob($O$14,$P$14,$Q$14,$D364/$AE$14)</f>
        <v>#VALUE!</v>
      </c>
      <c r="J364" s="18" t="e" cm="1">
        <f t="array" ref="J364">ABCCob($O$15,$P$15,$Q$15,$D364/$AE$15)</f>
        <v>#VALUE!</v>
      </c>
      <c r="K364" s="18" t="e" cm="1">
        <f t="array" ref="K364">ABCCob($O$16,$P$16,$Q$16,$D364/$AE$16)</f>
        <v>#VALUE!</v>
      </c>
      <c r="L364" s="18" t="e" cm="1">
        <f t="array" ref="L364">ABCCob($O$17,$P$17,$Q$17,$D364/$AE$17)</f>
        <v>#VALUE!</v>
      </c>
    </row>
    <row r="365" spans="2:12" x14ac:dyDescent="0.3">
      <c r="B365">
        <v>668</v>
      </c>
      <c r="D365" s="15">
        <f t="shared" si="17"/>
        <v>1003003.0030030031</v>
      </c>
      <c r="E365" s="18" cm="1">
        <f t="array" ref="E365">ABCCob($O$10,$P$10,$Q$10,$D365/$AE$10)</f>
        <v>0.78068714038603848</v>
      </c>
      <c r="F365" s="18" cm="1">
        <f t="array" ref="F365">ABCCob($O$11,$P$11,$Q$11,$D365/$AE$11)</f>
        <v>0.51799289258881698</v>
      </c>
      <c r="G365" s="18" cm="1">
        <f t="array" ref="G365">ABCCob($O$12,$P$12,$Q$12,$D365/$AE$12)</f>
        <v>0.35662609064220463</v>
      </c>
      <c r="H365" s="18" cm="1">
        <f t="array" ref="H365">ABCCob($O$13,$P$13,$Q$13,$D365/$AE$13)</f>
        <v>0.14278110542241254</v>
      </c>
      <c r="I365" s="18" t="e" cm="1">
        <f t="array" ref="I365">ABCCob($O$14,$P$14,$Q$14,$D365/$AE$14)</f>
        <v>#VALUE!</v>
      </c>
      <c r="J365" s="18" t="e" cm="1">
        <f t="array" ref="J365">ABCCob($O$15,$P$15,$Q$15,$D365/$AE$15)</f>
        <v>#VALUE!</v>
      </c>
      <c r="K365" s="18" t="e" cm="1">
        <f t="array" ref="K365">ABCCob($O$16,$P$16,$Q$16,$D365/$AE$16)</f>
        <v>#VALUE!</v>
      </c>
      <c r="L365" s="18" t="e" cm="1">
        <f t="array" ref="L365">ABCCob($O$17,$P$17,$Q$17,$D365/$AE$17)</f>
        <v>#VALUE!</v>
      </c>
    </row>
    <row r="366" spans="2:12" x14ac:dyDescent="0.3">
      <c r="B366">
        <v>667</v>
      </c>
      <c r="D366" s="15">
        <f t="shared" si="17"/>
        <v>1001501.5015015015</v>
      </c>
      <c r="E366" s="18" cm="1">
        <f t="array" ref="E366">ABCCob($O$10,$P$10,$Q$10,$D366/$AE$10)</f>
        <v>0.78059116670809459</v>
      </c>
      <c r="F366" s="18" cm="1">
        <f t="array" ref="F366">ABCCob($O$11,$P$11,$Q$11,$D366/$AE$11)</f>
        <v>0.51777532606067678</v>
      </c>
      <c r="G366" s="18" cm="1">
        <f t="array" ref="G366">ABCCob($O$12,$P$12,$Q$12,$D366/$AE$12)</f>
        <v>0.3564757271633941</v>
      </c>
      <c r="H366" s="18" cm="1">
        <f t="array" ref="H366">ABCCob($O$13,$P$13,$Q$13,$D366/$AE$13)</f>
        <v>0.14273024329456199</v>
      </c>
      <c r="I366" s="18" t="e" cm="1">
        <f t="array" ref="I366">ABCCob($O$14,$P$14,$Q$14,$D366/$AE$14)</f>
        <v>#VALUE!</v>
      </c>
      <c r="J366" s="18" t="e" cm="1">
        <f t="array" ref="J366">ABCCob($O$15,$P$15,$Q$15,$D366/$AE$15)</f>
        <v>#VALUE!</v>
      </c>
      <c r="K366" s="18" t="e" cm="1">
        <f t="array" ref="K366">ABCCob($O$16,$P$16,$Q$16,$D366/$AE$16)</f>
        <v>#VALUE!</v>
      </c>
      <c r="L366" s="18" t="e" cm="1">
        <f t="array" ref="L366">ABCCob($O$17,$P$17,$Q$17,$D366/$AE$17)</f>
        <v>#VALUE!</v>
      </c>
    </row>
    <row r="367" spans="2:12" x14ac:dyDescent="0.3">
      <c r="B367">
        <v>666</v>
      </c>
      <c r="D367" s="15">
        <f t="shared" si="17"/>
        <v>1000000</v>
      </c>
      <c r="E367" s="18" cm="1">
        <f t="array" ref="E367">ABCCob($O$10,$P$10,$Q$10,$D367/$AE$10)</f>
        <v>0.78049494154950605</v>
      </c>
      <c r="F367" s="18" cm="1">
        <f t="array" ref="F367">ABCCob($O$11,$P$11,$Q$11,$D367/$AE$11)</f>
        <v>0.51755728897843922</v>
      </c>
      <c r="G367" s="18" cm="1">
        <f t="array" ref="G367">ABCCob($O$12,$P$12,$Q$12,$D367/$AE$12)</f>
        <v>0.35632499799293194</v>
      </c>
      <c r="H367" s="18" cm="1">
        <f t="array" ref="H367">ABCCob($O$13,$P$13,$Q$13,$D367/$AE$13)</f>
        <v>0.14267926901692693</v>
      </c>
      <c r="I367" s="18" t="e" cm="1">
        <f t="array" ref="I367">ABCCob($O$14,$P$14,$Q$14,$D367/$AE$14)</f>
        <v>#VALUE!</v>
      </c>
      <c r="J367" s="18" t="e" cm="1">
        <f t="array" ref="J367">ABCCob($O$15,$P$15,$Q$15,$D367/$AE$15)</f>
        <v>#VALUE!</v>
      </c>
      <c r="K367" s="18" t="e" cm="1">
        <f t="array" ref="K367">ABCCob($O$16,$P$16,$Q$16,$D367/$AE$16)</f>
        <v>#VALUE!</v>
      </c>
      <c r="L367" s="18" t="e" cm="1">
        <f t="array" ref="L367">ABCCob($O$17,$P$17,$Q$17,$D367/$AE$17)</f>
        <v>#VALUE!</v>
      </c>
    </row>
    <row r="368" spans="2:12" x14ac:dyDescent="0.3">
      <c r="B368">
        <v>665</v>
      </c>
      <c r="D368" s="15">
        <f t="shared" si="17"/>
        <v>998498.49849849846</v>
      </c>
      <c r="E368" s="18" cm="1">
        <f t="array" ref="E368">ABCCob($O$10,$P$10,$Q$10,$D368/$AE$10)</f>
        <v>0.7803984639017878</v>
      </c>
      <c r="F368" s="18" cm="1">
        <f t="array" ref="F368">ABCCob($O$11,$P$11,$Q$11,$D368/$AE$11)</f>
        <v>0.51733877981495002</v>
      </c>
      <c r="G368" s="18" cm="1">
        <f t="array" ref="G368">ABCCob($O$12,$P$12,$Q$12,$D368/$AE$12)</f>
        <v>0.35617390186337977</v>
      </c>
      <c r="H368" s="18" cm="1">
        <f t="array" ref="H368">ABCCob($O$13,$P$13,$Q$13,$D368/$AE$13)</f>
        <v>0.14262818221200807</v>
      </c>
      <c r="I368" s="18" t="e" cm="1">
        <f t="array" ref="I368">ABCCob($O$14,$P$14,$Q$14,$D368/$AE$14)</f>
        <v>#VALUE!</v>
      </c>
      <c r="J368" s="18" t="e" cm="1">
        <f t="array" ref="J368">ABCCob($O$15,$P$15,$Q$15,$D368/$AE$15)</f>
        <v>#VALUE!</v>
      </c>
      <c r="K368" s="18" t="e" cm="1">
        <f t="array" ref="K368">ABCCob($O$16,$P$16,$Q$16,$D368/$AE$16)</f>
        <v>#VALUE!</v>
      </c>
      <c r="L368" s="18" t="e" cm="1">
        <f t="array" ref="L368">ABCCob($O$17,$P$17,$Q$17,$D368/$AE$17)</f>
        <v>#VALUE!</v>
      </c>
    </row>
    <row r="369" spans="2:12" x14ac:dyDescent="0.3">
      <c r="B369">
        <v>664</v>
      </c>
      <c r="D369" s="15">
        <f t="shared" si="17"/>
        <v>996996.99699699704</v>
      </c>
      <c r="E369" s="18" cm="1">
        <f t="array" ref="E369">ABCCob($O$10,$P$10,$Q$10,$D369/$AE$10)</f>
        <v>0.78030173275100068</v>
      </c>
      <c r="F369" s="18" cm="1">
        <f t="array" ref="F369">ABCCob($O$11,$P$11,$Q$11,$D369/$AE$11)</f>
        <v>0.51711979703644251</v>
      </c>
      <c r="G369" s="18" cm="1">
        <f t="array" ref="G369">ABCCob($O$12,$P$12,$Q$12,$D369/$AE$12)</f>
        <v>0.35602243750165818</v>
      </c>
      <c r="H369" s="18" cm="1">
        <f t="array" ref="H369">ABCCob($O$13,$P$13,$Q$13,$D369/$AE$13)</f>
        <v>0.14257698250059184</v>
      </c>
      <c r="I369" s="18" t="e" cm="1">
        <f t="array" ref="I369">ABCCob($O$14,$P$14,$Q$14,$D369/$AE$14)</f>
        <v>#VALUE!</v>
      </c>
      <c r="J369" s="18" t="e" cm="1">
        <f t="array" ref="J369">ABCCob($O$15,$P$15,$Q$15,$D369/$AE$15)</f>
        <v>#VALUE!</v>
      </c>
      <c r="K369" s="18" t="e" cm="1">
        <f t="array" ref="K369">ABCCob($O$16,$P$16,$Q$16,$D369/$AE$16)</f>
        <v>#VALUE!</v>
      </c>
      <c r="L369" s="18" t="e" cm="1">
        <f t="array" ref="L369">ABCCob($O$17,$P$17,$Q$17,$D369/$AE$17)</f>
        <v>#VALUE!</v>
      </c>
    </row>
    <row r="370" spans="2:12" x14ac:dyDescent="0.3">
      <c r="B370">
        <v>663</v>
      </c>
      <c r="D370" s="15">
        <f t="shared" si="17"/>
        <v>995495.4954954955</v>
      </c>
      <c r="E370" s="18" cm="1">
        <f t="array" ref="E370">ABCCob($O$10,$P$10,$Q$10,$D370/$AE$10)</f>
        <v>0.78020474707771392</v>
      </c>
      <c r="F370" s="18" cm="1">
        <f t="array" ref="F370">ABCCob($O$11,$P$11,$Q$11,$D370/$AE$11)</f>
        <v>0.51690033910250199</v>
      </c>
      <c r="G370" s="18" cm="1">
        <f t="array" ref="G370">ABCCob($O$12,$P$12,$Q$12,$D370/$AE$12)</f>
        <v>0.35587060362901635</v>
      </c>
      <c r="H370" s="18" cm="1">
        <f t="array" ref="H370">ABCCob($O$13,$P$13,$Q$13,$D370/$AE$13)</f>
        <v>0.14252566950174064</v>
      </c>
      <c r="I370" s="18" t="e" cm="1">
        <f t="array" ref="I370">ABCCob($O$14,$P$14,$Q$14,$D370/$AE$14)</f>
        <v>#VALUE!</v>
      </c>
      <c r="J370" s="18" t="e" cm="1">
        <f t="array" ref="J370">ABCCob($O$15,$P$15,$Q$15,$D370/$AE$15)</f>
        <v>#VALUE!</v>
      </c>
      <c r="K370" s="18" t="e" cm="1">
        <f t="array" ref="K370">ABCCob($O$16,$P$16,$Q$16,$D370/$AE$16)</f>
        <v>#VALUE!</v>
      </c>
      <c r="L370" s="18" t="e" cm="1">
        <f t="array" ref="L370">ABCCob($O$17,$P$17,$Q$17,$D370/$AE$17)</f>
        <v>#VALUE!</v>
      </c>
    </row>
    <row r="371" spans="2:12" x14ac:dyDescent="0.3">
      <c r="B371">
        <v>662</v>
      </c>
      <c r="D371" s="15">
        <f t="shared" si="17"/>
        <v>993993.99399399408</v>
      </c>
      <c r="E371" s="18" cm="1">
        <f t="array" ref="E371">ABCCob($O$10,$P$10,$Q$10,$D371/$AE$10)</f>
        <v>0.78010750585696842</v>
      </c>
      <c r="F371" s="18" cm="1">
        <f t="array" ref="F371">ABCCob($O$11,$P$11,$Q$11,$D371/$AE$11)</f>
        <v>0.5166804044660297</v>
      </c>
      <c r="G371" s="18" cm="1">
        <f t="array" ref="G371">ABCCob($O$12,$P$12,$Q$12,$D371/$AE$12)</f>
        <v>0.35571839896100133</v>
      </c>
      <c r="H371" s="18" cm="1">
        <f t="array" ref="H371">ABCCob($O$13,$P$13,$Q$13,$D371/$AE$13)</f>
        <v>0.14247424283278295</v>
      </c>
      <c r="I371" s="18" t="e" cm="1">
        <f t="array" ref="I371">ABCCob($O$14,$P$14,$Q$14,$D371/$AE$14)</f>
        <v>#VALUE!</v>
      </c>
      <c r="J371" s="18" t="e" cm="1">
        <f t="array" ref="J371">ABCCob($O$15,$P$15,$Q$15,$D371/$AE$15)</f>
        <v>#VALUE!</v>
      </c>
      <c r="K371" s="18" t="e" cm="1">
        <f t="array" ref="K371">ABCCob($O$16,$P$16,$Q$16,$D371/$AE$16)</f>
        <v>#VALUE!</v>
      </c>
      <c r="L371" s="18" t="e" cm="1">
        <f t="array" ref="L371">ABCCob($O$17,$P$17,$Q$17,$D371/$AE$17)</f>
        <v>#VALUE!</v>
      </c>
    </row>
    <row r="372" spans="2:12" x14ac:dyDescent="0.3">
      <c r="B372">
        <v>661</v>
      </c>
      <c r="D372" s="15">
        <f t="shared" si="17"/>
        <v>992492.49249249243</v>
      </c>
      <c r="E372" s="18" cm="1">
        <f t="array" ref="E372">ABCCob($O$10,$P$10,$Q$10,$D372/$AE$10)</f>
        <v>0.78001000805823784</v>
      </c>
      <c r="F372" s="18" cm="1">
        <f t="array" ref="F372">ABCCob($O$11,$P$11,$Q$11,$D372/$AE$11)</f>
        <v>0.51645999157320643</v>
      </c>
      <c r="G372" s="18" cm="1">
        <f t="array" ref="G372">ABCCob($O$12,$P$12,$Q$12,$D372/$AE$12)</f>
        <v>0.35556582220742772</v>
      </c>
      <c r="H372" s="18" cm="1">
        <f t="array" ref="H372">ABCCob($O$13,$P$13,$Q$13,$D372/$AE$13)</f>
        <v>0.14242270210930325</v>
      </c>
      <c r="I372" s="18" t="e" cm="1">
        <f t="array" ref="I372">ABCCob($O$14,$P$14,$Q$14,$D372/$AE$14)</f>
        <v>#VALUE!</v>
      </c>
      <c r="J372" s="18" t="e" cm="1">
        <f t="array" ref="J372">ABCCob($O$15,$P$15,$Q$15,$D372/$AE$15)</f>
        <v>#VALUE!</v>
      </c>
      <c r="K372" s="18" t="e" cm="1">
        <f t="array" ref="K372">ABCCob($O$16,$P$16,$Q$16,$D372/$AE$16)</f>
        <v>#VALUE!</v>
      </c>
      <c r="L372" s="18" t="e" cm="1">
        <f t="array" ref="L372">ABCCob($O$17,$P$17,$Q$17,$D372/$AE$17)</f>
        <v>#VALUE!</v>
      </c>
    </row>
    <row r="373" spans="2:12" x14ac:dyDescent="0.3">
      <c r="B373">
        <v>660</v>
      </c>
      <c r="D373" s="15">
        <f t="shared" si="17"/>
        <v>990990.99099099101</v>
      </c>
      <c r="E373" s="18" cm="1">
        <f t="array" ref="E373">ABCCob($O$10,$P$10,$Q$10,$D373/$AE$10)</f>
        <v>0.77991225264539177</v>
      </c>
      <c r="F373" s="18" cm="1">
        <f t="array" ref="F373">ABCCob($O$11,$P$11,$Q$11,$D373/$AE$11)</f>
        <v>0.51623909886345576</v>
      </c>
      <c r="G373" s="18" cm="1">
        <f t="array" ref="G373">ABCCob($O$12,$P$12,$Q$12,$D373/$AE$12)</f>
        <v>0.35541287207234662</v>
      </c>
      <c r="H373" s="18" cm="1">
        <f t="array" ref="H373">ABCCob($O$13,$P$13,$Q$13,$D373/$AE$13)</f>
        <v>0.14237104694513211</v>
      </c>
      <c r="I373" s="18" t="e" cm="1">
        <f t="array" ref="I373">ABCCob($O$14,$P$14,$Q$14,$D373/$AE$14)</f>
        <v>#VALUE!</v>
      </c>
      <c r="J373" s="18" t="e" cm="1">
        <f t="array" ref="J373">ABCCob($O$15,$P$15,$Q$15,$D373/$AE$15)</f>
        <v>#VALUE!</v>
      </c>
      <c r="K373" s="18" t="e" cm="1">
        <f t="array" ref="K373">ABCCob($O$16,$P$16,$Q$16,$D373/$AE$16)</f>
        <v>#VALUE!</v>
      </c>
      <c r="L373" s="18" t="e" cm="1">
        <f t="array" ref="L373">ABCCob($O$17,$P$17,$Q$17,$D373/$AE$17)</f>
        <v>#VALUE!</v>
      </c>
    </row>
    <row r="374" spans="2:12" x14ac:dyDescent="0.3">
      <c r="B374">
        <v>659</v>
      </c>
      <c r="D374" s="15">
        <f t="shared" si="17"/>
        <v>989489.48948948947</v>
      </c>
      <c r="E374" s="18" cm="1">
        <f t="array" ref="E374">ABCCob($O$10,$P$10,$Q$10,$D374/$AE$10)</f>
        <v>0.77981423857665622</v>
      </c>
      <c r="F374" s="18" cm="1">
        <f t="array" ref="F374">ABCCob($O$11,$P$11,$Q$11,$D374/$AE$11)</f>
        <v>0.51601772476940799</v>
      </c>
      <c r="G374" s="18" cm="1">
        <f t="array" ref="G374">ABCCob($O$12,$P$12,$Q$12,$D374/$AE$12)</f>
        <v>0.35525954725401432</v>
      </c>
      <c r="H374" s="18" cm="1">
        <f t="array" ref="H374">ABCCob($O$13,$P$13,$Q$13,$D374/$AE$13)</f>
        <v>0.14231927695233609</v>
      </c>
      <c r="I374" s="18" t="e" cm="1">
        <f t="array" ref="I374">ABCCob($O$14,$P$14,$Q$14,$D374/$AE$14)</f>
        <v>#VALUE!</v>
      </c>
      <c r="J374" s="18" t="e" cm="1">
        <f t="array" ref="J374">ABCCob($O$15,$P$15,$Q$15,$D374/$AE$15)</f>
        <v>#VALUE!</v>
      </c>
      <c r="K374" s="18" t="e" cm="1">
        <f t="array" ref="K374">ABCCob($O$16,$P$16,$Q$16,$D374/$AE$16)</f>
        <v>#VALUE!</v>
      </c>
      <c r="L374" s="18" t="e" cm="1">
        <f t="array" ref="L374">ABCCob($O$17,$P$17,$Q$17,$D374/$AE$17)</f>
        <v>#VALUE!</v>
      </c>
    </row>
    <row r="375" spans="2:12" x14ac:dyDescent="0.3">
      <c r="B375">
        <v>658</v>
      </c>
      <c r="D375" s="15">
        <f t="shared" si="17"/>
        <v>987987.98798798805</v>
      </c>
      <c r="E375" s="18" cm="1">
        <f t="array" ref="E375">ABCCob($O$10,$P$10,$Q$10,$D375/$AE$10)</f>
        <v>0.7797159648045755</v>
      </c>
      <c r="F375" s="18" cm="1">
        <f t="array" ref="F375">ABCCob($O$11,$P$11,$Q$11,$D375/$AE$11)</f>
        <v>0.51579586771686237</v>
      </c>
      <c r="G375" s="18" cm="1">
        <f t="array" ref="G375">ABCCob($O$12,$P$12,$Q$12,$D375/$AE$12)</f>
        <v>0.35510584644486137</v>
      </c>
      <c r="H375" s="18" cm="1">
        <f t="array" ref="H375">ABCCob($O$13,$P$13,$Q$13,$D375/$AE$13)</f>
        <v>0.14226739174120748</v>
      </c>
      <c r="I375" s="18" t="e" cm="1">
        <f t="array" ref="I375">ABCCob($O$14,$P$14,$Q$14,$D375/$AE$14)</f>
        <v>#VALUE!</v>
      </c>
      <c r="J375" s="18" t="e" cm="1">
        <f t="array" ref="J375">ABCCob($O$15,$P$15,$Q$15,$D375/$AE$15)</f>
        <v>#VALUE!</v>
      </c>
      <c r="K375" s="18" t="e" cm="1">
        <f t="array" ref="K375">ABCCob($O$16,$P$16,$Q$16,$D375/$AE$16)</f>
        <v>#VALUE!</v>
      </c>
      <c r="L375" s="18" t="e" cm="1">
        <f t="array" ref="L375">ABCCob($O$17,$P$17,$Q$17,$D375/$AE$17)</f>
        <v>#VALUE!</v>
      </c>
    </row>
    <row r="376" spans="2:12" x14ac:dyDescent="0.3">
      <c r="B376">
        <v>657</v>
      </c>
      <c r="D376" s="15">
        <f t="shared" si="17"/>
        <v>986486.48648648662</v>
      </c>
      <c r="E376" s="18" cm="1">
        <f t="array" ref="E376">ABCCob($O$10,$P$10,$Q$10,$D376/$AE$10)</f>
        <v>0.7796174302759733</v>
      </c>
      <c r="F376" s="18" cm="1">
        <f t="array" ref="F376">ABCCob($O$11,$P$11,$Q$11,$D376/$AE$11)</f>
        <v>0.51557352612475049</v>
      </c>
      <c r="G376" s="18" cm="1">
        <f t="array" ref="G376">ABCCob($O$12,$P$12,$Q$12,$D376/$AE$12)</f>
        <v>0.35495176833146086</v>
      </c>
      <c r="H376" s="18" cm="1">
        <f t="array" ref="H376">ABCCob($O$13,$P$13,$Q$13,$D376/$AE$13)</f>
        <v>0.14221539092025418</v>
      </c>
      <c r="I376" s="18" t="e" cm="1">
        <f t="array" ref="I376">ABCCob($O$14,$P$14,$Q$14,$D376/$AE$14)</f>
        <v>#VALUE!</v>
      </c>
      <c r="J376" s="18" t="e" cm="1">
        <f t="array" ref="J376">ABCCob($O$15,$P$15,$Q$15,$D376/$AE$15)</f>
        <v>#VALUE!</v>
      </c>
      <c r="K376" s="18" t="e" cm="1">
        <f t="array" ref="K376">ABCCob($O$16,$P$16,$Q$16,$D376/$AE$16)</f>
        <v>#VALUE!</v>
      </c>
      <c r="L376" s="18" t="e" cm="1">
        <f t="array" ref="L376">ABCCob($O$17,$P$17,$Q$17,$D376/$AE$17)</f>
        <v>#VALUE!</v>
      </c>
    </row>
    <row r="377" spans="2:12" x14ac:dyDescent="0.3">
      <c r="B377">
        <v>656</v>
      </c>
      <c r="D377" s="15">
        <f t="shared" si="17"/>
        <v>984984.98498498497</v>
      </c>
      <c r="E377" s="18" cm="1">
        <f t="array" ref="E377">ABCCob($O$10,$P$10,$Q$10,$D377/$AE$10)</f>
        <v>0.77951863393191279</v>
      </c>
      <c r="F377" s="18" cm="1">
        <f t="array" ref="F377">ABCCob($O$11,$P$11,$Q$11,$D377/$AE$11)</f>
        <v>0.51535069840509817</v>
      </c>
      <c r="G377" s="18" cm="1">
        <f t="array" ref="G377">ABCCob($O$12,$P$12,$Q$12,$D377/$AE$12)</f>
        <v>0.35479731159449679</v>
      </c>
      <c r="H377" s="18" cm="1">
        <f t="array" ref="H377">ABCCob($O$13,$P$13,$Q$13,$D377/$AE$13)</f>
        <v>0.14216327409618928</v>
      </c>
      <c r="I377" s="18" t="e" cm="1">
        <f t="array" ref="I377">ABCCob($O$14,$P$14,$Q$14,$D377/$AE$14)</f>
        <v>#VALUE!</v>
      </c>
      <c r="J377" s="18" t="e" cm="1">
        <f t="array" ref="J377">ABCCob($O$15,$P$15,$Q$15,$D377/$AE$15)</f>
        <v>#VALUE!</v>
      </c>
      <c r="K377" s="18" t="e" cm="1">
        <f t="array" ref="K377">ABCCob($O$16,$P$16,$Q$16,$D377/$AE$16)</f>
        <v>#VALUE!</v>
      </c>
      <c r="L377" s="18" t="e" cm="1">
        <f t="array" ref="L377">ABCCob($O$17,$P$17,$Q$17,$D377/$AE$17)</f>
        <v>#VALUE!</v>
      </c>
    </row>
    <row r="378" spans="2:12" x14ac:dyDescent="0.3">
      <c r="B378">
        <v>655</v>
      </c>
      <c r="D378" s="15">
        <f t="shared" si="17"/>
        <v>983483.48348348343</v>
      </c>
      <c r="E378" s="18" cm="1">
        <f t="array" ref="E378">ABCCob($O$10,$P$10,$Q$10,$D378/$AE$10)</f>
        <v>0.77941957470765744</v>
      </c>
      <c r="F378" s="18" cm="1">
        <f t="array" ref="F378">ABCCob($O$11,$P$11,$Q$11,$D378/$AE$11)</f>
        <v>0.51512738296298843</v>
      </c>
      <c r="G378" s="18" cm="1">
        <f t="array" ref="G378">ABCCob($O$12,$P$12,$Q$12,$D378/$AE$12)</f>
        <v>0.3546424749087323</v>
      </c>
      <c r="H378" s="18" cm="1">
        <f t="array" ref="H378">ABCCob($O$13,$P$13,$Q$13,$D378/$AE$13)</f>
        <v>0.14211104087392076</v>
      </c>
      <c r="I378" s="18" t="e" cm="1">
        <f t="array" ref="I378">ABCCob($O$14,$P$14,$Q$14,$D378/$AE$14)</f>
        <v>#VALUE!</v>
      </c>
      <c r="J378" s="18" t="e" cm="1">
        <f t="array" ref="J378">ABCCob($O$15,$P$15,$Q$15,$D378/$AE$15)</f>
        <v>#VALUE!</v>
      </c>
      <c r="K378" s="18" t="e" cm="1">
        <f t="array" ref="K378">ABCCob($O$16,$P$16,$Q$16,$D378/$AE$16)</f>
        <v>#VALUE!</v>
      </c>
      <c r="L378" s="18" t="e" cm="1">
        <f t="array" ref="L378">ABCCob($O$17,$P$17,$Q$17,$D378/$AE$17)</f>
        <v>#VALUE!</v>
      </c>
    </row>
    <row r="379" spans="2:12" x14ac:dyDescent="0.3">
      <c r="B379">
        <v>654</v>
      </c>
      <c r="D379" s="15">
        <f t="shared" si="17"/>
        <v>981981.98198198201</v>
      </c>
      <c r="E379" s="18" cm="1">
        <f t="array" ref="E379">ABCCob($O$10,$P$10,$Q$10,$D379/$AE$10)</f>
        <v>0.7793202515326304</v>
      </c>
      <c r="F379" s="18" cm="1">
        <f t="array" ref="F379">ABCCob($O$11,$P$11,$Q$11,$D379/$AE$11)</f>
        <v>0.51490357819652322</v>
      </c>
      <c r="G379" s="18" cm="1">
        <f t="array" ref="G379">ABCCob($O$12,$P$12,$Q$12,$D379/$AE$12)</f>
        <v>0.35448725694297756</v>
      </c>
      <c r="H379" s="18" cm="1">
        <f t="array" ref="H379">ABCCob($O$13,$P$13,$Q$13,$D379/$AE$13)</f>
        <v>0.14205869085654099</v>
      </c>
      <c r="I379" s="18" t="e" cm="1">
        <f t="array" ref="I379">ABCCob($O$14,$P$14,$Q$14,$D379/$AE$14)</f>
        <v>#VALUE!</v>
      </c>
      <c r="J379" s="18" t="e" cm="1">
        <f t="array" ref="J379">ABCCob($O$15,$P$15,$Q$15,$D379/$AE$15)</f>
        <v>#VALUE!</v>
      </c>
      <c r="K379" s="18" t="e" cm="1">
        <f t="array" ref="K379">ABCCob($O$16,$P$16,$Q$16,$D379/$AE$16)</f>
        <v>#VALUE!</v>
      </c>
      <c r="L379" s="18" t="e" cm="1">
        <f t="array" ref="L379">ABCCob($O$17,$P$17,$Q$17,$D379/$AE$17)</f>
        <v>#VALUE!</v>
      </c>
    </row>
    <row r="380" spans="2:12" x14ac:dyDescent="0.3">
      <c r="B380">
        <v>653</v>
      </c>
      <c r="D380" s="15">
        <f t="shared" si="17"/>
        <v>980480.48048048059</v>
      </c>
      <c r="E380" s="18" cm="1">
        <f t="array" ref="E380">ABCCob($O$10,$P$10,$Q$10,$D380/$AE$10)</f>
        <v>0.77922066333037499</v>
      </c>
      <c r="F380" s="18" cm="1">
        <f t="array" ref="F380">ABCCob($O$11,$P$11,$Q$11,$D380/$AE$11)</f>
        <v>0.51467928249678474</v>
      </c>
      <c r="G380" s="18" cm="1">
        <f t="array" ref="G380">ABCCob($O$12,$P$12,$Q$12,$D380/$AE$12)</f>
        <v>0.35433165636005731</v>
      </c>
      <c r="H380" s="18" cm="1">
        <f t="array" ref="H380">ABCCob($O$13,$P$13,$Q$13,$D380/$AE$13)</f>
        <v>0.14200622364531626</v>
      </c>
      <c r="I380" s="18" t="e" cm="1">
        <f t="array" ref="I380">ABCCob($O$14,$P$14,$Q$14,$D380/$AE$14)</f>
        <v>#VALUE!</v>
      </c>
      <c r="J380" s="18" t="e" cm="1">
        <f t="array" ref="J380">ABCCob($O$15,$P$15,$Q$15,$D380/$AE$15)</f>
        <v>#VALUE!</v>
      </c>
      <c r="K380" s="18" t="e" cm="1">
        <f t="array" ref="K380">ABCCob($O$16,$P$16,$Q$16,$D380/$AE$16)</f>
        <v>#VALUE!</v>
      </c>
      <c r="L380" s="18" t="e" cm="1">
        <f t="array" ref="L380">ABCCob($O$17,$P$17,$Q$17,$D380/$AE$17)</f>
        <v>#VALUE!</v>
      </c>
    </row>
    <row r="381" spans="2:12" x14ac:dyDescent="0.3">
      <c r="B381">
        <v>652</v>
      </c>
      <c r="D381" s="15">
        <f t="shared" si="17"/>
        <v>978978.97897897894</v>
      </c>
      <c r="E381" s="18" cm="1">
        <f t="array" ref="E381">ABCCob($O$10,$P$10,$Q$10,$D381/$AE$10)</f>
        <v>0.77912080901851311</v>
      </c>
      <c r="F381" s="18" cm="1">
        <f t="array" ref="F381">ABCCob($O$11,$P$11,$Q$11,$D381/$AE$11)</f>
        <v>0.51445449424779777</v>
      </c>
      <c r="G381" s="18" cm="1">
        <f t="array" ref="G381">ABCCob($O$12,$P$12,$Q$12,$D381/$AE$12)</f>
        <v>0.35417567181677867</v>
      </c>
      <c r="H381" s="18" cm="1">
        <f t="array" ref="H381">ABCCob($O$13,$P$13,$Q$13,$D381/$AE$13)</f>
        <v>0.14195363883967602</v>
      </c>
      <c r="I381" s="18" t="e" cm="1">
        <f t="array" ref="I381">ABCCob($O$14,$P$14,$Q$14,$D381/$AE$14)</f>
        <v>#VALUE!</v>
      </c>
      <c r="J381" s="18" t="e" cm="1">
        <f t="array" ref="J381">ABCCob($O$15,$P$15,$Q$15,$D381/$AE$15)</f>
        <v>#VALUE!</v>
      </c>
      <c r="K381" s="18" t="e" cm="1">
        <f t="array" ref="K381">ABCCob($O$16,$P$16,$Q$16,$D381/$AE$16)</f>
        <v>#VALUE!</v>
      </c>
      <c r="L381" s="18" t="e" cm="1">
        <f t="array" ref="L381">ABCCob($O$17,$P$17,$Q$17,$D381/$AE$17)</f>
        <v>#VALUE!</v>
      </c>
    </row>
    <row r="382" spans="2:12" x14ac:dyDescent="0.3">
      <c r="B382">
        <v>651</v>
      </c>
      <c r="D382" s="15">
        <f t="shared" si="17"/>
        <v>977477.4774774774</v>
      </c>
      <c r="E382" s="18" cm="1">
        <f t="array" ref="E382">ABCCob($O$10,$P$10,$Q$10,$D382/$AE$10)</f>
        <v>0.77902068750870501</v>
      </c>
      <c r="F382" s="18" cm="1">
        <f t="array" ref="F382">ABCCob($O$11,$P$11,$Q$11,$D382/$AE$11)</f>
        <v>0.51422921182649051</v>
      </c>
      <c r="G382" s="18" cm="1">
        <f t="array" ref="G382">ABCCob($O$12,$P$12,$Q$12,$D382/$AE$12)</f>
        <v>0.35401930196389836</v>
      </c>
      <c r="H382" s="18" cm="1">
        <f t="array" ref="H382">ABCCob($O$13,$P$13,$Q$13,$D382/$AE$13)</f>
        <v>0.14190093603720247</v>
      </c>
      <c r="I382" s="18" t="e" cm="1">
        <f t="array" ref="I382">ABCCob($O$14,$P$14,$Q$14,$D382/$AE$14)</f>
        <v>#VALUE!</v>
      </c>
      <c r="J382" s="18" t="e" cm="1">
        <f t="array" ref="J382">ABCCob($O$15,$P$15,$Q$15,$D382/$AE$15)</f>
        <v>#VALUE!</v>
      </c>
      <c r="K382" s="18" t="e" cm="1">
        <f t="array" ref="K382">ABCCob($O$16,$P$16,$Q$16,$D382/$AE$16)</f>
        <v>#VALUE!</v>
      </c>
      <c r="L382" s="18" t="e" cm="1">
        <f t="array" ref="L382">ABCCob($O$17,$P$17,$Q$17,$D382/$AE$17)</f>
        <v>#VALUE!</v>
      </c>
    </row>
    <row r="383" spans="2:12" x14ac:dyDescent="0.3">
      <c r="B383">
        <v>650</v>
      </c>
      <c r="D383" s="15">
        <f t="shared" si="17"/>
        <v>975975.97597597598</v>
      </c>
      <c r="E383" s="18" cm="1">
        <f t="array" ref="E383">ABCCob($O$10,$P$10,$Q$10,$D383/$AE$10)</f>
        <v>0.7789202977066072</v>
      </c>
      <c r="F383" s="18" cm="1">
        <f t="array" ref="F383">ABCCob($O$11,$P$11,$Q$11,$D383/$AE$11)</f>
        <v>0.51400343360265555</v>
      </c>
      <c r="G383" s="18" cm="1">
        <f t="array" ref="G383">ABCCob($O$12,$P$12,$Q$12,$D383/$AE$12)</f>
        <v>0.35386254544608964</v>
      </c>
      <c r="H383" s="18" cm="1">
        <f t="array" ref="H383">ABCCob($O$13,$P$13,$Q$13,$D383/$AE$13)</f>
        <v>0.1418481148336195</v>
      </c>
      <c r="I383" s="18" t="e" cm="1">
        <f t="array" ref="I383">ABCCob($O$14,$P$14,$Q$14,$D383/$AE$14)</f>
        <v>#VALUE!</v>
      </c>
      <c r="J383" s="18" t="e" cm="1">
        <f t="array" ref="J383">ABCCob($O$15,$P$15,$Q$15,$D383/$AE$15)</f>
        <v>#VALUE!</v>
      </c>
      <c r="K383" s="18" t="e" cm="1">
        <f t="array" ref="K383">ABCCob($O$16,$P$16,$Q$16,$D383/$AE$16)</f>
        <v>#VALUE!</v>
      </c>
      <c r="L383" s="18" t="e" cm="1">
        <f t="array" ref="L383">ABCCob($O$17,$P$17,$Q$17,$D383/$AE$17)</f>
        <v>#VALUE!</v>
      </c>
    </row>
    <row r="384" spans="2:12" x14ac:dyDescent="0.3">
      <c r="B384">
        <v>649</v>
      </c>
      <c r="D384" s="15">
        <f t="shared" si="17"/>
        <v>974474.47447447444</v>
      </c>
      <c r="E384" s="18" cm="1">
        <f t="array" ref="E384">ABCCob($O$10,$P$10,$Q$10,$D384/$AE$10)</f>
        <v>0.77881963851183122</v>
      </c>
      <c r="F384" s="18" cm="1">
        <f t="array" ref="F384">ABCCob($O$11,$P$11,$Q$11,$D384/$AE$11)</f>
        <v>0.51377715793891066</v>
      </c>
      <c r="G384" s="18" cm="1">
        <f t="array" ref="G384">ABCCob($O$12,$P$12,$Q$12,$D384/$AE$12)</f>
        <v>0.35370540090190949</v>
      </c>
      <c r="H384" s="18" cm="1">
        <f t="array" ref="H384">ABCCob($O$13,$P$13,$Q$13,$D384/$AE$13)</f>
        <v>0.14179517482278214</v>
      </c>
      <c r="I384" s="18" t="e" cm="1">
        <f t="array" ref="I384">ABCCob($O$14,$P$14,$Q$14,$D384/$AE$14)</f>
        <v>#VALUE!</v>
      </c>
      <c r="J384" s="18" t="e" cm="1">
        <f t="array" ref="J384">ABCCob($O$15,$P$15,$Q$15,$D384/$AE$15)</f>
        <v>#VALUE!</v>
      </c>
      <c r="K384" s="18" t="e" cm="1">
        <f t="array" ref="K384">ABCCob($O$16,$P$16,$Q$16,$D384/$AE$16)</f>
        <v>#VALUE!</v>
      </c>
      <c r="L384" s="18" t="e" cm="1">
        <f t="array" ref="L384">ABCCob($O$17,$P$17,$Q$17,$D384/$AE$17)</f>
        <v>#VALUE!</v>
      </c>
    </row>
    <row r="385" spans="2:12" x14ac:dyDescent="0.3">
      <c r="B385">
        <v>648</v>
      </c>
      <c r="D385" s="15">
        <f t="shared" si="17"/>
        <v>972972.97297297302</v>
      </c>
      <c r="E385" s="18" cm="1">
        <f t="array" ref="E385">ABCCob($O$10,$P$10,$Q$10,$D385/$AE$10)</f>
        <v>0.77871870881790128</v>
      </c>
      <c r="F385" s="18" cm="1">
        <f t="array" ref="F385">ABCCob($O$11,$P$11,$Q$11,$D385/$AE$11)</f>
        <v>0.51355038319065949</v>
      </c>
      <c r="G385" s="18" cm="1">
        <f t="array" ref="G385">ABCCob($O$12,$P$12,$Q$12,$D385/$AE$12)</f>
        <v>0.35354786696376517</v>
      </c>
      <c r="H385" s="18" cm="1">
        <f t="array" ref="H385">ABCCob($O$13,$P$13,$Q$13,$D385/$AE$13)</f>
        <v>0.14174211559666547</v>
      </c>
      <c r="I385" s="18" t="e" cm="1">
        <f t="array" ref="I385">ABCCob($O$14,$P$14,$Q$14,$D385/$AE$14)</f>
        <v>#VALUE!</v>
      </c>
      <c r="J385" s="18" t="e" cm="1">
        <f t="array" ref="J385">ABCCob($O$15,$P$15,$Q$15,$D385/$AE$15)</f>
        <v>#VALUE!</v>
      </c>
      <c r="K385" s="18" t="e" cm="1">
        <f t="array" ref="K385">ABCCob($O$16,$P$16,$Q$16,$D385/$AE$16)</f>
        <v>#VALUE!</v>
      </c>
      <c r="L385" s="18" t="e" cm="1">
        <f t="array" ref="L385">ABCCob($O$17,$P$17,$Q$17,$D385/$AE$17)</f>
        <v>#VALUE!</v>
      </c>
    </row>
    <row r="386" spans="2:12" x14ac:dyDescent="0.3">
      <c r="B386">
        <v>647</v>
      </c>
      <c r="D386" s="15">
        <f t="shared" si="17"/>
        <v>971471.47147147136</v>
      </c>
      <c r="E386" s="18" cm="1">
        <f t="array" ref="E386">ABCCob($O$10,$P$10,$Q$10,$D386/$AE$10)</f>
        <v>0.77861750751221226</v>
      </c>
      <c r="F386" s="18" cm="1">
        <f t="array" ref="F386">ABCCob($O$11,$P$11,$Q$11,$D386/$AE$11)</f>
        <v>0.51332310770605161</v>
      </c>
      <c r="G386" s="18" cm="1">
        <f t="array" ref="G386">ABCCob($O$12,$P$12,$Q$12,$D386/$AE$12)</f>
        <v>0.35338994225788073</v>
      </c>
      <c r="H386" s="18" cm="1">
        <f t="array" ref="H386">ABCCob($O$13,$P$13,$Q$13,$D386/$AE$13)</f>
        <v>0.14168893674535374</v>
      </c>
      <c r="I386" s="18" t="e" cm="1">
        <f t="array" ref="I386">ABCCob($O$14,$P$14,$Q$14,$D386/$AE$14)</f>
        <v>#VALUE!</v>
      </c>
      <c r="J386" s="18" t="e" cm="1">
        <f t="array" ref="J386">ABCCob($O$15,$P$15,$Q$15,$D386/$AE$15)</f>
        <v>#VALUE!</v>
      </c>
      <c r="K386" s="18" t="e" cm="1">
        <f t="array" ref="K386">ABCCob($O$16,$P$16,$Q$16,$D386/$AE$16)</f>
        <v>#VALUE!</v>
      </c>
      <c r="L386" s="18" t="e" cm="1">
        <f t="array" ref="L386">ABCCob($O$17,$P$17,$Q$17,$D386/$AE$17)</f>
        <v>#VALUE!</v>
      </c>
    </row>
    <row r="387" spans="2:12" x14ac:dyDescent="0.3">
      <c r="B387">
        <v>646</v>
      </c>
      <c r="D387" s="15">
        <f t="shared" si="17"/>
        <v>969969.96996996994</v>
      </c>
      <c r="E387" s="18" cm="1">
        <f t="array" ref="E387">ABCCob($O$10,$P$10,$Q$10,$D387/$AE$10)</f>
        <v>0.77851603347598619</v>
      </c>
      <c r="F387" s="18" cm="1">
        <f t="array" ref="F387">ABCCob($O$11,$P$11,$Q$11,$D387/$AE$11)</f>
        <v>0.51309532982594275</v>
      </c>
      <c r="G387" s="18" cm="1">
        <f t="array" ref="G387">ABCCob($O$12,$P$12,$Q$12,$D387/$AE$12)</f>
        <v>0.35323162540426328</v>
      </c>
      <c r="H387" s="18" cm="1">
        <f t="array" ref="H387">ABCCob($O$13,$P$13,$Q$13,$D387/$AE$13)</f>
        <v>0.14163563785702926</v>
      </c>
      <c r="I387" s="18" t="e" cm="1">
        <f t="array" ref="I387">ABCCob($O$14,$P$14,$Q$14,$D387/$AE$14)</f>
        <v>#VALUE!</v>
      </c>
      <c r="J387" s="18" t="e" cm="1">
        <f t="array" ref="J387">ABCCob($O$15,$P$15,$Q$15,$D387/$AE$15)</f>
        <v>#VALUE!</v>
      </c>
      <c r="K387" s="18" t="e" cm="1">
        <f t="array" ref="K387">ABCCob($O$16,$P$16,$Q$16,$D387/$AE$16)</f>
        <v>#VALUE!</v>
      </c>
      <c r="L387" s="18" t="e" cm="1">
        <f t="array" ref="L387">ABCCob($O$17,$P$17,$Q$17,$D387/$AE$17)</f>
        <v>#VALUE!</v>
      </c>
    </row>
    <row r="388" spans="2:12" x14ac:dyDescent="0.3">
      <c r="B388">
        <v>645</v>
      </c>
      <c r="D388" s="15">
        <f t="shared" si="17"/>
        <v>968468.4684684684</v>
      </c>
      <c r="E388" s="18" cm="1">
        <f t="array" ref="E388">ABCCob($O$10,$P$10,$Q$10,$D388/$AE$10)</f>
        <v>0.77841428558422976</v>
      </c>
      <c r="F388" s="18" cm="1">
        <f t="array" ref="F388">ABCCob($O$11,$P$11,$Q$11,$D388/$AE$11)</f>
        <v>0.51286704788385395</v>
      </c>
      <c r="G388" s="18" cm="1">
        <f t="array" ref="G388">ABCCob($O$12,$P$12,$Q$12,$D388/$AE$12)</f>
        <v>0.35307291501666904</v>
      </c>
      <c r="H388" s="18" cm="1">
        <f t="array" ref="H388">ABCCob($O$13,$P$13,$Q$13,$D388/$AE$13)</f>
        <v>0.14158221851796124</v>
      </c>
      <c r="I388" s="18" t="e" cm="1">
        <f t="array" ref="I388">ABCCob($O$14,$P$14,$Q$14,$D388/$AE$14)</f>
        <v>#VALUE!</v>
      </c>
      <c r="J388" s="18" t="e" cm="1">
        <f t="array" ref="J388">ABCCob($O$15,$P$15,$Q$15,$D388/$AE$15)</f>
        <v>#VALUE!</v>
      </c>
      <c r="K388" s="18" t="e" cm="1">
        <f t="array" ref="K388">ABCCob($O$16,$P$16,$Q$16,$D388/$AE$16)</f>
        <v>#VALUE!</v>
      </c>
      <c r="L388" s="18" t="e" cm="1">
        <f t="array" ref="L388">ABCCob($O$17,$P$17,$Q$17,$D388/$AE$17)</f>
        <v>#VALUE!</v>
      </c>
    </row>
    <row r="389" spans="2:12" x14ac:dyDescent="0.3">
      <c r="B389">
        <v>644</v>
      </c>
      <c r="D389" s="15">
        <f t="shared" si="17"/>
        <v>966966.96696696698</v>
      </c>
      <c r="E389" s="18" cm="1">
        <f t="array" ref="E389">ABCCob($O$10,$P$10,$Q$10,$D389/$AE$10)</f>
        <v>0.77831226270569065</v>
      </c>
      <c r="F389" s="18" cm="1">
        <f t="array" ref="F389">ABCCob($O$11,$P$11,$Q$11,$D389/$AE$11)</f>
        <v>0.51263826020593173</v>
      </c>
      <c r="G389" s="18" cm="1">
        <f t="array" ref="G389">ABCCob($O$12,$P$12,$Q$12,$D389/$AE$12)</f>
        <v>0.35291380970256941</v>
      </c>
      <c r="H389" s="18" cm="1">
        <f t="array" ref="H389">ABCCob($O$13,$P$13,$Q$13,$D389/$AE$13)</f>
        <v>0.14152867831249466</v>
      </c>
      <c r="I389" s="18" t="e" cm="1">
        <f t="array" ref="I389">ABCCob($O$14,$P$14,$Q$14,$D389/$AE$14)</f>
        <v>#VALUE!</v>
      </c>
      <c r="J389" s="18" t="e" cm="1">
        <f t="array" ref="J389">ABCCob($O$15,$P$15,$Q$15,$D389/$AE$15)</f>
        <v>#VALUE!</v>
      </c>
      <c r="K389" s="18" t="e" cm="1">
        <f t="array" ref="K389">ABCCob($O$16,$P$16,$Q$16,$D389/$AE$16)</f>
        <v>#VALUE!</v>
      </c>
      <c r="L389" s="18" t="e" cm="1">
        <f t="array" ref="L389">ABCCob($O$17,$P$17,$Q$17,$D389/$AE$17)</f>
        <v>#VALUE!</v>
      </c>
    </row>
    <row r="390" spans="2:12" x14ac:dyDescent="0.3">
      <c r="B390">
        <v>643</v>
      </c>
      <c r="D390" s="15">
        <f t="shared" si="17"/>
        <v>965465.46546546556</v>
      </c>
      <c r="E390" s="18" cm="1">
        <f t="array" ref="E390">ABCCob($O$10,$P$10,$Q$10,$D390/$AE$10)</f>
        <v>0.77820996370281348</v>
      </c>
      <c r="F390" s="18" cm="1">
        <f t="array" ref="F390">ABCCob($O$11,$P$11,$Q$11,$D390/$AE$11)</f>
        <v>0.51240896511090672</v>
      </c>
      <c r="G390" s="18" cm="1">
        <f t="array" ref="G390">ABCCob($O$12,$P$12,$Q$12,$D390/$AE$12)</f>
        <v>0.3527543080631162</v>
      </c>
      <c r="H390" s="18" cm="1">
        <f t="array" ref="H390">ABCCob($O$13,$P$13,$Q$13,$D390/$AE$13)</f>
        <v>0.14147501682303892</v>
      </c>
      <c r="I390" s="18" t="e" cm="1">
        <f t="array" ref="I390">ABCCob($O$14,$P$14,$Q$14,$D390/$AE$14)</f>
        <v>#VALUE!</v>
      </c>
      <c r="J390" s="18" t="e" cm="1">
        <f t="array" ref="J390">ABCCob($O$15,$P$15,$Q$15,$D390/$AE$15)</f>
        <v>#VALUE!</v>
      </c>
      <c r="K390" s="18" t="e" cm="1">
        <f t="array" ref="K390">ABCCob($O$16,$P$16,$Q$16,$D390/$AE$16)</f>
        <v>#VALUE!</v>
      </c>
      <c r="L390" s="18" t="e" cm="1">
        <f t="array" ref="L390">ABCCob($O$17,$P$17,$Q$17,$D390/$AE$17)</f>
        <v>#VALUE!</v>
      </c>
    </row>
    <row r="391" spans="2:12" x14ac:dyDescent="0.3">
      <c r="B391">
        <v>642</v>
      </c>
      <c r="D391" s="15">
        <f t="shared" si="17"/>
        <v>963963.96396396391</v>
      </c>
      <c r="E391" s="18" cm="1">
        <f t="array" ref="E391">ABCCob($O$10,$P$10,$Q$10,$D391/$AE$10)</f>
        <v>0.77810738743169561</v>
      </c>
      <c r="F391" s="18" cm="1">
        <f t="array" ref="F391">ABCCob($O$11,$P$11,$Q$11,$D391/$AE$11)</f>
        <v>0.51217916091005278</v>
      </c>
      <c r="G391" s="18" cm="1">
        <f t="array" ref="G391">ABCCob($O$12,$P$12,$Q$12,$D391/$AE$12)</f>
        <v>0.35259440869310743</v>
      </c>
      <c r="H391" s="18" cm="1">
        <f t="array" ref="H391">ABCCob($O$13,$P$13,$Q$13,$D391/$AE$13)</f>
        <v>0.14142123363005649</v>
      </c>
      <c r="I391" s="18" t="e" cm="1">
        <f t="array" ref="I391">ABCCob($O$14,$P$14,$Q$14,$D391/$AE$14)</f>
        <v>#VALUE!</v>
      </c>
      <c r="J391" s="18" t="e" cm="1">
        <f t="array" ref="J391">ABCCob($O$15,$P$15,$Q$15,$D391/$AE$15)</f>
        <v>#VALUE!</v>
      </c>
      <c r="K391" s="18" t="e" cm="1">
        <f t="array" ref="K391">ABCCob($O$16,$P$16,$Q$16,$D391/$AE$16)</f>
        <v>#VALUE!</v>
      </c>
      <c r="L391" s="18" t="e" cm="1">
        <f t="array" ref="L391">ABCCob($O$17,$P$17,$Q$17,$D391/$AE$17)</f>
        <v>#VALUE!</v>
      </c>
    </row>
    <row r="392" spans="2:12" x14ac:dyDescent="0.3">
      <c r="B392">
        <v>641</v>
      </c>
      <c r="D392" s="15">
        <f t="shared" si="17"/>
        <v>962462.46246246237</v>
      </c>
      <c r="E392" s="18" cm="1">
        <f t="array" ref="E392">ABCCob($O$10,$P$10,$Q$10,$D392/$AE$10)</f>
        <v>0.77800453274204262</v>
      </c>
      <c r="F392" s="18" cm="1">
        <f t="array" ref="F392">ABCCob($O$11,$P$11,$Q$11,$D392/$AE$11)</f>
        <v>0.51194884590714562</v>
      </c>
      <c r="G392" s="18" cm="1">
        <f t="array" ref="G392">ABCCob($O$12,$P$12,$Q$12,$D392/$AE$12)</f>
        <v>0.35243411018095233</v>
      </c>
      <c r="H392" s="18" cm="1">
        <f t="array" ref="H392">ABCCob($O$13,$P$13,$Q$13,$D392/$AE$13)</f>
        <v>0.14136732831205137</v>
      </c>
      <c r="I392" s="18" t="e" cm="1">
        <f t="array" ref="I392">ABCCob($O$14,$P$14,$Q$14,$D392/$AE$14)</f>
        <v>#VALUE!</v>
      </c>
      <c r="J392" s="18" t="e" cm="1">
        <f t="array" ref="J392">ABCCob($O$15,$P$15,$Q$15,$D392/$AE$15)</f>
        <v>#VALUE!</v>
      </c>
      <c r="K392" s="18" t="e" cm="1">
        <f t="array" ref="K392">ABCCob($O$16,$P$16,$Q$16,$D392/$AE$16)</f>
        <v>#VALUE!</v>
      </c>
      <c r="L392" s="18" t="e" cm="1">
        <f t="array" ref="L392">ABCCob($O$17,$P$17,$Q$17,$D392/$AE$17)</f>
        <v>#VALUE!</v>
      </c>
    </row>
    <row r="393" spans="2:12" x14ac:dyDescent="0.3">
      <c r="B393">
        <v>640</v>
      </c>
      <c r="D393" s="15">
        <f t="shared" si="17"/>
        <v>960960.96096096095</v>
      </c>
      <c r="E393" s="18" cm="1">
        <f t="array" ref="E393">ABCCob($O$10,$P$10,$Q$10,$D393/$AE$10)</f>
        <v>0.77790139847712336</v>
      </c>
      <c r="F393" s="18" cm="1">
        <f t="array" ref="F393">ABCCob($O$11,$P$11,$Q$11,$D393/$AE$11)</f>
        <v>0.51171801839842124</v>
      </c>
      <c r="G393" s="18" cm="1">
        <f t="array" ref="G393">ABCCob($O$12,$P$12,$Q$12,$D393/$AE$12)</f>
        <v>0.35227341110863647</v>
      </c>
      <c r="H393" s="18" cm="1">
        <f t="array" ref="H393">ABCCob($O$13,$P$13,$Q$13,$D393/$AE$13)</f>
        <v>0.14131330044555773</v>
      </c>
      <c r="I393" s="18" t="e" cm="1">
        <f t="array" ref="I393">ABCCob($O$14,$P$14,$Q$14,$D393/$AE$14)</f>
        <v>#VALUE!</v>
      </c>
      <c r="J393" s="18" t="e" cm="1">
        <f t="array" ref="J393">ABCCob($O$15,$P$15,$Q$15,$D393/$AE$15)</f>
        <v>#VALUE!</v>
      </c>
      <c r="K393" s="18" t="e" cm="1">
        <f t="array" ref="K393">ABCCob($O$16,$P$16,$Q$16,$D393/$AE$16)</f>
        <v>#VALUE!</v>
      </c>
      <c r="L393" s="18" t="e" cm="1">
        <f t="array" ref="L393">ABCCob($O$17,$P$17,$Q$17,$D393/$AE$17)</f>
        <v>#VALUE!</v>
      </c>
    </row>
    <row r="394" spans="2:12" x14ac:dyDescent="0.3">
      <c r="B394">
        <v>639</v>
      </c>
      <c r="D394" s="15">
        <f t="shared" si="17"/>
        <v>959459.45945945953</v>
      </c>
      <c r="E394" s="18" cm="1">
        <f t="array" ref="E394">ABCCob($O$10,$P$10,$Q$10,$D394/$AE$10)</f>
        <v>0.77779798347372453</v>
      </c>
      <c r="F394" s="18" cm="1">
        <f t="array" ref="F394">ABCCob($O$11,$P$11,$Q$11,$D394/$AE$11)</f>
        <v>0.51148667667253378</v>
      </c>
      <c r="G394" s="18" cm="1">
        <f t="array" ref="G394">ABCCob($O$12,$P$12,$Q$12,$D394/$AE$12)</f>
        <v>0.35211231005168636</v>
      </c>
      <c r="H394" s="18" cm="1">
        <f t="array" ref="H394">ABCCob($O$13,$P$13,$Q$13,$D394/$AE$13)</f>
        <v>0.14125914960512806</v>
      </c>
      <c r="I394" s="18" t="e" cm="1">
        <f t="array" ref="I394">ABCCob($O$14,$P$14,$Q$14,$D394/$AE$14)</f>
        <v>#VALUE!</v>
      </c>
      <c r="J394" s="18" t="e" cm="1">
        <f t="array" ref="J394">ABCCob($O$15,$P$15,$Q$15,$D394/$AE$15)</f>
        <v>#VALUE!</v>
      </c>
      <c r="K394" s="18" t="e" cm="1">
        <f t="array" ref="K394">ABCCob($O$16,$P$16,$Q$16,$D394/$AE$16)</f>
        <v>#VALUE!</v>
      </c>
      <c r="L394" s="18" t="e" cm="1">
        <f t="array" ref="L394">ABCCob($O$17,$P$17,$Q$17,$D394/$AE$17)</f>
        <v>#VALUE!</v>
      </c>
    </row>
    <row r="395" spans="2:12" x14ac:dyDescent="0.3">
      <c r="B395">
        <v>638</v>
      </c>
      <c r="D395" s="15">
        <f t="shared" si="17"/>
        <v>957957.95795795799</v>
      </c>
      <c r="E395" s="18" cm="1">
        <f t="array" ref="E395">ABCCob($O$10,$P$10,$Q$10,$D395/$AE$10)</f>
        <v>0.77769428656210449</v>
      </c>
      <c r="F395" s="18" cm="1">
        <f t="array" ref="F395">ABCCob($O$11,$P$11,$Q$11,$D395/$AE$11)</f>
        <v>0.51125481901051351</v>
      </c>
      <c r="G395" s="18" cm="1">
        <f t="array" ref="G395">ABCCob($O$12,$P$12,$Q$12,$D395/$AE$12)</f>
        <v>0.35195080557913411</v>
      </c>
      <c r="H395" s="18" cm="1">
        <f t="array" ref="H395">ABCCob($O$13,$P$13,$Q$13,$D395/$AE$13)</f>
        <v>0.14120487536332166</v>
      </c>
      <c r="I395" s="18" t="e" cm="1">
        <f t="array" ref="I395">ABCCob($O$14,$P$14,$Q$14,$D395/$AE$14)</f>
        <v>#VALUE!</v>
      </c>
      <c r="J395" s="18" t="e" cm="1">
        <f t="array" ref="J395">ABCCob($O$15,$P$15,$Q$15,$D395/$AE$15)</f>
        <v>#VALUE!</v>
      </c>
      <c r="K395" s="18" t="e" cm="1">
        <f t="array" ref="K395">ABCCob($O$16,$P$16,$Q$16,$D395/$AE$16)</f>
        <v>#VALUE!</v>
      </c>
      <c r="L395" s="18" t="e" cm="1">
        <f t="array" ref="L395">ABCCob($O$17,$P$17,$Q$17,$D395/$AE$17)</f>
        <v>#VALUE!</v>
      </c>
    </row>
    <row r="396" spans="2:12" x14ac:dyDescent="0.3">
      <c r="B396">
        <v>637</v>
      </c>
      <c r="D396" s="15">
        <f t="shared" si="17"/>
        <v>956456.45645645633</v>
      </c>
      <c r="E396" s="18" cm="1">
        <f t="array" ref="E396">ABCCob($O$10,$P$10,$Q$10,$D396/$AE$10)</f>
        <v>0.77759030656594763</v>
      </c>
      <c r="F396" s="18" cm="1">
        <f t="array" ref="F396">ABCCob($O$11,$P$11,$Q$11,$D396/$AE$11)</f>
        <v>0.51102244368572425</v>
      </c>
      <c r="G396" s="18" cm="1">
        <f t="array" ref="G396">ABCCob($O$12,$P$12,$Q$12,$D396/$AE$12)</f>
        <v>0.3517888962534817</v>
      </c>
      <c r="H396" s="18" cm="1">
        <f t="array" ref="H396">ABCCob($O$13,$P$13,$Q$13,$D396/$AE$13)</f>
        <v>0.14115047729069274</v>
      </c>
      <c r="I396" s="18" t="e" cm="1">
        <f t="array" ref="I396">ABCCob($O$14,$P$14,$Q$14,$D396/$AE$14)</f>
        <v>#VALUE!</v>
      </c>
      <c r="J396" s="18" t="e" cm="1">
        <f t="array" ref="J396">ABCCob($O$15,$P$15,$Q$15,$D396/$AE$15)</f>
        <v>#VALUE!</v>
      </c>
      <c r="K396" s="18" t="e" cm="1">
        <f t="array" ref="K396">ABCCob($O$16,$P$16,$Q$16,$D396/$AE$16)</f>
        <v>#VALUE!</v>
      </c>
      <c r="L396" s="18" t="e" cm="1">
        <f t="array" ref="L396">ABCCob($O$17,$P$17,$Q$17,$D396/$AE$17)</f>
        <v>#VALUE!</v>
      </c>
    </row>
    <row r="397" spans="2:12" x14ac:dyDescent="0.3">
      <c r="B397">
        <v>636</v>
      </c>
      <c r="D397" s="15">
        <f t="shared" si="17"/>
        <v>954954.95495495491</v>
      </c>
      <c r="E397" s="18" cm="1">
        <f t="array" ref="E397">ABCCob($O$10,$P$10,$Q$10,$D397/$AE$10)</f>
        <v>0.77748604230231799</v>
      </c>
      <c r="F397" s="18" cm="1">
        <f t="array" ref="F397">ABCCob($O$11,$P$11,$Q$11,$D397/$AE$11)</f>
        <v>0.51078954896382056</v>
      </c>
      <c r="G397" s="18" cm="1">
        <f t="array" ref="G397">ABCCob($O$12,$P$12,$Q$12,$D397/$AE$12)</f>
        <v>0.35162658063066515</v>
      </c>
      <c r="H397" s="18" cm="1">
        <f t="array" ref="H397">ABCCob($O$13,$P$13,$Q$13,$D397/$AE$13)</f>
        <v>0.14109595495577865</v>
      </c>
      <c r="I397" s="18" t="e" cm="1">
        <f t="array" ref="I397">ABCCob($O$14,$P$14,$Q$14,$D397/$AE$14)</f>
        <v>#VALUE!</v>
      </c>
      <c r="J397" s="18" t="e" cm="1">
        <f t="array" ref="J397">ABCCob($O$15,$P$15,$Q$15,$D397/$AE$15)</f>
        <v>#VALUE!</v>
      </c>
      <c r="K397" s="18" t="e" cm="1">
        <f t="array" ref="K397">ABCCob($O$16,$P$16,$Q$16,$D397/$AE$16)</f>
        <v>#VALUE!</v>
      </c>
      <c r="L397" s="18" t="e" cm="1">
        <f t="array" ref="L397">ABCCob($O$17,$P$17,$Q$17,$D397/$AE$17)</f>
        <v>#VALUE!</v>
      </c>
    </row>
    <row r="398" spans="2:12" x14ac:dyDescent="0.3">
      <c r="B398">
        <v>635</v>
      </c>
      <c r="D398" s="15">
        <f t="shared" si="17"/>
        <v>953453.45345345349</v>
      </c>
      <c r="E398" s="18" cm="1">
        <f t="array" ref="E398">ABCCob($O$10,$P$10,$Q$10,$D398/$AE$10)</f>
        <v>0.77738149258161138</v>
      </c>
      <c r="F398" s="18" cm="1">
        <f t="array" ref="F398">ABCCob($O$11,$P$11,$Q$11,$D398/$AE$11)</f>
        <v>0.51055613310270498</v>
      </c>
      <c r="G398" s="18" cm="1">
        <f t="array" ref="G398">ABCCob($O$12,$P$12,$Q$12,$D398/$AE$12)</f>
        <v>0.35146385726001822</v>
      </c>
      <c r="H398" s="18" cm="1">
        <f t="array" ref="H398">ABCCob($O$13,$P$13,$Q$13,$D398/$AE$13)</f>
        <v>0.14104130792508779</v>
      </c>
      <c r="I398" s="18" t="e" cm="1">
        <f t="array" ref="I398">ABCCob($O$14,$P$14,$Q$14,$D398/$AE$14)</f>
        <v>#VALUE!</v>
      </c>
      <c r="J398" s="18" t="e" cm="1">
        <f t="array" ref="J398">ABCCob($O$15,$P$15,$Q$15,$D398/$AE$15)</f>
        <v>#VALUE!</v>
      </c>
      <c r="K398" s="18" t="e" cm="1">
        <f t="array" ref="K398">ABCCob($O$16,$P$16,$Q$16,$D398/$AE$16)</f>
        <v>#VALUE!</v>
      </c>
      <c r="L398" s="18" t="e" cm="1">
        <f t="array" ref="L398">ABCCob($O$17,$P$17,$Q$17,$D398/$AE$17)</f>
        <v>#VALUE!</v>
      </c>
    </row>
    <row r="399" spans="2:12" x14ac:dyDescent="0.3">
      <c r="B399">
        <v>634</v>
      </c>
      <c r="D399" s="15">
        <f t="shared" si="17"/>
        <v>951951.95195195195</v>
      </c>
      <c r="E399" s="18" cm="1">
        <f t="array" ref="E399">ABCCob($O$10,$P$10,$Q$10,$D399/$AE$10)</f>
        <v>0.77727665620750885</v>
      </c>
      <c r="F399" s="18" cm="1">
        <f t="array" ref="F399">ABCCob($O$11,$P$11,$Q$11,$D399/$AE$11)</f>
        <v>0.51032219435248438</v>
      </c>
      <c r="G399" s="18" cm="1">
        <f t="array" ref="G399">ABCCob($O$12,$P$12,$Q$12,$D399/$AE$12)</f>
        <v>0.35130072468423623</v>
      </c>
      <c r="H399" s="18" cm="1">
        <f t="array" ref="H399">ABCCob($O$13,$P$13,$Q$13,$D399/$AE$13)</f>
        <v>0.1409865357630877</v>
      </c>
      <c r="I399" s="18" t="e" cm="1">
        <f t="array" ref="I399">ABCCob($O$14,$P$14,$Q$14,$D399/$AE$14)</f>
        <v>#VALUE!</v>
      </c>
      <c r="J399" s="18" t="e" cm="1">
        <f t="array" ref="J399">ABCCob($O$15,$P$15,$Q$15,$D399/$AE$15)</f>
        <v>#VALUE!</v>
      </c>
      <c r="K399" s="18" t="e" cm="1">
        <f t="array" ref="K399">ABCCob($O$16,$P$16,$Q$16,$D399/$AE$16)</f>
        <v>#VALUE!</v>
      </c>
      <c r="L399" s="18" t="e" cm="1">
        <f t="array" ref="L399">ABCCob($O$17,$P$17,$Q$17,$D399/$AE$17)</f>
        <v>#VALUE!</v>
      </c>
    </row>
    <row r="400" spans="2:12" x14ac:dyDescent="0.3">
      <c r="B400">
        <v>633</v>
      </c>
      <c r="D400" s="15">
        <f t="shared" si="17"/>
        <v>950450.45045045053</v>
      </c>
      <c r="E400" s="18" cm="1">
        <f t="array" ref="E400">ABCCob($O$10,$P$10,$Q$10,$D400/$AE$10)</f>
        <v>0.77717153197692879</v>
      </c>
      <c r="F400" s="18" cm="1">
        <f t="array" ref="F400">ABCCob($O$11,$P$11,$Q$11,$D400/$AE$11)</f>
        <v>0.51008773095542626</v>
      </c>
      <c r="G400" s="18" cm="1">
        <f t="array" ref="G400">ABCCob($O$12,$P$12,$Q$12,$D400/$AE$12)</f>
        <v>0.35113718143933931</v>
      </c>
      <c r="H400" s="18" cm="1">
        <f t="array" ref="H400">ABCCob($O$13,$P$13,$Q$13,$D400/$AE$13)</f>
        <v>0.14093163803219283</v>
      </c>
      <c r="I400" s="18" t="e" cm="1">
        <f t="array" ref="I400">ABCCob($O$14,$P$14,$Q$14,$D400/$AE$14)</f>
        <v>#VALUE!</v>
      </c>
      <c r="J400" s="18" t="e" cm="1">
        <f t="array" ref="J400">ABCCob($O$15,$P$15,$Q$15,$D400/$AE$15)</f>
        <v>#VALUE!</v>
      </c>
      <c r="K400" s="18" t="e" cm="1">
        <f t="array" ref="K400">ABCCob($O$16,$P$16,$Q$16,$D400/$AE$16)</f>
        <v>#VALUE!</v>
      </c>
      <c r="L400" s="18" t="e" cm="1">
        <f t="array" ref="L400">ABCCob($O$17,$P$17,$Q$17,$D400/$AE$17)</f>
        <v>#VALUE!</v>
      </c>
    </row>
    <row r="401" spans="2:12" x14ac:dyDescent="0.3">
      <c r="B401">
        <v>632</v>
      </c>
      <c r="D401" s="15">
        <f t="shared" si="17"/>
        <v>948948.94894894888</v>
      </c>
      <c r="E401" s="18" cm="1">
        <f t="array" ref="E401">ABCCob($O$10,$P$10,$Q$10,$D401/$AE$10)</f>
        <v>0.77706611867997855</v>
      </c>
      <c r="F401" s="18" cm="1">
        <f t="array" ref="F401">ABCCob($O$11,$P$11,$Q$11,$D401/$AE$11)</f>
        <v>0.50985274114591506</v>
      </c>
      <c r="G401" s="18" cm="1">
        <f t="array" ref="G401">ABCCob($O$12,$P$12,$Q$12,$D401/$AE$12)</f>
        <v>0.3509732260546356</v>
      </c>
      <c r="H401" s="18" cm="1">
        <f t="array" ref="H401">ABCCob($O$13,$P$13,$Q$13,$D401/$AE$13)</f>
        <v>0.14087661429275236</v>
      </c>
      <c r="I401" s="18" t="e" cm="1">
        <f t="array" ref="I401">ABCCob($O$14,$P$14,$Q$14,$D401/$AE$14)</f>
        <v>#VALUE!</v>
      </c>
      <c r="J401" s="18" t="e" cm="1">
        <f t="array" ref="J401">ABCCob($O$15,$P$15,$Q$15,$D401/$AE$15)</f>
        <v>#VALUE!</v>
      </c>
      <c r="K401" s="18" t="e" cm="1">
        <f t="array" ref="K401">ABCCob($O$16,$P$16,$Q$16,$D401/$AE$16)</f>
        <v>#VALUE!</v>
      </c>
      <c r="L401" s="18" t="e" cm="1">
        <f t="array" ref="L401">ABCCob($O$17,$P$17,$Q$17,$D401/$AE$17)</f>
        <v>#VALUE!</v>
      </c>
    </row>
    <row r="402" spans="2:12" x14ac:dyDescent="0.3">
      <c r="B402">
        <v>631</v>
      </c>
      <c r="D402" s="15">
        <f t="shared" si="17"/>
        <v>947447.44744744746</v>
      </c>
      <c r="E402" s="18" cm="1">
        <f t="array" ref="E402">ABCCob($O$10,$P$10,$Q$10,$D402/$AE$10)</f>
        <v>0.77696041509990599</v>
      </c>
      <c r="F402" s="18" cm="1">
        <f t="array" ref="F402">ABCCob($O$11,$P$11,$Q$11,$D402/$AE$11)</f>
        <v>0.50961722315040803</v>
      </c>
      <c r="G402" s="18" cm="1">
        <f t="array" ref="G402">ABCCob($O$12,$P$12,$Q$12,$D402/$AE$12)</f>
        <v>0.35080885705268439</v>
      </c>
      <c r="H402" s="18" cm="1">
        <f t="array" ref="H402">ABCCob($O$13,$P$13,$Q$13,$D402/$AE$13)</f>
        <v>0.14082146410303797</v>
      </c>
      <c r="I402" s="18" t="e" cm="1">
        <f t="array" ref="I402">ABCCob($O$14,$P$14,$Q$14,$D402/$AE$14)</f>
        <v>#VALUE!</v>
      </c>
      <c r="J402" s="18" t="e" cm="1">
        <f t="array" ref="J402">ABCCob($O$15,$P$15,$Q$15,$D402/$AE$15)</f>
        <v>#VALUE!</v>
      </c>
      <c r="K402" s="18" t="e" cm="1">
        <f t="array" ref="K402">ABCCob($O$16,$P$16,$Q$16,$D402/$AE$16)</f>
        <v>#VALUE!</v>
      </c>
      <c r="L402" s="18" t="e" cm="1">
        <f t="array" ref="L402">ABCCob($O$17,$P$17,$Q$17,$D402/$AE$17)</f>
        <v>#VALUE!</v>
      </c>
    </row>
    <row r="403" spans="2:12" x14ac:dyDescent="0.3">
      <c r="B403">
        <v>630</v>
      </c>
      <c r="D403" s="15">
        <f t="shared" si="17"/>
        <v>945945.94594594592</v>
      </c>
      <c r="E403" s="18" cm="1">
        <f t="array" ref="E403">ABCCob($O$10,$P$10,$Q$10,$D403/$AE$10)</f>
        <v>0.77685442001305016</v>
      </c>
      <c r="F403" s="18" cm="1">
        <f t="array" ref="F403">ABCCob($O$11,$P$11,$Q$11,$D403/$AE$11)</f>
        <v>0.50938117518739023</v>
      </c>
      <c r="G403" s="18" cm="1">
        <f t="array" ref="G403">ABCCob($O$12,$P$12,$Q$12,$D403/$AE$12)</f>
        <v>0.35064407294925848</v>
      </c>
      <c r="H403" s="18" cm="1">
        <f t="array" ref="H403">ABCCob($O$13,$P$13,$Q$13,$D403/$AE$13)</f>
        <v>0.14076618701923135</v>
      </c>
      <c r="I403" s="18" t="e" cm="1">
        <f t="array" ref="I403">ABCCob($O$14,$P$14,$Q$14,$D403/$AE$14)</f>
        <v>#VALUE!</v>
      </c>
      <c r="J403" s="18" t="e" cm="1">
        <f t="array" ref="J403">ABCCob($O$15,$P$15,$Q$15,$D403/$AE$15)</f>
        <v>#VALUE!</v>
      </c>
      <c r="K403" s="18" t="e" cm="1">
        <f t="array" ref="K403">ABCCob($O$16,$P$16,$Q$16,$D403/$AE$16)</f>
        <v>#VALUE!</v>
      </c>
      <c r="L403" s="18" t="e" cm="1">
        <f t="array" ref="L403">ABCCob($O$17,$P$17,$Q$17,$D403/$AE$17)</f>
        <v>#VALUE!</v>
      </c>
    </row>
    <row r="404" spans="2:12" x14ac:dyDescent="0.3">
      <c r="B404">
        <v>629</v>
      </c>
      <c r="D404" s="15">
        <f t="shared" si="17"/>
        <v>944444.4444444445</v>
      </c>
      <c r="E404" s="18" cm="1">
        <f t="array" ref="E404">ABCCob($O$10,$P$10,$Q$10,$D404/$AE$10)</f>
        <v>0.77674813218879257</v>
      </c>
      <c r="F404" s="18" cm="1">
        <f t="array" ref="F404">ABCCob($O$11,$P$11,$Q$11,$D404/$AE$11)</f>
        <v>0.50914459546733015</v>
      </c>
      <c r="G404" s="18" cm="1">
        <f t="array" ref="G404">ABCCob($O$12,$P$12,$Q$12,$D404/$AE$12)</f>
        <v>0.35047887225330698</v>
      </c>
      <c r="H404" s="18" cm="1">
        <f t="array" ref="H404">ABCCob($O$13,$P$13,$Q$13,$D404/$AE$13)</f>
        <v>0.1407107825954117</v>
      </c>
      <c r="I404" s="18" t="e" cm="1">
        <f t="array" ref="I404">ABCCob($O$14,$P$14,$Q$14,$D404/$AE$14)</f>
        <v>#VALUE!</v>
      </c>
      <c r="J404" s="18" t="e" cm="1">
        <f t="array" ref="J404">ABCCob($O$15,$P$15,$Q$15,$D404/$AE$15)</f>
        <v>#VALUE!</v>
      </c>
      <c r="K404" s="18" t="e" cm="1">
        <f t="array" ref="K404">ABCCob($O$16,$P$16,$Q$16,$D404/$AE$16)</f>
        <v>#VALUE!</v>
      </c>
      <c r="L404" s="18" t="e" cm="1">
        <f t="array" ref="L404">ABCCob($O$17,$P$17,$Q$17,$D404/$AE$17)</f>
        <v>#VALUE!</v>
      </c>
    </row>
    <row r="405" spans="2:12" x14ac:dyDescent="0.3">
      <c r="B405">
        <v>628</v>
      </c>
      <c r="D405" s="15">
        <f t="shared" si="17"/>
        <v>942942.94294294296</v>
      </c>
      <c r="E405" s="18" cm="1">
        <f t="array" ref="E405">ABCCob($O$10,$P$10,$Q$10,$D405/$AE$10)</f>
        <v>0.77664155038950666</v>
      </c>
      <c r="F405" s="18" cm="1">
        <f t="array" ref="F405">ABCCob($O$11,$P$11,$Q$11,$D405/$AE$11)</f>
        <v>0.5089074821926346</v>
      </c>
      <c r="G405" s="18" cm="1">
        <f t="array" ref="G405">ABCCob($O$12,$P$12,$Q$12,$D405/$AE$12)</f>
        <v>0.35031325346691711</v>
      </c>
      <c r="H405" s="18" cm="1">
        <f t="array" ref="H405">ABCCob($O$13,$P$13,$Q$13,$D405/$AE$13)</f>
        <v>0.14065525038354326</v>
      </c>
      <c r="I405" s="18" t="e" cm="1">
        <f t="array" ref="I405">ABCCob($O$14,$P$14,$Q$14,$D405/$AE$14)</f>
        <v>#VALUE!</v>
      </c>
      <c r="J405" s="18" t="e" cm="1">
        <f t="array" ref="J405">ABCCob($O$15,$P$15,$Q$15,$D405/$AE$15)</f>
        <v>#VALUE!</v>
      </c>
      <c r="K405" s="18" t="e" cm="1">
        <f t="array" ref="K405">ABCCob($O$16,$P$16,$Q$16,$D405/$AE$16)</f>
        <v>#VALUE!</v>
      </c>
      <c r="L405" s="18" t="e" cm="1">
        <f t="array" ref="L405">ABCCob($O$17,$P$17,$Q$17,$D405/$AE$17)</f>
        <v>#VALUE!</v>
      </c>
    </row>
    <row r="406" spans="2:12" x14ac:dyDescent="0.3">
      <c r="B406">
        <v>627</v>
      </c>
      <c r="D406" s="15">
        <f t="shared" si="17"/>
        <v>941441.44144144142</v>
      </c>
      <c r="E406" s="18" cm="1">
        <f t="array" ref="E406">ABCCob($O$10,$P$10,$Q$10,$D406/$AE$10)</f>
        <v>0.77653467337050786</v>
      </c>
      <c r="F406" s="18" cm="1">
        <f t="array" ref="F406">ABCCob($O$11,$P$11,$Q$11,$D406/$AE$11)</f>
        <v>0.50866983355760287</v>
      </c>
      <c r="G406" s="18" cm="1">
        <f t="array" ref="G406">ABCCob($O$12,$P$12,$Q$12,$D406/$AE$12)</f>
        <v>0.3501472150852768</v>
      </c>
      <c r="H406" s="18" cm="1">
        <f t="array" ref="H406">ABCCob($O$13,$P$13,$Q$13,$D406/$AE$13)</f>
        <v>0.14059958993346261</v>
      </c>
      <c r="I406" s="18" t="e" cm="1">
        <f t="array" ref="I406">ABCCob($O$14,$P$14,$Q$14,$D406/$AE$14)</f>
        <v>#VALUE!</v>
      </c>
      <c r="J406" s="18" t="e" cm="1">
        <f t="array" ref="J406">ABCCob($O$15,$P$15,$Q$15,$D406/$AE$15)</f>
        <v>#VALUE!</v>
      </c>
      <c r="K406" s="18" t="e" cm="1">
        <f t="array" ref="K406">ABCCob($O$16,$P$16,$Q$16,$D406/$AE$16)</f>
        <v>#VALUE!</v>
      </c>
      <c r="L406" s="18" t="e" cm="1">
        <f t="array" ref="L406">ABCCob($O$17,$P$17,$Q$17,$D406/$AE$17)</f>
        <v>#VALUE!</v>
      </c>
    </row>
    <row r="407" spans="2:12" x14ac:dyDescent="0.3">
      <c r="B407">
        <v>626</v>
      </c>
      <c r="D407" s="15">
        <f t="shared" si="17"/>
        <v>939939.93993993988</v>
      </c>
      <c r="E407" s="18" cm="1">
        <f t="array" ref="E407">ABCCob($O$10,$P$10,$Q$10,$D407/$AE$10)</f>
        <v>0.77642749988000259</v>
      </c>
      <c r="F407" s="18" cm="1">
        <f t="array" ref="F407">ABCCob($O$11,$P$11,$Q$11,$D407/$AE$11)</f>
        <v>0.50843164774838123</v>
      </c>
      <c r="G407" s="18" cm="1">
        <f t="array" ref="G407">ABCCob($O$12,$P$12,$Q$12,$D407/$AE$12)</f>
        <v>0.34998075559663572</v>
      </c>
      <c r="H407" s="18" cm="1">
        <f t="array" ref="H407">ABCCob($O$13,$P$13,$Q$13,$D407/$AE$13)</f>
        <v>0.14054380079286583</v>
      </c>
      <c r="I407" s="18" t="e" cm="1">
        <f t="array" ref="I407">ABCCob($O$14,$P$14,$Q$14,$D407/$AE$14)</f>
        <v>#VALUE!</v>
      </c>
      <c r="J407" s="18" t="e" cm="1">
        <f t="array" ref="J407">ABCCob($O$15,$P$15,$Q$15,$D407/$AE$15)</f>
        <v>#VALUE!</v>
      </c>
      <c r="K407" s="18" t="e" cm="1">
        <f t="array" ref="K407">ABCCob($O$16,$P$16,$Q$16,$D407/$AE$16)</f>
        <v>#VALUE!</v>
      </c>
      <c r="L407" s="18" t="e" cm="1">
        <f t="array" ref="L407">ABCCob($O$17,$P$17,$Q$17,$D407/$AE$17)</f>
        <v>#VALUE!</v>
      </c>
    </row>
    <row r="408" spans="2:12" x14ac:dyDescent="0.3">
      <c r="B408">
        <v>625</v>
      </c>
      <c r="D408" s="15">
        <f t="shared" si="17"/>
        <v>938438.43843843846</v>
      </c>
      <c r="E408" s="18" cm="1">
        <f t="array" ref="E408">ABCCob($O$10,$P$10,$Q$10,$D408/$AE$10)</f>
        <v>0.77632002865903749</v>
      </c>
      <c r="F408" s="18" cm="1">
        <f t="array" ref="F408">ABCCob($O$11,$P$11,$Q$11,$D408/$AE$11)</f>
        <v>0.50819292294291718</v>
      </c>
      <c r="G408" s="18" cm="1">
        <f t="array" ref="G408">ABCCob($O$12,$P$12,$Q$12,$D408/$AE$12)</f>
        <v>0.34981387348226739</v>
      </c>
      <c r="H408" s="18" cm="1">
        <f t="array" ref="H408">ABCCob($O$13,$P$13,$Q$13,$D408/$AE$13)</f>
        <v>0.14048788250729582</v>
      </c>
      <c r="I408" s="18" t="e" cm="1">
        <f t="array" ref="I408">ABCCob($O$14,$P$14,$Q$14,$D408/$AE$14)</f>
        <v>#VALUE!</v>
      </c>
      <c r="J408" s="18" t="e" cm="1">
        <f t="array" ref="J408">ABCCob($O$15,$P$15,$Q$15,$D408/$AE$15)</f>
        <v>#VALUE!</v>
      </c>
      <c r="K408" s="18" t="e" cm="1">
        <f t="array" ref="K408">ABCCob($O$16,$P$16,$Q$16,$D408/$AE$16)</f>
        <v>#VALUE!</v>
      </c>
      <c r="L408" s="18" t="e" cm="1">
        <f t="array" ref="L408">ABCCob($O$17,$P$17,$Q$17,$D408/$AE$17)</f>
        <v>#VALUE!</v>
      </c>
    </row>
    <row r="409" spans="2:12" x14ac:dyDescent="0.3">
      <c r="B409">
        <v>624</v>
      </c>
      <c r="D409" s="15">
        <f t="shared" si="17"/>
        <v>936936.93693693692</v>
      </c>
      <c r="E409" s="18" cm="1">
        <f t="array" ref="E409">ABCCob($O$10,$P$10,$Q$10,$D409/$AE$10)</f>
        <v>0.77621225844144759</v>
      </c>
      <c r="F409" s="18" cm="1">
        <f t="array" ref="F409">ABCCob($O$11,$P$11,$Q$11,$D409/$AE$11)</f>
        <v>0.50795365731091269</v>
      </c>
      <c r="G409" s="18" cm="1">
        <f t="array" ref="G409">ABCCob($O$12,$P$12,$Q$12,$D409/$AE$12)</f>
        <v>0.34964656721643012</v>
      </c>
      <c r="H409" s="18" cm="1">
        <f t="array" ref="H409">ABCCob($O$13,$P$13,$Q$13,$D409/$AE$13)</f>
        <v>0.1404318346201292</v>
      </c>
      <c r="I409" s="18" t="e" cm="1">
        <f t="array" ref="I409">ABCCob($O$14,$P$14,$Q$14,$D409/$AE$14)</f>
        <v>#VALUE!</v>
      </c>
      <c r="J409" s="18" t="e" cm="1">
        <f t="array" ref="J409">ABCCob($O$15,$P$15,$Q$15,$D409/$AE$15)</f>
        <v>#VALUE!</v>
      </c>
      <c r="K409" s="18" t="e" cm="1">
        <f t="array" ref="K409">ABCCob($O$16,$P$16,$Q$16,$D409/$AE$16)</f>
        <v>#VALUE!</v>
      </c>
      <c r="L409" s="18" t="e" cm="1">
        <f t="array" ref="L409">ABCCob($O$17,$P$17,$Q$17,$D409/$AE$17)</f>
        <v>#VALUE!</v>
      </c>
    </row>
    <row r="410" spans="2:12" x14ac:dyDescent="0.3">
      <c r="B410">
        <v>623</v>
      </c>
      <c r="D410" s="15">
        <f t="shared" si="17"/>
        <v>935435.4354354355</v>
      </c>
      <c r="E410" s="18" cm="1">
        <f t="array" ref="E410">ABCCob($O$10,$P$10,$Q$10,$D410/$AE$10)</f>
        <v>0.7761041879538042</v>
      </c>
      <c r="F410" s="18" cm="1">
        <f t="array" ref="F410">ABCCob($O$11,$P$11,$Q$11,$D410/$AE$11)</f>
        <v>0.50771384901377736</v>
      </c>
      <c r="G410" s="18" cm="1">
        <f t="array" ref="G410">ABCCob($O$12,$P$12,$Q$12,$D410/$AE$12)</f>
        <v>0.34947883526632795</v>
      </c>
      <c r="H410" s="18" cm="1">
        <f t="array" ref="H410">ABCCob($O$13,$P$13,$Q$13,$D410/$AE$13)</f>
        <v>0.14037565667256335</v>
      </c>
      <c r="I410" s="18" t="e" cm="1">
        <f t="array" ref="I410">ABCCob($O$14,$P$14,$Q$14,$D410/$AE$14)</f>
        <v>#VALUE!</v>
      </c>
      <c r="J410" s="18" t="e" cm="1">
        <f t="array" ref="J410">ABCCob($O$15,$P$15,$Q$15,$D410/$AE$15)</f>
        <v>#VALUE!</v>
      </c>
      <c r="K410" s="18" t="e" cm="1">
        <f t="array" ref="K410">ABCCob($O$16,$P$16,$Q$16,$D410/$AE$16)</f>
        <v>#VALUE!</v>
      </c>
      <c r="L410" s="18" t="e" cm="1">
        <f t="array" ref="L410">ABCCob($O$17,$P$17,$Q$17,$D410/$AE$17)</f>
        <v>#VALUE!</v>
      </c>
    </row>
    <row r="411" spans="2:12" x14ac:dyDescent="0.3">
      <c r="B411">
        <v>622</v>
      </c>
      <c r="D411" s="15">
        <f t="shared" si="17"/>
        <v>933933.93393393385</v>
      </c>
      <c r="E411" s="18" cm="1">
        <f t="array" ref="E411">ABCCob($O$10,$P$10,$Q$10,$D411/$AE$10)</f>
        <v>0.77599581591536249</v>
      </c>
      <c r="F411" s="18" cm="1">
        <f t="array" ref="F411">ABCCob($O$11,$P$11,$Q$11,$D411/$AE$11)</f>
        <v>0.50747349620458204</v>
      </c>
      <c r="G411" s="18" cm="1">
        <f t="array" ref="G411">ABCCob($O$12,$P$12,$Q$12,$D411/$AE$12)</f>
        <v>0.34931067609207161</v>
      </c>
      <c r="H411" s="18" cm="1">
        <f t="array" ref="H411">ABCCob($O$13,$P$13,$Q$13,$D411/$AE$13)</f>
        <v>0.14031934820360328</v>
      </c>
      <c r="I411" s="18" t="e" cm="1">
        <f t="array" ref="I411">ABCCob($O$14,$P$14,$Q$14,$D411/$AE$14)</f>
        <v>#VALUE!</v>
      </c>
      <c r="J411" s="18" t="e" cm="1">
        <f t="array" ref="J411">ABCCob($O$15,$P$15,$Q$15,$D411/$AE$15)</f>
        <v>#VALUE!</v>
      </c>
      <c r="K411" s="18" t="e" cm="1">
        <f t="array" ref="K411">ABCCob($O$16,$P$16,$Q$16,$D411/$AE$16)</f>
        <v>#VALUE!</v>
      </c>
      <c r="L411" s="18" t="e" cm="1">
        <f t="array" ref="L411">ABCCob($O$17,$P$17,$Q$17,$D411/$AE$17)</f>
        <v>#VALUE!</v>
      </c>
    </row>
    <row r="412" spans="2:12" x14ac:dyDescent="0.3">
      <c r="B412">
        <v>621</v>
      </c>
      <c r="D412" s="15">
        <f t="shared" si="17"/>
        <v>932432.43243243243</v>
      </c>
      <c r="E412" s="18" cm="1">
        <f t="array" ref="E412">ABCCob($O$10,$P$10,$Q$10,$D412/$AE$10)</f>
        <v>0.77588714103800838</v>
      </c>
      <c r="F412" s="18" cm="1">
        <f t="array" ref="F412">ABCCob($O$11,$P$11,$Q$11,$D412/$AE$11)</f>
        <v>0.50723259702801127</v>
      </c>
      <c r="G412" s="18" cm="1">
        <f t="array" ref="G412">ABCCob($O$12,$P$12,$Q$12,$D412/$AE$12)</f>
        <v>0.34914208814663894</v>
      </c>
      <c r="H412" s="18" cm="1">
        <f t="array" ref="H412">ABCCob($O$13,$P$13,$Q$13,$D412/$AE$13)</f>
        <v>0.14026290875004838</v>
      </c>
      <c r="I412" s="18" t="e" cm="1">
        <f t="array" ref="I412">ABCCob($O$14,$P$14,$Q$14,$D412/$AE$14)</f>
        <v>#VALUE!</v>
      </c>
      <c r="J412" s="18" t="e" cm="1">
        <f t="array" ref="J412">ABCCob($O$15,$P$15,$Q$15,$D412/$AE$15)</f>
        <v>#VALUE!</v>
      </c>
      <c r="K412" s="18" t="e" cm="1">
        <f t="array" ref="K412">ABCCob($O$16,$P$16,$Q$16,$D412/$AE$16)</f>
        <v>#VALUE!</v>
      </c>
      <c r="L412" s="18" t="e" cm="1">
        <f t="array" ref="L412">ABCCob($O$17,$P$17,$Q$17,$D412/$AE$17)</f>
        <v>#VALUE!</v>
      </c>
    </row>
    <row r="413" spans="2:12" x14ac:dyDescent="0.3">
      <c r="B413">
        <v>620</v>
      </c>
      <c r="D413" s="15">
        <f t="shared" si="17"/>
        <v>930930.93093093089</v>
      </c>
      <c r="E413" s="18" cm="1">
        <f t="array" ref="E413">ABCCob($O$10,$P$10,$Q$10,$D413/$AE$10)</f>
        <v>0.77577816202620542</v>
      </c>
      <c r="F413" s="18" cm="1">
        <f t="array" ref="F413">ABCCob($O$11,$P$11,$Q$11,$D413/$AE$11)</f>
        <v>0.50699114962031522</v>
      </c>
      <c r="G413" s="18" cm="1">
        <f t="array" ref="G413">ABCCob($O$12,$P$12,$Q$12,$D413/$AE$12)</f>
        <v>0.34897306987583515</v>
      </c>
      <c r="H413" s="18" cm="1">
        <f t="array" ref="H413">ABCCob($O$13,$P$13,$Q$13,$D413/$AE$13)</f>
        <v>0.14020633784647912</v>
      </c>
      <c r="I413" s="18" t="e" cm="1">
        <f t="array" ref="I413">ABCCob($O$14,$P$14,$Q$14,$D413/$AE$14)</f>
        <v>#VALUE!</v>
      </c>
      <c r="J413" s="18" t="e" cm="1">
        <f t="array" ref="J413">ABCCob($O$15,$P$15,$Q$15,$D413/$AE$15)</f>
        <v>#VALUE!</v>
      </c>
      <c r="K413" s="18" t="e" cm="1">
        <f t="array" ref="K413">ABCCob($O$16,$P$16,$Q$16,$D413/$AE$16)</f>
        <v>#VALUE!</v>
      </c>
      <c r="L413" s="18" t="e" cm="1">
        <f t="array" ref="L413">ABCCob($O$17,$P$17,$Q$17,$D413/$AE$17)</f>
        <v>#VALUE!</v>
      </c>
    </row>
    <row r="414" spans="2:12" x14ac:dyDescent="0.3">
      <c r="B414">
        <v>619</v>
      </c>
      <c r="D414" s="15">
        <f t="shared" si="17"/>
        <v>929429.42942942947</v>
      </c>
      <c r="E414" s="18" cm="1">
        <f t="array" ref="E414">ABCCob($O$10,$P$10,$Q$10,$D414/$AE$10)</f>
        <v>0.77566887757694081</v>
      </c>
      <c r="F414" s="18" cm="1">
        <f t="array" ref="F414">ABCCob($O$11,$P$11,$Q$11,$D414/$AE$11)</f>
        <v>0.5067491521092623</v>
      </c>
      <c r="G414" s="18" cm="1">
        <f t="array" ref="G414">ABCCob($O$12,$P$12,$Q$12,$D414/$AE$12)</f>
        <v>0.34880361971825269</v>
      </c>
      <c r="H414" s="18" cm="1">
        <f t="array" ref="H414">ABCCob($O$13,$P$13,$Q$13,$D414/$AE$13)</f>
        <v>0.14014963502524364</v>
      </c>
      <c r="I414" s="18" t="e" cm="1">
        <f t="array" ref="I414">ABCCob($O$14,$P$14,$Q$14,$D414/$AE$14)</f>
        <v>#VALUE!</v>
      </c>
      <c r="J414" s="18" t="e" cm="1">
        <f t="array" ref="J414">ABCCob($O$15,$P$15,$Q$15,$D414/$AE$15)</f>
        <v>#VALUE!</v>
      </c>
      <c r="K414" s="18" t="e" cm="1">
        <f t="array" ref="K414">ABCCob($O$16,$P$16,$Q$16,$D414/$AE$16)</f>
        <v>#VALUE!</v>
      </c>
      <c r="L414" s="18" t="e" cm="1">
        <f t="array" ref="L414">ABCCob($O$17,$P$17,$Q$17,$D414/$AE$17)</f>
        <v>#VALUE!</v>
      </c>
    </row>
    <row r="415" spans="2:12" x14ac:dyDescent="0.3">
      <c r="B415">
        <v>618</v>
      </c>
      <c r="D415" s="15">
        <f t="shared" si="17"/>
        <v>927927.92792792805</v>
      </c>
      <c r="E415" s="18" cm="1">
        <f t="array" ref="E415">ABCCob($O$10,$P$10,$Q$10,$D415/$AE$10)</f>
        <v>0.77555928637967042</v>
      </c>
      <c r="F415" s="18" cm="1">
        <f t="array" ref="F415">ABCCob($O$11,$P$11,$Q$11,$D415/$AE$11)</f>
        <v>0.50650660261409064</v>
      </c>
      <c r="G415" s="18" cm="1">
        <f t="array" ref="G415">ABCCob($O$12,$P$12,$Q$12,$D415/$AE$12)</f>
        <v>0.34863373610523124</v>
      </c>
      <c r="H415" s="18" cm="1">
        <f t="array" ref="H415">ABCCob($O$13,$P$13,$Q$13,$D415/$AE$13)</f>
        <v>0.14009279981644421</v>
      </c>
      <c r="I415" s="18" t="e" cm="1">
        <f t="array" ref="I415">ABCCob($O$14,$P$14,$Q$14,$D415/$AE$14)</f>
        <v>#VALUE!</v>
      </c>
      <c r="J415" s="18" t="e" cm="1">
        <f t="array" ref="J415">ABCCob($O$15,$P$15,$Q$15,$D415/$AE$15)</f>
        <v>#VALUE!</v>
      </c>
      <c r="K415" s="18" t="e" cm="1">
        <f t="array" ref="K415">ABCCob($O$16,$P$16,$Q$16,$D415/$AE$16)</f>
        <v>#VALUE!</v>
      </c>
      <c r="L415" s="18" t="e" cm="1">
        <f t="array" ref="L415">ABCCob($O$17,$P$17,$Q$17,$D415/$AE$17)</f>
        <v>#VALUE!</v>
      </c>
    </row>
    <row r="416" spans="2:12" x14ac:dyDescent="0.3">
      <c r="B416">
        <v>617</v>
      </c>
      <c r="D416" s="15">
        <f t="shared" si="17"/>
        <v>926426.42642642639</v>
      </c>
      <c r="E416" s="18" cm="1">
        <f t="array" ref="E416">ABCCob($O$10,$P$10,$Q$10,$D416/$AE$10)</f>
        <v>0.77544938711626499</v>
      </c>
      <c r="F416" s="18" cm="1">
        <f t="array" ref="F416">ABCCob($O$11,$P$11,$Q$11,$D416/$AE$11)</f>
        <v>0.50626349924545955</v>
      </c>
      <c r="G416" s="18" cm="1">
        <f t="array" ref="G416">ABCCob($O$12,$P$12,$Q$12,$D416/$AE$12)</f>
        <v>0.34846341746081688</v>
      </c>
      <c r="H416" s="18" cm="1">
        <f t="array" ref="H416">ABCCob($O$13,$P$13,$Q$13,$D416/$AE$13)</f>
        <v>0.14003583174792356</v>
      </c>
      <c r="I416" s="18" t="e" cm="1">
        <f t="array" ref="I416">ABCCob($O$14,$P$14,$Q$14,$D416/$AE$14)</f>
        <v>#VALUE!</v>
      </c>
      <c r="J416" s="18" t="e" cm="1">
        <f t="array" ref="J416">ABCCob($O$15,$P$15,$Q$15,$D416/$AE$15)</f>
        <v>#VALUE!</v>
      </c>
      <c r="K416" s="18" t="e" cm="1">
        <f t="array" ref="K416">ABCCob($O$16,$P$16,$Q$16,$D416/$AE$16)</f>
        <v>#VALUE!</v>
      </c>
      <c r="L416" s="18" t="e" cm="1">
        <f t="array" ref="L416">ABCCob($O$17,$P$17,$Q$17,$D416/$AE$17)</f>
        <v>#VALUE!</v>
      </c>
    </row>
    <row r="417" spans="2:12" x14ac:dyDescent="0.3">
      <c r="B417">
        <v>616</v>
      </c>
      <c r="D417" s="15">
        <f t="shared" si="17"/>
        <v>924924.92492492485</v>
      </c>
      <c r="E417" s="18" cm="1">
        <f t="array" ref="E417">ABCCob($O$10,$P$10,$Q$10,$D417/$AE$10)</f>
        <v>0.77533917846095401</v>
      </c>
      <c r="F417" s="18" cm="1">
        <f t="array" ref="F417">ABCCob($O$11,$P$11,$Q$11,$D417/$AE$11)</f>
        <v>0.50601984010540035</v>
      </c>
      <c r="G417" s="18" cm="1">
        <f t="array" ref="G417">ABCCob($O$12,$P$12,$Q$12,$D417/$AE$12)</f>
        <v>0.34829266220172167</v>
      </c>
      <c r="H417" s="18" cm="1">
        <f t="array" ref="H417">ABCCob($O$13,$P$13,$Q$13,$D417/$AE$13)</f>
        <v>0.13997873034525132</v>
      </c>
      <c r="I417" s="18" t="e" cm="1">
        <f t="array" ref="I417">ABCCob($O$14,$P$14,$Q$14,$D417/$AE$14)</f>
        <v>#VALUE!</v>
      </c>
      <c r="J417" s="18" t="e" cm="1">
        <f t="array" ref="J417">ABCCob($O$15,$P$15,$Q$15,$D417/$AE$15)</f>
        <v>#VALUE!</v>
      </c>
      <c r="K417" s="18" t="e" cm="1">
        <f t="array" ref="K417">ABCCob($O$16,$P$16,$Q$16,$D417/$AE$16)</f>
        <v>#VALUE!</v>
      </c>
      <c r="L417" s="18" t="e" cm="1">
        <f t="array" ref="L417">ABCCob($O$17,$P$17,$Q$17,$D417/$AE$17)</f>
        <v>#VALUE!</v>
      </c>
    </row>
    <row r="418" spans="2:12" x14ac:dyDescent="0.3">
      <c r="B418">
        <v>615</v>
      </c>
      <c r="D418" s="15">
        <f t="shared" ref="D418:D481" si="18">(B418/$B$34)*$R$6</f>
        <v>923423.42342342343</v>
      </c>
      <c r="E418" s="18" cm="1">
        <f t="array" ref="E418">ABCCob($O$10,$P$10,$Q$10,$D418/$AE$10)</f>
        <v>0.77522865908027028</v>
      </c>
      <c r="F418" s="18" cm="1">
        <f t="array" ref="F418">ABCCob($O$11,$P$11,$Q$11,$D418/$AE$11)</f>
        <v>0.50577562328726733</v>
      </c>
      <c r="G418" s="18" cm="1">
        <f t="array" ref="G418">ABCCob($O$12,$P$12,$Q$12,$D418/$AE$12)</f>
        <v>0.34812146873728217</v>
      </c>
      <c r="H418" s="18" cm="1">
        <f t="array" ref="H418">ABCCob($O$13,$P$13,$Q$13,$D418/$AE$13)</f>
        <v>0.13992149513171007</v>
      </c>
      <c r="I418" s="18" t="e" cm="1">
        <f t="array" ref="I418">ABCCob($O$14,$P$14,$Q$14,$D418/$AE$14)</f>
        <v>#VALUE!</v>
      </c>
      <c r="J418" s="18" t="e" cm="1">
        <f t="array" ref="J418">ABCCob($O$15,$P$15,$Q$15,$D418/$AE$15)</f>
        <v>#VALUE!</v>
      </c>
      <c r="K418" s="18" t="e" cm="1">
        <f t="array" ref="K418">ABCCob($O$16,$P$16,$Q$16,$D418/$AE$16)</f>
        <v>#VALUE!</v>
      </c>
      <c r="L418" s="18" t="e" cm="1">
        <f t="array" ref="L418">ABCCob($O$17,$P$17,$Q$17,$D418/$AE$17)</f>
        <v>#VALUE!</v>
      </c>
    </row>
    <row r="419" spans="2:12" x14ac:dyDescent="0.3">
      <c r="B419">
        <v>614</v>
      </c>
      <c r="D419" s="15">
        <f t="shared" si="18"/>
        <v>921921.92192192201</v>
      </c>
      <c r="E419" s="18" cm="1">
        <f t="array" ref="E419">ABCCob($O$10,$P$10,$Q$10,$D419/$AE$10)</f>
        <v>0.77511782763299308</v>
      </c>
      <c r="F419" s="18" cm="1">
        <f t="array" ref="F419">ABCCob($O$11,$P$11,$Q$11,$D419/$AE$11)</f>
        <v>0.50553084687568817</v>
      </c>
      <c r="G419" s="18" cm="1">
        <f t="array" ref="G419">ABCCob($O$12,$P$12,$Q$12,$D419/$AE$12)</f>
        <v>0.34794983546941866</v>
      </c>
      <c r="H419" s="18" cm="1">
        <f t="array" ref="H419">ABCCob($O$13,$P$13,$Q$13,$D419/$AE$13)</f>
        <v>0.1398641256282814</v>
      </c>
      <c r="I419" s="18" t="e" cm="1">
        <f t="array" ref="I419">ABCCob($O$14,$P$14,$Q$14,$D419/$AE$14)</f>
        <v>#VALUE!</v>
      </c>
      <c r="J419" s="18" t="e" cm="1">
        <f t="array" ref="J419">ABCCob($O$15,$P$15,$Q$15,$D419/$AE$15)</f>
        <v>#VALUE!</v>
      </c>
      <c r="K419" s="18" t="e" cm="1">
        <f t="array" ref="K419">ABCCob($O$16,$P$16,$Q$16,$D419/$AE$16)</f>
        <v>#VALUE!</v>
      </c>
      <c r="L419" s="18" t="e" cm="1">
        <f t="array" ref="L419">ABCCob($O$17,$P$17,$Q$17,$D419/$AE$17)</f>
        <v>#VALUE!</v>
      </c>
    </row>
    <row r="420" spans="2:12" x14ac:dyDescent="0.3">
      <c r="B420">
        <v>613</v>
      </c>
      <c r="D420" s="15">
        <f t="shared" si="18"/>
        <v>920420.42042042047</v>
      </c>
      <c r="E420" s="18" cm="1">
        <f t="array" ref="E420">ABCCob($O$10,$P$10,$Q$10,$D420/$AE$10)</f>
        <v>0.77500668277009221</v>
      </c>
      <c r="F420" s="18" cm="1">
        <f t="array" ref="F420">ABCCob($O$11,$P$11,$Q$11,$D420/$AE$11)</f>
        <v>0.50528550894651358</v>
      </c>
      <c r="G420" s="18" cm="1">
        <f t="array" ref="G420">ABCCob($O$12,$P$12,$Q$12,$D420/$AE$12)</f>
        <v>0.34777776079259293</v>
      </c>
      <c r="H420" s="18" cm="1">
        <f t="array" ref="H420">ABCCob($O$13,$P$13,$Q$13,$D420/$AE$13)</f>
        <v>0.13980662135363203</v>
      </c>
      <c r="I420" s="18" t="e" cm="1">
        <f t="array" ref="I420">ABCCob($O$14,$P$14,$Q$14,$D420/$AE$14)</f>
        <v>#VALUE!</v>
      </c>
      <c r="J420" s="18" t="e" cm="1">
        <f t="array" ref="J420">ABCCob($O$15,$P$15,$Q$15,$D420/$AE$15)</f>
        <v>#VALUE!</v>
      </c>
      <c r="K420" s="18" t="e" cm="1">
        <f t="array" ref="K420">ABCCob($O$16,$P$16,$Q$16,$D420/$AE$16)</f>
        <v>#VALUE!</v>
      </c>
      <c r="L420" s="18" t="e" cm="1">
        <f t="array" ref="L420">ABCCob($O$17,$P$17,$Q$17,$D420/$AE$17)</f>
        <v>#VALUE!</v>
      </c>
    </row>
    <row r="421" spans="2:12" x14ac:dyDescent="0.3">
      <c r="B421">
        <v>612</v>
      </c>
      <c r="D421" s="15">
        <f t="shared" si="18"/>
        <v>918918.91891891882</v>
      </c>
      <c r="E421" s="18" cm="1">
        <f t="array" ref="E421">ABCCob($O$10,$P$10,$Q$10,$D421/$AE$10)</f>
        <v>0.77489522313467007</v>
      </c>
      <c r="F421" s="18" cm="1">
        <f t="array" ref="F421">ABCCob($O$11,$P$11,$Q$11,$D421/$AE$11)</f>
        <v>0.50503960756676747</v>
      </c>
      <c r="G421" s="18" cm="1">
        <f t="array" ref="G421">ABCCob($O$12,$P$12,$Q$12,$D421/$AE$12)</f>
        <v>0.34760524309376711</v>
      </c>
      <c r="H421" s="18" cm="1">
        <f t="array" ref="H421">ABCCob($O$13,$P$13,$Q$13,$D421/$AE$13)</f>
        <v>0.13974898182409956</v>
      </c>
      <c r="I421" s="18" t="e" cm="1">
        <f t="array" ref="I421">ABCCob($O$14,$P$14,$Q$14,$D421/$AE$14)</f>
        <v>#VALUE!</v>
      </c>
      <c r="J421" s="18" t="e" cm="1">
        <f t="array" ref="J421">ABCCob($O$15,$P$15,$Q$15,$D421/$AE$15)</f>
        <v>#VALUE!</v>
      </c>
      <c r="K421" s="18" t="e" cm="1">
        <f t="array" ref="K421">ABCCob($O$16,$P$16,$Q$16,$D421/$AE$16)</f>
        <v>#VALUE!</v>
      </c>
      <c r="L421" s="18" t="e" cm="1">
        <f t="array" ref="L421">ABCCob($O$17,$P$17,$Q$17,$D421/$AE$17)</f>
        <v>#VALUE!</v>
      </c>
    </row>
    <row r="422" spans="2:12" x14ac:dyDescent="0.3">
      <c r="B422">
        <v>611</v>
      </c>
      <c r="D422" s="15">
        <f t="shared" si="18"/>
        <v>917417.4174174174</v>
      </c>
      <c r="E422" s="18" cm="1">
        <f t="array" ref="E422">ABCCob($O$10,$P$10,$Q$10,$D422/$AE$10)</f>
        <v>0.77478344736190385</v>
      </c>
      <c r="F422" s="18" cm="1">
        <f t="array" ref="F422">ABCCob($O$11,$P$11,$Q$11,$D422/$AE$11)</f>
        <v>0.50479314079459614</v>
      </c>
      <c r="G422" s="18" cm="1">
        <f t="array" ref="G422">ABCCob($O$12,$P$12,$Q$12,$D422/$AE$12)</f>
        <v>0.3474322807523611</v>
      </c>
      <c r="H422" s="18" cm="1">
        <f t="array" ref="H422">ABCCob($O$13,$P$13,$Q$13,$D422/$AE$13)</f>
        <v>0.13969120655367825</v>
      </c>
      <c r="I422" s="18" t="e" cm="1">
        <f t="array" ref="I422">ABCCob($O$14,$P$14,$Q$14,$D422/$AE$14)</f>
        <v>#VALUE!</v>
      </c>
      <c r="J422" s="18" t="e" cm="1">
        <f t="array" ref="J422">ABCCob($O$15,$P$15,$Q$15,$D422/$AE$15)</f>
        <v>#VALUE!</v>
      </c>
      <c r="K422" s="18" t="e" cm="1">
        <f t="array" ref="K422">ABCCob($O$16,$P$16,$Q$16,$D422/$AE$16)</f>
        <v>#VALUE!</v>
      </c>
      <c r="L422" s="18" t="e" cm="1">
        <f t="array" ref="L422">ABCCob($O$17,$P$17,$Q$17,$D422/$AE$17)</f>
        <v>#VALUE!</v>
      </c>
    </row>
    <row r="423" spans="2:12" x14ac:dyDescent="0.3">
      <c r="B423">
        <v>610</v>
      </c>
      <c r="D423" s="15">
        <f t="shared" si="18"/>
        <v>915915.91591591598</v>
      </c>
      <c r="E423" s="18" cm="1">
        <f t="array" ref="E423">ABCCob($O$10,$P$10,$Q$10,$D423/$AE$10)</f>
        <v>0.77467135407898746</v>
      </c>
      <c r="F423" s="18" cm="1">
        <f t="array" ref="F423">ABCCob($O$11,$P$11,$Q$11,$D423/$AE$11)</f>
        <v>0.50454610667921707</v>
      </c>
      <c r="G423" s="18" cm="1">
        <f t="array" ref="G423">ABCCob($O$12,$P$12,$Q$12,$D423/$AE$12)</f>
        <v>0.34725887214021034</v>
      </c>
      <c r="H423" s="18" cm="1">
        <f t="array" ref="H423">ABCCob($O$13,$P$13,$Q$13,$D423/$AE$13)</f>
        <v>0.13963329505400482</v>
      </c>
      <c r="I423" s="18" t="e" cm="1">
        <f t="array" ref="I423">ABCCob($O$14,$P$14,$Q$14,$D423/$AE$14)</f>
        <v>#VALUE!</v>
      </c>
      <c r="J423" s="18" t="e" cm="1">
        <f t="array" ref="J423">ABCCob($O$15,$P$15,$Q$15,$D423/$AE$15)</f>
        <v>#VALUE!</v>
      </c>
      <c r="K423" s="18" t="e" cm="1">
        <f t="array" ref="K423">ABCCob($O$16,$P$16,$Q$16,$D423/$AE$16)</f>
        <v>#VALUE!</v>
      </c>
      <c r="L423" s="18" t="e" cm="1">
        <f t="array" ref="L423">ABCCob($O$17,$P$17,$Q$17,$D423/$AE$17)</f>
        <v>#VALUE!</v>
      </c>
    </row>
    <row r="424" spans="2:12" x14ac:dyDescent="0.3">
      <c r="B424">
        <v>609</v>
      </c>
      <c r="D424" s="15">
        <f t="shared" si="18"/>
        <v>914414.41441441444</v>
      </c>
      <c r="E424" s="18" cm="1">
        <f t="array" ref="E424">ABCCob($O$10,$P$10,$Q$10,$D424/$AE$10)</f>
        <v>0.77455894190507246</v>
      </c>
      <c r="F424" s="18" cm="1">
        <f t="array" ref="F424">ABCCob($O$11,$P$11,$Q$11,$D424/$AE$11)</f>
        <v>0.50429850326086789</v>
      </c>
      <c r="G424" s="18" cm="1">
        <f t="array" ref="G424">ABCCob($O$12,$P$12,$Q$12,$D424/$AE$12)</f>
        <v>0.34708501562152311</v>
      </c>
      <c r="H424" s="18" cm="1">
        <f t="array" ref="H424">ABCCob($O$13,$P$13,$Q$13,$D424/$AE$13)</f>
        <v>0.13957524683434375</v>
      </c>
      <c r="I424" s="18" t="e" cm="1">
        <f t="array" ref="I424">ABCCob($O$14,$P$14,$Q$14,$D424/$AE$14)</f>
        <v>#VALUE!</v>
      </c>
      <c r="J424" s="18" t="e" cm="1">
        <f t="array" ref="J424">ABCCob($O$15,$P$15,$Q$15,$D424/$AE$15)</f>
        <v>#VALUE!</v>
      </c>
      <c r="K424" s="18" t="e" cm="1">
        <f t="array" ref="K424">ABCCob($O$16,$P$16,$Q$16,$D424/$AE$16)</f>
        <v>#VALUE!</v>
      </c>
      <c r="L424" s="18" t="e" cm="1">
        <f t="array" ref="L424">ABCCob($O$17,$P$17,$Q$17,$D424/$AE$17)</f>
        <v>#VALUE!</v>
      </c>
    </row>
    <row r="425" spans="2:12" x14ac:dyDescent="0.3">
      <c r="B425">
        <v>608</v>
      </c>
      <c r="D425" s="15">
        <f t="shared" si="18"/>
        <v>912912.91291291302</v>
      </c>
      <c r="E425" s="18" cm="1">
        <f t="array" ref="E425">ABCCob($O$10,$P$10,$Q$10,$D425/$AE$10)</f>
        <v>0.77444620945120901</v>
      </c>
      <c r="F425" s="18" cm="1">
        <f t="array" ref="F425">ABCCob($O$11,$P$11,$Q$11,$D425/$AE$11)</f>
        <v>0.50405032857075427</v>
      </c>
      <c r="G425" s="18" cm="1">
        <f t="array" ref="G425">ABCCob($O$12,$P$12,$Q$12,$D425/$AE$12)</f>
        <v>0.3469107095528377</v>
      </c>
      <c r="H425" s="18" cm="1">
        <f t="array" ref="H425">ABCCob($O$13,$P$13,$Q$13,$D425/$AE$13)</f>
        <v>0.13951706140157305</v>
      </c>
      <c r="I425" s="18" t="e" cm="1">
        <f t="array" ref="I425">ABCCob($O$14,$P$14,$Q$14,$D425/$AE$14)</f>
        <v>#VALUE!</v>
      </c>
      <c r="J425" s="18" t="e" cm="1">
        <f t="array" ref="J425">ABCCob($O$15,$P$15,$Q$15,$D425/$AE$15)</f>
        <v>#VALUE!</v>
      </c>
      <c r="K425" s="18" t="e" cm="1">
        <f t="array" ref="K425">ABCCob($O$16,$P$16,$Q$16,$D425/$AE$16)</f>
        <v>#VALUE!</v>
      </c>
      <c r="L425" s="18" t="e" cm="1">
        <f t="array" ref="L425">ABCCob($O$17,$P$17,$Q$17,$D425/$AE$17)</f>
        <v>#VALUE!</v>
      </c>
    </row>
    <row r="426" spans="2:12" x14ac:dyDescent="0.3">
      <c r="B426">
        <v>607</v>
      </c>
      <c r="D426" s="15">
        <f t="shared" si="18"/>
        <v>911411.41141141136</v>
      </c>
      <c r="E426" s="18" cm="1">
        <f t="array" ref="E426">ABCCob($O$10,$P$10,$Q$10,$D426/$AE$10)</f>
        <v>0.77433315532028546</v>
      </c>
      <c r="F426" s="18" cm="1">
        <f t="array" ref="F426">ABCCob($O$11,$P$11,$Q$11,$D426/$AE$11)</f>
        <v>0.50380158063099834</v>
      </c>
      <c r="G426" s="18" cm="1">
        <f t="array" ref="G426">ABCCob($O$12,$P$12,$Q$12,$D426/$AE$12)</f>
        <v>0.3467359522829791</v>
      </c>
      <c r="H426" s="18" cm="1">
        <f t="array" ref="H426">ABCCob($O$13,$P$13,$Q$13,$D426/$AE$13)</f>
        <v>0.1394587382601693</v>
      </c>
      <c r="I426" s="18" t="e" cm="1">
        <f t="array" ref="I426">ABCCob($O$14,$P$14,$Q$14,$D426/$AE$14)</f>
        <v>#VALUE!</v>
      </c>
      <c r="J426" s="18" t="e" cm="1">
        <f t="array" ref="J426">ABCCob($O$15,$P$15,$Q$15,$D426/$AE$15)</f>
        <v>#VALUE!</v>
      </c>
      <c r="K426" s="18" t="e" cm="1">
        <f t="array" ref="K426">ABCCob($O$16,$P$16,$Q$16,$D426/$AE$16)</f>
        <v>#VALUE!</v>
      </c>
      <c r="L426" s="18" t="e" cm="1">
        <f t="array" ref="L426">ABCCob($O$17,$P$17,$Q$17,$D426/$AE$17)</f>
        <v>#VALUE!</v>
      </c>
    </row>
    <row r="427" spans="2:12" x14ac:dyDescent="0.3">
      <c r="B427">
        <v>606</v>
      </c>
      <c r="D427" s="15">
        <f t="shared" si="18"/>
        <v>909909.90990990994</v>
      </c>
      <c r="E427" s="18" cm="1">
        <f t="array" ref="E427">ABCCob($O$10,$P$10,$Q$10,$D427/$AE$10)</f>
        <v>0.7742197781069684</v>
      </c>
      <c r="F427" s="18" cm="1">
        <f t="array" ref="F427">ABCCob($O$11,$P$11,$Q$11,$D427/$AE$11)</f>
        <v>0.50355225745458609</v>
      </c>
      <c r="G427" s="18" cm="1">
        <f t="array" ref="G427">ABCCob($O$12,$P$12,$Q$12,$D427/$AE$12)</f>
        <v>0.34656074215301558</v>
      </c>
      <c r="H427" s="18" cm="1">
        <f t="array" ref="H427">ABCCob($O$13,$P$13,$Q$13,$D427/$AE$13)</f>
        <v>0.13940027691219314</v>
      </c>
      <c r="I427" s="18" t="e" cm="1">
        <f t="array" ref="I427">ABCCob($O$14,$P$14,$Q$14,$D427/$AE$14)</f>
        <v>#VALUE!</v>
      </c>
      <c r="J427" s="18" t="e" cm="1">
        <f t="array" ref="J427">ABCCob($O$15,$P$15,$Q$15,$D427/$AE$15)</f>
        <v>#VALUE!</v>
      </c>
      <c r="K427" s="18" t="e" cm="1">
        <f t="array" ref="K427">ABCCob($O$16,$P$16,$Q$16,$D427/$AE$16)</f>
        <v>#VALUE!</v>
      </c>
      <c r="L427" s="18" t="e" cm="1">
        <f t="array" ref="L427">ABCCob($O$17,$P$17,$Q$17,$D427/$AE$17)</f>
        <v>#VALUE!</v>
      </c>
    </row>
    <row r="428" spans="2:12" x14ac:dyDescent="0.3">
      <c r="B428">
        <v>605</v>
      </c>
      <c r="D428" s="15">
        <f t="shared" si="18"/>
        <v>908408.4084084084</v>
      </c>
      <c r="E428" s="18" cm="1">
        <f t="array" ref="E428">ABCCob($O$10,$P$10,$Q$10,$D428/$AE$10)</f>
        <v>0.7741060763976414</v>
      </c>
      <c r="F428" s="18" cm="1">
        <f t="array" ref="F428">ABCCob($O$11,$P$11,$Q$11,$D428/$AE$11)</f>
        <v>0.50330235704531412</v>
      </c>
      <c r="G428" s="18" cm="1">
        <f t="array" ref="G428">ABCCob($O$12,$P$12,$Q$12,$D428/$AE$12)</f>
        <v>0.34638507749621483</v>
      </c>
      <c r="H428" s="18" cm="1">
        <f t="array" ref="H428">ABCCob($O$13,$P$13,$Q$13,$D428/$AE$13)</f>
        <v>0.13934167685727425</v>
      </c>
      <c r="I428" s="18" t="e" cm="1">
        <f t="array" ref="I428">ABCCob($O$14,$P$14,$Q$14,$D428/$AE$14)</f>
        <v>#VALUE!</v>
      </c>
      <c r="J428" s="18" t="e" cm="1">
        <f t="array" ref="J428">ABCCob($O$15,$P$15,$Q$15,$D428/$AE$15)</f>
        <v>#VALUE!</v>
      </c>
      <c r="K428" s="18" t="e" cm="1">
        <f t="array" ref="K428">ABCCob($O$16,$P$16,$Q$16,$D428/$AE$16)</f>
        <v>#VALUE!</v>
      </c>
      <c r="L428" s="18" t="e" cm="1">
        <f t="array" ref="L428">ABCCob($O$17,$P$17,$Q$17,$D428/$AE$17)</f>
        <v>#VALUE!</v>
      </c>
    </row>
    <row r="429" spans="2:12" x14ac:dyDescent="0.3">
      <c r="B429">
        <v>604</v>
      </c>
      <c r="D429" s="15">
        <f t="shared" si="18"/>
        <v>906906.90690690698</v>
      </c>
      <c r="E429" s="18" cm="1">
        <f t="array" ref="E429">ABCCob($O$10,$P$10,$Q$10,$D429/$AE$10)</f>
        <v>0.77399204877034344</v>
      </c>
      <c r="F429" s="18" cm="1">
        <f t="array" ref="F429">ABCCob($O$11,$P$11,$Q$11,$D429/$AE$11)</f>
        <v>0.50305187739773716</v>
      </c>
      <c r="G429" s="18" cm="1">
        <f t="array" ref="G429">ABCCob($O$12,$P$12,$Q$12,$D429/$AE$12)</f>
        <v>0.346208956638</v>
      </c>
      <c r="H429" s="18" cm="1">
        <f t="array" ref="H429">ABCCob($O$13,$P$13,$Q$13,$D429/$AE$13)</f>
        <v>0.13928293759259636</v>
      </c>
      <c r="I429" s="18" t="e" cm="1">
        <f t="array" ref="I429">ABCCob($O$14,$P$14,$Q$14,$D429/$AE$14)</f>
        <v>#VALUE!</v>
      </c>
      <c r="J429" s="18" t="e" cm="1">
        <f t="array" ref="J429">ABCCob($O$15,$P$15,$Q$15,$D429/$AE$15)</f>
        <v>#VALUE!</v>
      </c>
      <c r="K429" s="18" t="e" cm="1">
        <f t="array" ref="K429">ABCCob($O$16,$P$16,$Q$16,$D429/$AE$16)</f>
        <v>#VALUE!</v>
      </c>
      <c r="L429" s="18" t="e" cm="1">
        <f t="array" ref="L429">ABCCob($O$17,$P$17,$Q$17,$D429/$AE$17)</f>
        <v>#VALUE!</v>
      </c>
    </row>
    <row r="430" spans="2:12" x14ac:dyDescent="0.3">
      <c r="B430">
        <v>603</v>
      </c>
      <c r="D430" s="15">
        <f t="shared" si="18"/>
        <v>905405.40540540544</v>
      </c>
      <c r="E430" s="18" cm="1">
        <f t="array" ref="E430">ABCCob($O$10,$P$10,$Q$10,$D430/$AE$10)</f>
        <v>0.77387769379470706</v>
      </c>
      <c r="F430" s="18" cm="1">
        <f t="array" ref="F430">ABCCob($O$11,$P$11,$Q$11,$D430/$AE$11)</f>
        <v>0.50280081649711439</v>
      </c>
      <c r="G430" s="18" cm="1">
        <f t="array" ref="G430">ABCCob($O$12,$P$12,$Q$12,$D430/$AE$12)</f>
        <v>0.34603237789590541</v>
      </c>
      <c r="H430" s="18" cm="1">
        <f t="array" ref="H430">ABCCob($O$13,$P$13,$Q$13,$D430/$AE$13)</f>
        <v>0.1392240586128822</v>
      </c>
      <c r="I430" s="18" t="e" cm="1">
        <f t="array" ref="I430">ABCCob($O$14,$P$14,$Q$14,$D430/$AE$14)</f>
        <v>#VALUE!</v>
      </c>
      <c r="J430" s="18" t="e" cm="1">
        <f t="array" ref="J430">ABCCob($O$15,$P$15,$Q$15,$D430/$AE$15)</f>
        <v>#VALUE!</v>
      </c>
      <c r="K430" s="18" t="e" cm="1">
        <f t="array" ref="K430">ABCCob($O$16,$P$16,$Q$16,$D430/$AE$16)</f>
        <v>#VALUE!</v>
      </c>
      <c r="L430" s="18" t="e" cm="1">
        <f t="array" ref="L430">ABCCob($O$17,$P$17,$Q$17,$D430/$AE$17)</f>
        <v>#VALUE!</v>
      </c>
    </row>
    <row r="431" spans="2:12" x14ac:dyDescent="0.3">
      <c r="B431">
        <v>602</v>
      </c>
      <c r="D431" s="15">
        <f t="shared" si="18"/>
        <v>903903.90390390391</v>
      </c>
      <c r="E431" s="18" cm="1">
        <f t="array" ref="E431">ABCCob($O$10,$P$10,$Q$10,$D431/$AE$10)</f>
        <v>0.77376301003189574</v>
      </c>
      <c r="F431" s="18" cm="1">
        <f t="array" ref="F431">ABCCob($O$11,$P$11,$Q$11,$D431/$AE$11)</f>
        <v>0.50254917231935503</v>
      </c>
      <c r="G431" s="18" cm="1">
        <f t="array" ref="G431">ABCCob($O$12,$P$12,$Q$12,$D431/$AE$12)</f>
        <v>0.34585533957953163</v>
      </c>
      <c r="H431" s="18" cm="1">
        <f t="array" ref="H431">ABCCob($O$13,$P$13,$Q$13,$D431/$AE$13)</f>
        <v>0.13916503941037831</v>
      </c>
      <c r="I431" s="18" t="e" cm="1">
        <f t="array" ref="I431">ABCCob($O$14,$P$14,$Q$14,$D431/$AE$14)</f>
        <v>#VALUE!</v>
      </c>
      <c r="J431" s="18" t="e" cm="1">
        <f t="array" ref="J431">ABCCob($O$15,$P$15,$Q$15,$D431/$AE$15)</f>
        <v>#VALUE!</v>
      </c>
      <c r="K431" s="18" t="e" cm="1">
        <f t="array" ref="K431">ABCCob($O$16,$P$16,$Q$16,$D431/$AE$16)</f>
        <v>#VALUE!</v>
      </c>
      <c r="L431" s="18" t="e" cm="1">
        <f t="array" ref="L431">ABCCob($O$17,$P$17,$Q$17,$D431/$AE$17)</f>
        <v>#VALUE!</v>
      </c>
    </row>
    <row r="432" spans="2:12" x14ac:dyDescent="0.3">
      <c r="B432">
        <v>601</v>
      </c>
      <c r="D432" s="15">
        <f t="shared" si="18"/>
        <v>902402.40240240237</v>
      </c>
      <c r="E432" s="18" cm="1">
        <f t="array" ref="E432">ABCCob($O$10,$P$10,$Q$10,$D432/$AE$10)</f>
        <v>0.77364799603454026</v>
      </c>
      <c r="F432" s="18" cm="1">
        <f t="array" ref="F432">ABCCob($O$11,$P$11,$Q$11,$D432/$AE$11)</f>
        <v>0.50229694283096471</v>
      </c>
      <c r="G432" s="18" cm="1">
        <f t="array" ref="G432">ABCCob($O$12,$P$12,$Q$12,$D432/$AE$12)</f>
        <v>0.34567783999050106</v>
      </c>
      <c r="H432" s="18" cm="1">
        <f t="array" ref="H432">ABCCob($O$13,$P$13,$Q$13,$D432/$AE$13)</f>
        <v>0.13910587947483968</v>
      </c>
      <c r="I432" s="18" t="e" cm="1">
        <f t="array" ref="I432">ABCCob($O$14,$P$14,$Q$14,$D432/$AE$14)</f>
        <v>#VALUE!</v>
      </c>
      <c r="J432" s="18" t="e" cm="1">
        <f t="array" ref="J432">ABCCob($O$15,$P$15,$Q$15,$D432/$AE$15)</f>
        <v>#VALUE!</v>
      </c>
      <c r="K432" s="18" t="e" cm="1">
        <f t="array" ref="K432">ABCCob($O$16,$P$16,$Q$16,$D432/$AE$16)</f>
        <v>#VALUE!</v>
      </c>
      <c r="L432" s="18" t="e" cm="1">
        <f t="array" ref="L432">ABCCob($O$17,$P$17,$Q$17,$D432/$AE$17)</f>
        <v>#VALUE!</v>
      </c>
    </row>
    <row r="433" spans="2:12" x14ac:dyDescent="0.3">
      <c r="B433">
        <v>600</v>
      </c>
      <c r="D433" s="15">
        <f t="shared" si="18"/>
        <v>900900.90090090095</v>
      </c>
      <c r="E433" s="18" cm="1">
        <f t="array" ref="E433">ABCCob($O$10,$P$10,$Q$10,$D433/$AE$10)</f>
        <v>0.77353265034667562</v>
      </c>
      <c r="F433" s="18" cm="1">
        <f t="array" ref="F433">ABCCob($O$11,$P$11,$Q$11,$D433/$AE$11)</f>
        <v>0.50204412598899062</v>
      </c>
      <c r="G433" s="18" cm="1">
        <f t="array" ref="G433">ABCCob($O$12,$P$12,$Q$12,$D433/$AE$12)</f>
        <v>0.34549987742241228</v>
      </c>
      <c r="H433" s="18" cm="1">
        <f t="array" ref="H433">ABCCob($O$13,$P$13,$Q$13,$D433/$AE$13)</f>
        <v>0.1390465782935143</v>
      </c>
      <c r="I433" s="18" t="e" cm="1">
        <f t="array" ref="I433">ABCCob($O$14,$P$14,$Q$14,$D433/$AE$14)</f>
        <v>#VALUE!</v>
      </c>
      <c r="J433" s="18" t="e" cm="1">
        <f t="array" ref="J433">ABCCob($O$15,$P$15,$Q$15,$D433/$AE$15)</f>
        <v>#VALUE!</v>
      </c>
      <c r="K433" s="18" t="e" cm="1">
        <f t="array" ref="K433">ABCCob($O$16,$P$16,$Q$16,$D433/$AE$16)</f>
        <v>#VALUE!</v>
      </c>
      <c r="L433" s="18" t="e" cm="1">
        <f t="array" ref="L433">ABCCob($O$17,$P$17,$Q$17,$D433/$AE$17)</f>
        <v>#VALUE!</v>
      </c>
    </row>
    <row r="434" spans="2:12" x14ac:dyDescent="0.3">
      <c r="B434">
        <v>599</v>
      </c>
      <c r="D434" s="15">
        <f t="shared" si="18"/>
        <v>899399.39939939941</v>
      </c>
      <c r="E434" s="18" cm="1">
        <f t="array" ref="E434">ABCCob($O$10,$P$10,$Q$10,$D434/$AE$10)</f>
        <v>0.77341697150367605</v>
      </c>
      <c r="F434" s="18" cm="1">
        <f t="array" ref="F434">ABCCob($O$11,$P$11,$Q$11,$D434/$AE$11)</f>
        <v>0.50179071974096634</v>
      </c>
      <c r="G434" s="18" cm="1">
        <f t="array" ref="G434">ABCCob($O$12,$P$12,$Q$12,$D434/$AE$12)</f>
        <v>0.34532145016079469</v>
      </c>
      <c r="H434" s="18" cm="1">
        <f t="array" ref="H434">ABCCob($O$13,$P$13,$Q$13,$D434/$AE$13)</f>
        <v>0.13898713535112761</v>
      </c>
      <c r="I434" s="18" t="e" cm="1">
        <f t="array" ref="I434">ABCCob($O$14,$P$14,$Q$14,$D434/$AE$14)</f>
        <v>#VALUE!</v>
      </c>
      <c r="J434" s="18" t="e" cm="1">
        <f t="array" ref="J434">ABCCob($O$15,$P$15,$Q$15,$D434/$AE$15)</f>
        <v>#VALUE!</v>
      </c>
      <c r="K434" s="18" t="e" cm="1">
        <f t="array" ref="K434">ABCCob($O$16,$P$16,$Q$16,$D434/$AE$16)</f>
        <v>#VALUE!</v>
      </c>
      <c r="L434" s="18" t="e" cm="1">
        <f t="array" ref="L434">ABCCob($O$17,$P$17,$Q$17,$D434/$AE$17)</f>
        <v>#VALUE!</v>
      </c>
    </row>
    <row r="435" spans="2:12" x14ac:dyDescent="0.3">
      <c r="B435">
        <v>598</v>
      </c>
      <c r="D435" s="15">
        <f t="shared" si="18"/>
        <v>897897.89789789799</v>
      </c>
      <c r="E435" s="18" cm="1">
        <f t="array" ref="E435">ABCCob($O$10,$P$10,$Q$10,$D435/$AE$10)</f>
        <v>0.77330095803219046</v>
      </c>
      <c r="F435" s="18" cm="1">
        <f t="array" ref="F435">ABCCob($O$11,$P$11,$Q$11,$D435/$AE$11)</f>
        <v>0.50153672202485633</v>
      </c>
      <c r="G435" s="18" cm="1">
        <f t="array" ref="G435">ABCCob($O$12,$P$12,$Q$12,$D435/$AE$12)</f>
        <v>0.34514255648306297</v>
      </c>
      <c r="H435" s="18" cm="1">
        <f t="array" ref="H435">ABCCob($O$13,$P$13,$Q$13,$D435/$AE$13)</f>
        <v>0.13892755012986691</v>
      </c>
      <c r="I435" s="18" t="e" cm="1">
        <f t="array" ref="I435">ABCCob($O$14,$P$14,$Q$14,$D435/$AE$14)</f>
        <v>#VALUE!</v>
      </c>
      <c r="J435" s="18" t="e" cm="1">
        <f t="array" ref="J435">ABCCob($O$15,$P$15,$Q$15,$D435/$AE$15)</f>
        <v>#VALUE!</v>
      </c>
      <c r="K435" s="18" t="e" cm="1">
        <f t="array" ref="K435">ABCCob($O$16,$P$16,$Q$16,$D435/$AE$16)</f>
        <v>#VALUE!</v>
      </c>
      <c r="L435" s="18" t="e" cm="1">
        <f t="array" ref="L435">ABCCob($O$17,$P$17,$Q$17,$D435/$AE$17)</f>
        <v>#VALUE!</v>
      </c>
    </row>
    <row r="436" spans="2:12" x14ac:dyDescent="0.3">
      <c r="B436">
        <v>597</v>
      </c>
      <c r="D436" s="15">
        <f t="shared" si="18"/>
        <v>896396.39639639633</v>
      </c>
      <c r="E436" s="18" cm="1">
        <f t="array" ref="E436">ABCCob($O$10,$P$10,$Q$10,$D436/$AE$10)</f>
        <v>0.77318460845007686</v>
      </c>
      <c r="F436" s="18" cm="1">
        <f t="array" ref="F436">ABCCob($O$11,$P$11,$Q$11,$D436/$AE$11)</f>
        <v>0.50128213076900041</v>
      </c>
      <c r="G436" s="18" cm="1">
        <f t="array" ref="G436">ABCCob($O$12,$P$12,$Q$12,$D436/$AE$12)</f>
        <v>0.34496319465847042</v>
      </c>
      <c r="H436" s="18" cm="1">
        <f t="array" ref="H436">ABCCob($O$13,$P$13,$Q$13,$D436/$AE$13)</f>
        <v>0.13886782210936541</v>
      </c>
      <c r="I436" s="18" t="e" cm="1">
        <f t="array" ref="I436">ABCCob($O$14,$P$14,$Q$14,$D436/$AE$14)</f>
        <v>#VALUE!</v>
      </c>
      <c r="J436" s="18" t="e" cm="1">
        <f t="array" ref="J436">ABCCob($O$15,$P$15,$Q$15,$D436/$AE$15)</f>
        <v>#VALUE!</v>
      </c>
      <c r="K436" s="18" t="e" cm="1">
        <f t="array" ref="K436">ABCCob($O$16,$P$16,$Q$16,$D436/$AE$16)</f>
        <v>#VALUE!</v>
      </c>
      <c r="L436" s="18" t="e" cm="1">
        <f t="array" ref="L436">ABCCob($O$17,$P$17,$Q$17,$D436/$AE$17)</f>
        <v>#VALUE!</v>
      </c>
    </row>
    <row r="437" spans="2:12" x14ac:dyDescent="0.3">
      <c r="B437">
        <v>596</v>
      </c>
      <c r="D437" s="15">
        <f t="shared" si="18"/>
        <v>894894.89489489491</v>
      </c>
      <c r="E437" s="18" cm="1">
        <f t="array" ref="E437">ABCCob($O$10,$P$10,$Q$10,$D437/$AE$10)</f>
        <v>0.77306792126633617</v>
      </c>
      <c r="F437" s="18" cm="1">
        <f t="array" ref="F437">ABCCob($O$11,$P$11,$Q$11,$D437/$AE$11)</f>
        <v>0.5010269438920576</v>
      </c>
      <c r="G437" s="18" cm="1">
        <f t="array" ref="G437">ABCCob($O$12,$P$12,$Q$12,$D437/$AE$12)</f>
        <v>0.34478336294806317</v>
      </c>
      <c r="H437" s="18" cm="1">
        <f t="array" ref="H437">ABCCob($O$13,$P$13,$Q$13,$D437/$AE$13)</f>
        <v>0.13880795076668648</v>
      </c>
      <c r="I437" s="18" t="e" cm="1">
        <f t="array" ref="I437">ABCCob($O$14,$P$14,$Q$14,$D437/$AE$14)</f>
        <v>#VALUE!</v>
      </c>
      <c r="J437" s="18" t="e" cm="1">
        <f t="array" ref="J437">ABCCob($O$15,$P$15,$Q$15,$D437/$AE$15)</f>
        <v>#VALUE!</v>
      </c>
      <c r="K437" s="18" t="e" cm="1">
        <f t="array" ref="K437">ABCCob($O$16,$P$16,$Q$16,$D437/$AE$16)</f>
        <v>#VALUE!</v>
      </c>
      <c r="L437" s="18" t="e" cm="1">
        <f t="array" ref="L437">ABCCob($O$17,$P$17,$Q$17,$D437/$AE$17)</f>
        <v>#VALUE!</v>
      </c>
    </row>
    <row r="438" spans="2:12" x14ac:dyDescent="0.3">
      <c r="B438">
        <v>595</v>
      </c>
      <c r="D438" s="15">
        <f t="shared" si="18"/>
        <v>893393.39339339337</v>
      </c>
      <c r="E438" s="18" cm="1">
        <f t="array" ref="E438">ABCCob($O$10,$P$10,$Q$10,$D438/$AE$10)</f>
        <v>0.77295089498104563</v>
      </c>
      <c r="F438" s="18" cm="1">
        <f t="array" ref="F438">ABCCob($O$11,$P$11,$Q$11,$D438/$AE$11)</f>
        <v>0.50077115930294924</v>
      </c>
      <c r="G438" s="18" cm="1">
        <f t="array" ref="G438">ABCCob($O$12,$P$12,$Q$12,$D438/$AE$12)</f>
        <v>0.34460305960463317</v>
      </c>
      <c r="H438" s="18" cm="1">
        <f t="array" ref="H438">ABCCob($O$13,$P$13,$Q$13,$D438/$AE$13)</f>
        <v>0.13874793557630749</v>
      </c>
      <c r="I438" s="18" t="e" cm="1">
        <f t="array" ref="I438">ABCCob($O$14,$P$14,$Q$14,$D438/$AE$14)</f>
        <v>#VALUE!</v>
      </c>
      <c r="J438" s="18" t="e" cm="1">
        <f t="array" ref="J438">ABCCob($O$15,$P$15,$Q$15,$D438/$AE$15)</f>
        <v>#VALUE!</v>
      </c>
      <c r="K438" s="18" t="e" cm="1">
        <f t="array" ref="K438">ABCCob($O$16,$P$16,$Q$16,$D438/$AE$16)</f>
        <v>#VALUE!</v>
      </c>
      <c r="L438" s="18" t="e" cm="1">
        <f t="array" ref="L438">ABCCob($O$17,$P$17,$Q$17,$D438/$AE$17)</f>
        <v>#VALUE!</v>
      </c>
    </row>
    <row r="439" spans="2:12" x14ac:dyDescent="0.3">
      <c r="B439">
        <v>594</v>
      </c>
      <c r="D439" s="15">
        <f t="shared" si="18"/>
        <v>891891.89189189195</v>
      </c>
      <c r="E439" s="18" cm="1">
        <f t="array" ref="E439">ABCCob($O$10,$P$10,$Q$10,$D439/$AE$10)</f>
        <v>0.77283352808529138</v>
      </c>
      <c r="F439" s="18" cm="1">
        <f t="array" ref="F439">ABCCob($O$11,$P$11,$Q$11,$D439/$AE$11)</f>
        <v>0.50051477490080221</v>
      </c>
      <c r="G439" s="18" cm="1">
        <f t="array" ref="G439">ABCCob($O$12,$P$12,$Q$12,$D439/$AE$12)</f>
        <v>0.34442228287267118</v>
      </c>
      <c r="H439" s="18" cm="1">
        <f t="array" ref="H439">ABCCob($O$13,$P$13,$Q$13,$D439/$AE$13)</f>
        <v>0.13868777601010382</v>
      </c>
      <c r="I439" s="18" t="e" cm="1">
        <f t="array" ref="I439">ABCCob($O$14,$P$14,$Q$14,$D439/$AE$14)</f>
        <v>#VALUE!</v>
      </c>
      <c r="J439" s="18" t="e" cm="1">
        <f t="array" ref="J439">ABCCob($O$15,$P$15,$Q$15,$D439/$AE$15)</f>
        <v>#VALUE!</v>
      </c>
      <c r="K439" s="18" t="e" cm="1">
        <f t="array" ref="K439">ABCCob($O$16,$P$16,$Q$16,$D439/$AE$16)</f>
        <v>#VALUE!</v>
      </c>
      <c r="L439" s="18" t="e" cm="1">
        <f t="array" ref="L439">ABCCob($O$17,$P$17,$Q$17,$D439/$AE$17)</f>
        <v>#VALUE!</v>
      </c>
    </row>
    <row r="440" spans="2:12" x14ac:dyDescent="0.3">
      <c r="B440">
        <v>593</v>
      </c>
      <c r="D440" s="15">
        <f t="shared" si="18"/>
        <v>890390.3903903903</v>
      </c>
      <c r="E440" s="18" cm="1">
        <f t="array" ref="E440">ABCCob($O$10,$P$10,$Q$10,$D440/$AE$10)</f>
        <v>0.77271581906110054</v>
      </c>
      <c r="F440" s="18" cm="1">
        <f t="array" ref="F440">ABCCob($O$11,$P$11,$Q$11,$D440/$AE$11)</f>
        <v>0.50025778857489145</v>
      </c>
      <c r="G440" s="18" cm="1">
        <f t="array" ref="G440">ABCCob($O$12,$P$12,$Q$12,$D440/$AE$12)</f>
        <v>0.34424103098831965</v>
      </c>
      <c r="H440" s="18" cm="1">
        <f t="array" ref="H440">ABCCob($O$13,$P$13,$Q$13,$D440/$AE$13)</f>
        <v>0.13862747153733238</v>
      </c>
      <c r="I440" s="18" t="e" cm="1">
        <f t="array" ref="I440">ABCCob($O$14,$P$14,$Q$14,$D440/$AE$14)</f>
        <v>#VALUE!</v>
      </c>
      <c r="J440" s="18" t="e" cm="1">
        <f t="array" ref="J440">ABCCob($O$15,$P$15,$Q$15,$D440/$AE$15)</f>
        <v>#VALUE!</v>
      </c>
      <c r="K440" s="18" t="e" cm="1">
        <f t="array" ref="K440">ABCCob($O$16,$P$16,$Q$16,$D440/$AE$16)</f>
        <v>#VALUE!</v>
      </c>
      <c r="L440" s="18" t="e" cm="1">
        <f t="array" ref="L440">ABCCob($O$17,$P$17,$Q$17,$D440/$AE$17)</f>
        <v>#VALUE!</v>
      </c>
    </row>
    <row r="441" spans="2:12" x14ac:dyDescent="0.3">
      <c r="B441">
        <v>592</v>
      </c>
      <c r="D441" s="15">
        <f t="shared" si="18"/>
        <v>888888.88888888888</v>
      </c>
      <c r="E441" s="18" cm="1">
        <f t="array" ref="E441">ABCCob($O$10,$P$10,$Q$10,$D441/$AE$10)</f>
        <v>0.77259776638137279</v>
      </c>
      <c r="F441" s="18" cm="1">
        <f t="array" ref="F441">ABCCob($O$11,$P$11,$Q$11,$D441/$AE$11)</f>
        <v>0.50000019820458208</v>
      </c>
      <c r="G441" s="18" cm="1">
        <f t="array" ref="G441">ABCCob($O$12,$P$12,$Q$12,$D441/$AE$12)</f>
        <v>0.34405930217932479</v>
      </c>
      <c r="H441" s="18" cm="1">
        <f t="array" ref="H441">ABCCob($O$13,$P$13,$Q$13,$D441/$AE$13)</f>
        <v>0.1385670216246154</v>
      </c>
      <c r="I441" s="18" t="e" cm="1">
        <f t="array" ref="I441">ABCCob($O$14,$P$14,$Q$14,$D441/$AE$14)</f>
        <v>#VALUE!</v>
      </c>
      <c r="J441" s="18" t="e" cm="1">
        <f t="array" ref="J441">ABCCob($O$15,$P$15,$Q$15,$D441/$AE$15)</f>
        <v>#VALUE!</v>
      </c>
      <c r="K441" s="18" t="e" cm="1">
        <f t="array" ref="K441">ABCCob($O$16,$P$16,$Q$16,$D441/$AE$16)</f>
        <v>#VALUE!</v>
      </c>
      <c r="L441" s="18" t="e" cm="1">
        <f t="array" ref="L441">ABCCob($O$17,$P$17,$Q$17,$D441/$AE$17)</f>
        <v>#VALUE!</v>
      </c>
    </row>
    <row r="442" spans="2:12" x14ac:dyDescent="0.3">
      <c r="B442">
        <v>591</v>
      </c>
      <c r="D442" s="15">
        <f t="shared" si="18"/>
        <v>887387.38738738734</v>
      </c>
      <c r="E442" s="18" cm="1">
        <f t="array" ref="E442">ABCCob($O$10,$P$10,$Q$10,$D442/$AE$10)</f>
        <v>0.77247936850981114</v>
      </c>
      <c r="F442" s="18" cm="1">
        <f t="array" ref="F442">ABCCob($O$11,$P$11,$Q$11,$D442/$AE$11)</f>
        <v>0.49974200165927157</v>
      </c>
      <c r="G442" s="18" cm="1">
        <f t="array" ref="G442">ABCCob($O$12,$P$12,$Q$12,$D442/$AE$12)</f>
        <v>0.34387709466498917</v>
      </c>
      <c r="H442" s="18" cm="1">
        <f t="array" ref="H442">ABCCob($O$13,$P$13,$Q$13,$D442/$AE$13)</f>
        <v>0.13850642573592384</v>
      </c>
      <c r="I442" s="18" t="e" cm="1">
        <f t="array" ref="I442">ABCCob($O$14,$P$14,$Q$14,$D442/$AE$14)</f>
        <v>#VALUE!</v>
      </c>
      <c r="J442" s="18" t="e" cm="1">
        <f t="array" ref="J442">ABCCob($O$15,$P$15,$Q$15,$D442/$AE$15)</f>
        <v>#VALUE!</v>
      </c>
      <c r="K442" s="18" t="e" cm="1">
        <f t="array" ref="K442">ABCCob($O$16,$P$16,$Q$16,$D442/$AE$16)</f>
        <v>#VALUE!</v>
      </c>
      <c r="L442" s="18" t="e" cm="1">
        <f t="array" ref="L442">ABCCob($O$17,$P$17,$Q$17,$D442/$AE$17)</f>
        <v>#VALUE!</v>
      </c>
    </row>
    <row r="443" spans="2:12" x14ac:dyDescent="0.3">
      <c r="B443">
        <v>590</v>
      </c>
      <c r="D443" s="15">
        <f t="shared" si="18"/>
        <v>885885.88588588592</v>
      </c>
      <c r="E443" s="18" cm="1">
        <f t="array" ref="E443">ABCCob($O$10,$P$10,$Q$10,$D443/$AE$10)</f>
        <v>0.77236062390085181</v>
      </c>
      <c r="F443" s="18" cm="1">
        <f t="array" ref="F443">ABCCob($O$11,$P$11,$Q$11,$D443/$AE$11)</f>
        <v>0.49948319679833075</v>
      </c>
      <c r="G443" s="18" cm="1">
        <f t="array" ref="G443">ABCCob($O$12,$P$12,$Q$12,$D443/$AE$12)</f>
        <v>0.34369440665612278</v>
      </c>
      <c r="H443" s="18" cm="1">
        <f t="array" ref="H443">ABCCob($O$13,$P$13,$Q$13,$D443/$AE$13)</f>
        <v>0.13844568333256072</v>
      </c>
      <c r="I443" s="18" t="e" cm="1">
        <f t="array" ref="I443">ABCCob($O$14,$P$14,$Q$14,$D443/$AE$14)</f>
        <v>#VALUE!</v>
      </c>
      <c r="J443" s="18" t="e" cm="1">
        <f t="array" ref="J443">ABCCob($O$15,$P$15,$Q$15,$D443/$AE$15)</f>
        <v>#VALUE!</v>
      </c>
      <c r="K443" s="18" t="e" cm="1">
        <f t="array" ref="K443">ABCCob($O$16,$P$16,$Q$16,$D443/$AE$16)</f>
        <v>#VALUE!</v>
      </c>
      <c r="L443" s="18" t="e" cm="1">
        <f t="array" ref="L443">ABCCob($O$17,$P$17,$Q$17,$D443/$AE$17)</f>
        <v>#VALUE!</v>
      </c>
    </row>
    <row r="444" spans="2:12" x14ac:dyDescent="0.3">
      <c r="B444">
        <v>589</v>
      </c>
      <c r="D444" s="15">
        <f t="shared" si="18"/>
        <v>884384.38438438438</v>
      </c>
      <c r="E444" s="18" cm="1">
        <f t="array" ref="E444">ABCCob($O$10,$P$10,$Q$10,$D444/$AE$10)</f>
        <v>0.77224153099959436</v>
      </c>
      <c r="F444" s="18" cm="1">
        <f t="array" ref="F444">ABCCob($O$11,$P$11,$Q$11,$D444/$AE$11)</f>
        <v>0.49922378147104485</v>
      </c>
      <c r="G444" s="18" cm="1">
        <f t="array" ref="G444">ABCCob($O$12,$P$12,$Q$12,$D444/$AE$12)</f>
        <v>0.34351123635499514</v>
      </c>
      <c r="H444" s="18" cm="1">
        <f t="array" ref="H444">ABCCob($O$13,$P$13,$Q$13,$D444/$AE$13)</f>
        <v>0.13838479387314437</v>
      </c>
      <c r="I444" s="18" t="e" cm="1">
        <f t="array" ref="I444">ABCCob($O$14,$P$14,$Q$14,$D444/$AE$14)</f>
        <v>#VALUE!</v>
      </c>
      <c r="J444" s="18" t="e" cm="1">
        <f t="array" ref="J444">ABCCob($O$15,$P$15,$Q$15,$D444/$AE$15)</f>
        <v>#VALUE!</v>
      </c>
      <c r="K444" s="18" t="e" cm="1">
        <f t="array" ref="K444">ABCCob($O$16,$P$16,$Q$16,$D444/$AE$16)</f>
        <v>#VALUE!</v>
      </c>
      <c r="L444" s="18" t="e" cm="1">
        <f t="array" ref="L444">ABCCob($O$17,$P$17,$Q$17,$D444/$AE$17)</f>
        <v>#VALUE!</v>
      </c>
    </row>
    <row r="445" spans="2:12" x14ac:dyDescent="0.3">
      <c r="B445">
        <v>588</v>
      </c>
      <c r="D445" s="15">
        <f t="shared" si="18"/>
        <v>882882.88288288284</v>
      </c>
      <c r="E445" s="18" cm="1">
        <f t="array" ref="E445">ABCCob($O$10,$P$10,$Q$10,$D445/$AE$10)</f>
        <v>0.77212208824173034</v>
      </c>
      <c r="F445" s="18" cm="1">
        <f t="array" ref="F445">ABCCob($O$11,$P$11,$Q$11,$D445/$AE$11)</f>
        <v>0.4989637535165542</v>
      </c>
      <c r="G445" s="18" cm="1">
        <f t="array" ref="G445">ABCCob($O$12,$P$12,$Q$12,$D445/$AE$12)</f>
        <v>0.34332758195528595</v>
      </c>
      <c r="H445" s="18" cm="1">
        <f t="array" ref="H445">ABCCob($O$13,$P$13,$Q$13,$D445/$AE$13)</f>
        <v>0.13832375681359158</v>
      </c>
      <c r="I445" s="18" t="e" cm="1">
        <f t="array" ref="I445">ABCCob($O$14,$P$14,$Q$14,$D445/$AE$14)</f>
        <v>#VALUE!</v>
      </c>
      <c r="J445" s="18" t="e" cm="1">
        <f t="array" ref="J445">ABCCob($O$15,$P$15,$Q$15,$D445/$AE$15)</f>
        <v>#VALUE!</v>
      </c>
      <c r="K445" s="18" t="e" cm="1">
        <f t="array" ref="K445">ABCCob($O$16,$P$16,$Q$16,$D445/$AE$16)</f>
        <v>#VALUE!</v>
      </c>
      <c r="L445" s="18" t="e" cm="1">
        <f t="array" ref="L445">ABCCob($O$17,$P$17,$Q$17,$D445/$AE$17)</f>
        <v>#VALUE!</v>
      </c>
    </row>
    <row r="446" spans="2:12" x14ac:dyDescent="0.3">
      <c r="B446">
        <v>587</v>
      </c>
      <c r="D446" s="15">
        <f t="shared" si="18"/>
        <v>881381.3813813813</v>
      </c>
      <c r="E446" s="18" cm="1">
        <f t="array" ref="E446">ABCCob($O$10,$P$10,$Q$10,$D446/$AE$10)</f>
        <v>0.77200229405347132</v>
      </c>
      <c r="F446" s="18" cm="1">
        <f t="array" ref="F446">ABCCob($O$11,$P$11,$Q$11,$D446/$AE$11)</f>
        <v>0.49870311076379442</v>
      </c>
      <c r="G446" s="18" cm="1">
        <f t="array" ref="G446">ABCCob($O$12,$P$12,$Q$12,$D446/$AE$12)</f>
        <v>0.34314344164203636</v>
      </c>
      <c r="H446" s="18" cm="1">
        <f t="array" ref="H446">ABCCob($O$13,$P$13,$Q$13,$D446/$AE$13)</f>
        <v>0.13826257160710043</v>
      </c>
      <c r="I446" s="18" t="e" cm="1">
        <f t="array" ref="I446">ABCCob($O$14,$P$14,$Q$14,$D446/$AE$14)</f>
        <v>#VALUE!</v>
      </c>
      <c r="J446" s="18" t="e" cm="1">
        <f t="array" ref="J446">ABCCob($O$15,$P$15,$Q$15,$D446/$AE$15)</f>
        <v>#VALUE!</v>
      </c>
      <c r="K446" s="18" t="e" cm="1">
        <f t="array" ref="K446">ABCCob($O$16,$P$16,$Q$16,$D446/$AE$16)</f>
        <v>#VALUE!</v>
      </c>
      <c r="L446" s="18" t="e" cm="1">
        <f t="array" ref="L446">ABCCob($O$17,$P$17,$Q$17,$D446/$AE$17)</f>
        <v>#VALUE!</v>
      </c>
    </row>
    <row r="447" spans="2:12" x14ac:dyDescent="0.3">
      <c r="B447">
        <v>586</v>
      </c>
      <c r="D447" s="15">
        <f t="shared" si="18"/>
        <v>879879.87987987988</v>
      </c>
      <c r="E447" s="18" cm="1">
        <f t="array" ref="E447">ABCCob($O$10,$P$10,$Q$10,$D447/$AE$10)</f>
        <v>0.77188214685147671</v>
      </c>
      <c r="F447" s="18" cm="1">
        <f t="array" ref="F447">ABCCob($O$11,$P$11,$Q$11,$D447/$AE$11)</f>
        <v>0.49844185103143585</v>
      </c>
      <c r="G447" s="18" cm="1">
        <f t="array" ref="G447">ABCCob($O$12,$P$12,$Q$12,$D447/$AE$12)</f>
        <v>0.34295881359159885</v>
      </c>
      <c r="H447" s="18" cm="1">
        <f t="array" ref="H447">ABCCob($O$13,$P$13,$Q$13,$D447/$AE$13)</f>
        <v>0.13820123770413337</v>
      </c>
      <c r="I447" s="18" t="e" cm="1">
        <f t="array" ref="I447">ABCCob($O$14,$P$14,$Q$14,$D447/$AE$14)</f>
        <v>#VALUE!</v>
      </c>
      <c r="J447" s="18" t="e" cm="1">
        <f t="array" ref="J447">ABCCob($O$15,$P$15,$Q$15,$D447/$AE$15)</f>
        <v>#VALUE!</v>
      </c>
      <c r="K447" s="18" t="e" cm="1">
        <f t="array" ref="K447">ABCCob($O$16,$P$16,$Q$16,$D447/$AE$16)</f>
        <v>#VALUE!</v>
      </c>
      <c r="L447" s="18" t="e" cm="1">
        <f t="array" ref="L447">ABCCob($O$17,$P$17,$Q$17,$D447/$AE$17)</f>
        <v>#VALUE!</v>
      </c>
    </row>
    <row r="448" spans="2:12" x14ac:dyDescent="0.3">
      <c r="B448">
        <v>585</v>
      </c>
      <c r="D448" s="15">
        <f t="shared" si="18"/>
        <v>878378.37837837834</v>
      </c>
      <c r="E448" s="18" cm="1">
        <f t="array" ref="E448">ABCCob($O$10,$P$10,$Q$10,$D448/$AE$10)</f>
        <v>0.77176164504278066</v>
      </c>
      <c r="F448" s="18" cm="1">
        <f t="array" ref="F448">ABCCob($O$11,$P$11,$Q$11,$D448/$AE$11)</f>
        <v>0.49817997212782306</v>
      </c>
      <c r="G448" s="18" cm="1">
        <f t="array" ref="G448">ABCCob($O$12,$P$12,$Q$12,$D448/$AE$12)</f>
        <v>0.34277369597158797</v>
      </c>
      <c r="H448" s="18" cm="1">
        <f t="array" ref="H448">ABCCob($O$13,$P$13,$Q$13,$D448/$AE$13)</f>
        <v>0.13813975455239963</v>
      </c>
      <c r="I448" s="18" t="e" cm="1">
        <f t="array" ref="I448">ABCCob($O$14,$P$14,$Q$14,$D448/$AE$14)</f>
        <v>#VALUE!</v>
      </c>
      <c r="J448" s="18" t="e" cm="1">
        <f t="array" ref="J448">ABCCob($O$15,$P$15,$Q$15,$D448/$AE$15)</f>
        <v>#VALUE!</v>
      </c>
      <c r="K448" s="18" t="e" cm="1">
        <f t="array" ref="K448">ABCCob($O$16,$P$16,$Q$16,$D448/$AE$16)</f>
        <v>#VALUE!</v>
      </c>
      <c r="L448" s="18" t="e" cm="1">
        <f t="array" ref="L448">ABCCob($O$17,$P$17,$Q$17,$D448/$AE$17)</f>
        <v>#VALUE!</v>
      </c>
    </row>
    <row r="449" spans="2:12" x14ac:dyDescent="0.3">
      <c r="B449">
        <v>584</v>
      </c>
      <c r="D449" s="15">
        <f t="shared" si="18"/>
        <v>876876.87687687692</v>
      </c>
      <c r="E449" s="18" cm="1">
        <f t="array" ref="E449">ABCCob($O$10,$P$10,$Q$10,$D449/$AE$10)</f>
        <v>0.77164078702471839</v>
      </c>
      <c r="F449" s="18" cm="1">
        <f t="array" ref="F449">ABCCob($O$11,$P$11,$Q$11,$D449/$AE$11)</f>
        <v>0.49791747185091367</v>
      </c>
      <c r="G449" s="18" cm="1">
        <f t="array" ref="G449">ABCCob($O$12,$P$12,$Q$12,$D449/$AE$12)</f>
        <v>0.34258808694082993</v>
      </c>
      <c r="H449" s="18" cm="1">
        <f t="array" ref="H449">ABCCob($O$13,$P$13,$Q$13,$D449/$AE$13)</f>
        <v>0.13807812159683813</v>
      </c>
      <c r="I449" s="18" t="e" cm="1">
        <f t="array" ref="I449">ABCCob($O$14,$P$14,$Q$14,$D449/$AE$14)</f>
        <v>#VALUE!</v>
      </c>
      <c r="J449" s="18" t="e" cm="1">
        <f t="array" ref="J449">ABCCob($O$15,$P$15,$Q$15,$D449/$AE$15)</f>
        <v>#VALUE!</v>
      </c>
      <c r="K449" s="18" t="e" cm="1">
        <f t="array" ref="K449">ABCCob($O$16,$P$16,$Q$16,$D449/$AE$16)</f>
        <v>#VALUE!</v>
      </c>
      <c r="L449" s="18" t="e" cm="1">
        <f t="array" ref="L449">ABCCob($O$17,$P$17,$Q$17,$D449/$AE$17)</f>
        <v>#VALUE!</v>
      </c>
    </row>
    <row r="450" spans="2:12" x14ac:dyDescent="0.3">
      <c r="B450">
        <v>583</v>
      </c>
      <c r="D450" s="15">
        <f t="shared" si="18"/>
        <v>875375.37537537527</v>
      </c>
      <c r="E450" s="18" cm="1">
        <f t="array" ref="E450">ABCCob($O$10,$P$10,$Q$10,$D450/$AE$10)</f>
        <v>0.77151957118485137</v>
      </c>
      <c r="F450" s="18" cm="1">
        <f t="array" ref="F450">ABCCob($O$11,$P$11,$Q$11,$D450/$AE$11)</f>
        <v>0.49765434798821678</v>
      </c>
      <c r="G450" s="18" cm="1">
        <f t="array" ref="G450">ABCCob($O$12,$P$12,$Q$12,$D450/$AE$12)</f>
        <v>0.34240198464931204</v>
      </c>
      <c r="H450" s="18" cm="1">
        <f t="array" ref="H450">ABCCob($O$13,$P$13,$Q$13,$D450/$AE$13)</f>
        <v>0.13801633827959958</v>
      </c>
      <c r="I450" s="18" t="e" cm="1">
        <f t="array" ref="I450">ABCCob($O$14,$P$14,$Q$14,$D450/$AE$14)</f>
        <v>#VALUE!</v>
      </c>
      <c r="J450" s="18" t="e" cm="1">
        <f t="array" ref="J450">ABCCob($O$15,$P$15,$Q$15,$D450/$AE$15)</f>
        <v>#VALUE!</v>
      </c>
      <c r="K450" s="18" t="e" cm="1">
        <f t="array" ref="K450">ABCCob($O$16,$P$16,$Q$16,$D450/$AE$16)</f>
        <v>#VALUE!</v>
      </c>
      <c r="L450" s="18" t="e" cm="1">
        <f t="array" ref="L450">ABCCob($O$17,$P$17,$Q$17,$D450/$AE$17)</f>
        <v>#VALUE!</v>
      </c>
    </row>
    <row r="451" spans="2:12" x14ac:dyDescent="0.3">
      <c r="B451">
        <v>582</v>
      </c>
      <c r="D451" s="15">
        <f t="shared" si="18"/>
        <v>873873.87387387385</v>
      </c>
      <c r="E451" s="18" cm="1">
        <f t="array" ref="E451">ABCCob($O$10,$P$10,$Q$10,$D451/$AE$10)</f>
        <v>0.77139799590089297</v>
      </c>
      <c r="F451" s="18" cm="1">
        <f t="array" ref="F451">ABCCob($O$11,$P$11,$Q$11,$D451/$AE$11)</f>
        <v>0.49739059831673094</v>
      </c>
      <c r="G451" s="18" cm="1">
        <f t="array" ref="G451">ABCCob($O$12,$P$12,$Q$12,$D451/$AE$12)</f>
        <v>0.342215387238132</v>
      </c>
      <c r="H451" s="18" cm="1">
        <f t="array" ref="H451">ABCCob($O$13,$P$13,$Q$13,$D451/$AE$13)</f>
        <v>0.13795440404002915</v>
      </c>
      <c r="I451" s="18" t="e" cm="1">
        <f t="array" ref="I451">ABCCob($O$14,$P$14,$Q$14,$D451/$AE$14)</f>
        <v>#VALUE!</v>
      </c>
      <c r="J451" s="18" t="e" cm="1">
        <f t="array" ref="J451">ABCCob($O$15,$P$15,$Q$15,$D451/$AE$15)</f>
        <v>#VALUE!</v>
      </c>
      <c r="K451" s="18" t="e" cm="1">
        <f t="array" ref="K451">ABCCob($O$16,$P$16,$Q$16,$D451/$AE$16)</f>
        <v>#VALUE!</v>
      </c>
      <c r="L451" s="18" t="e" cm="1">
        <f t="array" ref="L451">ABCCob($O$17,$P$17,$Q$17,$D451/$AE$17)</f>
        <v>#VALUE!</v>
      </c>
    </row>
    <row r="452" spans="2:12" x14ac:dyDescent="0.3">
      <c r="B452">
        <v>581</v>
      </c>
      <c r="D452" s="15">
        <f t="shared" si="18"/>
        <v>872372.37237237231</v>
      </c>
      <c r="E452" s="18" cm="1">
        <f t="array" ref="E452">ABCCob($O$10,$P$10,$Q$10,$D452/$AE$10)</f>
        <v>0.77127605954063172</v>
      </c>
      <c r="F452" s="18" cm="1">
        <f t="array" ref="F452">ABCCob($O$11,$P$11,$Q$11,$D452/$AE$11)</f>
        <v>0.49712622060288153</v>
      </c>
      <c r="G452" s="18" cm="1">
        <f t="array" ref="G452">ABCCob($O$12,$P$12,$Q$12,$D452/$AE$12)</f>
        <v>0.34202829283944675</v>
      </c>
      <c r="H452" s="18" cm="1">
        <f t="array" ref="H452">ABCCob($O$13,$P$13,$Q$13,$D452/$AE$13)</f>
        <v>0.13789231831464827</v>
      </c>
      <c r="I452" s="18" t="e" cm="1">
        <f t="array" ref="I452">ABCCob($O$14,$P$14,$Q$14,$D452/$AE$14)</f>
        <v>#VALUE!</v>
      </c>
      <c r="J452" s="18" t="e" cm="1">
        <f t="array" ref="J452">ABCCob($O$15,$P$15,$Q$15,$D452/$AE$15)</f>
        <v>#VALUE!</v>
      </c>
      <c r="K452" s="18" t="e" cm="1">
        <f t="array" ref="K452">ABCCob($O$16,$P$16,$Q$16,$D452/$AE$16)</f>
        <v>#VALUE!</v>
      </c>
      <c r="L452" s="18" t="e" cm="1">
        <f t="array" ref="L452">ABCCob($O$17,$P$17,$Q$17,$D452/$AE$17)</f>
        <v>#VALUE!</v>
      </c>
    </row>
    <row r="453" spans="2:12" x14ac:dyDescent="0.3">
      <c r="B453">
        <v>580</v>
      </c>
      <c r="D453" s="15">
        <f t="shared" si="18"/>
        <v>870870.87087087089</v>
      </c>
      <c r="E453" s="18" cm="1">
        <f t="array" ref="E453">ABCCob($O$10,$P$10,$Q$10,$D453/$AE$10)</f>
        <v>0.77115376046185546</v>
      </c>
      <c r="F453" s="18" cm="1">
        <f t="array" ref="F453">ABCCob($O$11,$P$11,$Q$11,$D453/$AE$11)</f>
        <v>0.49686121260245825</v>
      </c>
      <c r="G453" s="18" cm="1">
        <f t="array" ref="G453">ABCCob($O$12,$P$12,$Q$12,$D453/$AE$12)</f>
        <v>0.34184069957642099</v>
      </c>
      <c r="H453" s="18" cm="1">
        <f t="array" ref="H453">ABCCob($O$13,$P$13,$Q$13,$D453/$AE$13)</f>
        <v>0.137830080537137</v>
      </c>
      <c r="I453" s="18" t="e" cm="1">
        <f t="array" ref="I453">ABCCob($O$14,$P$14,$Q$14,$D453/$AE$14)</f>
        <v>#VALUE!</v>
      </c>
      <c r="J453" s="18" t="e" cm="1">
        <f t="array" ref="J453">ABCCob($O$15,$P$15,$Q$15,$D453/$AE$15)</f>
        <v>#VALUE!</v>
      </c>
      <c r="K453" s="18" t="e" cm="1">
        <f t="array" ref="K453">ABCCob($O$16,$P$16,$Q$16,$D453/$AE$16)</f>
        <v>#VALUE!</v>
      </c>
      <c r="L453" s="18" t="e" cm="1">
        <f t="array" ref="L453">ABCCob($O$17,$P$17,$Q$17,$D453/$AE$17)</f>
        <v>#VALUE!</v>
      </c>
    </row>
    <row r="454" spans="2:12" x14ac:dyDescent="0.3">
      <c r="B454">
        <v>579</v>
      </c>
      <c r="D454" s="15">
        <f t="shared" si="18"/>
        <v>869369.36936936947</v>
      </c>
      <c r="E454" s="18" cm="1">
        <f t="array" ref="E454">ABCCob($O$10,$P$10,$Q$10,$D454/$AE$10)</f>
        <v>0.77103109701227368</v>
      </c>
      <c r="F454" s="18" cm="1">
        <f t="array" ref="F454">ABCCob($O$11,$P$11,$Q$11,$D454/$AE$11)</f>
        <v>0.49659557206055133</v>
      </c>
      <c r="G454" s="18" cm="1">
        <f t="array" ref="G454">ABCCob($O$12,$P$12,$Q$12,$D454/$AE$12)</f>
        <v>0.34165260556317512</v>
      </c>
      <c r="H454" s="18" cm="1">
        <f t="array" ref="H454">ABCCob($O$13,$P$13,$Q$13,$D454/$AE$13)</f>
        <v>0.13776769013831572</v>
      </c>
      <c r="I454" s="18" t="e" cm="1">
        <f t="array" ref="I454">ABCCob($O$14,$P$14,$Q$14,$D454/$AE$14)</f>
        <v>#VALUE!</v>
      </c>
      <c r="J454" s="18" t="e" cm="1">
        <f t="array" ref="J454">ABCCob($O$15,$P$15,$Q$15,$D454/$AE$15)</f>
        <v>#VALUE!</v>
      </c>
      <c r="K454" s="18" t="e" cm="1">
        <f t="array" ref="K454">ABCCob($O$16,$P$16,$Q$16,$D454/$AE$16)</f>
        <v>#VALUE!</v>
      </c>
      <c r="L454" s="18" t="e" cm="1">
        <f t="array" ref="L454">ABCCob($O$17,$P$17,$Q$17,$D454/$AE$17)</f>
        <v>#VALUE!</v>
      </c>
    </row>
    <row r="455" spans="2:12" x14ac:dyDescent="0.3">
      <c r="B455">
        <v>578</v>
      </c>
      <c r="D455" s="15">
        <f t="shared" si="18"/>
        <v>867867.86786786781</v>
      </c>
      <c r="E455" s="18" cm="1">
        <f t="array" ref="E455">ABCCob($O$10,$P$10,$Q$10,$D455/$AE$10)</f>
        <v>0.77090806752944008</v>
      </c>
      <c r="F455" s="18" cm="1">
        <f t="array" ref="F455">ABCCob($O$11,$P$11,$Q$11,$D455/$AE$11)</f>
        <v>0.49632929671148801</v>
      </c>
      <c r="G455" s="18" cm="1">
        <f t="array" ref="G455">ABCCob($O$12,$P$12,$Q$12,$D455/$AE$12)</f>
        <v>0.34146400890473333</v>
      </c>
      <c r="H455" s="18" cm="1">
        <f t="array" ref="H455">ABCCob($O$13,$P$13,$Q$13,$D455/$AE$13)</f>
        <v>0.13770514654612695</v>
      </c>
      <c r="I455" s="18" t="e" cm="1">
        <f t="array" ref="I455">ABCCob($O$14,$P$14,$Q$14,$D455/$AE$14)</f>
        <v>#VALUE!</v>
      </c>
      <c r="J455" s="18" t="e" cm="1">
        <f t="array" ref="J455">ABCCob($O$15,$P$15,$Q$15,$D455/$AE$15)</f>
        <v>#VALUE!</v>
      </c>
      <c r="K455" s="18" t="e" cm="1">
        <f t="array" ref="K455">ABCCob($O$16,$P$16,$Q$16,$D455/$AE$16)</f>
        <v>#VALUE!</v>
      </c>
      <c r="L455" s="18" t="e" cm="1">
        <f t="array" ref="L455">ABCCob($O$17,$P$17,$Q$17,$D455/$AE$17)</f>
        <v>#VALUE!</v>
      </c>
    </row>
    <row r="456" spans="2:12" x14ac:dyDescent="0.3">
      <c r="B456">
        <v>577</v>
      </c>
      <c r="D456" s="15">
        <f t="shared" si="18"/>
        <v>866366.36636636627</v>
      </c>
      <c r="E456" s="18" cm="1">
        <f t="array" ref="E456">ABCCob($O$10,$P$10,$Q$10,$D456/$AE$10)</f>
        <v>0.77078467034067311</v>
      </c>
      <c r="F456" s="18" cm="1">
        <f t="array" ref="F456">ABCCob($O$11,$P$11,$Q$11,$D456/$AE$11)</f>
        <v>0.4960623842787682</v>
      </c>
      <c r="G456" s="18" cm="1">
        <f t="array" ref="G456">ABCCob($O$12,$P$12,$Q$12,$D456/$AE$12)</f>
        <v>0.34127490769697116</v>
      </c>
      <c r="H456" s="18" cm="1">
        <f t="array" ref="H456">ABCCob($O$13,$P$13,$Q$13,$D456/$AE$13)</f>
        <v>0.13764244918561708</v>
      </c>
      <c r="I456" s="18" t="e" cm="1">
        <f t="array" ref="I456">ABCCob($O$14,$P$14,$Q$14,$D456/$AE$14)</f>
        <v>#VALUE!</v>
      </c>
      <c r="J456" s="18" t="e" cm="1">
        <f t="array" ref="J456">ABCCob($O$15,$P$15,$Q$15,$D456/$AE$15)</f>
        <v>#VALUE!</v>
      </c>
      <c r="K456" s="18" t="e" cm="1">
        <f t="array" ref="K456">ABCCob($O$16,$P$16,$Q$16,$D456/$AE$16)</f>
        <v>#VALUE!</v>
      </c>
      <c r="L456" s="18" t="e" cm="1">
        <f t="array" ref="L456">ABCCob($O$17,$P$17,$Q$17,$D456/$AE$17)</f>
        <v>#VALUE!</v>
      </c>
    </row>
    <row r="457" spans="2:12" x14ac:dyDescent="0.3">
      <c r="B457">
        <v>576</v>
      </c>
      <c r="D457" s="15">
        <f t="shared" si="18"/>
        <v>864864.86486486485</v>
      </c>
      <c r="E457" s="18" cm="1">
        <f t="array" ref="E457">ABCCob($O$10,$P$10,$Q$10,$D457/$AE$10)</f>
        <v>0.77066090376297747</v>
      </c>
      <c r="F457" s="18" cm="1">
        <f t="array" ref="F457">ABCCob($O$11,$P$11,$Q$11,$D457/$AE$11)</f>
        <v>0.49579483247499972</v>
      </c>
      <c r="G457" s="18" cm="1">
        <f t="array" ref="G457">ABCCob($O$12,$P$12,$Q$12,$D457/$AE$12)</f>
        <v>0.34108530002656234</v>
      </c>
      <c r="H457" s="18" cm="1">
        <f t="array" ref="H457">ABCCob($O$13,$P$13,$Q$13,$D457/$AE$13)</f>
        <v>0.13757959747891757</v>
      </c>
      <c r="I457" s="18" t="e" cm="1">
        <f t="array" ref="I457">ABCCob($O$14,$P$14,$Q$14,$D457/$AE$14)</f>
        <v>#VALUE!</v>
      </c>
      <c r="J457" s="18" t="e" cm="1">
        <f t="array" ref="J457">ABCCob($O$15,$P$15,$Q$15,$D457/$AE$15)</f>
        <v>#VALUE!</v>
      </c>
      <c r="K457" s="18" t="e" cm="1">
        <f t="array" ref="K457">ABCCob($O$16,$P$16,$Q$16,$D457/$AE$16)</f>
        <v>#VALUE!</v>
      </c>
      <c r="L457" s="18" t="e" cm="1">
        <f t="array" ref="L457">ABCCob($O$17,$P$17,$Q$17,$D457/$AE$17)</f>
        <v>#VALUE!</v>
      </c>
    </row>
    <row r="458" spans="2:12" x14ac:dyDescent="0.3">
      <c r="B458">
        <v>575</v>
      </c>
      <c r="D458" s="15">
        <f t="shared" si="18"/>
        <v>863363.36336336343</v>
      </c>
      <c r="E458" s="18" cm="1">
        <f t="array" ref="E458">ABCCob($O$10,$P$10,$Q$10,$D458/$AE$10)</f>
        <v>0.77053676610296296</v>
      </c>
      <c r="F458" s="18" cm="1">
        <f t="array" ref="F458">ABCCob($O$11,$P$11,$Q$11,$D458/$AE$11)</f>
        <v>0.49552663900183308</v>
      </c>
      <c r="G458" s="18" cm="1">
        <f t="array" ref="G458">ABCCob($O$12,$P$12,$Q$12,$D458/$AE$12)</f>
        <v>0.34089518397092561</v>
      </c>
      <c r="H458" s="18" cm="1">
        <f t="array" ref="H458">ABCCob($O$13,$P$13,$Q$13,$D458/$AE$13)</f>
        <v>0.13751659084522661</v>
      </c>
      <c r="I458" s="18" t="e" cm="1">
        <f t="array" ref="I458">ABCCob($O$14,$P$14,$Q$14,$D458/$AE$14)</f>
        <v>#VALUE!</v>
      </c>
      <c r="J458" s="18" t="e" cm="1">
        <f t="array" ref="J458">ABCCob($O$15,$P$15,$Q$15,$D458/$AE$15)</f>
        <v>#VALUE!</v>
      </c>
      <c r="K458" s="18" t="e" cm="1">
        <f t="array" ref="K458">ABCCob($O$16,$P$16,$Q$16,$D458/$AE$16)</f>
        <v>#VALUE!</v>
      </c>
      <c r="L458" s="18" t="e" cm="1">
        <f t="array" ref="L458">ABCCob($O$17,$P$17,$Q$17,$D458/$AE$17)</f>
        <v>#VALUE!</v>
      </c>
    </row>
    <row r="459" spans="2:12" x14ac:dyDescent="0.3">
      <c r="B459">
        <v>574</v>
      </c>
      <c r="D459" s="15">
        <f t="shared" si="18"/>
        <v>861861.86186186189</v>
      </c>
      <c r="E459" s="18" cm="1">
        <f t="array" ref="E459">ABCCob($O$10,$P$10,$Q$10,$D459/$AE$10)</f>
        <v>0.77041225565676452</v>
      </c>
      <c r="F459" s="18" cm="1">
        <f t="array" ref="F459">ABCCob($O$11,$P$11,$Q$11,$D459/$AE$11)</f>
        <v>0.49525780154989602</v>
      </c>
      <c r="G459" s="18" cm="1">
        <f t="array" ref="G459">ABCCob($O$12,$P$12,$Q$12,$D459/$AE$12)</f>
        <v>0.34070455759817148</v>
      </c>
      <c r="H459" s="18" cm="1">
        <f t="array" ref="H459">ABCCob($O$13,$P$13,$Q$13,$D459/$AE$13)</f>
        <v>0.13745342870079003</v>
      </c>
      <c r="I459" s="18" t="e" cm="1">
        <f t="array" ref="I459">ABCCob($O$14,$P$14,$Q$14,$D459/$AE$14)</f>
        <v>#VALUE!</v>
      </c>
      <c r="J459" s="18" t="e" cm="1">
        <f t="array" ref="J459">ABCCob($O$15,$P$15,$Q$15,$D459/$AE$15)</f>
        <v>#VALUE!</v>
      </c>
      <c r="K459" s="18" t="e" cm="1">
        <f t="array" ref="K459">ABCCob($O$16,$P$16,$Q$16,$D459/$AE$16)</f>
        <v>#VALUE!</v>
      </c>
      <c r="L459" s="18" t="e" cm="1">
        <f t="array" ref="L459">ABCCob($O$17,$P$17,$Q$17,$D459/$AE$17)</f>
        <v>#VALUE!</v>
      </c>
    </row>
    <row r="460" spans="2:12" x14ac:dyDescent="0.3">
      <c r="B460">
        <v>573</v>
      </c>
      <c r="D460" s="15">
        <f t="shared" si="18"/>
        <v>860360.36036036024</v>
      </c>
      <c r="E460" s="18" cm="1">
        <f t="array" ref="E460">ABCCob($O$10,$P$10,$Q$10,$D460/$AE$10)</f>
        <v>0.77028737070995967</v>
      </c>
      <c r="F460" s="18" cm="1">
        <f t="array" ref="F460">ABCCob($O$11,$P$11,$Q$11,$D460/$AE$11)</f>
        <v>0.49498831779872698</v>
      </c>
      <c r="G460" s="18" cm="1">
        <f t="array" ref="G460">ABCCob($O$12,$P$12,$Q$12,$D460/$AE$12)</f>
        <v>0.34051341896704795</v>
      </c>
      <c r="H460" s="18" cm="1">
        <f t="array" ref="H460">ABCCob($O$13,$P$13,$Q$13,$D460/$AE$13)</f>
        <v>0.13739011045888255</v>
      </c>
      <c r="I460" s="18" t="e" cm="1">
        <f t="array" ref="I460">ABCCob($O$14,$P$14,$Q$14,$D460/$AE$14)</f>
        <v>#VALUE!</v>
      </c>
      <c r="J460" s="18" t="e" cm="1">
        <f t="array" ref="J460">ABCCob($O$15,$P$15,$Q$15,$D460/$AE$15)</f>
        <v>#VALUE!</v>
      </c>
      <c r="K460" s="18" t="e" cm="1">
        <f t="array" ref="K460">ABCCob($O$16,$P$16,$Q$16,$D460/$AE$16)</f>
        <v>#VALUE!</v>
      </c>
      <c r="L460" s="18" t="e" cm="1">
        <f t="array" ref="L460">ABCCob($O$17,$P$17,$Q$17,$D460/$AE$17)</f>
        <v>#VALUE!</v>
      </c>
    </row>
    <row r="461" spans="2:12" x14ac:dyDescent="0.3">
      <c r="B461">
        <v>572</v>
      </c>
      <c r="D461" s="15">
        <f t="shared" si="18"/>
        <v>858858.85885885882</v>
      </c>
      <c r="E461" s="18" cm="1">
        <f t="array" ref="E461">ABCCob($O$10,$P$10,$Q$10,$D461/$AE$10)</f>
        <v>0.77016210953748698</v>
      </c>
      <c r="F461" s="18" cm="1">
        <f t="array" ref="F461">ABCCob($O$11,$P$11,$Q$11,$D461/$AE$11)</f>
        <v>0.49471818541670914</v>
      </c>
      <c r="G461" s="18" cm="1">
        <f t="array" ref="G461">ABCCob($O$12,$P$12,$Q$12,$D461/$AE$12)</f>
        <v>0.34032176612688653</v>
      </c>
      <c r="H461" s="18" cm="1">
        <f t="array" ref="H461">ABCCob($O$13,$P$13,$Q$13,$D461/$AE$13)</f>
        <v>0.13732663552978858</v>
      </c>
      <c r="I461" s="18" t="e" cm="1">
        <f t="array" ref="I461">ABCCob($O$14,$P$14,$Q$14,$D461/$AE$14)</f>
        <v>#VALUE!</v>
      </c>
      <c r="J461" s="18" t="e" cm="1">
        <f t="array" ref="J461">ABCCob($O$15,$P$15,$Q$15,$D461/$AE$15)</f>
        <v>#VALUE!</v>
      </c>
      <c r="K461" s="18" t="e" cm="1">
        <f t="array" ref="K461">ABCCob($O$16,$P$16,$Q$16,$D461/$AE$16)</f>
        <v>#VALUE!</v>
      </c>
      <c r="L461" s="18" t="e" cm="1">
        <f t="array" ref="L461">ABCCob($O$17,$P$17,$Q$17,$D461/$AE$17)</f>
        <v>#VALUE!</v>
      </c>
    </row>
    <row r="462" spans="2:12" x14ac:dyDescent="0.3">
      <c r="B462">
        <v>571</v>
      </c>
      <c r="D462" s="15">
        <f t="shared" si="18"/>
        <v>857357.3573573574</v>
      </c>
      <c r="E462" s="18" cm="1">
        <f t="array" ref="E462">ABCCob($O$10,$P$10,$Q$10,$D462/$AE$10)</f>
        <v>0.77003647040356182</v>
      </c>
      <c r="F462" s="18" cm="1">
        <f t="array" ref="F462">ABCCob($O$11,$P$11,$Q$11,$D462/$AE$11)</f>
        <v>0.49444740206100257</v>
      </c>
      <c r="G462" s="18" cm="1">
        <f t="array" ref="G462">ABCCob($O$12,$P$12,$Q$12,$D462/$AE$12)</f>
        <v>0.34012959711754737</v>
      </c>
      <c r="H462" s="18" cm="1">
        <f t="array" ref="H462">ABCCob($O$13,$P$13,$Q$13,$D462/$AE$13)</f>
        <v>0.13726300332078289</v>
      </c>
      <c r="I462" s="18" t="e" cm="1">
        <f t="array" ref="I462">ABCCob($O$14,$P$14,$Q$14,$D462/$AE$14)</f>
        <v>#VALUE!</v>
      </c>
      <c r="J462" s="18" t="e" cm="1">
        <f t="array" ref="J462">ABCCob($O$15,$P$15,$Q$15,$D462/$AE$15)</f>
        <v>#VALUE!</v>
      </c>
      <c r="K462" s="18" t="e" cm="1">
        <f t="array" ref="K462">ABCCob($O$16,$P$16,$Q$16,$D462/$AE$16)</f>
        <v>#VALUE!</v>
      </c>
      <c r="L462" s="18" t="e" cm="1">
        <f t="array" ref="L462">ABCCob($O$17,$P$17,$Q$17,$D462/$AE$17)</f>
        <v>#VALUE!</v>
      </c>
    </row>
    <row r="463" spans="2:12" x14ac:dyDescent="0.3">
      <c r="B463">
        <v>570</v>
      </c>
      <c r="D463" s="15">
        <f t="shared" si="18"/>
        <v>855855.85585585586</v>
      </c>
      <c r="E463" s="18" cm="1">
        <f t="array" ref="E463">ABCCob($O$10,$P$10,$Q$10,$D463/$AE$10)</f>
        <v>0.7699104515615931</v>
      </c>
      <c r="F463" s="18" cm="1">
        <f t="array" ref="F463">ABCCob($O$11,$P$11,$Q$11,$D463/$AE$11)</f>
        <v>0.49417596537747716</v>
      </c>
      <c r="G463" s="18" cm="1">
        <f t="array" ref="G463">ABCCob($O$12,$P$12,$Q$12,$D463/$AE$12)</f>
        <v>0.33993690996936438</v>
      </c>
      <c r="H463" s="18" cm="1">
        <f t="array" ref="H463">ABCCob($O$13,$P$13,$Q$13,$D463/$AE$13)</f>
        <v>0.13719921323611142</v>
      </c>
      <c r="I463" s="18" t="e" cm="1">
        <f t="array" ref="I463">ABCCob($O$14,$P$14,$Q$14,$D463/$AE$14)</f>
        <v>#VALUE!</v>
      </c>
      <c r="J463" s="18" t="e" cm="1">
        <f t="array" ref="J463">ABCCob($O$15,$P$15,$Q$15,$D463/$AE$15)</f>
        <v>#VALUE!</v>
      </c>
      <c r="K463" s="18" t="e" cm="1">
        <f t="array" ref="K463">ABCCob($O$16,$P$16,$Q$16,$D463/$AE$16)</f>
        <v>#VALUE!</v>
      </c>
      <c r="L463" s="18" t="e" cm="1">
        <f t="array" ref="L463">ABCCob($O$17,$P$17,$Q$17,$D463/$AE$17)</f>
        <v>#VALUE!</v>
      </c>
    </row>
    <row r="464" spans="2:12" x14ac:dyDescent="0.3">
      <c r="B464">
        <v>569</v>
      </c>
      <c r="D464" s="15">
        <f t="shared" si="18"/>
        <v>854354.35435435444</v>
      </c>
      <c r="E464" s="18" cm="1">
        <f t="array" ref="E464">ABCCob($O$10,$P$10,$Q$10,$D464/$AE$10)</f>
        <v>0.76978405125409843</v>
      </c>
      <c r="F464" s="18" cm="1">
        <f t="array" ref="F464">ABCCob($O$11,$P$11,$Q$11,$D464/$AE$11)</f>
        <v>0.49390387300064464</v>
      </c>
      <c r="G464" s="18" cm="1">
        <f t="array" ref="G464">ABCCob($O$12,$P$12,$Q$12,$D464/$AE$12)</f>
        <v>0.33974370270308996</v>
      </c>
      <c r="H464" s="18" cm="1">
        <f t="array" ref="H464">ABCCob($O$13,$P$13,$Q$13,$D464/$AE$13)</f>
        <v>0.13713526467697149</v>
      </c>
      <c r="I464" s="18" t="e" cm="1">
        <f t="array" ref="I464">ABCCob($O$14,$P$14,$Q$14,$D464/$AE$14)</f>
        <v>#VALUE!</v>
      </c>
      <c r="J464" s="18" t="e" cm="1">
        <f t="array" ref="J464">ABCCob($O$15,$P$15,$Q$15,$D464/$AE$15)</f>
        <v>#VALUE!</v>
      </c>
      <c r="K464" s="18" t="e" cm="1">
        <f t="array" ref="K464">ABCCob($O$16,$P$16,$Q$16,$D464/$AE$16)</f>
        <v>#VALUE!</v>
      </c>
      <c r="L464" s="18" t="e" cm="1">
        <f t="array" ref="L464">ABCCob($O$17,$P$17,$Q$17,$D464/$AE$17)</f>
        <v>#VALUE!</v>
      </c>
    </row>
    <row r="465" spans="2:12" x14ac:dyDescent="0.3">
      <c r="B465">
        <v>568</v>
      </c>
      <c r="D465" s="15">
        <f t="shared" si="18"/>
        <v>852852.85285285278</v>
      </c>
      <c r="E465" s="18" cm="1">
        <f t="array" ref="E465">ABCCob($O$10,$P$10,$Q$10,$D465/$AE$10)</f>
        <v>0.769657267712618</v>
      </c>
      <c r="F465" s="18" cm="1">
        <f t="array" ref="F465">ABCCob($O$11,$P$11,$Q$11,$D465/$AE$11)</f>
        <v>0.49363112255358943</v>
      </c>
      <c r="G465" s="18" cm="1">
        <f t="array" ref="G465">ABCCob($O$12,$P$12,$Q$12,$D465/$AE$12)</f>
        <v>0.33954997332983911</v>
      </c>
      <c r="H465" s="18" cm="1">
        <f t="array" ref="H465">ABCCob($O$13,$P$13,$Q$13,$D465/$AE$13)</f>
        <v>0.1370711570414922</v>
      </c>
      <c r="I465" s="18" t="e" cm="1">
        <f t="array" ref="I465">ABCCob($O$14,$P$14,$Q$14,$D465/$AE$14)</f>
        <v>#VALUE!</v>
      </c>
      <c r="J465" s="18" t="e" cm="1">
        <f t="array" ref="J465">ABCCob($O$15,$P$15,$Q$15,$D465/$AE$15)</f>
        <v>#VALUE!</v>
      </c>
      <c r="K465" s="18" t="e" cm="1">
        <f t="array" ref="K465">ABCCob($O$16,$P$16,$Q$16,$D465/$AE$16)</f>
        <v>#VALUE!</v>
      </c>
      <c r="L465" s="18" t="e" cm="1">
        <f t="array" ref="L465">ABCCob($O$17,$P$17,$Q$17,$D465/$AE$17)</f>
        <v>#VALUE!</v>
      </c>
    </row>
    <row r="466" spans="2:12" x14ac:dyDescent="0.3">
      <c r="B466">
        <v>567</v>
      </c>
      <c r="D466" s="15">
        <f t="shared" si="18"/>
        <v>851351.35135135136</v>
      </c>
      <c r="E466" s="18" cm="1">
        <f t="array" ref="E466">ABCCob($O$10,$P$10,$Q$10,$D466/$AE$10)</f>
        <v>0.7695300991576286</v>
      </c>
      <c r="F466" s="18" cm="1">
        <f t="array" ref="F466">ABCCob($O$11,$P$11,$Q$11,$D466/$AE$11)</f>
        <v>0.49335771164790038</v>
      </c>
      <c r="G466" s="18" cm="1">
        <f t="array" ref="G466">ABCCob($O$12,$P$12,$Q$12,$D466/$AE$12)</f>
        <v>0.33935571985103347</v>
      </c>
      <c r="H466" s="18" cm="1">
        <f t="array" ref="H466">ABCCob($O$13,$P$13,$Q$13,$D466/$AE$13)</f>
        <v>0.13700688972471461</v>
      </c>
      <c r="I466" s="18" t="e" cm="1">
        <f t="array" ref="I466">ABCCob($O$14,$P$14,$Q$14,$D466/$AE$14)</f>
        <v>#VALUE!</v>
      </c>
      <c r="J466" s="18" t="e" cm="1">
        <f t="array" ref="J466">ABCCob($O$15,$P$15,$Q$15,$D466/$AE$15)</f>
        <v>#VALUE!</v>
      </c>
      <c r="K466" s="18" t="e" cm="1">
        <f t="array" ref="K466">ABCCob($O$16,$P$16,$Q$16,$D466/$AE$16)</f>
        <v>#VALUE!</v>
      </c>
      <c r="L466" s="18" t="e" cm="1">
        <f t="array" ref="L466">ABCCob($O$17,$P$17,$Q$17,$D466/$AE$17)</f>
        <v>#VALUE!</v>
      </c>
    </row>
    <row r="467" spans="2:12" x14ac:dyDescent="0.3">
      <c r="B467">
        <v>566</v>
      </c>
      <c r="D467" s="15">
        <f t="shared" si="18"/>
        <v>849849.84984984982</v>
      </c>
      <c r="E467" s="18" cm="1">
        <f t="array" ref="E467">ABCCob($O$10,$P$10,$Q$10,$D467/$AE$10)</f>
        <v>0.7694025437984563</v>
      </c>
      <c r="F467" s="18" cm="1">
        <f t="array" ref="F467">ABCCob($O$11,$P$11,$Q$11,$D467/$AE$11)</f>
        <v>0.49308363788360049</v>
      </c>
      <c r="G467" s="18" cm="1">
        <f t="array" ref="G467">ABCCob($O$12,$P$12,$Q$12,$D467/$AE$12)</f>
        <v>0.33916094025834476</v>
      </c>
      <c r="H467" s="18" cm="1">
        <f t="array" ref="H467">ABCCob($O$13,$P$13,$Q$13,$D467/$AE$13)</f>
        <v>0.13694246211857164</v>
      </c>
      <c r="I467" s="18" t="e" cm="1">
        <f t="array" ref="I467">ABCCob($O$14,$P$14,$Q$14,$D467/$AE$14)</f>
        <v>#VALUE!</v>
      </c>
      <c r="J467" s="18" t="e" cm="1">
        <f t="array" ref="J467">ABCCob($O$15,$P$15,$Q$15,$D467/$AE$15)</f>
        <v>#VALUE!</v>
      </c>
      <c r="K467" s="18" t="e" cm="1">
        <f t="array" ref="K467">ABCCob($O$16,$P$16,$Q$16,$D467/$AE$16)</f>
        <v>#VALUE!</v>
      </c>
      <c r="L467" s="18" t="e" cm="1">
        <f t="array" ref="L467">ABCCob($O$17,$P$17,$Q$17,$D467/$AE$17)</f>
        <v>#VALUE!</v>
      </c>
    </row>
    <row r="468" spans="2:12" x14ac:dyDescent="0.3">
      <c r="B468">
        <v>565</v>
      </c>
      <c r="D468" s="15">
        <f t="shared" si="18"/>
        <v>848348.3483483484</v>
      </c>
      <c r="E468" s="18" cm="1">
        <f t="array" ref="E468">ABCCob($O$10,$P$10,$Q$10,$D468/$AE$10)</f>
        <v>0.76927459983318802</v>
      </c>
      <c r="F468" s="18" cm="1">
        <f t="array" ref="F468">ABCCob($O$11,$P$11,$Q$11,$D468/$AE$11)</f>
        <v>0.49280889884907747</v>
      </c>
      <c r="G468" s="18" cm="1">
        <f t="array" ref="G468">ABCCob($O$12,$P$12,$Q$12,$D468/$AE$12)</f>
        <v>0.33896563253363809</v>
      </c>
      <c r="H468" s="18" cm="1">
        <f t="array" ref="H468">ABCCob($O$13,$P$13,$Q$13,$D468/$AE$13)</f>
        <v>0.13687787361186796</v>
      </c>
      <c r="I468" s="18" t="e" cm="1">
        <f t="array" ref="I468">ABCCob($O$14,$P$14,$Q$14,$D468/$AE$14)</f>
        <v>#VALUE!</v>
      </c>
      <c r="J468" s="18" t="e" cm="1">
        <f t="array" ref="J468">ABCCob($O$15,$P$15,$Q$15,$D468/$AE$15)</f>
        <v>#VALUE!</v>
      </c>
      <c r="K468" s="18" t="e" cm="1">
        <f t="array" ref="K468">ABCCob($O$16,$P$16,$Q$16,$D468/$AE$16)</f>
        <v>#VALUE!</v>
      </c>
      <c r="L468" s="18" t="e" cm="1">
        <f t="array" ref="L468">ABCCob($O$17,$P$17,$Q$17,$D468/$AE$17)</f>
        <v>#VALUE!</v>
      </c>
    </row>
    <row r="469" spans="2:12" x14ac:dyDescent="0.3">
      <c r="B469">
        <v>564</v>
      </c>
      <c r="D469" s="15">
        <f t="shared" si="18"/>
        <v>846846.84684684686</v>
      </c>
      <c r="E469" s="18" cm="1">
        <f t="array" ref="E469">ABCCob($O$10,$P$10,$Q$10,$D469/$AE$10)</f>
        <v>0.76914626544858322</v>
      </c>
      <c r="F469" s="18" cm="1">
        <f t="array" ref="F469">ABCCob($O$11,$P$11,$Q$11,$D469/$AE$11)</f>
        <v>0.49253349212101266</v>
      </c>
      <c r="G469" s="18" cm="1">
        <f t="array" ref="G469">ABCCob($O$12,$P$12,$Q$12,$D469/$AE$12)</f>
        <v>0.33876979464891455</v>
      </c>
      <c r="H469" s="18" cm="1">
        <f t="array" ref="H469">ABCCob($O$13,$P$13,$Q$13,$D469/$AE$13)</f>
        <v>0.13681312359025957</v>
      </c>
      <c r="I469" s="18" t="e" cm="1">
        <f t="array" ref="I469">ABCCob($O$14,$P$14,$Q$14,$D469/$AE$14)</f>
        <v>#VALUE!</v>
      </c>
      <c r="J469" s="18" t="e" cm="1">
        <f t="array" ref="J469">ABCCob($O$15,$P$15,$Q$15,$D469/$AE$15)</f>
        <v>#VALUE!</v>
      </c>
      <c r="K469" s="18" t="e" cm="1">
        <f t="array" ref="K469">ABCCob($O$16,$P$16,$Q$16,$D469/$AE$16)</f>
        <v>#VALUE!</v>
      </c>
      <c r="L469" s="18" t="e" cm="1">
        <f t="array" ref="L469">ABCCob($O$17,$P$17,$Q$17,$D469/$AE$17)</f>
        <v>#VALUE!</v>
      </c>
    </row>
    <row r="470" spans="2:12" x14ac:dyDescent="0.3">
      <c r="B470">
        <v>563</v>
      </c>
      <c r="D470" s="15">
        <f t="shared" si="18"/>
        <v>845345.34534534533</v>
      </c>
      <c r="E470" s="18" cm="1">
        <f t="array" ref="E470">ABCCob($O$10,$P$10,$Q$10,$D470/$AE$10)</f>
        <v>0.7690175388199838</v>
      </c>
      <c r="F470" s="18" cm="1">
        <f t="array" ref="F470">ABCCob($O$11,$P$11,$Q$11,$D470/$AE$11)</f>
        <v>0.49225741526431038</v>
      </c>
      <c r="G470" s="18" cm="1">
        <f t="array" ref="G470">ABCCob($O$12,$P$12,$Q$12,$D470/$AE$12)</f>
        <v>0.33857342456625383</v>
      </c>
      <c r="H470" s="18" cm="1">
        <f t="array" ref="H470">ABCCob($O$13,$P$13,$Q$13,$D470/$AE$13)</f>
        <v>0.13674821143623336</v>
      </c>
      <c r="I470" s="18" t="e" cm="1">
        <f t="array" ref="I470">ABCCob($O$14,$P$14,$Q$14,$D470/$AE$14)</f>
        <v>#VALUE!</v>
      </c>
      <c r="J470" s="18" t="e" cm="1">
        <f t="array" ref="J470">ABCCob($O$15,$P$15,$Q$15,$D470/$AE$15)</f>
        <v>#VALUE!</v>
      </c>
      <c r="K470" s="18" t="e" cm="1">
        <f t="array" ref="K470">ABCCob($O$16,$P$16,$Q$16,$D470/$AE$16)</f>
        <v>#VALUE!</v>
      </c>
      <c r="L470" s="18" t="e" cm="1">
        <f t="array" ref="L470">ABCCob($O$17,$P$17,$Q$17,$D470/$AE$17)</f>
        <v>#VALUE!</v>
      </c>
    </row>
    <row r="471" spans="2:12" x14ac:dyDescent="0.3">
      <c r="B471">
        <v>562</v>
      </c>
      <c r="D471" s="15">
        <f t="shared" si="18"/>
        <v>843843.84384384379</v>
      </c>
      <c r="E471" s="18" cm="1">
        <f t="array" ref="E471">ABCCob($O$10,$P$10,$Q$10,$D471/$AE$10)</f>
        <v>0.7688884181112231</v>
      </c>
      <c r="F471" s="18" cm="1">
        <f t="array" ref="F471">ABCCob($O$11,$P$11,$Q$11,$D471/$AE$11)</f>
        <v>0.49198066583202599</v>
      </c>
      <c r="G471" s="18" cm="1">
        <f t="array" ref="G471">ABCCob($O$12,$P$12,$Q$12,$D471/$AE$12)</f>
        <v>0.33837652023775611</v>
      </c>
      <c r="H471" s="18" cm="1">
        <f t="array" ref="H471">ABCCob($O$13,$P$13,$Q$13,$D471/$AE$13)</f>
        <v>0.13668313652908645</v>
      </c>
      <c r="I471" s="18" t="e" cm="1">
        <f t="array" ref="I471">ABCCob($O$14,$P$14,$Q$14,$D471/$AE$14)</f>
        <v>#VALUE!</v>
      </c>
      <c r="J471" s="18" t="e" cm="1">
        <f t="array" ref="J471">ABCCob($O$15,$P$15,$Q$15,$D471/$AE$15)</f>
        <v>#VALUE!</v>
      </c>
      <c r="K471" s="18" t="e" cm="1">
        <f t="array" ref="K471">ABCCob($O$16,$P$16,$Q$16,$D471/$AE$16)</f>
        <v>#VALUE!</v>
      </c>
      <c r="L471" s="18" t="e" cm="1">
        <f t="array" ref="L471">ABCCob($O$17,$P$17,$Q$17,$D471/$AE$17)</f>
        <v>#VALUE!</v>
      </c>
    </row>
    <row r="472" spans="2:12" x14ac:dyDescent="0.3">
      <c r="B472">
        <v>561</v>
      </c>
      <c r="D472" s="15">
        <f t="shared" si="18"/>
        <v>842342.34234234237</v>
      </c>
      <c r="E472" s="18" cm="1">
        <f t="array" ref="E472">ABCCob($O$10,$P$10,$Q$10,$D472/$AE$10)</f>
        <v>0.76875890147453518</v>
      </c>
      <c r="F472" s="18" cm="1">
        <f t="array" ref="F472">ABCCob($O$11,$P$11,$Q$11,$D472/$AE$11)</f>
        <v>0.49170324136529403</v>
      </c>
      <c r="G472" s="18" cm="1">
        <f t="array" ref="G472">ABCCob($O$12,$P$12,$Q$12,$D472/$AE$12)</f>
        <v>0.33817907960548371</v>
      </c>
      <c r="H472" s="18" cm="1">
        <f t="array" ref="H472">ABCCob($O$13,$P$13,$Q$13,$D472/$AE$13)</f>
        <v>0.13661789824490539</v>
      </c>
      <c r="I472" s="18" t="e" cm="1">
        <f t="array" ref="I472">ABCCob($O$14,$P$14,$Q$14,$D472/$AE$14)</f>
        <v>#VALUE!</v>
      </c>
      <c r="J472" s="18" t="e" cm="1">
        <f t="array" ref="J472">ABCCob($O$15,$P$15,$Q$15,$D472/$AE$15)</f>
        <v>#VALUE!</v>
      </c>
      <c r="K472" s="18" t="e" cm="1">
        <f t="array" ref="K472">ABCCob($O$16,$P$16,$Q$16,$D472/$AE$16)</f>
        <v>#VALUE!</v>
      </c>
      <c r="L472" s="18" t="e" cm="1">
        <f t="array" ref="L472">ABCCob($O$17,$P$17,$Q$17,$D472/$AE$17)</f>
        <v>#VALUE!</v>
      </c>
    </row>
    <row r="473" spans="2:12" x14ac:dyDescent="0.3">
      <c r="B473">
        <v>560</v>
      </c>
      <c r="D473" s="15">
        <f t="shared" si="18"/>
        <v>840840.84084084083</v>
      </c>
      <c r="E473" s="18" cm="1">
        <f t="array" ref="E473">ABCCob($O$10,$P$10,$Q$10,$D473/$AE$10)</f>
        <v>0.76862898705046201</v>
      </c>
      <c r="F473" s="18" cm="1">
        <f t="array" ref="F473">ABCCob($O$11,$P$11,$Q$11,$D473/$AE$11)</f>
        <v>0.49142513939325533</v>
      </c>
      <c r="G473" s="18" cm="1">
        <f t="array" ref="G473">ABCCob($O$12,$P$12,$Q$12,$D473/$AE$12)</f>
        <v>0.33798110060140246</v>
      </c>
      <c r="H473" s="18" cm="1">
        <f t="array" ref="H473">ABCCob($O$13,$P$13,$Q$13,$D473/$AE$13)</f>
        <v>0.13655249595654514</v>
      </c>
      <c r="I473" s="18" t="e" cm="1">
        <f t="array" ref="I473">ABCCob($O$14,$P$14,$Q$14,$D473/$AE$14)</f>
        <v>#VALUE!</v>
      </c>
      <c r="J473" s="18" t="e" cm="1">
        <f t="array" ref="J473">ABCCob($O$15,$P$15,$Q$15,$D473/$AE$15)</f>
        <v>#VALUE!</v>
      </c>
      <c r="K473" s="18" t="e" cm="1">
        <f t="array" ref="K473">ABCCob($O$16,$P$16,$Q$16,$D473/$AE$16)</f>
        <v>#VALUE!</v>
      </c>
      <c r="L473" s="18" t="e" cm="1">
        <f t="array" ref="L473">ABCCob($O$17,$P$17,$Q$17,$D473/$AE$17)</f>
        <v>#VALUE!</v>
      </c>
    </row>
    <row r="474" spans="2:12" x14ac:dyDescent="0.3">
      <c r="B474">
        <v>559</v>
      </c>
      <c r="D474" s="15">
        <f t="shared" si="18"/>
        <v>839339.33933933941</v>
      </c>
      <c r="E474" s="18" cm="1">
        <f t="array" ref="E474">ABCCob($O$10,$P$10,$Q$10,$D474/$AE$10)</f>
        <v>0.76849867296775998</v>
      </c>
      <c r="F474" s="18" cm="1">
        <f t="array" ref="F474">ABCCob($O$11,$P$11,$Q$11,$D474/$AE$11)</f>
        <v>0.49114635743298402</v>
      </c>
      <c r="G474" s="18" cm="1">
        <f t="array" ref="G474">ABCCob($O$12,$P$12,$Q$12,$D474/$AE$12)</f>
        <v>0.3377825811473224</v>
      </c>
      <c r="H474" s="18" cm="1">
        <f t="array" ref="H474">ABCCob($O$13,$P$13,$Q$13,$D474/$AE$13)</f>
        <v>0.1364869290336079</v>
      </c>
      <c r="I474" s="18" t="e" cm="1">
        <f t="array" ref="I474">ABCCob($O$14,$P$14,$Q$14,$D474/$AE$14)</f>
        <v>#VALUE!</v>
      </c>
      <c r="J474" s="18" t="e" cm="1">
        <f t="array" ref="J474">ABCCob($O$15,$P$15,$Q$15,$D474/$AE$15)</f>
        <v>#VALUE!</v>
      </c>
      <c r="K474" s="18" t="e" cm="1">
        <f t="array" ref="K474">ABCCob($O$16,$P$16,$Q$16,$D474/$AE$16)</f>
        <v>#VALUE!</v>
      </c>
      <c r="L474" s="18" t="e" cm="1">
        <f t="array" ref="L474">ABCCob($O$17,$P$17,$Q$17,$D474/$AE$17)</f>
        <v>#VALUE!</v>
      </c>
    </row>
    <row r="475" spans="2:12" x14ac:dyDescent="0.3">
      <c r="B475">
        <v>558</v>
      </c>
      <c r="D475" s="15">
        <f t="shared" si="18"/>
        <v>837837.83783783775</v>
      </c>
      <c r="E475" s="18" cm="1">
        <f t="array" ref="E475">ABCCob($O$10,$P$10,$Q$10,$D475/$AE$10)</f>
        <v>0.7683679573433061</v>
      </c>
      <c r="F475" s="18" cm="1">
        <f t="array" ref="F475">ABCCob($O$11,$P$11,$Q$11,$D475/$AE$11)</f>
        <v>0.49086689298941383</v>
      </c>
      <c r="G475" s="18" cm="1">
        <f t="array" ref="G475">ABCCob($O$12,$P$12,$Q$12,$D475/$AE$12)</f>
        <v>0.33758351915483831</v>
      </c>
      <c r="H475" s="18" cm="1">
        <f t="array" ref="H475">ABCCob($O$13,$P$13,$Q$13,$D475/$AE$13)</f>
        <v>0.13642119684242188</v>
      </c>
      <c r="I475" s="18" t="e" cm="1">
        <f t="array" ref="I475">ABCCob($O$14,$P$14,$Q$14,$D475/$AE$14)</f>
        <v>#VALUE!</v>
      </c>
      <c r="J475" s="18" t="e" cm="1">
        <f t="array" ref="J475">ABCCob($O$15,$P$15,$Q$15,$D475/$AE$15)</f>
        <v>#VALUE!</v>
      </c>
      <c r="K475" s="18" t="e" cm="1">
        <f t="array" ref="K475">ABCCob($O$16,$P$16,$Q$16,$D475/$AE$16)</f>
        <v>#VALUE!</v>
      </c>
      <c r="L475" s="18" t="e" cm="1">
        <f t="array" ref="L475">ABCCob($O$17,$P$17,$Q$17,$D475/$AE$17)</f>
        <v>#VALUE!</v>
      </c>
    </row>
    <row r="476" spans="2:12" x14ac:dyDescent="0.3">
      <c r="B476">
        <v>557</v>
      </c>
      <c r="D476" s="15">
        <f t="shared" si="18"/>
        <v>836336.33633633633</v>
      </c>
      <c r="E476" s="18" cm="1">
        <f t="array" ref="E476">ABCCob($O$10,$P$10,$Q$10,$D476/$AE$10)</f>
        <v>0.76823683828200307</v>
      </c>
      <c r="F476" s="18" cm="1">
        <f t="array" ref="F476">ABCCob($O$11,$P$11,$Q$11,$D476/$AE$11)</f>
        <v>0.49058674355526372</v>
      </c>
      <c r="G476" s="18" cm="1">
        <f t="array" ref="G476">ABCCob($O$12,$P$12,$Q$12,$D476/$AE$12)</f>
        <v>0.33738391252526984</v>
      </c>
      <c r="H476" s="18" cm="1">
        <f t="array" ref="H476">ABCCob($O$13,$P$13,$Q$13,$D476/$AE$13)</f>
        <v>0.13635529874601965</v>
      </c>
      <c r="I476" s="18" t="e" cm="1">
        <f t="array" ref="I476">ABCCob($O$14,$P$14,$Q$14,$D476/$AE$14)</f>
        <v>#VALUE!</v>
      </c>
      <c r="J476" s="18" t="e" cm="1">
        <f t="array" ref="J476">ABCCob($O$15,$P$15,$Q$15,$D476/$AE$15)</f>
        <v>#VALUE!</v>
      </c>
      <c r="K476" s="18" t="e" cm="1">
        <f t="array" ref="K476">ABCCob($O$16,$P$16,$Q$16,$D476/$AE$16)</f>
        <v>#VALUE!</v>
      </c>
      <c r="L476" s="18" t="e" cm="1">
        <f t="array" ref="L476">ABCCob($O$17,$P$17,$Q$17,$D476/$AE$17)</f>
        <v>#VALUE!</v>
      </c>
    </row>
    <row r="477" spans="2:12" x14ac:dyDescent="0.3">
      <c r="B477">
        <v>556</v>
      </c>
      <c r="D477" s="15">
        <f t="shared" si="18"/>
        <v>834834.83483483479</v>
      </c>
      <c r="E477" s="18" cm="1">
        <f t="array" ref="E477">ABCCob($O$10,$P$10,$Q$10,$D477/$AE$10)</f>
        <v>0.76810531387668279</v>
      </c>
      <c r="F477" s="18" cm="1">
        <f t="array" ref="F477">ABCCob($O$11,$P$11,$Q$11,$D477/$AE$11)</f>
        <v>0.49030590661096307</v>
      </c>
      <c r="G477" s="18" cm="1">
        <f t="array" ref="G477">ABCCob($O$12,$P$12,$Q$12,$D477/$AE$12)</f>
        <v>0.33718375914960114</v>
      </c>
      <c r="H477" s="18" cm="1">
        <f t="array" ref="H477">ABCCob($O$13,$P$13,$Q$13,$D477/$AE$13)</f>
        <v>0.1362892341041167</v>
      </c>
      <c r="I477" s="18" t="e" cm="1">
        <f t="array" ref="I477">ABCCob($O$14,$P$14,$Q$14,$D477/$AE$14)</f>
        <v>#VALUE!</v>
      </c>
      <c r="J477" s="18" t="e" cm="1">
        <f t="array" ref="J477">ABCCob($O$15,$P$15,$Q$15,$D477/$AE$15)</f>
        <v>#VALUE!</v>
      </c>
      <c r="K477" s="18" t="e" cm="1">
        <f t="array" ref="K477">ABCCob($O$16,$P$16,$Q$16,$D477/$AE$16)</f>
        <v>#VALUE!</v>
      </c>
      <c r="L477" s="18" t="e" cm="1">
        <f t="array" ref="L477">ABCCob($O$17,$P$17,$Q$17,$D477/$AE$17)</f>
        <v>#VALUE!</v>
      </c>
    </row>
    <row r="478" spans="2:12" x14ac:dyDescent="0.3">
      <c r="B478">
        <v>555</v>
      </c>
      <c r="D478" s="15">
        <f t="shared" si="18"/>
        <v>833333.33333333337</v>
      </c>
      <c r="E478" s="18" cm="1">
        <f t="array" ref="E478">ABCCob($O$10,$P$10,$Q$10,$D478/$AE$10)</f>
        <v>0.7679733822080097</v>
      </c>
      <c r="F478" s="18" cm="1">
        <f t="array" ref="F478">ABCCob($O$11,$P$11,$Q$11,$D478/$AE$11)</f>
        <v>0.4900243796245764</v>
      </c>
      <c r="G478" s="18" cm="1">
        <f t="array" ref="G478">ABCCob($O$12,$P$12,$Q$12,$D478/$AE$12)</f>
        <v>0.33698305690842029</v>
      </c>
      <c r="H478" s="18" cm="1">
        <f t="array" ref="H478">ABCCob($O$13,$P$13,$Q$13,$D478/$AE$13)</f>
        <v>0.13622300227308942</v>
      </c>
      <c r="I478" s="18" t="e" cm="1">
        <f t="array" ref="I478">ABCCob($O$14,$P$14,$Q$14,$D478/$AE$14)</f>
        <v>#VALUE!</v>
      </c>
      <c r="J478" s="18" t="e" cm="1">
        <f t="array" ref="J478">ABCCob($O$15,$P$15,$Q$15,$D478/$AE$15)</f>
        <v>#VALUE!</v>
      </c>
      <c r="K478" s="18" t="e" cm="1">
        <f t="array" ref="K478">ABCCob($O$16,$P$16,$Q$16,$D478/$AE$16)</f>
        <v>#VALUE!</v>
      </c>
      <c r="L478" s="18" t="e" cm="1">
        <f t="array" ref="L478">ABCCob($O$17,$P$17,$Q$17,$D478/$AE$17)</f>
        <v>#VALUE!</v>
      </c>
    </row>
    <row r="479" spans="2:12" x14ac:dyDescent="0.3">
      <c r="B479">
        <v>554</v>
      </c>
      <c r="D479" s="15">
        <f t="shared" si="18"/>
        <v>831831.83183183195</v>
      </c>
      <c r="E479" s="18" cm="1">
        <f t="array" ref="E479">ABCCob($O$10,$P$10,$Q$10,$D479/$AE$10)</f>
        <v>0.76784104134438291</v>
      </c>
      <c r="F479" s="18" cm="1">
        <f t="array" ref="F479">ABCCob($O$11,$P$11,$Q$11,$D479/$AE$11)</f>
        <v>0.48974216005172749</v>
      </c>
      <c r="G479" s="18" cm="1">
        <f t="array" ref="G479">ABCCob($O$12,$P$12,$Q$12,$D479/$AE$12)</f>
        <v>0.33678180367185767</v>
      </c>
      <c r="H479" s="18" cm="1">
        <f t="array" ref="H479">ABCCob($O$13,$P$13,$Q$13,$D479/$AE$13)</f>
        <v>0.13615660260595319</v>
      </c>
      <c r="I479" s="18" t="e" cm="1">
        <f t="array" ref="I479">ABCCob($O$14,$P$14,$Q$14,$D479/$AE$14)</f>
        <v>#VALUE!</v>
      </c>
      <c r="J479" s="18" t="e" cm="1">
        <f t="array" ref="J479">ABCCob($O$15,$P$15,$Q$15,$D479/$AE$15)</f>
        <v>#VALUE!</v>
      </c>
      <c r="K479" s="18" t="e" cm="1">
        <f t="array" ref="K479">ABCCob($O$16,$P$16,$Q$16,$D479/$AE$16)</f>
        <v>#VALUE!</v>
      </c>
      <c r="L479" s="18" t="e" cm="1">
        <f t="array" ref="L479">ABCCob($O$17,$P$17,$Q$17,$D479/$AE$17)</f>
        <v>#VALUE!</v>
      </c>
    </row>
    <row r="480" spans="2:12" x14ac:dyDescent="0.3">
      <c r="B480">
        <v>553</v>
      </c>
      <c r="D480" s="15">
        <f t="shared" si="18"/>
        <v>830330.3303303303</v>
      </c>
      <c r="E480" s="18" cm="1">
        <f t="array" ref="E480">ABCCob($O$10,$P$10,$Q$10,$D480/$AE$10)</f>
        <v>0.76770828934183766</v>
      </c>
      <c r="F480" s="18" cm="1">
        <f t="array" ref="F480">ABCCob($O$11,$P$11,$Q$11,$D480/$AE$11)</f>
        <v>0.48945924533552276</v>
      </c>
      <c r="G480" s="18" cm="1">
        <f t="array" ref="G480">ABCCob($O$12,$P$12,$Q$12,$D480/$AE$12)</f>
        <v>0.33657999729952509</v>
      </c>
      <c r="H480" s="18" cm="1">
        <f t="array" ref="H480">ABCCob($O$13,$P$13,$Q$13,$D480/$AE$13)</f>
        <v>0.13609003445234016</v>
      </c>
      <c r="I480" s="18" t="e" cm="1">
        <f t="array" ref="I480">ABCCob($O$14,$P$14,$Q$14,$D480/$AE$14)</f>
        <v>#VALUE!</v>
      </c>
      <c r="J480" s="18" t="e" cm="1">
        <f t="array" ref="J480">ABCCob($O$15,$P$15,$Q$15,$D480/$AE$15)</f>
        <v>#VALUE!</v>
      </c>
      <c r="K480" s="18" t="e" cm="1">
        <f t="array" ref="K480">ABCCob($O$16,$P$16,$Q$16,$D480/$AE$16)</f>
        <v>#VALUE!</v>
      </c>
      <c r="L480" s="18" t="e" cm="1">
        <f t="array" ref="L480">ABCCob($O$17,$P$17,$Q$17,$D480/$AE$17)</f>
        <v>#VALUE!</v>
      </c>
    </row>
    <row r="481" spans="2:12" x14ac:dyDescent="0.3">
      <c r="B481">
        <v>552</v>
      </c>
      <c r="D481" s="15">
        <f t="shared" si="18"/>
        <v>828828.82882882876</v>
      </c>
      <c r="E481" s="18" cm="1">
        <f t="array" ref="E481">ABCCob($O$10,$P$10,$Q$10,$D481/$AE$10)</f>
        <v>0.76757512424394492</v>
      </c>
      <c r="F481" s="18" cm="1">
        <f t="array" ref="F481">ABCCob($O$11,$P$11,$Q$11,$D481/$AE$11)</f>
        <v>0.48917563290647453</v>
      </c>
      <c r="G481" s="18" cm="1">
        <f t="array" ref="G481">ABCCob($O$12,$P$12,$Q$12,$D481/$AE$12)</f>
        <v>0.33637763564045337</v>
      </c>
      <c r="H481" s="18" cm="1">
        <f t="array" ref="H481">ABCCob($O$13,$P$13,$Q$13,$D481/$AE$13)</f>
        <v>0.13602329715847694</v>
      </c>
      <c r="I481" s="18" t="e" cm="1">
        <f t="array" ref="I481">ABCCob($O$14,$P$14,$Q$14,$D481/$AE$14)</f>
        <v>#VALUE!</v>
      </c>
      <c r="J481" s="18" t="e" cm="1">
        <f t="array" ref="J481">ABCCob($O$15,$P$15,$Q$15,$D481/$AE$15)</f>
        <v>#VALUE!</v>
      </c>
      <c r="K481" s="18" t="e" cm="1">
        <f t="array" ref="K481">ABCCob($O$16,$P$16,$Q$16,$D481/$AE$16)</f>
        <v>#VALUE!</v>
      </c>
      <c r="L481" s="18" t="e" cm="1">
        <f t="array" ref="L481">ABCCob($O$17,$P$17,$Q$17,$D481/$AE$17)</f>
        <v>#VALUE!</v>
      </c>
    </row>
    <row r="482" spans="2:12" x14ac:dyDescent="0.3">
      <c r="B482">
        <v>551</v>
      </c>
      <c r="D482" s="15">
        <f t="shared" ref="D482:D545" si="19">(B482/$B$34)*$R$6</f>
        <v>827327.32732732734</v>
      </c>
      <c r="E482" s="18" cm="1">
        <f t="array" ref="E482">ABCCob($O$10,$P$10,$Q$10,$D482/$AE$10)</f>
        <v>0.76744154408171106</v>
      </c>
      <c r="F482" s="18" cm="1">
        <f t="array" ref="F482">ABCCob($O$11,$P$11,$Q$11,$D482/$AE$11)</f>
        <v>0.48889132018242304</v>
      </c>
      <c r="G482" s="18" cm="1">
        <f t="array" ref="G482">ABCCob($O$12,$P$12,$Q$12,$D482/$AE$12)</f>
        <v>0.33617471653303022</v>
      </c>
      <c r="H482" s="18" cm="1">
        <f t="array" ref="H482">ABCCob($O$13,$P$13,$Q$13,$D482/$AE$13)</f>
        <v>0.13595639006716195</v>
      </c>
      <c r="I482" s="18" t="e" cm="1">
        <f t="array" ref="I482">ABCCob($O$14,$P$14,$Q$14,$D482/$AE$14)</f>
        <v>#VALUE!</v>
      </c>
      <c r="J482" s="18" t="e" cm="1">
        <f t="array" ref="J482">ABCCob($O$15,$P$15,$Q$15,$D482/$AE$15)</f>
        <v>#VALUE!</v>
      </c>
      <c r="K482" s="18" t="e" cm="1">
        <f t="array" ref="K482">ABCCob($O$16,$P$16,$Q$16,$D482/$AE$16)</f>
        <v>#VALUE!</v>
      </c>
      <c r="L482" s="18" t="e" cm="1">
        <f t="array" ref="L482">ABCCob($O$17,$P$17,$Q$17,$D482/$AE$17)</f>
        <v>#VALUE!</v>
      </c>
    </row>
    <row r="483" spans="2:12" x14ac:dyDescent="0.3">
      <c r="B483">
        <v>550</v>
      </c>
      <c r="D483" s="15">
        <f t="shared" si="19"/>
        <v>825825.82582582592</v>
      </c>
      <c r="E483" s="18" cm="1">
        <f t="array" ref="E483">ABCCob($O$10,$P$10,$Q$10,$D483/$AE$10)</f>
        <v>0.76730754687347635</v>
      </c>
      <c r="F483" s="18" cm="1">
        <f t="array" ref="F483">ABCCob($O$11,$P$11,$Q$11,$D483/$AE$11)</f>
        <v>0.48860630456845866</v>
      </c>
      <c r="G483" s="18" cm="1">
        <f t="array" ref="G483">ABCCob($O$12,$P$12,$Q$12,$D483/$AE$12)</f>
        <v>0.33597123780493726</v>
      </c>
      <c r="H483" s="18" cm="1">
        <f t="array" ref="H483">ABCCob($O$13,$P$13,$Q$13,$D483/$AE$13)</f>
        <v>0.13588931251774286</v>
      </c>
      <c r="I483" s="18" t="e" cm="1">
        <f t="array" ref="I483">ABCCob($O$14,$P$14,$Q$14,$D483/$AE$14)</f>
        <v>#VALUE!</v>
      </c>
      <c r="J483" s="18" t="e" cm="1">
        <f t="array" ref="J483">ABCCob($O$15,$P$15,$Q$15,$D483/$AE$15)</f>
        <v>#VALUE!</v>
      </c>
      <c r="K483" s="18" t="e" cm="1">
        <f t="array" ref="K483">ABCCob($O$16,$P$16,$Q$16,$D483/$AE$16)</f>
        <v>#VALUE!</v>
      </c>
      <c r="L483" s="18" t="e" cm="1">
        <f t="array" ref="L483">ABCCob($O$17,$P$17,$Q$17,$D483/$AE$17)</f>
        <v>#VALUE!</v>
      </c>
    </row>
    <row r="484" spans="2:12" x14ac:dyDescent="0.3">
      <c r="B484">
        <v>549</v>
      </c>
      <c r="D484" s="15">
        <f t="shared" si="19"/>
        <v>824324.32432432438</v>
      </c>
      <c r="E484" s="18" cm="1">
        <f t="array" ref="E484">ABCCob($O$10,$P$10,$Q$10,$D484/$AE$10)</f>
        <v>0.76717313062481174</v>
      </c>
      <c r="F484" s="18" cm="1">
        <f t="array" ref="F484">ABCCob($O$11,$P$11,$Q$11,$D484/$AE$11)</f>
        <v>0.48832058345684276</v>
      </c>
      <c r="G484" s="18" cm="1">
        <f t="array" ref="G484">ABCCob($O$12,$P$12,$Q$12,$D484/$AE$12)</f>
        <v>0.33576719727308707</v>
      </c>
      <c r="H484" s="18" cm="1">
        <f t="array" ref="H484">ABCCob($O$13,$P$13,$Q$13,$D484/$AE$13)</f>
        <v>0.13582206384609355</v>
      </c>
      <c r="I484" s="18" t="e" cm="1">
        <f t="array" ref="I484">ABCCob($O$14,$P$14,$Q$14,$D484/$AE$14)</f>
        <v>#VALUE!</v>
      </c>
      <c r="J484" s="18" t="e" cm="1">
        <f t="array" ref="J484">ABCCob($O$15,$P$15,$Q$15,$D484/$AE$15)</f>
        <v>#VALUE!</v>
      </c>
      <c r="K484" s="18" t="e" cm="1">
        <f t="array" ref="K484">ABCCob($O$16,$P$16,$Q$16,$D484/$AE$16)</f>
        <v>#VALUE!</v>
      </c>
      <c r="L484" s="18" t="e" cm="1">
        <f t="array" ref="L484">ABCCob($O$17,$P$17,$Q$17,$D484/$AE$17)</f>
        <v>#VALUE!</v>
      </c>
    </row>
    <row r="485" spans="2:12" x14ac:dyDescent="0.3">
      <c r="B485">
        <v>548</v>
      </c>
      <c r="D485" s="15">
        <f t="shared" si="19"/>
        <v>822822.82282282272</v>
      </c>
      <c r="E485" s="18" cm="1">
        <f t="array" ref="E485">ABCCob($O$10,$P$10,$Q$10,$D485/$AE$10)</f>
        <v>0.76703829332841511</v>
      </c>
      <c r="F485" s="18" cm="1">
        <f t="array" ref="F485">ABCCob($O$11,$P$11,$Q$11,$D485/$AE$11)</f>
        <v>0.4880341542269287</v>
      </c>
      <c r="G485" s="18" cm="1">
        <f t="array" ref="G485">ABCCob($O$12,$P$12,$Q$12,$D485/$AE$12)</f>
        <v>0.33556259274355915</v>
      </c>
      <c r="H485" s="18" cm="1">
        <f t="array" ref="H485">ABCCob($O$13,$P$13,$Q$13,$D485/$AE$13)</f>
        <v>0.13575464338459112</v>
      </c>
      <c r="I485" s="18" t="e" cm="1">
        <f t="array" ref="I485">ABCCob($O$14,$P$14,$Q$14,$D485/$AE$14)</f>
        <v>#VALUE!</v>
      </c>
      <c r="J485" s="18" t="e" cm="1">
        <f t="array" ref="J485">ABCCob($O$15,$P$15,$Q$15,$D485/$AE$15)</f>
        <v>#VALUE!</v>
      </c>
      <c r="K485" s="18" t="e" cm="1">
        <f t="array" ref="K485">ABCCob($O$16,$P$16,$Q$16,$D485/$AE$16)</f>
        <v>#VALUE!</v>
      </c>
      <c r="L485" s="18" t="e" cm="1">
        <f t="array" ref="L485">ABCCob($O$17,$P$17,$Q$17,$D485/$AE$17)</f>
        <v>#VALUE!</v>
      </c>
    </row>
    <row r="486" spans="2:12" x14ac:dyDescent="0.3">
      <c r="B486">
        <v>547</v>
      </c>
      <c r="D486" s="15">
        <f t="shared" si="19"/>
        <v>821321.3213213213</v>
      </c>
      <c r="E486" s="18" cm="1">
        <f t="array" ref="E486">ABCCob($O$10,$P$10,$Q$10,$D486/$AE$10)</f>
        <v>0.7669030329640073</v>
      </c>
      <c r="F486" s="18" cm="1">
        <f t="array" ref="F486">ABCCob($O$11,$P$11,$Q$11,$D486/$AE$11)</f>
        <v>0.48774701424508177</v>
      </c>
      <c r="G486" s="18" cm="1">
        <f t="array" ref="G486">ABCCob($O$12,$P$12,$Q$12,$D486/$AE$12)</f>
        <v>0.33535742201153651</v>
      </c>
      <c r="H486" s="18" cm="1">
        <f t="array" ref="H486">ABCCob($O$13,$P$13,$Q$13,$D486/$AE$13)</f>
        <v>0.13568705046209259</v>
      </c>
      <c r="I486" s="18" t="e" cm="1">
        <f t="array" ref="I486">ABCCob($O$14,$P$14,$Q$14,$D486/$AE$14)</f>
        <v>#VALUE!</v>
      </c>
      <c r="J486" s="18" t="e" cm="1">
        <f t="array" ref="J486">ABCCob($O$15,$P$15,$Q$15,$D486/$AE$15)</f>
        <v>#VALUE!</v>
      </c>
      <c r="K486" s="18" t="e" cm="1">
        <f t="array" ref="K486">ABCCob($O$16,$P$16,$Q$16,$D486/$AE$16)</f>
        <v>#VALUE!</v>
      </c>
      <c r="L486" s="18" t="e" cm="1">
        <f t="array" ref="L486">ABCCob($O$17,$P$17,$Q$17,$D486/$AE$17)</f>
        <v>#VALUE!</v>
      </c>
    </row>
    <row r="487" spans="2:12" x14ac:dyDescent="0.3">
      <c r="B487">
        <v>546</v>
      </c>
      <c r="D487" s="15">
        <f t="shared" si="19"/>
        <v>819819.81981981988</v>
      </c>
      <c r="E487" s="18" cm="1">
        <f t="array" ref="E487">ABCCob($O$10,$P$10,$Q$10,$D487/$AE$10)</f>
        <v>0.76676734749822528</v>
      </c>
      <c r="F487" s="18" cm="1">
        <f t="array" ref="F487">ABCCob($O$11,$P$11,$Q$11,$D487/$AE$11)</f>
        <v>0.48745916086459862</v>
      </c>
      <c r="G487" s="18" cm="1">
        <f t="array" ref="G487">ABCCob($O$12,$P$12,$Q$12,$D487/$AE$12)</f>
        <v>0.33515168286124059</v>
      </c>
      <c r="H487" s="18" cm="1">
        <f t="array" ref="H487">ABCCob($O$13,$P$13,$Q$13,$D487/$AE$13)</f>
        <v>0.13561928440391138</v>
      </c>
      <c r="I487" s="18" t="e" cm="1">
        <f t="array" ref="I487">ABCCob($O$14,$P$14,$Q$14,$D487/$AE$14)</f>
        <v>#VALUE!</v>
      </c>
      <c r="J487" s="18" t="e" cm="1">
        <f t="array" ref="J487">ABCCob($O$15,$P$15,$Q$15,$D487/$AE$15)</f>
        <v>#VALUE!</v>
      </c>
      <c r="K487" s="18" t="e" cm="1">
        <f t="array" ref="K487">ABCCob($O$16,$P$16,$Q$16,$D487/$AE$16)</f>
        <v>#VALUE!</v>
      </c>
      <c r="L487" s="18" t="e" cm="1">
        <f t="array" ref="L487">ABCCob($O$17,$P$17,$Q$17,$D487/$AE$17)</f>
        <v>#VALUE!</v>
      </c>
    </row>
    <row r="488" spans="2:12" x14ac:dyDescent="0.3">
      <c r="B488">
        <v>545</v>
      </c>
      <c r="D488" s="15">
        <f t="shared" si="19"/>
        <v>818318.31831831834</v>
      </c>
      <c r="E488" s="18" cm="1">
        <f t="array" ref="E488">ABCCob($O$10,$P$10,$Q$10,$D488/$AE$10)</f>
        <v>0.76663123488451612</v>
      </c>
      <c r="F488" s="18" cm="1">
        <f t="array" ref="F488">ABCCob($O$11,$P$11,$Q$11,$D488/$AE$11)</f>
        <v>0.48717059142562619</v>
      </c>
      <c r="G488" s="18" cm="1">
        <f t="array" ref="G488">ABCCob($O$12,$P$12,$Q$12,$D488/$AE$12)</f>
        <v>0.33494537306586664</v>
      </c>
      <c r="H488" s="18" cm="1">
        <f t="array" ref="H488">ABCCob($O$13,$P$13,$Q$13,$D488/$AE$13)</f>
        <v>0.13555134453179374</v>
      </c>
      <c r="I488" s="18" t="e" cm="1">
        <f t="array" ref="I488">ABCCob($O$14,$P$14,$Q$14,$D488/$AE$14)</f>
        <v>#VALUE!</v>
      </c>
      <c r="J488" s="18" t="e" cm="1">
        <f t="array" ref="J488">ABCCob($O$15,$P$15,$Q$15,$D488/$AE$15)</f>
        <v>#VALUE!</v>
      </c>
      <c r="K488" s="18" t="e" cm="1">
        <f t="array" ref="K488">ABCCob($O$16,$P$16,$Q$16,$D488/$AE$16)</f>
        <v>#VALUE!</v>
      </c>
      <c r="L488" s="18" t="e" cm="1">
        <f t="array" ref="L488">ABCCob($O$17,$P$17,$Q$17,$D488/$AE$17)</f>
        <v>#VALUE!</v>
      </c>
    </row>
    <row r="489" spans="2:12" x14ac:dyDescent="0.3">
      <c r="B489">
        <v>544</v>
      </c>
      <c r="D489" s="15">
        <f t="shared" si="19"/>
        <v>816816.81681681692</v>
      </c>
      <c r="E489" s="18" cm="1">
        <f t="array" ref="E489">ABCCob($O$10,$P$10,$Q$10,$D489/$AE$10)</f>
        <v>0.76649469306302864</v>
      </c>
      <c r="F489" s="18" cm="1">
        <f t="array" ref="F489">ABCCob($O$11,$P$11,$Q$11,$D489/$AE$11)</f>
        <v>0.48688130325508006</v>
      </c>
      <c r="G489" s="18" cm="1">
        <f t="array" ref="G489">ABCCob($O$12,$P$12,$Q$12,$D489/$AE$12)</f>
        <v>0.33473849038751829</v>
      </c>
      <c r="H489" s="18" cm="1">
        <f t="array" ref="H489">ABCCob($O$13,$P$13,$Q$13,$D489/$AE$13)</f>
        <v>0.13548323016389485</v>
      </c>
      <c r="I489" s="18" t="e" cm="1">
        <f t="array" ref="I489">ABCCob($O$14,$P$14,$Q$14,$D489/$AE$14)</f>
        <v>#VALUE!</v>
      </c>
      <c r="J489" s="18" t="e" cm="1">
        <f t="array" ref="J489">ABCCob($O$15,$P$15,$Q$15,$D489/$AE$15)</f>
        <v>#VALUE!</v>
      </c>
      <c r="K489" s="18" t="e" cm="1">
        <f t="array" ref="K489">ABCCob($O$16,$P$16,$Q$16,$D489/$AE$16)</f>
        <v>#VALUE!</v>
      </c>
      <c r="L489" s="18" t="e" cm="1">
        <f t="array" ref="L489">ABCCob($O$17,$P$17,$Q$17,$D489/$AE$17)</f>
        <v>#VALUE!</v>
      </c>
    </row>
    <row r="490" spans="2:12" x14ac:dyDescent="0.3">
      <c r="B490">
        <v>543</v>
      </c>
      <c r="D490" s="15">
        <f t="shared" si="19"/>
        <v>815315.31531531527</v>
      </c>
      <c r="E490" s="18" cm="1">
        <f t="array" ref="E490">ABCCob($O$10,$P$10,$Q$10,$D490/$AE$10)</f>
        <v>0.76635771996050484</v>
      </c>
      <c r="F490" s="18" cm="1">
        <f t="array" ref="F490">ABCCob($O$11,$P$11,$Q$11,$D490/$AE$11)</f>
        <v>0.48659129366656184</v>
      </c>
      <c r="G490" s="18" cm="1">
        <f t="array" ref="G490">ABCCob($O$12,$P$12,$Q$12,$D490/$AE$12)</f>
        <v>0.33453103257714195</v>
      </c>
      <c r="H490" s="18" cm="1">
        <f t="array" ref="H490">ABCCob($O$13,$P$13,$Q$13,$D490/$AE$13)</f>
        <v>0.1354149406147549</v>
      </c>
      <c r="I490" s="18" t="e" cm="1">
        <f t="array" ref="I490">ABCCob($O$14,$P$14,$Q$14,$D490/$AE$14)</f>
        <v>#VALUE!</v>
      </c>
      <c r="J490" s="18" t="e" cm="1">
        <f t="array" ref="J490">ABCCob($O$15,$P$15,$Q$15,$D490/$AE$15)</f>
        <v>#VALUE!</v>
      </c>
      <c r="K490" s="18" t="e" cm="1">
        <f t="array" ref="K490">ABCCob($O$16,$P$16,$Q$16,$D490/$AE$16)</f>
        <v>#VALUE!</v>
      </c>
      <c r="L490" s="18" t="e" cm="1">
        <f t="array" ref="L490">ABCCob($O$17,$P$17,$Q$17,$D490/$AE$17)</f>
        <v>#VALUE!</v>
      </c>
    </row>
    <row r="491" spans="2:12" x14ac:dyDescent="0.3">
      <c r="B491">
        <v>542</v>
      </c>
      <c r="D491" s="15">
        <f t="shared" si="19"/>
        <v>813813.81381381385</v>
      </c>
      <c r="E491" s="18" cm="1">
        <f t="array" ref="E491">ABCCob($O$10,$P$10,$Q$10,$D491/$AE$10)</f>
        <v>0.7662203134901695</v>
      </c>
      <c r="F491" s="18" cm="1">
        <f t="array" ref="F491">ABCCob($O$11,$P$11,$Q$11,$D491/$AE$11)</f>
        <v>0.48630055996027677</v>
      </c>
      <c r="G491" s="18" cm="1">
        <f t="array" ref="G491">ABCCob($O$12,$P$12,$Q$12,$D491/$AE$12)</f>
        <v>0.33432299737446031</v>
      </c>
      <c r="H491" s="18" cm="1">
        <f t="array" ref="H491">ABCCob($O$13,$P$13,$Q$13,$D491/$AE$13)</f>
        <v>0.13534647519527471</v>
      </c>
      <c r="I491" s="18" t="e" cm="1">
        <f t="array" ref="I491">ABCCob($O$14,$P$14,$Q$14,$D491/$AE$14)</f>
        <v>#VALUE!</v>
      </c>
      <c r="J491" s="18" t="e" cm="1">
        <f t="array" ref="J491">ABCCob($O$15,$P$15,$Q$15,$D491/$AE$15)</f>
        <v>#VALUE!</v>
      </c>
      <c r="K491" s="18" t="e" cm="1">
        <f t="array" ref="K491">ABCCob($O$16,$P$16,$Q$16,$D491/$AE$16)</f>
        <v>#VALUE!</v>
      </c>
      <c r="L491" s="18" t="e" cm="1">
        <f t="array" ref="L491">ABCCob($O$17,$P$17,$Q$17,$D491/$AE$17)</f>
        <v>#VALUE!</v>
      </c>
    </row>
    <row r="492" spans="2:12" x14ac:dyDescent="0.3">
      <c r="B492">
        <v>541</v>
      </c>
      <c r="D492" s="15">
        <f t="shared" si="19"/>
        <v>812312.31231231231</v>
      </c>
      <c r="E492" s="18" cm="1">
        <f t="array" ref="E492">ABCCob($O$10,$P$10,$Q$10,$D492/$AE$10)</f>
        <v>0.76608247155161957</v>
      </c>
      <c r="F492" s="18" cm="1">
        <f t="array" ref="F492">ABCCob($O$11,$P$11,$Q$11,$D492/$AE$11)</f>
        <v>0.48600909942294951</v>
      </c>
      <c r="G492" s="18" cm="1">
        <f t="array" ref="G492">ABCCob($O$12,$P$12,$Q$12,$D492/$AE$12)</f>
        <v>0.33411438250790582</v>
      </c>
      <c r="H492" s="18" cm="1">
        <f t="array" ref="H492">ABCCob($O$13,$P$13,$Q$13,$D492/$AE$13)</f>
        <v>0.13527783321269138</v>
      </c>
      <c r="I492" s="18" t="e" cm="1">
        <f t="array" ref="I492">ABCCob($O$14,$P$14,$Q$14,$D492/$AE$14)</f>
        <v>#VALUE!</v>
      </c>
      <c r="J492" s="18" t="e" cm="1">
        <f t="array" ref="J492">ABCCob($O$15,$P$15,$Q$15,$D492/$AE$15)</f>
        <v>#VALUE!</v>
      </c>
      <c r="K492" s="18" t="e" cm="1">
        <f t="array" ref="K492">ABCCob($O$16,$P$16,$Q$16,$D492/$AE$16)</f>
        <v>#VALUE!</v>
      </c>
      <c r="L492" s="18" t="e" cm="1">
        <f t="array" ref="L492">ABCCob($O$17,$P$17,$Q$17,$D492/$AE$17)</f>
        <v>#VALUE!</v>
      </c>
    </row>
    <row r="493" spans="2:12" x14ac:dyDescent="0.3">
      <c r="B493">
        <v>540</v>
      </c>
      <c r="D493" s="15">
        <f t="shared" si="19"/>
        <v>810810.81081081089</v>
      </c>
      <c r="E493" s="18" cm="1">
        <f t="array" ref="E493">ABCCob($O$10,$P$10,$Q$10,$D493/$AE$10)</f>
        <v>0.76594419203071129</v>
      </c>
      <c r="F493" s="18" cm="1">
        <f t="array" ref="F493">ABCCob($O$11,$P$11,$Q$11,$D493/$AE$11)</f>
        <v>0.48571690932774036</v>
      </c>
      <c r="G493" s="18" cm="1">
        <f t="array" ref="G493">ABCCob($O$12,$P$12,$Q$12,$D493/$AE$12)</f>
        <v>0.33390518569455369</v>
      </c>
      <c r="H493" s="18" cm="1">
        <f t="array" ref="H493">ABCCob($O$13,$P$13,$Q$13,$D493/$AE$13)</f>
        <v>0.13520901397055371</v>
      </c>
      <c r="I493" s="18" t="e" cm="1">
        <f t="array" ref="I493">ABCCob($O$14,$P$14,$Q$14,$D493/$AE$14)</f>
        <v>#VALUE!</v>
      </c>
      <c r="J493" s="18" t="e" cm="1">
        <f t="array" ref="J493">ABCCob($O$15,$P$15,$Q$15,$D493/$AE$15)</f>
        <v>#VALUE!</v>
      </c>
      <c r="K493" s="18" t="e" cm="1">
        <f t="array" ref="K493">ABCCob($O$16,$P$16,$Q$16,$D493/$AE$16)</f>
        <v>#VALUE!</v>
      </c>
      <c r="L493" s="18" t="e" cm="1">
        <f t="array" ref="L493">ABCCob($O$17,$P$17,$Q$17,$D493/$AE$17)</f>
        <v>#VALUE!</v>
      </c>
    </row>
    <row r="494" spans="2:12" x14ac:dyDescent="0.3">
      <c r="B494">
        <v>539</v>
      </c>
      <c r="D494" s="15">
        <f t="shared" si="19"/>
        <v>809309.30930930935</v>
      </c>
      <c r="E494" s="18" cm="1">
        <f t="array" ref="E494">ABCCob($O$10,$P$10,$Q$10,$D494/$AE$10)</f>
        <v>0.76580547279944744</v>
      </c>
      <c r="F494" s="18" cm="1">
        <f t="array" ref="F494">ABCCob($O$11,$P$11,$Q$11,$D494/$AE$11)</f>
        <v>0.48542398693416028</v>
      </c>
      <c r="G494" s="18" cm="1">
        <f t="array" ref="G494">ABCCob($O$12,$P$12,$Q$12,$D494/$AE$12)</f>
        <v>0.33369540464005398</v>
      </c>
      <c r="H494" s="18" cm="1">
        <f t="array" ref="H494">ABCCob($O$13,$P$13,$Q$13,$D494/$AE$13)</f>
        <v>0.1351400167686973</v>
      </c>
      <c r="I494" s="18" t="e" cm="1">
        <f t="array" ref="I494">ABCCob($O$14,$P$14,$Q$14,$D494/$AE$14)</f>
        <v>#VALUE!</v>
      </c>
      <c r="J494" s="18" t="e" cm="1">
        <f t="array" ref="J494">ABCCob($O$15,$P$15,$Q$15,$D494/$AE$15)</f>
        <v>#VALUE!</v>
      </c>
      <c r="K494" s="18" t="e" cm="1">
        <f t="array" ref="K494">ABCCob($O$16,$P$16,$Q$16,$D494/$AE$16)</f>
        <v>#VALUE!</v>
      </c>
      <c r="L494" s="18" t="e" cm="1">
        <f t="array" ref="L494">ABCCob($O$17,$P$17,$Q$17,$D494/$AE$17)</f>
        <v>#VALUE!</v>
      </c>
    </row>
    <row r="495" spans="2:12" x14ac:dyDescent="0.3">
      <c r="B495">
        <v>538</v>
      </c>
      <c r="D495" s="15">
        <f t="shared" si="19"/>
        <v>807807.80780780781</v>
      </c>
      <c r="E495" s="18" cm="1">
        <f t="array" ref="E495">ABCCob($O$10,$P$10,$Q$10,$D495/$AE$10)</f>
        <v>0.76566631171586275</v>
      </c>
      <c r="F495" s="18" cm="1">
        <f t="array" ref="F495">ABCCob($O$11,$P$11,$Q$11,$D495/$AE$11)</f>
        <v>0.4851303294879854</v>
      </c>
      <c r="G495" s="18" cm="1">
        <f t="array" ref="G495">ABCCob($O$12,$P$12,$Q$12,$D495/$AE$12)</f>
        <v>0.33348503703856403</v>
      </c>
      <c r="H495" s="18" cm="1">
        <f t="array" ref="H495">ABCCob($O$13,$P$13,$Q$13,$D495/$AE$13)</f>
        <v>0.13507084090321952</v>
      </c>
      <c r="I495" s="18" t="e" cm="1">
        <f t="array" ref="I495">ABCCob($O$14,$P$14,$Q$14,$D495/$AE$14)</f>
        <v>#VALUE!</v>
      </c>
      <c r="J495" s="18" t="e" cm="1">
        <f t="array" ref="J495">ABCCob($O$15,$P$15,$Q$15,$D495/$AE$15)</f>
        <v>#VALUE!</v>
      </c>
      <c r="K495" s="18" t="e" cm="1">
        <f t="array" ref="K495">ABCCob($O$16,$P$16,$Q$16,$D495/$AE$16)</f>
        <v>#VALUE!</v>
      </c>
      <c r="L495" s="18" t="e" cm="1">
        <f t="array" ref="L495">ABCCob($O$17,$P$17,$Q$17,$D495/$AE$17)</f>
        <v>#VALUE!</v>
      </c>
    </row>
    <row r="496" spans="2:12" x14ac:dyDescent="0.3">
      <c r="B496">
        <v>537</v>
      </c>
      <c r="D496" s="15">
        <f t="shared" si="19"/>
        <v>806306.30630630627</v>
      </c>
      <c r="E496" s="18" cm="1">
        <f t="array" ref="E496">ABCCob($O$10,$P$10,$Q$10,$D496/$AE$10)</f>
        <v>0.76552670662390809</v>
      </c>
      <c r="F496" s="18" cm="1">
        <f t="array" ref="F496">ABCCob($O$11,$P$11,$Q$11,$D496/$AE$11)</f>
        <v>0.48483593422117111</v>
      </c>
      <c r="G496" s="18" cm="1">
        <f t="array" ref="G496">ABCCob($O$12,$P$12,$Q$12,$D496/$AE$12)</f>
        <v>0.33327408057267965</v>
      </c>
      <c r="H496" s="18" cm="1">
        <f t="array" ref="H496">ABCCob($O$13,$P$13,$Q$13,$D496/$AE$13)</f>
        <v>0.13500148566645437</v>
      </c>
      <c r="I496" s="18" t="e" cm="1">
        <f t="array" ref="I496">ABCCob($O$14,$P$14,$Q$14,$D496/$AE$14)</f>
        <v>#VALUE!</v>
      </c>
      <c r="J496" s="18" t="e" cm="1">
        <f t="array" ref="J496">ABCCob($O$15,$P$15,$Q$15,$D496/$AE$15)</f>
        <v>#VALUE!</v>
      </c>
      <c r="K496" s="18" t="e" cm="1">
        <f t="array" ref="K496">ABCCob($O$16,$P$16,$Q$16,$D496/$AE$16)</f>
        <v>#VALUE!</v>
      </c>
      <c r="L496" s="18" t="e" cm="1">
        <f t="array" ref="L496">ABCCob($O$17,$P$17,$Q$17,$D496/$AE$17)</f>
        <v>#VALUE!</v>
      </c>
    </row>
    <row r="497" spans="2:12" x14ac:dyDescent="0.3">
      <c r="B497">
        <v>536</v>
      </c>
      <c r="D497" s="15">
        <f t="shared" si="19"/>
        <v>804804.80480480485</v>
      </c>
      <c r="E497" s="18" cm="1">
        <f t="array" ref="E497">ABCCob($O$10,$P$10,$Q$10,$D497/$AE$10)</f>
        <v>0.76538665535333394</v>
      </c>
      <c r="F497" s="18" cm="1">
        <f t="array" ref="F497">ABCCob($O$11,$P$11,$Q$11,$D497/$AE$11)</f>
        <v>0.48454079835176506</v>
      </c>
      <c r="G497" s="18" cm="1">
        <f t="array" ref="G497">ABCCob($O$12,$P$12,$Q$12,$D497/$AE$12)</f>
        <v>0.33306253291336629</v>
      </c>
      <c r="H497" s="18" cm="1">
        <f t="array" ref="H497">ABCCob($O$13,$P$13,$Q$13,$D497/$AE$13)</f>
        <v>0.13493195034694691</v>
      </c>
      <c r="I497" s="18" t="e" cm="1">
        <f t="array" ref="I497">ABCCob($O$14,$P$14,$Q$14,$D497/$AE$14)</f>
        <v>#VALUE!</v>
      </c>
      <c r="J497" s="18" t="e" cm="1">
        <f t="array" ref="J497">ABCCob($O$15,$P$15,$Q$15,$D497/$AE$15)</f>
        <v>#VALUE!</v>
      </c>
      <c r="K497" s="18" t="e" cm="1">
        <f t="array" ref="K497">ABCCob($O$16,$P$16,$Q$16,$D497/$AE$16)</f>
        <v>#VALUE!</v>
      </c>
      <c r="L497" s="18" t="e" cm="1">
        <f t="array" ref="L497">ABCCob($O$17,$P$17,$Q$17,$D497/$AE$17)</f>
        <v>#VALUE!</v>
      </c>
    </row>
    <row r="498" spans="2:12" x14ac:dyDescent="0.3">
      <c r="B498">
        <v>535</v>
      </c>
      <c r="D498" s="15">
        <f t="shared" si="19"/>
        <v>803303.30330330331</v>
      </c>
      <c r="E498" s="18" cm="1">
        <f t="array" ref="E498">ABCCob($O$10,$P$10,$Q$10,$D498/$AE$10)</f>
        <v>0.76524615571957233</v>
      </c>
      <c r="F498" s="18" cm="1">
        <f t="array" ref="F498">ABCCob($O$11,$P$11,$Q$11,$D498/$AE$11)</f>
        <v>0.48424491908381984</v>
      </c>
      <c r="G498" s="18" cm="1">
        <f t="array" ref="G498">ABCCob($O$12,$P$12,$Q$12,$D498/$AE$12)</f>
        <v>0.33285039171988962</v>
      </c>
      <c r="H498" s="18" cm="1">
        <f t="array" ref="H498">ABCCob($O$13,$P$13,$Q$13,$D498/$AE$13)</f>
        <v>0.13486223422942781</v>
      </c>
      <c r="I498" s="18" t="e" cm="1">
        <f t="array" ref="I498">ABCCob($O$14,$P$14,$Q$14,$D498/$AE$14)</f>
        <v>#VALUE!</v>
      </c>
      <c r="J498" s="18" t="e" cm="1">
        <f t="array" ref="J498">ABCCob($O$15,$P$15,$Q$15,$D498/$AE$15)</f>
        <v>#VALUE!</v>
      </c>
      <c r="K498" s="18" t="e" cm="1">
        <f t="array" ref="K498">ABCCob($O$16,$P$16,$Q$16,$D498/$AE$16)</f>
        <v>#VALUE!</v>
      </c>
      <c r="L498" s="18" t="e" cm="1">
        <f t="array" ref="L498">ABCCob($O$17,$P$17,$Q$17,$D498/$AE$17)</f>
        <v>#VALUE!</v>
      </c>
    </row>
    <row r="499" spans="2:12" x14ac:dyDescent="0.3">
      <c r="B499">
        <v>534</v>
      </c>
      <c r="D499" s="15">
        <f t="shared" si="19"/>
        <v>801801.80180180189</v>
      </c>
      <c r="E499" s="18" cm="1">
        <f t="array" ref="E499">ABCCob($O$10,$P$10,$Q$10,$D499/$AE$10)</f>
        <v>0.76510520552361772</v>
      </c>
      <c r="F499" s="18" cm="1">
        <f t="array" ref="F499">ABCCob($O$11,$P$11,$Q$11,$D499/$AE$11)</f>
        <v>0.48394829360730501</v>
      </c>
      <c r="G499" s="18" cm="1">
        <f t="array" ref="G499">ABCCob($O$12,$P$12,$Q$12,$D499/$AE$12)</f>
        <v>0.33263765463974576</v>
      </c>
      <c r="H499" s="18" cm="1">
        <f t="array" ref="H499">ABCCob($O$13,$P$13,$Q$13,$D499/$AE$13)</f>
        <v>0.1347923365947872</v>
      </c>
      <c r="I499" s="18" t="e" cm="1">
        <f t="array" ref="I499">ABCCob($O$14,$P$14,$Q$14,$D499/$AE$14)</f>
        <v>#VALUE!</v>
      </c>
      <c r="J499" s="18" t="e" cm="1">
        <f t="array" ref="J499">ABCCob($O$15,$P$15,$Q$15,$D499/$AE$15)</f>
        <v>#VALUE!</v>
      </c>
      <c r="K499" s="18" t="e" cm="1">
        <f t="array" ref="K499">ABCCob($O$16,$P$16,$Q$16,$D499/$AE$16)</f>
        <v>#VALUE!</v>
      </c>
      <c r="L499" s="18" t="e" cm="1">
        <f t="array" ref="L499">ABCCob($O$17,$P$17,$Q$17,$D499/$AE$17)</f>
        <v>#VALUE!</v>
      </c>
    </row>
    <row r="500" spans="2:12" x14ac:dyDescent="0.3">
      <c r="B500">
        <v>533</v>
      </c>
      <c r="D500" s="15">
        <f t="shared" si="19"/>
        <v>800300.30030030024</v>
      </c>
      <c r="E500" s="18" cm="1">
        <f t="array" ref="E500">ABCCob($O$10,$P$10,$Q$10,$D500/$AE$10)</f>
        <v>0.76496380255190699</v>
      </c>
      <c r="F500" s="18" cm="1">
        <f t="array" ref="F500">ABCCob($O$11,$P$11,$Q$11,$D500/$AE$11)</f>
        <v>0.48365091909801816</v>
      </c>
      <c r="G500" s="18" cm="1">
        <f t="array" ref="G500">ABCCob($O$12,$P$12,$Q$12,$D500/$AE$12)</f>
        <v>0.33242431930859073</v>
      </c>
      <c r="H500" s="18" cm="1">
        <f t="array" ref="H500">ABCCob($O$13,$P$13,$Q$13,$D500/$AE$13)</f>
        <v>0.13472225672004892</v>
      </c>
      <c r="I500" s="18" t="e" cm="1">
        <f t="array" ref="I500">ABCCob($O$14,$P$14,$Q$14,$D500/$AE$14)</f>
        <v>#VALUE!</v>
      </c>
      <c r="J500" s="18" t="e" cm="1">
        <f t="array" ref="J500">ABCCob($O$15,$P$15,$Q$15,$D500/$AE$15)</f>
        <v>#VALUE!</v>
      </c>
      <c r="K500" s="18" t="e" cm="1">
        <f t="array" ref="K500">ABCCob($O$16,$P$16,$Q$16,$D500/$AE$16)</f>
        <v>#VALUE!</v>
      </c>
      <c r="L500" s="18" t="e" cm="1">
        <f t="array" ref="L500">ABCCob($O$17,$P$17,$Q$17,$D500/$AE$17)</f>
        <v>#VALUE!</v>
      </c>
    </row>
    <row r="501" spans="2:12" x14ac:dyDescent="0.3">
      <c r="B501">
        <v>532</v>
      </c>
      <c r="D501" s="15">
        <f t="shared" si="19"/>
        <v>798798.79879879882</v>
      </c>
      <c r="E501" s="18" cm="1">
        <f t="array" ref="E501">ABCCob($O$10,$P$10,$Q$10,$D501/$AE$10)</f>
        <v>0.76482194457619734</v>
      </c>
      <c r="F501" s="18" cm="1">
        <f t="array" ref="F501">ABCCob($O$11,$P$11,$Q$11,$D501/$AE$11)</f>
        <v>0.48335279271749576</v>
      </c>
      <c r="G501" s="18" cm="1">
        <f t="array" ref="G501">ABCCob($O$12,$P$12,$Q$12,$D501/$AE$12)</f>
        <v>0.33221038335017006</v>
      </c>
      <c r="H501" s="18" cm="1">
        <f t="array" ref="H501">ABCCob($O$13,$P$13,$Q$13,$D501/$AE$13)</f>
        <v>0.13465199387834403</v>
      </c>
      <c r="I501" s="18" t="e" cm="1">
        <f t="array" ref="I501">ABCCob($O$14,$P$14,$Q$14,$D501/$AE$14)</f>
        <v>#VALUE!</v>
      </c>
      <c r="J501" s="18" t="e" cm="1">
        <f t="array" ref="J501">ABCCob($O$15,$P$15,$Q$15,$D501/$AE$15)</f>
        <v>#VALUE!</v>
      </c>
      <c r="K501" s="18" t="e" cm="1">
        <f t="array" ref="K501">ABCCob($O$16,$P$16,$Q$16,$D501/$AE$16)</f>
        <v>#VALUE!</v>
      </c>
      <c r="L501" s="18" t="e" cm="1">
        <f t="array" ref="L501">ABCCob($O$17,$P$17,$Q$17,$D501/$AE$17)</f>
        <v>#VALUE!</v>
      </c>
    </row>
    <row r="502" spans="2:12" x14ac:dyDescent="0.3">
      <c r="B502">
        <v>531</v>
      </c>
      <c r="D502" s="15">
        <f t="shared" si="19"/>
        <v>797297.29729729728</v>
      </c>
      <c r="E502" s="18" cm="1">
        <f t="array" ref="E502">ABCCob($O$10,$P$10,$Q$10,$D502/$AE$10)</f>
        <v>0.76467962935344425</v>
      </c>
      <c r="F502" s="18" cm="1">
        <f t="array" ref="F502">ABCCob($O$11,$P$11,$Q$11,$D502/$AE$11)</f>
        <v>0.48305391161292288</v>
      </c>
      <c r="G502" s="18" cm="1">
        <f t="array" ref="G502">ABCCob($O$12,$P$12,$Q$12,$D502/$AE$12)</f>
        <v>0.3319958443762468</v>
      </c>
      <c r="H502" s="18" cm="1">
        <f t="array" ref="H502">ABCCob($O$13,$P$13,$Q$13,$D502/$AE$13)</f>
        <v>0.13458154733888436</v>
      </c>
      <c r="I502" s="18" t="e" cm="1">
        <f t="array" ref="I502">ABCCob($O$14,$P$14,$Q$14,$D502/$AE$14)</f>
        <v>#VALUE!</v>
      </c>
      <c r="J502" s="18" t="e" cm="1">
        <f t="array" ref="J502">ABCCob($O$15,$P$15,$Q$15,$D502/$AE$15)</f>
        <v>#VALUE!</v>
      </c>
      <c r="K502" s="18" t="e" cm="1">
        <f t="array" ref="K502">ABCCob($O$16,$P$16,$Q$16,$D502/$AE$16)</f>
        <v>#VALUE!</v>
      </c>
      <c r="L502" s="18" t="e" cm="1">
        <f t="array" ref="L502">ABCCob($O$17,$P$17,$Q$17,$D502/$AE$17)</f>
        <v>#VALUE!</v>
      </c>
    </row>
    <row r="503" spans="2:12" x14ac:dyDescent="0.3">
      <c r="B503">
        <v>530</v>
      </c>
      <c r="D503" s="15">
        <f t="shared" si="19"/>
        <v>795795.79579579586</v>
      </c>
      <c r="E503" s="18" cm="1">
        <f t="array" ref="E503">ABCCob($O$10,$P$10,$Q$10,$D503/$AE$10)</f>
        <v>0.76453685462567689</v>
      </c>
      <c r="F503" s="18" cm="1">
        <f t="array" ref="F503">ABCCob($O$11,$P$11,$Q$11,$D503/$AE$11)</f>
        <v>0.48275427291704248</v>
      </c>
      <c r="G503" s="18" cm="1">
        <f t="array" ref="G503">ABCCob($O$12,$P$12,$Q$12,$D503/$AE$12)</f>
        <v>0.33178069998653054</v>
      </c>
      <c r="H503" s="18" cm="1">
        <f t="array" ref="H503">ABCCob($O$13,$P$13,$Q$13,$D503/$AE$13)</f>
        <v>0.13451091636693582</v>
      </c>
      <c r="I503" s="18" t="e" cm="1">
        <f t="array" ref="I503">ABCCob($O$14,$P$14,$Q$14,$D503/$AE$14)</f>
        <v>#VALUE!</v>
      </c>
      <c r="J503" s="18" t="e" cm="1">
        <f t="array" ref="J503">ABCCob($O$15,$P$15,$Q$15,$D503/$AE$15)</f>
        <v>#VALUE!</v>
      </c>
      <c r="K503" s="18" t="e" cm="1">
        <f t="array" ref="K503">ABCCob($O$16,$P$16,$Q$16,$D503/$AE$16)</f>
        <v>#VALUE!</v>
      </c>
      <c r="L503" s="18" t="e" cm="1">
        <f t="array" ref="L503">ABCCob($O$17,$P$17,$Q$17,$D503/$AE$17)</f>
        <v>#VALUE!</v>
      </c>
    </row>
    <row r="504" spans="2:12" x14ac:dyDescent="0.3">
      <c r="B504">
        <v>529</v>
      </c>
      <c r="D504" s="15">
        <f t="shared" si="19"/>
        <v>794294.2942942942</v>
      </c>
      <c r="E504" s="18" cm="1">
        <f t="array" ref="E504">ABCCob($O$10,$P$10,$Q$10,$D504/$AE$10)</f>
        <v>0.76439361811987327</v>
      </c>
      <c r="F504" s="18" cm="1">
        <f t="array" ref="F504">ABCCob($O$11,$P$11,$Q$11,$D504/$AE$11)</f>
        <v>0.48245387374806387</v>
      </c>
      <c r="G504" s="18" cm="1">
        <f t="array" ref="G504">ABCCob($O$12,$P$12,$Q$12,$D504/$AE$12)</f>
        <v>0.33156494776860457</v>
      </c>
      <c r="H504" s="18" cm="1">
        <f t="array" ref="H504">ABCCob($O$13,$P$13,$Q$13,$D504/$AE$13)</f>
        <v>0.13444010022379141</v>
      </c>
      <c r="I504" s="18" t="e" cm="1">
        <f t="array" ref="I504">ABCCob($O$14,$P$14,$Q$14,$D504/$AE$14)</f>
        <v>#VALUE!</v>
      </c>
      <c r="J504" s="18" t="e" cm="1">
        <f t="array" ref="J504">ABCCob($O$15,$P$15,$Q$15,$D504/$AE$15)</f>
        <v>#VALUE!</v>
      </c>
      <c r="K504" s="18" t="e" cm="1">
        <f t="array" ref="K504">ABCCob($O$16,$P$16,$Q$16,$D504/$AE$16)</f>
        <v>#VALUE!</v>
      </c>
      <c r="L504" s="18" t="e" cm="1">
        <f t="array" ref="L504">ABCCob($O$17,$P$17,$Q$17,$D504/$AE$17)</f>
        <v>#VALUE!</v>
      </c>
    </row>
    <row r="505" spans="2:12" x14ac:dyDescent="0.3">
      <c r="B505">
        <v>528</v>
      </c>
      <c r="D505" s="15">
        <f t="shared" si="19"/>
        <v>792792.79279279278</v>
      </c>
      <c r="E505" s="18" cm="1">
        <f t="array" ref="E505">ABCCob($O$10,$P$10,$Q$10,$D505/$AE$10)</f>
        <v>0.76424991754783367</v>
      </c>
      <c r="F505" s="18" cm="1">
        <f t="array" ref="F505">ABCCob($O$11,$P$11,$Q$11,$D505/$AE$11)</f>
        <v>0.48215271120957076</v>
      </c>
      <c r="G505" s="18" cm="1">
        <f t="array" ref="G505">ABCCob($O$12,$P$12,$Q$12,$D505/$AE$12)</f>
        <v>0.33134858529785355</v>
      </c>
      <c r="H505" s="18" cm="1">
        <f t="array" ref="H505">ABCCob($O$13,$P$13,$Q$13,$D505/$AE$13)</f>
        <v>0.13436909816674411</v>
      </c>
      <c r="I505" s="18" t="e" cm="1">
        <f t="array" ref="I505">ABCCob($O$14,$P$14,$Q$14,$D505/$AE$14)</f>
        <v>#VALUE!</v>
      </c>
      <c r="J505" s="18" t="e" cm="1">
        <f t="array" ref="J505">ABCCob($O$15,$P$15,$Q$15,$D505/$AE$15)</f>
        <v>#VALUE!</v>
      </c>
      <c r="K505" s="18" t="e" cm="1">
        <f t="array" ref="K505">ABCCob($O$16,$P$16,$Q$16,$D505/$AE$16)</f>
        <v>#VALUE!</v>
      </c>
      <c r="L505" s="18" t="e" cm="1">
        <f t="array" ref="L505">ABCCob($O$17,$P$17,$Q$17,$D505/$AE$17)</f>
        <v>#VALUE!</v>
      </c>
    </row>
    <row r="506" spans="2:12" x14ac:dyDescent="0.3">
      <c r="B506">
        <v>527</v>
      </c>
      <c r="D506" s="15">
        <f t="shared" si="19"/>
        <v>791291.29129129124</v>
      </c>
      <c r="E506" s="18" cm="1">
        <f t="array" ref="E506">ABCCob($O$10,$P$10,$Q$10,$D506/$AE$10)</f>
        <v>0.76410575060605268</v>
      </c>
      <c r="F506" s="18" cm="1">
        <f t="array" ref="F506">ABCCob($O$11,$P$11,$Q$11,$D506/$AE$11)</f>
        <v>0.48185078239042833</v>
      </c>
      <c r="G506" s="18" cm="1">
        <f t="array" ref="G506">ABCCob($O$12,$P$12,$Q$12,$D506/$AE$12)</f>
        <v>0.3311316101373899</v>
      </c>
      <c r="H506" s="18" cm="1">
        <f t="array" ref="H506">ABCCob($O$13,$P$13,$Q$13,$D506/$AE$13)</f>
        <v>0.13429790944905948</v>
      </c>
      <c r="I506" s="18" t="e" cm="1">
        <f t="array" ref="I506">ABCCob($O$14,$P$14,$Q$14,$D506/$AE$14)</f>
        <v>#VALUE!</v>
      </c>
      <c r="J506" s="18" t="e" cm="1">
        <f t="array" ref="J506">ABCCob($O$15,$P$15,$Q$15,$D506/$AE$15)</f>
        <v>#VALUE!</v>
      </c>
      <c r="K506" s="18" t="e" cm="1">
        <f t="array" ref="K506">ABCCob($O$16,$P$16,$Q$16,$D506/$AE$16)</f>
        <v>#VALUE!</v>
      </c>
      <c r="L506" s="18" t="e" cm="1">
        <f t="array" ref="L506">ABCCob($O$17,$P$17,$Q$17,$D506/$AE$17)</f>
        <v>#VALUE!</v>
      </c>
    </row>
    <row r="507" spans="2:12" x14ac:dyDescent="0.3">
      <c r="B507">
        <v>526</v>
      </c>
      <c r="D507" s="15">
        <f t="shared" si="19"/>
        <v>789789.78978978982</v>
      </c>
      <c r="E507" s="18" cm="1">
        <f t="array" ref="E507">ABCCob($O$10,$P$10,$Q$10,$D507/$AE$10)</f>
        <v>0.76396111497559027</v>
      </c>
      <c r="F507" s="18" cm="1">
        <f t="array" ref="F507">ABCCob($O$11,$P$11,$Q$11,$D507/$AE$11)</f>
        <v>0.48154808436468954</v>
      </c>
      <c r="G507" s="18" cm="1">
        <f t="array" ref="G507">ABCCob($O$12,$P$12,$Q$12,$D507/$AE$12)</f>
        <v>0.3309140198379803</v>
      </c>
      <c r="H507" s="18" cm="1">
        <f t="array" ref="H507">ABCCob($O$13,$P$13,$Q$13,$D507/$AE$13)</f>
        <v>0.13422653331994797</v>
      </c>
      <c r="I507" s="18" t="e" cm="1">
        <f t="array" ref="I507">ABCCob($O$14,$P$14,$Q$14,$D507/$AE$14)</f>
        <v>#VALUE!</v>
      </c>
      <c r="J507" s="18" t="e" cm="1">
        <f t="array" ref="J507">ABCCob($O$15,$P$15,$Q$15,$D507/$AE$15)</f>
        <v>#VALUE!</v>
      </c>
      <c r="K507" s="18" t="e" cm="1">
        <f t="array" ref="K507">ABCCob($O$16,$P$16,$Q$16,$D507/$AE$16)</f>
        <v>#VALUE!</v>
      </c>
      <c r="L507" s="18" t="e" cm="1">
        <f t="array" ref="L507">ABCCob($O$17,$P$17,$Q$17,$D507/$AE$17)</f>
        <v>#VALUE!</v>
      </c>
    </row>
    <row r="508" spans="2:12" x14ac:dyDescent="0.3">
      <c r="B508">
        <v>525</v>
      </c>
      <c r="D508" s="15">
        <f t="shared" si="19"/>
        <v>788288.28828828828</v>
      </c>
      <c r="E508" s="18" cm="1">
        <f t="array" ref="E508">ABCCob($O$10,$P$10,$Q$10,$D508/$AE$10)</f>
        <v>0.7638160083219413</v>
      </c>
      <c r="F508" s="18" cm="1">
        <f t="array" ref="F508">ABCCob($O$11,$P$11,$Q$11,$D508/$AE$11)</f>
        <v>0.48124461419150094</v>
      </c>
      <c r="G508" s="18" cm="1">
        <f t="array" ref="G508">ABCCob($O$12,$P$12,$Q$12,$D508/$AE$12)</f>
        <v>0.33069581193797148</v>
      </c>
      <c r="H508" s="18" cm="1">
        <f t="array" ref="H508">ABCCob($O$13,$P$13,$Q$13,$D508/$AE$13)</f>
        <v>0.13415496902453725</v>
      </c>
      <c r="I508" s="18" t="e" cm="1">
        <f t="array" ref="I508">ABCCob($O$14,$P$14,$Q$14,$D508/$AE$14)</f>
        <v>#VALUE!</v>
      </c>
      <c r="J508" s="18" t="e" cm="1">
        <f t="array" ref="J508">ABCCob($O$15,$P$15,$Q$15,$D508/$AE$15)</f>
        <v>#VALUE!</v>
      </c>
      <c r="K508" s="18" t="e" cm="1">
        <f t="array" ref="K508">ABCCob($O$16,$P$16,$Q$16,$D508/$AE$16)</f>
        <v>#VALUE!</v>
      </c>
      <c r="L508" s="18" t="e" cm="1">
        <f t="array" ref="L508">ABCCob($O$17,$P$17,$Q$17,$D508/$AE$17)</f>
        <v>#VALUE!</v>
      </c>
    </row>
    <row r="509" spans="2:12" x14ac:dyDescent="0.3">
      <c r="B509">
        <v>524</v>
      </c>
      <c r="D509" s="15">
        <f t="shared" si="19"/>
        <v>786786.78678678675</v>
      </c>
      <c r="E509" s="18" cm="1">
        <f t="array" ref="E509">ABCCob($O$10,$P$10,$Q$10,$D509/$AE$10)</f>
        <v>0.76367042829490395</v>
      </c>
      <c r="F509" s="18" cm="1">
        <f t="array" ref="F509">ABCCob($O$11,$P$11,$Q$11,$D509/$AE$11)</f>
        <v>0.48094036891500774</v>
      </c>
      <c r="G509" s="18" cm="1">
        <f t="array" ref="G509">ABCCob($O$12,$P$12,$Q$12,$D509/$AE$12)</f>
        <v>0.33047698396321551</v>
      </c>
      <c r="H509" s="18" cm="1">
        <f t="array" ref="H509">ABCCob($O$13,$P$13,$Q$13,$D509/$AE$13)</f>
        <v>0.13408321580384389</v>
      </c>
      <c r="I509" s="18" t="e" cm="1">
        <f t="array" ref="I509">ABCCob($O$14,$P$14,$Q$14,$D509/$AE$14)</f>
        <v>#VALUE!</v>
      </c>
      <c r="J509" s="18" t="e" cm="1">
        <f t="array" ref="J509">ABCCob($O$15,$P$15,$Q$15,$D509/$AE$15)</f>
        <v>#VALUE!</v>
      </c>
      <c r="K509" s="18" t="e" cm="1">
        <f t="array" ref="K509">ABCCob($O$16,$P$16,$Q$16,$D509/$AE$16)</f>
        <v>#VALUE!</v>
      </c>
      <c r="L509" s="18" t="e" cm="1">
        <f t="array" ref="L509">ABCCob($O$17,$P$17,$Q$17,$D509/$AE$17)</f>
        <v>#VALUE!</v>
      </c>
    </row>
    <row r="510" spans="2:12" x14ac:dyDescent="0.3">
      <c r="B510">
        <v>523</v>
      </c>
      <c r="D510" s="15">
        <f t="shared" si="19"/>
        <v>785285.28528528521</v>
      </c>
      <c r="E510" s="18" cm="1">
        <f t="array" ref="E510">ABCCob($O$10,$P$10,$Q$10,$D510/$AE$10)</f>
        <v>0.76352437252844618</v>
      </c>
      <c r="F510" s="18" cm="1">
        <f t="array" ref="F510">ABCCob($O$11,$P$11,$Q$11,$D510/$AE$11)</f>
        <v>0.48063534556425791</v>
      </c>
      <c r="G510" s="18" cm="1">
        <f t="array" ref="G510">ABCCob($O$12,$P$12,$Q$12,$D510/$AE$12)</f>
        <v>0.33025753342699432</v>
      </c>
      <c r="H510" s="18" cm="1">
        <f t="array" ref="H510">ABCCob($O$13,$P$13,$Q$13,$D510/$AE$13)</f>
        <v>0.13401127289474529</v>
      </c>
      <c r="I510" s="18" t="e" cm="1">
        <f t="array" ref="I510">ABCCob($O$14,$P$14,$Q$14,$D510/$AE$14)</f>
        <v>#VALUE!</v>
      </c>
      <c r="J510" s="18" t="e" cm="1">
        <f t="array" ref="J510">ABCCob($O$15,$P$15,$Q$15,$D510/$AE$15)</f>
        <v>#VALUE!</v>
      </c>
      <c r="K510" s="18" t="e" cm="1">
        <f t="array" ref="K510">ABCCob($O$16,$P$16,$Q$16,$D510/$AE$16)</f>
        <v>#VALUE!</v>
      </c>
      <c r="L510" s="18" t="e" cm="1">
        <f t="array" ref="L510">ABCCob($O$17,$P$17,$Q$17,$D510/$AE$17)</f>
        <v>#VALUE!</v>
      </c>
    </row>
    <row r="511" spans="2:12" x14ac:dyDescent="0.3">
      <c r="B511">
        <v>522</v>
      </c>
      <c r="D511" s="15">
        <f t="shared" si="19"/>
        <v>783783.78378378379</v>
      </c>
      <c r="E511" s="18" cm="1">
        <f t="array" ref="E511">ABCCob($O$10,$P$10,$Q$10,$D511/$AE$10)</f>
        <v>0.76337783864057207</v>
      </c>
      <c r="F511" s="18" cm="1">
        <f t="array" ref="F511">ABCCob($O$11,$P$11,$Q$11,$D511/$AE$11)</f>
        <v>0.48032954115310611</v>
      </c>
      <c r="G511" s="18" cm="1">
        <f t="array" ref="G511">ABCCob($O$12,$P$12,$Q$12,$D511/$AE$12)</f>
        <v>0.33003745782994431</v>
      </c>
      <c r="H511" s="18" cm="1">
        <f t="array" ref="H511">ABCCob($O$13,$P$13,$Q$13,$D511/$AE$13)</f>
        <v>0.13393913952995098</v>
      </c>
      <c r="I511" s="18" t="e" cm="1">
        <f t="array" ref="I511">ABCCob($O$14,$P$14,$Q$14,$D511/$AE$14)</f>
        <v>#VALUE!</v>
      </c>
      <c r="J511" s="18" t="e" cm="1">
        <f t="array" ref="J511">ABCCob($O$15,$P$15,$Q$15,$D511/$AE$15)</f>
        <v>#VALUE!</v>
      </c>
      <c r="K511" s="18" t="e" cm="1">
        <f t="array" ref="K511">ABCCob($O$16,$P$16,$Q$16,$D511/$AE$16)</f>
        <v>#VALUE!</v>
      </c>
      <c r="L511" s="18" t="e" cm="1">
        <f t="array" ref="L511">ABCCob($O$17,$P$17,$Q$17,$D511/$AE$17)</f>
        <v>#VALUE!</v>
      </c>
    </row>
    <row r="512" spans="2:12" x14ac:dyDescent="0.3">
      <c r="B512">
        <v>521</v>
      </c>
      <c r="D512" s="15">
        <f t="shared" si="19"/>
        <v>782282.28228228225</v>
      </c>
      <c r="E512" s="18" cm="1">
        <f t="array" ref="E512">ABCCob($O$10,$P$10,$Q$10,$D512/$AE$10)</f>
        <v>0.76323082423318511</v>
      </c>
      <c r="F512" s="18" cm="1">
        <f t="array" ref="F512">ABCCob($O$11,$P$11,$Q$11,$D512/$AE$11)</f>
        <v>0.4800229526801158</v>
      </c>
      <c r="G512" s="18" cm="1">
        <f t="array" ref="G512">ABCCob($O$12,$P$12,$Q$12,$D512/$AE$12)</f>
        <v>0.32981675465997978</v>
      </c>
      <c r="H512" s="18" cm="1">
        <f t="array" ref="H512">ABCCob($O$13,$P$13,$Q$13,$D512/$AE$13)</f>
        <v>0.13386681493797384</v>
      </c>
      <c r="I512" s="18" t="e" cm="1">
        <f t="array" ref="I512">ABCCob($O$14,$P$14,$Q$14,$D512/$AE$14)</f>
        <v>#VALUE!</v>
      </c>
      <c r="J512" s="18" t="e" cm="1">
        <f t="array" ref="J512">ABCCob($O$15,$P$15,$Q$15,$D512/$AE$15)</f>
        <v>#VALUE!</v>
      </c>
      <c r="K512" s="18" t="e" cm="1">
        <f t="array" ref="K512">ABCCob($O$16,$P$16,$Q$16,$D512/$AE$16)</f>
        <v>#VALUE!</v>
      </c>
      <c r="L512" s="18" t="e" cm="1">
        <f t="array" ref="L512">ABCCob($O$17,$P$17,$Q$17,$D512/$AE$17)</f>
        <v>#VALUE!</v>
      </c>
    </row>
    <row r="513" spans="2:12" x14ac:dyDescent="0.3">
      <c r="B513">
        <v>520</v>
      </c>
      <c r="D513" s="15">
        <f t="shared" si="19"/>
        <v>780780.78078078083</v>
      </c>
      <c r="E513" s="18" cm="1">
        <f t="array" ref="E513">ABCCob($O$10,$P$10,$Q$10,$D513/$AE$10)</f>
        <v>0.76308332689195169</v>
      </c>
      <c r="F513" s="18" cm="1">
        <f t="array" ref="F513">ABCCob($O$11,$P$11,$Q$11,$D513/$AE$11)</f>
        <v>0.47971557712846219</v>
      </c>
      <c r="G513" s="18" cm="1">
        <f t="array" ref="G513">ABCCob($O$12,$P$12,$Q$12,$D513/$AE$12)</f>
        <v>0.32959542139221654</v>
      </c>
      <c r="H513" s="18" cm="1">
        <f t="array" ref="H513">ABCCob($O$13,$P$13,$Q$13,$D513/$AE$13)</f>
        <v>0.13379429834310119</v>
      </c>
      <c r="I513" s="18" t="e" cm="1">
        <f t="array" ref="I513">ABCCob($O$14,$P$14,$Q$14,$D513/$AE$14)</f>
        <v>#VALUE!</v>
      </c>
      <c r="J513" s="18" t="e" cm="1">
        <f t="array" ref="J513">ABCCob($O$15,$P$15,$Q$15,$D513/$AE$15)</f>
        <v>#VALUE!</v>
      </c>
      <c r="K513" s="18" t="e" cm="1">
        <f t="array" ref="K513">ABCCob($O$16,$P$16,$Q$16,$D513/$AE$16)</f>
        <v>#VALUE!</v>
      </c>
      <c r="L513" s="18" t="e" cm="1">
        <f t="array" ref="L513">ABCCob($O$17,$P$17,$Q$17,$D513/$AE$17)</f>
        <v>#VALUE!</v>
      </c>
    </row>
    <row r="514" spans="2:12" x14ac:dyDescent="0.3">
      <c r="B514">
        <v>519</v>
      </c>
      <c r="D514" s="15">
        <f t="shared" si="19"/>
        <v>779279.27927927917</v>
      </c>
      <c r="E514" s="18" cm="1">
        <f t="array" ref="E514">ABCCob($O$10,$P$10,$Q$10,$D514/$AE$10)</f>
        <v>0.76293534418616205</v>
      </c>
      <c r="F514" s="18" cm="1">
        <f t="array" ref="F514">ABCCob($O$11,$P$11,$Q$11,$D514/$AE$11)</f>
        <v>0.47940741146583266</v>
      </c>
      <c r="G514" s="18" cm="1">
        <f t="array" ref="G514">ABCCob($O$12,$P$12,$Q$12,$D514/$AE$12)</f>
        <v>0.32937345548889418</v>
      </c>
      <c r="H514" s="18" cm="1">
        <f t="array" ref="H514">ABCCob($O$13,$P$13,$Q$13,$D514/$AE$13)</f>
        <v>0.13372158896536537</v>
      </c>
      <c r="I514" s="18" t="e" cm="1">
        <f t="array" ref="I514">ABCCob($O$14,$P$14,$Q$14,$D514/$AE$14)</f>
        <v>#VALUE!</v>
      </c>
      <c r="J514" s="18" t="e" cm="1">
        <f t="array" ref="J514">ABCCob($O$15,$P$15,$Q$15,$D514/$AE$15)</f>
        <v>#VALUE!</v>
      </c>
      <c r="K514" s="18" t="e" cm="1">
        <f t="array" ref="K514">ABCCob($O$16,$P$16,$Q$16,$D514/$AE$16)</f>
        <v>#VALUE!</v>
      </c>
      <c r="L514" s="18" t="e" cm="1">
        <f t="array" ref="L514">ABCCob($O$17,$P$17,$Q$17,$D514/$AE$17)</f>
        <v>#VALUE!</v>
      </c>
    </row>
    <row r="515" spans="2:12" x14ac:dyDescent="0.3">
      <c r="B515">
        <v>518</v>
      </c>
      <c r="D515" s="15">
        <f t="shared" si="19"/>
        <v>777777.77777777775</v>
      </c>
      <c r="E515" s="18" cm="1">
        <f t="array" ref="E515">ABCCob($O$10,$P$10,$Q$10,$D515/$AE$10)</f>
        <v>0.76278687366859044</v>
      </c>
      <c r="F515" s="18" cm="1">
        <f t="array" ref="F515">ABCCob($O$11,$P$11,$Q$11,$D515/$AE$11)</f>
        <v>0.47909845264432804</v>
      </c>
      <c r="G515" s="18" cm="1">
        <f t="array" ref="G515">ABCCob($O$12,$P$12,$Q$12,$D515/$AE$12)</f>
        <v>0.32915085439929864</v>
      </c>
      <c r="H515" s="18" cm="1">
        <f t="array" ref="H515">ABCCob($O$13,$P$13,$Q$13,$D515/$AE$13)</f>
        <v>0.1336486860205143</v>
      </c>
      <c r="I515" s="18" t="e" cm="1">
        <f t="array" ref="I515">ABCCob($O$14,$P$14,$Q$14,$D515/$AE$14)</f>
        <v>#VALUE!</v>
      </c>
      <c r="J515" s="18" t="e" cm="1">
        <f t="array" ref="J515">ABCCob($O$15,$P$15,$Q$15,$D515/$AE$15)</f>
        <v>#VALUE!</v>
      </c>
      <c r="K515" s="18" t="e" cm="1">
        <f t="array" ref="K515">ABCCob($O$16,$P$16,$Q$16,$D515/$AE$16)</f>
        <v>#VALUE!</v>
      </c>
      <c r="L515" s="18" t="e" cm="1">
        <f t="array" ref="L515">ABCCob($O$17,$P$17,$Q$17,$D515/$AE$17)</f>
        <v>#VALUE!</v>
      </c>
    </row>
    <row r="516" spans="2:12" x14ac:dyDescent="0.3">
      <c r="B516">
        <v>517</v>
      </c>
      <c r="D516" s="15">
        <f t="shared" si="19"/>
        <v>776276.27627627621</v>
      </c>
      <c r="E516" s="18" cm="1">
        <f t="array" ref="E516">ABCCob($O$10,$P$10,$Q$10,$D516/$AE$10)</f>
        <v>0.76263791287535332</v>
      </c>
      <c r="F516" s="18" cm="1">
        <f t="array" ref="F516">ABCCob($O$11,$P$11,$Q$11,$D516/$AE$11)</f>
        <v>0.4787886976003618</v>
      </c>
      <c r="G516" s="18" cm="1">
        <f t="array" ref="G516">ABCCob($O$12,$P$12,$Q$12,$D516/$AE$12)</f>
        <v>0.32892761555968358</v>
      </c>
      <c r="H516" s="18" cm="1">
        <f t="array" ref="H516">ABCCob($O$13,$P$13,$Q$13,$D516/$AE$13)</f>
        <v>0.13357558871998176</v>
      </c>
      <c r="I516" s="18" t="e" cm="1">
        <f t="array" ref="I516">ABCCob($O$14,$P$14,$Q$14,$D516/$AE$14)</f>
        <v>#VALUE!</v>
      </c>
      <c r="J516" s="18" t="e" cm="1">
        <f t="array" ref="J516">ABCCob($O$15,$P$15,$Q$15,$D516/$AE$15)</f>
        <v>#VALUE!</v>
      </c>
      <c r="K516" s="18" t="e" cm="1">
        <f t="array" ref="K516">ABCCob($O$16,$P$16,$Q$16,$D516/$AE$16)</f>
        <v>#VALUE!</v>
      </c>
      <c r="L516" s="18" t="e" cm="1">
        <f t="array" ref="L516">ABCCob($O$17,$P$17,$Q$17,$D516/$AE$17)</f>
        <v>#VALUE!</v>
      </c>
    </row>
    <row r="517" spans="2:12" x14ac:dyDescent="0.3">
      <c r="B517">
        <v>516</v>
      </c>
      <c r="D517" s="15">
        <f t="shared" si="19"/>
        <v>774774.77477477479</v>
      </c>
      <c r="E517" s="18" cm="1">
        <f t="array" ref="E517">ABCCob($O$10,$P$10,$Q$10,$D517/$AE$10)</f>
        <v>0.76248845932576681</v>
      </c>
      <c r="F517" s="18" cm="1">
        <f t="array" ref="F517">ABCCob($O$11,$P$11,$Q$11,$D517/$AE$11)</f>
        <v>0.47847814325455962</v>
      </c>
      <c r="G517" s="18" cm="1">
        <f t="array" ref="G517">ABCCob($O$12,$P$12,$Q$12,$D517/$AE$12)</f>
        <v>0.32870373639319178</v>
      </c>
      <c r="H517" s="18" cm="1">
        <f t="array" ref="H517">ABCCob($O$13,$P$13,$Q$13,$D517/$AE$13)</f>
        <v>0.13350229627085727</v>
      </c>
      <c r="I517" s="18" t="e" cm="1">
        <f t="array" ref="I517">ABCCob($O$14,$P$14,$Q$14,$D517/$AE$14)</f>
        <v>#VALUE!</v>
      </c>
      <c r="J517" s="18" t="e" cm="1">
        <f t="array" ref="J517">ABCCob($O$15,$P$15,$Q$15,$D517/$AE$15)</f>
        <v>#VALUE!</v>
      </c>
      <c r="K517" s="18" t="e" cm="1">
        <f t="array" ref="K517">ABCCob($O$16,$P$16,$Q$16,$D517/$AE$16)</f>
        <v>#VALUE!</v>
      </c>
      <c r="L517" s="18" t="e" cm="1">
        <f t="array" ref="L517">ABCCob($O$17,$P$17,$Q$17,$D517/$AE$17)</f>
        <v>#VALUE!</v>
      </c>
    </row>
    <row r="518" spans="2:12" x14ac:dyDescent="0.3">
      <c r="B518">
        <v>515</v>
      </c>
      <c r="D518" s="15">
        <f t="shared" si="19"/>
        <v>773273.27327327337</v>
      </c>
      <c r="E518" s="18" cm="1">
        <f t="array" ref="E518">ABCCob($O$10,$P$10,$Q$10,$D518/$AE$10)</f>
        <v>0.76233851052220181</v>
      </c>
      <c r="F518" s="18" cm="1">
        <f t="array" ref="F518">ABCCob($O$11,$P$11,$Q$11,$D518/$AE$11)</f>
        <v>0.47816678651165695</v>
      </c>
      <c r="G518" s="18" cm="1">
        <f t="array" ref="G518">ABCCob($O$12,$P$12,$Q$12,$D518/$AE$12)</f>
        <v>0.32847921430977545</v>
      </c>
      <c r="H518" s="18" cm="1">
        <f t="array" ref="H518">ABCCob($O$13,$P$13,$Q$13,$D518/$AE$13)</f>
        <v>0.1334288078758559</v>
      </c>
      <c r="I518" s="18" t="e" cm="1">
        <f t="array" ref="I518">ABCCob($O$14,$P$14,$Q$14,$D518/$AE$14)</f>
        <v>#VALUE!</v>
      </c>
      <c r="J518" s="18" t="e" cm="1">
        <f t="array" ref="J518">ABCCob($O$15,$P$15,$Q$15,$D518/$AE$15)</f>
        <v>#VALUE!</v>
      </c>
      <c r="K518" s="18" t="e" cm="1">
        <f t="array" ref="K518">ABCCob($O$16,$P$16,$Q$16,$D518/$AE$16)</f>
        <v>#VALUE!</v>
      </c>
      <c r="L518" s="18" t="e" cm="1">
        <f t="array" ref="L518">ABCCob($O$17,$P$17,$Q$17,$D518/$AE$17)</f>
        <v>#VALUE!</v>
      </c>
    </row>
    <row r="519" spans="2:12" x14ac:dyDescent="0.3">
      <c r="B519">
        <v>514</v>
      </c>
      <c r="D519" s="15">
        <f t="shared" si="19"/>
        <v>771771.77177177172</v>
      </c>
      <c r="E519" s="18" cm="1">
        <f t="array" ref="E519">ABCCob($O$10,$P$10,$Q$10,$D519/$AE$10)</f>
        <v>0.76218806394993821</v>
      </c>
      <c r="F519" s="18" cm="1">
        <f t="array" ref="F519">ABCCob($O$11,$P$11,$Q$11,$D519/$AE$11)</f>
        <v>0.4778546242603971</v>
      </c>
      <c r="G519" s="18" cm="1">
        <f t="array" ref="G519">ABCCob($O$12,$P$12,$Q$12,$D519/$AE$12)</f>
        <v>0.32825404670611663</v>
      </c>
      <c r="H519" s="18" cm="1">
        <f t="array" ref="H519">ABCCob($O$13,$P$13,$Q$13,$D519/$AE$13)</f>
        <v>0.13335512273328767</v>
      </c>
      <c r="I519" s="18" t="e" cm="1">
        <f t="array" ref="I519">ABCCob($O$14,$P$14,$Q$14,$D519/$AE$14)</f>
        <v>#VALUE!</v>
      </c>
      <c r="J519" s="18" t="e" cm="1">
        <f t="array" ref="J519">ABCCob($O$15,$P$15,$Q$15,$D519/$AE$15)</f>
        <v>#VALUE!</v>
      </c>
      <c r="K519" s="18" t="e" cm="1">
        <f t="array" ref="K519">ABCCob($O$16,$P$16,$Q$16,$D519/$AE$16)</f>
        <v>#VALUE!</v>
      </c>
      <c r="L519" s="18" t="e" cm="1">
        <f t="array" ref="L519">ABCCob($O$17,$P$17,$Q$17,$D519/$AE$17)</f>
        <v>#VALUE!</v>
      </c>
    </row>
    <row r="520" spans="2:12" x14ac:dyDescent="0.3">
      <c r="B520">
        <v>513</v>
      </c>
      <c r="D520" s="15">
        <f t="shared" si="19"/>
        <v>770270.27027027018</v>
      </c>
      <c r="E520" s="18" cm="1">
        <f t="array" ref="E520">ABCCob($O$10,$P$10,$Q$10,$D520/$AE$10)</f>
        <v>0.7620371170770176</v>
      </c>
      <c r="F520" s="18" cm="1">
        <f t="array" ref="F520">ABCCob($O$11,$P$11,$Q$11,$D520/$AE$11)</f>
        <v>0.47754165337342735</v>
      </c>
      <c r="G520" s="18" cm="1">
        <f t="array" ref="G520">ABCCob($O$12,$P$12,$Q$12,$D520/$AE$12)</f>
        <v>0.32802823096554634</v>
      </c>
      <c r="H520" s="18" cm="1">
        <f t="array" ref="H520">ABCCob($O$13,$P$13,$Q$13,$D520/$AE$13)</f>
        <v>0.1332812400370269</v>
      </c>
      <c r="I520" s="18" t="e" cm="1">
        <f t="array" ref="I520">ABCCob($O$14,$P$14,$Q$14,$D520/$AE$14)</f>
        <v>#VALUE!</v>
      </c>
      <c r="J520" s="18" t="e" cm="1">
        <f t="array" ref="J520">ABCCob($O$15,$P$15,$Q$15,$D520/$AE$15)</f>
        <v>#VALUE!</v>
      </c>
      <c r="K520" s="18" t="e" cm="1">
        <f t="array" ref="K520">ABCCob($O$16,$P$16,$Q$16,$D520/$AE$16)</f>
        <v>#VALUE!</v>
      </c>
      <c r="L520" s="18" t="e" cm="1">
        <f t="array" ref="L520">ABCCob($O$17,$P$17,$Q$17,$D520/$AE$17)</f>
        <v>#VALUE!</v>
      </c>
    </row>
    <row r="521" spans="2:12" x14ac:dyDescent="0.3">
      <c r="B521">
        <v>512</v>
      </c>
      <c r="D521" s="15">
        <f t="shared" si="19"/>
        <v>768768.76876876876</v>
      </c>
      <c r="E521" s="18" cm="1">
        <f t="array" ref="E521">ABCCob($O$10,$P$10,$Q$10,$D521/$AE$10)</f>
        <v>0.76188566735409391</v>
      </c>
      <c r="F521" s="18" cm="1">
        <f t="array" ref="F521">ABCCob($O$11,$P$11,$Q$11,$D521/$AE$11)</f>
        <v>0.47722787070719525</v>
      </c>
      <c r="G521" s="18" cm="1">
        <f t="array" ref="G521">ABCCob($O$12,$P$12,$Q$12,$D521/$AE$12)</f>
        <v>0.32780176445796394</v>
      </c>
      <c r="H521" s="18" cm="1">
        <f t="array" ref="H521">ABCCob($O$13,$P$13,$Q$13,$D521/$AE$13)</f>
        <v>0.13320715897648097</v>
      </c>
      <c r="I521" s="18" t="e" cm="1">
        <f t="array" ref="I521">ABCCob($O$14,$P$14,$Q$14,$D521/$AE$14)</f>
        <v>#VALUE!</v>
      </c>
      <c r="J521" s="18" t="e" cm="1">
        <f t="array" ref="J521">ABCCob($O$15,$P$15,$Q$15,$D521/$AE$15)</f>
        <v>#VALUE!</v>
      </c>
      <c r="K521" s="18" t="e" cm="1">
        <f t="array" ref="K521">ABCCob($O$16,$P$16,$Q$16,$D521/$AE$16)</f>
        <v>#VALUE!</v>
      </c>
      <c r="L521" s="18" t="e" cm="1">
        <f t="array" ref="L521">ABCCob($O$17,$P$17,$Q$17,$D521/$AE$17)</f>
        <v>#VALUE!</v>
      </c>
    </row>
    <row r="522" spans="2:12" x14ac:dyDescent="0.3">
      <c r="B522">
        <v>511</v>
      </c>
      <c r="D522" s="15">
        <f t="shared" si="19"/>
        <v>767267.26726726734</v>
      </c>
      <c r="E522" s="18" cm="1">
        <f t="array" ref="E522">ABCCob($O$10,$P$10,$Q$10,$D522/$AE$10)</f>
        <v>0.76173371221428299</v>
      </c>
      <c r="F522" s="18" cm="1">
        <f t="array" ref="F522">ABCCob($O$11,$P$11,$Q$11,$D522/$AE$11)</f>
        <v>0.47691327310184323</v>
      </c>
      <c r="G522" s="18" cm="1">
        <f t="array" ref="G522">ABCCob($O$12,$P$12,$Q$12,$D522/$AE$12)</f>
        <v>0.3275746445397551</v>
      </c>
      <c r="H522" s="18" cm="1">
        <f t="array" ref="H522">ABCCob($O$13,$P$13,$Q$13,$D522/$AE$13)</f>
        <v>0.13313287873655927</v>
      </c>
      <c r="I522" s="18" t="e" cm="1">
        <f t="array" ref="I522">ABCCob($O$14,$P$14,$Q$14,$D522/$AE$14)</f>
        <v>#VALUE!</v>
      </c>
      <c r="J522" s="18" t="e" cm="1">
        <f t="array" ref="J522">ABCCob($O$15,$P$15,$Q$15,$D522/$AE$15)</f>
        <v>#VALUE!</v>
      </c>
      <c r="K522" s="18" t="e" cm="1">
        <f t="array" ref="K522">ABCCob($O$16,$P$16,$Q$16,$D522/$AE$16)</f>
        <v>#VALUE!</v>
      </c>
      <c r="L522" s="18" t="e" cm="1">
        <f t="array" ref="L522">ABCCob($O$17,$P$17,$Q$17,$D522/$AE$17)</f>
        <v>#VALUE!</v>
      </c>
    </row>
    <row r="523" spans="2:12" x14ac:dyDescent="0.3">
      <c r="B523">
        <v>510</v>
      </c>
      <c r="D523" s="15">
        <f t="shared" si="19"/>
        <v>765765.7657657658</v>
      </c>
      <c r="E523" s="18" cm="1">
        <f t="array" ref="E523">ABCCob($O$10,$P$10,$Q$10,$D523/$AE$10)</f>
        <v>0.76158124907301061</v>
      </c>
      <c r="F523" s="18" cm="1">
        <f t="array" ref="F523">ABCCob($O$11,$P$11,$Q$11,$D523/$AE$11)</f>
        <v>0.476597857381103</v>
      </c>
      <c r="G523" s="18" cm="1">
        <f t="array" ref="G523">ABCCob($O$12,$P$12,$Q$12,$D523/$AE$12)</f>
        <v>0.32734686855371004</v>
      </c>
      <c r="H523" s="18" cm="1">
        <f t="array" ref="H523">ABCCob($O$13,$P$13,$Q$13,$D523/$AE$13)</f>
        <v>0.13305839849764128</v>
      </c>
      <c r="I523" s="18" t="e" cm="1">
        <f t="array" ref="I523">ABCCob($O$14,$P$14,$Q$14,$D523/$AE$14)</f>
        <v>#VALUE!</v>
      </c>
      <c r="J523" s="18" t="e" cm="1">
        <f t="array" ref="J523">ABCCob($O$15,$P$15,$Q$15,$D523/$AE$15)</f>
        <v>#VALUE!</v>
      </c>
      <c r="K523" s="18" t="e" cm="1">
        <f t="array" ref="K523">ABCCob($O$16,$P$16,$Q$16,$D523/$AE$16)</f>
        <v>#VALUE!</v>
      </c>
      <c r="L523" s="18" t="e" cm="1">
        <f t="array" ref="L523">ABCCob($O$17,$P$17,$Q$17,$D523/$AE$17)</f>
        <v>#VALUE!</v>
      </c>
    </row>
    <row r="524" spans="2:12" x14ac:dyDescent="0.3">
      <c r="B524">
        <v>509</v>
      </c>
      <c r="D524" s="15">
        <f t="shared" si="19"/>
        <v>764264.26426426414</v>
      </c>
      <c r="E524" s="18" cm="1">
        <f t="array" ref="E524">ABCCob($O$10,$P$10,$Q$10,$D524/$AE$10)</f>
        <v>0.76142827532785817</v>
      </c>
      <c r="F524" s="18" cm="1">
        <f t="array" ref="F524">ABCCob($O$11,$P$11,$Q$11,$D524/$AE$11)</f>
        <v>0.47628162035218907</v>
      </c>
      <c r="G524" s="18" cm="1">
        <f t="array" ref="G524">ABCCob($O$12,$P$12,$Q$12,$D524/$AE$12)</f>
        <v>0.32711843382894068</v>
      </c>
      <c r="H524" s="18" cm="1">
        <f t="array" ref="H524">ABCCob($O$13,$P$13,$Q$13,$D524/$AE$13)</f>
        <v>0.13298371743554513</v>
      </c>
      <c r="I524" s="18" t="e" cm="1">
        <f t="array" ref="I524">ABCCob($O$14,$P$14,$Q$14,$D524/$AE$14)</f>
        <v>#VALUE!</v>
      </c>
      <c r="J524" s="18" t="e" cm="1">
        <f t="array" ref="J524">ABCCob($O$15,$P$15,$Q$15,$D524/$AE$15)</f>
        <v>#VALUE!</v>
      </c>
      <c r="K524" s="18" t="e" cm="1">
        <f t="array" ref="K524">ABCCob($O$16,$P$16,$Q$16,$D524/$AE$16)</f>
        <v>#VALUE!</v>
      </c>
      <c r="L524" s="18" t="e" cm="1">
        <f t="array" ref="L524">ABCCob($O$17,$P$17,$Q$17,$D524/$AE$17)</f>
        <v>#VALUE!</v>
      </c>
    </row>
    <row r="525" spans="2:12" x14ac:dyDescent="0.3">
      <c r="B525">
        <v>508</v>
      </c>
      <c r="D525" s="15">
        <f t="shared" si="19"/>
        <v>762762.76276276272</v>
      </c>
      <c r="E525" s="18" cm="1">
        <f t="array" ref="E525">ABCCob($O$10,$P$10,$Q$10,$D525/$AE$10)</f>
        <v>0.76127478835840834</v>
      </c>
      <c r="F525" s="18" cm="1">
        <f t="array" ref="F525">ABCCob($O$11,$P$11,$Q$11,$D525/$AE$11)</f>
        <v>0.475964558805691</v>
      </c>
      <c r="G525" s="18" cm="1">
        <f t="array" ref="G525">ABCCob($O$12,$P$12,$Q$12,$D525/$AE$12)</f>
        <v>0.32688933768079753</v>
      </c>
      <c r="H525" s="18" cm="1">
        <f t="array" ref="H525">ABCCob($O$13,$P$13,$Q$13,$D525/$AE$13)</f>
        <v>0.13290883472149514</v>
      </c>
      <c r="I525" s="18" t="e" cm="1">
        <f t="array" ref="I525">ABCCob($O$14,$P$14,$Q$14,$D525/$AE$14)</f>
        <v>#VALUE!</v>
      </c>
      <c r="J525" s="18" t="e" cm="1">
        <f t="array" ref="J525">ABCCob($O$15,$P$15,$Q$15,$D525/$AE$15)</f>
        <v>#VALUE!</v>
      </c>
      <c r="K525" s="18" t="e" cm="1">
        <f t="array" ref="K525">ABCCob($O$16,$P$16,$Q$16,$D525/$AE$16)</f>
        <v>#VALUE!</v>
      </c>
      <c r="L525" s="18" t="e" cm="1">
        <f t="array" ref="L525">ABCCob($O$17,$P$17,$Q$17,$D525/$AE$17)</f>
        <v>#VALUE!</v>
      </c>
    </row>
    <row r="526" spans="2:12" x14ac:dyDescent="0.3">
      <c r="B526">
        <v>507</v>
      </c>
      <c r="D526" s="15">
        <f t="shared" si="19"/>
        <v>761261.2612612613</v>
      </c>
      <c r="E526" s="18" cm="1">
        <f t="array" ref="E526">ABCCob($O$10,$P$10,$Q$10,$D526/$AE$10)</f>
        <v>0.76112078552608697</v>
      </c>
      <c r="F526" s="18" cm="1">
        <f t="array" ref="F526">ABCCob($O$11,$P$11,$Q$11,$D526/$AE$11)</f>
        <v>0.47564666951546547</v>
      </c>
      <c r="G526" s="18" cm="1">
        <f t="array" ref="G526">ABCCob($O$12,$P$12,$Q$12,$D526/$AE$12)</f>
        <v>0.32665957741078566</v>
      </c>
      <c r="H526" s="18" cm="1">
        <f t="array" ref="H526">ABCCob($O$13,$P$13,$Q$13,$D526/$AE$13)</f>
        <v>0.13283374952208965</v>
      </c>
      <c r="I526" s="18" t="e" cm="1">
        <f t="array" ref="I526">ABCCob($O$14,$P$14,$Q$14,$D526/$AE$14)</f>
        <v>#VALUE!</v>
      </c>
      <c r="J526" s="18" t="e" cm="1">
        <f t="array" ref="J526">ABCCob($O$15,$P$15,$Q$15,$D526/$AE$15)</f>
        <v>#VALUE!</v>
      </c>
      <c r="K526" s="18" t="e" cm="1">
        <f t="array" ref="K526">ABCCob($O$16,$P$16,$Q$16,$D526/$AE$16)</f>
        <v>#VALUE!</v>
      </c>
      <c r="L526" s="18" t="e" cm="1">
        <f t="array" ref="L526">ABCCob($O$17,$P$17,$Q$17,$D526/$AE$17)</f>
        <v>#VALUE!</v>
      </c>
    </row>
    <row r="527" spans="2:12" x14ac:dyDescent="0.3">
      <c r="B527">
        <v>506</v>
      </c>
      <c r="D527" s="15">
        <f t="shared" si="19"/>
        <v>759759.75975975976</v>
      </c>
      <c r="E527" s="18" cm="1">
        <f t="array" ref="E527">ABCCob($O$10,$P$10,$Q$10,$D527/$AE$10)</f>
        <v>0.76096626417400515</v>
      </c>
      <c r="F527" s="18" cm="1">
        <f t="array" ref="F527">ABCCob($O$11,$P$11,$Q$11,$D527/$AE$11)</f>
        <v>0.47532794923852667</v>
      </c>
      <c r="G527" s="18" cm="1">
        <f t="array" ref="G527">ABCCob($O$12,$P$12,$Q$12,$D527/$AE$12)</f>
        <v>0.32642915030648034</v>
      </c>
      <c r="H527" s="18" cm="1">
        <f t="array" ref="H527">ABCCob($O$13,$P$13,$Q$13,$D527/$AE$13)</f>
        <v>0.13275846099926822</v>
      </c>
      <c r="I527" s="18" t="e" cm="1">
        <f t="array" ref="I527">ABCCob($O$14,$P$14,$Q$14,$D527/$AE$14)</f>
        <v>#VALUE!</v>
      </c>
      <c r="J527" s="18" t="e" cm="1">
        <f t="array" ref="J527">ABCCob($O$15,$P$15,$Q$15,$D527/$AE$15)</f>
        <v>#VALUE!</v>
      </c>
      <c r="K527" s="18" t="e" cm="1">
        <f t="array" ref="K527">ABCCob($O$16,$P$16,$Q$16,$D527/$AE$16)</f>
        <v>#VALUE!</v>
      </c>
      <c r="L527" s="18" t="e" cm="1">
        <f t="array" ref="L527">ABCCob($O$17,$P$17,$Q$17,$D527/$AE$17)</f>
        <v>#VALUE!</v>
      </c>
    </row>
    <row r="528" spans="2:12" x14ac:dyDescent="0.3">
      <c r="B528">
        <v>505</v>
      </c>
      <c r="D528" s="15">
        <f t="shared" si="19"/>
        <v>758258.25825825834</v>
      </c>
      <c r="E528" s="18" cm="1">
        <f t="array" ref="E528">ABCCob($O$10,$P$10,$Q$10,$D528/$AE$10)</f>
        <v>0.76081122162679848</v>
      </c>
      <c r="F528" s="18" cm="1">
        <f t="array" ref="F528">ABCCob($O$11,$P$11,$Q$11,$D528/$AE$11)</f>
        <v>0.47500839471493683</v>
      </c>
      <c r="G528" s="18" cm="1">
        <f t="array" ref="G528">ABCCob($O$12,$P$12,$Q$12,$D528/$AE$12)</f>
        <v>0.32619805364144228</v>
      </c>
      <c r="H528" s="18" cm="1">
        <f t="array" ref="H528">ABCCob($O$13,$P$13,$Q$13,$D528/$AE$13)</f>
        <v>0.13268296831027881</v>
      </c>
      <c r="I528" s="18" t="e" cm="1">
        <f t="array" ref="I528">ABCCob($O$14,$P$14,$Q$14,$D528/$AE$14)</f>
        <v>#VALUE!</v>
      </c>
      <c r="J528" s="18" t="e" cm="1">
        <f t="array" ref="J528">ABCCob($O$15,$P$15,$Q$15,$D528/$AE$15)</f>
        <v>#VALUE!</v>
      </c>
      <c r="K528" s="18" t="e" cm="1">
        <f t="array" ref="K528">ABCCob($O$16,$P$16,$Q$16,$D528/$AE$16)</f>
        <v>#VALUE!</v>
      </c>
      <c r="L528" s="18" t="e" cm="1">
        <f t="array" ref="L528">ABCCob($O$17,$P$17,$Q$17,$D528/$AE$17)</f>
        <v>#VALUE!</v>
      </c>
    </row>
    <row r="529" spans="2:12" x14ac:dyDescent="0.3">
      <c r="B529">
        <v>504</v>
      </c>
      <c r="D529" s="15">
        <f t="shared" si="19"/>
        <v>756756.75675675669</v>
      </c>
      <c r="E529" s="18" cm="1">
        <f t="array" ref="E529">ABCCob($O$10,$P$10,$Q$10,$D529/$AE$10)</f>
        <v>0.76065565519046552</v>
      </c>
      <c r="F529" s="18" cm="1">
        <f t="array" ref="F529">ABCCob($O$11,$P$11,$Q$11,$D529/$AE$11)</f>
        <v>0.47468800266769512</v>
      </c>
      <c r="G529" s="18" cm="1">
        <f t="array" ref="G529">ABCCob($O$12,$P$12,$Q$12,$D529/$AE$12)</f>
        <v>0.32596628467513183</v>
      </c>
      <c r="H529" s="18" cm="1">
        <f t="array" ref="H529">ABCCob($O$13,$P$13,$Q$13,$D529/$AE$13)</f>
        <v>0.13260727060764441</v>
      </c>
      <c r="I529" s="18" t="e" cm="1">
        <f t="array" ref="I529">ABCCob($O$14,$P$14,$Q$14,$D529/$AE$14)</f>
        <v>#VALUE!</v>
      </c>
      <c r="J529" s="18" t="e" cm="1">
        <f t="array" ref="J529">ABCCob($O$15,$P$15,$Q$15,$D529/$AE$15)</f>
        <v>#VALUE!</v>
      </c>
      <c r="K529" s="18" t="e" cm="1">
        <f t="array" ref="K529">ABCCob($O$16,$P$16,$Q$16,$D529/$AE$16)</f>
        <v>#VALUE!</v>
      </c>
      <c r="L529" s="18" t="e" cm="1">
        <f t="array" ref="L529">ABCCob($O$17,$P$17,$Q$17,$D529/$AE$17)</f>
        <v>#VALUE!</v>
      </c>
    </row>
    <row r="530" spans="2:12" x14ac:dyDescent="0.3">
      <c r="B530">
        <v>503</v>
      </c>
      <c r="D530" s="15">
        <f t="shared" si="19"/>
        <v>755255.25525525527</v>
      </c>
      <c r="E530" s="18" cm="1">
        <f t="array" ref="E530">ABCCob($O$10,$P$10,$Q$10,$D530/$AE$10)</f>
        <v>0.76049956215220349</v>
      </c>
      <c r="F530" s="18" cm="1">
        <f t="array" ref="F530">ABCCob($O$11,$P$11,$Q$11,$D530/$AE$11)</f>
        <v>0.47436676980262588</v>
      </c>
      <c r="G530" s="18" cm="1">
        <f t="array" ref="G530">ABCCob($O$12,$P$12,$Q$12,$D530/$AE$12)</f>
        <v>0.32573384065282324</v>
      </c>
      <c r="H530" s="18" cm="1">
        <f t="array" ref="H530">ABCCob($O$13,$P$13,$Q$13,$D530/$AE$13)</f>
        <v>0.13253136703912965</v>
      </c>
      <c r="I530" s="18" t="e" cm="1">
        <f t="array" ref="I530">ABCCob($O$14,$P$14,$Q$14,$D530/$AE$14)</f>
        <v>#VALUE!</v>
      </c>
      <c r="J530" s="18" t="e" cm="1">
        <f t="array" ref="J530">ABCCob($O$15,$P$15,$Q$15,$D530/$AE$15)</f>
        <v>#VALUE!</v>
      </c>
      <c r="K530" s="18" t="e" cm="1">
        <f t="array" ref="K530">ABCCob($O$16,$P$16,$Q$16,$D530/$AE$16)</f>
        <v>#VALUE!</v>
      </c>
      <c r="L530" s="18" t="e" cm="1">
        <f t="array" ref="L530">ABCCob($O$17,$P$17,$Q$17,$D530/$AE$17)</f>
        <v>#VALUE!</v>
      </c>
    </row>
    <row r="531" spans="2:12" x14ac:dyDescent="0.3">
      <c r="B531">
        <v>502</v>
      </c>
      <c r="D531" s="15">
        <f t="shared" si="19"/>
        <v>753753.75375375373</v>
      </c>
      <c r="E531" s="18" cm="1">
        <f t="array" ref="E531">ABCCob($O$10,$P$10,$Q$10,$D531/$AE$10)</f>
        <v>0.76034293978024314</v>
      </c>
      <c r="F531" s="18" cm="1">
        <f t="array" ref="F531">ABCCob($O$11,$P$11,$Q$11,$D531/$AE$11)</f>
        <v>0.47404469280826605</v>
      </c>
      <c r="G531" s="18" cm="1">
        <f t="array" ref="G531">ABCCob($O$12,$P$12,$Q$12,$D531/$AE$12)</f>
        <v>0.32550071880551729</v>
      </c>
      <c r="H531" s="18" cm="1">
        <f t="array" ref="H531">ABCCob($O$13,$P$13,$Q$13,$D531/$AE$13)</f>
        <v>0.13245525674770692</v>
      </c>
      <c r="I531" s="18" t="e" cm="1">
        <f t="array" ref="I531">ABCCob($O$14,$P$14,$Q$14,$D531/$AE$14)</f>
        <v>#VALUE!</v>
      </c>
      <c r="J531" s="18" t="e" cm="1">
        <f t="array" ref="J531">ABCCob($O$15,$P$15,$Q$15,$D531/$AE$15)</f>
        <v>#VALUE!</v>
      </c>
      <c r="K531" s="18" t="e" cm="1">
        <f t="array" ref="K531">ABCCob($O$16,$P$16,$Q$16,$D531/$AE$16)</f>
        <v>#VALUE!</v>
      </c>
      <c r="L531" s="18" t="e" cm="1">
        <f t="array" ref="L531">ABCCob($O$17,$P$17,$Q$17,$D531/$AE$17)</f>
        <v>#VALUE!</v>
      </c>
    </row>
    <row r="532" spans="2:12" x14ac:dyDescent="0.3">
      <c r="B532">
        <v>501</v>
      </c>
      <c r="D532" s="15">
        <f t="shared" si="19"/>
        <v>752252.25225225231</v>
      </c>
      <c r="E532" s="18" cm="1">
        <f t="array" ref="E532">ABCCob($O$10,$P$10,$Q$10,$D532/$AE$10)</f>
        <v>0.76018578532368164</v>
      </c>
      <c r="F532" s="18" cm="1">
        <f t="array" ref="F532">ABCCob($O$11,$P$11,$Q$11,$D532/$AE$11)</f>
        <v>0.47372176835575186</v>
      </c>
      <c r="G532" s="18" cm="1">
        <f t="array" ref="G532">ABCCob($O$12,$P$12,$Q$12,$D532/$AE$12)</f>
        <v>0.32526691634985488</v>
      </c>
      <c r="H532" s="18" cm="1">
        <f t="array" ref="H532">ABCCob($O$13,$P$13,$Q$13,$D532/$AE$13)</f>
        <v>0.13237893887152236</v>
      </c>
      <c r="I532" s="18" t="e" cm="1">
        <f t="array" ref="I532">ABCCob($O$14,$P$14,$Q$14,$D532/$AE$14)</f>
        <v>#VALUE!</v>
      </c>
      <c r="J532" s="18" t="e" cm="1">
        <f t="array" ref="J532">ABCCob($O$15,$P$15,$Q$15,$D532/$AE$15)</f>
        <v>#VALUE!</v>
      </c>
      <c r="K532" s="18" t="e" cm="1">
        <f t="array" ref="K532">ABCCob($O$16,$P$16,$Q$16,$D532/$AE$16)</f>
        <v>#VALUE!</v>
      </c>
      <c r="L532" s="18" t="e" cm="1">
        <f t="array" ref="L532">ABCCob($O$17,$P$17,$Q$17,$D532/$AE$17)</f>
        <v>#VALUE!</v>
      </c>
    </row>
    <row r="533" spans="2:12" x14ac:dyDescent="0.3">
      <c r="B533">
        <v>500</v>
      </c>
      <c r="D533" s="15">
        <f t="shared" si="19"/>
        <v>750750.75075075077</v>
      </c>
      <c r="E533" s="18" cm="1">
        <f t="array" ref="E533">ABCCob($O$10,$P$10,$Q$10,$D533/$AE$10)</f>
        <v>0.76002809601231303</v>
      </c>
      <c r="F533" s="18" cm="1">
        <f t="array" ref="F533">ABCCob($O$11,$P$11,$Q$11,$D533/$AE$11)</f>
        <v>0.47339799309870412</v>
      </c>
      <c r="G533" s="18" cm="1">
        <f t="array" ref="G533">ABCCob($O$12,$P$12,$Q$12,$D533/$AE$12)</f>
        <v>0.32503243048802832</v>
      </c>
      <c r="H533" s="18" cm="1">
        <f t="array" ref="H533">ABCCob($O$13,$P$13,$Q$13,$D533/$AE$13)</f>
        <v>0.13230241254386133</v>
      </c>
      <c r="I533" s="18" t="e" cm="1">
        <f t="array" ref="I533">ABCCob($O$14,$P$14,$Q$14,$D533/$AE$14)</f>
        <v>#VALUE!</v>
      </c>
      <c r="J533" s="18" t="e" cm="1">
        <f t="array" ref="J533">ABCCob($O$15,$P$15,$Q$15,$D533/$AE$15)</f>
        <v>#VALUE!</v>
      </c>
      <c r="K533" s="18" t="e" cm="1">
        <f t="array" ref="K533">ABCCob($O$16,$P$16,$Q$16,$D533/$AE$16)</f>
        <v>#VALUE!</v>
      </c>
      <c r="L533" s="18" t="e" cm="1">
        <f t="array" ref="L533">ABCCob($O$17,$P$17,$Q$17,$D533/$AE$17)</f>
        <v>#VALUE!</v>
      </c>
    </row>
    <row r="534" spans="2:12" x14ac:dyDescent="0.3">
      <c r="B534">
        <v>499</v>
      </c>
      <c r="D534" s="15">
        <f t="shared" si="19"/>
        <v>749249.24924924923</v>
      </c>
      <c r="E534" s="18" cm="1">
        <f t="array" ref="E534">ABCCob($O$10,$P$10,$Q$10,$D534/$AE$10)</f>
        <v>0.75986986905645793</v>
      </c>
      <c r="F534" s="18" cm="1">
        <f t="array" ref="F534">ABCCob($O$11,$P$11,$Q$11,$D534/$AE$11)</f>
        <v>0.47307336367311337</v>
      </c>
      <c r="G534" s="18" cm="1">
        <f t="array" ref="G534">ABCCob($O$12,$P$12,$Q$12,$D534/$AE$12)</f>
        <v>0.32479725840769336</v>
      </c>
      <c r="H534" s="18" cm="1">
        <f t="array" ref="H534">ABCCob($O$13,$P$13,$Q$13,$D534/$AE$13)</f>
        <v>0.1322256768931139</v>
      </c>
      <c r="I534" s="18" t="e" cm="1">
        <f t="array" ref="I534">ABCCob($O$14,$P$14,$Q$14,$D534/$AE$14)</f>
        <v>#VALUE!</v>
      </c>
      <c r="J534" s="18" t="e" cm="1">
        <f t="array" ref="J534">ABCCob($O$15,$P$15,$Q$15,$D534/$AE$15)</f>
        <v>#VALUE!</v>
      </c>
      <c r="K534" s="18" t="e" cm="1">
        <f t="array" ref="K534">ABCCob($O$16,$P$16,$Q$16,$D534/$AE$16)</f>
        <v>#VALUE!</v>
      </c>
      <c r="L534" s="18" t="e" cm="1">
        <f t="array" ref="L534">ABCCob($O$17,$P$17,$Q$17,$D534/$AE$17)</f>
        <v>#VALUE!</v>
      </c>
    </row>
    <row r="535" spans="2:12" x14ac:dyDescent="0.3">
      <c r="B535">
        <v>498</v>
      </c>
      <c r="D535" s="15">
        <f t="shared" si="19"/>
        <v>747747.74774774769</v>
      </c>
      <c r="E535" s="18" cm="1">
        <f t="array" ref="E535">ABCCob($O$10,$P$10,$Q$10,$D535/$AE$10)</f>
        <v>0.75971110164679068</v>
      </c>
      <c r="F535" s="18" cm="1">
        <f t="array" ref="F535">ABCCob($O$11,$P$11,$Q$11,$D535/$AE$11)</f>
        <v>0.47274787669722329</v>
      </c>
      <c r="G535" s="18" cm="1">
        <f t="array" ref="G535">ABCCob($O$12,$P$12,$Q$12,$D535/$AE$12)</f>
        <v>0.32456139728187977</v>
      </c>
      <c r="H535" s="18" cm="1">
        <f t="array" ref="H535">ABCCob($O$13,$P$13,$Q$13,$D535/$AE$13)</f>
        <v>0.13214873104273969</v>
      </c>
      <c r="I535" s="18" t="e" cm="1">
        <f t="array" ref="I535">ABCCob($O$14,$P$14,$Q$14,$D535/$AE$14)</f>
        <v>#VALUE!</v>
      </c>
      <c r="J535" s="18" t="e" cm="1">
        <f t="array" ref="J535">ABCCob($O$15,$P$15,$Q$15,$D535/$AE$15)</f>
        <v>#VALUE!</v>
      </c>
      <c r="K535" s="18" t="e" cm="1">
        <f t="array" ref="K535">ABCCob($O$16,$P$16,$Q$16,$D535/$AE$16)</f>
        <v>#VALUE!</v>
      </c>
      <c r="L535" s="18" t="e" cm="1">
        <f t="array" ref="L535">ABCCob($O$17,$P$17,$Q$17,$D535/$AE$17)</f>
        <v>#VALUE!</v>
      </c>
    </row>
    <row r="536" spans="2:12" x14ac:dyDescent="0.3">
      <c r="B536">
        <v>497</v>
      </c>
      <c r="D536" s="15">
        <f t="shared" si="19"/>
        <v>746246.24624624627</v>
      </c>
      <c r="E536" s="18" cm="1">
        <f t="array" ref="E536">ABCCob($O$10,$P$10,$Q$10,$D536/$AE$10)</f>
        <v>0.75955179095416481</v>
      </c>
      <c r="F536" s="18" cm="1">
        <f t="array" ref="F536">ABCCob($O$11,$P$11,$Q$11,$D536/$AE$11)</f>
        <v>0.4724215287714138</v>
      </c>
      <c r="G536" s="18" cm="1">
        <f t="array" ref="G536">ABCCob($O$12,$P$12,$Q$12,$D536/$AE$12)</f>
        <v>0.32432484426890201</v>
      </c>
      <c r="H536" s="18" cm="1">
        <f t="array" ref="H536">ABCCob($O$13,$P$13,$Q$13,$D536/$AE$13)</f>
        <v>0.13207157411123277</v>
      </c>
      <c r="I536" s="18" t="e" cm="1">
        <f t="array" ref="I536">ABCCob($O$14,$P$14,$Q$14,$D536/$AE$14)</f>
        <v>#VALUE!</v>
      </c>
      <c r="J536" s="18" t="e" cm="1">
        <f t="array" ref="J536">ABCCob($O$15,$P$15,$Q$15,$D536/$AE$15)</f>
        <v>#VALUE!</v>
      </c>
      <c r="K536" s="18" t="e" cm="1">
        <f t="array" ref="K536">ABCCob($O$16,$P$16,$Q$16,$D536/$AE$16)</f>
        <v>#VALUE!</v>
      </c>
      <c r="L536" s="18" t="e" cm="1">
        <f t="array" ref="L536">ABCCob($O$17,$P$17,$Q$17,$D536/$AE$17)</f>
        <v>#VALUE!</v>
      </c>
    </row>
    <row r="537" spans="2:12" x14ac:dyDescent="0.3">
      <c r="B537">
        <v>496</v>
      </c>
      <c r="D537" s="15">
        <f t="shared" si="19"/>
        <v>744744.74474474473</v>
      </c>
      <c r="E537" s="18" cm="1">
        <f t="array" ref="E537">ABCCob($O$10,$P$10,$Q$10,$D537/$AE$10)</f>
        <v>0.75939193412943684</v>
      </c>
      <c r="F537" s="18" cm="1">
        <f t="array" ref="F537">ABCCob($O$11,$P$11,$Q$11,$D537/$AE$11)</f>
        <v>0.47209431647808292</v>
      </c>
      <c r="G537" s="18" cm="1">
        <f t="array" ref="G537">ABCCob($O$12,$P$12,$Q$12,$D537/$AE$12)</f>
        <v>0.32408759651226854</v>
      </c>
      <c r="H537" s="18" cm="1">
        <f t="array" ref="H537">ABCCob($O$13,$P$13,$Q$13,$D537/$AE$13)</f>
        <v>0.13199420521208585</v>
      </c>
      <c r="I537" s="18" t="e" cm="1">
        <f t="array" ref="I537">ABCCob($O$14,$P$14,$Q$14,$D537/$AE$14)</f>
        <v>#VALUE!</v>
      </c>
      <c r="J537" s="18" t="e" cm="1">
        <f t="array" ref="J537">ABCCob($O$15,$P$15,$Q$15,$D537/$AE$15)</f>
        <v>#VALUE!</v>
      </c>
      <c r="K537" s="18" t="e" cm="1">
        <f t="array" ref="K537">ABCCob($O$16,$P$16,$Q$16,$D537/$AE$16)</f>
        <v>#VALUE!</v>
      </c>
      <c r="L537" s="18" t="e" cm="1">
        <f t="array" ref="L537">ABCCob($O$17,$P$17,$Q$17,$D537/$AE$17)</f>
        <v>#VALUE!</v>
      </c>
    </row>
    <row r="538" spans="2:12" x14ac:dyDescent="0.3">
      <c r="B538">
        <v>495</v>
      </c>
      <c r="D538" s="15">
        <f t="shared" si="19"/>
        <v>743243.2432432432</v>
      </c>
      <c r="E538" s="18" cm="1">
        <f t="array" ref="E538">ABCCob($O$10,$P$10,$Q$10,$D538/$AE$10)</f>
        <v>0.75923152830328755</v>
      </c>
      <c r="F538" s="18" cm="1">
        <f t="array" ref="F538">ABCCob($O$11,$P$11,$Q$11,$D538/$AE$11)</f>
        <v>0.47176623638152781</v>
      </c>
      <c r="G538" s="18" cm="1">
        <f t="array" ref="G538">ABCCob($O$12,$P$12,$Q$12,$D538/$AE$12)</f>
        <v>0.32384965114059111</v>
      </c>
      <c r="H538" s="18" cm="1">
        <f t="array" ref="H538">ABCCob($O$13,$P$13,$Q$13,$D538/$AE$13)</f>
        <v>0.1319166234537546</v>
      </c>
      <c r="I538" s="18" t="e" cm="1">
        <f t="array" ref="I538">ABCCob($O$14,$P$14,$Q$14,$D538/$AE$14)</f>
        <v>#VALUE!</v>
      </c>
      <c r="J538" s="18" t="e" cm="1">
        <f t="array" ref="J538">ABCCob($O$15,$P$15,$Q$15,$D538/$AE$15)</f>
        <v>#VALUE!</v>
      </c>
      <c r="K538" s="18" t="e" cm="1">
        <f t="array" ref="K538">ABCCob($O$16,$P$16,$Q$16,$D538/$AE$16)</f>
        <v>#VALUE!</v>
      </c>
      <c r="L538" s="18" t="e" cm="1">
        <f t="array" ref="L538">ABCCob($O$17,$P$17,$Q$17,$D538/$AE$17)</f>
        <v>#VALUE!</v>
      </c>
    </row>
    <row r="539" spans="2:12" x14ac:dyDescent="0.3">
      <c r="B539">
        <v>494</v>
      </c>
      <c r="D539" s="15">
        <f t="shared" si="19"/>
        <v>741741.74174174177</v>
      </c>
      <c r="E539" s="18" cm="1">
        <f t="array" ref="E539">ABCCob($O$10,$P$10,$Q$10,$D539/$AE$10)</f>
        <v>0.75907057058604255</v>
      </c>
      <c r="F539" s="18" cm="1">
        <f t="array" ref="F539">ABCCob($O$11,$P$11,$Q$11,$D539/$AE$11)</f>
        <v>0.47143728502782506</v>
      </c>
      <c r="G539" s="18" cm="1">
        <f t="array" ref="G539">ABCCob($O$12,$P$12,$Q$12,$D539/$AE$12)</f>
        <v>0.3236110052674932</v>
      </c>
      <c r="H539" s="18" cm="1">
        <f t="array" ref="H539">ABCCob($O$13,$P$13,$Q$13,$D539/$AE$13)</f>
        <v>0.13183882793962126</v>
      </c>
      <c r="I539" s="18" t="e" cm="1">
        <f t="array" ref="I539">ABCCob($O$14,$P$14,$Q$14,$D539/$AE$14)</f>
        <v>#VALUE!</v>
      </c>
      <c r="J539" s="18" t="e" cm="1">
        <f t="array" ref="J539">ABCCob($O$15,$P$15,$Q$15,$D539/$AE$15)</f>
        <v>#VALUE!</v>
      </c>
      <c r="K539" s="18" t="e" cm="1">
        <f t="array" ref="K539">ABCCob($O$16,$P$16,$Q$16,$D539/$AE$16)</f>
        <v>#VALUE!</v>
      </c>
      <c r="L539" s="18" t="e" cm="1">
        <f t="array" ref="L539">ABCCob($O$17,$P$17,$Q$17,$D539/$AE$17)</f>
        <v>#VALUE!</v>
      </c>
    </row>
    <row r="540" spans="2:12" x14ac:dyDescent="0.3">
      <c r="B540">
        <v>493</v>
      </c>
      <c r="D540" s="15">
        <f t="shared" si="19"/>
        <v>740240.24024024024</v>
      </c>
      <c r="E540" s="18" cm="1">
        <f t="array" ref="E540">ABCCob($O$10,$P$10,$Q$10,$D540/$AE$10)</f>
        <v>0.75890905806748932</v>
      </c>
      <c r="F540" s="18" cm="1">
        <f t="array" ref="F540">ABCCob($O$11,$P$11,$Q$11,$D540/$AE$11)</f>
        <v>0.47110745894470935</v>
      </c>
      <c r="G540" s="18" cm="1">
        <f t="array" ref="G540">ABCCob($O$12,$P$12,$Q$12,$D540/$AE$12)</f>
        <v>0.32337165599151774</v>
      </c>
      <c r="H540" s="18" cm="1">
        <f t="array" ref="H540">ABCCob($O$13,$P$13,$Q$13,$D540/$AE$13)</f>
        <v>0.13176081776795817</v>
      </c>
      <c r="I540" s="18" t="e" cm="1">
        <f t="array" ref="I540">ABCCob($O$14,$P$14,$Q$14,$D540/$AE$14)</f>
        <v>#VALUE!</v>
      </c>
      <c r="J540" s="18" t="e" cm="1">
        <f t="array" ref="J540">ABCCob($O$15,$P$15,$Q$15,$D540/$AE$15)</f>
        <v>#VALUE!</v>
      </c>
      <c r="K540" s="18" t="e" cm="1">
        <f t="array" ref="K540">ABCCob($O$16,$P$16,$Q$16,$D540/$AE$16)</f>
        <v>#VALUE!</v>
      </c>
      <c r="L540" s="18" t="e" cm="1">
        <f t="array" ref="L540">ABCCob($O$17,$P$17,$Q$17,$D540/$AE$17)</f>
        <v>#VALUE!</v>
      </c>
    </row>
    <row r="541" spans="2:12" x14ac:dyDescent="0.3">
      <c r="B541">
        <v>492</v>
      </c>
      <c r="D541" s="15">
        <f t="shared" si="19"/>
        <v>738738.7387387387</v>
      </c>
      <c r="E541" s="18" cm="1">
        <f t="array" ref="E541">ABCCob($O$10,$P$10,$Q$10,$D541/$AE$10)</f>
        <v>0.7587469878166937</v>
      </c>
      <c r="F541" s="18" cm="1">
        <f t="array" ref="F541">ABCCob($O$11,$P$11,$Q$11,$D541/$AE$11)</f>
        <v>0.47077675464145213</v>
      </c>
      <c r="G541" s="18" cm="1">
        <f t="array" ref="G541">ABCCob($O$12,$P$12,$Q$12,$D541/$AE$12)</f>
        <v>0.3231316003960345</v>
      </c>
      <c r="H541" s="18" cm="1">
        <f t="array" ref="H541">ABCCob($O$13,$P$13,$Q$13,$D541/$AE$13)</f>
        <v>0.13168259203189092</v>
      </c>
      <c r="I541" s="18" t="e" cm="1">
        <f t="array" ref="I541">ABCCob($O$14,$P$14,$Q$14,$D541/$AE$14)</f>
        <v>#VALUE!</v>
      </c>
      <c r="J541" s="18" t="e" cm="1">
        <f t="array" ref="J541">ABCCob($O$15,$P$15,$Q$15,$D541/$AE$15)</f>
        <v>#VALUE!</v>
      </c>
      <c r="K541" s="18" t="e" cm="1">
        <f t="array" ref="K541">ABCCob($O$16,$P$16,$Q$16,$D541/$AE$16)</f>
        <v>#VALUE!</v>
      </c>
      <c r="L541" s="18" t="e" cm="1">
        <f t="array" ref="L541">ABCCob($O$17,$P$17,$Q$17,$D541/$AE$17)</f>
        <v>#VALUE!</v>
      </c>
    </row>
    <row r="542" spans="2:12" x14ac:dyDescent="0.3">
      <c r="B542">
        <v>491</v>
      </c>
      <c r="D542" s="15">
        <f t="shared" si="19"/>
        <v>737237.23723723728</v>
      </c>
      <c r="E542" s="18" cm="1">
        <f t="array" ref="E542">ABCCob($O$10,$P$10,$Q$10,$D542/$AE$10)</f>
        <v>0.7585843568818138</v>
      </c>
      <c r="F542" s="18" cm="1">
        <f t="array" ref="F542">ABCCob($O$11,$P$11,$Q$11,$D542/$AE$11)</f>
        <v>0.47044516860873847</v>
      </c>
      <c r="G542" s="18" cm="1">
        <f t="array" ref="G542">ABCCob($O$12,$P$12,$Q$12,$D542/$AE$12)</f>
        <v>0.32289083554914649</v>
      </c>
      <c r="H542" s="18" cm="1">
        <f t="array" ref="H542">ABCCob($O$13,$P$13,$Q$13,$D542/$AE$13)</f>
        <v>0.13160414981936117</v>
      </c>
      <c r="I542" s="18" t="e" cm="1">
        <f t="array" ref="I542">ABCCob($O$14,$P$14,$Q$14,$D542/$AE$14)</f>
        <v>#VALUE!</v>
      </c>
      <c r="J542" s="18" t="e" cm="1">
        <f t="array" ref="J542">ABCCob($O$15,$P$15,$Q$15,$D542/$AE$15)</f>
        <v>#VALUE!</v>
      </c>
      <c r="K542" s="18" t="e" cm="1">
        <f t="array" ref="K542">ABCCob($O$16,$P$16,$Q$16,$D542/$AE$16)</f>
        <v>#VALUE!</v>
      </c>
      <c r="L542" s="18" t="e" cm="1">
        <f t="array" ref="L542">ABCCob($O$17,$P$17,$Q$17,$D542/$AE$17)</f>
        <v>#VALUE!</v>
      </c>
    </row>
    <row r="543" spans="2:12" x14ac:dyDescent="0.3">
      <c r="B543">
        <v>490</v>
      </c>
      <c r="D543" s="15">
        <f t="shared" si="19"/>
        <v>735735.73573573574</v>
      </c>
      <c r="E543" s="18" cm="1">
        <f t="array" ref="E543">ABCCob($O$10,$P$10,$Q$10,$D543/$AE$10)</f>
        <v>0.75842116228991119</v>
      </c>
      <c r="F543" s="18" cm="1">
        <f t="array" ref="F543">ABCCob($O$11,$P$11,$Q$11,$D543/$AE$11)</f>
        <v>0.47011269731854327</v>
      </c>
      <c r="G543" s="18" cm="1">
        <f t="array" ref="G543">ABCCob($O$12,$P$12,$Q$12,$D543/$AE$12)</f>
        <v>0.32264935850359594</v>
      </c>
      <c r="H543" s="18" cm="1">
        <f t="array" ref="H543">ABCCob($O$13,$P$13,$Q$13,$D543/$AE$13)</f>
        <v>0.13152549021308912</v>
      </c>
      <c r="I543" s="18" t="e" cm="1">
        <f t="array" ref="I543">ABCCob($O$14,$P$14,$Q$14,$D543/$AE$14)</f>
        <v>#VALUE!</v>
      </c>
      <c r="J543" s="18" t="e" cm="1">
        <f t="array" ref="J543">ABCCob($O$15,$P$15,$Q$15,$D543/$AE$15)</f>
        <v>#VALUE!</v>
      </c>
      <c r="K543" s="18" t="e" cm="1">
        <f t="array" ref="K543">ABCCob($O$16,$P$16,$Q$16,$D543/$AE$16)</f>
        <v>#VALUE!</v>
      </c>
      <c r="L543" s="18" t="e" cm="1">
        <f t="array" ref="L543">ABCCob($O$17,$P$17,$Q$17,$D543/$AE$17)</f>
        <v>#VALUE!</v>
      </c>
    </row>
    <row r="544" spans="2:12" x14ac:dyDescent="0.3">
      <c r="B544">
        <v>489</v>
      </c>
      <c r="D544" s="15">
        <f t="shared" si="19"/>
        <v>734234.2342342342</v>
      </c>
      <c r="E544" s="18" cm="1">
        <f t="array" ref="E544">ABCCob($O$10,$P$10,$Q$10,$D544/$AE$10)</f>
        <v>0.75825740104676176</v>
      </c>
      <c r="F544" s="18" cm="1">
        <f t="array" ref="F544">ABCCob($O$11,$P$11,$Q$11,$D544/$AE$11)</f>
        <v>0.46977933722400661</v>
      </c>
      <c r="G544" s="18" cm="1">
        <f t="array" ref="G544">ABCCob($O$12,$P$12,$Q$12,$D544/$AE$12)</f>
        <v>0.32240716629666955</v>
      </c>
      <c r="H544" s="18" cm="1">
        <f t="array" ref="H544">ABCCob($O$13,$P$13,$Q$13,$D544/$AE$13)</f>
        <v>0.13144661229053581</v>
      </c>
      <c r="I544" s="18" t="e" cm="1">
        <f t="array" ref="I544">ABCCob($O$14,$P$14,$Q$14,$D544/$AE$14)</f>
        <v>#VALUE!</v>
      </c>
      <c r="J544" s="18" t="e" cm="1">
        <f t="array" ref="J544">ABCCob($O$15,$P$15,$Q$15,$D544/$AE$15)</f>
        <v>#VALUE!</v>
      </c>
      <c r="K544" s="18" t="e" cm="1">
        <f t="array" ref="K544">ABCCob($O$16,$P$16,$Q$16,$D544/$AE$16)</f>
        <v>#VALUE!</v>
      </c>
      <c r="L544" s="18" t="e" cm="1">
        <f t="array" ref="L544">ABCCob($O$17,$P$17,$Q$17,$D544/$AE$17)</f>
        <v>#VALUE!</v>
      </c>
    </row>
    <row r="545" spans="2:12" x14ac:dyDescent="0.3">
      <c r="B545">
        <v>488</v>
      </c>
      <c r="D545" s="15">
        <f t="shared" si="19"/>
        <v>732732.73273273266</v>
      </c>
      <c r="E545" s="18" cm="1">
        <f t="array" ref="E545">ABCCob($O$10,$P$10,$Q$10,$D545/$AE$10)</f>
        <v>0.75809307013666238</v>
      </c>
      <c r="F545" s="18" cm="1">
        <f t="array" ref="F545">ABCCob($O$11,$P$11,$Q$11,$D545/$AE$11)</f>
        <v>0.46944508475930813</v>
      </c>
      <c r="G545" s="18" cm="1">
        <f t="array" ref="G545">ABCCob($O$12,$P$12,$Q$12,$D545/$AE$12)</f>
        <v>0.3221642559501034</v>
      </c>
      <c r="H545" s="18" cm="1">
        <f t="array" ref="H545">ABCCob($O$13,$P$13,$Q$13,$D545/$AE$13)</f>
        <v>0.13136751512386474</v>
      </c>
      <c r="I545" s="18" t="e" cm="1">
        <f t="array" ref="I545">ABCCob($O$14,$P$14,$Q$14,$D545/$AE$14)</f>
        <v>#VALUE!</v>
      </c>
      <c r="J545" s="18" t="e" cm="1">
        <f t="array" ref="J545">ABCCob($O$15,$P$15,$Q$15,$D545/$AE$15)</f>
        <v>#VALUE!</v>
      </c>
      <c r="K545" s="18" t="e" cm="1">
        <f t="array" ref="K545">ABCCob($O$16,$P$16,$Q$16,$D545/$AE$16)</f>
        <v>#VALUE!</v>
      </c>
      <c r="L545" s="18" t="e" cm="1">
        <f t="array" ref="L545">ABCCob($O$17,$P$17,$Q$17,$D545/$AE$17)</f>
        <v>#VALUE!</v>
      </c>
    </row>
    <row r="546" spans="2:12" x14ac:dyDescent="0.3">
      <c r="B546">
        <v>487</v>
      </c>
      <c r="D546" s="15">
        <f t="shared" ref="D546:D609" si="20">(B546/$B$34)*$R$6</f>
        <v>731231.23123123124</v>
      </c>
      <c r="E546" s="18" cm="1">
        <f t="array" ref="E546">ABCCob($O$10,$P$10,$Q$10,$D546/$AE$10)</f>
        <v>0.75792816652223771</v>
      </c>
      <c r="F546" s="18" cm="1">
        <f t="array" ref="F546">ABCCob($O$11,$P$11,$Q$11,$D546/$AE$11)</f>
        <v>0.46910993633953973</v>
      </c>
      <c r="G546" s="18" cm="1">
        <f t="array" ref="G546">ABCCob($O$12,$P$12,$Q$12,$D546/$AE$12)</f>
        <v>0.32192062446998659</v>
      </c>
      <c r="H546" s="18" cm="1">
        <f t="array" ref="H546">ABCCob($O$13,$P$13,$Q$13,$D546/$AE$13)</f>
        <v>0.13128819777990355</v>
      </c>
      <c r="I546" s="18" t="e" cm="1">
        <f t="array" ref="I546">ABCCob($O$14,$P$14,$Q$14,$D546/$AE$14)</f>
        <v>#VALUE!</v>
      </c>
      <c r="J546" s="18" t="e" cm="1">
        <f t="array" ref="J546">ABCCob($O$15,$P$15,$Q$15,$D546/$AE$15)</f>
        <v>#VALUE!</v>
      </c>
      <c r="K546" s="18" t="e" cm="1">
        <f t="array" ref="K546">ABCCob($O$16,$P$16,$Q$16,$D546/$AE$16)</f>
        <v>#VALUE!</v>
      </c>
      <c r="L546" s="18" t="e" cm="1">
        <f t="array" ref="L546">ABCCob($O$17,$P$17,$Q$17,$D546/$AE$17)</f>
        <v>#VALUE!</v>
      </c>
    </row>
    <row r="547" spans="2:12" x14ac:dyDescent="0.3">
      <c r="B547">
        <v>486</v>
      </c>
      <c r="D547" s="15">
        <f t="shared" si="20"/>
        <v>729729.72972972982</v>
      </c>
      <c r="E547" s="18" cm="1">
        <f t="array" ref="E547">ABCCob($O$10,$P$10,$Q$10,$D547/$AE$10)</f>
        <v>0.75776268714424277</v>
      </c>
      <c r="F547" s="18" cm="1">
        <f t="array" ref="F547">ABCCob($O$11,$P$11,$Q$11,$D547/$AE$11)</f>
        <v>0.46877388836057821</v>
      </c>
      <c r="G547" s="18" cm="1">
        <f t="array" ref="G547">ABCCob($O$12,$P$12,$Q$12,$D547/$AE$12)</f>
        <v>0.32167626884666473</v>
      </c>
      <c r="H547" s="18" cm="1">
        <f t="array" ref="H547">ABCCob($O$13,$P$13,$Q$13,$D547/$AE$13)</f>
        <v>0.13120865932010509</v>
      </c>
      <c r="I547" s="18" t="e" cm="1">
        <f t="array" ref="I547">ABCCob($O$14,$P$14,$Q$14,$D547/$AE$14)</f>
        <v>#VALUE!</v>
      </c>
      <c r="J547" s="18" t="e" cm="1">
        <f t="array" ref="J547">ABCCob($O$15,$P$15,$Q$15,$D547/$AE$15)</f>
        <v>#VALUE!</v>
      </c>
      <c r="K547" s="18" t="e" cm="1">
        <f t="array" ref="K547">ABCCob($O$16,$P$16,$Q$16,$D547/$AE$16)</f>
        <v>#VALUE!</v>
      </c>
      <c r="L547" s="18" t="e" cm="1">
        <f t="array" ref="L547">ABCCob($O$17,$P$17,$Q$17,$D547/$AE$17)</f>
        <v>#VALUE!</v>
      </c>
    </row>
    <row r="548" spans="2:12" x14ac:dyDescent="0.3">
      <c r="B548">
        <v>485</v>
      </c>
      <c r="D548" s="15">
        <f t="shared" si="20"/>
        <v>728228.22822822817</v>
      </c>
      <c r="E548" s="18" cm="1">
        <f t="array" ref="E548">ABCCob($O$10,$P$10,$Q$10,$D548/$AE$10)</f>
        <v>0.7575966289213647</v>
      </c>
      <c r="F548" s="18" cm="1">
        <f t="array" ref="F548">ABCCob($O$11,$P$11,$Q$11,$D548/$AE$11)</f>
        <v>0.46843693719895618</v>
      </c>
      <c r="G548" s="18" cm="1">
        <f t="array" ref="G548">ABCCob($O$12,$P$12,$Q$12,$D548/$AE$12)</f>
        <v>0.32143118605464255</v>
      </c>
      <c r="H548" s="18" cm="1">
        <f t="array" ref="H548">ABCCob($O$13,$P$13,$Q$13,$D548/$AE$13)</f>
        <v>0.13112889880050821</v>
      </c>
      <c r="I548" s="18" t="e" cm="1">
        <f t="array" ref="I548">ABCCob($O$14,$P$14,$Q$14,$D548/$AE$14)</f>
        <v>#VALUE!</v>
      </c>
      <c r="J548" s="18" t="e" cm="1">
        <f t="array" ref="J548">ABCCob($O$15,$P$15,$Q$15,$D548/$AE$15)</f>
        <v>#VALUE!</v>
      </c>
      <c r="K548" s="18" t="e" cm="1">
        <f t="array" ref="K548">ABCCob($O$16,$P$16,$Q$16,$D548/$AE$16)</f>
        <v>#VALUE!</v>
      </c>
      <c r="L548" s="18" t="e" cm="1">
        <f t="array" ref="L548">ABCCob($O$17,$P$17,$Q$17,$D548/$AE$17)</f>
        <v>#VALUE!</v>
      </c>
    </row>
    <row r="549" spans="2:12" x14ac:dyDescent="0.3">
      <c r="B549">
        <v>484</v>
      </c>
      <c r="D549" s="15">
        <f t="shared" si="20"/>
        <v>726726.72672672675</v>
      </c>
      <c r="E549" s="18" cm="1">
        <f t="array" ref="E549">ABCCob($O$10,$P$10,$Q$10,$D549/$AE$10)</f>
        <v>0.75742998875002243</v>
      </c>
      <c r="F549" s="18" cm="1">
        <f t="array" ref="F549">ABCCob($O$11,$P$11,$Q$11,$D549/$AE$11)</f>
        <v>0.46809907921173255</v>
      </c>
      <c r="G549" s="18" cm="1">
        <f t="array" ref="G549">ABCCob($O$12,$P$12,$Q$12,$D549/$AE$12)</f>
        <v>0.32118537305248618</v>
      </c>
      <c r="H549" s="18" cm="1">
        <f t="array" ref="H549">ABCCob($O$13,$P$13,$Q$13,$D549/$AE$13)</f>
        <v>0.13104891527169843</v>
      </c>
      <c r="I549" s="18" t="e" cm="1">
        <f t="array" ref="I549">ABCCob($O$14,$P$14,$Q$14,$D549/$AE$14)</f>
        <v>#VALUE!</v>
      </c>
      <c r="J549" s="18" t="e" cm="1">
        <f t="array" ref="J549">ABCCob($O$15,$P$15,$Q$15,$D549/$AE$15)</f>
        <v>#VALUE!</v>
      </c>
      <c r="K549" s="18" t="e" cm="1">
        <f t="array" ref="K549">ABCCob($O$16,$P$16,$Q$16,$D549/$AE$16)</f>
        <v>#VALUE!</v>
      </c>
      <c r="L549" s="18" t="e" cm="1">
        <f t="array" ref="L549">ABCCob($O$17,$P$17,$Q$17,$D549/$AE$17)</f>
        <v>#VALUE!</v>
      </c>
    </row>
    <row r="550" spans="2:12" x14ac:dyDescent="0.3">
      <c r="B550">
        <v>483</v>
      </c>
      <c r="D550" s="15">
        <f t="shared" si="20"/>
        <v>725225.22522522521</v>
      </c>
      <c r="E550" s="18" cm="1">
        <f t="array" ref="E550">ABCCob($O$10,$P$10,$Q$10,$D550/$AE$10)</f>
        <v>0.75726276350416288</v>
      </c>
      <c r="F550" s="18" cm="1">
        <f t="array" ref="F550">ABCCob($O$11,$P$11,$Q$11,$D550/$AE$11)</f>
        <v>0.46776031073636104</v>
      </c>
      <c r="G550" s="18" cm="1">
        <f t="array" ref="G550">ABCCob($O$12,$P$12,$Q$12,$D550/$AE$12)</f>
        <v>0.32093882678272423</v>
      </c>
      <c r="H550" s="18" cm="1">
        <f t="array" ref="H550">ABCCob($O$13,$P$13,$Q$13,$D550/$AE$13)</f>
        <v>0.13096870777876776</v>
      </c>
      <c r="I550" s="18" t="e" cm="1">
        <f t="array" ref="I550">ABCCob($O$14,$P$14,$Q$14,$D550/$AE$14)</f>
        <v>#VALUE!</v>
      </c>
      <c r="J550" s="18" t="e" cm="1">
        <f t="array" ref="J550">ABCCob($O$15,$P$15,$Q$15,$D550/$AE$15)</f>
        <v>#VALUE!</v>
      </c>
      <c r="K550" s="18" t="e" cm="1">
        <f t="array" ref="K550">ABCCob($O$16,$P$16,$Q$16,$D550/$AE$16)</f>
        <v>#VALUE!</v>
      </c>
      <c r="L550" s="18" t="e" cm="1">
        <f t="array" ref="L550">ABCCob($O$17,$P$17,$Q$17,$D550/$AE$17)</f>
        <v>#VALUE!</v>
      </c>
    </row>
    <row r="551" spans="2:12" x14ac:dyDescent="0.3">
      <c r="B551">
        <v>482</v>
      </c>
      <c r="D551" s="15">
        <f t="shared" si="20"/>
        <v>723723.72372372379</v>
      </c>
      <c r="E551" s="18" cm="1">
        <f t="array" ref="E551">ABCCob($O$10,$P$10,$Q$10,$D551/$AE$10)</f>
        <v>0.75709495003505611</v>
      </c>
      <c r="F551" s="18" cm="1">
        <f t="array" ref="F551">ABCCob($O$11,$P$11,$Q$11,$D551/$AE$11)</f>
        <v>0.46742062809055873</v>
      </c>
      <c r="G551" s="18" cm="1">
        <f t="array" ref="G551">ABCCob($O$12,$P$12,$Q$12,$D551/$AE$12)</f>
        <v>0.32069154417174844</v>
      </c>
      <c r="H551" s="18" cm="1">
        <f t="array" ref="H551">ABCCob($O$13,$P$13,$Q$13,$D551/$AE$13)</f>
        <v>0.13088827536127479</v>
      </c>
      <c r="I551" s="18" t="e" cm="1">
        <f t="array" ref="I551">ABCCob($O$14,$P$14,$Q$14,$D551/$AE$14)</f>
        <v>#VALUE!</v>
      </c>
      <c r="J551" s="18" t="e" cm="1">
        <f t="array" ref="J551">ABCCob($O$15,$P$15,$Q$15,$D551/$AE$15)</f>
        <v>#VALUE!</v>
      </c>
      <c r="K551" s="18" t="e" cm="1">
        <f t="array" ref="K551">ABCCob($O$16,$P$16,$Q$16,$D551/$AE$16)</f>
        <v>#VALUE!</v>
      </c>
      <c r="L551" s="18" t="e" cm="1">
        <f t="array" ref="L551">ABCCob($O$17,$P$17,$Q$17,$D551/$AE$17)</f>
        <v>#VALUE!</v>
      </c>
    </row>
    <row r="552" spans="2:12" x14ac:dyDescent="0.3">
      <c r="B552">
        <v>481</v>
      </c>
      <c r="D552" s="15">
        <f t="shared" si="20"/>
        <v>722222.22222222213</v>
      </c>
      <c r="E552" s="18" cm="1">
        <f t="array" ref="E552">ABCCob($O$10,$P$10,$Q$10,$D552/$AE$10)</f>
        <v>0.75692654517108793</v>
      </c>
      <c r="F552" s="18" cm="1">
        <f t="array" ref="F552">ABCCob($O$11,$P$11,$Q$11,$D552/$AE$11)</f>
        <v>0.46708002757217254</v>
      </c>
      <c r="G552" s="18" cm="1">
        <f t="array" ref="G552">ABCCob($O$12,$P$12,$Q$12,$D552/$AE$12)</f>
        <v>0.32044352212971383</v>
      </c>
      <c r="H552" s="18" cm="1">
        <f t="array" ref="H552">ABCCob($O$13,$P$13,$Q$13,$D552/$AE$13)</f>
        <v>0.13080761705320371</v>
      </c>
      <c r="I552" s="18" t="e" cm="1">
        <f t="array" ref="I552">ABCCob($O$14,$P$14,$Q$14,$D552/$AE$14)</f>
        <v>#VALUE!</v>
      </c>
      <c r="J552" s="18" t="e" cm="1">
        <f t="array" ref="J552">ABCCob($O$15,$P$15,$Q$15,$D552/$AE$15)</f>
        <v>#VALUE!</v>
      </c>
      <c r="K552" s="18" t="e" cm="1">
        <f t="array" ref="K552">ABCCob($O$16,$P$16,$Q$16,$D552/$AE$16)</f>
        <v>#VALUE!</v>
      </c>
      <c r="L552" s="18" t="e" cm="1">
        <f t="array" ref="L552">ABCCob($O$17,$P$17,$Q$17,$D552/$AE$17)</f>
        <v>#VALUE!</v>
      </c>
    </row>
    <row r="553" spans="2:12" x14ac:dyDescent="0.3">
      <c r="B553">
        <v>480</v>
      </c>
      <c r="D553" s="15">
        <f t="shared" si="20"/>
        <v>720720.72072072071</v>
      </c>
      <c r="E553" s="18" cm="1">
        <f t="array" ref="E553">ABCCob($O$10,$P$10,$Q$10,$D553/$AE$10)</f>
        <v>0.75675754571754983</v>
      </c>
      <c r="F553" s="18" cm="1">
        <f t="array" ref="F553">ABCCob($O$11,$P$11,$Q$11,$D553/$AE$11)</f>
        <v>0.46673850545904577</v>
      </c>
      <c r="G553" s="18" cm="1">
        <f t="array" ref="G553">ABCCob($O$12,$P$12,$Q$12,$D553/$AE$12)</f>
        <v>0.32019475755043808</v>
      </c>
      <c r="H553" s="18" cm="1">
        <f t="array" ref="H553">ABCCob($O$13,$P$13,$Q$13,$D553/$AE$13)</f>
        <v>0.1307267318829238</v>
      </c>
      <c r="I553" s="18" t="e" cm="1">
        <f t="array" ref="I553">ABCCob($O$14,$P$14,$Q$14,$D553/$AE$14)</f>
        <v>#VALUE!</v>
      </c>
      <c r="J553" s="18" t="e" cm="1">
        <f t="array" ref="J553">ABCCob($O$15,$P$15,$Q$15,$D553/$AE$15)</f>
        <v>#VALUE!</v>
      </c>
      <c r="K553" s="18" t="e" cm="1">
        <f t="array" ref="K553">ABCCob($O$16,$P$16,$Q$16,$D553/$AE$16)</f>
        <v>#VALUE!</v>
      </c>
      <c r="L553" s="18" t="e" cm="1">
        <f t="array" ref="L553">ABCCob($O$17,$P$17,$Q$17,$D553/$AE$17)</f>
        <v>#VALUE!</v>
      </c>
    </row>
    <row r="554" spans="2:12" x14ac:dyDescent="0.3">
      <c r="B554">
        <v>479</v>
      </c>
      <c r="D554" s="15">
        <f t="shared" si="20"/>
        <v>719219.21921921929</v>
      </c>
      <c r="E554" s="18" cm="1">
        <f t="array" ref="E554">ABCCob($O$10,$P$10,$Q$10,$D554/$AE$10)</f>
        <v>0.75658794845642718</v>
      </c>
      <c r="F554" s="18" cm="1">
        <f t="array" ref="F554">ABCCob($O$11,$P$11,$Q$11,$D554/$AE$11)</f>
        <v>0.46639605800888195</v>
      </c>
      <c r="G554" s="18" cm="1">
        <f t="array" ref="G554">ABCCob($O$12,$P$12,$Q$12,$D554/$AE$12)</f>
        <v>0.31994524731129992</v>
      </c>
      <c r="H554" s="18" cm="1">
        <f t="array" ref="H554">ABCCob($O$13,$P$13,$Q$13,$D554/$AE$13)</f>
        <v>0.13064561887314777</v>
      </c>
      <c r="I554" s="18" t="e" cm="1">
        <f t="array" ref="I554">ABCCob($O$14,$P$14,$Q$14,$D554/$AE$14)</f>
        <v>#VALUE!</v>
      </c>
      <c r="J554" s="18" t="e" cm="1">
        <f t="array" ref="J554">ABCCob($O$15,$P$15,$Q$15,$D554/$AE$15)</f>
        <v>#VALUE!</v>
      </c>
      <c r="K554" s="18" t="e" cm="1">
        <f t="array" ref="K554">ABCCob($O$16,$P$16,$Q$16,$D554/$AE$16)</f>
        <v>#VALUE!</v>
      </c>
      <c r="L554" s="18" t="e" cm="1">
        <f t="array" ref="L554">ABCCob($O$17,$P$17,$Q$17,$D554/$AE$17)</f>
        <v>#VALUE!</v>
      </c>
    </row>
    <row r="555" spans="2:12" x14ac:dyDescent="0.3">
      <c r="B555">
        <v>478</v>
      </c>
      <c r="D555" s="15">
        <f t="shared" si="20"/>
        <v>717717.71771771775</v>
      </c>
      <c r="E555" s="18" cm="1">
        <f t="array" ref="E555">ABCCob($O$10,$P$10,$Q$10,$D555/$AE$10)</f>
        <v>0.75641775014618451</v>
      </c>
      <c r="F555" s="18" cm="1">
        <f t="array" ref="F555">ABCCob($O$11,$P$11,$Q$11,$D555/$AE$11)</f>
        <v>0.46605268145910955</v>
      </c>
      <c r="G555" s="18" cm="1">
        <f t="array" ref="G555">ABCCob($O$12,$P$12,$Q$12,$D555/$AE$12)</f>
        <v>0.31969498827313719</v>
      </c>
      <c r="H555" s="18" cm="1">
        <f t="array" ref="H555">ABCCob($O$13,$P$13,$Q$13,$D555/$AE$13)</f>
        <v>0.13056427704089021</v>
      </c>
      <c r="I555" s="18" t="e" cm="1">
        <f t="array" ref="I555">ABCCob($O$14,$P$14,$Q$14,$D555/$AE$14)</f>
        <v>#VALUE!</v>
      </c>
      <c r="J555" s="18" t="e" cm="1">
        <f t="array" ref="J555">ABCCob($O$15,$P$15,$Q$15,$D555/$AE$15)</f>
        <v>#VALUE!</v>
      </c>
      <c r="K555" s="18" t="e" cm="1">
        <f t="array" ref="K555">ABCCob($O$16,$P$16,$Q$16,$D555/$AE$16)</f>
        <v>#VALUE!</v>
      </c>
      <c r="L555" s="18" t="e" cm="1">
        <f t="array" ref="L555">ABCCob($O$17,$P$17,$Q$17,$D555/$AE$17)</f>
        <v>#VALUE!</v>
      </c>
    </row>
    <row r="556" spans="2:12" x14ac:dyDescent="0.3">
      <c r="B556">
        <v>477</v>
      </c>
      <c r="D556" s="15">
        <f t="shared" si="20"/>
        <v>716216.21621621621</v>
      </c>
      <c r="E556" s="18" cm="1">
        <f t="array" ref="E556">ABCCob($O$10,$P$10,$Q$10,$D556/$AE$10)</f>
        <v>0.75624694752154864</v>
      </c>
      <c r="F556" s="18" cm="1">
        <f t="array" ref="F556">ABCCob($O$11,$P$11,$Q$11,$D556/$AE$11)</f>
        <v>0.46570837202674376</v>
      </c>
      <c r="G556" s="18" cm="1">
        <f t="array" ref="G556">ABCCob($O$12,$P$12,$Q$12,$D556/$AE$12)</f>
        <v>0.31944397728014412</v>
      </c>
      <c r="H556" s="18" cm="1">
        <f t="array" ref="H556">ABCCob($O$13,$P$13,$Q$13,$D556/$AE$13)</f>
        <v>0.13048270539742557</v>
      </c>
      <c r="I556" s="18" t="e" cm="1">
        <f t="array" ref="I556">ABCCob($O$14,$P$14,$Q$14,$D556/$AE$14)</f>
        <v>#VALUE!</v>
      </c>
      <c r="J556" s="18" t="e" cm="1">
        <f t="array" ref="J556">ABCCob($O$15,$P$15,$Q$15,$D556/$AE$15)</f>
        <v>#VALUE!</v>
      </c>
      <c r="K556" s="18" t="e" cm="1">
        <f t="array" ref="K556">ABCCob($O$16,$P$16,$Q$16,$D556/$AE$16)</f>
        <v>#VALUE!</v>
      </c>
      <c r="L556" s="18" t="e" cm="1">
        <f t="array" ref="L556">ABCCob($O$17,$P$17,$Q$17,$D556/$AE$17)</f>
        <v>#VALUE!</v>
      </c>
    </row>
    <row r="557" spans="2:12" x14ac:dyDescent="0.3">
      <c r="B557">
        <v>476</v>
      </c>
      <c r="D557" s="15">
        <f t="shared" si="20"/>
        <v>714714.71471471468</v>
      </c>
      <c r="E557" s="18" cm="1">
        <f t="array" ref="E557">ABCCob($O$10,$P$10,$Q$10,$D557/$AE$10)</f>
        <v>0.75607553729328958</v>
      </c>
      <c r="F557" s="18" cm="1">
        <f t="array" ref="F557">ABCCob($O$11,$P$11,$Q$11,$D557/$AE$11)</f>
        <v>0.46536312590824835</v>
      </c>
      <c r="G557" s="18" cm="1">
        <f t="array" ref="G557">ABCCob($O$12,$P$12,$Q$12,$D557/$AE$12)</f>
        <v>0.31919221115976776</v>
      </c>
      <c r="H557" s="18" cm="1">
        <f t="array" ref="H557">ABCCob($O$13,$P$13,$Q$13,$D557/$AE$13)</f>
        <v>0.13040090294824558</v>
      </c>
      <c r="I557" s="18" t="e" cm="1">
        <f t="array" ref="I557">ABCCob($O$14,$P$14,$Q$14,$D557/$AE$14)</f>
        <v>#VALUE!</v>
      </c>
      <c r="J557" s="18" t="e" cm="1">
        <f t="array" ref="J557">ABCCob($O$15,$P$15,$Q$15,$D557/$AE$15)</f>
        <v>#VALUE!</v>
      </c>
      <c r="K557" s="18" t="e" cm="1">
        <f t="array" ref="K557">ABCCob($O$16,$P$16,$Q$16,$D557/$AE$16)</f>
        <v>#VALUE!</v>
      </c>
      <c r="L557" s="18" t="e" cm="1">
        <f t="array" ref="L557">ABCCob($O$17,$P$17,$Q$17,$D557/$AE$17)</f>
        <v>#VALUE!</v>
      </c>
    </row>
    <row r="558" spans="2:12" x14ac:dyDescent="0.3">
      <c r="B558">
        <v>475</v>
      </c>
      <c r="D558" s="15">
        <f t="shared" si="20"/>
        <v>713213.21321321325</v>
      </c>
      <c r="E558" s="18" cm="1">
        <f t="array" ref="E558">ABCCob($O$10,$P$10,$Q$10,$D558/$AE$10)</f>
        <v>0.75590351614799878</v>
      </c>
      <c r="F558" s="18" cm="1">
        <f t="array" ref="F558">ABCCob($O$11,$P$11,$Q$11,$D558/$AE$11)</f>
        <v>0.46501693927939608</v>
      </c>
      <c r="G558" s="18" cm="1">
        <f t="array" ref="G558">ABCCob($O$12,$P$12,$Q$12,$D558/$AE$12)</f>
        <v>0.31893968672260409</v>
      </c>
      <c r="H558" s="18" cm="1">
        <f t="array" ref="H558">ABCCob($O$13,$P$13,$Q$13,$D558/$AE$13)</f>
        <v>0.13031886869301659</v>
      </c>
      <c r="I558" s="18" t="e" cm="1">
        <f t="array" ref="I558">ABCCob($O$14,$P$14,$Q$14,$D558/$AE$14)</f>
        <v>#VALUE!</v>
      </c>
      <c r="J558" s="18" t="e" cm="1">
        <f t="array" ref="J558">ABCCob($O$15,$P$15,$Q$15,$D558/$AE$15)</f>
        <v>#VALUE!</v>
      </c>
      <c r="K558" s="18" t="e" cm="1">
        <f t="array" ref="K558">ABCCob($O$16,$P$16,$Q$16,$D558/$AE$16)</f>
        <v>#VALUE!</v>
      </c>
      <c r="L558" s="18" t="e" cm="1">
        <f t="array" ref="L558">ABCCob($O$17,$P$17,$Q$17,$D558/$AE$17)</f>
        <v>#VALUE!</v>
      </c>
    </row>
    <row r="559" spans="2:12" x14ac:dyDescent="0.3">
      <c r="B559">
        <v>474</v>
      </c>
      <c r="D559" s="15">
        <f t="shared" si="20"/>
        <v>711711.71171171172</v>
      </c>
      <c r="E559" s="18" cm="1">
        <f t="array" ref="E559">ABCCob($O$10,$P$10,$Q$10,$D559/$AE$10)</f>
        <v>0.75573088074786465</v>
      </c>
      <c r="F559" s="18" cm="1">
        <f t="array" ref="F559">ABCCob($O$11,$P$11,$Q$11,$D559/$AE$11)</f>
        <v>0.4646698082951275</v>
      </c>
      <c r="G559" s="18" cm="1">
        <f t="array" ref="G559">ABCCob($O$12,$P$12,$Q$12,$D559/$AE$12)</f>
        <v>0.31868640076229254</v>
      </c>
      <c r="H559" s="18" cm="1">
        <f t="array" ref="H559">ABCCob($O$13,$P$13,$Q$13,$D559/$AE$13)</f>
        <v>0.13023660162553627</v>
      </c>
      <c r="I559" s="18" t="e" cm="1">
        <f t="array" ref="I559">ABCCob($O$14,$P$14,$Q$14,$D559/$AE$14)</f>
        <v>#VALUE!</v>
      </c>
      <c r="J559" s="18" t="e" cm="1">
        <f t="array" ref="J559">ABCCob($O$15,$P$15,$Q$15,$D559/$AE$15)</f>
        <v>#VALUE!</v>
      </c>
      <c r="K559" s="18" t="e" cm="1">
        <f t="array" ref="K559">ABCCob($O$16,$P$16,$Q$16,$D559/$AE$16)</f>
        <v>#VALUE!</v>
      </c>
      <c r="L559" s="18" t="e" cm="1">
        <f t="array" ref="L559">ABCCob($O$17,$P$17,$Q$17,$D559/$AE$17)</f>
        <v>#VALUE!</v>
      </c>
    </row>
    <row r="560" spans="2:12" x14ac:dyDescent="0.3">
      <c r="B560">
        <v>473</v>
      </c>
      <c r="D560" s="15">
        <f t="shared" si="20"/>
        <v>710210.21021021018</v>
      </c>
      <c r="E560" s="18" cm="1">
        <f t="array" ref="E560">ABCCob($O$10,$P$10,$Q$10,$D560/$AE$10)</f>
        <v>0.75555762773044621</v>
      </c>
      <c r="F560" s="18" cm="1">
        <f t="array" ref="F560">ABCCob($O$11,$P$11,$Q$11,$D560/$AE$11)</f>
        <v>0.46432172908940944</v>
      </c>
      <c r="G560" s="18" cm="1">
        <f t="array" ref="G560">ABCCob($O$12,$P$12,$Q$12,$D560/$AE$12)</f>
        <v>0.3184323500554111</v>
      </c>
      <c r="H560" s="18" cm="1">
        <f t="array" ref="H560">ABCCob($O$13,$P$13,$Q$13,$D560/$AE$13)</f>
        <v>0.13015410073369008</v>
      </c>
      <c r="I560" s="18" t="e" cm="1">
        <f t="array" ref="I560">ABCCob($O$14,$P$14,$Q$14,$D560/$AE$14)</f>
        <v>#VALUE!</v>
      </c>
      <c r="J560" s="18" t="e" cm="1">
        <f t="array" ref="J560">ABCCob($O$15,$P$15,$Q$15,$D560/$AE$15)</f>
        <v>#VALUE!</v>
      </c>
      <c r="K560" s="18" t="e" cm="1">
        <f t="array" ref="K560">ABCCob($O$16,$P$16,$Q$16,$D560/$AE$16)</f>
        <v>#VALUE!</v>
      </c>
      <c r="L560" s="18" t="e" cm="1">
        <f t="array" ref="L560">ABCCob($O$17,$P$17,$Q$17,$D560/$AE$17)</f>
        <v>#VALUE!</v>
      </c>
    </row>
    <row r="561" spans="2:12" x14ac:dyDescent="0.3">
      <c r="B561">
        <v>472</v>
      </c>
      <c r="D561" s="15">
        <f t="shared" si="20"/>
        <v>708708.70870870876</v>
      </c>
      <c r="E561" s="18" cm="1">
        <f t="array" ref="E561">ABCCob($O$10,$P$10,$Q$10,$D561/$AE$10)</f>
        <v>0.75538375370844346</v>
      </c>
      <c r="F561" s="18" cm="1">
        <f t="array" ref="F561">ABCCob($O$11,$P$11,$Q$11,$D561/$AE$11)</f>
        <v>0.46397269777509159</v>
      </c>
      <c r="G561" s="18" cm="1">
        <f t="array" ref="G561">ABCCob($O$12,$P$12,$Q$12,$D561/$AE$12)</f>
        <v>0.31817753136136961</v>
      </c>
      <c r="H561" s="18" cm="1">
        <f t="array" ref="H561">ABCCob($O$13,$P$13,$Q$13,$D561/$AE$13)</f>
        <v>0.13007136499940722</v>
      </c>
      <c r="I561" s="18" t="e" cm="1">
        <f t="array" ref="I561">ABCCob($O$14,$P$14,$Q$14,$D561/$AE$14)</f>
        <v>#VALUE!</v>
      </c>
      <c r="J561" s="18" t="e" cm="1">
        <f t="array" ref="J561">ABCCob($O$15,$P$15,$Q$15,$D561/$AE$15)</f>
        <v>#VALUE!</v>
      </c>
      <c r="K561" s="18" t="e" cm="1">
        <f t="array" ref="K561">ABCCob($O$16,$P$16,$Q$16,$D561/$AE$16)</f>
        <v>#VALUE!</v>
      </c>
      <c r="L561" s="18" t="e" cm="1">
        <f t="array" ref="L561">ABCCob($O$17,$P$17,$Q$17,$D561/$AE$17)</f>
        <v>#VALUE!</v>
      </c>
    </row>
    <row r="562" spans="2:12" x14ac:dyDescent="0.3">
      <c r="B562">
        <v>471</v>
      </c>
      <c r="D562" s="15">
        <f t="shared" si="20"/>
        <v>707207.20720720722</v>
      </c>
      <c r="E562" s="18" cm="1">
        <f t="array" ref="E562">ABCCob($O$10,$P$10,$Q$10,$D562/$AE$10)</f>
        <v>0.75520925526946614</v>
      </c>
      <c r="F562" s="18" cm="1">
        <f t="array" ref="F562">ABCCob($O$11,$P$11,$Q$11,$D562/$AE$11)</f>
        <v>0.46362271044376241</v>
      </c>
      <c r="G562" s="18" cm="1">
        <f t="array" ref="G562">ABCCob($O$12,$P$12,$Q$12,$D562/$AE$12)</f>
        <v>0.31792194142230273</v>
      </c>
      <c r="H562" s="18" cm="1">
        <f t="array" ref="H562">ABCCob($O$13,$P$13,$Q$13,$D562/$AE$13)</f>
        <v>0.12998839339861626</v>
      </c>
      <c r="I562" s="18" t="e" cm="1">
        <f t="array" ref="I562">ABCCob($O$14,$P$14,$Q$14,$D562/$AE$14)</f>
        <v>#VALUE!</v>
      </c>
      <c r="J562" s="18" t="e" cm="1">
        <f t="array" ref="J562">ABCCob($O$15,$P$15,$Q$15,$D562/$AE$15)</f>
        <v>#VALUE!</v>
      </c>
      <c r="K562" s="18" t="e" cm="1">
        <f t="array" ref="K562">ABCCob($O$16,$P$16,$Q$16,$D562/$AE$16)</f>
        <v>#VALUE!</v>
      </c>
      <c r="L562" s="18" t="e" cm="1">
        <f t="array" ref="L562">ABCCob($O$17,$P$17,$Q$17,$D562/$AE$17)</f>
        <v>#VALUE!</v>
      </c>
    </row>
    <row r="563" spans="2:12" x14ac:dyDescent="0.3">
      <c r="B563">
        <v>470</v>
      </c>
      <c r="D563" s="15">
        <f t="shared" si="20"/>
        <v>705705.70570570568</v>
      </c>
      <c r="E563" s="18" cm="1">
        <f t="array" ref="E563">ABCCob($O$10,$P$10,$Q$10,$D563/$AE$10)</f>
        <v>0.75503412897579847</v>
      </c>
      <c r="F563" s="18" cm="1">
        <f t="array" ref="F563">ABCCob($O$11,$P$11,$Q$11,$D563/$AE$11)</f>
        <v>0.46327176316560342</v>
      </c>
      <c r="G563" s="18" cm="1">
        <f t="array" ref="G563">ABCCob($O$12,$P$12,$Q$12,$D563/$AE$12)</f>
        <v>0.31766557696296227</v>
      </c>
      <c r="H563" s="18" cm="1">
        <f t="array" ref="H563">ABCCob($O$13,$P$13,$Q$13,$D563/$AE$13)</f>
        <v>0.12990518490120045</v>
      </c>
      <c r="I563" s="18" t="e" cm="1">
        <f t="array" ref="I563">ABCCob($O$14,$P$14,$Q$14,$D563/$AE$14)</f>
        <v>#VALUE!</v>
      </c>
      <c r="J563" s="18" t="e" cm="1">
        <f t="array" ref="J563">ABCCob($O$15,$P$15,$Q$15,$D563/$AE$15)</f>
        <v>#VALUE!</v>
      </c>
      <c r="K563" s="18" t="e" cm="1">
        <f t="array" ref="K563">ABCCob($O$16,$P$16,$Q$16,$D563/$AE$16)</f>
        <v>#VALUE!</v>
      </c>
      <c r="L563" s="18" t="e" cm="1">
        <f t="array" ref="L563">ABCCob($O$17,$P$17,$Q$17,$D563/$AE$17)</f>
        <v>#VALUE!</v>
      </c>
    </row>
    <row r="564" spans="2:12" x14ac:dyDescent="0.3">
      <c r="B564">
        <v>469</v>
      </c>
      <c r="D564" s="15">
        <f t="shared" si="20"/>
        <v>704204.20420420426</v>
      </c>
      <c r="E564" s="18" cm="1">
        <f t="array" ref="E564">ABCCob($O$10,$P$10,$Q$10,$D564/$AE$10)</f>
        <v>0.75485837136416256</v>
      </c>
      <c r="F564" s="18" cm="1">
        <f t="array" ref="F564">ABCCob($O$11,$P$11,$Q$11,$D564/$AE$11)</f>
        <v>0.46291985198924285</v>
      </c>
      <c r="G564" s="18" cm="1">
        <f t="array" ref="G564">ABCCob($O$12,$P$12,$Q$12,$D564/$AE$12)</f>
        <v>0.3174084346906087</v>
      </c>
      <c r="H564" s="18" cm="1">
        <f t="array" ref="H564">ABCCob($O$13,$P$13,$Q$13,$D564/$AE$13)</f>
        <v>0.12982173847095241</v>
      </c>
      <c r="I564" s="18" t="e" cm="1">
        <f t="array" ref="I564">ABCCob($O$14,$P$14,$Q$14,$D564/$AE$14)</f>
        <v>#VALUE!</v>
      </c>
      <c r="J564" s="18" t="e" cm="1">
        <f t="array" ref="J564">ABCCob($O$15,$P$15,$Q$15,$D564/$AE$15)</f>
        <v>#VALUE!</v>
      </c>
      <c r="K564" s="18" t="e" cm="1">
        <f t="array" ref="K564">ABCCob($O$16,$P$16,$Q$16,$D564/$AE$16)</f>
        <v>#VALUE!</v>
      </c>
      <c r="L564" s="18" t="e" cm="1">
        <f t="array" ref="L564">ABCCob($O$17,$P$17,$Q$17,$D564/$AE$17)</f>
        <v>#VALUE!</v>
      </c>
    </row>
    <row r="565" spans="2:12" x14ac:dyDescent="0.3">
      <c r="B565">
        <v>468</v>
      </c>
      <c r="D565" s="15">
        <f t="shared" si="20"/>
        <v>702702.70270270272</v>
      </c>
      <c r="E565" s="18" cm="1">
        <f t="array" ref="E565">ABCCob($O$10,$P$10,$Q$10,$D565/$AE$10)</f>
        <v>0.75468197894547862</v>
      </c>
      <c r="F565" s="18" cm="1">
        <f t="array" ref="F565">ABCCob($O$11,$P$11,$Q$11,$D565/$AE$11)</f>
        <v>0.46256697294160759</v>
      </c>
      <c r="G565" s="18" cm="1">
        <f t="array" ref="G565">ABCCob($O$12,$P$12,$Q$12,$D565/$AE$12)</f>
        <v>0.31715051129490174</v>
      </c>
      <c r="H565" s="18" cm="1">
        <f t="array" ref="H565">ABCCob($O$13,$P$13,$Q$13,$D565/$AE$13)</f>
        <v>0.12973805306552855</v>
      </c>
      <c r="I565" s="18" t="e" cm="1">
        <f t="array" ref="I565">ABCCob($O$14,$P$14,$Q$14,$D565/$AE$14)</f>
        <v>#VALUE!</v>
      </c>
      <c r="J565" s="18" t="e" cm="1">
        <f t="array" ref="J565">ABCCob($O$15,$P$15,$Q$15,$D565/$AE$15)</f>
        <v>#VALUE!</v>
      </c>
      <c r="K565" s="18" t="e" cm="1">
        <f t="array" ref="K565">ABCCob($O$16,$P$16,$Q$16,$D565/$AE$16)</f>
        <v>#VALUE!</v>
      </c>
      <c r="L565" s="18" t="e" cm="1">
        <f t="array" ref="L565">ABCCob($O$17,$P$17,$Q$17,$D565/$AE$17)</f>
        <v>#VALUE!</v>
      </c>
    </row>
    <row r="566" spans="2:12" x14ac:dyDescent="0.3">
      <c r="B566">
        <v>467</v>
      </c>
      <c r="D566" s="15">
        <f t="shared" si="20"/>
        <v>701201.20120120118</v>
      </c>
      <c r="E566" s="18" cm="1">
        <f t="array" ref="E566">ABCCob($O$10,$P$10,$Q$10,$D566/$AE$10)</f>
        <v>0.75450494820462222</v>
      </c>
      <c r="F566" s="18" cm="1">
        <f t="array" ref="F566">ABCCob($O$11,$P$11,$Q$11,$D566/$AE$11)</f>
        <v>0.46221312202777387</v>
      </c>
      <c r="G566" s="18" cm="1">
        <f t="array" ref="G566">ABCCob($O$12,$P$12,$Q$12,$D566/$AE$12)</f>
        <v>0.3168918034477905</v>
      </c>
      <c r="H566" s="18" cm="1">
        <f t="array" ref="H566">ABCCob($O$13,$P$13,$Q$13,$D566/$AE$13)</f>
        <v>0.12965412763640313</v>
      </c>
      <c r="I566" s="18" t="e" cm="1">
        <f t="array" ref="I566">ABCCob($O$14,$P$14,$Q$14,$D566/$AE$14)</f>
        <v>#VALUE!</v>
      </c>
      <c r="J566" s="18" t="e" cm="1">
        <f t="array" ref="J566">ABCCob($O$15,$P$15,$Q$15,$D566/$AE$15)</f>
        <v>#VALUE!</v>
      </c>
      <c r="K566" s="18" t="e" cm="1">
        <f t="array" ref="K566">ABCCob($O$16,$P$16,$Q$16,$D566/$AE$16)</f>
        <v>#VALUE!</v>
      </c>
      <c r="L566" s="18" t="e" cm="1">
        <f t="array" ref="L566">ABCCob($O$17,$P$17,$Q$17,$D566/$AE$17)</f>
        <v>#VALUE!</v>
      </c>
    </row>
    <row r="567" spans="2:12" x14ac:dyDescent="0.3">
      <c r="B567">
        <v>466</v>
      </c>
      <c r="D567" s="15">
        <f t="shared" si="20"/>
        <v>699699.69969969965</v>
      </c>
      <c r="E567" s="18" cm="1">
        <f t="array" ref="E567">ABCCob($O$10,$P$10,$Q$10,$D567/$AE$10)</f>
        <v>0.75432727560017909</v>
      </c>
      <c r="F567" s="18" cm="1">
        <f t="array" ref="F567">ABCCob($O$11,$P$11,$Q$11,$D567/$AE$11)</f>
        <v>0.46185829523081756</v>
      </c>
      <c r="G567" s="18" cm="1">
        <f t="array" ref="G567">ABCCob($O$12,$P$12,$Q$12,$D567/$AE$12)</f>
        <v>0.31663230780340279</v>
      </c>
      <c r="H567" s="18" cm="1">
        <f t="array" ref="H567">ABCCob($O$13,$P$13,$Q$13,$D567/$AE$13)</f>
        <v>0.12956996112882177</v>
      </c>
      <c r="I567" s="18" t="e" cm="1">
        <f t="array" ref="I567">ABCCob($O$14,$P$14,$Q$14,$D567/$AE$14)</f>
        <v>#VALUE!</v>
      </c>
      <c r="J567" s="18" t="e" cm="1">
        <f t="array" ref="J567">ABCCob($O$15,$P$15,$Q$15,$D567/$AE$15)</f>
        <v>#VALUE!</v>
      </c>
      <c r="K567" s="18" t="e" cm="1">
        <f t="array" ref="K567">ABCCob($O$16,$P$16,$Q$16,$D567/$AE$16)</f>
        <v>#VALUE!</v>
      </c>
      <c r="L567" s="18" t="e" cm="1">
        <f t="array" ref="L567">ABCCob($O$17,$P$17,$Q$17,$D567/$AE$17)</f>
        <v>#VALUE!</v>
      </c>
    </row>
    <row r="568" spans="2:12" x14ac:dyDescent="0.3">
      <c r="B568">
        <v>465</v>
      </c>
      <c r="D568" s="15">
        <f t="shared" si="20"/>
        <v>698198.19819819822</v>
      </c>
      <c r="E568" s="18" cm="1">
        <f t="array" ref="E568">ABCCob($O$10,$P$10,$Q$10,$D568/$AE$10)</f>
        <v>0.75414895756419731</v>
      </c>
      <c r="F568" s="18" cm="1">
        <f t="array" ref="F568">ABCCob($O$11,$P$11,$Q$11,$D568/$AE$11)</f>
        <v>0.46150248851166198</v>
      </c>
      <c r="G568" s="18" cm="1">
        <f t="array" ref="G568">ABCCob($O$12,$P$12,$Q$12,$D568/$AE$12)</f>
        <v>0.31637202099793355</v>
      </c>
      <c r="H568" s="18" cm="1">
        <f t="array" ref="H568">ABCCob($O$13,$P$13,$Q$13,$D568/$AE$13)</f>
        <v>0.12948555248175458</v>
      </c>
      <c r="I568" s="18" t="e" cm="1">
        <f t="array" ref="I568">ABCCob($O$14,$P$14,$Q$14,$D568/$AE$14)</f>
        <v>#VALUE!</v>
      </c>
      <c r="J568" s="18" t="e" cm="1">
        <f t="array" ref="J568">ABCCob($O$15,$P$15,$Q$15,$D568/$AE$15)</f>
        <v>#VALUE!</v>
      </c>
      <c r="K568" s="18" t="e" cm="1">
        <f t="array" ref="K568">ABCCob($O$16,$P$16,$Q$16,$D568/$AE$16)</f>
        <v>#VALUE!</v>
      </c>
      <c r="L568" s="18" t="e" cm="1">
        <f t="array" ref="L568">ABCCob($O$17,$P$17,$Q$17,$D568/$AE$17)</f>
        <v>#VALUE!</v>
      </c>
    </row>
    <row r="569" spans="2:12" x14ac:dyDescent="0.3">
      <c r="B569">
        <v>464</v>
      </c>
      <c r="D569" s="15">
        <f t="shared" si="20"/>
        <v>696696.69669669669</v>
      </c>
      <c r="E569" s="18" cm="1">
        <f t="array" ref="E569">ABCCob($O$10,$P$10,$Q$10,$D569/$AE$10)</f>
        <v>0.75396999050193614</v>
      </c>
      <c r="F569" s="18" cm="1">
        <f t="array" ref="F569">ABCCob($O$11,$P$11,$Q$11,$D569/$AE$11)</f>
        <v>0.46114569780892523</v>
      </c>
      <c r="G569" s="18" cm="1">
        <f t="array" ref="G569">ABCCob($O$12,$P$12,$Q$12,$D569/$AE$12)</f>
        <v>0.31611093964953235</v>
      </c>
      <c r="H569" s="18" cm="1">
        <f t="array" ref="H569">ABCCob($O$13,$P$13,$Q$13,$D569/$AE$13)</f>
        <v>0.12940090062784892</v>
      </c>
      <c r="I569" s="18" t="e" cm="1">
        <f t="array" ref="I569">ABCCob($O$14,$P$14,$Q$14,$D569/$AE$14)</f>
        <v>#VALUE!</v>
      </c>
      <c r="J569" s="18" t="e" cm="1">
        <f t="array" ref="J569">ABCCob($O$15,$P$15,$Q$15,$D569/$AE$15)</f>
        <v>#VALUE!</v>
      </c>
      <c r="K569" s="18" t="e" cm="1">
        <f t="array" ref="K569">ABCCob($O$16,$P$16,$Q$16,$D569/$AE$16)</f>
        <v>#VALUE!</v>
      </c>
      <c r="L569" s="18" t="e" cm="1">
        <f t="array" ref="L569">ABCCob($O$17,$P$17,$Q$17,$D569/$AE$17)</f>
        <v>#VALUE!</v>
      </c>
    </row>
    <row r="570" spans="2:12" x14ac:dyDescent="0.3">
      <c r="B570">
        <v>463</v>
      </c>
      <c r="D570" s="15">
        <f t="shared" si="20"/>
        <v>695195.19519519515</v>
      </c>
      <c r="E570" s="18" cm="1">
        <f t="array" ref="E570">ABCCob($O$10,$P$10,$Q$10,$D570/$AE$10)</f>
        <v>0.75379037079161215</v>
      </c>
      <c r="F570" s="18" cm="1">
        <f t="array" ref="F570">ABCCob($O$11,$P$11,$Q$11,$D570/$AE$11)</f>
        <v>0.46078791903876648</v>
      </c>
      <c r="G570" s="18" cm="1">
        <f t="array" ref="G570">ABCCob($O$12,$P$12,$Q$12,$D570/$AE$12)</f>
        <v>0.31584906035819099</v>
      </c>
      <c r="H570" s="18" cm="1">
        <f t="array" ref="H570">ABCCob($O$13,$P$13,$Q$13,$D570/$AE$13)</f>
        <v>0.12931600449338165</v>
      </c>
      <c r="I570" s="18" t="e" cm="1">
        <f t="array" ref="I570">ABCCob($O$14,$P$14,$Q$14,$D570/$AE$14)</f>
        <v>#VALUE!</v>
      </c>
      <c r="J570" s="18" t="e" cm="1">
        <f t="array" ref="J570">ABCCob($O$15,$P$15,$Q$15,$D570/$AE$15)</f>
        <v>#VALUE!</v>
      </c>
      <c r="K570" s="18" t="e" cm="1">
        <f t="array" ref="K570">ABCCob($O$16,$P$16,$Q$16,$D570/$AE$16)</f>
        <v>#VALUE!</v>
      </c>
      <c r="L570" s="18" t="e" cm="1">
        <f t="array" ref="L570">ABCCob($O$17,$P$17,$Q$17,$D570/$AE$17)</f>
        <v>#VALUE!</v>
      </c>
    </row>
    <row r="571" spans="2:12" x14ac:dyDescent="0.3">
      <c r="B571">
        <v>462</v>
      </c>
      <c r="D571" s="15">
        <f t="shared" si="20"/>
        <v>693693.69369369373</v>
      </c>
      <c r="E571" s="18" cm="1">
        <f t="array" ref="E571">ABCCob($O$10,$P$10,$Q$10,$D571/$AE$10)</f>
        <v>0.7536100947841432</v>
      </c>
      <c r="F571" s="18" cm="1">
        <f t="array" ref="F571">ABCCob($O$11,$P$11,$Q$11,$D571/$AE$11)</f>
        <v>0.46042914809473018</v>
      </c>
      <c r="G571" s="18" cm="1">
        <f t="array" ref="G571">ABCCob($O$12,$P$12,$Q$12,$D571/$AE$12)</f>
        <v>0.31558637970562897</v>
      </c>
      <c r="H571" s="18" cm="1">
        <f t="array" ref="H571">ABCCob($O$13,$P$13,$Q$13,$D571/$AE$13)</f>
        <v>0.12923086299821099</v>
      </c>
      <c r="I571" s="18" t="e" cm="1">
        <f t="array" ref="I571">ABCCob($O$14,$P$14,$Q$14,$D571/$AE$14)</f>
        <v>#VALUE!</v>
      </c>
      <c r="J571" s="18" t="e" cm="1">
        <f t="array" ref="J571">ABCCob($O$15,$P$15,$Q$15,$D571/$AE$15)</f>
        <v>#VALUE!</v>
      </c>
      <c r="K571" s="18" t="e" cm="1">
        <f t="array" ref="K571">ABCCob($O$16,$P$16,$Q$16,$D571/$AE$16)</f>
        <v>#VALUE!</v>
      </c>
      <c r="L571" s="18" t="e" cm="1">
        <f t="array" ref="L571">ABCCob($O$17,$P$17,$Q$17,$D571/$AE$17)</f>
        <v>#VALUE!</v>
      </c>
    </row>
    <row r="572" spans="2:12" x14ac:dyDescent="0.3">
      <c r="B572">
        <v>461</v>
      </c>
      <c r="D572" s="15">
        <f t="shared" si="20"/>
        <v>692192.19219219219</v>
      </c>
      <c r="E572" s="18" cm="1">
        <f t="array" ref="E572">ABCCob($O$10,$P$10,$Q$10,$D572/$AE$10)</f>
        <v>0.75342915880288808</v>
      </c>
      <c r="F572" s="18" cm="1">
        <f t="array" ref="F572">ABCCob($O$11,$P$11,$Q$11,$D572/$AE$11)</f>
        <v>0.46006938084758953</v>
      </c>
      <c r="G572" s="18" cm="1">
        <f t="array" ref="G572">ABCCob($O$12,$P$12,$Q$12,$D572/$AE$12)</f>
        <v>0.31532289425517945</v>
      </c>
      <c r="H572" s="18" cm="1">
        <f t="array" ref="H572">ABCCob($O$13,$P$13,$Q$13,$D572/$AE$13)</f>
        <v>0.1291454750557279</v>
      </c>
      <c r="I572" s="18" t="e" cm="1">
        <f t="array" ref="I572">ABCCob($O$14,$P$14,$Q$14,$D572/$AE$14)</f>
        <v>#VALUE!</v>
      </c>
      <c r="J572" s="18" t="e" cm="1">
        <f t="array" ref="J572">ABCCob($O$15,$P$15,$Q$15,$D572/$AE$15)</f>
        <v>#VALUE!</v>
      </c>
      <c r="K572" s="18" t="e" cm="1">
        <f t="array" ref="K572">ABCCob($O$16,$P$16,$Q$16,$D572/$AE$16)</f>
        <v>#VALUE!</v>
      </c>
      <c r="L572" s="18" t="e" cm="1">
        <f t="array" ref="L572">ABCCob($O$17,$P$17,$Q$17,$D572/$AE$17)</f>
        <v>#VALUE!</v>
      </c>
    </row>
    <row r="573" spans="2:12" x14ac:dyDescent="0.3">
      <c r="B573">
        <v>460</v>
      </c>
      <c r="D573" s="15">
        <f t="shared" si="20"/>
        <v>690690.69069069065</v>
      </c>
      <c r="E573" s="18" cm="1">
        <f t="array" ref="E573">ABCCob($O$10,$P$10,$Q$10,$D573/$AE$10)</f>
        <v>0.75324755914338426</v>
      </c>
      <c r="F573" s="18" cm="1">
        <f t="array" ref="F573">ABCCob($O$11,$P$11,$Q$11,$D573/$AE$11)</f>
        <v>0.45970861314518863</v>
      </c>
      <c r="G573" s="18" cm="1">
        <f t="array" ref="G573">ABCCob($O$12,$P$12,$Q$12,$D573/$AE$12)</f>
        <v>0.31505860055167362</v>
      </c>
      <c r="H573" s="18" cm="1">
        <f t="array" ref="H573">ABCCob($O$13,$P$13,$Q$13,$D573/$AE$13)</f>
        <v>0.12905983957280706</v>
      </c>
      <c r="I573" s="18" t="e" cm="1">
        <f t="array" ref="I573">ABCCob($O$14,$P$14,$Q$14,$D573/$AE$14)</f>
        <v>#VALUE!</v>
      </c>
      <c r="J573" s="18" t="e" cm="1">
        <f t="array" ref="J573">ABCCob($O$15,$P$15,$Q$15,$D573/$AE$15)</f>
        <v>#VALUE!</v>
      </c>
      <c r="K573" s="18" t="e" cm="1">
        <f t="array" ref="K573">ABCCob($O$16,$P$16,$Q$16,$D573/$AE$16)</f>
        <v>#VALUE!</v>
      </c>
      <c r="L573" s="18" t="e" cm="1">
        <f t="array" ref="L573">ABCCob($O$17,$P$17,$Q$17,$D573/$AE$17)</f>
        <v>#VALUE!</v>
      </c>
    </row>
    <row r="574" spans="2:12" x14ac:dyDescent="0.3">
      <c r="B574">
        <v>459</v>
      </c>
      <c r="D574" s="15">
        <f t="shared" si="20"/>
        <v>689189.18918918923</v>
      </c>
      <c r="E574" s="18" cm="1">
        <f t="array" ref="E574">ABCCob($O$10,$P$10,$Q$10,$D574/$AE$10)</f>
        <v>0.75306529207308259</v>
      </c>
      <c r="F574" s="18" cm="1">
        <f t="array" ref="F574">ABCCob($O$11,$P$11,$Q$11,$D574/$AE$11)</f>
        <v>0.45934684081228311</v>
      </c>
      <c r="G574" s="18" cm="1">
        <f t="array" ref="G574">ABCCob($O$12,$P$12,$Q$12,$D574/$AE$12)</f>
        <v>0.31479349512132482</v>
      </c>
      <c r="H574" s="18" cm="1">
        <f t="array" ref="H574">ABCCob($O$13,$P$13,$Q$13,$D574/$AE$13)</f>
        <v>0.12897395544975737</v>
      </c>
      <c r="I574" s="18" t="e" cm="1">
        <f t="array" ref="I574">ABCCob($O$14,$P$14,$Q$14,$D574/$AE$14)</f>
        <v>#VALUE!</v>
      </c>
      <c r="J574" s="18" t="e" cm="1">
        <f t="array" ref="J574">ABCCob($O$15,$P$15,$Q$15,$D574/$AE$15)</f>
        <v>#VALUE!</v>
      </c>
      <c r="K574" s="18" t="e" cm="1">
        <f t="array" ref="K574">ABCCob($O$16,$P$16,$Q$16,$D574/$AE$16)</f>
        <v>#VALUE!</v>
      </c>
      <c r="L574" s="18" t="e" cm="1">
        <f t="array" ref="L574">ABCCob($O$17,$P$17,$Q$17,$D574/$AE$17)</f>
        <v>#VALUE!</v>
      </c>
    </row>
    <row r="575" spans="2:12" x14ac:dyDescent="0.3">
      <c r="B575">
        <v>458</v>
      </c>
      <c r="D575" s="15">
        <f t="shared" si="20"/>
        <v>687687.68768768769</v>
      </c>
      <c r="E575" s="18" cm="1">
        <f t="array" ref="E575">ABCCob($O$10,$P$10,$Q$10,$D575/$AE$10)</f>
        <v>0.75288235383107782</v>
      </c>
      <c r="F575" s="18" cm="1">
        <f t="array" ref="F575">ABCCob($O$11,$P$11,$Q$11,$D575/$AE$11)</f>
        <v>0.45898405965037953</v>
      </c>
      <c r="G575" s="18" cm="1">
        <f t="array" ref="G575">ABCCob($O$12,$P$12,$Q$12,$D575/$AE$12)</f>
        <v>0.31452757447161117</v>
      </c>
      <c r="H575" s="18" cm="1">
        <f t="array" ref="H575">ABCCob($O$13,$P$13,$Q$13,$D575/$AE$13)</f>
        <v>0.12888782158027198</v>
      </c>
      <c r="I575" s="18" t="e" cm="1">
        <f t="array" ref="I575">ABCCob($O$14,$P$14,$Q$14,$D575/$AE$14)</f>
        <v>#VALUE!</v>
      </c>
      <c r="J575" s="18" t="e" cm="1">
        <f t="array" ref="J575">ABCCob($O$15,$P$15,$Q$15,$D575/$AE$15)</f>
        <v>#VALUE!</v>
      </c>
      <c r="K575" s="18" t="e" cm="1">
        <f t="array" ref="K575">ABCCob($O$16,$P$16,$Q$16,$D575/$AE$16)</f>
        <v>#VALUE!</v>
      </c>
      <c r="L575" s="18" t="e" cm="1">
        <f t="array" ref="L575">ABCCob($O$17,$P$17,$Q$17,$D575/$AE$17)</f>
        <v>#VALUE!</v>
      </c>
    </row>
    <row r="576" spans="2:12" x14ac:dyDescent="0.3">
      <c r="B576">
        <v>457</v>
      </c>
      <c r="D576" s="15">
        <f t="shared" si="20"/>
        <v>686186.18618618615</v>
      </c>
      <c r="E576" s="18" cm="1">
        <f t="array" ref="E576">ABCCob($O$10,$P$10,$Q$10,$D576/$AE$10)</f>
        <v>0.75269874062783781</v>
      </c>
      <c r="F576" s="18" cm="1">
        <f t="array" ref="F576">ABCCob($O$11,$P$11,$Q$11,$D576/$AE$11)</f>
        <v>0.4586202654375735</v>
      </c>
      <c r="G576" s="18" cm="1">
        <f t="array" ref="G576">ABCCob($O$12,$P$12,$Q$12,$D576/$AE$12)</f>
        <v>0.31426083509115837</v>
      </c>
      <c r="H576" s="18" cm="1">
        <f t="array" ref="H576">ABCCob($O$13,$P$13,$Q$13,$D576/$AE$13)</f>
        <v>0.1288014368513779</v>
      </c>
      <c r="I576" s="18" t="e" cm="1">
        <f t="array" ref="I576">ABCCob($O$14,$P$14,$Q$14,$D576/$AE$14)</f>
        <v>#VALUE!</v>
      </c>
      <c r="J576" s="18" t="e" cm="1">
        <f t="array" ref="J576">ABCCob($O$15,$P$15,$Q$15,$D576/$AE$15)</f>
        <v>#VALUE!</v>
      </c>
      <c r="K576" s="18" t="e" cm="1">
        <f t="array" ref="K576">ABCCob($O$16,$P$16,$Q$16,$D576/$AE$16)</f>
        <v>#VALUE!</v>
      </c>
      <c r="L576" s="18" t="e" cm="1">
        <f t="array" ref="L576">ABCCob($O$17,$P$17,$Q$17,$D576/$AE$17)</f>
        <v>#VALUE!</v>
      </c>
    </row>
    <row r="577" spans="2:12" x14ac:dyDescent="0.3">
      <c r="B577">
        <v>456</v>
      </c>
      <c r="D577" s="15">
        <f t="shared" si="20"/>
        <v>684684.68468468462</v>
      </c>
      <c r="E577" s="18" cm="1">
        <f t="array" ref="E577">ABCCob($O$10,$P$10,$Q$10,$D577/$AE$10)</f>
        <v>0.75251444864492778</v>
      </c>
      <c r="F577" s="18" cm="1">
        <f t="array" ref="F577">ABCCob($O$11,$P$11,$Q$11,$D577/$AE$11)</f>
        <v>0.45825545392838635</v>
      </c>
      <c r="G577" s="18" cm="1">
        <f t="array" ref="G577">ABCCob($O$12,$P$12,$Q$12,$D577/$AE$12)</f>
        <v>0.31399327344962086</v>
      </c>
      <c r="H577" s="18" cm="1">
        <f t="array" ref="H577">ABCCob($O$13,$P$13,$Q$13,$D577/$AE$13)</f>
        <v>0.1287148001433851</v>
      </c>
      <c r="I577" s="18" t="e" cm="1">
        <f t="array" ref="I577">ABCCob($O$14,$P$14,$Q$14,$D577/$AE$14)</f>
        <v>#VALUE!</v>
      </c>
      <c r="J577" s="18" t="e" cm="1">
        <f t="array" ref="J577">ABCCob($O$15,$P$15,$Q$15,$D577/$AE$15)</f>
        <v>#VALUE!</v>
      </c>
      <c r="K577" s="18" t="e" cm="1">
        <f t="array" ref="K577">ABCCob($O$16,$P$16,$Q$16,$D577/$AE$16)</f>
        <v>#VALUE!</v>
      </c>
      <c r="L577" s="18" t="e" cm="1">
        <f t="array" ref="L577">ABCCob($O$17,$P$17,$Q$17,$D577/$AE$17)</f>
        <v>#VALUE!</v>
      </c>
    </row>
    <row r="578" spans="2:12" x14ac:dyDescent="0.3">
      <c r="B578">
        <v>455</v>
      </c>
      <c r="D578" s="15">
        <f t="shared" si="20"/>
        <v>683183.1831831832</v>
      </c>
      <c r="E578" s="18" cm="1">
        <f t="array" ref="E578">ABCCob($O$10,$P$10,$Q$10,$D578/$AE$10)</f>
        <v>0.75232947403473271</v>
      </c>
      <c r="F578" s="18" cm="1">
        <f t="array" ref="F578">ABCCob($O$11,$P$11,$Q$11,$D578/$AE$11)</f>
        <v>0.45788962085360047</v>
      </c>
      <c r="G578" s="18" cm="1">
        <f t="array" ref="G578">ABCCob($O$12,$P$12,$Q$12,$D578/$AE$12)</f>
        <v>0.31372488599756254</v>
      </c>
      <c r="H578" s="18" cm="1">
        <f t="array" ref="H578">ABCCob($O$13,$P$13,$Q$13,$D578/$AE$13)</f>
        <v>0.12862791032983517</v>
      </c>
      <c r="I578" s="18" t="e" cm="1">
        <f t="array" ref="I578">ABCCob($O$14,$P$14,$Q$14,$D578/$AE$14)</f>
        <v>#VALUE!</v>
      </c>
      <c r="J578" s="18" t="e" cm="1">
        <f t="array" ref="J578">ABCCob($O$15,$P$15,$Q$15,$D578/$AE$15)</f>
        <v>#VALUE!</v>
      </c>
      <c r="K578" s="18" t="e" cm="1">
        <f t="array" ref="K578">ABCCob($O$16,$P$16,$Q$16,$D578/$AE$16)</f>
        <v>#VALUE!</v>
      </c>
      <c r="L578" s="18" t="e" cm="1">
        <f t="array" ref="L578">ABCCob($O$17,$P$17,$Q$17,$D578/$AE$17)</f>
        <v>#VALUE!</v>
      </c>
    </row>
    <row r="579" spans="2:12" x14ac:dyDescent="0.3">
      <c r="B579">
        <v>454</v>
      </c>
      <c r="D579" s="15">
        <f t="shared" si="20"/>
        <v>681681.68168168177</v>
      </c>
      <c r="E579" s="18" cm="1">
        <f t="array" ref="E579">ABCCob($O$10,$P$10,$Q$10,$D579/$AE$10)</f>
        <v>0.7521438129201754</v>
      </c>
      <c r="F579" s="18" cm="1">
        <f t="array" ref="F579">ABCCob($O$11,$P$11,$Q$11,$D579/$AE$11)</f>
        <v>0.45752276192009322</v>
      </c>
      <c r="G579" s="18" cm="1">
        <f t="array" ref="G579">ABCCob($O$12,$P$12,$Q$12,$D579/$AE$12)</f>
        <v>0.31345566916633671</v>
      </c>
      <c r="H579" s="18" cm="1">
        <f t="array" ref="H579">ABCCob($O$13,$P$13,$Q$13,$D579/$AE$13)</f>
        <v>0.12854076627744945</v>
      </c>
      <c r="I579" s="18" t="e" cm="1">
        <f t="array" ref="I579">ABCCob($O$14,$P$14,$Q$14,$D579/$AE$14)</f>
        <v>#VALUE!</v>
      </c>
      <c r="J579" s="18" t="e" cm="1">
        <f t="array" ref="J579">ABCCob($O$15,$P$15,$Q$15,$D579/$AE$15)</f>
        <v>#VALUE!</v>
      </c>
      <c r="K579" s="18" t="e" cm="1">
        <f t="array" ref="K579">ABCCob($O$16,$P$16,$Q$16,$D579/$AE$16)</f>
        <v>#VALUE!</v>
      </c>
      <c r="L579" s="18" t="e" cm="1">
        <f t="array" ref="L579">ABCCob($O$17,$P$17,$Q$17,$D579/$AE$17)</f>
        <v>#VALUE!</v>
      </c>
    </row>
    <row r="580" spans="2:12" x14ac:dyDescent="0.3">
      <c r="B580">
        <v>453</v>
      </c>
      <c r="D580" s="15">
        <f t="shared" si="20"/>
        <v>680180.18018018012</v>
      </c>
      <c r="E580" s="18" cm="1">
        <f t="array" ref="E580">ABCCob($O$10,$P$10,$Q$10,$D580/$AE$10)</f>
        <v>0.75195746139443265</v>
      </c>
      <c r="F580" s="18" cm="1">
        <f t="array" ref="F580">ABCCob($O$11,$P$11,$Q$11,$D580/$AE$11)</f>
        <v>0.45715487281066947</v>
      </c>
      <c r="G580" s="18" cm="1">
        <f t="array" ref="G580">ABCCob($O$12,$P$12,$Q$12,$D580/$AE$12)</f>
        <v>0.31318561936796485</v>
      </c>
      <c r="H580" s="18" cm="1">
        <f t="array" ref="H580">ABCCob($O$13,$P$13,$Q$13,$D580/$AE$13)</f>
        <v>0.12845336684607675</v>
      </c>
      <c r="I580" s="18" t="e" cm="1">
        <f t="array" ref="I580">ABCCob($O$14,$P$14,$Q$14,$D580/$AE$14)</f>
        <v>#VALUE!</v>
      </c>
      <c r="J580" s="18" t="e" cm="1">
        <f t="array" ref="J580">ABCCob($O$15,$P$15,$Q$15,$D580/$AE$15)</f>
        <v>#VALUE!</v>
      </c>
      <c r="K580" s="18" t="e" cm="1">
        <f t="array" ref="K580">ABCCob($O$16,$P$16,$Q$16,$D580/$AE$16)</f>
        <v>#VALUE!</v>
      </c>
      <c r="L580" s="18" t="e" cm="1">
        <f t="array" ref="L580">ABCCob($O$17,$P$17,$Q$17,$D580/$AE$17)</f>
        <v>#VALUE!</v>
      </c>
    </row>
    <row r="581" spans="2:12" x14ac:dyDescent="0.3">
      <c r="B581">
        <v>452</v>
      </c>
      <c r="D581" s="15">
        <f t="shared" si="20"/>
        <v>678678.6786786787</v>
      </c>
      <c r="E581" s="18" cm="1">
        <f t="array" ref="E581">ABCCob($O$10,$P$10,$Q$10,$D581/$AE$10)</f>
        <v>0.7517704155206465</v>
      </c>
      <c r="F581" s="18" cm="1">
        <f t="array" ref="F581">ABCCob($O$11,$P$11,$Q$11,$D581/$AE$11)</f>
        <v>0.45678594918389309</v>
      </c>
      <c r="G581" s="18" cm="1">
        <f t="array" ref="G581">ABCCob($O$12,$P$12,$Q$12,$D581/$AE$12)</f>
        <v>0.31291473299501532</v>
      </c>
      <c r="H581" s="18" cm="1">
        <f t="array" ref="H581">ABCCob($O$13,$P$13,$Q$13,$D581/$AE$13)</f>
        <v>0.12836571088864063</v>
      </c>
      <c r="I581" s="18" t="e" cm="1">
        <f t="array" ref="I581">ABCCob($O$14,$P$14,$Q$14,$D581/$AE$14)</f>
        <v>#VALUE!</v>
      </c>
      <c r="J581" s="18" t="e" cm="1">
        <f t="array" ref="J581">ABCCob($O$15,$P$15,$Q$15,$D581/$AE$15)</f>
        <v>#VALUE!</v>
      </c>
      <c r="K581" s="18" t="e" cm="1">
        <f t="array" ref="K581">ABCCob($O$16,$P$16,$Q$16,$D581/$AE$16)</f>
        <v>#VALUE!</v>
      </c>
      <c r="L581" s="18" t="e" cm="1">
        <f t="array" ref="L581">ABCCob($O$17,$P$17,$Q$17,$D581/$AE$17)</f>
        <v>#VALUE!</v>
      </c>
    </row>
    <row r="582" spans="2:12" x14ac:dyDescent="0.3">
      <c r="B582">
        <v>451</v>
      </c>
      <c r="D582" s="15">
        <f t="shared" si="20"/>
        <v>677177.17717717716</v>
      </c>
      <c r="E582" s="18" cm="1">
        <f t="array" ref="E582">ABCCob($O$10,$P$10,$Q$10,$D582/$AE$10)</f>
        <v>0.75158267133163359</v>
      </c>
      <c r="F582" s="18" cm="1">
        <f t="array" ref="F582">ABCCob($O$11,$P$11,$Q$11,$D582/$AE$11)</f>
        <v>0.45641598667391603</v>
      </c>
      <c r="G582" s="18" cm="1">
        <f t="array" ref="G582">ABCCob($O$12,$P$12,$Q$12,$D582/$AE$12)</f>
        <v>0.31264300642048015</v>
      </c>
      <c r="H582" s="18" cm="1">
        <f t="array" ref="H582">ABCCob($O$13,$P$13,$Q$13,$D582/$AE$13)</f>
        <v>0.12827779725108587</v>
      </c>
      <c r="I582" s="18" t="e" cm="1">
        <f t="array" ref="I582">ABCCob($O$14,$P$14,$Q$14,$D582/$AE$14)</f>
        <v>#VALUE!</v>
      </c>
      <c r="J582" s="18" t="e" cm="1">
        <f t="array" ref="J582">ABCCob($O$15,$P$15,$Q$15,$D582/$AE$15)</f>
        <v>#VALUE!</v>
      </c>
      <c r="K582" s="18" t="e" cm="1">
        <f t="array" ref="K582">ABCCob($O$16,$P$16,$Q$16,$D582/$AE$16)</f>
        <v>#VALUE!</v>
      </c>
      <c r="L582" s="18" t="e" cm="1">
        <f t="array" ref="L582">ABCCob($O$17,$P$17,$Q$17,$D582/$AE$17)</f>
        <v>#VALUE!</v>
      </c>
    </row>
    <row r="583" spans="2:12" x14ac:dyDescent="0.3">
      <c r="B583">
        <v>450</v>
      </c>
      <c r="D583" s="15">
        <f t="shared" si="20"/>
        <v>675675.67567567574</v>
      </c>
      <c r="E583" s="18" cm="1">
        <f t="array" ref="E583">ABCCob($O$10,$P$10,$Q$10,$D583/$AE$10)</f>
        <v>0.75139422482958973</v>
      </c>
      <c r="F583" s="18" cm="1">
        <f t="array" ref="F583">ABCCob($O$11,$P$11,$Q$11,$D583/$AE$11)</f>
        <v>0.45604498089030743</v>
      </c>
      <c r="G583" s="18" cm="1">
        <f t="array" ref="G583">ABCCob($O$12,$P$12,$Q$12,$D583/$AE$12)</f>
        <v>0.31237043599765224</v>
      </c>
      <c r="H583" s="18" cm="1">
        <f t="array" ref="H583">ABCCob($O$13,$P$13,$Q$13,$D583/$AE$13)</f>
        <v>0.12818962477232501</v>
      </c>
      <c r="I583" s="18" t="e" cm="1">
        <f t="array" ref="I583">ABCCob($O$14,$P$14,$Q$14,$D583/$AE$14)</f>
        <v>#VALUE!</v>
      </c>
      <c r="J583" s="18" t="e" cm="1">
        <f t="array" ref="J583">ABCCob($O$15,$P$15,$Q$15,$D583/$AE$15)</f>
        <v>#VALUE!</v>
      </c>
      <c r="K583" s="18" t="e" cm="1">
        <f t="array" ref="K583">ABCCob($O$16,$P$16,$Q$16,$D583/$AE$16)</f>
        <v>#VALUE!</v>
      </c>
      <c r="L583" s="18" t="e" cm="1">
        <f t="array" ref="L583">ABCCob($O$17,$P$17,$Q$17,$D583/$AE$17)</f>
        <v>#VALUE!</v>
      </c>
    </row>
    <row r="584" spans="2:12" x14ac:dyDescent="0.3">
      <c r="B584">
        <v>449</v>
      </c>
      <c r="D584" s="15">
        <f t="shared" si="20"/>
        <v>674174.17417417408</v>
      </c>
      <c r="E584" s="18" cm="1">
        <f t="array" ref="E584">ABCCob($O$10,$P$10,$Q$10,$D584/$AE$10)</f>
        <v>0.75120507198579212</v>
      </c>
      <c r="F584" s="18" cm="1">
        <f t="array" ref="F584">ABCCob($O$11,$P$11,$Q$11,$D584/$AE$11)</f>
        <v>0.45567292741787951</v>
      </c>
      <c r="G584" s="18" cm="1">
        <f t="array" ref="G584">ABCCob($O$12,$P$12,$Q$12,$D584/$AE$12)</f>
        <v>0.3120970180600004</v>
      </c>
      <c r="H584" s="18" cm="1">
        <f t="array" ref="H584">ABCCob($O$13,$P$13,$Q$13,$D584/$AE$13)</f>
        <v>0.12810119228418373</v>
      </c>
      <c r="I584" s="18" t="e" cm="1">
        <f t="array" ref="I584">ABCCob($O$14,$P$14,$Q$14,$D584/$AE$14)</f>
        <v>#VALUE!</v>
      </c>
      <c r="J584" s="18" t="e" cm="1">
        <f t="array" ref="J584">ABCCob($O$15,$P$15,$Q$15,$D584/$AE$15)</f>
        <v>#VALUE!</v>
      </c>
      <c r="K584" s="18" t="e" cm="1">
        <f t="array" ref="K584">ABCCob($O$16,$P$16,$Q$16,$D584/$AE$16)</f>
        <v>#VALUE!</v>
      </c>
      <c r="L584" s="18" t="e" cm="1">
        <f t="array" ref="L584">ABCCob($O$17,$P$17,$Q$17,$D584/$AE$17)</f>
        <v>#VALUE!</v>
      </c>
    </row>
    <row r="585" spans="2:12" x14ac:dyDescent="0.3">
      <c r="B585">
        <v>448</v>
      </c>
      <c r="D585" s="15">
        <f t="shared" si="20"/>
        <v>672672.67267267266</v>
      </c>
      <c r="E585" s="18" cm="1">
        <f t="array" ref="E585">ABCCob($O$10,$P$10,$Q$10,$D585/$AE$10)</f>
        <v>0.75101520874029759</v>
      </c>
      <c r="F585" s="18" cm="1">
        <f t="array" ref="F585">ABCCob($O$11,$P$11,$Q$11,$D585/$AE$11)</f>
        <v>0.45529982181651391</v>
      </c>
      <c r="G585" s="18" cm="1">
        <f t="array" ref="G585">ABCCob($O$12,$P$12,$Q$12,$D585/$AE$12)</f>
        <v>0.31182274892104483</v>
      </c>
      <c r="H585" s="18" cm="1">
        <f t="array" ref="H585">ABCCob($O$13,$P$13,$Q$13,$D585/$AE$13)</f>
        <v>0.12801249861134631</v>
      </c>
      <c r="I585" s="18" t="e" cm="1">
        <f t="array" ref="I585">ABCCob($O$14,$P$14,$Q$14,$D585/$AE$14)</f>
        <v>#VALUE!</v>
      </c>
      <c r="J585" s="18" t="e" cm="1">
        <f t="array" ref="J585">ABCCob($O$15,$P$15,$Q$15,$D585/$AE$15)</f>
        <v>#VALUE!</v>
      </c>
      <c r="K585" s="18" t="e" cm="1">
        <f t="array" ref="K585">ABCCob($O$16,$P$16,$Q$16,$D585/$AE$16)</f>
        <v>#VALUE!</v>
      </c>
      <c r="L585" s="18" t="e" cm="1">
        <f t="array" ref="L585">ABCCob($O$17,$P$17,$Q$17,$D585/$AE$17)</f>
        <v>#VALUE!</v>
      </c>
    </row>
    <row r="586" spans="2:12" x14ac:dyDescent="0.3">
      <c r="B586">
        <v>447</v>
      </c>
      <c r="D586" s="15">
        <f t="shared" si="20"/>
        <v>671171.17117117124</v>
      </c>
      <c r="E586" s="18" cm="1">
        <f t="array" ref="E586">ABCCob($O$10,$P$10,$Q$10,$D586/$AE$10)</f>
        <v>0.75082463100163732</v>
      </c>
      <c r="F586" s="18" cm="1">
        <f t="array" ref="F586">ABCCob($O$11,$P$11,$Q$11,$D586/$AE$11)</f>
        <v>0.45492565962098491</v>
      </c>
      <c r="G586" s="18" cm="1">
        <f t="array" ref="G586">ABCCob($O$12,$P$12,$Q$12,$D586/$AE$12)</f>
        <v>0.31154762487423071</v>
      </c>
      <c r="H586" s="18" cm="1">
        <f t="array" ref="H586">ABCCob($O$13,$P$13,$Q$13,$D586/$AE$13)</f>
        <v>0.12792354257130006</v>
      </c>
      <c r="I586" s="18" t="e" cm="1">
        <f t="array" ref="I586">ABCCob($O$14,$P$14,$Q$14,$D586/$AE$14)</f>
        <v>#VALUE!</v>
      </c>
      <c r="J586" s="18" t="e" cm="1">
        <f t="array" ref="J586">ABCCob($O$15,$P$15,$Q$15,$D586/$AE$15)</f>
        <v>#VALUE!</v>
      </c>
      <c r="K586" s="18" t="e" cm="1">
        <f t="array" ref="K586">ABCCob($O$16,$P$16,$Q$16,$D586/$AE$16)</f>
        <v>#VALUE!</v>
      </c>
      <c r="L586" s="18" t="e" cm="1">
        <f t="array" ref="L586">ABCCob($O$17,$P$17,$Q$17,$D586/$AE$17)</f>
        <v>#VALUE!</v>
      </c>
    </row>
    <row r="587" spans="2:12" x14ac:dyDescent="0.3">
      <c r="B587">
        <v>446</v>
      </c>
      <c r="D587" s="15">
        <f t="shared" si="20"/>
        <v>669669.6696696697</v>
      </c>
      <c r="E587" s="18" cm="1">
        <f t="array" ref="E587">ABCCob($O$10,$P$10,$Q$10,$D587/$AE$10)</f>
        <v>0.75063333464650772</v>
      </c>
      <c r="F587" s="18" cm="1">
        <f t="array" ref="F587">ABCCob($O$11,$P$11,$Q$11,$D587/$AE$11)</f>
        <v>0.45455043634078224</v>
      </c>
      <c r="G587" s="18" cm="1">
        <f t="array" ref="G587">ABCCob($O$12,$P$12,$Q$12,$D587/$AE$12)</f>
        <v>0.31127164219280157</v>
      </c>
      <c r="H587" s="18" cm="1">
        <f t="array" ref="H587">ABCCob($O$13,$P$13,$Q$13,$D587/$AE$13)</f>
        <v>0.12783432297427977</v>
      </c>
      <c r="I587" s="18" t="e" cm="1">
        <f t="array" ref="I587">ABCCob($O$14,$P$14,$Q$14,$D587/$AE$14)</f>
        <v>#VALUE!</v>
      </c>
      <c r="J587" s="18" t="e" cm="1">
        <f t="array" ref="J587">ABCCob($O$15,$P$15,$Q$15,$D587/$AE$15)</f>
        <v>#VALUE!</v>
      </c>
      <c r="K587" s="18" t="e" cm="1">
        <f t="array" ref="K587">ABCCob($O$16,$P$16,$Q$16,$D587/$AE$16)</f>
        <v>#VALUE!</v>
      </c>
      <c r="L587" s="18" t="e" cm="1">
        <f t="array" ref="L587">ABCCob($O$17,$P$17,$Q$17,$D587/$AE$17)</f>
        <v>#VALUE!</v>
      </c>
    </row>
    <row r="588" spans="2:12" x14ac:dyDescent="0.3">
      <c r="B588">
        <v>445</v>
      </c>
      <c r="D588" s="15">
        <f t="shared" si="20"/>
        <v>668168.16816816817</v>
      </c>
      <c r="E588" s="18" cm="1">
        <f t="array" ref="E588">ABCCob($O$10,$P$10,$Q$10,$D588/$AE$10)</f>
        <v>0.75044131551945803</v>
      </c>
      <c r="F588" s="18" cm="1">
        <f t="array" ref="F588">ABCCob($O$11,$P$11,$Q$11,$D588/$AE$11)</f>
        <v>0.45417414745993151</v>
      </c>
      <c r="G588" s="18" cm="1">
        <f t="array" ref="G588">ABCCob($O$12,$P$12,$Q$12,$D588/$AE$12)</f>
        <v>0.31099479712967165</v>
      </c>
      <c r="H588" s="18" cm="1">
        <f t="array" ref="H588">ABCCob($O$13,$P$13,$Q$13,$D588/$AE$13)</f>
        <v>0.12774483862321107</v>
      </c>
      <c r="I588" s="18" t="e" cm="1">
        <f t="array" ref="I588">ABCCob($O$14,$P$14,$Q$14,$D588/$AE$14)</f>
        <v>#VALUE!</v>
      </c>
      <c r="J588" s="18" t="e" cm="1">
        <f t="array" ref="J588">ABCCob($O$15,$P$15,$Q$15,$D588/$AE$15)</f>
        <v>#VALUE!</v>
      </c>
      <c r="K588" s="18" t="e" cm="1">
        <f t="array" ref="K588">ABCCob($O$16,$P$16,$Q$16,$D588/$AE$16)</f>
        <v>#VALUE!</v>
      </c>
      <c r="L588" s="18" t="e" cm="1">
        <f t="array" ref="L588">ABCCob($O$17,$P$17,$Q$17,$D588/$AE$17)</f>
        <v>#VALUE!</v>
      </c>
    </row>
    <row r="589" spans="2:12" x14ac:dyDescent="0.3">
      <c r="B589">
        <v>444</v>
      </c>
      <c r="D589" s="15">
        <f t="shared" si="20"/>
        <v>666666.66666666663</v>
      </c>
      <c r="E589" s="18" cm="1">
        <f t="array" ref="E589">ABCCob($O$10,$P$10,$Q$10,$D589/$AE$10)</f>
        <v>0.75024856943257423</v>
      </c>
      <c r="F589" s="18" cm="1">
        <f t="array" ref="F589">ABCCob($O$11,$P$11,$Q$11,$D589/$AE$11)</f>
        <v>0.45379678843681426</v>
      </c>
      <c r="G589" s="18" cm="1">
        <f t="array" ref="G589">ABCCob($O$12,$P$12,$Q$12,$D589/$AE$12)</f>
        <v>0.31071708591729719</v>
      </c>
      <c r="H589" s="18" cm="1">
        <f t="array" ref="H589">ABCCob($O$13,$P$13,$Q$13,$D589/$AE$13)</f>
        <v>0.12765508831365363</v>
      </c>
      <c r="I589" s="18" t="e" cm="1">
        <f t="array" ref="I589">ABCCob($O$14,$P$14,$Q$14,$D589/$AE$14)</f>
        <v>#VALUE!</v>
      </c>
      <c r="J589" s="18" t="e" cm="1">
        <f t="array" ref="J589">ABCCob($O$15,$P$15,$Q$15,$D589/$AE$15)</f>
        <v>#VALUE!</v>
      </c>
      <c r="K589" s="18" t="e" cm="1">
        <f t="array" ref="K589">ABCCob($O$16,$P$16,$Q$16,$D589/$AE$16)</f>
        <v>#VALUE!</v>
      </c>
      <c r="L589" s="18" t="e" cm="1">
        <f t="array" ref="L589">ABCCob($O$17,$P$17,$Q$17,$D589/$AE$17)</f>
        <v>#VALUE!</v>
      </c>
    </row>
    <row r="590" spans="2:12" x14ac:dyDescent="0.3">
      <c r="B590">
        <v>443</v>
      </c>
      <c r="D590" s="15">
        <f t="shared" si="20"/>
        <v>665165.16516516521</v>
      </c>
      <c r="E590" s="18" cm="1">
        <f t="array" ref="E590">ABCCob($O$10,$P$10,$Q$10,$D590/$AE$10)</f>
        <v>0.75005509216515875</v>
      </c>
      <c r="F590" s="18" cm="1">
        <f t="array" ref="F590">ABCCob($O$11,$P$11,$Q$11,$D590/$AE$11)</f>
        <v>0.45341835470398517</v>
      </c>
      <c r="G590" s="18" cm="1">
        <f t="array" ref="G590">ABCCob($O$12,$P$12,$Q$12,$D590/$AE$12)</f>
        <v>0.31043850476754703</v>
      </c>
      <c r="H590" s="18" cm="1">
        <f t="array" ref="H590">ABCCob($O$13,$P$13,$Q$13,$D590/$AE$13)</f>
        <v>0.12756507083374388</v>
      </c>
      <c r="I590" s="18" t="e" cm="1">
        <f t="array" ref="I590">ABCCob($O$14,$P$14,$Q$14,$D590/$AE$14)</f>
        <v>#VALUE!</v>
      </c>
      <c r="J590" s="18" t="e" cm="1">
        <f t="array" ref="J590">ABCCob($O$15,$P$15,$Q$15,$D590/$AE$15)</f>
        <v>#VALUE!</v>
      </c>
      <c r="K590" s="18" t="e" cm="1">
        <f t="array" ref="K590">ABCCob($O$16,$P$16,$Q$16,$D590/$AE$16)</f>
        <v>#VALUE!</v>
      </c>
      <c r="L590" s="18" t="e" cm="1">
        <f t="array" ref="L590">ABCCob($O$17,$P$17,$Q$17,$D590/$AE$17)</f>
        <v>#VALUE!</v>
      </c>
    </row>
    <row r="591" spans="2:12" x14ac:dyDescent="0.3">
      <c r="B591">
        <v>442</v>
      </c>
      <c r="D591" s="15">
        <f t="shared" si="20"/>
        <v>663663.66366366367</v>
      </c>
      <c r="E591" s="18" cm="1">
        <f t="array" ref="E591">ABCCob($O$10,$P$10,$Q$10,$D591/$AE$10)</f>
        <v>0.74986087946340652</v>
      </c>
      <c r="F591" s="18" cm="1">
        <f t="array" ref="F591">ABCCob($O$11,$P$11,$Q$11,$D591/$AE$11)</f>
        <v>0.45303884166798875</v>
      </c>
      <c r="G591" s="18" cm="1">
        <f t="array" ref="G591">ABCCob($O$12,$P$12,$Q$12,$D591/$AE$12)</f>
        <v>0.31015904987157245</v>
      </c>
      <c r="H591" s="18" cm="1">
        <f t="array" ref="H591">ABCCob($O$13,$P$13,$Q$13,$D591/$AE$13)</f>
        <v>0.12747478496413669</v>
      </c>
      <c r="I591" s="18" t="e" cm="1">
        <f t="array" ref="I591">ABCCob($O$14,$P$14,$Q$14,$D591/$AE$14)</f>
        <v>#VALUE!</v>
      </c>
      <c r="J591" s="18" t="e" cm="1">
        <f t="array" ref="J591">ABCCob($O$15,$P$15,$Q$15,$D591/$AE$15)</f>
        <v>#VALUE!</v>
      </c>
      <c r="K591" s="18" t="e" cm="1">
        <f t="array" ref="K591">ABCCob($O$16,$P$16,$Q$16,$D591/$AE$16)</f>
        <v>#VALUE!</v>
      </c>
      <c r="L591" s="18" t="e" cm="1">
        <f t="array" ref="L591">ABCCob($O$17,$P$17,$Q$17,$D591/$AE$17)</f>
        <v>#VALUE!</v>
      </c>
    </row>
    <row r="592" spans="2:12" x14ac:dyDescent="0.3">
      <c r="B592">
        <v>441</v>
      </c>
      <c r="D592" s="15">
        <f t="shared" si="20"/>
        <v>662162.16216216213</v>
      </c>
      <c r="E592" s="18" cm="1">
        <f t="array" ref="E592">ABCCob($O$10,$P$10,$Q$10,$D592/$AE$10)</f>
        <v>0.74966592704007784</v>
      </c>
      <c r="F592" s="18" cm="1">
        <f t="array" ref="F592">ABCCob($O$11,$P$11,$Q$11,$D592/$AE$11)</f>
        <v>0.45265824470917365</v>
      </c>
      <c r="G592" s="18" cm="1">
        <f t="array" ref="G592">ABCCob($O$12,$P$12,$Q$12,$D592/$AE$12)</f>
        <v>0.30987871739967582</v>
      </c>
      <c r="H592" s="18" cm="1">
        <f t="array" ref="H592">ABCCob($O$13,$P$13,$Q$13,$D592/$AE$13)</f>
        <v>0.1273842294779472</v>
      </c>
      <c r="I592" s="18" t="e" cm="1">
        <f t="array" ref="I592">ABCCob($O$14,$P$14,$Q$14,$D592/$AE$14)</f>
        <v>#VALUE!</v>
      </c>
      <c r="J592" s="18" t="e" cm="1">
        <f t="array" ref="J592">ABCCob($O$15,$P$15,$Q$15,$D592/$AE$15)</f>
        <v>#VALUE!</v>
      </c>
      <c r="K592" s="18" t="e" cm="1">
        <f t="array" ref="K592">ABCCob($O$16,$P$16,$Q$16,$D592/$AE$16)</f>
        <v>#VALUE!</v>
      </c>
      <c r="L592" s="18" t="e" cm="1">
        <f t="array" ref="L592">ABCCob($O$17,$P$17,$Q$17,$D592/$AE$17)</f>
        <v>#VALUE!</v>
      </c>
    </row>
    <row r="593" spans="2:12" x14ac:dyDescent="0.3">
      <c r="B593">
        <v>440</v>
      </c>
      <c r="D593" s="15">
        <f t="shared" si="20"/>
        <v>660660.66066066071</v>
      </c>
      <c r="E593" s="18" cm="1">
        <f t="array" ref="E593">ABCCob($O$10,$P$10,$Q$10,$D593/$AE$10)</f>
        <v>0.74947023057416606</v>
      </c>
      <c r="F593" s="18" cm="1">
        <f t="array" ref="F593">ABCCob($O$11,$P$11,$Q$11,$D593/$AE$11)</f>
        <v>0.45227655918150644</v>
      </c>
      <c r="G593" s="18" cm="1">
        <f t="array" ref="G593">ABCCob($O$12,$P$12,$Q$12,$D593/$AE$12)</f>
        <v>0.30959750350117854</v>
      </c>
      <c r="H593" s="18" cm="1">
        <f t="array" ref="H593">ABCCob($O$13,$P$13,$Q$13,$D593/$AE$13)</f>
        <v>0.12729340314069149</v>
      </c>
      <c r="I593" s="18" t="e" cm="1">
        <f t="array" ref="I593">ABCCob($O$14,$P$14,$Q$14,$D593/$AE$14)</f>
        <v>#VALUE!</v>
      </c>
      <c r="J593" s="18" t="e" cm="1">
        <f t="array" ref="J593">ABCCob($O$15,$P$15,$Q$15,$D593/$AE$15)</f>
        <v>#VALUE!</v>
      </c>
      <c r="K593" s="18" t="e" cm="1">
        <f t="array" ref="K593">ABCCob($O$16,$P$16,$Q$16,$D593/$AE$16)</f>
        <v>#VALUE!</v>
      </c>
      <c r="L593" s="18" t="e" cm="1">
        <f t="array" ref="L593">ABCCob($O$17,$P$17,$Q$17,$D593/$AE$17)</f>
        <v>#VALUE!</v>
      </c>
    </row>
    <row r="594" spans="2:12" x14ac:dyDescent="0.3">
      <c r="B594">
        <v>439</v>
      </c>
      <c r="D594" s="15">
        <f t="shared" si="20"/>
        <v>659159.15915915917</v>
      </c>
      <c r="E594" s="18" cm="1">
        <f t="array" ref="E594">ABCCob($O$10,$P$10,$Q$10,$D594/$AE$10)</f>
        <v>0.74927378571056247</v>
      </c>
      <c r="F594" s="18" cm="1">
        <f t="array" ref="F594">ABCCob($O$11,$P$11,$Q$11,$D594/$AE$11)</f>
        <v>0.45189378041238237</v>
      </c>
      <c r="G594" s="18" cm="1">
        <f t="array" ref="G594">ABCCob($O$12,$P$12,$Q$12,$D594/$AE$12)</f>
        <v>0.30931540430428822</v>
      </c>
      <c r="H594" s="18" cm="1">
        <f t="array" ref="H594">ABCCob($O$13,$P$13,$Q$13,$D594/$AE$13)</f>
        <v>0.12720230471022692</v>
      </c>
      <c r="I594" s="18" t="e" cm="1">
        <f t="array" ref="I594">ABCCob($O$14,$P$14,$Q$14,$D594/$AE$14)</f>
        <v>#VALUE!</v>
      </c>
      <c r="J594" s="18" t="e" cm="1">
        <f t="array" ref="J594">ABCCob($O$15,$P$15,$Q$15,$D594/$AE$15)</f>
        <v>#VALUE!</v>
      </c>
      <c r="K594" s="18" t="e" cm="1">
        <f t="array" ref="K594">ABCCob($O$16,$P$16,$Q$16,$D594/$AE$16)</f>
        <v>#VALUE!</v>
      </c>
      <c r="L594" s="18" t="e" cm="1">
        <f t="array" ref="L594">ABCCob($O$17,$P$17,$Q$17,$D594/$AE$17)</f>
        <v>#VALUE!</v>
      </c>
    </row>
    <row r="595" spans="2:12" x14ac:dyDescent="0.3">
      <c r="B595">
        <v>438</v>
      </c>
      <c r="D595" s="15">
        <f t="shared" si="20"/>
        <v>657657.65765765763</v>
      </c>
      <c r="E595" s="18" cm="1">
        <f t="array" ref="E595">ABCCob($O$10,$P$10,$Q$10,$D595/$AE$10)</f>
        <v>0.74907658805971644</v>
      </c>
      <c r="F595" s="18" cm="1">
        <f t="array" ref="F595">ABCCob($O$11,$P$11,$Q$11,$D595/$AE$11)</f>
        <v>0.45150990370243582</v>
      </c>
      <c r="G595" s="18" cm="1">
        <f t="array" ref="G595">ABCCob($O$12,$P$12,$Q$12,$D595/$AE$12)</f>
        <v>0.3090324159159647</v>
      </c>
      <c r="H595" s="18" cm="1">
        <f t="array" ref="H595">ABCCob($O$13,$P$13,$Q$13,$D595/$AE$13)</f>
        <v>0.12711093293669218</v>
      </c>
      <c r="I595" s="18" t="e" cm="1">
        <f t="array" ref="I595">ABCCob($O$14,$P$14,$Q$14,$D595/$AE$14)</f>
        <v>#VALUE!</v>
      </c>
      <c r="J595" s="18" t="e" cm="1">
        <f t="array" ref="J595">ABCCob($O$15,$P$15,$Q$15,$D595/$AE$15)</f>
        <v>#VALUE!</v>
      </c>
      <c r="K595" s="18" t="e" cm="1">
        <f t="array" ref="K595">ABCCob($O$16,$P$16,$Q$16,$D595/$AE$16)</f>
        <v>#VALUE!</v>
      </c>
      <c r="L595" s="18" t="e" cm="1">
        <f t="array" ref="L595">ABCCob($O$17,$P$17,$Q$17,$D595/$AE$17)</f>
        <v>#VALUE!</v>
      </c>
    </row>
    <row r="596" spans="2:12" x14ac:dyDescent="0.3">
      <c r="B596">
        <v>437</v>
      </c>
      <c r="D596" s="15">
        <f t="shared" si="20"/>
        <v>656156.15615615621</v>
      </c>
      <c r="E596" s="18" cm="1">
        <f t="array" ref="E596">ABCCob($O$10,$P$10,$Q$10,$D596/$AE$10)</f>
        <v>0.74887863319729175</v>
      </c>
      <c r="F596" s="18" cm="1">
        <f t="array" ref="F596">ABCCob($O$11,$P$11,$Q$11,$D596/$AE$11)</f>
        <v>0.45112492432534834</v>
      </c>
      <c r="G596" s="18" cm="1">
        <f t="array" ref="G596">ABCCob($O$12,$P$12,$Q$12,$D596/$AE$12)</f>
        <v>0.30874853442178524</v>
      </c>
      <c r="H596" s="18" cm="1">
        <f t="array" ref="H596">ABCCob($O$13,$P$13,$Q$13,$D596/$AE$13)</f>
        <v>0.1270192865624461</v>
      </c>
      <c r="I596" s="18" t="e" cm="1">
        <f t="array" ref="I596">ABCCob($O$14,$P$14,$Q$14,$D596/$AE$14)</f>
        <v>#VALUE!</v>
      </c>
      <c r="J596" s="18" t="e" cm="1">
        <f t="array" ref="J596">ABCCob($O$15,$P$15,$Q$15,$D596/$AE$15)</f>
        <v>#VALUE!</v>
      </c>
      <c r="K596" s="18" t="e" cm="1">
        <f t="array" ref="K596">ABCCob($O$16,$P$16,$Q$16,$D596/$AE$16)</f>
        <v>#VALUE!</v>
      </c>
      <c r="L596" s="18" t="e" cm="1">
        <f t="array" ref="L596">ABCCob($O$17,$P$17,$Q$17,$D596/$AE$17)</f>
        <v>#VALUE!</v>
      </c>
    </row>
    <row r="597" spans="2:12" x14ac:dyDescent="0.3">
      <c r="B597">
        <v>436</v>
      </c>
      <c r="D597" s="15">
        <f t="shared" si="20"/>
        <v>654654.65465465467</v>
      </c>
      <c r="E597" s="18" cm="1">
        <f t="array" ref="E597">ABCCob($O$10,$P$10,$Q$10,$D597/$AE$10)</f>
        <v>0.74867991666381861</v>
      </c>
      <c r="F597" s="18" cm="1">
        <f t="array" ref="F597">ABCCob($O$11,$P$11,$Q$11,$D597/$AE$11)</f>
        <v>0.45073883752765548</v>
      </c>
      <c r="G597" s="18" cm="1">
        <f t="array" ref="G597">ABCCob($O$12,$P$12,$Q$12,$D597/$AE$12)</f>
        <v>0.30846375588580893</v>
      </c>
      <c r="H597" s="18" cm="1">
        <f t="array" ref="H597">ABCCob($O$13,$P$13,$Q$13,$D597/$AE$13)</f>
        <v>0.12692736432200655</v>
      </c>
      <c r="I597" s="18" t="e" cm="1">
        <f t="array" ref="I597">ABCCob($O$14,$P$14,$Q$14,$D597/$AE$14)</f>
        <v>#VALUE!</v>
      </c>
      <c r="J597" s="18" t="e" cm="1">
        <f t="array" ref="J597">ABCCob($O$15,$P$15,$Q$15,$D597/$AE$15)</f>
        <v>#VALUE!</v>
      </c>
      <c r="K597" s="18" t="e" cm="1">
        <f t="array" ref="K597">ABCCob($O$16,$P$16,$Q$16,$D597/$AE$16)</f>
        <v>#VALUE!</v>
      </c>
      <c r="L597" s="18" t="e" cm="1">
        <f t="array" ref="L597">ABCCob($O$17,$P$17,$Q$17,$D597/$AE$17)</f>
        <v>#VALUE!</v>
      </c>
    </row>
    <row r="598" spans="2:12" x14ac:dyDescent="0.3">
      <c r="B598">
        <v>435</v>
      </c>
      <c r="D598" s="15">
        <f t="shared" si="20"/>
        <v>653153.15315315314</v>
      </c>
      <c r="E598" s="18" cm="1">
        <f t="array" ref="E598">ABCCob($O$10,$P$10,$Q$10,$D598/$AE$10)</f>
        <v>0.74848043396434172</v>
      </c>
      <c r="F598" s="18" cm="1">
        <f t="array" ref="F598">ABCCob($O$11,$P$11,$Q$11,$D598/$AE$11)</f>
        <v>0.45035163852855131</v>
      </c>
      <c r="G598" s="18" cm="1">
        <f t="array" ref="G598">ABCCob($O$12,$P$12,$Q$12,$D598/$AE$12)</f>
        <v>0.30817807635044009</v>
      </c>
      <c r="H598" s="18" cm="1">
        <f t="array" ref="H598">ABCCob($O$13,$P$13,$Q$13,$D598/$AE$13)</f>
        <v>0.12683516494198846</v>
      </c>
      <c r="I598" s="18" t="e" cm="1">
        <f t="array" ref="I598">ABCCob($O$14,$P$14,$Q$14,$D598/$AE$14)</f>
        <v>#VALUE!</v>
      </c>
      <c r="J598" s="18" t="e" cm="1">
        <f t="array" ref="J598">ABCCob($O$15,$P$15,$Q$15,$D598/$AE$15)</f>
        <v>#VALUE!</v>
      </c>
      <c r="K598" s="18" t="e" cm="1">
        <f t="array" ref="K598">ABCCob($O$16,$P$16,$Q$16,$D598/$AE$16)</f>
        <v>#VALUE!</v>
      </c>
      <c r="L598" s="18" t="e" cm="1">
        <f t="array" ref="L598">ABCCob($O$17,$P$17,$Q$17,$D598/$AE$17)</f>
        <v>#VALUE!</v>
      </c>
    </row>
    <row r="599" spans="2:12" x14ac:dyDescent="0.3">
      <c r="B599">
        <v>434</v>
      </c>
      <c r="D599" s="15">
        <f t="shared" si="20"/>
        <v>651651.6516516516</v>
      </c>
      <c r="E599" s="18" cm="1">
        <f t="array" ref="E599">ABCCob($O$10,$P$10,$Q$10,$D599/$AE$10)</f>
        <v>0.74828018056806389</v>
      </c>
      <c r="F599" s="18" cm="1">
        <f t="array" ref="F599">ABCCob($O$11,$P$11,$Q$11,$D599/$AE$11)</f>
        <v>0.4499633225196924</v>
      </c>
      <c r="G599" s="18" cm="1">
        <f t="array" ref="G599">ABCCob($O$12,$P$12,$Q$12,$D599/$AE$12)</f>
        <v>0.30789149183629078</v>
      </c>
      <c r="H599" s="18" cm="1">
        <f t="array" ref="H599">ABCCob($O$13,$P$13,$Q$13,$D599/$AE$13)</f>
        <v>0.12674268714104109</v>
      </c>
      <c r="I599" s="18" t="e" cm="1">
        <f t="array" ref="I599">ABCCob($O$14,$P$14,$Q$14,$D599/$AE$14)</f>
        <v>#VALUE!</v>
      </c>
      <c r="J599" s="18" t="e" cm="1">
        <f t="array" ref="J599">ABCCob($O$15,$P$15,$Q$15,$D599/$AE$15)</f>
        <v>#VALUE!</v>
      </c>
      <c r="K599" s="18" t="e" cm="1">
        <f t="array" ref="K599">ABCCob($O$16,$P$16,$Q$16,$D599/$AE$16)</f>
        <v>#VALUE!</v>
      </c>
      <c r="L599" s="18" t="e" cm="1">
        <f t="array" ref="L599">ABCCob($O$17,$P$17,$Q$17,$D599/$AE$17)</f>
        <v>#VALUE!</v>
      </c>
    </row>
    <row r="600" spans="2:12" x14ac:dyDescent="0.3">
      <c r="B600">
        <v>433</v>
      </c>
      <c r="D600" s="15">
        <f t="shared" si="20"/>
        <v>650150.15015015018</v>
      </c>
      <c r="E600" s="18" cm="1">
        <f t="array" ref="E600">ABCCob($O$10,$P$10,$Q$10,$D600/$AE$10)</f>
        <v>0.74807915190798524</v>
      </c>
      <c r="F600" s="18" cm="1">
        <f t="array" ref="F600">ABCCob($O$11,$P$11,$Q$11,$D600/$AE$11)</f>
        <v>0.4495738846649987</v>
      </c>
      <c r="G600" s="18" cm="1">
        <f t="array" ref="G600">ABCCob($O$12,$P$12,$Q$12,$D600/$AE$12)</f>
        <v>0.30760399834204227</v>
      </c>
      <c r="H600" s="18" cm="1">
        <f t="array" ref="H600">ABCCob($O$13,$P$13,$Q$13,$D600/$AE$13)</f>
        <v>0.12664992962978497</v>
      </c>
      <c r="I600" s="18" t="e" cm="1">
        <f t="array" ref="I600">ABCCob($O$14,$P$14,$Q$14,$D600/$AE$14)</f>
        <v>#VALUE!</v>
      </c>
      <c r="J600" s="18" t="e" cm="1">
        <f t="array" ref="J600">ABCCob($O$15,$P$15,$Q$15,$D600/$AE$15)</f>
        <v>#VALUE!</v>
      </c>
      <c r="K600" s="18" t="e" cm="1">
        <f t="array" ref="K600">ABCCob($O$16,$P$16,$Q$16,$D600/$AE$16)</f>
        <v>#VALUE!</v>
      </c>
      <c r="L600" s="18" t="e" cm="1">
        <f t="array" ref="L600">ABCCob($O$17,$P$17,$Q$17,$D600/$AE$17)</f>
        <v>#VALUE!</v>
      </c>
    </row>
    <row r="601" spans="2:12" x14ac:dyDescent="0.3">
      <c r="B601">
        <v>432</v>
      </c>
      <c r="D601" s="15">
        <f t="shared" si="20"/>
        <v>648648.64864864864</v>
      </c>
      <c r="E601" s="18" cm="1">
        <f t="array" ref="E601">ABCCob($O$10,$P$10,$Q$10,$D601/$AE$10)</f>
        <v>0.74787734338053835</v>
      </c>
      <c r="F601" s="18" cm="1">
        <f t="array" ref="F601">ABCCob($O$11,$P$11,$Q$11,$D601/$AE$11)</f>
        <v>0.44918332010045381</v>
      </c>
      <c r="G601" s="18" cm="1">
        <f t="array" ref="G601">ABCCob($O$12,$P$12,$Q$12,$D601/$AE$12)</f>
        <v>0.30731559184430574</v>
      </c>
      <c r="H601" s="18" cm="1">
        <f t="array" ref="H601">ABCCob($O$13,$P$13,$Q$13,$D601/$AE$13)</f>
        <v>0.12655689111074814</v>
      </c>
      <c r="I601" s="18" t="e" cm="1">
        <f t="array" ref="I601">ABCCob($O$14,$P$14,$Q$14,$D601/$AE$14)</f>
        <v>#VALUE!</v>
      </c>
      <c r="J601" s="18" t="e" cm="1">
        <f t="array" ref="J601">ABCCob($O$15,$P$15,$Q$15,$D601/$AE$15)</f>
        <v>#VALUE!</v>
      </c>
      <c r="K601" s="18" t="e" cm="1">
        <f t="array" ref="K601">ABCCob($O$16,$P$16,$Q$16,$D601/$AE$16)</f>
        <v>#VALUE!</v>
      </c>
      <c r="L601" s="18" t="e" cm="1">
        <f t="array" ref="L601">ABCCob($O$17,$P$17,$Q$17,$D601/$AE$17)</f>
        <v>#VALUE!</v>
      </c>
    </row>
    <row r="602" spans="2:12" x14ac:dyDescent="0.3">
      <c r="B602">
        <v>431</v>
      </c>
      <c r="D602" s="15">
        <f t="shared" si="20"/>
        <v>647147.1471471471</v>
      </c>
      <c r="E602" s="18" cm="1">
        <f t="array" ref="E602">ABCCob($O$10,$P$10,$Q$10,$D602/$AE$10)</f>
        <v>0.74767475034521846</v>
      </c>
      <c r="F602" s="18" cm="1">
        <f t="array" ref="F602">ABCCob($O$11,$P$11,$Q$11,$D602/$AE$11)</f>
        <v>0.44879162393390304</v>
      </c>
      <c r="G602" s="18" cm="1">
        <f t="array" ref="G602">ABCCob($O$12,$P$12,$Q$12,$D602/$AE$12)</f>
        <v>0.30702626829748181</v>
      </c>
      <c r="H602" s="18" cm="1">
        <f t="array" ref="H602">ABCCob($O$13,$P$13,$Q$13,$D602/$AE$13)</f>
        <v>0.12646357027830171</v>
      </c>
      <c r="I602" s="18" t="e" cm="1">
        <f t="array" ref="I602">ABCCob($O$14,$P$14,$Q$14,$D602/$AE$14)</f>
        <v>#VALUE!</v>
      </c>
      <c r="J602" s="18" t="e" cm="1">
        <f t="array" ref="J602">ABCCob($O$15,$P$15,$Q$15,$D602/$AE$15)</f>
        <v>#VALUE!</v>
      </c>
      <c r="K602" s="18" t="e" cm="1">
        <f t="array" ref="K602">ABCCob($O$16,$P$16,$Q$16,$D602/$AE$16)</f>
        <v>#VALUE!</v>
      </c>
      <c r="L602" s="18" t="e" cm="1">
        <f t="array" ref="L602">ABCCob($O$17,$P$17,$Q$17,$D602/$AE$17)</f>
        <v>#VALUE!</v>
      </c>
    </row>
    <row r="603" spans="2:12" x14ac:dyDescent="0.3">
      <c r="B603">
        <v>430</v>
      </c>
      <c r="D603" s="15">
        <f t="shared" si="20"/>
        <v>645645.64564564568</v>
      </c>
      <c r="E603" s="18" cm="1">
        <f t="array" ref="E603">ABCCob($O$10,$P$10,$Q$10,$D603/$AE$10)</f>
        <v>0.74747136812420978</v>
      </c>
      <c r="F603" s="18" cm="1">
        <f t="array" ref="F603">ABCCob($O$11,$P$11,$Q$11,$D603/$AE$11)</f>
        <v>0.44839879124484977</v>
      </c>
      <c r="G603" s="18" cm="1">
        <f t="array" ref="G603">ABCCob($O$12,$P$12,$Q$12,$D603/$AE$12)</f>
        <v>0.30673602363361974</v>
      </c>
      <c r="H603" s="18" cm="1">
        <f t="array" ref="H603">ABCCob($O$13,$P$13,$Q$13,$D603/$AE$13)</f>
        <v>0.12636996581859491</v>
      </c>
      <c r="I603" s="18" t="e" cm="1">
        <f t="array" ref="I603">ABCCob($O$14,$P$14,$Q$14,$D603/$AE$14)</f>
        <v>#VALUE!</v>
      </c>
      <c r="J603" s="18" t="e" cm="1">
        <f t="array" ref="J603">ABCCob($O$15,$P$15,$Q$15,$D603/$AE$15)</f>
        <v>#VALUE!</v>
      </c>
      <c r="K603" s="18" t="e" cm="1">
        <f t="array" ref="K603">ABCCob($O$16,$P$16,$Q$16,$D603/$AE$16)</f>
        <v>#VALUE!</v>
      </c>
      <c r="L603" s="18" t="e" cm="1">
        <f t="array" ref="L603">ABCCob($O$17,$P$17,$Q$17,$D603/$AE$17)</f>
        <v>#VALUE!</v>
      </c>
    </row>
    <row r="604" spans="2:12" x14ac:dyDescent="0.3">
      <c r="B604">
        <v>429</v>
      </c>
      <c r="D604" s="15">
        <f t="shared" si="20"/>
        <v>644144.14414414414</v>
      </c>
      <c r="E604" s="18" cm="1">
        <f t="array" ref="E604">ABCCob($O$10,$P$10,$Q$10,$D604/$AE$10)</f>
        <v>0.74726719200200653</v>
      </c>
      <c r="F604" s="18" cm="1">
        <f t="array" ref="F604">ABCCob($O$11,$P$11,$Q$11,$D604/$AE$11)</f>
        <v>0.44800481708424988</v>
      </c>
      <c r="G604" s="18" cm="1">
        <f t="array" ref="G604">ABCCob($O$12,$P$12,$Q$12,$D604/$AE$12)</f>
        <v>0.30644485376227465</v>
      </c>
      <c r="H604" s="18" cm="1">
        <f t="array" ref="H604">ABCCob($O$13,$P$13,$Q$13,$D604/$AE$13)</f>
        <v>0.12627607640948937</v>
      </c>
      <c r="I604" s="18" t="e" cm="1">
        <f t="array" ref="I604">ABCCob($O$14,$P$14,$Q$14,$D604/$AE$14)</f>
        <v>#VALUE!</v>
      </c>
      <c r="J604" s="18" t="e" cm="1">
        <f t="array" ref="J604">ABCCob($O$15,$P$15,$Q$15,$D604/$AE$15)</f>
        <v>#VALUE!</v>
      </c>
      <c r="K604" s="18" t="e" cm="1">
        <f t="array" ref="K604">ABCCob($O$16,$P$16,$Q$16,$D604/$AE$16)</f>
        <v>#VALUE!</v>
      </c>
      <c r="L604" s="18" t="e" cm="1">
        <f t="array" ref="L604">ABCCob($O$17,$P$17,$Q$17,$D604/$AE$17)</f>
        <v>#VALUE!</v>
      </c>
    </row>
    <row r="605" spans="2:12" x14ac:dyDescent="0.3">
      <c r="B605">
        <v>428</v>
      </c>
      <c r="D605" s="15">
        <f t="shared" si="20"/>
        <v>642642.6426426426</v>
      </c>
      <c r="E605" s="18" cm="1">
        <f t="array" ref="E605">ABCCob($O$10,$P$10,$Q$10,$D605/$AE$10)</f>
        <v>0.74706221722502997</v>
      </c>
      <c r="F605" s="18" cm="1">
        <f t="array" ref="F605">ABCCob($O$11,$P$11,$Q$11,$D605/$AE$11)</f>
        <v>0.44760969647430499</v>
      </c>
      <c r="G605" s="18" cm="1">
        <f t="array" ref="G605">ABCCob($O$12,$P$12,$Q$12,$D605/$AE$12)</f>
        <v>0.30615275457036478</v>
      </c>
      <c r="H605" s="18" cm="1">
        <f t="array" ref="H605">ABCCob($O$13,$P$13,$Q$13,$D605/$AE$13)</f>
        <v>0.1261819007204929</v>
      </c>
      <c r="I605" s="18" t="e" cm="1">
        <f t="array" ref="I605">ABCCob($O$14,$P$14,$Q$14,$D605/$AE$14)</f>
        <v>#VALUE!</v>
      </c>
      <c r="J605" s="18" t="e" cm="1">
        <f t="array" ref="J605">ABCCob($O$15,$P$15,$Q$15,$D605/$AE$15)</f>
        <v>#VALUE!</v>
      </c>
      <c r="K605" s="18" t="e" cm="1">
        <f t="array" ref="K605">ABCCob($O$16,$P$16,$Q$16,$D605/$AE$16)</f>
        <v>#VALUE!</v>
      </c>
      <c r="L605" s="18" t="e" cm="1">
        <f t="array" ref="L605">ABCCob($O$17,$P$17,$Q$17,$D605/$AE$17)</f>
        <v>#VALUE!</v>
      </c>
    </row>
    <row r="606" spans="2:12" x14ac:dyDescent="0.3">
      <c r="B606">
        <v>427</v>
      </c>
      <c r="D606" s="15">
        <f t="shared" si="20"/>
        <v>641141.14114114118</v>
      </c>
      <c r="E606" s="18" cm="1">
        <f t="array" ref="E606">ABCCob($O$10,$P$10,$Q$10,$D606/$AE$10)</f>
        <v>0.7468564390012401</v>
      </c>
      <c r="F606" s="18" cm="1">
        <f t="array" ref="F606">ABCCob($O$11,$P$11,$Q$11,$D606/$AE$11)</f>
        <v>0.44721342440825301</v>
      </c>
      <c r="G606" s="18" cm="1">
        <f t="array" ref="G606">ABCCob($O$12,$P$12,$Q$12,$D606/$AE$12)</f>
        <v>0.30585972192202721</v>
      </c>
      <c r="H606" s="18" cm="1">
        <f t="array" ref="H606">ABCCob($O$13,$P$13,$Q$13,$D606/$AE$13)</f>
        <v>0.12608743741269246</v>
      </c>
      <c r="I606" s="18" t="e" cm="1">
        <f t="array" ref="I606">ABCCob($O$14,$P$14,$Q$14,$D606/$AE$14)</f>
        <v>#VALUE!</v>
      </c>
      <c r="J606" s="18" t="e" cm="1">
        <f t="array" ref="J606">ABCCob($O$15,$P$15,$Q$15,$D606/$AE$15)</f>
        <v>#VALUE!</v>
      </c>
      <c r="K606" s="18" t="e" cm="1">
        <f t="array" ref="K606">ABCCob($O$16,$P$16,$Q$16,$D606/$AE$16)</f>
        <v>#VALUE!</v>
      </c>
      <c r="L606" s="18" t="e" cm="1">
        <f t="array" ref="L606">ABCCob($O$17,$P$17,$Q$17,$D606/$AE$17)</f>
        <v>#VALUE!</v>
      </c>
    </row>
    <row r="607" spans="2:12" x14ac:dyDescent="0.3">
      <c r="B607">
        <v>426</v>
      </c>
      <c r="D607" s="15">
        <f t="shared" si="20"/>
        <v>639639.63963963964</v>
      </c>
      <c r="E607" s="18" cm="1">
        <f t="array" ref="E607">ABCCob($O$10,$P$10,$Q$10,$D607/$AE$10)</f>
        <v>0.74664985249974336</v>
      </c>
      <c r="F607" s="18" cm="1">
        <f t="array" ref="F607">ABCCob($O$11,$P$11,$Q$11,$D607/$AE$11)</f>
        <v>0.44681599585015758</v>
      </c>
      <c r="G607" s="18" cm="1">
        <f t="array" ref="G607">ABCCob($O$12,$P$12,$Q$12,$D607/$AE$12)</f>
        <v>0.30556575165847277</v>
      </c>
      <c r="H607" s="18" cm="1">
        <f t="array" ref="H607">ABCCob($O$13,$P$13,$Q$13,$D607/$AE$13)</f>
        <v>0.12599268513868672</v>
      </c>
      <c r="I607" s="18" t="e" cm="1">
        <f t="array" ref="I607">ABCCob($O$14,$P$14,$Q$14,$D607/$AE$14)</f>
        <v>#VALUE!</v>
      </c>
      <c r="J607" s="18" t="e" cm="1">
        <f t="array" ref="J607">ABCCob($O$15,$P$15,$Q$15,$D607/$AE$15)</f>
        <v>#VALUE!</v>
      </c>
      <c r="K607" s="18" t="e" cm="1">
        <f t="array" ref="K607">ABCCob($O$16,$P$16,$Q$16,$D607/$AE$16)</f>
        <v>#VALUE!</v>
      </c>
      <c r="L607" s="18" t="e" cm="1">
        <f t="array" ref="L607">ABCCob($O$17,$P$17,$Q$17,$D607/$AE$17)</f>
        <v>#VALUE!</v>
      </c>
    </row>
    <row r="608" spans="2:12" x14ac:dyDescent="0.3">
      <c r="B608">
        <v>425</v>
      </c>
      <c r="D608" s="15">
        <f t="shared" si="20"/>
        <v>638138.13813813811</v>
      </c>
      <c r="E608" s="18" cm="1">
        <f t="array" ref="E608">ABCCob($O$10,$P$10,$Q$10,$D608/$AE$10)</f>
        <v>0.74644245285039468</v>
      </c>
      <c r="F608" s="18" cm="1">
        <f t="array" ref="F608">ABCCob($O$11,$P$11,$Q$11,$D608/$AE$11)</f>
        <v>0.44641740573469546</v>
      </c>
      <c r="G608" s="18" cm="1">
        <f t="array" ref="G608">ABCCob($O$12,$P$12,$Q$12,$D608/$AE$12)</f>
        <v>0.30527083959784007</v>
      </c>
      <c r="H608" s="18" cm="1">
        <f t="array" ref="H608">ABCCob($O$13,$P$13,$Q$13,$D608/$AE$13)</f>
        <v>0.12589764254251776</v>
      </c>
      <c r="I608" s="18" t="e" cm="1">
        <f t="array" ref="I608">ABCCob($O$14,$P$14,$Q$14,$D608/$AE$14)</f>
        <v>#VALUE!</v>
      </c>
      <c r="J608" s="18" t="e" cm="1">
        <f t="array" ref="J608">ABCCob($O$15,$P$15,$Q$15,$D608/$AE$15)</f>
        <v>#VALUE!</v>
      </c>
      <c r="K608" s="18" t="e" cm="1">
        <f t="array" ref="K608">ABCCob($O$16,$P$16,$Q$16,$D608/$AE$16)</f>
        <v>#VALUE!</v>
      </c>
      <c r="L608" s="18" t="e" cm="1">
        <f t="array" ref="L608">ABCCob($O$17,$P$17,$Q$17,$D608/$AE$17)</f>
        <v>#VALUE!</v>
      </c>
    </row>
    <row r="609" spans="2:12" x14ac:dyDescent="0.3">
      <c r="B609">
        <v>424</v>
      </c>
      <c r="D609" s="15">
        <f t="shared" si="20"/>
        <v>636636.63663663657</v>
      </c>
      <c r="E609" s="18" cm="1">
        <f t="array" ref="E609">ABCCob($O$10,$P$10,$Q$10,$D609/$AE$10)</f>
        <v>0.74623423514339493</v>
      </c>
      <c r="F609" s="18" cm="1">
        <f t="array" ref="F609">ABCCob($O$11,$P$11,$Q$11,$D609/$AE$11)</f>
        <v>0.4460176489669419</v>
      </c>
      <c r="G609" s="18" cm="1">
        <f t="array" ref="G609">ABCCob($O$12,$P$12,$Q$12,$D609/$AE$12)</f>
        <v>0.30497498153504848</v>
      </c>
      <c r="H609" s="18" cm="1">
        <f t="array" ref="H609">ABCCob($O$13,$P$13,$Q$13,$D609/$AE$13)</f>
        <v>0.12580230825960215</v>
      </c>
      <c r="I609" s="18" t="e" cm="1">
        <f t="array" ref="I609">ABCCob($O$14,$P$14,$Q$14,$D609/$AE$14)</f>
        <v>#VALUE!</v>
      </c>
      <c r="J609" s="18" t="e" cm="1">
        <f t="array" ref="J609">ABCCob($O$15,$P$15,$Q$15,$D609/$AE$15)</f>
        <v>#VALUE!</v>
      </c>
      <c r="K609" s="18" t="e" cm="1">
        <f t="array" ref="K609">ABCCob($O$16,$P$16,$Q$16,$D609/$AE$16)</f>
        <v>#VALUE!</v>
      </c>
      <c r="L609" s="18" t="e" cm="1">
        <f t="array" ref="L609">ABCCob($O$17,$P$17,$Q$17,$D609/$AE$17)</f>
        <v>#VALUE!</v>
      </c>
    </row>
    <row r="610" spans="2:12" x14ac:dyDescent="0.3">
      <c r="B610">
        <v>423</v>
      </c>
      <c r="D610" s="15">
        <f t="shared" ref="D610:D673" si="21">(B610/$B$34)*$R$6</f>
        <v>635135.13513513515</v>
      </c>
      <c r="E610" s="18" cm="1">
        <f t="array" ref="E610">ABCCob($O$10,$P$10,$Q$10,$D610/$AE$10)</f>
        <v>0.74602519442888371</v>
      </c>
      <c r="F610" s="18" cm="1">
        <f t="array" ref="F610">ABCCob($O$11,$P$11,$Q$11,$D610/$AE$11)</f>
        <v>0.44561672042215428</v>
      </c>
      <c r="G610" s="18" cm="1">
        <f t="array" ref="G610">ABCCob($O$12,$P$12,$Q$12,$D610/$AE$12)</f>
        <v>0.30467817324165025</v>
      </c>
      <c r="H610" s="18" cm="1">
        <f t="array" ref="H610">ABCCob($O$13,$P$13,$Q$13,$D610/$AE$13)</f>
        <v>0.12570668091666135</v>
      </c>
      <c r="I610" s="18" t="e" cm="1">
        <f t="array" ref="I610">ABCCob($O$14,$P$14,$Q$14,$D610/$AE$14)</f>
        <v>#VALUE!</v>
      </c>
      <c r="J610" s="18" t="e" cm="1">
        <f t="array" ref="J610">ABCCob($O$15,$P$15,$Q$15,$D610/$AE$15)</f>
        <v>#VALUE!</v>
      </c>
      <c r="K610" s="18" t="e" cm="1">
        <f t="array" ref="K610">ABCCob($O$16,$P$16,$Q$16,$D610/$AE$16)</f>
        <v>#VALUE!</v>
      </c>
      <c r="L610" s="18" t="e" cm="1">
        <f t="array" ref="L610">ABCCob($O$17,$P$17,$Q$17,$D610/$AE$17)</f>
        <v>#VALUE!</v>
      </c>
    </row>
    <row r="611" spans="2:12" x14ac:dyDescent="0.3">
      <c r="B611">
        <v>422</v>
      </c>
      <c r="D611" s="15">
        <f t="shared" si="21"/>
        <v>633633.63363363373</v>
      </c>
      <c r="E611" s="18" cm="1">
        <f t="array" ref="E611">ABCCob($O$10,$P$10,$Q$10,$D611/$AE$10)</f>
        <v>0.74581532571652642</v>
      </c>
      <c r="F611" s="18" cm="1">
        <f t="array" ref="F611">ABCCob($O$11,$P$11,$Q$11,$D611/$AE$11)</f>
        <v>0.44521461494555387</v>
      </c>
      <c r="G611" s="18" cm="1">
        <f t="array" ref="G611">ABCCob($O$12,$P$12,$Q$12,$D611/$AE$12)</f>
        <v>0.30438041046568087</v>
      </c>
      <c r="H611" s="18" cm="1">
        <f t="array" ref="H611">ABCCob($O$13,$P$13,$Q$13,$D611/$AE$13)</f>
        <v>0.12561075913165148</v>
      </c>
      <c r="I611" s="18" t="e" cm="1">
        <f t="array" ref="I611">ABCCob($O$14,$P$14,$Q$14,$D611/$AE$14)</f>
        <v>#VALUE!</v>
      </c>
      <c r="J611" s="18" t="e" cm="1">
        <f t="array" ref="J611">ABCCob($O$15,$P$15,$Q$15,$D611/$AE$15)</f>
        <v>#VALUE!</v>
      </c>
      <c r="K611" s="18" t="e" cm="1">
        <f t="array" ref="K611">ABCCob($O$16,$P$16,$Q$16,$D611/$AE$16)</f>
        <v>#VALUE!</v>
      </c>
      <c r="L611" s="18" t="e" cm="1">
        <f t="array" ref="L611">ABCCob($O$17,$P$17,$Q$17,$D611/$AE$17)</f>
        <v>#VALUE!</v>
      </c>
    </row>
    <row r="612" spans="2:12" x14ac:dyDescent="0.3">
      <c r="B612">
        <v>421</v>
      </c>
      <c r="D612" s="15">
        <f t="shared" si="21"/>
        <v>632132.13213213207</v>
      </c>
      <c r="E612" s="18" cm="1">
        <f t="array" ref="E612">ABCCob($O$10,$P$10,$Q$10,$D612/$AE$10)</f>
        <v>0.74560462397509697</v>
      </c>
      <c r="F612" s="18" cm="1">
        <f t="array" ref="F612">ABCCob($O$11,$P$11,$Q$11,$D612/$AE$11)</f>
        <v>0.44481132735210532</v>
      </c>
      <c r="G612" s="18" cm="1">
        <f t="array" ref="G612">ABCCob($O$12,$P$12,$Q$12,$D612/$AE$12)</f>
        <v>0.30408168893151005</v>
      </c>
      <c r="H612" s="18" cm="1">
        <f t="array" ref="H612">ABCCob($O$13,$P$13,$Q$13,$D612/$AE$13)</f>
        <v>0.12551454151369243</v>
      </c>
      <c r="I612" s="18" t="e" cm="1">
        <f t="array" ref="I612">ABCCob($O$14,$P$14,$Q$14,$D612/$AE$14)</f>
        <v>#VALUE!</v>
      </c>
      <c r="J612" s="18" t="e" cm="1">
        <f t="array" ref="J612">ABCCob($O$15,$P$15,$Q$15,$D612/$AE$15)</f>
        <v>#VALUE!</v>
      </c>
      <c r="K612" s="18" t="e" cm="1">
        <f t="array" ref="K612">ABCCob($O$16,$P$16,$Q$16,$D612/$AE$16)</f>
        <v>#VALUE!</v>
      </c>
      <c r="L612" s="18" t="e" cm="1">
        <f t="array" ref="L612">ABCCob($O$17,$P$17,$Q$17,$D612/$AE$17)</f>
        <v>#VALUE!</v>
      </c>
    </row>
    <row r="613" spans="2:12" x14ac:dyDescent="0.3">
      <c r="B613">
        <v>420</v>
      </c>
      <c r="D613" s="15">
        <f t="shared" si="21"/>
        <v>630630.63063063065</v>
      </c>
      <c r="E613" s="18" cm="1">
        <f t="array" ref="E613">ABCCob($O$10,$P$10,$Q$10,$D613/$AE$10)</f>
        <v>0.74539308413205441</v>
      </c>
      <c r="F613" s="18" cm="1">
        <f t="array" ref="F613">ABCCob($O$11,$P$11,$Q$11,$D613/$AE$11)</f>
        <v>0.44440685242629524</v>
      </c>
      <c r="G613" s="18" cm="1">
        <f t="array" ref="G613">ABCCob($O$12,$P$12,$Q$12,$D613/$AE$12)</f>
        <v>0.30378200433969005</v>
      </c>
      <c r="H613" s="18" cm="1">
        <f t="array" ref="H613">ABCCob($O$13,$P$13,$Q$13,$D613/$AE$13)</f>
        <v>0.12541802666299603</v>
      </c>
      <c r="I613" s="18" t="e" cm="1">
        <f t="array" ref="I613">ABCCob($O$14,$P$14,$Q$14,$D613/$AE$14)</f>
        <v>#VALUE!</v>
      </c>
      <c r="J613" s="18" t="e" cm="1">
        <f t="array" ref="J613">ABCCob($O$15,$P$15,$Q$15,$D613/$AE$15)</f>
        <v>#VALUE!</v>
      </c>
      <c r="K613" s="18" t="e" cm="1">
        <f t="array" ref="K613">ABCCob($O$16,$P$16,$Q$16,$D613/$AE$16)</f>
        <v>#VALUE!</v>
      </c>
      <c r="L613" s="18" t="e" cm="1">
        <f t="array" ref="L613">ABCCob($O$17,$P$17,$Q$17,$D613/$AE$17)</f>
        <v>#VALUE!</v>
      </c>
    </row>
    <row r="614" spans="2:12" x14ac:dyDescent="0.3">
      <c r="B614">
        <v>419</v>
      </c>
      <c r="D614" s="15">
        <f t="shared" si="21"/>
        <v>629129.12912912911</v>
      </c>
      <c r="E614" s="18" cm="1">
        <f t="array" ref="E614">ABCCob($O$10,$P$10,$Q$10,$D614/$AE$10)</f>
        <v>0.74518070107311474</v>
      </c>
      <c r="F614" s="18" cm="1">
        <f t="array" ref="F614">ABCCob($O$11,$P$11,$Q$11,$D614/$AE$11)</f>
        <v>0.44400118492190721</v>
      </c>
      <c r="G614" s="18" cm="1">
        <f t="array" ref="G614">ABCCob($O$12,$P$12,$Q$12,$D614/$AE$12)</f>
        <v>0.30348135236680396</v>
      </c>
      <c r="H614" s="18" cm="1">
        <f t="array" ref="H614">ABCCob($O$13,$P$13,$Q$13,$D614/$AE$13)</f>
        <v>0.12532121317079389</v>
      </c>
      <c r="I614" s="18" t="e" cm="1">
        <f t="array" ref="I614">ABCCob($O$14,$P$14,$Q$14,$D614/$AE$14)</f>
        <v>#VALUE!</v>
      </c>
      <c r="J614" s="18" t="e" cm="1">
        <f t="array" ref="J614">ABCCob($O$15,$P$15,$Q$15,$D614/$AE$15)</f>
        <v>#VALUE!</v>
      </c>
      <c r="K614" s="18" t="e" cm="1">
        <f t="array" ref="K614">ABCCob($O$16,$P$16,$Q$16,$D614/$AE$16)</f>
        <v>#VALUE!</v>
      </c>
      <c r="L614" s="18" t="e" cm="1">
        <f t="array" ref="L614">ABCCob($O$17,$P$17,$Q$17,$D614/$AE$17)</f>
        <v>#VALUE!</v>
      </c>
    </row>
    <row r="615" spans="2:12" x14ac:dyDescent="0.3">
      <c r="B615">
        <v>418</v>
      </c>
      <c r="D615" s="15">
        <f t="shared" si="21"/>
        <v>627627.62762762769</v>
      </c>
      <c r="E615" s="18" cm="1">
        <f t="array" ref="E615">ABCCob($O$10,$P$10,$Q$10,$D615/$AE$10)</f>
        <v>0.74496746964181781</v>
      </c>
      <c r="F615" s="18" cm="1">
        <f t="array" ref="F615">ABCCob($O$11,$P$11,$Q$11,$D615/$AE$11)</f>
        <v>0.44359431956179624</v>
      </c>
      <c r="G615" s="18" cm="1">
        <f t="array" ref="G615">ABCCob($O$12,$P$12,$Q$12,$D615/$AE$12)</f>
        <v>0.30317972866531256</v>
      </c>
      <c r="H615" s="18" cm="1">
        <f t="array" ref="H615">ABCCob($O$13,$P$13,$Q$13,$D615/$AE$13)</f>
        <v>0.1252240996192642</v>
      </c>
      <c r="I615" s="18" t="e" cm="1">
        <f t="array" ref="I615">ABCCob($O$14,$P$14,$Q$14,$D615/$AE$14)</f>
        <v>#VALUE!</v>
      </c>
      <c r="J615" s="18" t="e" cm="1">
        <f t="array" ref="J615">ABCCob($O$15,$P$15,$Q$15,$D615/$AE$15)</f>
        <v>#VALUE!</v>
      </c>
      <c r="K615" s="18" t="e" cm="1">
        <f t="array" ref="K615">ABCCob($O$16,$P$16,$Q$16,$D615/$AE$16)</f>
        <v>#VALUE!</v>
      </c>
      <c r="L615" s="18" t="e" cm="1">
        <f t="array" ref="L615">ABCCob($O$17,$P$17,$Q$17,$D615/$AE$17)</f>
        <v>#VALUE!</v>
      </c>
    </row>
    <row r="616" spans="2:12" x14ac:dyDescent="0.3">
      <c r="B616">
        <v>417</v>
      </c>
      <c r="D616" s="15">
        <f t="shared" si="21"/>
        <v>626126.12612612604</v>
      </c>
      <c r="E616" s="18" cm="1">
        <f t="array" ref="E616">ABCCob($O$10,$P$10,$Q$10,$D616/$AE$10)</f>
        <v>0.74475338463908769</v>
      </c>
      <c r="F616" s="18" cm="1">
        <f t="array" ref="F616">ABCCob($O$11,$P$11,$Q$11,$D616/$AE$11)</f>
        <v>0.44318625103766052</v>
      </c>
      <c r="G616" s="18" cm="1">
        <f t="array" ref="G616">ABCCob($O$12,$P$12,$Q$12,$D616/$AE$12)</f>
        <v>0.30287712886340046</v>
      </c>
      <c r="H616" s="18" cm="1">
        <f t="array" ref="H616">ABCCob($O$13,$P$13,$Q$13,$D616/$AE$13)</f>
        <v>0.12512668458145793</v>
      </c>
      <c r="I616" s="18" t="e" cm="1">
        <f t="array" ref="I616">ABCCob($O$14,$P$14,$Q$14,$D616/$AE$14)</f>
        <v>#VALUE!</v>
      </c>
      <c r="J616" s="18" t="e" cm="1">
        <f t="array" ref="J616">ABCCob($O$15,$P$15,$Q$15,$D616/$AE$15)</f>
        <v>#VALUE!</v>
      </c>
      <c r="K616" s="18" t="e" cm="1">
        <f t="array" ref="K616">ABCCob($O$16,$P$16,$Q$16,$D616/$AE$16)</f>
        <v>#VALUE!</v>
      </c>
      <c r="L616" s="18" t="e" cm="1">
        <f t="array" ref="L616">ABCCob($O$17,$P$17,$Q$17,$D616/$AE$17)</f>
        <v>#VALUE!</v>
      </c>
    </row>
    <row r="617" spans="2:12" x14ac:dyDescent="0.3">
      <c r="B617">
        <v>416</v>
      </c>
      <c r="D617" s="15">
        <f t="shared" si="21"/>
        <v>624624.62462462462</v>
      </c>
      <c r="E617" s="18" cm="1">
        <f t="array" ref="E617">ABCCob($O$10,$P$10,$Q$10,$D617/$AE$10)</f>
        <v>0.74453844082278842</v>
      </c>
      <c r="F617" s="18" cm="1">
        <f t="array" ref="F617">ABCCob($O$11,$P$11,$Q$11,$D617/$AE$11)</f>
        <v>0.44277697400981136</v>
      </c>
      <c r="G617" s="18" cm="1">
        <f t="array" ref="G617">ABCCob($O$12,$P$12,$Q$12,$D617/$AE$12)</f>
        <v>0.3025735485648211</v>
      </c>
      <c r="H617" s="18" cm="1">
        <f t="array" ref="H617">ABCCob($O$13,$P$13,$Q$13,$D617/$AE$13)</f>
        <v>0.12502896662122442</v>
      </c>
      <c r="I617" s="18" t="e" cm="1">
        <f t="array" ref="I617">ABCCob($O$14,$P$14,$Q$14,$D617/$AE$14)</f>
        <v>#VALUE!</v>
      </c>
      <c r="J617" s="18" t="e" cm="1">
        <f t="array" ref="J617">ABCCob($O$15,$P$15,$Q$15,$D617/$AE$15)</f>
        <v>#VALUE!</v>
      </c>
      <c r="K617" s="18" t="e" cm="1">
        <f t="array" ref="K617">ABCCob($O$16,$P$16,$Q$16,$D617/$AE$16)</f>
        <v>#VALUE!</v>
      </c>
      <c r="L617" s="18" t="e" cm="1">
        <f t="array" ref="L617">ABCCob($O$17,$P$17,$Q$17,$D617/$AE$17)</f>
        <v>#VALUE!</v>
      </c>
    </row>
    <row r="618" spans="2:12" x14ac:dyDescent="0.3">
      <c r="B618">
        <v>415</v>
      </c>
      <c r="D618" s="15">
        <f t="shared" si="21"/>
        <v>623123.12312312319</v>
      </c>
      <c r="E618" s="18" cm="1">
        <f t="array" ref="E618">ABCCob($O$10,$P$10,$Q$10,$D618/$AE$10)</f>
        <v>0.74432263290727396</v>
      </c>
      <c r="F618" s="18" cm="1">
        <f t="array" ref="F618">ABCCob($O$11,$P$11,$Q$11,$D618/$AE$11)</f>
        <v>0.4423664831069411</v>
      </c>
      <c r="G618" s="18" cm="1">
        <f t="array" ref="G618">ABCCob($O$12,$P$12,$Q$12,$D618/$AE$12)</f>
        <v>0.30226898334874031</v>
      </c>
      <c r="H618" s="18" cm="1">
        <f t="array" ref="H618">ABCCob($O$13,$P$13,$Q$13,$D618/$AE$13)</f>
        <v>0.12493094429313592</v>
      </c>
      <c r="I618" s="18" t="e" cm="1">
        <f t="array" ref="I618">ABCCob($O$14,$P$14,$Q$14,$D618/$AE$14)</f>
        <v>#VALUE!</v>
      </c>
      <c r="J618" s="18" t="e" cm="1">
        <f t="array" ref="J618">ABCCob($O$15,$P$15,$Q$15,$D618/$AE$15)</f>
        <v>#VALUE!</v>
      </c>
      <c r="K618" s="18" t="e" cm="1">
        <f t="array" ref="K618">ABCCob($O$16,$P$16,$Q$16,$D618/$AE$16)</f>
        <v>#VALUE!</v>
      </c>
      <c r="L618" s="18" t="e" cm="1">
        <f t="array" ref="L618">ABCCob($O$17,$P$17,$Q$17,$D618/$AE$17)</f>
        <v>#VALUE!</v>
      </c>
    </row>
    <row r="619" spans="2:12" x14ac:dyDescent="0.3">
      <c r="B619">
        <v>414</v>
      </c>
      <c r="D619" s="15">
        <f t="shared" si="21"/>
        <v>621621.62162162166</v>
      </c>
      <c r="E619" s="18" cm="1">
        <f t="array" ref="E619">ABCCob($O$10,$P$10,$Q$10,$D619/$AE$10)</f>
        <v>0.7441059555629318</v>
      </c>
      <c r="F619" s="18" cm="1">
        <f t="array" ref="F619">ABCCob($O$11,$P$11,$Q$11,$D619/$AE$11)</f>
        <v>0.44195477292588858</v>
      </c>
      <c r="G619" s="18" cm="1">
        <f t="array" ref="G619">ABCCob($O$12,$P$12,$Q$12,$D619/$AE$12)</f>
        <v>0.30196342876957977</v>
      </c>
      <c r="H619" s="18" cm="1">
        <f t="array" ref="H619">ABCCob($O$13,$P$13,$Q$13,$D619/$AE$13)</f>
        <v>0.12483261614241171</v>
      </c>
      <c r="I619" s="18" t="e" cm="1">
        <f t="array" ref="I619">ABCCob($O$14,$P$14,$Q$14,$D619/$AE$14)</f>
        <v>#VALUE!</v>
      </c>
      <c r="J619" s="18" t="e" cm="1">
        <f t="array" ref="J619">ABCCob($O$15,$P$15,$Q$15,$D619/$AE$15)</f>
        <v>#VALUE!</v>
      </c>
      <c r="K619" s="18" t="e" cm="1">
        <f t="array" ref="K619">ABCCob($O$16,$P$16,$Q$16,$D619/$AE$16)</f>
        <v>#VALUE!</v>
      </c>
      <c r="L619" s="18" t="e" cm="1">
        <f t="array" ref="L619">ABCCob($O$17,$P$17,$Q$17,$D619/$AE$17)</f>
        <v>#VALUE!</v>
      </c>
    </row>
    <row r="620" spans="2:12" x14ac:dyDescent="0.3">
      <c r="B620">
        <v>413</v>
      </c>
      <c r="D620" s="15">
        <f t="shared" si="21"/>
        <v>620120.12012012012</v>
      </c>
      <c r="E620" s="18" cm="1">
        <f t="array" ref="E620">ABCCob($O$10,$P$10,$Q$10,$D620/$AE$10)</f>
        <v>0.74388840341572193</v>
      </c>
      <c r="F620" s="18" cm="1">
        <f t="array" ref="F620">ABCCob($O$11,$P$11,$Q$11,$D620/$AE$11)</f>
        <v>0.44154183803140329</v>
      </c>
      <c r="G620" s="18" cm="1">
        <f t="array" ref="G620">ABCCob($O$12,$P$12,$Q$12,$D620/$AE$12)</f>
        <v>0.30165688035685834</v>
      </c>
      <c r="H620" s="18" cm="1">
        <f t="array" ref="H620">ABCCob($O$13,$P$13,$Q$13,$D620/$AE$13)</f>
        <v>0.12473398070484133</v>
      </c>
      <c r="I620" s="18" t="e" cm="1">
        <f t="array" ref="I620">ABCCob($O$14,$P$14,$Q$14,$D620/$AE$14)</f>
        <v>#VALUE!</v>
      </c>
      <c r="J620" s="18" t="e" cm="1">
        <f t="array" ref="J620">ABCCob($O$15,$P$15,$Q$15,$D620/$AE$15)</f>
        <v>#VALUE!</v>
      </c>
      <c r="K620" s="18" t="e" cm="1">
        <f t="array" ref="K620">ABCCob($O$16,$P$16,$Q$16,$D620/$AE$16)</f>
        <v>#VALUE!</v>
      </c>
      <c r="L620" s="18" t="e" cm="1">
        <f t="array" ref="L620">ABCCob($O$17,$P$17,$Q$17,$D620/$AE$17)</f>
        <v>#VALUE!</v>
      </c>
    </row>
    <row r="621" spans="2:12" x14ac:dyDescent="0.3">
      <c r="B621">
        <v>412</v>
      </c>
      <c r="D621" s="15">
        <f t="shared" si="21"/>
        <v>618618.61861861858</v>
      </c>
      <c r="E621" s="18" cm="1">
        <f t="array" ref="E621">ABCCob($O$10,$P$10,$Q$10,$D621/$AE$10)</f>
        <v>0.74366997104670907</v>
      </c>
      <c r="F621" s="18" cm="1">
        <f t="array" ref="F621">ABCCob($O$11,$P$11,$Q$11,$D621/$AE$11)</f>
        <v>0.44112767295590677</v>
      </c>
      <c r="G621" s="18" cm="1">
        <f t="array" ref="G621">ABCCob($O$12,$P$12,$Q$12,$D621/$AE$12)</f>
        <v>0.30134933361503352</v>
      </c>
      <c r="H621" s="18" cm="1">
        <f t="array" ref="H621">ABCCob($O$13,$P$13,$Q$13,$D621/$AE$13)</f>
        <v>0.12463503650670692</v>
      </c>
      <c r="I621" s="18" t="e" cm="1">
        <f t="array" ref="I621">ABCCob($O$14,$P$14,$Q$14,$D621/$AE$14)</f>
        <v>#VALUE!</v>
      </c>
      <c r="J621" s="18" t="e" cm="1">
        <f t="array" ref="J621">ABCCob($O$15,$P$15,$Q$15,$D621/$AE$15)</f>
        <v>#VALUE!</v>
      </c>
      <c r="K621" s="18" t="e" cm="1">
        <f t="array" ref="K621">ABCCob($O$16,$P$16,$Q$16,$D621/$AE$16)</f>
        <v>#VALUE!</v>
      </c>
      <c r="L621" s="18" t="e" cm="1">
        <f t="array" ref="L621">ABCCob($O$17,$P$17,$Q$17,$D621/$AE$17)</f>
        <v>#VALUE!</v>
      </c>
    </row>
    <row r="622" spans="2:12" x14ac:dyDescent="0.3">
      <c r="B622">
        <v>411</v>
      </c>
      <c r="D622" s="15">
        <f t="shared" si="21"/>
        <v>617117.11711711716</v>
      </c>
      <c r="E622" s="18" cm="1">
        <f t="array" ref="E622">ABCCob($O$10,$P$10,$Q$10,$D622/$AE$10)</f>
        <v>0.74345065299158897</v>
      </c>
      <c r="F622" s="18" cm="1">
        <f t="array" ref="F622">ABCCob($O$11,$P$11,$Q$11,$D622/$AE$11)</f>
        <v>0.44071227219925213</v>
      </c>
      <c r="G622" s="18" cm="1">
        <f t="array" ref="G622">ABCCob($O$12,$P$12,$Q$12,$D622/$AE$12)</f>
        <v>0.3010407840233405</v>
      </c>
      <c r="H622" s="18" cm="1">
        <f t="array" ref="H622">ABCCob($O$13,$P$13,$Q$13,$D622/$AE$13)</f>
        <v>0.12453578206470503</v>
      </c>
      <c r="I622" s="18" t="e" cm="1">
        <f t="array" ref="I622">ABCCob($O$14,$P$14,$Q$14,$D622/$AE$14)</f>
        <v>#VALUE!</v>
      </c>
      <c r="J622" s="18" t="e" cm="1">
        <f t="array" ref="J622">ABCCob($O$15,$P$15,$Q$15,$D622/$AE$15)</f>
        <v>#VALUE!</v>
      </c>
      <c r="K622" s="18" t="e" cm="1">
        <f t="array" ref="K622">ABCCob($O$16,$P$16,$Q$16,$D622/$AE$16)</f>
        <v>#VALUE!</v>
      </c>
      <c r="L622" s="18" t="e" cm="1">
        <f t="array" ref="L622">ABCCob($O$17,$P$17,$Q$17,$D622/$AE$17)</f>
        <v>#VALUE!</v>
      </c>
    </row>
    <row r="623" spans="2:12" x14ac:dyDescent="0.3">
      <c r="B623">
        <v>410</v>
      </c>
      <c r="D623" s="15">
        <f t="shared" si="21"/>
        <v>615615.61561561562</v>
      </c>
      <c r="E623" s="18" cm="1">
        <f t="array" ref="E623">ABCCob($O$10,$P$10,$Q$10,$D623/$AE$10)</f>
        <v>0.74323044374020963</v>
      </c>
      <c r="F623" s="18" cm="1">
        <f t="array" ref="F623">ABCCob($O$11,$P$11,$Q$11,$D623/$AE$11)</f>
        <v>0.44029563022848112</v>
      </c>
      <c r="G623" s="18" cm="1">
        <f t="array" ref="G623">ABCCob($O$12,$P$12,$Q$12,$D623/$AE$12)</f>
        <v>0.30073122703563149</v>
      </c>
      <c r="H623" s="18" cm="1">
        <f t="array" ref="H623">ABCCob($O$13,$P$13,$Q$13,$D623/$AE$13)</f>
        <v>0.12443621588586737</v>
      </c>
      <c r="I623" s="18" t="e" cm="1">
        <f t="array" ref="I623">ABCCob($O$14,$P$14,$Q$14,$D623/$AE$14)</f>
        <v>#VALUE!</v>
      </c>
      <c r="J623" s="18" t="e" cm="1">
        <f t="array" ref="J623">ABCCob($O$15,$P$15,$Q$15,$D623/$AE$15)</f>
        <v>#VALUE!</v>
      </c>
      <c r="K623" s="18" t="e" cm="1">
        <f t="array" ref="K623">ABCCob($O$16,$P$16,$Q$16,$D623/$AE$16)</f>
        <v>#VALUE!</v>
      </c>
      <c r="L623" s="18" t="e" cm="1">
        <f t="array" ref="L623">ABCCob($O$17,$P$17,$Q$17,$D623/$AE$17)</f>
        <v>#VALUE!</v>
      </c>
    </row>
    <row r="624" spans="2:12" x14ac:dyDescent="0.3">
      <c r="B624">
        <v>409</v>
      </c>
      <c r="D624" s="15">
        <f t="shared" si="21"/>
        <v>614114.11411411408</v>
      </c>
      <c r="E624" s="18" cm="1">
        <f t="array" ref="E624">ABCCob($O$10,$P$10,$Q$10,$D624/$AE$10)</f>
        <v>0.74300933773608469</v>
      </c>
      <c r="F624" s="18" cm="1">
        <f t="array" ref="F624">ABCCob($O$11,$P$11,$Q$11,$D624/$AE$11)</f>
        <v>0.43987774147757969</v>
      </c>
      <c r="G624" s="18" cm="1">
        <f t="array" ref="G624">ABCCob($O$12,$P$12,$Q$12,$D624/$AE$12)</f>
        <v>0.30042065808021295</v>
      </c>
      <c r="H624" s="18" cm="1">
        <f t="array" ref="H624">ABCCob($O$13,$P$13,$Q$13,$D624/$AE$13)</f>
        <v>0.12433633646748103</v>
      </c>
      <c r="I624" s="18" t="e" cm="1">
        <f t="array" ref="I624">ABCCob($O$14,$P$14,$Q$14,$D624/$AE$14)</f>
        <v>#VALUE!</v>
      </c>
      <c r="J624" s="18" t="e" cm="1">
        <f t="array" ref="J624">ABCCob($O$15,$P$15,$Q$15,$D624/$AE$15)</f>
        <v>#VALUE!</v>
      </c>
      <c r="K624" s="18" t="e" cm="1">
        <f t="array" ref="K624">ABCCob($O$16,$P$16,$Q$16,$D624/$AE$16)</f>
        <v>#VALUE!</v>
      </c>
      <c r="L624" s="18" t="e" cm="1">
        <f t="array" ref="L624">ABCCob($O$17,$P$17,$Q$17,$D624/$AE$17)</f>
        <v>#VALUE!</v>
      </c>
    </row>
    <row r="625" spans="2:12" x14ac:dyDescent="0.3">
      <c r="B625">
        <v>408</v>
      </c>
      <c r="D625" s="15">
        <f t="shared" si="21"/>
        <v>612612.61261261266</v>
      </c>
      <c r="E625" s="18" cm="1">
        <f t="array" ref="E625">ABCCob($O$10,$P$10,$Q$10,$D625/$AE$10)</f>
        <v>0.74278732937590253</v>
      </c>
      <c r="F625" s="18" cm="1">
        <f t="array" ref="F625">ABCCob($O$11,$P$11,$Q$11,$D625/$AE$11)</f>
        <v>0.43945860034723078</v>
      </c>
      <c r="G625" s="18" cm="1">
        <f t="array" ref="G625">ABCCob($O$12,$P$12,$Q$12,$D625/$AE$12)</f>
        <v>0.30010907255968267</v>
      </c>
      <c r="H625" s="18" cm="1">
        <f t="array" ref="H625">ABCCob($O$13,$P$13,$Q$13,$D625/$AE$13)</f>
        <v>0.12423614229700776</v>
      </c>
      <c r="I625" s="18" t="e" cm="1">
        <f t="array" ref="I625">ABCCob($O$14,$P$14,$Q$14,$D625/$AE$14)</f>
        <v>#VALUE!</v>
      </c>
      <c r="J625" s="18" t="e" cm="1">
        <f t="array" ref="J625">ABCCob($O$15,$P$15,$Q$15,$D625/$AE$15)</f>
        <v>#VALUE!</v>
      </c>
      <c r="K625" s="18" t="e" cm="1">
        <f t="array" ref="K625">ABCCob($O$16,$P$16,$Q$16,$D625/$AE$16)</f>
        <v>#VALUE!</v>
      </c>
      <c r="L625" s="18" t="e" cm="1">
        <f t="array" ref="L625">ABCCob($O$17,$P$17,$Q$17,$D625/$AE$17)</f>
        <v>#VALUE!</v>
      </c>
    </row>
    <row r="626" spans="2:12" x14ac:dyDescent="0.3">
      <c r="B626">
        <v>407</v>
      </c>
      <c r="D626" s="15">
        <f t="shared" si="21"/>
        <v>611111.11111111112</v>
      </c>
      <c r="E626" s="18" cm="1">
        <f t="array" ref="E626">ABCCob($O$10,$P$10,$Q$10,$D626/$AE$10)</f>
        <v>0.74256441300902742</v>
      </c>
      <c r="F626" s="18" cm="1">
        <f t="array" ref="F626">ABCCob($O$11,$P$11,$Q$11,$D626/$AE$11)</f>
        <v>0.43903820120456494</v>
      </c>
      <c r="G626" s="18" cm="1">
        <f t="array" ref="G626">ABCCob($O$12,$P$12,$Q$12,$D626/$AE$12)</f>
        <v>0.29979646585076469</v>
      </c>
      <c r="H626" s="18" cm="1">
        <f t="array" ref="H626">ABCCob($O$13,$P$13,$Q$13,$D626/$AE$13)</f>
        <v>0.1241356318520024</v>
      </c>
      <c r="I626" s="18" t="e" cm="1">
        <f t="array" ref="I626">ABCCob($O$14,$P$14,$Q$14,$D626/$AE$14)</f>
        <v>#VALUE!</v>
      </c>
      <c r="J626" s="18" t="e" cm="1">
        <f t="array" ref="J626">ABCCob($O$15,$P$15,$Q$15,$D626/$AE$15)</f>
        <v>#VALUE!</v>
      </c>
      <c r="K626" s="18" t="e" cm="1">
        <f t="array" ref="K626">ABCCob($O$16,$P$16,$Q$16,$D626/$AE$16)</f>
        <v>#VALUE!</v>
      </c>
      <c r="L626" s="18" t="e" cm="1">
        <f t="array" ref="L626">ABCCob($O$17,$P$17,$Q$17,$D626/$AE$17)</f>
        <v>#VALUE!</v>
      </c>
    </row>
    <row r="627" spans="2:12" x14ac:dyDescent="0.3">
      <c r="B627">
        <v>406</v>
      </c>
      <c r="D627" s="15">
        <f t="shared" si="21"/>
        <v>609609.60960960959</v>
      </c>
      <c r="E627" s="18" cm="1">
        <f t="array" ref="E627">ABCCob($O$10,$P$10,$Q$10,$D627/$AE$10)</f>
        <v>0.74234058293699534</v>
      </c>
      <c r="F627" s="18" cm="1">
        <f t="array" ref="F627">ABCCob($O$11,$P$11,$Q$11,$D627/$AE$11)</f>
        <v>0.43861653838290909</v>
      </c>
      <c r="G627" s="18" cm="1">
        <f t="array" ref="G627">ABCCob($O$12,$P$12,$Q$12,$D627/$AE$12)</f>
        <v>0.29948283330414427</v>
      </c>
      <c r="H627" s="18" cm="1">
        <f t="array" ref="H627">ABCCob($O$13,$P$13,$Q$13,$D627/$AE$13)</f>
        <v>0.12403480360003051</v>
      </c>
      <c r="I627" s="18" t="e" cm="1">
        <f t="array" ref="I627">ABCCob($O$14,$P$14,$Q$14,$D627/$AE$14)</f>
        <v>#VALUE!</v>
      </c>
      <c r="J627" s="18" t="e" cm="1">
        <f t="array" ref="J627">ABCCob($O$15,$P$15,$Q$15,$D627/$AE$15)</f>
        <v>#VALUE!</v>
      </c>
      <c r="K627" s="18" t="e" cm="1">
        <f t="array" ref="K627">ABCCob($O$16,$P$16,$Q$16,$D627/$AE$16)</f>
        <v>#VALUE!</v>
      </c>
      <c r="L627" s="18" t="e" cm="1">
        <f t="array" ref="L627">ABCCob($O$17,$P$17,$Q$17,$D627/$AE$17)</f>
        <v>#VALUE!</v>
      </c>
    </row>
    <row r="628" spans="2:12" x14ac:dyDescent="0.3">
      <c r="B628">
        <v>405</v>
      </c>
      <c r="D628" s="15">
        <f t="shared" si="21"/>
        <v>608108.10810810816</v>
      </c>
      <c r="E628" s="18" cm="1">
        <f t="array" ref="E628">ABCCob($O$10,$P$10,$Q$10,$D628/$AE$10)</f>
        <v>0.74211583341300291</v>
      </c>
      <c r="F628" s="18" cm="1">
        <f t="array" ref="F628">ABCCob($O$11,$P$11,$Q$11,$D628/$AE$11)</f>
        <v>0.43819360618153258</v>
      </c>
      <c r="G628" s="18" cm="1">
        <f t="array" ref="G628">ABCCob($O$12,$P$12,$Q$12,$D628/$AE$12)</f>
        <v>0.2991681702443012</v>
      </c>
      <c r="H628" s="18" cm="1">
        <f t="array" ref="H628">ABCCob($O$13,$P$13,$Q$13,$D628/$AE$13)</f>
        <v>0.12393365599858534</v>
      </c>
      <c r="I628" s="18" t="e" cm="1">
        <f t="array" ref="I628">ABCCob($O$14,$P$14,$Q$14,$D628/$AE$14)</f>
        <v>#VALUE!</v>
      </c>
      <c r="J628" s="18" t="e" cm="1">
        <f t="array" ref="J628">ABCCob($O$15,$P$15,$Q$15,$D628/$AE$15)</f>
        <v>#VALUE!</v>
      </c>
      <c r="K628" s="18" t="e" cm="1">
        <f t="array" ref="K628">ABCCob($O$16,$P$16,$Q$16,$D628/$AE$16)</f>
        <v>#VALUE!</v>
      </c>
      <c r="L628" s="18" t="e" cm="1">
        <f t="array" ref="L628">ABCCob($O$17,$P$17,$Q$17,$D628/$AE$17)</f>
        <v>#VALUE!</v>
      </c>
    </row>
    <row r="629" spans="2:12" x14ac:dyDescent="0.3">
      <c r="B629">
        <v>404</v>
      </c>
      <c r="D629" s="15">
        <f t="shared" si="21"/>
        <v>606606.60660660663</v>
      </c>
      <c r="E629" s="18" cm="1">
        <f t="array" ref="E629">ABCCob($O$10,$P$10,$Q$10,$D629/$AE$10)</f>
        <v>0.74189015864138941</v>
      </c>
      <c r="F629" s="18" cm="1">
        <f t="array" ref="F629">ABCCob($O$11,$P$11,$Q$11,$D629/$AE$11)</f>
        <v>0.43776939886539107</v>
      </c>
      <c r="G629" s="18" cm="1">
        <f t="array" ref="G629">ABCCob($O$12,$P$12,$Q$12,$D629/$AE$12)</f>
        <v>0.29885247196934167</v>
      </c>
      <c r="H629" s="18" cm="1">
        <f t="array" ref="H629">ABCCob($O$13,$P$13,$Q$13,$D629/$AE$13)</f>
        <v>0.12383218749500363</v>
      </c>
      <c r="I629" s="18" t="e" cm="1">
        <f t="array" ref="I629">ABCCob($O$14,$P$14,$Q$14,$D629/$AE$14)</f>
        <v>#VALUE!</v>
      </c>
      <c r="J629" s="18" t="e" cm="1">
        <f t="array" ref="J629">ABCCob($O$15,$P$15,$Q$15,$D629/$AE$15)</f>
        <v>#VALUE!</v>
      </c>
      <c r="K629" s="18" t="e" cm="1">
        <f t="array" ref="K629">ABCCob($O$16,$P$16,$Q$16,$D629/$AE$16)</f>
        <v>#VALUE!</v>
      </c>
      <c r="L629" s="18" t="e" cm="1">
        <f t="array" ref="L629">ABCCob($O$17,$P$17,$Q$17,$D629/$AE$17)</f>
        <v>#VALUE!</v>
      </c>
    </row>
    <row r="630" spans="2:12" x14ac:dyDescent="0.3">
      <c r="B630">
        <v>403</v>
      </c>
      <c r="D630" s="15">
        <f t="shared" si="21"/>
        <v>605105.10510510509</v>
      </c>
      <c r="E630" s="18" cm="1">
        <f t="array" ref="E630">ABCCob($O$10,$P$10,$Q$10,$D630/$AE$10)</f>
        <v>0.7416635527771126</v>
      </c>
      <c r="F630" s="18" cm="1">
        <f t="array" ref="F630">ABCCob($O$11,$P$11,$Q$11,$D630/$AE$11)</f>
        <v>0.43734391066486855</v>
      </c>
      <c r="G630" s="18" cm="1">
        <f t="array" ref="G630">ABCCob($O$12,$P$12,$Q$12,$D630/$AE$12)</f>
        <v>0.29853573375083015</v>
      </c>
      <c r="H630" s="18" cm="1">
        <f t="array" ref="H630">ABCCob($O$13,$P$13,$Q$13,$D630/$AE$13)</f>
        <v>0.12373039652638085</v>
      </c>
      <c r="I630" s="18" t="e" cm="1">
        <f t="array" ref="I630">ABCCob($O$14,$P$14,$Q$14,$D630/$AE$14)</f>
        <v>#VALUE!</v>
      </c>
      <c r="J630" s="18" t="e" cm="1">
        <f t="array" ref="J630">ABCCob($O$15,$P$15,$Q$15,$D630/$AE$15)</f>
        <v>#VALUE!</v>
      </c>
      <c r="K630" s="18" t="e" cm="1">
        <f t="array" ref="K630">ABCCob($O$16,$P$16,$Q$16,$D630/$AE$16)</f>
        <v>#VALUE!</v>
      </c>
      <c r="L630" s="18" t="e" cm="1">
        <f t="array" ref="L630">ABCCob($O$17,$P$17,$Q$17,$D630/$AE$17)</f>
        <v>#VALUE!</v>
      </c>
    </row>
    <row r="631" spans="2:12" x14ac:dyDescent="0.3">
      <c r="B631">
        <v>402</v>
      </c>
      <c r="D631" s="15">
        <f t="shared" si="21"/>
        <v>603603.60360360355</v>
      </c>
      <c r="E631" s="18" cm="1">
        <f t="array" ref="E631">ABCCob($O$10,$P$10,$Q$10,$D631/$AE$10)</f>
        <v>0.74143600992521763</v>
      </c>
      <c r="F631" s="18" cm="1">
        <f t="array" ref="F631">ABCCob($O$11,$P$11,$Q$11,$D631/$AE$11)</f>
        <v>0.43691713577551611</v>
      </c>
      <c r="G631" s="18" cm="1">
        <f t="array" ref="G631">ABCCob($O$12,$P$12,$Q$12,$D631/$AE$12)</f>
        <v>0.29821795083361885</v>
      </c>
      <c r="H631" s="18" cm="1">
        <f t="array" ref="H631">ABCCob($O$13,$P$13,$Q$13,$D631/$AE$13)</f>
        <v>0.12362828151948545</v>
      </c>
      <c r="I631" s="18" t="e" cm="1">
        <f t="array" ref="I631">ABCCob($O$14,$P$14,$Q$14,$D631/$AE$14)</f>
        <v>#VALUE!</v>
      </c>
      <c r="J631" s="18" t="e" cm="1">
        <f t="array" ref="J631">ABCCob($O$15,$P$15,$Q$15,$D631/$AE$15)</f>
        <v>#VALUE!</v>
      </c>
      <c r="K631" s="18" t="e" cm="1">
        <f t="array" ref="K631">ABCCob($O$16,$P$16,$Q$16,$D631/$AE$16)</f>
        <v>#VALUE!</v>
      </c>
      <c r="L631" s="18" t="e" cm="1">
        <f t="array" ref="L631">ABCCob($O$17,$P$17,$Q$17,$D631/$AE$17)</f>
        <v>#VALUE!</v>
      </c>
    </row>
    <row r="632" spans="2:12" x14ac:dyDescent="0.3">
      <c r="B632">
        <v>401</v>
      </c>
      <c r="D632" s="15">
        <f t="shared" si="21"/>
        <v>602102.10210210213</v>
      </c>
      <c r="E632" s="18" cm="1">
        <f t="array" ref="E632">ABCCob($O$10,$P$10,$Q$10,$D632/$AE$10)</f>
        <v>0.74120752414029867</v>
      </c>
      <c r="F632" s="18" cm="1">
        <f t="array" ref="F632">ABCCob($O$11,$P$11,$Q$11,$D632/$AE$11)</f>
        <v>0.43648906835778944</v>
      </c>
      <c r="G632" s="18" cm="1">
        <f t="array" ref="G632">ABCCob($O$12,$P$12,$Q$12,$D632/$AE$12)</f>
        <v>0.29789911843567712</v>
      </c>
      <c r="H632" s="18" cm="1">
        <f t="array" ref="H632">ABCCob($O$13,$P$13,$Q$13,$D632/$AE$13)</f>
        <v>0.12352584089067224</v>
      </c>
      <c r="I632" s="18" t="e" cm="1">
        <f t="array" ref="I632">ABCCob($O$14,$P$14,$Q$14,$D632/$AE$14)</f>
        <v>#VALUE!</v>
      </c>
      <c r="J632" s="18" t="e" cm="1">
        <f t="array" ref="J632">ABCCob($O$15,$P$15,$Q$15,$D632/$AE$15)</f>
        <v>#VALUE!</v>
      </c>
      <c r="K632" s="18" t="e" cm="1">
        <f t="array" ref="K632">ABCCob($O$16,$P$16,$Q$16,$D632/$AE$16)</f>
        <v>#VALUE!</v>
      </c>
      <c r="L632" s="18" t="e" cm="1">
        <f t="array" ref="L632">ABCCob($O$17,$P$17,$Q$17,$D632/$AE$17)</f>
        <v>#VALUE!</v>
      </c>
    </row>
    <row r="633" spans="2:12" x14ac:dyDescent="0.3">
      <c r="B633">
        <v>400</v>
      </c>
      <c r="D633" s="15">
        <f t="shared" si="21"/>
        <v>600600.60060060059</v>
      </c>
      <c r="E633" s="18" cm="1">
        <f t="array" ref="E633">ABCCob($O$10,$P$10,$Q$10,$D633/$AE$10)</f>
        <v>0.74097808942595411</v>
      </c>
      <c r="F633" s="18" cm="1">
        <f t="array" ref="F633">ABCCob($O$11,$P$11,$Q$11,$D633/$AE$11)</f>
        <v>0.43605970253678294</v>
      </c>
      <c r="G633" s="18" cm="1">
        <f t="array" ref="G633">ABCCob($O$12,$P$12,$Q$12,$D633/$AE$12)</f>
        <v>0.29757923174791917</v>
      </c>
      <c r="H633" s="18" cm="1">
        <f t="array" ref="H633">ABCCob($O$13,$P$13,$Q$13,$D633/$AE$13)</f>
        <v>0.12342307304579488</v>
      </c>
      <c r="I633" s="18" t="e" cm="1">
        <f t="array" ref="I633">ABCCob($O$14,$P$14,$Q$14,$D633/$AE$14)</f>
        <v>#VALUE!</v>
      </c>
      <c r="J633" s="18" t="e" cm="1">
        <f t="array" ref="J633">ABCCob($O$15,$P$15,$Q$15,$D633/$AE$15)</f>
        <v>#VALUE!</v>
      </c>
      <c r="K633" s="18" t="e" cm="1">
        <f t="array" ref="K633">ABCCob($O$16,$P$16,$Q$16,$D633/$AE$16)</f>
        <v>#VALUE!</v>
      </c>
      <c r="L633" s="18" t="e" cm="1">
        <f t="array" ref="L633">ABCCob($O$17,$P$17,$Q$17,$D633/$AE$17)</f>
        <v>#VALUE!</v>
      </c>
    </row>
    <row r="634" spans="2:12" x14ac:dyDescent="0.3">
      <c r="B634">
        <v>399</v>
      </c>
      <c r="D634" s="15">
        <f t="shared" si="21"/>
        <v>599099.09909909905</v>
      </c>
      <c r="E634" s="18" cm="1">
        <f t="array" ref="E634">ABCCob($O$10,$P$10,$Q$10,$D634/$AE$10)</f>
        <v>0.74074769973423404</v>
      </c>
      <c r="F634" s="18" cm="1">
        <f t="array" ref="F634">ABCCob($O$11,$P$11,$Q$11,$D634/$AE$11)</f>
        <v>0.43562903240196216</v>
      </c>
      <c r="G634" s="18" cm="1">
        <f t="array" ref="G634">ABCCob($O$12,$P$12,$Q$12,$D634/$AE$12)</f>
        <v>0.29725828593403092</v>
      </c>
      <c r="H634" s="18" cm="1">
        <f t="array" ref="H634">ABCCob($O$13,$P$13,$Q$13,$D634/$AE$13)</f>
        <v>0.1233199763801175</v>
      </c>
      <c r="I634" s="18" t="e" cm="1">
        <f t="array" ref="I634">ABCCob($O$14,$P$14,$Q$14,$D634/$AE$14)</f>
        <v>#VALUE!</v>
      </c>
      <c r="J634" s="18" t="e" cm="1">
        <f t="array" ref="J634">ABCCob($O$15,$P$15,$Q$15,$D634/$AE$15)</f>
        <v>#VALUE!</v>
      </c>
      <c r="K634" s="18" t="e" cm="1">
        <f t="array" ref="K634">ABCCob($O$16,$P$16,$Q$16,$D634/$AE$16)</f>
        <v>#VALUE!</v>
      </c>
      <c r="L634" s="18" t="e" cm="1">
        <f t="array" ref="L634">ABCCob($O$17,$P$17,$Q$17,$D634/$AE$17)</f>
        <v>#VALUE!</v>
      </c>
    </row>
    <row r="635" spans="2:12" x14ac:dyDescent="0.3">
      <c r="B635">
        <v>398</v>
      </c>
      <c r="D635" s="15">
        <f t="shared" si="21"/>
        <v>597597.59759759763</v>
      </c>
      <c r="E635" s="18" cm="1">
        <f t="array" ref="E635">ABCCob($O$10,$P$10,$Q$10,$D635/$AE$10)</f>
        <v>0.74051634896508067</v>
      </c>
      <c r="F635" s="18" cm="1">
        <f t="array" ref="F635">ABCCob($O$11,$P$11,$Q$11,$D635/$AE$11)</f>
        <v>0.4351970520068934</v>
      </c>
      <c r="G635" s="18" cm="1">
        <f t="array" ref="G635">ABCCob($O$12,$P$12,$Q$12,$D635/$AE$12)</f>
        <v>0.29693627613029572</v>
      </c>
      <c r="H635" s="18" cm="1">
        <f t="array" ref="H635">ABCCob($O$13,$P$13,$Q$13,$D635/$AE$13)</f>
        <v>0.12321654927822542</v>
      </c>
      <c r="I635" s="18" t="e" cm="1">
        <f t="array" ref="I635">ABCCob($O$14,$P$14,$Q$14,$D635/$AE$14)</f>
        <v>#VALUE!</v>
      </c>
      <c r="J635" s="18" t="e" cm="1">
        <f t="array" ref="J635">ABCCob($O$15,$P$15,$Q$15,$D635/$AE$15)</f>
        <v>#VALUE!</v>
      </c>
      <c r="K635" s="18" t="e" cm="1">
        <f t="array" ref="K635">ABCCob($O$16,$P$16,$Q$16,$D635/$AE$16)</f>
        <v>#VALUE!</v>
      </c>
      <c r="L635" s="18" t="e" cm="1">
        <f t="array" ref="L635">ABCCob($O$17,$P$17,$Q$17,$D635/$AE$17)</f>
        <v>#VALUE!</v>
      </c>
    </row>
    <row r="636" spans="2:12" x14ac:dyDescent="0.3">
      <c r="B636">
        <v>397</v>
      </c>
      <c r="D636" s="15">
        <f t="shared" si="21"/>
        <v>596096.09609609609</v>
      </c>
      <c r="E636" s="18" cm="1">
        <f t="array" ref="E636">ABCCob($O$10,$P$10,$Q$10,$D636/$AE$10)</f>
        <v>0.74028403096576179</v>
      </c>
      <c r="F636" s="18" cm="1">
        <f t="array" ref="F636">ABCCob($O$11,$P$11,$Q$11,$D636/$AE$11)</f>
        <v>0.43476375536897094</v>
      </c>
      <c r="G636" s="18" cm="1">
        <f t="array" ref="G636">ABCCob($O$12,$P$12,$Q$12,$D636/$AE$12)</f>
        <v>0.2966131974454187</v>
      </c>
      <c r="H636" s="18" cm="1">
        <f t="array" ref="H636">ABCCob($O$13,$P$13,$Q$13,$D636/$AE$13)</f>
        <v>0.12311279011393494</v>
      </c>
      <c r="I636" s="18" t="e" cm="1">
        <f t="array" ref="I636">ABCCob($O$14,$P$14,$Q$14,$D636/$AE$14)</f>
        <v>#VALUE!</v>
      </c>
      <c r="J636" s="18" t="e" cm="1">
        <f t="array" ref="J636">ABCCob($O$15,$P$15,$Q$15,$D636/$AE$15)</f>
        <v>#VALUE!</v>
      </c>
      <c r="K636" s="18" t="e" cm="1">
        <f t="array" ref="K636">ABCCob($O$16,$P$16,$Q$16,$D636/$AE$16)</f>
        <v>#VALUE!</v>
      </c>
      <c r="L636" s="18" t="e" cm="1">
        <f t="array" ref="L636">ABCCob($O$17,$P$17,$Q$17,$D636/$AE$17)</f>
        <v>#VALUE!</v>
      </c>
    </row>
    <row r="637" spans="2:12" x14ac:dyDescent="0.3">
      <c r="B637">
        <v>396</v>
      </c>
      <c r="D637" s="15">
        <f t="shared" si="21"/>
        <v>594594.59459459456</v>
      </c>
      <c r="E637" s="18" cm="1">
        <f t="array" ref="E637">ABCCob($O$10,$P$10,$Q$10,$D637/$AE$10)</f>
        <v>0.74005073953029665</v>
      </c>
      <c r="F637" s="18" cm="1">
        <f t="array" ref="F637">ABCCob($O$11,$P$11,$Q$11,$D637/$AE$11)</f>
        <v>0.4343291364691419</v>
      </c>
      <c r="G637" s="18" cm="1">
        <f t="array" ref="G637">ABCCob($O$12,$P$12,$Q$12,$D637/$AE$12)</f>
        <v>0.29628904496035041</v>
      </c>
      <c r="H637" s="18" cm="1">
        <f t="array" ref="H637">ABCCob($O$13,$P$13,$Q$13,$D637/$AE$13)</f>
        <v>0.12300869725020214</v>
      </c>
      <c r="I637" s="18" t="e" cm="1">
        <f t="array" ref="I637">ABCCob($O$14,$P$14,$Q$14,$D637/$AE$14)</f>
        <v>#VALUE!</v>
      </c>
      <c r="J637" s="18" t="e" cm="1">
        <f t="array" ref="J637">ABCCob($O$15,$P$15,$Q$15,$D637/$AE$15)</f>
        <v>#VALUE!</v>
      </c>
      <c r="K637" s="18" t="e" cm="1">
        <f t="array" ref="K637">ABCCob($O$16,$P$16,$Q$16,$D637/$AE$16)</f>
        <v>#VALUE!</v>
      </c>
      <c r="L637" s="18" t="e" cm="1">
        <f t="array" ref="L637">ABCCob($O$17,$P$17,$Q$17,$D637/$AE$17)</f>
        <v>#VALUE!</v>
      </c>
    </row>
    <row r="638" spans="2:12" x14ac:dyDescent="0.3">
      <c r="B638">
        <v>395</v>
      </c>
      <c r="D638" s="15">
        <f t="shared" si="21"/>
        <v>593093.09309309314</v>
      </c>
      <c r="E638" s="18" cm="1">
        <f t="array" ref="E638">ABCCob($O$10,$P$10,$Q$10,$D638/$AE$10)</f>
        <v>0.73981646839887349</v>
      </c>
      <c r="F638" s="18" cm="1">
        <f t="array" ref="F638">ABCCob($O$11,$P$11,$Q$11,$D638/$AE$11)</f>
        <v>0.4338931892516284</v>
      </c>
      <c r="G638" s="18" cm="1">
        <f t="array" ref="G638">ABCCob($O$12,$P$12,$Q$12,$D638/$AE$12)</f>
        <v>0.29596381372810904</v>
      </c>
      <c r="H638" s="18" cm="1">
        <f t="array" ref="H638">ABCCob($O$13,$P$13,$Q$13,$D638/$AE$13)</f>
        <v>0.1229042690390309</v>
      </c>
      <c r="I638" s="18" t="e" cm="1">
        <f t="array" ref="I638">ABCCob($O$14,$P$14,$Q$14,$D638/$AE$14)</f>
        <v>#VALUE!</v>
      </c>
      <c r="J638" s="18" t="e" cm="1">
        <f t="array" ref="J638">ABCCob($O$15,$P$15,$Q$15,$D638/$AE$15)</f>
        <v>#VALUE!</v>
      </c>
      <c r="K638" s="18" t="e" cm="1">
        <f t="array" ref="K638">ABCCob($O$16,$P$16,$Q$16,$D638/$AE$16)</f>
        <v>#VALUE!</v>
      </c>
      <c r="L638" s="18" t="e" cm="1">
        <f t="array" ref="L638">ABCCob($O$17,$P$17,$Q$17,$D638/$AE$17)</f>
        <v>#VALUE!</v>
      </c>
    </row>
    <row r="639" spans="2:12" x14ac:dyDescent="0.3">
      <c r="B639">
        <v>394</v>
      </c>
      <c r="D639" s="15">
        <f t="shared" si="21"/>
        <v>591591.5915915916</v>
      </c>
      <c r="E639" s="18" cm="1">
        <f t="array" ref="E639">ABCCob($O$10,$P$10,$Q$10,$D639/$AE$10)</f>
        <v>0.7395812112572604</v>
      </c>
      <c r="F639" s="18" cm="1">
        <f t="array" ref="F639">ABCCob($O$11,$P$11,$Q$11,$D639/$AE$11)</f>
        <v>0.43345590762364733</v>
      </c>
      <c r="G639" s="18" cm="1">
        <f t="array" ref="G639">ABCCob($O$12,$P$12,$Q$12,$D639/$AE$12)</f>
        <v>0.2956374987736014</v>
      </c>
      <c r="H639" s="18" cm="1">
        <f t="array" ref="H639">ABCCob($O$13,$P$13,$Q$13,$D639/$AE$13)</f>
        <v>0.12279950382137979</v>
      </c>
      <c r="I639" s="18" t="e" cm="1">
        <f t="array" ref="I639">ABCCob($O$14,$P$14,$Q$14,$D639/$AE$14)</f>
        <v>#VALUE!</v>
      </c>
      <c r="J639" s="18" t="e" cm="1">
        <f t="array" ref="J639">ABCCob($O$15,$P$15,$Q$15,$D639/$AE$15)</f>
        <v>#VALUE!</v>
      </c>
      <c r="K639" s="18" t="e" cm="1">
        <f t="array" ref="K639">ABCCob($O$16,$P$16,$Q$16,$D639/$AE$16)</f>
        <v>#VALUE!</v>
      </c>
      <c r="L639" s="18" t="e" cm="1">
        <f t="array" ref="L639">ABCCob($O$17,$P$17,$Q$17,$D639/$AE$17)</f>
        <v>#VALUE!</v>
      </c>
    </row>
    <row r="640" spans="2:12" x14ac:dyDescent="0.3">
      <c r="B640">
        <v>393</v>
      </c>
      <c r="D640" s="15">
        <f t="shared" si="21"/>
        <v>590090.09009009006</v>
      </c>
      <c r="E640" s="18" cm="1">
        <f t="array" ref="E640">ABCCob($O$10,$P$10,$Q$10,$D640/$AE$10)</f>
        <v>0.73934496173620812</v>
      </c>
      <c r="F640" s="18" cm="1">
        <f t="array" ref="F640">ABCCob($O$11,$P$11,$Q$11,$D640/$AE$11)</f>
        <v>0.43301728545512747</v>
      </c>
      <c r="G640" s="18" cm="1">
        <f t="array" ref="G640">ABCCob($O$12,$P$12,$Q$12,$D640/$AE$12)</f>
        <v>0.29531009509344325</v>
      </c>
      <c r="H640" s="18" cm="1">
        <f t="array" ref="H640">ABCCob($O$13,$P$13,$Q$13,$D640/$AE$13)</f>
        <v>0.12269439992706811</v>
      </c>
      <c r="I640" s="18" t="e" cm="1">
        <f t="array" ref="I640">ABCCob($O$14,$P$14,$Q$14,$D640/$AE$14)</f>
        <v>#VALUE!</v>
      </c>
      <c r="J640" s="18" t="e" cm="1">
        <f t="array" ref="J640">ABCCob($O$15,$P$15,$Q$15,$D640/$AE$15)</f>
        <v>#VALUE!</v>
      </c>
      <c r="K640" s="18" t="e" cm="1">
        <f t="array" ref="K640">ABCCob($O$16,$P$16,$Q$16,$D640/$AE$16)</f>
        <v>#VALUE!</v>
      </c>
      <c r="L640" s="18" t="e" cm="1">
        <f t="array" ref="L640">ABCCob($O$17,$P$17,$Q$17,$D640/$AE$17)</f>
        <v>#VALUE!</v>
      </c>
    </row>
    <row r="641" spans="2:12" x14ac:dyDescent="0.3">
      <c r="B641">
        <v>392</v>
      </c>
      <c r="D641" s="15">
        <f t="shared" si="21"/>
        <v>588588.58858858852</v>
      </c>
      <c r="E641" s="18" cm="1">
        <f t="array" ref="E641">ABCCob($O$10,$P$10,$Q$10,$D641/$AE$10)</f>
        <v>0.73910771341084402</v>
      </c>
      <c r="F641" s="18" cm="1">
        <f t="array" ref="F641">ABCCob($O$11,$P$11,$Q$11,$D641/$AE$11)</f>
        <v>0.43257731657842402</v>
      </c>
      <c r="G641" s="18" cm="1">
        <f t="array" ref="G641">ABCCob($O$12,$P$12,$Q$12,$D641/$AE$12)</f>
        <v>0.29498159765577786</v>
      </c>
      <c r="H641" s="18" cm="1">
        <f t="array" ref="H641">ABCCob($O$13,$P$13,$Q$13,$D641/$AE$13)</f>
        <v>0.12258895567468089</v>
      </c>
      <c r="I641" s="18" t="e" cm="1">
        <f t="array" ref="I641">ABCCob($O$14,$P$14,$Q$14,$D641/$AE$14)</f>
        <v>#VALUE!</v>
      </c>
      <c r="J641" s="18" t="e" cm="1">
        <f t="array" ref="J641">ABCCob($O$15,$P$15,$Q$15,$D641/$AE$15)</f>
        <v>#VALUE!</v>
      </c>
      <c r="K641" s="18" t="e" cm="1">
        <f t="array" ref="K641">ABCCob($O$16,$P$16,$Q$16,$D641/$AE$16)</f>
        <v>#VALUE!</v>
      </c>
      <c r="L641" s="18" t="e" cm="1">
        <f t="array" ref="L641">ABCCob($O$17,$P$17,$Q$17,$D641/$AE$17)</f>
        <v>#VALUE!</v>
      </c>
    </row>
    <row r="642" spans="2:12" x14ac:dyDescent="0.3">
      <c r="B642">
        <v>391</v>
      </c>
      <c r="D642" s="15">
        <f t="shared" si="21"/>
        <v>587087.0870870871</v>
      </c>
      <c r="E642" s="18" cm="1">
        <f t="array" ref="E642">ABCCob($O$10,$P$10,$Q$10,$D642/$AE$10)</f>
        <v>0.73886945980005969</v>
      </c>
      <c r="F642" s="18" cm="1">
        <f t="array" ref="F642">ABCCob($O$11,$P$11,$Q$11,$D642/$AE$11)</f>
        <v>0.43213599478803055</v>
      </c>
      <c r="G642" s="18" cm="1">
        <f t="array" ref="G642">ABCCob($O$12,$P$12,$Q$12,$D642/$AE$12)</f>
        <v>0.29465200140009401</v>
      </c>
      <c r="H642" s="18" cm="1">
        <f t="array" ref="H642">ABCCob($O$13,$P$13,$Q$13,$D642/$AE$13)</f>
        <v>0.12248316937147304</v>
      </c>
      <c r="I642" s="18" t="e" cm="1">
        <f t="array" ref="I642">ABCCob($O$14,$P$14,$Q$14,$D642/$AE$14)</f>
        <v>#VALUE!</v>
      </c>
      <c r="J642" s="18" t="e" cm="1">
        <f t="array" ref="J642">ABCCob($O$15,$P$15,$Q$15,$D642/$AE$15)</f>
        <v>#VALUE!</v>
      </c>
      <c r="K642" s="18" t="e" cm="1">
        <f t="array" ref="K642">ABCCob($O$16,$P$16,$Q$16,$D642/$AE$16)</f>
        <v>#VALUE!</v>
      </c>
      <c r="L642" s="18" t="e" cm="1">
        <f t="array" ref="L642">ABCCob($O$17,$P$17,$Q$17,$D642/$AE$17)</f>
        <v>#VALUE!</v>
      </c>
    </row>
    <row r="643" spans="2:12" x14ac:dyDescent="0.3">
      <c r="B643">
        <v>390</v>
      </c>
      <c r="D643" s="15">
        <f t="shared" si="21"/>
        <v>585585.58558558556</v>
      </c>
      <c r="E643" s="18" cm="1">
        <f t="array" ref="E643">ABCCob($O$10,$P$10,$Q$10,$D643/$AE$10)</f>
        <v>0.73863019436588873</v>
      </c>
      <c r="F643" s="18" cm="1">
        <f t="array" ref="F643">ABCCob($O$11,$P$11,$Q$11,$D643/$AE$11)</f>
        <v>0.43169331384028831</v>
      </c>
      <c r="G643" s="18" cm="1">
        <f t="array" ref="G643">ABCCob($O$12,$P$12,$Q$12,$D643/$AE$12)</f>
        <v>0.29432130123704214</v>
      </c>
      <c r="H643" s="18" cm="1">
        <f t="array" ref="H643">ABCCob($O$13,$P$13,$Q$13,$D643/$AE$13)</f>
        <v>0.12237703931327219</v>
      </c>
      <c r="I643" s="18" t="e" cm="1">
        <f t="array" ref="I643">ABCCob($O$14,$P$14,$Q$14,$D643/$AE$14)</f>
        <v>#VALUE!</v>
      </c>
      <c r="J643" s="18" t="e" cm="1">
        <f t="array" ref="J643">ABCCob($O$15,$P$15,$Q$15,$D643/$AE$15)</f>
        <v>#VALUE!</v>
      </c>
      <c r="K643" s="18" t="e" cm="1">
        <f t="array" ref="K643">ABCCob($O$16,$P$16,$Q$16,$D643/$AE$16)</f>
        <v>#VALUE!</v>
      </c>
      <c r="L643" s="18" t="e" cm="1">
        <f t="array" ref="L643">ABCCob($O$17,$P$17,$Q$17,$D643/$AE$17)</f>
        <v>#VALUE!</v>
      </c>
    </row>
    <row r="644" spans="2:12" x14ac:dyDescent="0.3">
      <c r="B644">
        <v>389</v>
      </c>
      <c r="D644" s="15">
        <f t="shared" si="21"/>
        <v>584084.08408408402</v>
      </c>
      <c r="E644" s="18" cm="1">
        <f t="array" ref="E644">ABCCob($O$10,$P$10,$Q$10,$D644/$AE$10)</f>
        <v>0.73838991051287717</v>
      </c>
      <c r="F644" s="18" cm="1">
        <f t="array" ref="F644">ABCCob($O$11,$P$11,$Q$11,$D644/$AE$11)</f>
        <v>0.43124926745309267</v>
      </c>
      <c r="G644" s="18" cm="1">
        <f t="array" ref="G644">ABCCob($O$12,$P$12,$Q$12,$D644/$AE$12)</f>
        <v>0.29398949204825015</v>
      </c>
      <c r="H644" s="18" cm="1">
        <f t="array" ref="H644">ABCCob($O$13,$P$13,$Q$13,$D644/$AE$13)</f>
        <v>0.12227056378438096</v>
      </c>
      <c r="I644" s="18" t="e" cm="1">
        <f t="array" ref="I644">ABCCob($O$14,$P$14,$Q$14,$D644/$AE$14)</f>
        <v>#VALUE!</v>
      </c>
      <c r="J644" s="18" t="e" cm="1">
        <f t="array" ref="J644">ABCCob($O$15,$P$15,$Q$15,$D644/$AE$15)</f>
        <v>#VALUE!</v>
      </c>
      <c r="K644" s="18" t="e" cm="1">
        <f t="array" ref="K644">ABCCob($O$16,$P$16,$Q$16,$D644/$AE$16)</f>
        <v>#VALUE!</v>
      </c>
      <c r="L644" s="18" t="e" cm="1">
        <f t="array" ref="L644">ABCCob($O$17,$P$17,$Q$17,$D644/$AE$17)</f>
        <v>#VALUE!</v>
      </c>
    </row>
    <row r="645" spans="2:12" x14ac:dyDescent="0.3">
      <c r="B645">
        <v>388</v>
      </c>
      <c r="D645" s="15">
        <f t="shared" si="21"/>
        <v>582582.5825825826</v>
      </c>
      <c r="E645" s="18" cm="1">
        <f t="array" ref="E645">ABCCob($O$10,$P$10,$Q$10,$D645/$AE$10)</f>
        <v>0.73814860158744511</v>
      </c>
      <c r="F645" s="18" cm="1">
        <f t="array" ref="F645">ABCCob($O$11,$P$11,$Q$11,$D645/$AE$11)</f>
        <v>0.43080384930559718</v>
      </c>
      <c r="G645" s="18" cm="1">
        <f t="array" ref="G645">ABCCob($O$12,$P$12,$Q$12,$D645/$AE$12)</f>
        <v>0.29365656868613749</v>
      </c>
      <c r="H645" s="18" cm="1">
        <f t="array" ref="H645">ABCCob($O$13,$P$13,$Q$13,$D645/$AE$13)</f>
        <v>0.12216374105747786</v>
      </c>
      <c r="I645" s="18" t="e" cm="1">
        <f t="array" ref="I645">ABCCob($O$14,$P$14,$Q$14,$D645/$AE$14)</f>
        <v>#VALUE!</v>
      </c>
      <c r="J645" s="18" t="e" cm="1">
        <f t="array" ref="J645">ABCCob($O$15,$P$15,$Q$15,$D645/$AE$15)</f>
        <v>#VALUE!</v>
      </c>
      <c r="K645" s="18" t="e" cm="1">
        <f t="array" ref="K645">ABCCob($O$16,$P$16,$Q$16,$D645/$AE$16)</f>
        <v>#VALUE!</v>
      </c>
      <c r="L645" s="18" t="e" cm="1">
        <f t="array" ref="L645">ABCCob($O$17,$P$17,$Q$17,$D645/$AE$17)</f>
        <v>#VALUE!</v>
      </c>
    </row>
    <row r="646" spans="2:12" x14ac:dyDescent="0.3">
      <c r="B646">
        <v>387</v>
      </c>
      <c r="D646" s="15">
        <f t="shared" si="21"/>
        <v>581081.08108108107</v>
      </c>
      <c r="E646" s="18" cm="1">
        <f t="array" ref="E646">ABCCob($O$10,$P$10,$Q$10,$D646/$AE$10)</f>
        <v>0.73790626087723987</v>
      </c>
      <c r="F646" s="18" cm="1">
        <f t="array" ref="F646">ABCCob($O$11,$P$11,$Q$11,$D646/$AE$11)</f>
        <v>0.43035705303791455</v>
      </c>
      <c r="G646" s="18" cm="1">
        <f t="array" ref="G646">ABCCob($O$12,$P$12,$Q$12,$D646/$AE$12)</f>
        <v>0.29332252597372815</v>
      </c>
      <c r="H646" s="18" cm="1">
        <f t="array" ref="H646">ABCCob($O$13,$P$13,$Q$13,$D646/$AE$13)</f>
        <v>0.12205656939351724</v>
      </c>
      <c r="I646" s="18" t="e" cm="1">
        <f t="array" ref="I646">ABCCob($O$14,$P$14,$Q$14,$D646/$AE$14)</f>
        <v>#VALUE!</v>
      </c>
      <c r="J646" s="18" t="e" cm="1">
        <f t="array" ref="J646">ABCCob($O$15,$P$15,$Q$15,$D646/$AE$15)</f>
        <v>#VALUE!</v>
      </c>
      <c r="K646" s="18" t="e" cm="1">
        <f t="array" ref="K646">ABCCob($O$16,$P$16,$Q$16,$D646/$AE$16)</f>
        <v>#VALUE!</v>
      </c>
      <c r="L646" s="18" t="e" cm="1">
        <f t="array" ref="L646">ABCCob($O$17,$P$17,$Q$17,$D646/$AE$17)</f>
        <v>#VALUE!</v>
      </c>
    </row>
    <row r="647" spans="2:12" x14ac:dyDescent="0.3">
      <c r="B647">
        <v>386</v>
      </c>
      <c r="D647" s="15">
        <f t="shared" si="21"/>
        <v>579579.57957957964</v>
      </c>
      <c r="E647" s="18" cm="1">
        <f t="array" ref="E647">ABCCob($O$10,$P$10,$Q$10,$D647/$AE$10)</f>
        <v>0.73766288161048033</v>
      </c>
      <c r="F647" s="18" cm="1">
        <f t="array" ref="F647">ABCCob($O$11,$P$11,$Q$11,$D647/$AE$11)</f>
        <v>0.42990887225081514</v>
      </c>
      <c r="G647" s="18" cm="1">
        <f t="array" ref="G647">ABCCob($O$12,$P$12,$Q$12,$D647/$AE$12)</f>
        <v>0.29298735870446252</v>
      </c>
      <c r="H647" s="18" cm="1">
        <f t="array" ref="H647">ABCCob($O$13,$P$13,$Q$13,$D647/$AE$13)</f>
        <v>0.12194904704162826</v>
      </c>
      <c r="I647" s="18" t="e" cm="1">
        <f t="array" ref="I647">ABCCob($O$14,$P$14,$Q$14,$D647/$AE$14)</f>
        <v>#VALUE!</v>
      </c>
      <c r="J647" s="18" t="e" cm="1">
        <f t="array" ref="J647">ABCCob($O$15,$P$15,$Q$15,$D647/$AE$15)</f>
        <v>#VALUE!</v>
      </c>
      <c r="K647" s="18" t="e" cm="1">
        <f t="array" ref="K647">ABCCob($O$16,$P$16,$Q$16,$D647/$AE$16)</f>
        <v>#VALUE!</v>
      </c>
      <c r="L647" s="18" t="e" cm="1">
        <f t="array" ref="L647">ABCCob($O$17,$P$17,$Q$17,$D647/$AE$17)</f>
        <v>#VALUE!</v>
      </c>
    </row>
    <row r="648" spans="2:12" x14ac:dyDescent="0.3">
      <c r="B648">
        <v>385</v>
      </c>
      <c r="D648" s="15">
        <f t="shared" si="21"/>
        <v>578078.07807807799</v>
      </c>
      <c r="E648" s="18" cm="1">
        <f t="array" ref="E648">ABCCob($O$10,$P$10,$Q$10,$D648/$AE$10)</f>
        <v>0.73741845695529284</v>
      </c>
      <c r="F648" s="18" cm="1">
        <f t="array" ref="F648">ABCCob($O$11,$P$11,$Q$11,$D648/$AE$11)</f>
        <v>0.42945930050542253</v>
      </c>
      <c r="G648" s="18" cm="1">
        <f t="array" ref="G648">ABCCob($O$12,$P$12,$Q$12,$D648/$AE$12)</f>
        <v>0.29265106164200838</v>
      </c>
      <c r="H648" s="18" cm="1">
        <f t="array" ref="H648">ABCCob($O$13,$P$13,$Q$13,$D648/$AE$13)</f>
        <v>0.12184117223901278</v>
      </c>
      <c r="I648" s="18" t="e" cm="1">
        <f t="array" ref="I648">ABCCob($O$14,$P$14,$Q$14,$D648/$AE$14)</f>
        <v>#VALUE!</v>
      </c>
      <c r="J648" s="18" t="e" cm="1">
        <f t="array" ref="J648">ABCCob($O$15,$P$15,$Q$15,$D648/$AE$15)</f>
        <v>#VALUE!</v>
      </c>
      <c r="K648" s="18" t="e" cm="1">
        <f t="array" ref="K648">ABCCob($O$16,$P$16,$Q$16,$D648/$AE$16)</f>
        <v>#VALUE!</v>
      </c>
      <c r="L648" s="18" t="e" cm="1">
        <f t="array" ref="L648">ABCCob($O$17,$P$17,$Q$17,$D648/$AE$17)</f>
        <v>#VALUE!</v>
      </c>
    </row>
    <row r="649" spans="2:12" x14ac:dyDescent="0.3">
      <c r="B649">
        <v>384</v>
      </c>
      <c r="D649" s="15">
        <f t="shared" si="21"/>
        <v>576576.57657657657</v>
      </c>
      <c r="E649" s="18" cm="1">
        <f t="array" ref="E649">ABCCob($O$10,$P$10,$Q$10,$D649/$AE$10)</f>
        <v>0.73717298001903742</v>
      </c>
      <c r="F649" s="18" cm="1">
        <f t="array" ref="F649">ABCCob($O$11,$P$11,$Q$11,$D649/$AE$11)</f>
        <v>0.42900833132290622</v>
      </c>
      <c r="G649" s="18" cm="1">
        <f t="array" ref="G649">ABCCob($O$12,$P$12,$Q$12,$D649/$AE$12)</f>
        <v>0.29231362952007012</v>
      </c>
      <c r="H649" s="18" cm="1">
        <f t="array" ref="H649">ABCCob($O$13,$P$13,$Q$13,$D649/$AE$13)</f>
        <v>0.1217329432108421</v>
      </c>
      <c r="I649" s="18" t="e" cm="1">
        <f t="array" ref="I649">ABCCob($O$14,$P$14,$Q$14,$D649/$AE$14)</f>
        <v>#VALUE!</v>
      </c>
      <c r="J649" s="18" t="e" cm="1">
        <f t="array" ref="J649">ABCCob($O$15,$P$15,$Q$15,$D649/$AE$15)</f>
        <v>#VALUE!</v>
      </c>
      <c r="K649" s="18" t="e" cm="1">
        <f t="array" ref="K649">ABCCob($O$16,$P$16,$Q$16,$D649/$AE$16)</f>
        <v>#VALUE!</v>
      </c>
      <c r="L649" s="18" t="e" cm="1">
        <f t="array" ref="L649">ABCCob($O$17,$P$17,$Q$17,$D649/$AE$17)</f>
        <v>#VALUE!</v>
      </c>
    </row>
    <row r="650" spans="2:12" x14ac:dyDescent="0.3">
      <c r="B650">
        <v>383</v>
      </c>
      <c r="D650" s="15">
        <f t="shared" si="21"/>
        <v>575075.07507507515</v>
      </c>
      <c r="E650" s="18" cm="1">
        <f t="array" ref="E650">ABCCob($O$10,$P$10,$Q$10,$D650/$AE$10)</f>
        <v>0.7369264438476254</v>
      </c>
      <c r="F650" s="18" cm="1">
        <f t="array" ref="F650">ABCCob($O$11,$P$11,$Q$11,$D650/$AE$11)</f>
        <v>0.42855595818417141</v>
      </c>
      <c r="G650" s="18" cm="1">
        <f t="array" ref="G650">ABCCob($O$12,$P$12,$Q$12,$D650/$AE$12)</f>
        <v>0.29197505704219717</v>
      </c>
      <c r="H650" s="18" cm="1">
        <f t="array" ref="H650">ABCCob($O$13,$P$13,$Q$13,$D650/$AE$13)</f>
        <v>0.12162435817015274</v>
      </c>
      <c r="I650" s="18" t="e" cm="1">
        <f t="array" ref="I650">ABCCob($O$14,$P$14,$Q$14,$D650/$AE$14)</f>
        <v>#VALUE!</v>
      </c>
      <c r="J650" s="18" t="e" cm="1">
        <f t="array" ref="J650">ABCCob($O$15,$P$15,$Q$15,$D650/$AE$15)</f>
        <v>#VALUE!</v>
      </c>
      <c r="K650" s="18" t="e" cm="1">
        <f t="array" ref="K650">ABCCob($O$16,$P$16,$Q$16,$D650/$AE$16)</f>
        <v>#VALUE!</v>
      </c>
      <c r="L650" s="18" t="e" cm="1">
        <f t="array" ref="L650">ABCCob($O$17,$P$17,$Q$17,$D650/$AE$17)</f>
        <v>#VALUE!</v>
      </c>
    </row>
    <row r="651" spans="2:12" x14ac:dyDescent="0.3">
      <c r="B651">
        <v>382</v>
      </c>
      <c r="D651" s="15">
        <f t="shared" si="21"/>
        <v>573573.57357357361</v>
      </c>
      <c r="E651" s="18" cm="1">
        <f t="array" ref="E651">ABCCob($O$10,$P$10,$Q$10,$D651/$AE$10)</f>
        <v>0.73667884142482765</v>
      </c>
      <c r="F651" s="18" cm="1">
        <f t="array" ref="F651">ABCCob($O$11,$P$11,$Q$11,$D651/$AE$11)</f>
        <v>0.4281021745295463</v>
      </c>
      <c r="G651" s="18" cm="1">
        <f t="array" ref="G651">ABCCob($O$12,$P$12,$Q$12,$D651/$AE$12)</f>
        <v>0.29163533888159121</v>
      </c>
      <c r="H651" s="18" cm="1">
        <f t="array" ref="H651">ABCCob($O$13,$P$13,$Q$13,$D651/$AE$13)</f>
        <v>0.12151541531774092</v>
      </c>
      <c r="I651" s="18" t="e" cm="1">
        <f t="array" ref="I651">ABCCob($O$14,$P$14,$Q$14,$D651/$AE$14)</f>
        <v>#VALUE!</v>
      </c>
      <c r="J651" s="18" t="e" cm="1">
        <f t="array" ref="J651">ABCCob($O$15,$P$15,$Q$15,$D651/$AE$15)</f>
        <v>#VALUE!</v>
      </c>
      <c r="K651" s="18" t="e" cm="1">
        <f t="array" ref="K651">ABCCob($O$16,$P$16,$Q$16,$D651/$AE$16)</f>
        <v>#VALUE!</v>
      </c>
      <c r="L651" s="18" t="e" cm="1">
        <f t="array" ref="L651">ABCCob($O$17,$P$17,$Q$17,$D651/$AE$17)</f>
        <v>#VALUE!</v>
      </c>
    </row>
    <row r="652" spans="2:12" x14ac:dyDescent="0.3">
      <c r="B652">
        <v>381</v>
      </c>
      <c r="D652" s="15">
        <f t="shared" si="21"/>
        <v>572072.07207207207</v>
      </c>
      <c r="E652" s="18" cm="1">
        <f t="array" ref="E652">ABCCob($O$10,$P$10,$Q$10,$D652/$AE$10)</f>
        <v>0.73643016567157316</v>
      </c>
      <c r="F652" s="18" cm="1">
        <f t="array" ref="F652">ABCCob($O$11,$P$11,$Q$11,$D652/$AE$11)</f>
        <v>0.42764697375846583</v>
      </c>
      <c r="G652" s="18" cm="1">
        <f t="array" ref="G652">ABCCob($O$12,$P$12,$Q$12,$D652/$AE$12)</f>
        <v>0.29129446968091216</v>
      </c>
      <c r="H652" s="18" cm="1">
        <f t="array" ref="H652">ABCCob($O$13,$P$13,$Q$13,$D652/$AE$13)</f>
        <v>0.12140611284205617</v>
      </c>
      <c r="I652" s="18" t="e" cm="1">
        <f t="array" ref="I652">ABCCob($O$14,$P$14,$Q$14,$D652/$AE$14)</f>
        <v>#VALUE!</v>
      </c>
      <c r="J652" s="18" t="e" cm="1">
        <f t="array" ref="J652">ABCCob($O$15,$P$15,$Q$15,$D652/$AE$15)</f>
        <v>#VALUE!</v>
      </c>
      <c r="K652" s="18" t="e" cm="1">
        <f t="array" ref="K652">ABCCob($O$16,$P$16,$Q$16,$D652/$AE$16)</f>
        <v>#VALUE!</v>
      </c>
      <c r="L652" s="18" t="e" cm="1">
        <f t="array" ref="L652">ABCCob($O$17,$P$17,$Q$17,$D652/$AE$17)</f>
        <v>#VALUE!</v>
      </c>
    </row>
    <row r="653" spans="2:12" x14ac:dyDescent="0.3">
      <c r="B653">
        <v>380</v>
      </c>
      <c r="D653" s="15">
        <f t="shared" si="21"/>
        <v>570570.57057057053</v>
      </c>
      <c r="E653" s="18" cm="1">
        <f t="array" ref="E653">ABCCob($O$10,$P$10,$Q$10,$D653/$AE$10)</f>
        <v>0.73618040944523855</v>
      </c>
      <c r="F653" s="18" cm="1">
        <f t="array" ref="F653">ABCCob($O$11,$P$11,$Q$11,$D653/$AE$11)</f>
        <v>0.42719034922915305</v>
      </c>
      <c r="G653" s="18" cm="1">
        <f t="array" ref="G653">ABCCob($O$12,$P$12,$Q$12,$D653/$AE$12)</f>
        <v>0.29095244405208293</v>
      </c>
      <c r="H653" s="18" cm="1">
        <f t="array" ref="H653">ABCCob($O$13,$P$13,$Q$13,$D653/$AE$13)</f>
        <v>0.12129644891909359</v>
      </c>
      <c r="I653" s="18" t="e" cm="1">
        <f t="array" ref="I653">ABCCob($O$14,$P$14,$Q$14,$D653/$AE$14)</f>
        <v>#VALUE!</v>
      </c>
      <c r="J653" s="18" t="e" cm="1">
        <f t="array" ref="J653">ABCCob($O$15,$P$15,$Q$15,$D653/$AE$15)</f>
        <v>#VALUE!</v>
      </c>
      <c r="K653" s="18" t="e" cm="1">
        <f t="array" ref="K653">ABCCob($O$16,$P$16,$Q$16,$D653/$AE$16)</f>
        <v>#VALUE!</v>
      </c>
      <c r="L653" s="18" t="e" cm="1">
        <f t="array" ref="L653">ABCCob($O$17,$P$17,$Q$17,$D653/$AE$17)</f>
        <v>#VALUE!</v>
      </c>
    </row>
    <row r="654" spans="2:12" x14ac:dyDescent="0.3">
      <c r="B654">
        <v>379</v>
      </c>
      <c r="D654" s="15">
        <f t="shared" si="21"/>
        <v>569069.06906906911</v>
      </c>
      <c r="E654" s="18" cm="1">
        <f t="array" ref="E654">ABCCob($O$10,$P$10,$Q$10,$D654/$AE$10)</f>
        <v>0.7359295655389273</v>
      </c>
      <c r="F654" s="18" cm="1">
        <f t="array" ref="F654">ABCCob($O$11,$P$11,$Q$11,$D654/$AE$11)</f>
        <v>0.42673229425829717</v>
      </c>
      <c r="G654" s="18" cm="1">
        <f t="array" ref="G654">ABCCob($O$12,$P$12,$Q$12,$D654/$AE$12)</f>
        <v>0.29060925657609277</v>
      </c>
      <c r="H654" s="18" cm="1">
        <f t="array" ref="H654">ABCCob($O$13,$P$13,$Q$13,$D654/$AE$13)</f>
        <v>0.12118642171228521</v>
      </c>
      <c r="I654" s="18" t="e" cm="1">
        <f t="array" ref="I654">ABCCob($O$14,$P$14,$Q$14,$D654/$AE$14)</f>
        <v>#VALUE!</v>
      </c>
      <c r="J654" s="18" t="e" cm="1">
        <f t="array" ref="J654">ABCCob($O$15,$P$15,$Q$15,$D654/$AE$15)</f>
        <v>#VALUE!</v>
      </c>
      <c r="K654" s="18" t="e" cm="1">
        <f t="array" ref="K654">ABCCob($O$16,$P$16,$Q$16,$D654/$AE$16)</f>
        <v>#VALUE!</v>
      </c>
      <c r="L654" s="18" t="e" cm="1">
        <f t="array" ref="L654">ABCCob($O$17,$P$17,$Q$17,$D654/$AE$17)</f>
        <v>#VALUE!</v>
      </c>
    </row>
    <row r="655" spans="2:12" x14ac:dyDescent="0.3">
      <c r="B655">
        <v>378</v>
      </c>
      <c r="D655" s="15">
        <f t="shared" si="21"/>
        <v>567567.56756756757</v>
      </c>
      <c r="E655" s="18" cm="1">
        <f t="array" ref="E655">ABCCob($O$10,$P$10,$Q$10,$D655/$AE$10)</f>
        <v>0.73567762668073899</v>
      </c>
      <c r="F655" s="18" cm="1">
        <f t="array" ref="F655">ABCCob($O$11,$P$11,$Q$11,$D655/$AE$11)</f>
        <v>0.42627280212072849</v>
      </c>
      <c r="G655" s="18" cm="1">
        <f t="array" ref="G655">ABCCob($O$12,$P$12,$Q$12,$D655/$AE$12)</f>
        <v>0.29026490180279985</v>
      </c>
      <c r="H655" s="18" cm="1">
        <f t="array" ref="H655">ABCCob($O$13,$P$13,$Q$13,$D655/$AE$13)</f>
        <v>0.12107602937238977</v>
      </c>
      <c r="I655" s="18" t="e" cm="1">
        <f t="array" ref="I655">ABCCob($O$14,$P$14,$Q$14,$D655/$AE$14)</f>
        <v>#VALUE!</v>
      </c>
      <c r="J655" s="18" t="e" cm="1">
        <f t="array" ref="J655">ABCCob($O$15,$P$15,$Q$15,$D655/$AE$15)</f>
        <v>#VALUE!</v>
      </c>
      <c r="K655" s="18" t="e" cm="1">
        <f t="array" ref="K655">ABCCob($O$16,$P$16,$Q$16,$D655/$AE$16)</f>
        <v>#VALUE!</v>
      </c>
      <c r="L655" s="18" t="e" cm="1">
        <f t="array" ref="L655">ABCCob($O$17,$P$17,$Q$17,$D655/$AE$17)</f>
        <v>#VALUE!</v>
      </c>
    </row>
    <row r="656" spans="2:12" x14ac:dyDescent="0.3">
      <c r="B656">
        <v>377</v>
      </c>
      <c r="D656" s="15">
        <f t="shared" si="21"/>
        <v>566066.06606606604</v>
      </c>
      <c r="E656" s="18" cm="1">
        <f t="array" ref="E656">ABCCob($O$10,$P$10,$Q$10,$D656/$AE$10)</f>
        <v>0.73542458553302992</v>
      </c>
      <c r="F656" s="18" cm="1">
        <f t="array" ref="F656">ABCCob($O$11,$P$11,$Q$11,$D656/$AE$11)</f>
        <v>0.42581186604909094</v>
      </c>
      <c r="G656" s="18" cm="1">
        <f t="array" ref="G656">ABCCob($O$12,$P$12,$Q$12,$D656/$AE$12)</f>
        <v>0.28991937425073255</v>
      </c>
      <c r="H656" s="18" cm="1">
        <f t="array" ref="H656">ABCCob($O$13,$P$13,$Q$13,$D656/$AE$13)</f>
        <v>0.12096527003738193</v>
      </c>
      <c r="I656" s="18" t="e" cm="1">
        <f t="array" ref="I656">ABCCob($O$14,$P$14,$Q$14,$D656/$AE$14)</f>
        <v>#VALUE!</v>
      </c>
      <c r="J656" s="18" t="e" cm="1">
        <f t="array" ref="J656">ABCCob($O$15,$P$15,$Q$15,$D656/$AE$15)</f>
        <v>#VALUE!</v>
      </c>
      <c r="K656" s="18" t="e" cm="1">
        <f t="array" ref="K656">ABCCob($O$16,$P$16,$Q$16,$D656/$AE$16)</f>
        <v>#VALUE!</v>
      </c>
      <c r="L656" s="18" t="e" cm="1">
        <f t="array" ref="L656">ABCCob($O$17,$P$17,$Q$17,$D656/$AE$17)</f>
        <v>#VALUE!</v>
      </c>
    </row>
    <row r="657" spans="2:12" x14ac:dyDescent="0.3">
      <c r="B657">
        <v>376</v>
      </c>
      <c r="D657" s="15">
        <f t="shared" si="21"/>
        <v>564564.56456456461</v>
      </c>
      <c r="E657" s="18" cm="1">
        <f t="array" ref="E657">ABCCob($O$10,$P$10,$Q$10,$D657/$AE$10)</f>
        <v>0.7351704346916611</v>
      </c>
      <c r="F657" s="18" cm="1">
        <f t="array" ref="F657">ABCCob($O$11,$P$11,$Q$11,$D657/$AE$11)</f>
        <v>0.42534947923351057</v>
      </c>
      <c r="G657" s="18" cm="1">
        <f t="array" ref="G657">ABCCob($O$12,$P$12,$Q$12,$D657/$AE$12)</f>
        <v>0.289572668406889</v>
      </c>
      <c r="H657" s="18" cm="1">
        <f t="array" ref="H657">ABCCob($O$13,$P$13,$Q$13,$D657/$AE$13)</f>
        <v>0.12085414183233974</v>
      </c>
      <c r="I657" s="18" t="e" cm="1">
        <f t="array" ref="I657">ABCCob($O$14,$P$14,$Q$14,$D657/$AE$14)</f>
        <v>#VALUE!</v>
      </c>
      <c r="J657" s="18" t="e" cm="1">
        <f t="array" ref="J657">ABCCob($O$15,$P$15,$Q$15,$D657/$AE$15)</f>
        <v>#VALUE!</v>
      </c>
      <c r="K657" s="18" t="e" cm="1">
        <f t="array" ref="K657">ABCCob($O$16,$P$16,$Q$16,$D657/$AE$16)</f>
        <v>#VALUE!</v>
      </c>
      <c r="L657" s="18" t="e" cm="1">
        <f t="array" ref="L657">ABCCob($O$17,$P$17,$Q$17,$D657/$AE$17)</f>
        <v>#VALUE!</v>
      </c>
    </row>
    <row r="658" spans="2:12" x14ac:dyDescent="0.3">
      <c r="B658">
        <v>375</v>
      </c>
      <c r="D658" s="15">
        <f t="shared" si="21"/>
        <v>563063.06306306308</v>
      </c>
      <c r="E658" s="18" cm="1">
        <f t="array" ref="E658">ABCCob($O$10,$P$10,$Q$10,$D658/$AE$10)</f>
        <v>0.73491516668523804</v>
      </c>
      <c r="F658" s="18" cm="1">
        <f t="array" ref="F658">ABCCob($O$11,$P$11,$Q$11,$D658/$AE$11)</f>
        <v>0.42488563482126157</v>
      </c>
      <c r="G658" s="18" cm="1">
        <f t="array" ref="G658">ABCCob($O$12,$P$12,$Q$12,$D658/$AE$12)</f>
        <v>0.28922477872653607</v>
      </c>
      <c r="H658" s="18" cm="1">
        <f t="array" ref="H658">ABCCob($O$13,$P$13,$Q$13,$D658/$AE$13)</f>
        <v>0.1207426428693312</v>
      </c>
      <c r="I658" s="18" t="e" cm="1">
        <f t="array" ref="I658">ABCCob($O$14,$P$14,$Q$14,$D658/$AE$14)</f>
        <v>#VALUE!</v>
      </c>
      <c r="J658" s="18" t="e" cm="1">
        <f t="array" ref="J658">ABCCob($O$15,$P$15,$Q$15,$D658/$AE$15)</f>
        <v>#VALUE!</v>
      </c>
      <c r="K658" s="18" t="e" cm="1">
        <f t="array" ref="K658">ABCCob($O$16,$P$16,$Q$16,$D658/$AE$16)</f>
        <v>#VALUE!</v>
      </c>
      <c r="L658" s="18" t="e" cm="1">
        <f t="array" ref="L658">ABCCob($O$17,$P$17,$Q$17,$D658/$AE$17)</f>
        <v>#VALUE!</v>
      </c>
    </row>
    <row r="659" spans="2:12" x14ac:dyDescent="0.3">
      <c r="B659">
        <v>374</v>
      </c>
      <c r="D659" s="15">
        <f t="shared" si="21"/>
        <v>561561.56156156154</v>
      </c>
      <c r="E659" s="18" cm="1">
        <f t="array" ref="E659">ABCCob($O$10,$P$10,$Q$10,$D659/$AE$10)</f>
        <v>0.7346587739743391</v>
      </c>
      <c r="F659" s="18" cm="1">
        <f t="array" ref="F659">ABCCob($O$11,$P$11,$Q$11,$D659/$AE$11)</f>
        <v>0.4244203259164292</v>
      </c>
      <c r="G659" s="18" cm="1">
        <f t="array" ref="G659">ABCCob($O$12,$P$12,$Q$12,$D659/$AE$12)</f>
        <v>0.28887569963300685</v>
      </c>
      <c r="H659" s="18" cm="1">
        <f t="array" ref="H659">ABCCob($O$13,$P$13,$Q$13,$D659/$AE$13)</f>
        <v>0.12063077124729953</v>
      </c>
      <c r="I659" s="18" t="e" cm="1">
        <f t="array" ref="I659">ABCCob($O$14,$P$14,$Q$14,$D659/$AE$14)</f>
        <v>#VALUE!</v>
      </c>
      <c r="J659" s="18" t="e" cm="1">
        <f t="array" ref="J659">ABCCob($O$15,$P$15,$Q$15,$D659/$AE$15)</f>
        <v>#VALUE!</v>
      </c>
      <c r="K659" s="18" t="e" cm="1">
        <f t="array" ref="K659">ABCCob($O$16,$P$16,$Q$16,$D659/$AE$16)</f>
        <v>#VALUE!</v>
      </c>
      <c r="L659" s="18" t="e" cm="1">
        <f t="array" ref="L659">ABCCob($O$17,$P$17,$Q$17,$D659/$AE$17)</f>
        <v>#VALUE!</v>
      </c>
    </row>
    <row r="660" spans="2:12" x14ac:dyDescent="0.3">
      <c r="B660">
        <v>373</v>
      </c>
      <c r="D660" s="15">
        <f t="shared" si="21"/>
        <v>560060.06006006012</v>
      </c>
      <c r="E660" s="18" cm="1">
        <f t="array" ref="E660">ABCCob($O$10,$P$10,$Q$10,$D660/$AE$10)</f>
        <v>0.73440124895073278</v>
      </c>
      <c r="F660" s="18" cm="1">
        <f t="array" ref="F660">ABCCob($O$11,$P$11,$Q$11,$D660/$AE$11)</f>
        <v>0.42395354557956916</v>
      </c>
      <c r="G660" s="18" cm="1">
        <f t="array" ref="G660">ABCCob($O$12,$P$12,$Q$12,$D660/$AE$12)</f>
        <v>0.28852542551749694</v>
      </c>
      <c r="H660" s="18" cm="1">
        <f t="array" ref="H660">ABCCob($O$13,$P$13,$Q$13,$D660/$AE$13)</f>
        <v>0.12051852505194718</v>
      </c>
      <c r="I660" s="18" t="e" cm="1">
        <f t="array" ref="I660">ABCCob($O$14,$P$14,$Q$14,$D660/$AE$14)</f>
        <v>#VALUE!</v>
      </c>
      <c r="J660" s="18" t="e" cm="1">
        <f t="array" ref="J660">ABCCob($O$15,$P$15,$Q$15,$D660/$AE$15)</f>
        <v>#VALUE!</v>
      </c>
      <c r="K660" s="18" t="e" cm="1">
        <f t="array" ref="K660">ABCCob($O$16,$P$16,$Q$16,$D660/$AE$16)</f>
        <v>#VALUE!</v>
      </c>
      <c r="L660" s="18" t="e" cm="1">
        <f t="array" ref="L660">ABCCob($O$17,$P$17,$Q$17,$D660/$AE$17)</f>
        <v>#VALUE!</v>
      </c>
    </row>
    <row r="661" spans="2:12" x14ac:dyDescent="0.3">
      <c r="B661">
        <v>372</v>
      </c>
      <c r="D661" s="15">
        <f t="shared" si="21"/>
        <v>558558.55855855858</v>
      </c>
      <c r="E661" s="18" cm="1">
        <f t="array" ref="E661">ABCCob($O$10,$P$10,$Q$10,$D661/$AE$10)</f>
        <v>0.73414258393658494</v>
      </c>
      <c r="F661" s="18" cm="1">
        <f t="array" ref="F661">ABCCob($O$11,$P$11,$Q$11,$D661/$AE$11)</f>
        <v>0.42348528682736347</v>
      </c>
      <c r="G661" s="18" cm="1">
        <f t="array" ref="G661">ABCCob($O$12,$P$12,$Q$12,$D661/$AE$12)</f>
        <v>0.28817395073885926</v>
      </c>
      <c r="H661" s="18" cm="1">
        <f t="array" ref="H661">ABCCob($O$13,$P$13,$Q$13,$D661/$AE$13)</f>
        <v>0.12040590235561871</v>
      </c>
      <c r="I661" s="18" t="e" cm="1">
        <f t="array" ref="I661">ABCCob($O$14,$P$14,$Q$14,$D661/$AE$14)</f>
        <v>#VALUE!</v>
      </c>
      <c r="J661" s="18" t="e" cm="1">
        <f t="array" ref="J661">ABCCob($O$15,$P$15,$Q$15,$D661/$AE$15)</f>
        <v>#VALUE!</v>
      </c>
      <c r="K661" s="18" t="e" cm="1">
        <f t="array" ref="K661">ABCCob($O$16,$P$16,$Q$16,$D661/$AE$16)</f>
        <v>#VALUE!</v>
      </c>
      <c r="L661" s="18" t="e" cm="1">
        <f t="array" ref="L661">ABCCob($O$17,$P$17,$Q$17,$D661/$AE$17)</f>
        <v>#VALUE!</v>
      </c>
    </row>
    <row r="662" spans="2:12" x14ac:dyDescent="0.3">
      <c r="B662">
        <v>371</v>
      </c>
      <c r="D662" s="15">
        <f t="shared" si="21"/>
        <v>557057.05705705704</v>
      </c>
      <c r="E662" s="18" cm="1">
        <f t="array" ref="E662">ABCCob($O$10,$P$10,$Q$10,$D662/$AE$10)</f>
        <v>0.73388277118365464</v>
      </c>
      <c r="F662" s="18" cm="1">
        <f t="array" ref="F662">ABCCob($O$11,$P$11,$Q$11,$D662/$AE$11)</f>
        <v>0.42301554263227448</v>
      </c>
      <c r="G662" s="18" cm="1">
        <f t="array" ref="G662">ABCCob($O$12,$P$12,$Q$12,$D662/$AE$12)</f>
        <v>0.28782126962339838</v>
      </c>
      <c r="H662" s="18" cm="1">
        <f t="array" ref="H662">ABCCob($O$13,$P$13,$Q$13,$D662/$AE$13)</f>
        <v>0.12029290121718217</v>
      </c>
      <c r="I662" s="18" t="e" cm="1">
        <f t="array" ref="I662">ABCCob($O$14,$P$14,$Q$14,$D662/$AE$14)</f>
        <v>#VALUE!</v>
      </c>
      <c r="J662" s="18" t="e" cm="1">
        <f t="array" ref="J662">ABCCob($O$15,$P$15,$Q$15,$D662/$AE$15)</f>
        <v>#VALUE!</v>
      </c>
      <c r="K662" s="18" t="e" cm="1">
        <f t="array" ref="K662">ABCCob($O$16,$P$16,$Q$16,$D662/$AE$16)</f>
        <v>#VALUE!</v>
      </c>
      <c r="L662" s="18" t="e" cm="1">
        <f t="array" ref="L662">ABCCob($O$17,$P$17,$Q$17,$D662/$AE$17)</f>
        <v>#VALUE!</v>
      </c>
    </row>
    <row r="663" spans="2:12" x14ac:dyDescent="0.3">
      <c r="B663">
        <v>370</v>
      </c>
      <c r="D663" s="15">
        <f t="shared" si="21"/>
        <v>555555.5555555555</v>
      </c>
      <c r="E663" s="18" cm="1">
        <f t="array" ref="E663">ABCCob($O$10,$P$10,$Q$10,$D663/$AE$10)</f>
        <v>0.73362180287247791</v>
      </c>
      <c r="F663" s="18" cm="1">
        <f t="array" ref="F663">ABCCob($O$11,$P$11,$Q$11,$D663/$AE$11)</f>
        <v>0.42254430592219361</v>
      </c>
      <c r="G663" s="18" cm="1">
        <f t="array" ref="G663">ABCCob($O$12,$P$12,$Q$12,$D663/$AE$12)</f>
        <v>0.28746737646466275</v>
      </c>
      <c r="H663" s="18" cm="1">
        <f t="array" ref="H663">ABCCob($O$13,$P$13,$Q$13,$D663/$AE$13)</f>
        <v>0.12017951968190947</v>
      </c>
      <c r="I663" s="18" t="e" cm="1">
        <f t="array" ref="I663">ABCCob($O$14,$P$14,$Q$14,$D663/$AE$14)</f>
        <v>#VALUE!</v>
      </c>
      <c r="J663" s="18" t="e" cm="1">
        <f t="array" ref="J663">ABCCob($O$15,$P$15,$Q$15,$D663/$AE$15)</f>
        <v>#VALUE!</v>
      </c>
      <c r="K663" s="18" t="e" cm="1">
        <f t="array" ref="K663">ABCCob($O$16,$P$16,$Q$16,$D663/$AE$16)</f>
        <v>#VALUE!</v>
      </c>
      <c r="L663" s="18" t="e" cm="1">
        <f t="array" ref="L663">ABCCob($O$17,$P$17,$Q$17,$D663/$AE$17)</f>
        <v>#VALUE!</v>
      </c>
    </row>
    <row r="664" spans="2:12" x14ac:dyDescent="0.3">
      <c r="B664">
        <v>369</v>
      </c>
      <c r="D664" s="15">
        <f t="shared" si="21"/>
        <v>554054.05405405408</v>
      </c>
      <c r="E664" s="18" cm="1">
        <f t="array" ref="E664">ABCCob($O$10,$P$10,$Q$10,$D664/$AE$10)</f>
        <v>0.73335967111154177</v>
      </c>
      <c r="F664" s="18" cm="1">
        <f t="array" ref="F664">ABCCob($O$11,$P$11,$Q$11,$D664/$AE$11)</f>
        <v>0.42207156958008857</v>
      </c>
      <c r="G664" s="18" cm="1">
        <f t="array" ref="G664">ABCCob($O$12,$P$12,$Q$12,$D664/$AE$12)</f>
        <v>0.28711226552323604</v>
      </c>
      <c r="H664" s="18" cm="1">
        <f t="array" ref="H664">ABCCob($O$13,$P$13,$Q$13,$D664/$AE$13)</f>
        <v>0.1200657557813553</v>
      </c>
      <c r="I664" s="18" t="e" cm="1">
        <f t="array" ref="I664">ABCCob($O$14,$P$14,$Q$14,$D664/$AE$14)</f>
        <v>#VALUE!</v>
      </c>
      <c r="J664" s="18" t="e" cm="1">
        <f t="array" ref="J664">ABCCob($O$15,$P$15,$Q$15,$D664/$AE$15)</f>
        <v>#VALUE!</v>
      </c>
      <c r="K664" s="18" t="e" cm="1">
        <f t="array" ref="K664">ABCCob($O$16,$P$16,$Q$16,$D664/$AE$16)</f>
        <v>#VALUE!</v>
      </c>
      <c r="L664" s="18" t="e" cm="1">
        <f t="array" ref="L664">ABCCob($O$17,$P$17,$Q$17,$D664/$AE$17)</f>
        <v>#VALUE!</v>
      </c>
    </row>
    <row r="665" spans="2:12" x14ac:dyDescent="0.3">
      <c r="B665">
        <v>368</v>
      </c>
      <c r="D665" s="15">
        <f t="shared" si="21"/>
        <v>552552.55255255254</v>
      </c>
      <c r="E665" s="18" cm="1">
        <f t="array" ref="E665">ABCCob($O$10,$P$10,$Q$10,$D665/$AE$10)</f>
        <v>0.73309636793644506</v>
      </c>
      <c r="F665" s="18" cm="1">
        <f t="array" ref="F665">ABCCob($O$11,$P$11,$Q$11,$D665/$AE$11)</f>
        <v>0.42159732644364573</v>
      </c>
      <c r="G665" s="18" cm="1">
        <f t="array" ref="G665">ABCCob($O$12,$P$12,$Q$12,$D665/$AE$12)</f>
        <v>0.28675593102652758</v>
      </c>
      <c r="H665" s="18" cm="1">
        <f t="array" ref="H665">ABCCob($O$13,$P$13,$Q$13,$D665/$AE$13)</f>
        <v>0.11995160753323465</v>
      </c>
      <c r="I665" s="18" t="e" cm="1">
        <f t="array" ref="I665">ABCCob($O$14,$P$14,$Q$14,$D665/$AE$14)</f>
        <v>#VALUE!</v>
      </c>
      <c r="J665" s="18" t="e" cm="1">
        <f t="array" ref="J665">ABCCob($O$15,$P$15,$Q$15,$D665/$AE$15)</f>
        <v>#VALUE!</v>
      </c>
      <c r="K665" s="18" t="e" cm="1">
        <f t="array" ref="K665">ABCCob($O$16,$P$16,$Q$16,$D665/$AE$16)</f>
        <v>#VALUE!</v>
      </c>
      <c r="L665" s="18" t="e" cm="1">
        <f t="array" ref="L665">ABCCob($O$17,$P$17,$Q$17,$D665/$AE$17)</f>
        <v>#VALUE!</v>
      </c>
    </row>
    <row r="666" spans="2:12" x14ac:dyDescent="0.3">
      <c r="B666">
        <v>367</v>
      </c>
      <c r="D666" s="15">
        <f t="shared" si="21"/>
        <v>551051.05105105101</v>
      </c>
      <c r="E666" s="18" cm="1">
        <f t="array" ref="E666">ABCCob($O$10,$P$10,$Q$10,$D666/$AE$10)</f>
        <v>0.73283188530904841</v>
      </c>
      <c r="F666" s="18" cm="1">
        <f t="array" ref="F666">ABCCob($O$11,$P$11,$Q$11,$D666/$AE$11)</f>
        <v>0.42112156930491024</v>
      </c>
      <c r="G666" s="18" cm="1">
        <f t="array" ref="G666">ABCCob($O$12,$P$12,$Q$12,$D666/$AE$12)</f>
        <v>0.28639836716856099</v>
      </c>
      <c r="H666" s="18" cm="1">
        <f t="array" ref="H666">ABCCob($O$13,$P$13,$Q$13,$D666/$AE$13)</f>
        <v>0.11983707294129926</v>
      </c>
      <c r="I666" s="18" t="e" cm="1">
        <f t="array" ref="I666">ABCCob($O$14,$P$14,$Q$14,$D666/$AE$14)</f>
        <v>#VALUE!</v>
      </c>
      <c r="J666" s="18" t="e" cm="1">
        <f t="array" ref="J666">ABCCob($O$15,$P$15,$Q$15,$D666/$AE$15)</f>
        <v>#VALUE!</v>
      </c>
      <c r="K666" s="18" t="e" cm="1">
        <f t="array" ref="K666">ABCCob($O$16,$P$16,$Q$16,$D666/$AE$16)</f>
        <v>#VALUE!</v>
      </c>
      <c r="L666" s="18" t="e" cm="1">
        <f t="array" ref="L666">ABCCob($O$17,$P$17,$Q$17,$D666/$AE$17)</f>
        <v>#VALUE!</v>
      </c>
    </row>
    <row r="667" spans="2:12" x14ac:dyDescent="0.3">
      <c r="B667">
        <v>366</v>
      </c>
      <c r="D667" s="15">
        <f t="shared" si="21"/>
        <v>549549.54954954959</v>
      </c>
      <c r="E667" s="18" cm="1">
        <f t="array" ref="E667">ABCCob($O$10,$P$10,$Q$10,$D667/$AE$10)</f>
        <v>0.73256621511661169</v>
      </c>
      <c r="F667" s="18" cm="1">
        <f t="array" ref="F667">ABCCob($O$11,$P$11,$Q$11,$D667/$AE$11)</f>
        <v>0.42064429090992206</v>
      </c>
      <c r="G667" s="18" cm="1">
        <f t="array" ref="G667">ABCCob($O$12,$P$12,$Q$12,$D667/$AE$12)</f>
        <v>0.28603956810976205</v>
      </c>
      <c r="H667" s="18" cm="1">
        <f t="array" ref="H667">ABCCob($O$13,$P$13,$Q$13,$D667/$AE$13)</f>
        <v>0.11972214999521248</v>
      </c>
      <c r="I667" s="18" t="e" cm="1">
        <f t="array" ref="I667">ABCCob($O$14,$P$14,$Q$14,$D667/$AE$14)</f>
        <v>#VALUE!</v>
      </c>
      <c r="J667" s="18" t="e" cm="1">
        <f t="array" ref="J667">ABCCob($O$15,$P$15,$Q$15,$D667/$AE$15)</f>
        <v>#VALUE!</v>
      </c>
      <c r="K667" s="18" t="e" cm="1">
        <f t="array" ref="K667">ABCCob($O$16,$P$16,$Q$16,$D667/$AE$16)</f>
        <v>#VALUE!</v>
      </c>
      <c r="L667" s="18" t="e" cm="1">
        <f t="array" ref="L667">ABCCob($O$17,$P$17,$Q$17,$D667/$AE$17)</f>
        <v>#VALUE!</v>
      </c>
    </row>
    <row r="668" spans="2:12" x14ac:dyDescent="0.3">
      <c r="B668">
        <v>365</v>
      </c>
      <c r="D668" s="15">
        <f t="shared" si="21"/>
        <v>548048.04804804805</v>
      </c>
      <c r="E668" s="18" cm="1">
        <f t="array" ref="E668">ABCCob($O$10,$P$10,$Q$10,$D668/$AE$10)</f>
        <v>0.73229934917091932</v>
      </c>
      <c r="F668" s="18" cm="1">
        <f t="array" ref="F668">ABCCob($O$11,$P$11,$Q$11,$D668/$AE$11)</f>
        <v>0.42016548395834874</v>
      </c>
      <c r="G668" s="18" cm="1">
        <f t="array" ref="G668">ABCCob($O$12,$P$12,$Q$12,$D668/$AE$12)</f>
        <v>0.2856795279767449</v>
      </c>
      <c r="H668" s="18" cm="1">
        <f t="array" ref="H668">ABCCob($O$13,$P$13,$Q$13,$D668/$AE$13)</f>
        <v>0.11960683667042288</v>
      </c>
      <c r="I668" s="18" t="e" cm="1">
        <f t="array" ref="I668">ABCCob($O$14,$P$14,$Q$14,$D668/$AE$14)</f>
        <v>#VALUE!</v>
      </c>
      <c r="J668" s="18" t="e" cm="1">
        <f t="array" ref="J668">ABCCob($O$15,$P$15,$Q$15,$D668/$AE$15)</f>
        <v>#VALUE!</v>
      </c>
      <c r="K668" s="18" t="e" cm="1">
        <f t="array" ref="K668">ABCCob($O$16,$P$16,$Q$16,$D668/$AE$16)</f>
        <v>#VALUE!</v>
      </c>
      <c r="L668" s="18" t="e" cm="1">
        <f t="array" ref="L668">ABCCob($O$17,$P$17,$Q$17,$D668/$AE$17)</f>
        <v>#VALUE!</v>
      </c>
    </row>
    <row r="669" spans="2:12" x14ac:dyDescent="0.3">
      <c r="B669">
        <v>364</v>
      </c>
      <c r="D669" s="15">
        <f t="shared" si="21"/>
        <v>546546.54654654651</v>
      </c>
      <c r="E669" s="18" cm="1">
        <f t="array" ref="E669">ABCCob($O$10,$P$10,$Q$10,$D669/$AE$10)</f>
        <v>0.73203127920739375</v>
      </c>
      <c r="F669" s="18" cm="1">
        <f t="array" ref="F669">ABCCob($O$11,$P$11,$Q$11,$D669/$AE$11)</f>
        <v>0.41968514110311445</v>
      </c>
      <c r="G669" s="18" cm="1">
        <f t="array" ref="G669">ABCCob($O$12,$P$12,$Q$12,$D669/$AE$12)</f>
        <v>0.28531824086209745</v>
      </c>
      <c r="H669" s="18" cm="1">
        <f t="array" ref="H669">ABCCob($O$13,$P$13,$Q$13,$D669/$AE$13)</f>
        <v>0.11949113092803641</v>
      </c>
      <c r="I669" s="18" t="e" cm="1">
        <f t="array" ref="I669">ABCCob($O$14,$P$14,$Q$14,$D669/$AE$14)</f>
        <v>#VALUE!</v>
      </c>
      <c r="J669" s="18" t="e" cm="1">
        <f t="array" ref="J669">ABCCob($O$15,$P$15,$Q$15,$D669/$AE$15)</f>
        <v>#VALUE!</v>
      </c>
      <c r="K669" s="18" t="e" cm="1">
        <f t="array" ref="K669">ABCCob($O$16,$P$16,$Q$16,$D669/$AE$16)</f>
        <v>#VALUE!</v>
      </c>
      <c r="L669" s="18" t="e" cm="1">
        <f t="array" ref="L669">ABCCob($O$17,$P$17,$Q$17,$D669/$AE$17)</f>
        <v>#VALUE!</v>
      </c>
    </row>
    <row r="670" spans="2:12" x14ac:dyDescent="0.3">
      <c r="B670">
        <v>363</v>
      </c>
      <c r="D670" s="15">
        <f t="shared" si="21"/>
        <v>545045.04504504509</v>
      </c>
      <c r="E670" s="18" cm="1">
        <f t="array" ref="E670">ABCCob($O$10,$P$10,$Q$10,$D670/$AE$10)</f>
        <v>0.73176199688419563</v>
      </c>
      <c r="F670" s="18" cm="1">
        <f t="array" ref="F670">ABCCob($O$11,$P$11,$Q$11,$D670/$AE$11)</f>
        <v>0.41920325495002597</v>
      </c>
      <c r="G670" s="18" cm="1">
        <f t="array" ref="G670">ABCCob($O$12,$P$12,$Q$12,$D670/$AE$12)</f>
        <v>0.28495570082416533</v>
      </c>
      <c r="H670" s="18" cm="1">
        <f t="array" ref="H670">ABCCob($O$13,$P$13,$Q$13,$D670/$AE$13)</f>
        <v>0.11937503071468726</v>
      </c>
      <c r="I670" s="18" t="e" cm="1">
        <f t="array" ref="I670">ABCCob($O$14,$P$14,$Q$14,$D670/$AE$14)</f>
        <v>#VALUE!</v>
      </c>
      <c r="J670" s="18" t="e" cm="1">
        <f t="array" ref="J670">ABCCob($O$15,$P$15,$Q$15,$D670/$AE$15)</f>
        <v>#VALUE!</v>
      </c>
      <c r="K670" s="18" t="e" cm="1">
        <f t="array" ref="K670">ABCCob($O$16,$P$16,$Q$16,$D670/$AE$16)</f>
        <v>#VALUE!</v>
      </c>
      <c r="L670" s="18" t="e" cm="1">
        <f t="array" ref="L670">ABCCob($O$17,$P$17,$Q$17,$D670/$AE$17)</f>
        <v>#VALUE!</v>
      </c>
    </row>
    <row r="671" spans="2:12" x14ac:dyDescent="0.3">
      <c r="B671">
        <v>362</v>
      </c>
      <c r="D671" s="15">
        <f t="shared" si="21"/>
        <v>543543.54354354355</v>
      </c>
      <c r="E671" s="18" cm="1">
        <f t="array" ref="E671">ABCCob($O$10,$P$10,$Q$10,$D671/$AE$10)</f>
        <v>0.73149149378131095</v>
      </c>
      <c r="F671" s="18" cm="1">
        <f t="array" ref="F671">ABCCob($O$11,$P$11,$Q$11,$D671/$AE$11)</f>
        <v>0.41871981805739422</v>
      </c>
      <c r="G671" s="18" cm="1">
        <f t="array" ref="G671">ABCCob($O$12,$P$12,$Q$12,$D671/$AE$12)</f>
        <v>0.2845919018868342</v>
      </c>
      <c r="H671" s="18" cm="1">
        <f t="array" ref="H671">ABCCob($O$13,$P$13,$Q$13,$D671/$AE$13)</f>
        <v>0.1192585339624072</v>
      </c>
      <c r="I671" s="18" t="e" cm="1">
        <f t="array" ref="I671">ABCCob($O$14,$P$14,$Q$14,$D671/$AE$14)</f>
        <v>#VALUE!</v>
      </c>
      <c r="J671" s="18" t="e" cm="1">
        <f t="array" ref="J671">ABCCob($O$15,$P$15,$Q$15,$D671/$AE$15)</f>
        <v>#VALUE!</v>
      </c>
      <c r="K671" s="18" t="e" cm="1">
        <f t="array" ref="K671">ABCCob($O$16,$P$16,$Q$16,$D671/$AE$16)</f>
        <v>#VALUE!</v>
      </c>
      <c r="L671" s="18" t="e" cm="1">
        <f t="array" ref="L671">ABCCob($O$17,$P$17,$Q$17,$D671/$AE$17)</f>
        <v>#VALUE!</v>
      </c>
    </row>
    <row r="672" spans="2:12" x14ac:dyDescent="0.3">
      <c r="B672">
        <v>361</v>
      </c>
      <c r="D672" s="15">
        <f t="shared" si="21"/>
        <v>542042.04204204201</v>
      </c>
      <c r="E672" s="18" cm="1">
        <f t="array" ref="E672">ABCCob($O$10,$P$10,$Q$10,$D672/$AE$10)</f>
        <v>0.73121976139962674</v>
      </c>
      <c r="F672" s="18" cm="1">
        <f t="array" ref="F672">ABCCob($O$11,$P$11,$Q$11,$D672/$AE$11)</f>
        <v>0.41823482293565317</v>
      </c>
      <c r="G672" s="18" cm="1">
        <f t="array" ref="G672">ABCCob($O$12,$P$12,$Q$12,$D672/$AE$12)</f>
        <v>0.28422683803931187</v>
      </c>
      <c r="H672" s="18" cm="1">
        <f t="array" ref="H672">ABCCob($O$13,$P$13,$Q$13,$D672/$AE$13)</f>
        <v>0.1191416385884935</v>
      </c>
      <c r="I672" s="18" t="e" cm="1">
        <f t="array" ref="I672">ABCCob($O$14,$P$14,$Q$14,$D672/$AE$14)</f>
        <v>#VALUE!</v>
      </c>
      <c r="J672" s="18" t="e" cm="1">
        <f t="array" ref="J672">ABCCob($O$15,$P$15,$Q$15,$D672/$AE$15)</f>
        <v>#VALUE!</v>
      </c>
      <c r="K672" s="18" t="e" cm="1">
        <f t="array" ref="K672">ABCCob($O$16,$P$16,$Q$16,$D672/$AE$16)</f>
        <v>#VALUE!</v>
      </c>
      <c r="L672" s="18" t="e" cm="1">
        <f t="array" ref="L672">ABCCob($O$17,$P$17,$Q$17,$D672/$AE$17)</f>
        <v>#VALUE!</v>
      </c>
    </row>
    <row r="673" spans="2:12" x14ac:dyDescent="0.3">
      <c r="B673">
        <v>360</v>
      </c>
      <c r="D673" s="15">
        <f t="shared" si="21"/>
        <v>540540.54054054047</v>
      </c>
      <c r="E673" s="18" cm="1">
        <f t="array" ref="E673">ABCCob($O$10,$P$10,$Q$10,$D673/$AE$10)</f>
        <v>0.73094679115999084</v>
      </c>
      <c r="F673" s="18" cm="1">
        <f t="array" ref="F673">ABCCob($O$11,$P$11,$Q$11,$D673/$AE$11)</f>
        <v>0.41774826204697424</v>
      </c>
      <c r="G673" s="18" cm="1">
        <f t="array" ref="G673">ABCCob($O$12,$P$12,$Q$12,$D673/$AE$12)</f>
        <v>0.28386050323590789</v>
      </c>
      <c r="H673" s="18" cm="1">
        <f t="array" ref="H673">ABCCob($O$13,$P$13,$Q$13,$D673/$AE$13)</f>
        <v>0.11902434249537545</v>
      </c>
      <c r="I673" s="18" t="e" cm="1">
        <f t="array" ref="I673">ABCCob($O$14,$P$14,$Q$14,$D673/$AE$14)</f>
        <v>#VALUE!</v>
      </c>
      <c r="J673" s="18" t="e" cm="1">
        <f t="array" ref="J673">ABCCob($O$15,$P$15,$Q$15,$D673/$AE$15)</f>
        <v>#VALUE!</v>
      </c>
      <c r="K673" s="18" t="e" cm="1">
        <f t="array" ref="K673">ABCCob($O$16,$P$16,$Q$16,$D673/$AE$16)</f>
        <v>#VALUE!</v>
      </c>
      <c r="L673" s="18" t="e" cm="1">
        <f t="array" ref="L673">ABCCob($O$17,$P$17,$Q$17,$D673/$AE$17)</f>
        <v>#VALUE!</v>
      </c>
    </row>
    <row r="674" spans="2:12" x14ac:dyDescent="0.3">
      <c r="B674">
        <v>359</v>
      </c>
      <c r="D674" s="15">
        <f t="shared" ref="D674:D737" si="22">(B674/$B$34)*$R$6</f>
        <v>539039.03903903905</v>
      </c>
      <c r="E674" s="18" cm="1">
        <f t="array" ref="E674">ABCCob($O$10,$P$10,$Q$10,$D674/$AE$10)</f>
        <v>0.73067257440226097</v>
      </c>
      <c r="F674" s="18" cm="1">
        <f t="array" ref="F674">ABCCob($O$11,$P$11,$Q$11,$D674/$AE$11)</f>
        <v>0.41726012780487748</v>
      </c>
      <c r="G674" s="18" cm="1">
        <f t="array" ref="G674">ABCCob($O$12,$P$12,$Q$12,$D674/$AE$12)</f>
        <v>0.28349289139581296</v>
      </c>
      <c r="H674" s="18" cm="1">
        <f t="array" ref="H674">ABCCob($O$13,$P$13,$Q$13,$D674/$AE$13)</f>
        <v>0.11890664357047935</v>
      </c>
      <c r="I674" s="18" t="e" cm="1">
        <f t="array" ref="I674">ABCCob($O$14,$P$14,$Q$14,$D674/$AE$14)</f>
        <v>#VALUE!</v>
      </c>
      <c r="J674" s="18" t="e" cm="1">
        <f t="array" ref="J674">ABCCob($O$15,$P$15,$Q$15,$D674/$AE$15)</f>
        <v>#VALUE!</v>
      </c>
      <c r="K674" s="18" t="e" cm="1">
        <f t="array" ref="K674">ABCCob($O$16,$P$16,$Q$16,$D674/$AE$16)</f>
        <v>#VALUE!</v>
      </c>
      <c r="L674" s="18" t="e" cm="1">
        <f t="array" ref="L674">ABCCob($O$17,$P$17,$Q$17,$D674/$AE$17)</f>
        <v>#VALUE!</v>
      </c>
    </row>
    <row r="675" spans="2:12" x14ac:dyDescent="0.3">
      <c r="B675">
        <v>358</v>
      </c>
      <c r="D675" s="15">
        <f t="shared" si="22"/>
        <v>537537.53753753752</v>
      </c>
      <c r="E675" s="18" cm="1">
        <f t="array" ref="E675">ABCCob($O$10,$P$10,$Q$10,$D675/$AE$10)</f>
        <v>0.73039710238433808</v>
      </c>
      <c r="F675" s="18" cm="1">
        <f t="array" ref="F675">ABCCob($O$11,$P$11,$Q$11,$D675/$AE$11)</f>
        <v>0.41677041257383857</v>
      </c>
      <c r="G675" s="18" cm="1">
        <f t="array" ref="G675">ABCCob($O$12,$P$12,$Q$12,$D675/$AE$12)</f>
        <v>0.28312399640287622</v>
      </c>
      <c r="H675" s="18" cm="1">
        <f t="array" ref="H675">ABCCob($O$13,$P$13,$Q$13,$D675/$AE$13)</f>
        <v>0.11878853968609199</v>
      </c>
      <c r="I675" s="18" t="e" cm="1">
        <f t="array" ref="I675">ABCCob($O$14,$P$14,$Q$14,$D675/$AE$14)</f>
        <v>#VALUE!</v>
      </c>
      <c r="J675" s="18" t="e" cm="1">
        <f t="array" ref="J675">ABCCob($O$15,$P$15,$Q$15,$D675/$AE$15)</f>
        <v>#VALUE!</v>
      </c>
      <c r="K675" s="18" t="e" cm="1">
        <f t="array" ref="K675">ABCCob($O$16,$P$16,$Q$16,$D675/$AE$16)</f>
        <v>#VALUE!</v>
      </c>
      <c r="L675" s="18" t="e" cm="1">
        <f t="array" ref="L675">ABCCob($O$17,$P$17,$Q$17,$D675/$AE$17)</f>
        <v>#VALUE!</v>
      </c>
    </row>
    <row r="676" spans="2:12" x14ac:dyDescent="0.3">
      <c r="B676">
        <v>357</v>
      </c>
      <c r="D676" s="15">
        <f t="shared" si="22"/>
        <v>536036.03603603598</v>
      </c>
      <c r="E676" s="18" cm="1">
        <f t="array" ref="E676">ABCCob($O$10,$P$10,$Q$10,$D676/$AE$10)</f>
        <v>0.73012036628118704</v>
      </c>
      <c r="F676" s="18" cm="1">
        <f t="array" ref="F676">ABCCob($O$11,$P$11,$Q$11,$D676/$AE$11)</f>
        <v>0.41627910866889256</v>
      </c>
      <c r="G676" s="18" cm="1">
        <f t="array" ref="G676">ABCCob($O$12,$P$12,$Q$12,$D676/$AE$12)</f>
        <v>0.2827538121053822</v>
      </c>
      <c r="H676" s="18" cm="1">
        <f t="array" ref="H676">ABCCob($O$13,$P$13,$Q$13,$D676/$AE$13)</f>
        <v>0.11867002869922268</v>
      </c>
      <c r="I676" s="18" t="e" cm="1">
        <f t="array" ref="I676">ABCCob($O$14,$P$14,$Q$14,$D676/$AE$14)</f>
        <v>#VALUE!</v>
      </c>
      <c r="J676" s="18" t="e" cm="1">
        <f t="array" ref="J676">ABCCob($O$15,$P$15,$Q$15,$D676/$AE$15)</f>
        <v>#VALUE!</v>
      </c>
      <c r="K676" s="18" t="e" cm="1">
        <f t="array" ref="K676">ABCCob($O$16,$P$16,$Q$16,$D676/$AE$16)</f>
        <v>#VALUE!</v>
      </c>
      <c r="L676" s="18" t="e" cm="1">
        <f t="array" ref="L676">ABCCob($O$17,$P$17,$Q$17,$D676/$AE$17)</f>
        <v>#VALUE!</v>
      </c>
    </row>
    <row r="677" spans="2:12" x14ac:dyDescent="0.3">
      <c r="B677">
        <v>356</v>
      </c>
      <c r="D677" s="15">
        <f t="shared" si="22"/>
        <v>534534.53453453456</v>
      </c>
      <c r="E677" s="18" cm="1">
        <f t="array" ref="E677">ABCCob($O$10,$P$10,$Q$10,$D677/$AE$10)</f>
        <v>0.72984235718384205</v>
      </c>
      <c r="F677" s="18" cm="1">
        <f t="array" ref="F677">ABCCob($O$11,$P$11,$Q$11,$D677/$AE$11)</f>
        <v>0.41578620835523306</v>
      </c>
      <c r="G677" s="18" cm="1">
        <f t="array" ref="G677">ABCCob($O$12,$P$12,$Q$12,$D677/$AE$12)</f>
        <v>0.28238233231582577</v>
      </c>
      <c r="H677" s="18" cm="1">
        <f t="array" ref="H677">ABCCob($O$13,$P$13,$Q$13,$D677/$AE$13)</f>
        <v>0.11855110845146367</v>
      </c>
      <c r="I677" s="18" t="e" cm="1">
        <f t="array" ref="I677">ABCCob($O$14,$P$14,$Q$14,$D677/$AE$14)</f>
        <v>#VALUE!</v>
      </c>
      <c r="J677" s="18" t="e" cm="1">
        <f t="array" ref="J677">ABCCob($O$15,$P$15,$Q$15,$D677/$AE$15)</f>
        <v>#VALUE!</v>
      </c>
      <c r="K677" s="18" t="e" cm="1">
        <f t="array" ref="K677">ABCCob($O$16,$P$16,$Q$16,$D677/$AE$16)</f>
        <v>#VALUE!</v>
      </c>
      <c r="L677" s="18" t="e" cm="1">
        <f t="array" ref="L677">ABCCob($O$17,$P$17,$Q$17,$D677/$AE$17)</f>
        <v>#VALUE!</v>
      </c>
    </row>
    <row r="678" spans="2:12" x14ac:dyDescent="0.3">
      <c r="B678">
        <v>355</v>
      </c>
      <c r="D678" s="15">
        <f t="shared" si="22"/>
        <v>533033.03303303302</v>
      </c>
      <c r="E678" s="18" cm="1">
        <f t="array" ref="E678">ABCCob($O$10,$P$10,$Q$10,$D678/$AE$10)</f>
        <v>0.72956306609839849</v>
      </c>
      <c r="F678" s="18" cm="1">
        <f t="array" ref="F678">ABCCob($O$11,$P$11,$Q$11,$D678/$AE$11)</f>
        <v>0.41529170384780845</v>
      </c>
      <c r="G678" s="18" cm="1">
        <f t="array" ref="G678">ABCCob($O$12,$P$12,$Q$12,$D678/$AE$12)</f>
        <v>0.28200955081068607</v>
      </c>
      <c r="H678" s="18" cm="1">
        <f t="array" ref="H678">ABCCob($O$13,$P$13,$Q$13,$D678/$AE$13)</f>
        <v>0.11843177676884908</v>
      </c>
      <c r="I678" s="18" t="e" cm="1">
        <f t="array" ref="I678">ABCCob($O$14,$P$14,$Q$14,$D678/$AE$14)</f>
        <v>#VALUE!</v>
      </c>
      <c r="J678" s="18" t="e" cm="1">
        <f t="array" ref="J678">ABCCob($O$15,$P$15,$Q$15,$D678/$AE$15)</f>
        <v>#VALUE!</v>
      </c>
      <c r="K678" s="18" t="e" cm="1">
        <f t="array" ref="K678">ABCCob($O$16,$P$16,$Q$16,$D678/$AE$16)</f>
        <v>#VALUE!</v>
      </c>
      <c r="L678" s="18" t="e" cm="1">
        <f t="array" ref="L678">ABCCob($O$17,$P$17,$Q$17,$D678/$AE$17)</f>
        <v>#VALUE!</v>
      </c>
    </row>
    <row r="679" spans="2:12" x14ac:dyDescent="0.3">
      <c r="B679">
        <v>354</v>
      </c>
      <c r="D679" s="15">
        <f t="shared" si="22"/>
        <v>531531.5315315316</v>
      </c>
      <c r="E679" s="18" cm="1">
        <f t="array" ref="E679">ABCCob($O$10,$P$10,$Q$10,$D679/$AE$10)</f>
        <v>0.72928248394498985</v>
      </c>
      <c r="F679" s="18" cm="1">
        <f t="array" ref="F679">ABCCob($O$11,$P$11,$Q$11,$D679/$AE$11)</f>
        <v>0.41479558731091304</v>
      </c>
      <c r="G679" s="18" cm="1">
        <f t="array" ref="G679">ABCCob($O$12,$P$12,$Q$12,$D679/$AE$12)</f>
        <v>0.28163546133019945</v>
      </c>
      <c r="H679" s="18" cm="1">
        <f t="array" ref="H679">ABCCob($O$13,$P$13,$Q$13,$D679/$AE$13)</f>
        <v>0.11831203146171225</v>
      </c>
      <c r="I679" s="18" t="e" cm="1">
        <f t="array" ref="I679">ABCCob($O$14,$P$14,$Q$14,$D679/$AE$14)</f>
        <v>#VALUE!</v>
      </c>
      <c r="J679" s="18" t="e" cm="1">
        <f t="array" ref="J679">ABCCob($O$15,$P$15,$Q$15,$D679/$AE$15)</f>
        <v>#VALUE!</v>
      </c>
      <c r="K679" s="18" t="e" cm="1">
        <f t="array" ref="K679">ABCCob($O$16,$P$16,$Q$16,$D679/$AE$16)</f>
        <v>#VALUE!</v>
      </c>
      <c r="L679" s="18" t="e" cm="1">
        <f t="array" ref="L679">ABCCob($O$17,$P$17,$Q$17,$D679/$AE$17)</f>
        <v>#VALUE!</v>
      </c>
    </row>
    <row r="680" spans="2:12" x14ac:dyDescent="0.3">
      <c r="B680">
        <v>353</v>
      </c>
      <c r="D680" s="15">
        <f t="shared" si="22"/>
        <v>530030.03003002994</v>
      </c>
      <c r="E680" s="18" cm="1">
        <f t="array" ref="E680">ABCCob($O$10,$P$10,$Q$10,$D680/$AE$10)</f>
        <v>0.72900060155674951</v>
      </c>
      <c r="F680" s="18" cm="1">
        <f t="array" ref="F680">ABCCob($O$11,$P$11,$Q$11,$D680/$AE$11)</f>
        <v>0.4142978508577751</v>
      </c>
      <c r="G680" s="18" cm="1">
        <f t="array" ref="G680">ABCCob($O$12,$P$12,$Q$12,$D680/$AE$12)</f>
        <v>0.28126005757813083</v>
      </c>
      <c r="H680" s="18" cm="1">
        <f t="array" ref="H680">ABCCob($O$13,$P$13,$Q$13,$D680/$AE$13)</f>
        <v>0.11819187032454131</v>
      </c>
      <c r="I680" s="18" t="e" cm="1">
        <f t="array" ref="I680">ABCCob($O$14,$P$14,$Q$14,$D680/$AE$14)</f>
        <v>#VALUE!</v>
      </c>
      <c r="J680" s="18" t="e" cm="1">
        <f t="array" ref="J680">ABCCob($O$15,$P$15,$Q$15,$D680/$AE$15)</f>
        <v>#VALUE!</v>
      </c>
      <c r="K680" s="18" t="e" cm="1">
        <f t="array" ref="K680">ABCCob($O$16,$P$16,$Q$16,$D680/$AE$16)</f>
        <v>#VALUE!</v>
      </c>
      <c r="L680" s="18" t="e" cm="1">
        <f t="array" ref="L680">ABCCob($O$17,$P$17,$Q$17,$D680/$AE$17)</f>
        <v>#VALUE!</v>
      </c>
    </row>
    <row r="681" spans="2:12" x14ac:dyDescent="0.3">
      <c r="B681">
        <v>352</v>
      </c>
      <c r="D681" s="15">
        <f t="shared" si="22"/>
        <v>528528.52852852852</v>
      </c>
      <c r="E681" s="18" cm="1">
        <f t="array" ref="E681">ABCCob($O$10,$P$10,$Q$10,$D681/$AE$10)</f>
        <v>0.72871740967875764</v>
      </c>
      <c r="F681" s="18" cm="1">
        <f t="array" ref="F681">ABCCob($O$11,$P$11,$Q$11,$D681/$AE$11)</f>
        <v>0.4137984865501409</v>
      </c>
      <c r="G681" s="18" cm="1">
        <f t="array" ref="G681">ABCCob($O$12,$P$12,$Q$12,$D681/$AE$12)</f>
        <v>0.28088333322154402</v>
      </c>
      <c r="H681" s="18" cm="1">
        <f t="array" ref="H681">ABCCob($O$13,$P$13,$Q$13,$D681/$AE$13)</f>
        <v>0.11807129113583356</v>
      </c>
      <c r="I681" s="18" t="e" cm="1">
        <f t="array" ref="I681">ABCCob($O$14,$P$14,$Q$14,$D681/$AE$14)</f>
        <v>#VALUE!</v>
      </c>
      <c r="J681" s="18" t="e" cm="1">
        <f t="array" ref="J681">ABCCob($O$15,$P$15,$Q$15,$D681/$AE$15)</f>
        <v>#VALUE!</v>
      </c>
      <c r="K681" s="18" t="e" cm="1">
        <f t="array" ref="K681">ABCCob($O$16,$P$16,$Q$16,$D681/$AE$16)</f>
        <v>#VALUE!</v>
      </c>
      <c r="L681" s="18" t="e" cm="1">
        <f t="array" ref="L681">ABCCob($O$17,$P$17,$Q$17,$D681/$AE$17)</f>
        <v>#VALUE!</v>
      </c>
    </row>
    <row r="682" spans="2:12" x14ac:dyDescent="0.3">
      <c r="B682">
        <v>351</v>
      </c>
      <c r="D682" s="15">
        <f t="shared" si="22"/>
        <v>527027.0270270271</v>
      </c>
      <c r="E682" s="18" cm="1">
        <f t="array" ref="E682">ABCCob($O$10,$P$10,$Q$10,$D682/$AE$10)</f>
        <v>0.72843289896697261</v>
      </c>
      <c r="F682" s="18" cm="1">
        <f t="array" ref="F682">ABCCob($O$11,$P$11,$Q$11,$D682/$AE$11)</f>
        <v>0.41329748639785385</v>
      </c>
      <c r="G682" s="18" cm="1">
        <f t="array" ref="G682">ABCCob($O$12,$P$12,$Q$12,$D682/$AE$12)</f>
        <v>0.28050528189057061</v>
      </c>
      <c r="H682" s="18" cm="1">
        <f t="array" ref="H682">ABCCob($O$13,$P$13,$Q$13,$D682/$AE$13)</f>
        <v>0.11795029165794768</v>
      </c>
      <c r="I682" s="18" t="e" cm="1">
        <f t="array" ref="I682">ABCCob($O$14,$P$14,$Q$14,$D682/$AE$14)</f>
        <v>#VALUE!</v>
      </c>
      <c r="J682" s="18" t="e" cm="1">
        <f t="array" ref="J682">ABCCob($O$15,$P$15,$Q$15,$D682/$AE$15)</f>
        <v>#VALUE!</v>
      </c>
      <c r="K682" s="18" t="e" cm="1">
        <f t="array" ref="K682">ABCCob($O$16,$P$16,$Q$16,$D682/$AE$16)</f>
        <v>#VALUE!</v>
      </c>
      <c r="L682" s="18" t="e" cm="1">
        <f t="array" ref="L682">ABCCob($O$17,$P$17,$Q$17,$D682/$AE$17)</f>
        <v>#VALUE!</v>
      </c>
    </row>
    <row r="683" spans="2:12" x14ac:dyDescent="0.3">
      <c r="B683">
        <v>350</v>
      </c>
      <c r="D683" s="15">
        <f t="shared" si="22"/>
        <v>525525.52552552556</v>
      </c>
      <c r="E683" s="18" cm="1">
        <f t="array" ref="E683">ABCCob($O$10,$P$10,$Q$10,$D683/$AE$10)</f>
        <v>0.72814705998714646</v>
      </c>
      <c r="F683" s="18" cm="1">
        <f t="array" ref="F683">ABCCob($O$11,$P$11,$Q$11,$D683/$AE$11)</f>
        <v>0.41279484235843006</v>
      </c>
      <c r="G683" s="18" cm="1">
        <f t="array" ref="G683">ABCCob($O$12,$P$12,$Q$12,$D683/$AE$12)</f>
        <v>0.28012589717817787</v>
      </c>
      <c r="H683" s="18" cm="1">
        <f t="array" ref="H683">ABCCob($O$13,$P$13,$Q$13,$D683/$AE$13)</f>
        <v>0.11782886963695462</v>
      </c>
      <c r="I683" s="18" t="e" cm="1">
        <f t="array" ref="I683">ABCCob($O$14,$P$14,$Q$14,$D683/$AE$14)</f>
        <v>#VALUE!</v>
      </c>
      <c r="J683" s="18" t="e" cm="1">
        <f t="array" ref="J683">ABCCob($O$15,$P$15,$Q$15,$D683/$AE$15)</f>
        <v>#VALUE!</v>
      </c>
      <c r="K683" s="18" t="e" cm="1">
        <f t="array" ref="K683">ABCCob($O$16,$P$16,$Q$16,$D683/$AE$16)</f>
        <v>#VALUE!</v>
      </c>
      <c r="L683" s="18" t="e" cm="1">
        <f t="array" ref="L683">ABCCob($O$17,$P$17,$Q$17,$D683/$AE$17)</f>
        <v>#VALUE!</v>
      </c>
    </row>
    <row r="684" spans="2:12" x14ac:dyDescent="0.3">
      <c r="B684">
        <v>349</v>
      </c>
      <c r="D684" s="15">
        <f t="shared" si="22"/>
        <v>524024.02402402402</v>
      </c>
      <c r="E684" s="18" cm="1">
        <f t="array" ref="E684">ABCCob($O$10,$P$10,$Q$10,$D684/$AE$10)</f>
        <v>0.72785988321372486</v>
      </c>
      <c r="F684" s="18" cm="1">
        <f t="array" ref="F684">ABCCob($O$11,$P$11,$Q$11,$D684/$AE$11)</f>
        <v>0.41229054633663037</v>
      </c>
      <c r="G684" s="18" cm="1">
        <f t="array" ref="G684">ABCCob($O$12,$P$12,$Q$12,$D684/$AE$12)</f>
        <v>0.27974517263993526</v>
      </c>
      <c r="H684" s="18" cm="1">
        <f t="array" ref="H684">ABCCob($O$13,$P$13,$Q$13,$D684/$AE$13)</f>
        <v>0.11770702280248679</v>
      </c>
      <c r="I684" s="18" t="e" cm="1">
        <f t="array" ref="I684">ABCCob($O$14,$P$14,$Q$14,$D684/$AE$14)</f>
        <v>#VALUE!</v>
      </c>
      <c r="J684" s="18" t="e" cm="1">
        <f t="array" ref="J684">ABCCob($O$15,$P$15,$Q$15,$D684/$AE$15)</f>
        <v>#VALUE!</v>
      </c>
      <c r="K684" s="18" t="e" cm="1">
        <f t="array" ref="K684">ABCCob($O$16,$P$16,$Q$16,$D684/$AE$16)</f>
        <v>#VALUE!</v>
      </c>
      <c r="L684" s="18" t="e" cm="1">
        <f t="array" ref="L684">ABCCob($O$17,$P$17,$Q$17,$D684/$AE$17)</f>
        <v>#VALUE!</v>
      </c>
    </row>
    <row r="685" spans="2:12" x14ac:dyDescent="0.3">
      <c r="B685">
        <v>348</v>
      </c>
      <c r="D685" s="15">
        <f t="shared" si="22"/>
        <v>522522.52252252249</v>
      </c>
      <c r="E685" s="18" cm="1">
        <f t="array" ref="E685">ABCCob($O$10,$P$10,$Q$10,$D685/$AE$10)</f>
        <v>0.72757135902873016</v>
      </c>
      <c r="F685" s="18" cm="1">
        <f t="array" ref="F685">ABCCob($O$11,$P$11,$Q$11,$D685/$AE$11)</f>
        <v>0.41178459018402663</v>
      </c>
      <c r="G685" s="18" cm="1">
        <f t="array" ref="G685">ABCCob($O$12,$P$12,$Q$12,$D685/$AE$12)</f>
        <v>0.27936310179377966</v>
      </c>
      <c r="H685" s="18" cm="1">
        <f t="array" ref="H685">ABCCob($O$13,$P$13,$Q$13,$D685/$AE$13)</f>
        <v>0.11758474886758541</v>
      </c>
      <c r="I685" s="18" t="e" cm="1">
        <f t="array" ref="I685">ABCCob($O$14,$P$14,$Q$14,$D685/$AE$14)</f>
        <v>#VALUE!</v>
      </c>
      <c r="J685" s="18" t="e" cm="1">
        <f t="array" ref="J685">ABCCob($O$15,$P$15,$Q$15,$D685/$AE$15)</f>
        <v>#VALUE!</v>
      </c>
      <c r="K685" s="18" t="e" cm="1">
        <f t="array" ref="K685">ABCCob($O$16,$P$16,$Q$16,$D685/$AE$16)</f>
        <v>#VALUE!</v>
      </c>
      <c r="L685" s="18" t="e" cm="1">
        <f t="array" ref="L685">ABCCob($O$17,$P$17,$Q$17,$D685/$AE$17)</f>
        <v>#VALUE!</v>
      </c>
    </row>
    <row r="686" spans="2:12" x14ac:dyDescent="0.3">
      <c r="B686">
        <v>347</v>
      </c>
      <c r="D686" s="15">
        <f t="shared" si="22"/>
        <v>521021.02102102101</v>
      </c>
      <c r="E686" s="18" cm="1">
        <f t="array" ref="E686">ABCCob($O$10,$P$10,$Q$10,$D686/$AE$10)</f>
        <v>0.72728147772062857</v>
      </c>
      <c r="F686" s="18" cm="1">
        <f t="array" ref="F686">ABCCob($O$11,$P$11,$Q$11,$D686/$AE$11)</f>
        <v>0.41127696569856542</v>
      </c>
      <c r="G686" s="18" cm="1">
        <f t="array" ref="G686">ABCCob($O$12,$P$12,$Q$12,$D686/$AE$12)</f>
        <v>0.27897967811977936</v>
      </c>
      <c r="H686" s="18" cm="1">
        <f t="array" ref="H686">ABCCob($O$13,$P$13,$Q$13,$D686/$AE$13)</f>
        <v>0.11746204552854619</v>
      </c>
      <c r="I686" s="18" t="e" cm="1">
        <f t="array" ref="I686">ABCCob($O$14,$P$14,$Q$14,$D686/$AE$14)</f>
        <v>#VALUE!</v>
      </c>
      <c r="J686" s="18" t="e" cm="1">
        <f t="array" ref="J686">ABCCob($O$15,$P$15,$Q$15,$D686/$AE$15)</f>
        <v>#VALUE!</v>
      </c>
      <c r="K686" s="18" t="e" cm="1">
        <f t="array" ref="K686">ABCCob($O$16,$P$16,$Q$16,$D686/$AE$16)</f>
        <v>#VALUE!</v>
      </c>
      <c r="L686" s="18" t="e" cm="1">
        <f t="array" ref="L686">ABCCob($O$17,$P$17,$Q$17,$D686/$AE$17)</f>
        <v>#VALUE!</v>
      </c>
    </row>
    <row r="687" spans="2:12" x14ac:dyDescent="0.3">
      <c r="B687">
        <v>346</v>
      </c>
      <c r="D687" s="15">
        <f t="shared" si="22"/>
        <v>519519.51951951953</v>
      </c>
      <c r="E687" s="18" cm="1">
        <f t="array" ref="E687">ABCCob($O$10,$P$10,$Q$10,$D687/$AE$10)</f>
        <v>0.72699022948318048</v>
      </c>
      <c r="F687" s="18" cm="1">
        <f t="array" ref="F687">ABCCob($O$11,$P$11,$Q$11,$D687/$AE$11)</f>
        <v>0.41076766462412578</v>
      </c>
      <c r="G687" s="18" cm="1">
        <f t="array" ref="G687">ABCCob($O$12,$P$12,$Q$12,$D687/$AE$12)</f>
        <v>0.27859489505989726</v>
      </c>
      <c r="H687" s="18" cm="1">
        <f t="array" ref="H687">ABCCob($O$13,$P$13,$Q$13,$D687/$AE$13)</f>
        <v>0.11733891046476325</v>
      </c>
      <c r="I687" s="18" t="e" cm="1">
        <f t="array" ref="I687">ABCCob($O$14,$P$14,$Q$14,$D687/$AE$14)</f>
        <v>#VALUE!</v>
      </c>
      <c r="J687" s="18" t="e" cm="1">
        <f t="array" ref="J687">ABCCob($O$15,$P$15,$Q$15,$D687/$AE$15)</f>
        <v>#VALUE!</v>
      </c>
      <c r="K687" s="18" t="e" cm="1">
        <f t="array" ref="K687">ABCCob($O$16,$P$16,$Q$16,$D687/$AE$16)</f>
        <v>#VALUE!</v>
      </c>
      <c r="L687" s="18" t="e" cm="1">
        <f t="array" ref="L687">ABCCob($O$17,$P$17,$Q$17,$D687/$AE$17)</f>
        <v>#VALUE!</v>
      </c>
    </row>
    <row r="688" spans="2:12" x14ac:dyDescent="0.3">
      <c r="B688">
        <v>345</v>
      </c>
      <c r="D688" s="15">
        <f t="shared" si="22"/>
        <v>518018.01801801799</v>
      </c>
      <c r="E688" s="18" cm="1">
        <f t="array" ref="E688">ABCCob($O$10,$P$10,$Q$10,$D688/$AE$10)</f>
        <v>0.72669760441427256</v>
      </c>
      <c r="F688" s="18" cm="1">
        <f t="array" ref="F688">ABCCob($O$11,$P$11,$Q$11,$D688/$AE$11)</f>
        <v>0.41025667865007415</v>
      </c>
      <c r="G688" s="18" cm="1">
        <f t="array" ref="G688">ABCCob($O$12,$P$12,$Q$12,$D688/$AE$12)</f>
        <v>0.27820874601775197</v>
      </c>
      <c r="H688" s="18" cm="1">
        <f t="array" ref="H688">ABCCob($O$13,$P$13,$Q$13,$D688/$AE$13)</f>
        <v>0.1172153413385713</v>
      </c>
      <c r="I688" s="18" t="e" cm="1">
        <f t="array" ref="I688">ABCCob($O$14,$P$14,$Q$14,$D688/$AE$14)</f>
        <v>#VALUE!</v>
      </c>
      <c r="J688" s="18" t="e" cm="1">
        <f t="array" ref="J688">ABCCob($O$15,$P$15,$Q$15,$D688/$AE$15)</f>
        <v>#VALUE!</v>
      </c>
      <c r="K688" s="18" t="e" cm="1">
        <f t="array" ref="K688">ABCCob($O$16,$P$16,$Q$16,$D688/$AE$16)</f>
        <v>#VALUE!</v>
      </c>
      <c r="L688" s="18" t="e" cm="1">
        <f t="array" ref="L688">ABCCob($O$17,$P$17,$Q$17,$D688/$AE$17)</f>
        <v>#VALUE!</v>
      </c>
    </row>
    <row r="689" spans="2:12" x14ac:dyDescent="0.3">
      <c r="B689">
        <v>344</v>
      </c>
      <c r="D689" s="15">
        <f t="shared" si="22"/>
        <v>516516.51651651651</v>
      </c>
      <c r="E689" s="18" cm="1">
        <f t="array" ref="E689">ABCCob($O$10,$P$10,$Q$10,$D689/$AE$10)</f>
        <v>0.72640359251473463</v>
      </c>
      <c r="F689" s="18" cm="1">
        <f t="array" ref="F689">ABCCob($O$11,$P$11,$Q$11,$D689/$AE$11)</f>
        <v>0.40974399941081391</v>
      </c>
      <c r="G689" s="18" cm="1">
        <f t="array" ref="G689">ABCCob($O$12,$P$12,$Q$12,$D689/$AE$12)</f>
        <v>0.27782122435837853</v>
      </c>
      <c r="H689" s="18" cm="1">
        <f t="array" ref="H689">ABCCob($O$13,$P$13,$Q$13,$D689/$AE$13)</f>
        <v>0.117091335795086</v>
      </c>
      <c r="I689" s="18" t="e" cm="1">
        <f t="array" ref="I689">ABCCob($O$14,$P$14,$Q$14,$D689/$AE$14)</f>
        <v>#VALUE!</v>
      </c>
      <c r="J689" s="18" t="e" cm="1">
        <f t="array" ref="J689">ABCCob($O$15,$P$15,$Q$15,$D689/$AE$15)</f>
        <v>#VALUE!</v>
      </c>
      <c r="K689" s="18" t="e" cm="1">
        <f t="array" ref="K689">ABCCob($O$16,$P$16,$Q$16,$D689/$AE$16)</f>
        <v>#VALUE!</v>
      </c>
      <c r="L689" s="18" t="e" cm="1">
        <f t="array" ref="L689">ABCCob($O$17,$P$17,$Q$17,$D689/$AE$17)</f>
        <v>#VALUE!</v>
      </c>
    </row>
    <row r="690" spans="2:12" x14ac:dyDescent="0.3">
      <c r="B690">
        <v>343</v>
      </c>
      <c r="D690" s="15">
        <f t="shared" si="22"/>
        <v>515015.01501501497</v>
      </c>
      <c r="E690" s="18" cm="1">
        <f t="array" ref="E690">ABCCob($O$10,$P$10,$Q$10,$D690/$AE$10)</f>
        <v>0.72610818368713637</v>
      </c>
      <c r="F690" s="18" cm="1">
        <f t="array" ref="F690">ABCCob($O$11,$P$11,$Q$11,$D690/$AE$11)</f>
        <v>0.40922961848533063</v>
      </c>
      <c r="G690" s="18" cm="1">
        <f t="array" ref="G690">ABCCob($O$12,$P$12,$Q$12,$D690/$AE$12)</f>
        <v>0.27743232340798746</v>
      </c>
      <c r="H690" s="18" cm="1">
        <f t="array" ref="H690">ABCCob($O$13,$P$13,$Q$13,$D690/$AE$13)</f>
        <v>0.11696689146204246</v>
      </c>
      <c r="I690" s="18" t="e" cm="1">
        <f t="array" ref="I690">ABCCob($O$14,$P$14,$Q$14,$D690/$AE$14)</f>
        <v>#VALUE!</v>
      </c>
      <c r="J690" s="18" t="e" cm="1">
        <f t="array" ref="J690">ABCCob($O$15,$P$15,$Q$15,$D690/$AE$15)</f>
        <v>#VALUE!</v>
      </c>
      <c r="K690" s="18" t="e" cm="1">
        <f t="array" ref="K690">ABCCob($O$16,$P$16,$Q$16,$D690/$AE$16)</f>
        <v>#VALUE!</v>
      </c>
      <c r="L690" s="18" t="e" cm="1">
        <f t="array" ref="L690">ABCCob($O$17,$P$17,$Q$17,$D690/$AE$17)</f>
        <v>#VALUE!</v>
      </c>
    </row>
    <row r="691" spans="2:12" x14ac:dyDescent="0.3">
      <c r="B691">
        <v>342</v>
      </c>
      <c r="D691" s="15">
        <f t="shared" si="22"/>
        <v>513513.51351351349</v>
      </c>
      <c r="E691" s="18" cm="1">
        <f t="array" ref="E691">ABCCob($O$10,$P$10,$Q$10,$D691/$AE$10)</f>
        <v>0.72581136773456756</v>
      </c>
      <c r="F691" s="18" cm="1">
        <f t="array" ref="F691">ABCCob($O$11,$P$11,$Q$11,$D691/$AE$11)</f>
        <v>0.40871352739673295</v>
      </c>
      <c r="G691" s="18" cm="1">
        <f t="array" ref="G691">ABCCob($O$12,$P$12,$Q$12,$D691/$AE$12)</f>
        <v>0.27704203645372277</v>
      </c>
      <c r="H691" s="18" cm="1">
        <f t="array" ref="H691">ABCCob($O$13,$P$13,$Q$13,$D691/$AE$13)</f>
        <v>0.11684200594963193</v>
      </c>
      <c r="I691" s="18" t="e" cm="1">
        <f t="array" ref="I691">ABCCob($O$14,$P$14,$Q$14,$D691/$AE$14)</f>
        <v>#VALUE!</v>
      </c>
      <c r="J691" s="18" t="e" cm="1">
        <f t="array" ref="J691">ABCCob($O$15,$P$15,$Q$15,$D691/$AE$15)</f>
        <v>#VALUE!</v>
      </c>
      <c r="K691" s="18" t="e" cm="1">
        <f t="array" ref="K691">ABCCob($O$16,$P$16,$Q$16,$D691/$AE$16)</f>
        <v>#VALUE!</v>
      </c>
      <c r="L691" s="18" t="e" cm="1">
        <f t="array" ref="L691">ABCCob($O$17,$P$17,$Q$17,$D691/$AE$17)</f>
        <v>#VALUE!</v>
      </c>
    </row>
    <row r="692" spans="2:12" x14ac:dyDescent="0.3">
      <c r="B692">
        <v>341</v>
      </c>
      <c r="D692" s="15">
        <f t="shared" si="22"/>
        <v>512012.01201201207</v>
      </c>
      <c r="E692" s="18" cm="1">
        <f t="array" ref="E692">ABCCob($O$10,$P$10,$Q$10,$D692/$AE$10)</f>
        <v>0.7255131343593999</v>
      </c>
      <c r="F692" s="18" cm="1">
        <f t="array" ref="F692">ABCCob($O$11,$P$11,$Q$11,$D692/$AE$11)</f>
        <v>0.40819571761178908</v>
      </c>
      <c r="G692" s="18" cm="1">
        <f t="array" ref="G692">ABCCob($O$12,$P$12,$Q$12,$D692/$AE$12)</f>
        <v>0.27665035674341854</v>
      </c>
      <c r="H692" s="18" cm="1">
        <f t="array" ref="H692">ABCCob($O$13,$P$13,$Q$13,$D692/$AE$13)</f>
        <v>0.11671667685033657</v>
      </c>
      <c r="I692" s="18" t="e" cm="1">
        <f t="array" ref="I692">ABCCob($O$14,$P$14,$Q$14,$D692/$AE$14)</f>
        <v>#VALUE!</v>
      </c>
      <c r="J692" s="18" t="e" cm="1">
        <f t="array" ref="J692">ABCCob($O$15,$P$15,$Q$15,$D692/$AE$15)</f>
        <v>#VALUE!</v>
      </c>
      <c r="K692" s="18" t="e" cm="1">
        <f t="array" ref="K692">ABCCob($O$16,$P$16,$Q$16,$D692/$AE$16)</f>
        <v>#VALUE!</v>
      </c>
      <c r="L692" s="18" t="e" cm="1">
        <f t="array" ref="L692">ABCCob($O$17,$P$17,$Q$17,$D692/$AE$17)</f>
        <v>#VALUE!</v>
      </c>
    </row>
    <row r="693" spans="2:12" x14ac:dyDescent="0.3">
      <c r="B693">
        <v>340</v>
      </c>
      <c r="D693" s="15">
        <f t="shared" si="22"/>
        <v>510510.51051051047</v>
      </c>
      <c r="E693" s="18" cm="1">
        <f t="array" ref="E693">ABCCob($O$10,$P$10,$Q$10,$D693/$AE$10)</f>
        <v>0.72521347316202933</v>
      </c>
      <c r="F693" s="18" cm="1">
        <f t="array" ref="F693">ABCCob($O$11,$P$11,$Q$11,$D693/$AE$11)</f>
        <v>0.40767618054045779</v>
      </c>
      <c r="G693" s="18" cm="1">
        <f t="array" ref="G693">ABCCob($O$12,$P$12,$Q$12,$D693/$AE$12)</f>
        <v>0.27625727748535467</v>
      </c>
      <c r="H693" s="18" cm="1">
        <f t="array" ref="H693">ABCCob($O$13,$P$13,$Q$13,$D693/$AE$13)</f>
        <v>0.11659090173876238</v>
      </c>
      <c r="I693" s="18" t="e" cm="1">
        <f t="array" ref="I693">ABCCob($O$14,$P$14,$Q$14,$D693/$AE$14)</f>
        <v>#VALUE!</v>
      </c>
      <c r="J693" s="18" t="e" cm="1">
        <f t="array" ref="J693">ABCCob($O$15,$P$15,$Q$15,$D693/$AE$15)</f>
        <v>#VALUE!</v>
      </c>
      <c r="K693" s="18" t="e" cm="1">
        <f t="array" ref="K693">ABCCob($O$16,$P$16,$Q$16,$D693/$AE$16)</f>
        <v>#VALUE!</v>
      </c>
      <c r="L693" s="18" t="e" cm="1">
        <f t="array" ref="L693">ABCCob($O$17,$P$17,$Q$17,$D693/$AE$17)</f>
        <v>#VALUE!</v>
      </c>
    </row>
    <row r="694" spans="2:12" x14ac:dyDescent="0.3">
      <c r="B694">
        <v>339</v>
      </c>
      <c r="D694" s="15">
        <f t="shared" si="22"/>
        <v>509009.00900900905</v>
      </c>
      <c r="E694" s="18" cm="1">
        <f t="array" ref="E694">ABCCob($O$10,$P$10,$Q$10,$D694/$AE$10)</f>
        <v>0.72491237363959993</v>
      </c>
      <c r="F694" s="18" cm="1">
        <f t="array" ref="F694">ABCCob($O$11,$P$11,$Q$11,$D694/$AE$11)</f>
        <v>0.40715490753541639</v>
      </c>
      <c r="G694" s="18" cm="1">
        <f t="array" ref="G694">ABCCob($O$12,$P$12,$Q$12,$D694/$AE$12)</f>
        <v>0.27586279184801099</v>
      </c>
      <c r="H694" s="18" cm="1">
        <f t="array" ref="H694">ABCCob($O$13,$P$13,$Q$13,$D694/$AE$13)</f>
        <v>0.11646467817147022</v>
      </c>
      <c r="I694" s="18" t="e" cm="1">
        <f t="array" ref="I694">ABCCob($O$14,$P$14,$Q$14,$D694/$AE$14)</f>
        <v>#VALUE!</v>
      </c>
      <c r="J694" s="18" t="e" cm="1">
        <f t="array" ref="J694">ABCCob($O$15,$P$15,$Q$15,$D694/$AE$15)</f>
        <v>#VALUE!</v>
      </c>
      <c r="K694" s="18" t="e" cm="1">
        <f t="array" ref="K694">ABCCob($O$16,$P$16,$Q$16,$D694/$AE$16)</f>
        <v>#VALUE!</v>
      </c>
      <c r="L694" s="18" t="e" cm="1">
        <f t="array" ref="L694">ABCCob($O$17,$P$17,$Q$17,$D694/$AE$17)</f>
        <v>#VALUE!</v>
      </c>
    </row>
    <row r="695" spans="2:12" x14ac:dyDescent="0.3">
      <c r="B695">
        <v>338</v>
      </c>
      <c r="D695" s="15">
        <f t="shared" si="22"/>
        <v>507507.50750750746</v>
      </c>
      <c r="E695" s="18" cm="1">
        <f t="array" ref="E695">ABCCob($O$10,$P$10,$Q$10,$D695/$AE$10)</f>
        <v>0.72460982518470862</v>
      </c>
      <c r="F695" s="18" cm="1">
        <f t="array" ref="F695">ABCCob($O$11,$P$11,$Q$11,$D695/$AE$11)</f>
        <v>0.40663188989158189</v>
      </c>
      <c r="G695" s="18" cm="1">
        <f t="array" ref="G695">ABCCob($O$12,$P$12,$Q$12,$D695/$AE$12)</f>
        <v>0.27546689295982063</v>
      </c>
      <c r="H695" s="18" cm="1">
        <f t="array" ref="H695">ABCCob($O$13,$P$13,$Q$13,$D695/$AE$13)</f>
        <v>0.11633800368680465</v>
      </c>
      <c r="I695" s="18" t="e" cm="1">
        <f t="array" ref="I695">ABCCob($O$14,$P$14,$Q$14,$D695/$AE$14)</f>
        <v>#VALUE!</v>
      </c>
      <c r="J695" s="18" t="e" cm="1">
        <f t="array" ref="J695">ABCCob($O$15,$P$15,$Q$15,$D695/$AE$15)</f>
        <v>#VALUE!</v>
      </c>
      <c r="K695" s="18" t="e" cm="1">
        <f t="array" ref="K695">ABCCob($O$16,$P$16,$Q$16,$D695/$AE$16)</f>
        <v>#VALUE!</v>
      </c>
      <c r="L695" s="18" t="e" cm="1">
        <f t="array" ref="L695">ABCCob($O$17,$P$17,$Q$17,$D695/$AE$17)</f>
        <v>#VALUE!</v>
      </c>
    </row>
    <row r="696" spans="2:12" x14ac:dyDescent="0.3">
      <c r="B696">
        <v>337</v>
      </c>
      <c r="D696" s="15">
        <f t="shared" si="22"/>
        <v>506006.00600600604</v>
      </c>
      <c r="E696" s="18" cm="1">
        <f t="array" ref="E696">ABCCob($O$10,$P$10,$Q$10,$D696/$AE$10)</f>
        <v>0.72430581708408992</v>
      </c>
      <c r="F696" s="18" cm="1">
        <f t="array" ref="F696">ABCCob($O$11,$P$11,$Q$11,$D696/$AE$11)</f>
        <v>0.40610711884562939</v>
      </c>
      <c r="G696" s="18" cm="1">
        <f t="array" ref="G696">ABCCob($O$12,$P$12,$Q$12,$D696/$AE$12)</f>
        <v>0.27506957390892178</v>
      </c>
      <c r="H696" s="18" cm="1">
        <f t="array" ref="H696">ABCCob($O$13,$P$13,$Q$13,$D696/$AE$13)</f>
        <v>0.11621087580472125</v>
      </c>
      <c r="I696" s="18" t="e" cm="1">
        <f t="array" ref="I696">ABCCob($O$14,$P$14,$Q$14,$D696/$AE$14)</f>
        <v>#VALUE!</v>
      </c>
      <c r="J696" s="18" t="e" cm="1">
        <f t="array" ref="J696">ABCCob($O$15,$P$15,$Q$15,$D696/$AE$15)</f>
        <v>#VALUE!</v>
      </c>
      <c r="K696" s="18" t="e" cm="1">
        <f t="array" ref="K696">ABCCob($O$16,$P$16,$Q$16,$D696/$AE$16)</f>
        <v>#VALUE!</v>
      </c>
      <c r="L696" s="18" t="e" cm="1">
        <f t="array" ref="L696">ABCCob($O$17,$P$17,$Q$17,$D696/$AE$17)</f>
        <v>#VALUE!</v>
      </c>
    </row>
    <row r="697" spans="2:12" x14ac:dyDescent="0.3">
      <c r="B697">
        <v>336</v>
      </c>
      <c r="D697" s="15">
        <f t="shared" si="22"/>
        <v>504504.50450450456</v>
      </c>
      <c r="E697" s="18" cm="1">
        <f t="array" ref="E697">ABCCob($O$10,$P$10,$Q$10,$D697/$AE$10)</f>
        <v>0.72400033851728052</v>
      </c>
      <c r="F697" s="18" cm="1">
        <f t="array" ref="F697">ABCCob($O$11,$P$11,$Q$11,$D697/$AE$11)</f>
        <v>0.40558058557550397</v>
      </c>
      <c r="G697" s="18" cm="1">
        <f t="array" ref="G697">ABCCob($O$12,$P$12,$Q$12,$D697/$AE$12)</f>
        <v>0.27467082774290857</v>
      </c>
      <c r="H697" s="18" cm="1">
        <f t="array" ref="H697">ABCCob($O$13,$P$13,$Q$13,$D697/$AE$13)</f>
        <v>0.11608329202661134</v>
      </c>
      <c r="I697" s="18" t="e" cm="1">
        <f t="array" ref="I697">ABCCob($O$14,$P$14,$Q$14,$D697/$AE$14)</f>
        <v>#VALUE!</v>
      </c>
      <c r="J697" s="18" t="e" cm="1">
        <f t="array" ref="J697">ABCCob($O$15,$P$15,$Q$15,$D697/$AE$15)</f>
        <v>#VALUE!</v>
      </c>
      <c r="K697" s="18" t="e" cm="1">
        <f t="array" ref="K697">ABCCob($O$16,$P$16,$Q$16,$D697/$AE$16)</f>
        <v>#VALUE!</v>
      </c>
      <c r="L697" s="18" t="e" cm="1">
        <f t="array" ref="L697">ABCCob($O$17,$P$17,$Q$17,$D697/$AE$17)</f>
        <v>#VALUE!</v>
      </c>
    </row>
    <row r="698" spans="2:12" x14ac:dyDescent="0.3">
      <c r="B698">
        <v>335</v>
      </c>
      <c r="D698" s="15">
        <f t="shared" si="22"/>
        <v>503003.00300300302</v>
      </c>
      <c r="E698" s="18" cm="1">
        <f t="array" ref="E698">ABCCob($O$10,$P$10,$Q$10,$D698/$AE$10)</f>
        <v>0.72369337855526383</v>
      </c>
      <c r="F698" s="18" cm="1">
        <f t="array" ref="F698">ABCCob($O$11,$P$11,$Q$11,$D698/$AE$11)</f>
        <v>0.40505228119992887</v>
      </c>
      <c r="G698" s="18" cm="1">
        <f t="array" ref="G698">ABCCob($O$12,$P$12,$Q$12,$D698/$AE$12)</f>
        <v>0.27427064746858054</v>
      </c>
      <c r="H698" s="18" cm="1">
        <f t="array" ref="H698">ABCCob($O$13,$P$13,$Q$13,$D698/$AE$13)</f>
        <v>0.11595524983512524</v>
      </c>
      <c r="I698" s="18" t="e" cm="1">
        <f t="array" ref="I698">ABCCob($O$14,$P$14,$Q$14,$D698/$AE$14)</f>
        <v>#VALUE!</v>
      </c>
      <c r="J698" s="18" t="e" cm="1">
        <f t="array" ref="J698">ABCCob($O$15,$P$15,$Q$15,$D698/$AE$15)</f>
        <v>#VALUE!</v>
      </c>
      <c r="K698" s="18" t="e" cm="1">
        <f t="array" ref="K698">ABCCob($O$16,$P$16,$Q$16,$D698/$AE$16)</f>
        <v>#VALUE!</v>
      </c>
      <c r="L698" s="18" t="e" cm="1">
        <f t="array" ref="L698">ABCCob($O$17,$P$17,$Q$17,$D698/$AE$17)</f>
        <v>#VALUE!</v>
      </c>
    </row>
    <row r="699" spans="2:12" x14ac:dyDescent="0.3">
      <c r="B699">
        <v>334</v>
      </c>
      <c r="D699" s="15">
        <f t="shared" si="22"/>
        <v>501501.50150150154</v>
      </c>
      <c r="E699" s="18" cm="1">
        <f t="array" ref="E699">ABCCob($O$10,$P$10,$Q$10,$D699/$AE$10)</f>
        <v>0.72338492615909333</v>
      </c>
      <c r="F699" s="18" cm="1">
        <f t="array" ref="F699">ABCCob($O$11,$P$11,$Q$11,$D699/$AE$11)</f>
        <v>0.40452219677790791</v>
      </c>
      <c r="G699" s="18" cm="1">
        <f t="array" ref="G699">ABCCob($O$12,$P$12,$Q$12,$D699/$AE$12)</f>
        <v>0.27386902605169122</v>
      </c>
      <c r="H699" s="18" cm="1">
        <f t="array" ref="H699">ABCCob($O$13,$P$13,$Q$13,$D699/$AE$13)</f>
        <v>0.11582674669399304</v>
      </c>
      <c r="I699" s="18" t="e" cm="1">
        <f t="array" ref="I699">ABCCob($O$14,$P$14,$Q$14,$D699/$AE$14)</f>
        <v>#VALUE!</v>
      </c>
      <c r="J699" s="18" t="e" cm="1">
        <f t="array" ref="J699">ABCCob($O$15,$P$15,$Q$15,$D699/$AE$15)</f>
        <v>#VALUE!</v>
      </c>
      <c r="K699" s="18" t="e" cm="1">
        <f t="array" ref="K699">ABCCob($O$16,$P$16,$Q$16,$D699/$AE$16)</f>
        <v>#VALUE!</v>
      </c>
      <c r="L699" s="18" t="e" cm="1">
        <f t="array" ref="L699">ABCCob($O$17,$P$17,$Q$17,$D699/$AE$17)</f>
        <v>#VALUE!</v>
      </c>
    </row>
    <row r="700" spans="2:12" x14ac:dyDescent="0.3">
      <c r="B700">
        <v>333</v>
      </c>
      <c r="D700" s="15">
        <f t="shared" si="22"/>
        <v>500000</v>
      </c>
      <c r="E700" s="18" cm="1">
        <f t="array" ref="E700">ABCCob($O$10,$P$10,$Q$10,$D700/$AE$10)</f>
        <v>0.72307497017849565</v>
      </c>
      <c r="F700" s="18" cm="1">
        <f t="array" ref="F700">ABCCob($O$11,$P$11,$Q$11,$D700/$AE$11)</f>
        <v>0.40399032330822365</v>
      </c>
      <c r="G700" s="18" cm="1">
        <f t="array" ref="G700">ABCCob($O$12,$P$12,$Q$12,$D700/$AE$12)</f>
        <v>0.27346595641669535</v>
      </c>
      <c r="H700" s="18" cm="1">
        <f t="array" ref="H700">ABCCob($O$13,$P$13,$Q$13,$D700/$AE$13)</f>
        <v>0.11569778004784348</v>
      </c>
      <c r="I700" s="18" t="e" cm="1">
        <f t="array" ref="I700">ABCCob($O$14,$P$14,$Q$14,$D700/$AE$14)</f>
        <v>#VALUE!</v>
      </c>
      <c r="J700" s="18" t="e" cm="1">
        <f t="array" ref="J700">ABCCob($O$15,$P$15,$Q$15,$D700/$AE$15)</f>
        <v>#VALUE!</v>
      </c>
      <c r="K700" s="18" t="e" cm="1">
        <f t="array" ref="K700">ABCCob($O$16,$P$16,$Q$16,$D700/$AE$16)</f>
        <v>#VALUE!</v>
      </c>
      <c r="L700" s="18" t="e" cm="1">
        <f t="array" ref="L700">ABCCob($O$17,$P$17,$Q$17,$D700/$AE$17)</f>
        <v>#VALUE!</v>
      </c>
    </row>
    <row r="701" spans="2:12" x14ac:dyDescent="0.3">
      <c r="B701">
        <v>332</v>
      </c>
      <c r="D701" s="15">
        <f t="shared" si="22"/>
        <v>498498.49849849852</v>
      </c>
      <c r="E701" s="18" cm="1">
        <f t="array" ref="E701">ABCCob($O$10,$P$10,$Q$10,$D701/$AE$10)</f>
        <v>0.7227634993504507</v>
      </c>
      <c r="F701" s="18" cm="1">
        <f t="array" ref="F701">ABCCob($O$11,$P$11,$Q$11,$D701/$AE$11)</f>
        <v>0.40345665172892969</v>
      </c>
      <c r="G701" s="18" cm="1">
        <f t="array" ref="G701">ABCCob($O$12,$P$12,$Q$12,$D701/$AE$12)</f>
        <v>0.27306143144649492</v>
      </c>
      <c r="H701" s="18" cm="1">
        <f t="array" ref="H701">ABCCob($O$13,$P$13,$Q$13,$D701/$AE$13)</f>
        <v>0.11556834732202069</v>
      </c>
      <c r="I701" s="18" t="e" cm="1">
        <f t="array" ref="I701">ABCCob($O$14,$P$14,$Q$14,$D701/$AE$14)</f>
        <v>#VALUE!</v>
      </c>
      <c r="J701" s="18" t="e" cm="1">
        <f t="array" ref="J701">ABCCob($O$15,$P$15,$Q$15,$D701/$AE$15)</f>
        <v>#VALUE!</v>
      </c>
      <c r="K701" s="18" t="e" cm="1">
        <f t="array" ref="K701">ABCCob($O$16,$P$16,$Q$16,$D701/$AE$16)</f>
        <v>#VALUE!</v>
      </c>
      <c r="L701" s="18" t="e" cm="1">
        <f t="array" ref="L701">ABCCob($O$17,$P$17,$Q$17,$D701/$AE$17)</f>
        <v>#VALUE!</v>
      </c>
    </row>
    <row r="702" spans="2:12" x14ac:dyDescent="0.3">
      <c r="B702">
        <v>331</v>
      </c>
      <c r="D702" s="15">
        <f t="shared" si="22"/>
        <v>496996.99699699704</v>
      </c>
      <c r="E702" s="18" cm="1">
        <f t="array" ref="E702">ABCCob($O$10,$P$10,$Q$10,$D702/$AE$10)</f>
        <v>0.72245050229775143</v>
      </c>
      <c r="F702" s="18" cm="1">
        <f t="array" ref="F702">ABCCob($O$11,$P$11,$Q$11,$D702/$AE$11)</f>
        <v>0.40292117291683849</v>
      </c>
      <c r="G702" s="18" cm="1">
        <f t="array" ref="G702">ABCCob($O$12,$P$12,$Q$12,$D702/$AE$12)</f>
        <v>0.27265544398218439</v>
      </c>
      <c r="H702" s="18" cm="1">
        <f t="array" ref="H702">ABCCob($O$13,$P$13,$Q$13,$D702/$AE$13)</f>
        <v>0.11543844592239874</v>
      </c>
      <c r="I702" s="18" t="e" cm="1">
        <f t="array" ref="I702">ABCCob($O$14,$P$14,$Q$14,$D702/$AE$14)</f>
        <v>#VALUE!</v>
      </c>
      <c r="J702" s="18" t="e" cm="1">
        <f t="array" ref="J702">ABCCob($O$15,$P$15,$Q$15,$D702/$AE$15)</f>
        <v>#VALUE!</v>
      </c>
      <c r="K702" s="18" t="e" cm="1">
        <f t="array" ref="K702">ABCCob($O$16,$P$16,$Q$16,$D702/$AE$16)</f>
        <v>#VALUE!</v>
      </c>
      <c r="L702" s="18" t="e" cm="1">
        <f t="array" ref="L702">ABCCob($O$17,$P$17,$Q$17,$D702/$AE$17)</f>
        <v>#VALUE!</v>
      </c>
    </row>
    <row r="703" spans="2:12" x14ac:dyDescent="0.3">
      <c r="B703">
        <v>330</v>
      </c>
      <c r="D703" s="15">
        <f t="shared" si="22"/>
        <v>495495.4954954955</v>
      </c>
      <c r="E703" s="18" cm="1">
        <f t="array" ref="E703">ABCCob($O$10,$P$10,$Q$10,$D703/$AE$10)</f>
        <v>0.72213596752754017</v>
      </c>
      <c r="F703" s="18" cm="1">
        <f t="array" ref="F703">ABCCob($O$11,$P$11,$Q$11,$D703/$AE$11)</f>
        <v>0.40238387768700346</v>
      </c>
      <c r="G703" s="18" cm="1">
        <f t="array" ref="G703">ABCCob($O$12,$P$12,$Q$12,$D703/$AE$12)</f>
        <v>0.27224798682279411</v>
      </c>
      <c r="H703" s="18" cm="1">
        <f t="array" ref="H703">ABCCob($O$13,$P$13,$Q$13,$D703/$AE$13)</f>
        <v>0.11530807323519404</v>
      </c>
      <c r="I703" s="18" t="e" cm="1">
        <f t="array" ref="I703">ABCCob($O$14,$P$14,$Q$14,$D703/$AE$14)</f>
        <v>#VALUE!</v>
      </c>
      <c r="J703" s="18" t="e" cm="1">
        <f t="array" ref="J703">ABCCob($O$15,$P$15,$Q$15,$D703/$AE$15)</f>
        <v>#VALUE!</v>
      </c>
      <c r="K703" s="18" t="e" cm="1">
        <f t="array" ref="K703">ABCCob($O$16,$P$16,$Q$16,$D703/$AE$16)</f>
        <v>#VALUE!</v>
      </c>
      <c r="L703" s="18" t="e" cm="1">
        <f t="array" ref="L703">ABCCob($O$17,$P$17,$Q$17,$D703/$AE$17)</f>
        <v>#VALUE!</v>
      </c>
    </row>
    <row r="704" spans="2:12" x14ac:dyDescent="0.3">
      <c r="B704">
        <v>329</v>
      </c>
      <c r="D704" s="15">
        <f t="shared" si="22"/>
        <v>493993.99399399402</v>
      </c>
      <c r="E704" s="18" cm="1">
        <f t="array" ref="E704">ABCCob($O$10,$P$10,$Q$10,$D704/$AE$10)</f>
        <v>0.72181988342982317</v>
      </c>
      <c r="F704" s="18" cm="1">
        <f t="array" ref="F704">ABCCob($O$11,$P$11,$Q$11,$D704/$AE$11)</f>
        <v>0.4018447567921965</v>
      </c>
      <c r="G704" s="18" cm="1">
        <f t="array" ref="G704">ABCCob($O$12,$P$12,$Q$12,$D704/$AE$12)</f>
        <v>0.27183905272503361</v>
      </c>
      <c r="H704" s="18" cm="1">
        <f t="array" ref="H704">ABCCob($O$13,$P$13,$Q$13,$D704/$AE$13)</f>
        <v>0.11517722662677551</v>
      </c>
      <c r="I704" s="18" t="e" cm="1">
        <f t="array" ref="I704">ABCCob($O$14,$P$14,$Q$14,$D704/$AE$14)</f>
        <v>#VALUE!</v>
      </c>
      <c r="J704" s="18" t="e" cm="1">
        <f t="array" ref="J704">ABCCob($O$15,$P$15,$Q$15,$D704/$AE$15)</f>
        <v>#VALUE!</v>
      </c>
      <c r="K704" s="18" t="e" cm="1">
        <f t="array" ref="K704">ABCCob($O$16,$P$16,$Q$16,$D704/$AE$16)</f>
        <v>#VALUE!</v>
      </c>
      <c r="L704" s="18" t="e" cm="1">
        <f t="array" ref="L704">ABCCob($O$17,$P$17,$Q$17,$D704/$AE$17)</f>
        <v>#VALUE!</v>
      </c>
    </row>
    <row r="705" spans="2:12" x14ac:dyDescent="0.3">
      <c r="B705">
        <v>328</v>
      </c>
      <c r="D705" s="15">
        <f t="shared" si="22"/>
        <v>492492.49249249249</v>
      </c>
      <c r="E705" s="18" cm="1">
        <f t="array" ref="E705">ABCCob($O$10,$P$10,$Q$10,$D705/$AE$10)</f>
        <v>0.72150223827596083</v>
      </c>
      <c r="F705" s="18" cm="1">
        <f t="array" ref="F705">ABCCob($O$11,$P$11,$Q$11,$D705/$AE$11)</f>
        <v>0.40130380092237916</v>
      </c>
      <c r="G705" s="18" cm="1">
        <f t="array" ref="G705">ABCCob($O$12,$P$12,$Q$12,$D705/$AE$12)</f>
        <v>0.27142863440303278</v>
      </c>
      <c r="H705" s="18" cm="1">
        <f t="array" ref="H705">ABCCob($O$13,$P$13,$Q$13,$D705/$AE$13)</f>
        <v>0.11504590344347246</v>
      </c>
      <c r="I705" s="18" t="e" cm="1">
        <f t="array" ref="I705">ABCCob($O$14,$P$14,$Q$14,$D705/$AE$14)</f>
        <v>#VALUE!</v>
      </c>
      <c r="J705" s="18" t="e" cm="1">
        <f t="array" ref="J705">ABCCob($O$15,$P$15,$Q$15,$D705/$AE$15)</f>
        <v>#VALUE!</v>
      </c>
      <c r="K705" s="18" t="e" cm="1">
        <f t="array" ref="K705">ABCCob($O$16,$P$16,$Q$16,$D705/$AE$16)</f>
        <v>#VALUE!</v>
      </c>
      <c r="L705" s="18" t="e" cm="1">
        <f t="array" ref="L705">ABCCob($O$17,$P$17,$Q$17,$D705/$AE$17)</f>
        <v>#VALUE!</v>
      </c>
    </row>
    <row r="706" spans="2:12" x14ac:dyDescent="0.3">
      <c r="B706">
        <v>327</v>
      </c>
      <c r="D706" s="15">
        <f t="shared" si="22"/>
        <v>490990.99099099101</v>
      </c>
      <c r="E706" s="18" cm="1">
        <f t="array" ref="E706">ABCCob($O$10,$P$10,$Q$10,$D706/$AE$10)</f>
        <v>0.72118302021713576</v>
      </c>
      <c r="F706" s="18" cm="1">
        <f t="array" ref="F706">ABCCob($O$11,$P$11,$Q$11,$D706/$AE$11)</f>
        <v>0.40076100070416992</v>
      </c>
      <c r="G706" s="18" cm="1">
        <f t="array" ref="G706">ABCCob($O$12,$P$12,$Q$12,$D706/$AE$12)</f>
        <v>0.27101672452808251</v>
      </c>
      <c r="H706" s="18" cm="1">
        <f t="array" ref="H706">ABCCob($O$13,$P$13,$Q$13,$D706/$AE$13)</f>
        <v>0.11491410101138037</v>
      </c>
      <c r="I706" s="18" t="e" cm="1">
        <f t="array" ref="I706">ABCCob($O$14,$P$14,$Q$14,$D706/$AE$14)</f>
        <v>#VALUE!</v>
      </c>
      <c r="J706" s="18" t="e" cm="1">
        <f t="array" ref="J706">ABCCob($O$15,$P$15,$Q$15,$D706/$AE$15)</f>
        <v>#VALUE!</v>
      </c>
      <c r="K706" s="18" t="e" cm="1">
        <f t="array" ref="K706">ABCCob($O$16,$P$16,$Q$16,$D706/$AE$16)</f>
        <v>#VALUE!</v>
      </c>
      <c r="L706" s="18" t="e" cm="1">
        <f t="array" ref="L706">ABCCob($O$17,$P$17,$Q$17,$D706/$AE$17)</f>
        <v>#VALUE!</v>
      </c>
    </row>
    <row r="707" spans="2:12" x14ac:dyDescent="0.3">
      <c r="B707">
        <v>326</v>
      </c>
      <c r="D707" s="15">
        <f t="shared" si="22"/>
        <v>489489.48948948947</v>
      </c>
      <c r="E707" s="18" cm="1">
        <f t="array" ref="E707">ABCCob($O$10,$P$10,$Q$10,$D707/$AE$10)</f>
        <v>0.72086221728279565</v>
      </c>
      <c r="F707" s="18" cm="1">
        <f t="array" ref="F707">ABCCob($O$11,$P$11,$Q$11,$D707/$AE$11)</f>
        <v>0.40021634670030404</v>
      </c>
      <c r="G707" s="18" cm="1">
        <f t="array" ref="G707">ABCCob($O$12,$P$12,$Q$12,$D707/$AE$12)</f>
        <v>0.27060331572837443</v>
      </c>
      <c r="H707" s="18" cm="1">
        <f t="array" ref="H707">ABCCob($O$13,$P$13,$Q$13,$D707/$AE$13)</f>
        <v>0.11478181663616412</v>
      </c>
      <c r="I707" s="18" t="e" cm="1">
        <f t="array" ref="I707">ABCCob($O$14,$P$14,$Q$14,$D707/$AE$14)</f>
        <v>#VALUE!</v>
      </c>
      <c r="J707" s="18" t="e" cm="1">
        <f t="array" ref="J707">ABCCob($O$15,$P$15,$Q$15,$D707/$AE$15)</f>
        <v>#VALUE!</v>
      </c>
      <c r="K707" s="18" t="e" cm="1">
        <f t="array" ref="K707">ABCCob($O$16,$P$16,$Q$16,$D707/$AE$16)</f>
        <v>#VALUE!</v>
      </c>
      <c r="L707" s="18" t="e" cm="1">
        <f t="array" ref="L707">ABCCob($O$17,$P$17,$Q$17,$D707/$AE$17)</f>
        <v>#VALUE!</v>
      </c>
    </row>
    <row r="708" spans="2:12" x14ac:dyDescent="0.3">
      <c r="B708">
        <v>325</v>
      </c>
      <c r="D708" s="15">
        <f t="shared" si="22"/>
        <v>487987.98798798799</v>
      </c>
      <c r="E708" s="18" cm="1">
        <f t="array" ref="E708">ABCCob($O$10,$P$10,$Q$10,$D708/$AE$10)</f>
        <v>0.72053981737907302</v>
      </c>
      <c r="F708" s="18" cm="1">
        <f t="array" ref="F708">ABCCob($O$11,$P$11,$Q$11,$D708/$AE$11)</f>
        <v>0.39966982940909024</v>
      </c>
      <c r="G708" s="18" cm="1">
        <f t="array" ref="G708">ABCCob($O$12,$P$12,$Q$12,$D708/$AE$12)</f>
        <v>0.27018840058873872</v>
      </c>
      <c r="H708" s="18" cm="1">
        <f t="array" ref="H708">ABCCob($O$13,$P$13,$Q$13,$D708/$AE$13)</f>
        <v>0.11464904760285907</v>
      </c>
      <c r="I708" s="18" t="e" cm="1">
        <f t="array" ref="I708">ABCCob($O$14,$P$14,$Q$14,$D708/$AE$14)</f>
        <v>#VALUE!</v>
      </c>
      <c r="J708" s="18" t="e" cm="1">
        <f t="array" ref="J708">ABCCob($O$15,$P$15,$Q$15,$D708/$AE$15)</f>
        <v>#VALUE!</v>
      </c>
      <c r="K708" s="18" t="e" cm="1">
        <f t="array" ref="K708">ABCCob($O$16,$P$16,$Q$16,$D708/$AE$16)</f>
        <v>#VALUE!</v>
      </c>
      <c r="L708" s="18" t="e" cm="1">
        <f t="array" ref="L708">ABCCob($O$17,$P$17,$Q$17,$D708/$AE$17)</f>
        <v>#VALUE!</v>
      </c>
    </row>
    <row r="709" spans="2:12" x14ac:dyDescent="0.3">
      <c r="B709">
        <v>324</v>
      </c>
      <c r="D709" s="15">
        <f t="shared" si="22"/>
        <v>486486.48648648651</v>
      </c>
      <c r="E709" s="18" cm="1">
        <f t="array" ref="E709">ABCCob($O$10,$P$10,$Q$10,$D709/$AE$10)</f>
        <v>0.72021580828717835</v>
      </c>
      <c r="F709" s="18" cm="1">
        <f t="array" ref="F709">ABCCob($O$11,$P$11,$Q$11,$D709/$AE$11)</f>
        <v>0.39912143926385973</v>
      </c>
      <c r="G709" s="18" cm="1">
        <f t="array" ref="G709">ABCCob($O$12,$P$12,$Q$12,$D709/$AE$12)</f>
        <v>0.26977197165038197</v>
      </c>
      <c r="H709" s="18" cm="1">
        <f t="array" ref="H709">ABCCob($O$13,$P$13,$Q$13,$D709/$AE$13)</f>
        <v>0.11451579117566969</v>
      </c>
      <c r="I709" s="18" t="e" cm="1">
        <f t="array" ref="I709">ABCCob($O$14,$P$14,$Q$14,$D709/$AE$14)</f>
        <v>#VALUE!</v>
      </c>
      <c r="J709" s="18" t="e" cm="1">
        <f t="array" ref="J709">ABCCob($O$15,$P$15,$Q$15,$D709/$AE$15)</f>
        <v>#VALUE!</v>
      </c>
      <c r="K709" s="18" t="e" cm="1">
        <f t="array" ref="K709">ABCCob($O$16,$P$16,$Q$16,$D709/$AE$16)</f>
        <v>#VALUE!</v>
      </c>
      <c r="L709" s="18" t="e" cm="1">
        <f t="array" ref="L709">ABCCob($O$17,$P$17,$Q$17,$D709/$AE$17)</f>
        <v>#VALUE!</v>
      </c>
    </row>
    <row r="710" spans="2:12" x14ac:dyDescent="0.3">
      <c r="B710">
        <v>323</v>
      </c>
      <c r="D710" s="15">
        <f t="shared" si="22"/>
        <v>484984.98498498497</v>
      </c>
      <c r="E710" s="18" cm="1">
        <f t="array" ref="E710">ABCCob($O$10,$P$10,$Q$10,$D710/$AE$10)</f>
        <v>0.71989017766176988</v>
      </c>
      <c r="F710" s="18" cm="1">
        <f t="array" ref="F710">ABCCob($O$11,$P$11,$Q$11,$D710/$AE$11)</f>
        <v>0.39857116663241077</v>
      </c>
      <c r="G710" s="18" cm="1">
        <f t="array" ref="G710">ABCCob($O$12,$P$12,$Q$12,$D710/$AE$12)</f>
        <v>0.26935402141062309</v>
      </c>
      <c r="H710" s="18" cm="1">
        <f t="array" ref="H710">ABCCob($O$13,$P$13,$Q$13,$D710/$AE$13)</f>
        <v>0.11438204459776581</v>
      </c>
      <c r="I710" s="18" t="e" cm="1">
        <f t="array" ref="I710">ABCCob($O$14,$P$14,$Q$14,$D710/$AE$14)</f>
        <v>#VALUE!</v>
      </c>
      <c r="J710" s="18" t="e" cm="1">
        <f t="array" ref="J710">ABCCob($O$15,$P$15,$Q$15,$D710/$AE$15)</f>
        <v>#VALUE!</v>
      </c>
      <c r="K710" s="18" t="e" cm="1">
        <f t="array" ref="K710">ABCCob($O$16,$P$16,$Q$16,$D710/$AE$16)</f>
        <v>#VALUE!</v>
      </c>
      <c r="L710" s="18" t="e" cm="1">
        <f t="array" ref="L710">ABCCob($O$17,$P$17,$Q$17,$D710/$AE$17)</f>
        <v>#VALUE!</v>
      </c>
    </row>
    <row r="711" spans="2:12" x14ac:dyDescent="0.3">
      <c r="B711">
        <v>322</v>
      </c>
      <c r="D711" s="15">
        <f t="shared" si="22"/>
        <v>483483.48348348349</v>
      </c>
      <c r="E711" s="18" cm="1">
        <f t="array" ref="E711">ABCCob($O$10,$P$10,$Q$10,$D711/$AE$10)</f>
        <v>0.71956291302929576</v>
      </c>
      <c r="F711" s="18" cm="1">
        <f t="array" ref="F711">ABCCob($O$11,$P$11,$Q$11,$D711/$AE$11)</f>
        <v>0.39801900181644734</v>
      </c>
      <c r="G711" s="18" cm="1">
        <f t="array" ref="G711">ABCCob($O$12,$P$12,$Q$12,$D711/$AE$12)</f>
        <v>0.2689345423226287</v>
      </c>
      <c r="H711" s="18" cm="1">
        <f t="array" ref="H711">ABCCob($O$13,$P$13,$Q$13,$D711/$AE$13)</f>
        <v>0.11424780509107639</v>
      </c>
      <c r="I711" s="18" t="e" cm="1">
        <f t="array" ref="I711">ABCCob($O$14,$P$14,$Q$14,$D711/$AE$14)</f>
        <v>#VALUE!</v>
      </c>
      <c r="J711" s="18" t="e" cm="1">
        <f t="array" ref="J711">ABCCob($O$15,$P$15,$Q$15,$D711/$AE$15)</f>
        <v>#VALUE!</v>
      </c>
      <c r="K711" s="18" t="e" cm="1">
        <f t="array" ref="K711">ABCCob($O$16,$P$16,$Q$16,$D711/$AE$16)</f>
        <v>#VALUE!</v>
      </c>
      <c r="L711" s="18" t="e" cm="1">
        <f t="array" ref="L711">ABCCob($O$17,$P$17,$Q$17,$D711/$AE$17)</f>
        <v>#VALUE!</v>
      </c>
    </row>
    <row r="712" spans="2:12" x14ac:dyDescent="0.3">
      <c r="B712">
        <v>321</v>
      </c>
      <c r="D712" s="15">
        <f t="shared" si="22"/>
        <v>481981.98198198195</v>
      </c>
      <c r="E712" s="18" cm="1">
        <f t="array" ref="E712">ABCCob($O$10,$P$10,$Q$10,$D712/$AE$10)</f>
        <v>0.71923400178631147</v>
      </c>
      <c r="F712" s="18" cm="1">
        <f t="array" ref="F712">ABCCob($O$11,$P$11,$Q$11,$D712/$AE$11)</f>
        <v>0.3974649350510116</v>
      </c>
      <c r="G712" s="18" cm="1">
        <f t="array" ref="G712">ABCCob($O$12,$P$12,$Q$12,$D712/$AE$12)</f>
        <v>0.26851352679514723</v>
      </c>
      <c r="H712" s="18" cm="1">
        <f t="array" ref="H712">ABCCob($O$13,$P$13,$Q$13,$D712/$AE$13)</f>
        <v>0.11411306985608086</v>
      </c>
      <c r="I712" s="18" t="e" cm="1">
        <f t="array" ref="I712">ABCCob($O$14,$P$14,$Q$14,$D712/$AE$14)</f>
        <v>#VALUE!</v>
      </c>
      <c r="J712" s="18" t="e" cm="1">
        <f t="array" ref="J712">ABCCob($O$15,$P$15,$Q$15,$D712/$AE$15)</f>
        <v>#VALUE!</v>
      </c>
      <c r="K712" s="18" t="e" cm="1">
        <f t="array" ref="K712">ABCCob($O$16,$P$16,$Q$16,$D712/$AE$16)</f>
        <v>#VALUE!</v>
      </c>
      <c r="L712" s="18" t="e" cm="1">
        <f t="array" ref="L712">ABCCob($O$17,$P$17,$Q$17,$D712/$AE$17)</f>
        <v>#VALUE!</v>
      </c>
    </row>
    <row r="713" spans="2:12" x14ac:dyDescent="0.3">
      <c r="B713">
        <v>320</v>
      </c>
      <c r="D713" s="15">
        <f t="shared" si="22"/>
        <v>480480.48048048047</v>
      </c>
      <c r="E713" s="18" cm="1">
        <f t="array" ref="E713">ABCCob($O$10,$P$10,$Q$10,$D713/$AE$10)</f>
        <v>0.71890343119776945</v>
      </c>
      <c r="F713" s="18" cm="1">
        <f t="array" ref="F713">ABCCob($O$11,$P$11,$Q$11,$D713/$AE$11)</f>
        <v>0.39690895650391123</v>
      </c>
      <c r="G713" s="18" cm="1">
        <f t="array" ref="G713">ABCCob($O$12,$P$12,$Q$12,$D713/$AE$12)</f>
        <v>0.26809096719224235</v>
      </c>
      <c r="H713" s="18" cm="1">
        <f t="array" ref="H713">ABCCob($O$13,$P$13,$Q$13,$D713/$AE$13)</f>
        <v>0.11397783607159795</v>
      </c>
      <c r="I713" s="18" t="e" cm="1">
        <f t="array" ref="I713">ABCCob($O$14,$P$14,$Q$14,$D713/$AE$14)</f>
        <v>#VALUE!</v>
      </c>
      <c r="J713" s="18" t="e" cm="1">
        <f t="array" ref="J713">ABCCob($O$15,$P$15,$Q$15,$D713/$AE$15)</f>
        <v>#VALUE!</v>
      </c>
      <c r="K713" s="18" t="e" cm="1">
        <f t="array" ref="K713">ABCCob($O$16,$P$16,$Q$16,$D713/$AE$16)</f>
        <v>#VALUE!</v>
      </c>
      <c r="L713" s="18" t="e" cm="1">
        <f t="array" ref="L713">ABCCob($O$17,$P$17,$Q$17,$D713/$AE$17)</f>
        <v>#VALUE!</v>
      </c>
    </row>
    <row r="714" spans="2:12" x14ac:dyDescent="0.3">
      <c r="B714">
        <v>319</v>
      </c>
      <c r="D714" s="15">
        <f t="shared" si="22"/>
        <v>478978.97897897899</v>
      </c>
      <c r="E714" s="18" cm="1">
        <f t="array" ref="E714">ABCCob($O$10,$P$10,$Q$10,$D714/$AE$10)</f>
        <v>0.71857118839528189</v>
      </c>
      <c r="F714" s="18" cm="1">
        <f t="array" ref="F714">ABCCob($O$11,$P$11,$Q$11,$D714/$AE$11)</f>
        <v>0.39635105627514017</v>
      </c>
      <c r="G714" s="18" cm="1">
        <f t="array" ref="G714">ABCCob($O$12,$P$12,$Q$12,$D714/$AE$12)</f>
        <v>0.26766685583302502</v>
      </c>
      <c r="H714" s="18" cm="1">
        <f t="array" ref="H714">ABCCob($O$13,$P$13,$Q$13,$D714/$AE$13)</f>
        <v>0.11384210089457193</v>
      </c>
      <c r="I714" s="18" t="e" cm="1">
        <f t="array" ref="I714">ABCCob($O$14,$P$14,$Q$14,$D714/$AE$14)</f>
        <v>#VALUE!</v>
      </c>
      <c r="J714" s="18" t="e" cm="1">
        <f t="array" ref="J714">ABCCob($O$15,$P$15,$Q$15,$D714/$AE$15)</f>
        <v>#VALUE!</v>
      </c>
      <c r="K714" s="18" t="e" cm="1">
        <f t="array" ref="K714">ABCCob($O$16,$P$16,$Q$16,$D714/$AE$16)</f>
        <v>#VALUE!</v>
      </c>
      <c r="L714" s="18" t="e" cm="1">
        <f t="array" ref="L714">ABCCob($O$17,$P$17,$Q$17,$D714/$AE$17)</f>
        <v>#VALUE!</v>
      </c>
    </row>
    <row r="715" spans="2:12" x14ac:dyDescent="0.3">
      <c r="B715">
        <v>318</v>
      </c>
      <c r="D715" s="15">
        <f t="shared" si="22"/>
        <v>477477.47747747746</v>
      </c>
      <c r="E715" s="18" cm="1">
        <f t="array" ref="E715">ABCCob($O$10,$P$10,$Q$10,$D715/$AE$10)</f>
        <v>0.7182372603753554</v>
      </c>
      <c r="F715" s="18" cm="1">
        <f t="array" ref="F715">ABCCob($O$11,$P$11,$Q$11,$D715/$AE$11)</f>
        <v>0.39579122439629372</v>
      </c>
      <c r="G715" s="18" cm="1">
        <f t="array" ref="G715">ABCCob($O$12,$P$12,$Q$12,$D715/$AE$12)</f>
        <v>0.26724118499138461</v>
      </c>
      <c r="H715" s="18" cm="1">
        <f t="array" ref="H715">ABCCob($O$13,$P$13,$Q$13,$D715/$AE$13)</f>
        <v>0.11370586145985632</v>
      </c>
      <c r="I715" s="18" t="e" cm="1">
        <f t="array" ref="I715">ABCCob($O$14,$P$14,$Q$14,$D715/$AE$14)</f>
        <v>#VALUE!</v>
      </c>
      <c r="J715" s="18" t="e" cm="1">
        <f t="array" ref="J715">ABCCob($O$15,$P$15,$Q$15,$D715/$AE$15)</f>
        <v>#VALUE!</v>
      </c>
      <c r="K715" s="18" t="e" cm="1">
        <f t="array" ref="K715">ABCCob($O$16,$P$16,$Q$16,$D715/$AE$16)</f>
        <v>#VALUE!</v>
      </c>
      <c r="L715" s="18" t="e" cm="1">
        <f t="array" ref="L715">ABCCob($O$17,$P$17,$Q$17,$D715/$AE$17)</f>
        <v>#VALUE!</v>
      </c>
    </row>
    <row r="716" spans="2:12" x14ac:dyDescent="0.3">
      <c r="B716">
        <v>317</v>
      </c>
      <c r="D716" s="15">
        <f t="shared" si="22"/>
        <v>475975.97597597598</v>
      </c>
      <c r="E716" s="18" cm="1">
        <f t="array" ref="E716">ABCCob($O$10,$P$10,$Q$10,$D716/$AE$10)</f>
        <v>0.71790163399759832</v>
      </c>
      <c r="F716" s="18" cm="1">
        <f t="array" ref="F716">ABCCob($O$11,$P$11,$Q$11,$D716/$AE$11)</f>
        <v>0.39522945082997751</v>
      </c>
      <c r="G716" s="18" cm="1">
        <f t="array" ref="G716">ABCCob($O$12,$P$12,$Q$12,$D716/$AE$12)</f>
        <v>0.26681394689571974</v>
      </c>
      <c r="H716" s="18" cm="1">
        <f t="array" ref="H716">ABCCob($O$13,$P$13,$Q$13,$D716/$AE$13)</f>
        <v>0.11356911487999496</v>
      </c>
      <c r="I716" s="18" t="e" cm="1">
        <f t="array" ref="I716">ABCCob($O$14,$P$14,$Q$14,$D716/$AE$14)</f>
        <v>#VALUE!</v>
      </c>
      <c r="J716" s="18" t="e" cm="1">
        <f t="array" ref="J716">ABCCob($O$15,$P$15,$Q$15,$D716/$AE$15)</f>
        <v>#VALUE!</v>
      </c>
      <c r="K716" s="18" t="e" cm="1">
        <f t="array" ref="K716">ABCCob($O$16,$P$16,$Q$16,$D716/$AE$16)</f>
        <v>#VALUE!</v>
      </c>
      <c r="L716" s="18" t="e" cm="1">
        <f t="array" ref="L716">ABCCob($O$17,$P$17,$Q$17,$D716/$AE$17)</f>
        <v>#VALUE!</v>
      </c>
    </row>
    <row r="717" spans="2:12" x14ac:dyDescent="0.3">
      <c r="B717">
        <v>316</v>
      </c>
      <c r="D717" s="15">
        <f t="shared" si="22"/>
        <v>474474.47447447444</v>
      </c>
      <c r="E717" s="18" cm="1">
        <f t="array" ref="E717">ABCCob($O$10,$P$10,$Q$10,$D717/$AE$10)</f>
        <v>0.71756429598289739</v>
      </c>
      <c r="F717" s="18" cm="1">
        <f t="array" ref="F717">ABCCob($O$11,$P$11,$Q$11,$D717/$AE$11)</f>
        <v>0.39466572546921047</v>
      </c>
      <c r="G717" s="18" cm="1">
        <f t="array" ref="G717">ABCCob($O$12,$P$12,$Q$12,$D717/$AE$12)</f>
        <v>0.26638513372866707</v>
      </c>
      <c r="H717" s="18" cm="1">
        <f t="array" ref="H717">ABCCob($O$13,$P$13,$Q$13,$D717/$AE$13)</f>
        <v>0.11343185824500041</v>
      </c>
      <c r="I717" s="18" t="e" cm="1">
        <f t="array" ref="I717">ABCCob($O$14,$P$14,$Q$14,$D717/$AE$14)</f>
        <v>#VALUE!</v>
      </c>
      <c r="J717" s="18" t="e" cm="1">
        <f t="array" ref="J717">ABCCob($O$15,$P$15,$Q$15,$D717/$AE$15)</f>
        <v>#VALUE!</v>
      </c>
      <c r="K717" s="18" t="e" cm="1">
        <f t="array" ref="K717">ABCCob($O$16,$P$16,$Q$16,$D717/$AE$16)</f>
        <v>#VALUE!</v>
      </c>
      <c r="L717" s="18" t="e" cm="1">
        <f t="array" ref="L717">ABCCob($O$17,$P$17,$Q$17,$D717/$AE$17)</f>
        <v>#VALUE!</v>
      </c>
    </row>
    <row r="718" spans="2:12" x14ac:dyDescent="0.3">
      <c r="B718">
        <v>315</v>
      </c>
      <c r="D718" s="15">
        <f t="shared" si="22"/>
        <v>472972.97297297296</v>
      </c>
      <c r="E718" s="18" cm="1">
        <f t="array" ref="E718">ABCCob($O$10,$P$10,$Q$10,$D718/$AE$10)</f>
        <v>0.71722523291156748</v>
      </c>
      <c r="F718" s="18" cm="1">
        <f t="array" ref="F718">ABCCob($O$11,$P$11,$Q$11,$D718/$AE$11)</f>
        <v>0.39410003813682143</v>
      </c>
      <c r="G718" s="18" cm="1">
        <f t="array" ref="G718">ABCCob($O$12,$P$12,$Q$12,$D718/$AE$12)</f>
        <v>0.26595473762683025</v>
      </c>
      <c r="H718" s="18" cm="1">
        <f t="array" ref="H718">ABCCob($O$13,$P$13,$Q$13,$D718/$AE$13)</f>
        <v>0.11329408862212963</v>
      </c>
      <c r="I718" s="18" t="e" cm="1">
        <f t="array" ref="I718">ABCCob($O$14,$P$14,$Q$14,$D718/$AE$14)</f>
        <v>#VALUE!</v>
      </c>
      <c r="J718" s="18" t="e" cm="1">
        <f t="array" ref="J718">ABCCob($O$15,$P$15,$Q$15,$D718/$AE$15)</f>
        <v>#VALUE!</v>
      </c>
      <c r="K718" s="18" t="e" cm="1">
        <f t="array" ref="K718">ABCCob($O$16,$P$16,$Q$16,$D718/$AE$16)</f>
        <v>#VALUE!</v>
      </c>
      <c r="L718" s="18" t="e" cm="1">
        <f t="array" ref="L718">ABCCob($O$17,$P$17,$Q$17,$D718/$AE$17)</f>
        <v>#VALUE!</v>
      </c>
    </row>
    <row r="719" spans="2:12" x14ac:dyDescent="0.3">
      <c r="B719">
        <v>314</v>
      </c>
      <c r="D719" s="15">
        <f t="shared" si="22"/>
        <v>471471.47147147148</v>
      </c>
      <c r="E719" s="18" cm="1">
        <f t="array" ref="E719">ABCCob($O$10,$P$10,$Q$10,$D719/$AE$10)</f>
        <v>0.71688443122146894</v>
      </c>
      <c r="F719" s="18" cm="1">
        <f t="array" ref="F719">ABCCob($O$11,$P$11,$Q$11,$D719/$AE$11)</f>
        <v>0.39353237858483925</v>
      </c>
      <c r="G719" s="18" cm="1">
        <f t="array" ref="G719">ABCCob($O$12,$P$12,$Q$12,$D719/$AE$12)</f>
        <v>0.26552275068050718</v>
      </c>
      <c r="H719" s="18" cm="1">
        <f t="array" ref="H719">ABCCob($O$13,$P$13,$Q$13,$D719/$AE$13)</f>
        <v>0.11315580305565703</v>
      </c>
      <c r="I719" s="18" t="e" cm="1">
        <f t="array" ref="I719">ABCCob($O$14,$P$14,$Q$14,$D719/$AE$14)</f>
        <v>#VALUE!</v>
      </c>
      <c r="J719" s="18" t="e" cm="1">
        <f t="array" ref="J719">ABCCob($O$15,$P$15,$Q$15,$D719/$AE$15)</f>
        <v>#VALUE!</v>
      </c>
      <c r="K719" s="18" t="e" cm="1">
        <f t="array" ref="K719">ABCCob($O$16,$P$16,$Q$16,$D719/$AE$16)</f>
        <v>#VALUE!</v>
      </c>
      <c r="L719" s="18" t="e" cm="1">
        <f t="array" ref="L719">ABCCob($O$17,$P$17,$Q$17,$D719/$AE$17)</f>
        <v>#VALUE!</v>
      </c>
    </row>
    <row r="720" spans="2:12" x14ac:dyDescent="0.3">
      <c r="B720">
        <v>313</v>
      </c>
      <c r="D720" s="15">
        <f t="shared" si="22"/>
        <v>469969.96996996994</v>
      </c>
      <c r="E720" s="18" cm="1">
        <f t="array" ref="E720">ABCCob($O$10,$P$10,$Q$10,$D720/$AE$10)</f>
        <v>0.71654187720609619</v>
      </c>
      <c r="F720" s="18" cm="1">
        <f t="array" ref="F720">ABCCob($O$11,$P$11,$Q$11,$D720/$AE$11)</f>
        <v>0.39296273649387731</v>
      </c>
      <c r="G720" s="18" cm="1">
        <f t="array" ref="G720">ABCCob($O$12,$P$12,$Q$12,$D720/$AE$12)</f>
        <v>0.26508916493341683</v>
      </c>
      <c r="H720" s="18" cm="1">
        <f t="array" ref="H720">ABCCob($O$13,$P$13,$Q$13,$D720/$AE$13)</f>
        <v>0.11301699856664467</v>
      </c>
      <c r="I720" s="18" t="e" cm="1">
        <f t="array" ref="I720">ABCCob($O$14,$P$14,$Q$14,$D720/$AE$14)</f>
        <v>#VALUE!</v>
      </c>
      <c r="J720" s="18" t="e" cm="1">
        <f t="array" ref="J720">ABCCob($O$15,$P$15,$Q$15,$D720/$AE$15)</f>
        <v>#VALUE!</v>
      </c>
      <c r="K720" s="18" t="e" cm="1">
        <f t="array" ref="K720">ABCCob($O$16,$P$16,$Q$16,$D720/$AE$16)</f>
        <v>#VALUE!</v>
      </c>
      <c r="L720" s="18" t="e" cm="1">
        <f t="array" ref="L720">ABCCob($O$17,$P$17,$Q$17,$D720/$AE$17)</f>
        <v>#VALUE!</v>
      </c>
    </row>
    <row r="721" spans="2:12" x14ac:dyDescent="0.3">
      <c r="B721">
        <v>312</v>
      </c>
      <c r="D721" s="15">
        <f t="shared" si="22"/>
        <v>468468.46846846846</v>
      </c>
      <c r="E721" s="18" cm="1">
        <f t="array" ref="E721">ABCCob($O$10,$P$10,$Q$10,$D721/$AE$10)</f>
        <v>0.71619755701263432</v>
      </c>
      <c r="F721" s="18" cm="1">
        <f t="array" ref="F721">ABCCob($O$11,$P$11,$Q$11,$D721/$AE$11)</f>
        <v>0.39239110147251066</v>
      </c>
      <c r="G721" s="18" cm="1">
        <f t="array" ref="G721">ABCCob($O$12,$P$12,$Q$12,$D721/$AE$12)</f>
        <v>0.26465397238242538</v>
      </c>
      <c r="H721" s="18" cm="1">
        <f t="array" ref="H721">ABCCob($O$13,$P$13,$Q$13,$D721/$AE$13)</f>
        <v>0.11287767215270957</v>
      </c>
      <c r="I721" s="18" t="e" cm="1">
        <f t="array" ref="I721">ABCCob($O$14,$P$14,$Q$14,$D721/$AE$14)</f>
        <v>#VALUE!</v>
      </c>
      <c r="J721" s="18" t="e" cm="1">
        <f t="array" ref="J721">ABCCob($O$15,$P$15,$Q$15,$D721/$AE$15)</f>
        <v>#VALUE!</v>
      </c>
      <c r="K721" s="18" t="e" cm="1">
        <f t="array" ref="K721">ABCCob($O$16,$P$16,$Q$16,$D721/$AE$16)</f>
        <v>#VALUE!</v>
      </c>
      <c r="L721" s="18" t="e" cm="1">
        <f t="array" ref="L721">ABCCob($O$17,$P$17,$Q$17,$D721/$AE$17)</f>
        <v>#VALUE!</v>
      </c>
    </row>
    <row r="722" spans="2:12" x14ac:dyDescent="0.3">
      <c r="B722">
        <v>311</v>
      </c>
      <c r="D722" s="15">
        <f t="shared" si="22"/>
        <v>466966.96696696692</v>
      </c>
      <c r="E722" s="18" cm="1">
        <f t="array" ref="E722">ABCCob($O$10,$P$10,$Q$10,$D722/$AE$10)</f>
        <v>0.71585145663998451</v>
      </c>
      <c r="F722" s="18" cm="1">
        <f t="array" ref="F722">ABCCob($O$11,$P$11,$Q$11,$D722/$AE$11)</f>
        <v>0.39181746305664727</v>
      </c>
      <c r="G722" s="18" cm="1">
        <f t="array" ref="G722">ABCCob($O$12,$P$12,$Q$12,$D722/$AE$12)</f>
        <v>0.26421716497727077</v>
      </c>
      <c r="H722" s="18" cm="1">
        <f t="array" ref="H722">ABCCob($O$13,$P$13,$Q$13,$D722/$AE$13)</f>
        <v>0.11273782078778834</v>
      </c>
      <c r="I722" s="18" t="e" cm="1">
        <f t="array" ref="I722">ABCCob($O$14,$P$14,$Q$14,$D722/$AE$14)</f>
        <v>#VALUE!</v>
      </c>
      <c r="J722" s="18" t="e" cm="1">
        <f t="array" ref="J722">ABCCob($O$15,$P$15,$Q$15,$D722/$AE$15)</f>
        <v>#VALUE!</v>
      </c>
      <c r="K722" s="18" t="e" cm="1">
        <f t="array" ref="K722">ABCCob($O$16,$P$16,$Q$16,$D722/$AE$16)</f>
        <v>#VALUE!</v>
      </c>
      <c r="L722" s="18" t="e" cm="1">
        <f t="array" ref="L722">ABCCob($O$17,$P$17,$Q$17,$D722/$AE$17)</f>
        <v>#VALUE!</v>
      </c>
    </row>
    <row r="723" spans="2:12" x14ac:dyDescent="0.3">
      <c r="B723">
        <v>310</v>
      </c>
      <c r="D723" s="15">
        <f t="shared" si="22"/>
        <v>465465.46546546544</v>
      </c>
      <c r="E723" s="18" cm="1">
        <f t="array" ref="E723">ABCCob($O$10,$P$10,$Q$10,$D723/$AE$10)</f>
        <v>0.71550356193675668</v>
      </c>
      <c r="F723" s="18" cm="1">
        <f t="array" ref="F723">ABCCob($O$11,$P$11,$Q$11,$D723/$AE$11)</f>
        <v>0.39124181070889258</v>
      </c>
      <c r="G723" s="18" cm="1">
        <f t="array" ref="G723">ABCCob($O$12,$P$12,$Q$12,$D723/$AE$12)</f>
        <v>0.2637787346202875</v>
      </c>
      <c r="H723" s="18" cm="1">
        <f t="array" ref="H723">ABCCob($O$13,$P$13,$Q$13,$D723/$AE$13)</f>
        <v>0.11259744142189879</v>
      </c>
      <c r="I723" s="18" t="e" cm="1">
        <f t="array" ref="I723">ABCCob($O$14,$P$14,$Q$14,$D723/$AE$14)</f>
        <v>#VALUE!</v>
      </c>
      <c r="J723" s="18" t="e" cm="1">
        <f t="array" ref="J723">ABCCob($O$15,$P$15,$Q$15,$D723/$AE$15)</f>
        <v>#VALUE!</v>
      </c>
      <c r="K723" s="18" t="e" cm="1">
        <f t="array" ref="K723">ABCCob($O$16,$P$16,$Q$16,$D723/$AE$16)</f>
        <v>#VALUE!</v>
      </c>
      <c r="L723" s="18" t="e" cm="1">
        <f t="array" ref="L723">ABCCob($O$17,$P$17,$Q$17,$D723/$AE$17)</f>
        <v>#VALUE!</v>
      </c>
    </row>
    <row r="724" spans="2:12" x14ac:dyDescent="0.3">
      <c r="B724">
        <v>309</v>
      </c>
      <c r="D724" s="15">
        <f t="shared" si="22"/>
        <v>463963.96396396402</v>
      </c>
      <c r="E724" s="18" cm="1">
        <f t="array" ref="E724">ABCCob($O$10,$P$10,$Q$10,$D724/$AE$10)</f>
        <v>0.71515385859922975</v>
      </c>
      <c r="F724" s="18" cm="1">
        <f t="array" ref="F724">ABCCob($O$11,$P$11,$Q$11,$D724/$AE$11)</f>
        <v>0.39066413381790721</v>
      </c>
      <c r="G724" s="18" cm="1">
        <f t="array" ref="G724">ABCCob($O$12,$P$12,$Q$12,$D724/$AE$12)</f>
        <v>0.26333867316612969</v>
      </c>
      <c r="H724" s="18" cm="1">
        <f t="array" ref="H724">ABCCob($O$13,$P$13,$Q$13,$D724/$AE$13)</f>
        <v>0.11245653098089861</v>
      </c>
      <c r="I724" s="18" t="e" cm="1">
        <f t="array" ref="I724">ABCCob($O$14,$P$14,$Q$14,$D724/$AE$14)</f>
        <v>#VALUE!</v>
      </c>
      <c r="J724" s="18" t="e" cm="1">
        <f t="array" ref="J724">ABCCob($O$15,$P$15,$Q$15,$D724/$AE$15)</f>
        <v>#VALUE!</v>
      </c>
      <c r="K724" s="18" t="e" cm="1">
        <f t="array" ref="K724">ABCCob($O$16,$P$16,$Q$16,$D724/$AE$16)</f>
        <v>#VALUE!</v>
      </c>
      <c r="L724" s="18" t="e" cm="1">
        <f t="array" ref="L724">ABCCob($O$17,$P$17,$Q$17,$D724/$AE$17)</f>
        <v>#VALUE!</v>
      </c>
    </row>
    <row r="725" spans="2:12" x14ac:dyDescent="0.3">
      <c r="B725">
        <v>308</v>
      </c>
      <c r="D725" s="15">
        <f t="shared" si="22"/>
        <v>462462.46246246243</v>
      </c>
      <c r="E725" s="18" cm="1">
        <f t="array" ref="E725">ABCCob($O$10,$P$10,$Q$10,$D725/$AE$10)</f>
        <v>0.71480233216927758</v>
      </c>
      <c r="F725" s="18" cm="1">
        <f t="array" ref="F725">ABCCob($O$11,$P$11,$Q$11,$D725/$AE$11)</f>
        <v>0.39008442169775787</v>
      </c>
      <c r="G725" s="18" cm="1">
        <f t="array" ref="G725">ABCCob($O$12,$P$12,$Q$12,$D725/$AE$12)</f>
        <v>0.26289697242149401</v>
      </c>
      <c r="H725" s="18" cm="1">
        <f t="array" ref="H725">ABCCob($O$13,$P$13,$Q$13,$D725/$AE$13)</f>
        <v>0.11231508636624106</v>
      </c>
      <c r="I725" s="18" t="e" cm="1">
        <f t="array" ref="I725">ABCCob($O$14,$P$14,$Q$14,$D725/$AE$14)</f>
        <v>#VALUE!</v>
      </c>
      <c r="J725" s="18" t="e" cm="1">
        <f t="array" ref="J725">ABCCob($O$15,$P$15,$Q$15,$D725/$AE$15)</f>
        <v>#VALUE!</v>
      </c>
      <c r="K725" s="18" t="e" cm="1">
        <f t="array" ref="K725">ABCCob($O$16,$P$16,$Q$16,$D725/$AE$16)</f>
        <v>#VALUE!</v>
      </c>
      <c r="L725" s="18" t="e" cm="1">
        <f t="array" ref="L725">ABCCob($O$17,$P$17,$Q$17,$D725/$AE$17)</f>
        <v>#VALUE!</v>
      </c>
    </row>
    <row r="726" spans="2:12" x14ac:dyDescent="0.3">
      <c r="B726">
        <v>307</v>
      </c>
      <c r="D726" s="15">
        <f t="shared" si="22"/>
        <v>460960.96096096101</v>
      </c>
      <c r="E726" s="18" cm="1">
        <f t="array" ref="E726">ABCCob($O$10,$P$10,$Q$10,$D726/$AE$10)</f>
        <v>0.71444896803226199</v>
      </c>
      <c r="F726" s="18" cm="1">
        <f t="array" ref="F726">ABCCob($O$11,$P$11,$Q$11,$D726/$AE$11)</f>
        <v>0.38950266358726204</v>
      </c>
      <c r="G726" s="18" cm="1">
        <f t="array" ref="G726">ABCCob($O$12,$P$12,$Q$12,$D726/$AE$12)</f>
        <v>0.26245362414484186</v>
      </c>
      <c r="H726" s="18" cm="1">
        <f t="array" ref="H726">ABCCob($O$13,$P$13,$Q$13,$D726/$AE$13)</f>
        <v>0.11217310445472775</v>
      </c>
      <c r="I726" s="18" t="e" cm="1">
        <f t="array" ref="I726">ABCCob($O$14,$P$14,$Q$14,$D726/$AE$14)</f>
        <v>#VALUE!</v>
      </c>
      <c r="J726" s="18" t="e" cm="1">
        <f t="array" ref="J726">ABCCob($O$15,$P$15,$Q$15,$D726/$AE$15)</f>
        <v>#VALUE!</v>
      </c>
      <c r="K726" s="18" t="e" cm="1">
        <f t="array" ref="K726">ABCCob($O$16,$P$16,$Q$16,$D726/$AE$16)</f>
        <v>#VALUE!</v>
      </c>
      <c r="L726" s="18" t="e" cm="1">
        <f t="array" ref="L726">ABCCob($O$17,$P$17,$Q$17,$D726/$AE$17)</f>
        <v>#VALUE!</v>
      </c>
    </row>
    <row r="727" spans="2:12" x14ac:dyDescent="0.3">
      <c r="B727">
        <v>306</v>
      </c>
      <c r="D727" s="15">
        <f t="shared" si="22"/>
        <v>459459.45945945941</v>
      </c>
      <c r="E727" s="18" cm="1">
        <f t="array" ref="E727">ABCCob($O$10,$P$10,$Q$10,$D727/$AE$10)</f>
        <v>0.7140937514148894</v>
      </c>
      <c r="F727" s="18" cm="1">
        <f t="array" ref="F727">ABCCob($O$11,$P$11,$Q$11,$D727/$AE$11)</f>
        <v>0.38891884864932469</v>
      </c>
      <c r="G727" s="18" cm="1">
        <f t="array" ref="G727">ABCCob($O$12,$P$12,$Q$12,$D727/$AE$12)</f>
        <v>0.26200862004612036</v>
      </c>
      <c r="H727" s="18" cm="1">
        <f t="array" ref="H727">ABCCob($O$13,$P$13,$Q$13,$D727/$AE$13)</f>
        <v>0.11203058209825818</v>
      </c>
      <c r="I727" s="18" t="e" cm="1">
        <f t="array" ref="I727">ABCCob($O$14,$P$14,$Q$14,$D727/$AE$14)</f>
        <v>#VALUE!</v>
      </c>
      <c r="J727" s="18" t="e" cm="1">
        <f t="array" ref="J727">ABCCob($O$15,$P$15,$Q$15,$D727/$AE$15)</f>
        <v>#VALUE!</v>
      </c>
      <c r="K727" s="18" t="e" cm="1">
        <f t="array" ref="K727">ABCCob($O$16,$P$16,$Q$16,$D727/$AE$16)</f>
        <v>#VALUE!</v>
      </c>
      <c r="L727" s="18" t="e" cm="1">
        <f t="array" ref="L727">ABCCob($O$17,$P$17,$Q$17,$D727/$AE$17)</f>
        <v>#VALUE!</v>
      </c>
    </row>
    <row r="728" spans="2:12" x14ac:dyDescent="0.3">
      <c r="B728">
        <v>305</v>
      </c>
      <c r="D728" s="15">
        <f t="shared" si="22"/>
        <v>457957.95795795799</v>
      </c>
      <c r="E728" s="18" cm="1">
        <f t="array" ref="E728">ABCCob($O$10,$P$10,$Q$10,$D728/$AE$10)</f>
        <v>0.71373666738303332</v>
      </c>
      <c r="F728" s="18" cm="1">
        <f t="array" ref="F728">ABCCob($O$11,$P$11,$Q$11,$D728/$AE$11)</f>
        <v>0.38833296597026917</v>
      </c>
      <c r="G728" s="18" cm="1">
        <f t="array" ref="G728">ABCCob($O$12,$P$12,$Q$12,$D728/$AE$12)</f>
        <v>0.26156195178648323</v>
      </c>
      <c r="H728" s="18" cm="1">
        <f t="array" ref="H728">ABCCob($O$13,$P$13,$Q$13,$D728/$AE$13)</f>
        <v>0.11188751612357624</v>
      </c>
      <c r="I728" s="18" t="e" cm="1">
        <f t="array" ref="I728">ABCCob($O$14,$P$14,$Q$14,$D728/$AE$14)</f>
        <v>#VALUE!</v>
      </c>
      <c r="J728" s="18" t="e" cm="1">
        <f t="array" ref="J728">ABCCob($O$15,$P$15,$Q$15,$D728/$AE$15)</f>
        <v>#VALUE!</v>
      </c>
      <c r="K728" s="18" t="e" cm="1">
        <f t="array" ref="K728">ABCCob($O$16,$P$16,$Q$16,$D728/$AE$16)</f>
        <v>#VALUE!</v>
      </c>
      <c r="L728" s="18" t="e" cm="1">
        <f t="array" ref="L728">ABCCob($O$17,$P$17,$Q$17,$D728/$AE$17)</f>
        <v>#VALUE!</v>
      </c>
    </row>
    <row r="729" spans="2:12" x14ac:dyDescent="0.3">
      <c r="B729">
        <v>304</v>
      </c>
      <c r="D729" s="15">
        <f t="shared" si="22"/>
        <v>456456.45645645651</v>
      </c>
      <c r="E729" s="18" cm="1">
        <f t="array" ref="E729">ABCCob($O$10,$P$10,$Q$10,$D729/$AE$10)</f>
        <v>0.71337770083951924</v>
      </c>
      <c r="F729" s="18" cm="1">
        <f t="array" ref="F729">ABCCob($O$11,$P$11,$Q$11,$D729/$AE$11)</f>
        <v>0.38774500455915978</v>
      </c>
      <c r="G729" s="18" cm="1">
        <f t="array" ref="G729">ABCCob($O$12,$P$12,$Q$12,$D729/$AE$12)</f>
        <v>0.26111361097801089</v>
      </c>
      <c r="H729" s="18" cm="1">
        <f t="array" ref="H729">ABCCob($O$13,$P$13,$Q$13,$D729/$AE$13)</f>
        <v>0.11174390333201359</v>
      </c>
      <c r="I729" s="18" t="e" cm="1">
        <f t="array" ref="I729">ABCCob($O$14,$P$14,$Q$14,$D729/$AE$14)</f>
        <v>#VALUE!</v>
      </c>
      <c r="J729" s="18" t="e" cm="1">
        <f t="array" ref="J729">ABCCob($O$15,$P$15,$Q$15,$D729/$AE$15)</f>
        <v>#VALUE!</v>
      </c>
      <c r="K729" s="18" t="e" cm="1">
        <f t="array" ref="K729">ABCCob($O$16,$P$16,$Q$16,$D729/$AE$16)</f>
        <v>#VALUE!</v>
      </c>
      <c r="L729" s="18" t="e" cm="1">
        <f t="array" ref="L729">ABCCob($O$17,$P$17,$Q$17,$D729/$AE$17)</f>
        <v>#VALUE!</v>
      </c>
    </row>
    <row r="730" spans="2:12" x14ac:dyDescent="0.3">
      <c r="B730">
        <v>303</v>
      </c>
      <c r="D730" s="15">
        <f t="shared" si="22"/>
        <v>454954.95495495497</v>
      </c>
      <c r="E730" s="18" cm="1">
        <f t="array" ref="E730">ABCCob($O$10,$P$10,$Q$10,$D730/$AE$10)</f>
        <v>0.71301683652187386</v>
      </c>
      <c r="F730" s="18" cm="1">
        <f t="array" ref="F730">ABCCob($O$11,$P$11,$Q$11,$D730/$AE$11)</f>
        <v>0.38715495334711841</v>
      </c>
      <c r="G730" s="18" cm="1">
        <f t="array" ref="G730">ABCCob($O$12,$P$12,$Q$12,$D730/$AE$12)</f>
        <v>0.26066358918342969</v>
      </c>
      <c r="H730" s="18" cm="1">
        <f t="array" ref="H730">ABCCob($O$13,$P$13,$Q$13,$D730/$AE$13)</f>
        <v>0.11159974049922972</v>
      </c>
      <c r="I730" s="18" t="e" cm="1">
        <f t="array" ref="I730">ABCCob($O$14,$P$14,$Q$14,$D730/$AE$14)</f>
        <v>#VALUE!</v>
      </c>
      <c r="J730" s="18" t="e" cm="1">
        <f t="array" ref="J730">ABCCob($O$15,$P$15,$Q$15,$D730/$AE$15)</f>
        <v>#VALUE!</v>
      </c>
      <c r="K730" s="18" t="e" cm="1">
        <f t="array" ref="K730">ABCCob($O$16,$P$16,$Q$16,$D730/$AE$16)</f>
        <v>#VALUE!</v>
      </c>
      <c r="L730" s="18" t="e" cm="1">
        <f t="array" ref="L730">ABCCob($O$17,$P$17,$Q$17,$D730/$AE$17)</f>
        <v>#VALUE!</v>
      </c>
    </row>
    <row r="731" spans="2:12" x14ac:dyDescent="0.3">
      <c r="B731">
        <v>302</v>
      </c>
      <c r="D731" s="15">
        <f t="shared" si="22"/>
        <v>453453.45345345349</v>
      </c>
      <c r="E731" s="18" cm="1">
        <f t="array" ref="E731">ABCCob($O$10,$P$10,$Q$10,$D731/$AE$10)</f>
        <v>0.71265405900003631</v>
      </c>
      <c r="F731" s="18" cm="1">
        <f t="array" ref="F731">ABCCob($O$11,$P$11,$Q$11,$D731/$AE$11)</f>
        <v>0.38656280118663294</v>
      </c>
      <c r="G731" s="18" cm="1">
        <f t="array" ref="G731">ABCCob($O$12,$P$12,$Q$12,$D731/$AE$12)</f>
        <v>0.260211877915831</v>
      </c>
      <c r="H731" s="18" cm="1">
        <f t="array" ref="H731">ABCCob($O$13,$P$13,$Q$13,$D731/$AE$13)</f>
        <v>0.11145502437494888</v>
      </c>
      <c r="I731" s="18" t="e" cm="1">
        <f t="array" ref="I731">ABCCob($O$14,$P$14,$Q$14,$D731/$AE$14)</f>
        <v>#VALUE!</v>
      </c>
      <c r="J731" s="18" t="e" cm="1">
        <f t="array" ref="J731">ABCCob($O$15,$P$15,$Q$15,$D731/$AE$15)</f>
        <v>#VALUE!</v>
      </c>
      <c r="K731" s="18" t="e" cm="1">
        <f t="array" ref="K731">ABCCob($O$16,$P$16,$Q$16,$D731/$AE$16)</f>
        <v>#VALUE!</v>
      </c>
      <c r="L731" s="18" t="e" cm="1">
        <f t="array" ref="L731">ABCCob($O$17,$P$17,$Q$17,$D731/$AE$17)</f>
        <v>#VALUE!</v>
      </c>
    </row>
    <row r="732" spans="2:12" x14ac:dyDescent="0.3">
      <c r="B732">
        <v>301</v>
      </c>
      <c r="D732" s="15">
        <f t="shared" si="22"/>
        <v>451951.95195195195</v>
      </c>
      <c r="E732" s="18" cm="1">
        <f t="array" ref="E732">ABCCob($O$10,$P$10,$Q$10,$D732/$AE$10)</f>
        <v>0.71228935267402993</v>
      </c>
      <c r="F732" s="18" cm="1">
        <f t="array" ref="F732">ABCCob($O$11,$P$11,$Q$11,$D732/$AE$11)</f>
        <v>0.38596853685085858</v>
      </c>
      <c r="G732" s="18" cm="1">
        <f t="array" ref="G732">ABCCob($O$12,$P$12,$Q$12,$D732/$AE$12)</f>
        <v>0.25975846863838942</v>
      </c>
      <c r="H732" s="18" cm="1">
        <f t="array" ref="H732">ABCCob($O$13,$P$13,$Q$13,$D732/$AE$13)</f>
        <v>0.11130975168269358</v>
      </c>
      <c r="I732" s="18" t="e" cm="1">
        <f t="array" ref="I732">ABCCob($O$14,$P$14,$Q$14,$D732/$AE$14)</f>
        <v>#VALUE!</v>
      </c>
      <c r="J732" s="18" t="e" cm="1">
        <f t="array" ref="J732">ABCCob($O$15,$P$15,$Q$15,$D732/$AE$15)</f>
        <v>#VALUE!</v>
      </c>
      <c r="K732" s="18" t="e" cm="1">
        <f t="array" ref="K732">ABCCob($O$16,$P$16,$Q$16,$D732/$AE$16)</f>
        <v>#VALUE!</v>
      </c>
      <c r="L732" s="18" t="e" cm="1">
        <f t="array" ref="L732">ABCCob($O$17,$P$17,$Q$17,$D732/$AE$17)</f>
        <v>#VALUE!</v>
      </c>
    </row>
    <row r="733" spans="2:12" x14ac:dyDescent="0.3">
      <c r="B733">
        <v>300</v>
      </c>
      <c r="D733" s="15">
        <f t="shared" si="22"/>
        <v>450450.45045045047</v>
      </c>
      <c r="E733" s="18" cm="1">
        <f t="array" ref="E733">ABCCob($O$10,$P$10,$Q$10,$D733/$AE$10)</f>
        <v>0.71192270177159633</v>
      </c>
      <c r="F733" s="18" cm="1">
        <f t="array" ref="F733">ABCCob($O$11,$P$11,$Q$11,$D733/$AE$11)</f>
        <v>0.38537214903291228</v>
      </c>
      <c r="G733" s="18" cm="1">
        <f t="array" ref="G733">ABCCob($O$12,$P$12,$Q$12,$D733/$AE$12)</f>
        <v>0.25930335276408067</v>
      </c>
      <c r="H733" s="18" cm="1">
        <f t="array" ref="H733">ABCCob($O$13,$P$13,$Q$13,$D733/$AE$13)</f>
        <v>0.11116391911951486</v>
      </c>
      <c r="I733" s="18" t="e" cm="1">
        <f t="array" ref="I733">ABCCob($O$14,$P$14,$Q$14,$D733/$AE$14)</f>
        <v>#VALUE!</v>
      </c>
      <c r="J733" s="18" t="e" cm="1">
        <f t="array" ref="J733">ABCCob($O$15,$P$15,$Q$15,$D733/$AE$15)</f>
        <v>#VALUE!</v>
      </c>
      <c r="K733" s="18" t="e" cm="1">
        <f t="array" ref="K733">ABCCob($O$16,$P$16,$Q$16,$D733/$AE$16)</f>
        <v>#VALUE!</v>
      </c>
      <c r="L733" s="18" t="e" cm="1">
        <f t="array" ref="L733">ABCCob($O$17,$P$17,$Q$17,$D733/$AE$17)</f>
        <v>#VALUE!</v>
      </c>
    </row>
    <row r="734" spans="2:12" x14ac:dyDescent="0.3">
      <c r="B734">
        <v>299</v>
      </c>
      <c r="D734" s="15">
        <f t="shared" si="22"/>
        <v>448948.94894894899</v>
      </c>
      <c r="E734" s="18" cm="1">
        <f t="array" ref="E734">ABCCob($O$10,$P$10,$Q$10,$D734/$AE$10)</f>
        <v>0.71155409034578887</v>
      </c>
      <c r="F734" s="18" cm="1">
        <f t="array" ref="F734">ABCCob($O$11,$P$11,$Q$11,$D734/$AE$11)</f>
        <v>0.3847736263451586</v>
      </c>
      <c r="G734" s="18" cm="1">
        <f t="array" ref="G734">ABCCob($O$12,$P$12,$Q$12,$D734/$AE$12)</f>
        <v>0.25884652165539901</v>
      </c>
      <c r="H734" s="18" cm="1">
        <f t="array" ref="H734">ABCCob($O$13,$P$13,$Q$13,$D734/$AE$13)</f>
        <v>0.11101752335571898</v>
      </c>
      <c r="I734" s="18" t="e" cm="1">
        <f t="array" ref="I734">ABCCob($O$14,$P$14,$Q$14,$D734/$AE$14)</f>
        <v>#VALUE!</v>
      </c>
      <c r="J734" s="18" t="e" cm="1">
        <f t="array" ref="J734">ABCCob($O$15,$P$15,$Q$15,$D734/$AE$15)</f>
        <v>#VALUE!</v>
      </c>
      <c r="K734" s="18" t="e" cm="1">
        <f t="array" ref="K734">ABCCob($O$16,$P$16,$Q$16,$D734/$AE$16)</f>
        <v>#VALUE!</v>
      </c>
      <c r="L734" s="18" t="e" cm="1">
        <f t="array" ref="L734">ABCCob($O$17,$P$17,$Q$17,$D734/$AE$17)</f>
        <v>#VALUE!</v>
      </c>
    </row>
    <row r="735" spans="2:12" x14ac:dyDescent="0.3">
      <c r="B735">
        <v>298</v>
      </c>
      <c r="D735" s="15">
        <f t="shared" si="22"/>
        <v>447447.44744744746</v>
      </c>
      <c r="E735" s="18" cm="1">
        <f t="array" ref="E735">ABCCob($O$10,$P$10,$Q$10,$D735/$AE$10)</f>
        <v>0.71118350227252514</v>
      </c>
      <c r="F735" s="18" cm="1">
        <f t="array" ref="F735">ABCCob($O$11,$P$11,$Q$11,$D735/$AE$11)</f>
        <v>0.38417295731848877</v>
      </c>
      <c r="G735" s="18" cm="1">
        <f t="array" ref="G735">ABCCob($O$12,$P$12,$Q$12,$D735/$AE$12)</f>
        <v>0.25838796662407415</v>
      </c>
      <c r="H735" s="18" cm="1">
        <f t="array" ref="H735">ABCCob($O$13,$P$13,$Q$13,$D735/$AE$13)</f>
        <v>0.11087056103459081</v>
      </c>
      <c r="I735" s="18" t="e" cm="1">
        <f t="array" ref="I735">ABCCob($O$14,$P$14,$Q$14,$D735/$AE$14)</f>
        <v>#VALUE!</v>
      </c>
      <c r="J735" s="18" t="e" cm="1">
        <f t="array" ref="J735">ABCCob($O$15,$P$15,$Q$15,$D735/$AE$15)</f>
        <v>#VALUE!</v>
      </c>
      <c r="K735" s="18" t="e" cm="1">
        <f t="array" ref="K735">ABCCob($O$16,$P$16,$Q$16,$D735/$AE$16)</f>
        <v>#VALUE!</v>
      </c>
      <c r="L735" s="18" t="e" cm="1">
        <f t="array" ref="L735">ABCCob($O$17,$P$17,$Q$17,$D735/$AE$17)</f>
        <v>#VALUE!</v>
      </c>
    </row>
    <row r="736" spans="2:12" x14ac:dyDescent="0.3">
      <c r="B736">
        <v>297</v>
      </c>
      <c r="D736" s="15">
        <f t="shared" si="22"/>
        <v>445945.94594594598</v>
      </c>
      <c r="E736" s="18" cm="1">
        <f t="array" ref="E736">ABCCob($O$10,$P$10,$Q$10,$D736/$AE$10)</f>
        <v>0.71081092124809842</v>
      </c>
      <c r="F736" s="18" cm="1">
        <f t="array" ref="F736">ABCCob($O$11,$P$11,$Q$11,$D736/$AE$11)</f>
        <v>0.38357013040159177</v>
      </c>
      <c r="G736" s="18" cm="1">
        <f t="array" ref="G736">ABCCob($O$12,$P$12,$Q$12,$D736/$AE$12)</f>
        <v>0.25792767893078777</v>
      </c>
      <c r="H736" s="18" cm="1">
        <f t="array" ref="H736">ABCCob($O$13,$P$13,$Q$13,$D736/$AE$13)</f>
        <v>0.11072302877211369</v>
      </c>
      <c r="I736" s="18" t="e" cm="1">
        <f t="array" ref="I736">ABCCob($O$14,$P$14,$Q$14,$D736/$AE$14)</f>
        <v>#VALUE!</v>
      </c>
      <c r="J736" s="18" t="e" cm="1">
        <f t="array" ref="J736">ABCCob($O$15,$P$15,$Q$15,$D736/$AE$15)</f>
        <v>#VALUE!</v>
      </c>
      <c r="K736" s="18" t="e" cm="1">
        <f t="array" ref="K736">ABCCob($O$16,$P$16,$Q$16,$D736/$AE$16)</f>
        <v>#VALUE!</v>
      </c>
      <c r="L736" s="18" t="e" cm="1">
        <f t="array" ref="L736">ABCCob($O$17,$P$17,$Q$17,$D736/$AE$17)</f>
        <v>#VALUE!</v>
      </c>
    </row>
    <row r="737" spans="2:12" x14ac:dyDescent="0.3">
      <c r="B737">
        <v>296</v>
      </c>
      <c r="D737" s="15">
        <f t="shared" si="22"/>
        <v>444444.44444444444</v>
      </c>
      <c r="E737" s="18" cm="1">
        <f t="array" ref="E737">ABCCob($O$10,$P$10,$Q$10,$D737/$AE$10)</f>
        <v>0.71043633078664647</v>
      </c>
      <c r="F737" s="18" cm="1">
        <f t="array" ref="F737">ABCCob($O$11,$P$11,$Q$11,$D737/$AE$11)</f>
        <v>0.38296513396021736</v>
      </c>
      <c r="G737" s="18" cm="1">
        <f t="array" ref="G737">ABCCob($O$12,$P$12,$Q$12,$D737/$AE$12)</f>
        <v>0.25746564978489</v>
      </c>
      <c r="H737" s="18" cm="1">
        <f t="array" ref="H737">ABCCob($O$13,$P$13,$Q$13,$D737/$AE$13)</f>
        <v>0.1105749231566856</v>
      </c>
      <c r="I737" s="18" t="e" cm="1">
        <f t="array" ref="I737">ABCCob($O$14,$P$14,$Q$14,$D737/$AE$14)</f>
        <v>#VALUE!</v>
      </c>
      <c r="J737" s="18" t="e" cm="1">
        <f t="array" ref="J737">ABCCob($O$15,$P$15,$Q$15,$D737/$AE$15)</f>
        <v>#VALUE!</v>
      </c>
      <c r="K737" s="18" t="e" cm="1">
        <f t="array" ref="K737">ABCCob($O$16,$P$16,$Q$16,$D737/$AE$16)</f>
        <v>#VALUE!</v>
      </c>
      <c r="L737" s="18" t="e" cm="1">
        <f t="array" ref="L737">ABCCob($O$17,$P$17,$Q$17,$D737/$AE$17)</f>
        <v>#VALUE!</v>
      </c>
    </row>
    <row r="738" spans="2:12" x14ac:dyDescent="0.3">
      <c r="B738">
        <v>295</v>
      </c>
      <c r="D738" s="15">
        <f t="shared" ref="D738:D801" si="23">(B738/$B$34)*$R$6</f>
        <v>442942.94294294296</v>
      </c>
      <c r="E738" s="18" cm="1">
        <f t="array" ref="E738">ABCCob($O$10,$P$10,$Q$10,$D738/$AE$10)</f>
        <v>0.71005971421757708</v>
      </c>
      <c r="F738" s="18" cm="1">
        <f t="array" ref="F738">ABCCob($O$11,$P$11,$Q$11,$D738/$AE$11)</f>
        <v>0.38235795627643171</v>
      </c>
      <c r="G738" s="18" cm="1">
        <f t="array" ref="G738">ABCCob($O$12,$P$12,$Q$12,$D738/$AE$12)</f>
        <v>0.25700187034411509</v>
      </c>
      <c r="H738" s="18" cm="1">
        <f t="array" ref="H738">ABCCob($O$13,$P$13,$Q$13,$D738/$AE$13)</f>
        <v>0.11042624074883185</v>
      </c>
      <c r="I738" s="18" t="e" cm="1">
        <f t="array" ref="I738">ABCCob($O$14,$P$14,$Q$14,$D738/$AE$14)</f>
        <v>#VALUE!</v>
      </c>
      <c r="J738" s="18" t="e" cm="1">
        <f t="array" ref="J738">ABCCob($O$15,$P$15,$Q$15,$D738/$AE$15)</f>
        <v>#VALUE!</v>
      </c>
      <c r="K738" s="18" t="e" cm="1">
        <f t="array" ref="K738">ABCCob($O$16,$P$16,$Q$16,$D738/$AE$16)</f>
        <v>#VALUE!</v>
      </c>
      <c r="L738" s="18" t="e" cm="1">
        <f t="array" ref="L738">ABCCob($O$17,$P$17,$Q$17,$D738/$AE$17)</f>
        <v>#VALUE!</v>
      </c>
    </row>
    <row r="739" spans="2:12" x14ac:dyDescent="0.3">
      <c r="B739">
        <v>294</v>
      </c>
      <c r="D739" s="15">
        <f t="shared" si="23"/>
        <v>441441.44144144142</v>
      </c>
      <c r="E739" s="18" cm="1">
        <f t="array" ref="E739">ABCCob($O$10,$P$10,$Q$10,$D739/$AE$10)</f>
        <v>0.70968105468294984</v>
      </c>
      <c r="F739" s="18" cm="1">
        <f t="array" ref="F739">ABCCob($O$11,$P$11,$Q$11,$D739/$AE$11)</f>
        <v>0.38174858554786417</v>
      </c>
      <c r="G739" s="18" cm="1">
        <f t="array" ref="G739">ABCCob($O$12,$P$12,$Q$12,$D739/$AE$12)</f>
        <v>0.25653633171429724</v>
      </c>
      <c r="H739" s="18" cm="1">
        <f t="array" ref="H739">ABCCob($O$13,$P$13,$Q$13,$D739/$AE$13)</f>
        <v>0.11027697808091401</v>
      </c>
      <c r="I739" s="18" t="e" cm="1">
        <f t="array" ref="I739">ABCCob($O$14,$P$14,$Q$14,$D739/$AE$14)</f>
        <v>#VALUE!</v>
      </c>
      <c r="J739" s="18" t="e" cm="1">
        <f t="array" ref="J739">ABCCob($O$15,$P$15,$Q$15,$D739/$AE$15)</f>
        <v>#VALUE!</v>
      </c>
      <c r="K739" s="18" t="e" cm="1">
        <f t="array" ref="K739">ABCCob($O$16,$P$16,$Q$16,$D739/$AE$16)</f>
        <v>#VALUE!</v>
      </c>
      <c r="L739" s="18" t="e" cm="1">
        <f t="array" ref="L739">ABCCob($O$17,$P$17,$Q$17,$D739/$AE$17)</f>
        <v>#VALUE!</v>
      </c>
    </row>
    <row r="740" spans="2:12" x14ac:dyDescent="0.3">
      <c r="B740">
        <v>293</v>
      </c>
      <c r="D740" s="15">
        <f t="shared" si="23"/>
        <v>439939.93993993994</v>
      </c>
      <c r="E740" s="18" cm="1">
        <f t="array" ref="E740">ABCCob($O$10,$P$10,$Q$10,$D740/$AE$10)</f>
        <v>0.70930033513481217</v>
      </c>
      <c r="F740" s="18" cm="1">
        <f t="array" ref="F740">ABCCob($O$11,$P$11,$Q$11,$D740/$AE$11)</f>
        <v>0.38113700988694693</v>
      </c>
      <c r="G740" s="18" cm="1">
        <f t="array" ref="G740">ABCCob($O$12,$P$12,$Q$12,$D740/$AE$12)</f>
        <v>0.2560690249490859</v>
      </c>
      <c r="H740" s="18" cm="1">
        <f t="array" ref="H740">ABCCob($O$13,$P$13,$Q$13,$D740/$AE$13)</f>
        <v>0.11012713165683519</v>
      </c>
      <c r="I740" s="18" t="e" cm="1">
        <f t="array" ref="I740">ABCCob($O$14,$P$14,$Q$14,$D740/$AE$14)</f>
        <v>#VALUE!</v>
      </c>
      <c r="J740" s="18" t="e" cm="1">
        <f t="array" ref="J740">ABCCob($O$15,$P$15,$Q$15,$D740/$AE$15)</f>
        <v>#VALUE!</v>
      </c>
      <c r="K740" s="18" t="e" cm="1">
        <f t="array" ref="K740">ABCCob($O$16,$P$16,$Q$16,$D740/$AE$16)</f>
        <v>#VALUE!</v>
      </c>
      <c r="L740" s="18" t="e" cm="1">
        <f t="array" ref="L740">ABCCob($O$17,$P$17,$Q$17,$D740/$AE$17)</f>
        <v>#VALUE!</v>
      </c>
    </row>
    <row r="741" spans="2:12" x14ac:dyDescent="0.3">
      <c r="B741">
        <v>292</v>
      </c>
      <c r="D741" s="15">
        <f t="shared" si="23"/>
        <v>438438.43843843846</v>
      </c>
      <c r="E741" s="18" cm="1">
        <f t="array" ref="E741">ABCCob($O$10,$P$10,$Q$10,$D741/$AE$10)</f>
        <v>0.70891753833249072</v>
      </c>
      <c r="F741" s="18" cm="1">
        <f t="array" ref="F741">ABCCob($O$11,$P$11,$Q$11,$D741/$AE$11)</f>
        <v>0.38052321732014555</v>
      </c>
      <c r="G741" s="18" cm="1">
        <f t="array" ref="G741">ABCCob($O$12,$P$12,$Q$12,$D741/$AE$12)</f>
        <v>0.25559994104966144</v>
      </c>
      <c r="H741" s="18" cm="1">
        <f t="array" ref="H741">ABCCob($O$13,$P$13,$Q$13,$D741/$AE$13)</f>
        <v>0.10997669795174139</v>
      </c>
      <c r="I741" s="18" t="e" cm="1">
        <f t="array" ref="I741">ABCCob($O$14,$P$14,$Q$14,$D741/$AE$14)</f>
        <v>#VALUE!</v>
      </c>
      <c r="J741" s="18" t="e" cm="1">
        <f t="array" ref="J741">ABCCob($O$15,$P$15,$Q$15,$D741/$AE$15)</f>
        <v>#VALUE!</v>
      </c>
      <c r="K741" s="18" t="e" cm="1">
        <f t="array" ref="K741">ABCCob($O$16,$P$16,$Q$16,$D741/$AE$16)</f>
        <v>#VALUE!</v>
      </c>
      <c r="L741" s="18" t="e" cm="1">
        <f t="array" ref="L741">ABCCob($O$17,$P$17,$Q$17,$D741/$AE$17)</f>
        <v>#VALUE!</v>
      </c>
    </row>
    <row r="742" spans="2:12" x14ac:dyDescent="0.3">
      <c r="B742">
        <v>291</v>
      </c>
      <c r="D742" s="15">
        <f t="shared" si="23"/>
        <v>436936.93693693692</v>
      </c>
      <c r="E742" s="18" cm="1">
        <f t="array" ref="E742">ABCCob($O$10,$P$10,$Q$10,$D742/$AE$10)</f>
        <v>0.70853264683983441</v>
      </c>
      <c r="F742" s="18" cm="1">
        <f t="array" ref="F742">ABCCob($O$11,$P$11,$Q$11,$D742/$AE$11)</f>
        <v>0.37990719578718185</v>
      </c>
      <c r="G742" s="18" cm="1">
        <f t="array" ref="G742">ABCCob($O$12,$P$12,$Q$12,$D742/$AE$12)</f>
        <v>0.25512907096444981</v>
      </c>
      <c r="H742" s="18" cm="1">
        <f t="array" ref="H742">ABCCob($O$13,$P$13,$Q$13,$D742/$AE$13)</f>
        <v>0.10982567341171921</v>
      </c>
      <c r="I742" s="18" t="e" cm="1">
        <f t="array" ref="I742">ABCCob($O$14,$P$14,$Q$14,$D742/$AE$14)</f>
        <v>#VALUE!</v>
      </c>
      <c r="J742" s="18" t="e" cm="1">
        <f t="array" ref="J742">ABCCob($O$15,$P$15,$Q$15,$D742/$AE$15)</f>
        <v>#VALUE!</v>
      </c>
      <c r="K742" s="18" t="e" cm="1">
        <f t="array" ref="K742">ABCCob($O$16,$P$16,$Q$16,$D742/$AE$16)</f>
        <v>#VALUE!</v>
      </c>
      <c r="L742" s="18" t="e" cm="1">
        <f t="array" ref="L742">ABCCob($O$17,$P$17,$Q$17,$D742/$AE$17)</f>
        <v>#VALUE!</v>
      </c>
    </row>
    <row r="743" spans="2:12" x14ac:dyDescent="0.3">
      <c r="B743">
        <v>290</v>
      </c>
      <c r="D743" s="15">
        <f t="shared" si="23"/>
        <v>435435.43543543544</v>
      </c>
      <c r="E743" s="18" cm="1">
        <f t="array" ref="E743">ABCCob($O$10,$P$10,$Q$10,$D743/$AE$10)</f>
        <v>0.70814564302241134</v>
      </c>
      <c r="F743" s="18" cm="1">
        <f t="array" ref="F743">ABCCob($O$11,$P$11,$Q$11,$D743/$AE$11)</f>
        <v>0.37928893314024775</v>
      </c>
      <c r="G743" s="18" cm="1">
        <f t="array" ref="G743">ABCCob($O$12,$P$12,$Q$12,$D743/$AE$12)</f>
        <v>0.25465640558883818</v>
      </c>
      <c r="H743" s="18" cm="1">
        <f t="array" ref="H743">ABCCob($O$13,$P$13,$Q$13,$D743/$AE$13)</f>
        <v>0.10967405445348949</v>
      </c>
      <c r="I743" s="18" t="e" cm="1">
        <f t="array" ref="I743">ABCCob($O$14,$P$14,$Q$14,$D743/$AE$14)</f>
        <v>#VALUE!</v>
      </c>
      <c r="J743" s="18" t="e" cm="1">
        <f t="array" ref="J743">ABCCob($O$15,$P$15,$Q$15,$D743/$AE$15)</f>
        <v>#VALUE!</v>
      </c>
      <c r="K743" s="18" t="e" cm="1">
        <f t="array" ref="K743">ABCCob($O$16,$P$16,$Q$16,$D743/$AE$16)</f>
        <v>#VALUE!</v>
      </c>
      <c r="L743" s="18" t="e" cm="1">
        <f t="array" ref="L743">ABCCob($O$17,$P$17,$Q$17,$D743/$AE$17)</f>
        <v>#VALUE!</v>
      </c>
    </row>
    <row r="744" spans="2:12" x14ac:dyDescent="0.3">
      <c r="B744">
        <v>289</v>
      </c>
      <c r="D744" s="15">
        <f t="shared" si="23"/>
        <v>433933.93393393391</v>
      </c>
      <c r="E744" s="18" cm="1">
        <f t="array" ref="E744">ABCCob($O$10,$P$10,$Q$10,$D744/$AE$10)</f>
        <v>0.70775650904465537</v>
      </c>
      <c r="F744" s="18" cm="1">
        <f t="array" ref="F744">ABCCob($O$11,$P$11,$Q$11,$D744/$AE$11)</f>
        <v>0.3786684171432112</v>
      </c>
      <c r="G744" s="18" cm="1">
        <f t="array" ref="G744">ABCCob($O$12,$P$12,$Q$12,$D744/$AE$12)</f>
        <v>0.25418193576488962</v>
      </c>
      <c r="H744" s="18" cm="1">
        <f t="array" ref="H744">ABCCob($O$13,$P$13,$Q$13,$D744/$AE$13)</f>
        <v>0.10952183746409701</v>
      </c>
      <c r="I744" s="18" t="e" cm="1">
        <f t="array" ref="I744">ABCCob($O$14,$P$14,$Q$14,$D744/$AE$14)</f>
        <v>#VALUE!</v>
      </c>
      <c r="J744" s="18" t="e" cm="1">
        <f t="array" ref="J744">ABCCob($O$15,$P$15,$Q$15,$D744/$AE$15)</f>
        <v>#VALUE!</v>
      </c>
      <c r="K744" s="18" t="e" cm="1">
        <f t="array" ref="K744">ABCCob($O$16,$P$16,$Q$16,$D744/$AE$16)</f>
        <v>#VALUE!</v>
      </c>
      <c r="L744" s="18" t="e" cm="1">
        <f t="array" ref="L744">ABCCob($O$17,$P$17,$Q$17,$D744/$AE$17)</f>
        <v>#VALUE!</v>
      </c>
    </row>
    <row r="745" spans="2:12" x14ac:dyDescent="0.3">
      <c r="B745">
        <v>288</v>
      </c>
      <c r="D745" s="15">
        <f t="shared" si="23"/>
        <v>432432.43243243243</v>
      </c>
      <c r="E745" s="18" cm="1">
        <f t="array" ref="E745">ABCCob($O$10,$P$10,$Q$10,$D745/$AE$10)</f>
        <v>0.70736522686696413</v>
      </c>
      <c r="F745" s="18" cm="1">
        <f t="array" ref="F745">ABCCob($O$11,$P$11,$Q$11,$D745/$AE$11)</f>
        <v>0.37804563547081299</v>
      </c>
      <c r="G745" s="18" cm="1">
        <f t="array" ref="G745">ABCCob($O$12,$P$12,$Q$12,$D745/$AE$12)</f>
        <v>0.25370565228105857</v>
      </c>
      <c r="H745" s="18" cm="1">
        <f t="array" ref="H745">ABCCob($O$13,$P$13,$Q$13,$D745/$AE$13)</f>
        <v>0.10936901880059623</v>
      </c>
      <c r="I745" s="18" t="e" cm="1">
        <f t="array" ref="I745">ABCCob($O$14,$P$14,$Q$14,$D745/$AE$14)</f>
        <v>#VALUE!</v>
      </c>
      <c r="J745" s="18" t="e" cm="1">
        <f t="array" ref="J745">ABCCob($O$15,$P$15,$Q$15,$D745/$AE$15)</f>
        <v>#VALUE!</v>
      </c>
      <c r="K745" s="18" t="e" cm="1">
        <f t="array" ref="K745">ABCCob($O$16,$P$16,$Q$16,$D745/$AE$16)</f>
        <v>#VALUE!</v>
      </c>
      <c r="L745" s="18" t="e" cm="1">
        <f t="array" ref="L745">ABCCob($O$17,$P$17,$Q$17,$D745/$AE$17)</f>
        <v>#VALUE!</v>
      </c>
    </row>
    <row r="746" spans="2:12" x14ac:dyDescent="0.3">
      <c r="B746">
        <v>287</v>
      </c>
      <c r="D746" s="15">
        <f t="shared" si="23"/>
        <v>430930.93093093095</v>
      </c>
      <c r="E746" s="18" cm="1">
        <f t="array" ref="E746">ABCCob($O$10,$P$10,$Q$10,$D746/$AE$10)</f>
        <v>0.7069717782427456</v>
      </c>
      <c r="F746" s="18" cm="1">
        <f t="array" ref="F746">ABCCob($O$11,$P$11,$Q$11,$D746/$AE$11)</f>
        <v>0.37742057570785476</v>
      </c>
      <c r="G746" s="18" cm="1">
        <f t="array" ref="G746">ABCCob($O$12,$P$12,$Q$12,$D746/$AE$12)</f>
        <v>0.25322754587190588</v>
      </c>
      <c r="H746" s="18" cm="1">
        <f t="array" ref="H746">ABCCob($O$13,$P$13,$Q$13,$D746/$AE$13)</f>
        <v>0.10921559478973286</v>
      </c>
      <c r="I746" s="18" t="e" cm="1">
        <f t="array" ref="I746">ABCCob($O$14,$P$14,$Q$14,$D746/$AE$14)</f>
        <v>#VALUE!</v>
      </c>
      <c r="J746" s="18" t="e" cm="1">
        <f t="array" ref="J746">ABCCob($O$15,$P$15,$Q$15,$D746/$AE$15)</f>
        <v>#VALUE!</v>
      </c>
      <c r="K746" s="18" t="e" cm="1">
        <f t="array" ref="K746">ABCCob($O$16,$P$16,$Q$16,$D746/$AE$16)</f>
        <v>#VALUE!</v>
      </c>
      <c r="L746" s="18" t="e" cm="1">
        <f t="array" ref="L746">ABCCob($O$17,$P$17,$Q$17,$D746/$AE$17)</f>
        <v>#VALUE!</v>
      </c>
    </row>
    <row r="747" spans="2:12" x14ac:dyDescent="0.3">
      <c r="B747">
        <v>286</v>
      </c>
      <c r="D747" s="15">
        <f t="shared" si="23"/>
        <v>429429.42942942941</v>
      </c>
      <c r="E747" s="18" cm="1">
        <f t="array" ref="E747">ABCCob($O$10,$P$10,$Q$10,$D747/$AE$10)</f>
        <v>0.7065761447154133</v>
      </c>
      <c r="F747" s="18" cm="1">
        <f t="array" ref="F747">ABCCob($O$11,$P$11,$Q$11,$D747/$AE$11)</f>
        <v>0.37679322534837867</v>
      </c>
      <c r="G747" s="18" cm="1">
        <f t="array" ref="G747">ABCCob($O$12,$P$12,$Q$12,$D747/$AE$12)</f>
        <v>0.25274760721781414</v>
      </c>
      <c r="H747" s="18" cm="1">
        <f t="array" ref="H747">ABCCob($O$13,$P$13,$Q$13,$D747/$AE$13)</f>
        <v>0.1090615617276214</v>
      </c>
      <c r="I747" s="18" t="e" cm="1">
        <f t="array" ref="I747">ABCCob($O$14,$P$14,$Q$14,$D747/$AE$14)</f>
        <v>#VALUE!</v>
      </c>
      <c r="J747" s="18" t="e" cm="1">
        <f t="array" ref="J747">ABCCob($O$15,$P$15,$Q$15,$D747/$AE$15)</f>
        <v>#VALUE!</v>
      </c>
      <c r="K747" s="18" t="e" cm="1">
        <f t="array" ref="K747">ABCCob($O$16,$P$16,$Q$16,$D747/$AE$16)</f>
        <v>#VALUE!</v>
      </c>
      <c r="L747" s="18" t="e" cm="1">
        <f t="array" ref="L747">ABCCob($O$17,$P$17,$Q$17,$D747/$AE$17)</f>
        <v>#VALUE!</v>
      </c>
    </row>
    <row r="748" spans="2:12" x14ac:dyDescent="0.3">
      <c r="B748">
        <v>285</v>
      </c>
      <c r="D748" s="15">
        <f t="shared" si="23"/>
        <v>427927.92792792793</v>
      </c>
      <c r="E748" s="18" cm="1">
        <f t="array" ref="E748">ABCCob($O$10,$P$10,$Q$10,$D748/$AE$10)</f>
        <v>0.70617830761532829</v>
      </c>
      <c r="F748" s="18" cm="1">
        <f t="array" ref="F748">ABCCob($O$11,$P$11,$Q$11,$D748/$AE$11)</f>
        <v>0.37616357179483745</v>
      </c>
      <c r="G748" s="18" cm="1">
        <f t="array" ref="G748">ABCCob($O$12,$P$12,$Q$12,$D748/$AE$12)</f>
        <v>0.25226582694470351</v>
      </c>
      <c r="H748" s="18" cm="1">
        <f t="array" ref="H748">ABCCob($O$13,$P$13,$Q$13,$D748/$AE$13)</f>
        <v>0.1089069158794183</v>
      </c>
      <c r="I748" s="18" t="e" cm="1">
        <f t="array" ref="I748">ABCCob($O$14,$P$14,$Q$14,$D748/$AE$14)</f>
        <v>#VALUE!</v>
      </c>
      <c r="J748" s="18" t="e" cm="1">
        <f t="array" ref="J748">ABCCob($O$15,$P$15,$Q$15,$D748/$AE$15)</f>
        <v>#VALUE!</v>
      </c>
      <c r="K748" s="18" t="e" cm="1">
        <f t="array" ref="K748">ABCCob($O$16,$P$16,$Q$16,$D748/$AE$16)</f>
        <v>#VALUE!</v>
      </c>
      <c r="L748" s="18" t="e" cm="1">
        <f t="array" ref="L748">ABCCob($O$17,$P$17,$Q$17,$D748/$AE$17)</f>
        <v>#VALUE!</v>
      </c>
    </row>
    <row r="749" spans="2:12" x14ac:dyDescent="0.3">
      <c r="B749">
        <v>284</v>
      </c>
      <c r="D749" s="15">
        <f t="shared" si="23"/>
        <v>426426.42642642639</v>
      </c>
      <c r="E749" s="18" cm="1">
        <f t="array" ref="E749">ABCCob($O$10,$P$10,$Q$10,$D749/$AE$10)</f>
        <v>0.70577824805668754</v>
      </c>
      <c r="F749" s="18" cm="1">
        <f t="array" ref="F749">ABCCob($O$11,$P$11,$Q$11,$D749/$AE$11)</f>
        <v>0.3755316023572558</v>
      </c>
      <c r="G749" s="18" cm="1">
        <f t="array" ref="G749">ABCCob($O$12,$P$12,$Q$12,$D749/$AE$12)</f>
        <v>0.25178219562374737</v>
      </c>
      <c r="H749" s="18" cm="1">
        <f t="array" ref="H749">ABCCob($O$13,$P$13,$Q$13,$D749/$AE$13)</f>
        <v>0.10875165347899092</v>
      </c>
      <c r="I749" s="18" t="e" cm="1">
        <f t="array" ref="I749">ABCCob($O$14,$P$14,$Q$14,$D749/$AE$14)</f>
        <v>#VALUE!</v>
      </c>
      <c r="J749" s="18" t="e" cm="1">
        <f t="array" ref="J749">ABCCob($O$15,$P$15,$Q$15,$D749/$AE$15)</f>
        <v>#VALUE!</v>
      </c>
      <c r="K749" s="18" t="e" cm="1">
        <f t="array" ref="K749">ABCCob($O$16,$P$16,$Q$16,$D749/$AE$16)</f>
        <v>#VALUE!</v>
      </c>
      <c r="L749" s="18" t="e" cm="1">
        <f t="array" ref="L749">ABCCob($O$17,$P$17,$Q$17,$D749/$AE$17)</f>
        <v>#VALUE!</v>
      </c>
    </row>
    <row r="750" spans="2:12" x14ac:dyDescent="0.3">
      <c r="B750">
        <v>283</v>
      </c>
      <c r="D750" s="15">
        <f t="shared" si="23"/>
        <v>424924.92492492491</v>
      </c>
      <c r="E750" s="18" cm="1">
        <f t="array" ref="E750">ABCCob($O$10,$P$10,$Q$10,$D750/$AE$10)</f>
        <v>0.70537594693435646</v>
      </c>
      <c r="F750" s="18" cm="1">
        <f t="array" ref="F750">ABCCob($O$11,$P$11,$Q$11,$D750/$AE$11)</f>
        <v>0.37489730425238244</v>
      </c>
      <c r="G750" s="18" cm="1">
        <f t="array" ref="G750">ABCCob($O$12,$P$12,$Q$12,$D750/$AE$12)</f>
        <v>0.2512967037710887</v>
      </c>
      <c r="H750" s="18" cm="1">
        <f t="array" ref="H750">ABCCob($O$13,$P$13,$Q$13,$D750/$AE$13)</f>
        <v>0.10859577072858222</v>
      </c>
      <c r="I750" s="18" t="e" cm="1">
        <f t="array" ref="I750">ABCCob($O$14,$P$14,$Q$14,$D750/$AE$14)</f>
        <v>#VALUE!</v>
      </c>
      <c r="J750" s="18" t="e" cm="1">
        <f t="array" ref="J750">ABCCob($O$15,$P$15,$Q$15,$D750/$AE$15)</f>
        <v>#VALUE!</v>
      </c>
      <c r="K750" s="18" t="e" cm="1">
        <f t="array" ref="K750">ABCCob($O$16,$P$16,$Q$16,$D750/$AE$16)</f>
        <v>#VALUE!</v>
      </c>
      <c r="L750" s="18" t="e" cm="1">
        <f t="array" ref="L750">ABCCob($O$17,$P$17,$Q$17,$D750/$AE$17)</f>
        <v>#VALUE!</v>
      </c>
    </row>
    <row r="751" spans="2:12" x14ac:dyDescent="0.3">
      <c r="B751">
        <v>282</v>
      </c>
      <c r="D751" s="15">
        <f t="shared" si="23"/>
        <v>423423.42342342343</v>
      </c>
      <c r="E751" s="18" cm="1">
        <f t="array" ref="E751">ABCCob($O$10,$P$10,$Q$10,$D751/$AE$10)</f>
        <v>0.70497138492064615</v>
      </c>
      <c r="F751" s="18" cm="1">
        <f t="array" ref="F751">ABCCob($O$11,$P$11,$Q$11,$D751/$AE$11)</f>
        <v>0.37426066460283247</v>
      </c>
      <c r="G751" s="18" cm="1">
        <f t="array" ref="G751">ABCCob($O$12,$P$12,$Q$12,$D751/$AE$12)</f>
        <v>0.25080934184755643</v>
      </c>
      <c r="H751" s="18" cm="1">
        <f t="array" ref="H751">ABCCob($O$13,$P$13,$Q$13,$D751/$AE$13)</f>
        <v>0.10843926379847083</v>
      </c>
      <c r="I751" s="18" t="e" cm="1">
        <f t="array" ref="I751">ABCCob($O$14,$P$14,$Q$14,$D751/$AE$14)</f>
        <v>#VALUE!</v>
      </c>
      <c r="J751" s="18" t="e" cm="1">
        <f t="array" ref="J751">ABCCob($O$15,$P$15,$Q$15,$D751/$AE$15)</f>
        <v>#VALUE!</v>
      </c>
      <c r="K751" s="18" t="e" cm="1">
        <f t="array" ref="K751">ABCCob($O$16,$P$16,$Q$16,$D751/$AE$16)</f>
        <v>#VALUE!</v>
      </c>
      <c r="L751" s="18" t="e" cm="1">
        <f t="array" ref="L751">ABCCob($O$17,$P$17,$Q$17,$D751/$AE$17)</f>
        <v>#VALUE!</v>
      </c>
    </row>
    <row r="752" spans="2:12" x14ac:dyDescent="0.3">
      <c r="B752">
        <v>281</v>
      </c>
      <c r="D752" s="15">
        <f t="shared" si="23"/>
        <v>421921.92192192189</v>
      </c>
      <c r="E752" s="18" cm="1">
        <f t="array" ref="E752">ABCCob($O$10,$P$10,$Q$10,$D752/$AE$10)</f>
        <v>0.70456454246203259</v>
      </c>
      <c r="F752" s="18" cm="1">
        <f t="array" ref="F752">ABCCob($O$11,$P$11,$Q$11,$D752/$AE$11)</f>
        <v>0.37362167043622108</v>
      </c>
      <c r="G752" s="18" cm="1">
        <f t="array" ref="G752">ABCCob($O$12,$P$12,$Q$12,$D752/$AE$12)</f>
        <v>0.25032010025838275</v>
      </c>
      <c r="H752" s="18" cm="1">
        <f t="array" ref="H752">ABCCob($O$13,$P$13,$Q$13,$D752/$AE$13)</f>
        <v>0.10828212882662684</v>
      </c>
      <c r="I752" s="18" t="e" cm="1">
        <f t="array" ref="I752">ABCCob($O$14,$P$14,$Q$14,$D752/$AE$14)</f>
        <v>#VALUE!</v>
      </c>
      <c r="J752" s="18" t="e" cm="1">
        <f t="array" ref="J752">ABCCob($O$15,$P$15,$Q$15,$D752/$AE$15)</f>
        <v>#VALUE!</v>
      </c>
      <c r="K752" s="18" t="e" cm="1">
        <f t="array" ref="K752">ABCCob($O$16,$P$16,$Q$16,$D752/$AE$16)</f>
        <v>#VALUE!</v>
      </c>
      <c r="L752" s="18" t="e" cm="1">
        <f t="array" ref="L752">ABCCob($O$17,$P$17,$Q$17,$D752/$AE$17)</f>
        <v>#VALUE!</v>
      </c>
    </row>
    <row r="753" spans="2:12" x14ac:dyDescent="0.3">
      <c r="B753">
        <v>280</v>
      </c>
      <c r="D753" s="15">
        <f t="shared" si="23"/>
        <v>420420.42042042041</v>
      </c>
      <c r="E753" s="18" cm="1">
        <f t="array" ref="E753">ABCCob($O$10,$P$10,$Q$10,$D753/$AE$10)</f>
        <v>0.70415539977581765</v>
      </c>
      <c r="F753" s="18" cm="1">
        <f t="array" ref="F753">ABCCob($O$11,$P$11,$Q$11,$D753/$AE$11)</f>
        <v>0.37298030868428683</v>
      </c>
      <c r="G753" s="18" cm="1">
        <f t="array" ref="G753">ABCCob($O$12,$P$12,$Q$12,$D753/$AE$12)</f>
        <v>0.24982896935292051</v>
      </c>
      <c r="H753" s="18" cm="1">
        <f t="array" ref="H753">ABCCob($O$13,$P$13,$Q$13,$D753/$AE$13)</f>
        <v>0.10812436191836292</v>
      </c>
      <c r="I753" s="18" t="e" cm="1">
        <f t="array" ref="I753">ABCCob($O$14,$P$14,$Q$14,$D753/$AE$14)</f>
        <v>#VALUE!</v>
      </c>
      <c r="J753" s="18" t="e" cm="1">
        <f t="array" ref="J753">ABCCob($O$15,$P$15,$Q$15,$D753/$AE$15)</f>
        <v>#VALUE!</v>
      </c>
      <c r="K753" s="18" t="e" cm="1">
        <f t="array" ref="K753">ABCCob($O$16,$P$16,$Q$16,$D753/$AE$16)</f>
        <v>#VALUE!</v>
      </c>
      <c r="L753" s="18" t="e" cm="1">
        <f t="array" ref="L753">ABCCob($O$17,$P$17,$Q$17,$D753/$AE$17)</f>
        <v>#VALUE!</v>
      </c>
    </row>
    <row r="754" spans="2:12" x14ac:dyDescent="0.3">
      <c r="B754">
        <v>279</v>
      </c>
      <c r="D754" s="15">
        <f t="shared" si="23"/>
        <v>418918.91891891888</v>
      </c>
      <c r="E754" s="18" cm="1">
        <f t="array" ref="E754">ABCCob($O$10,$P$10,$Q$10,$D754/$AE$10)</f>
        <v>0.70374393684672965</v>
      </c>
      <c r="F754" s="18" cm="1">
        <f t="array" ref="F754">ABCCob($O$11,$P$11,$Q$11,$D754/$AE$11)</f>
        <v>0.37233656618200578</v>
      </c>
      <c r="G754" s="18" cm="1">
        <f t="array" ref="G754">ABCCob($O$12,$P$12,$Q$12,$D754/$AE$12)</f>
        <v>0.24933593942436155</v>
      </c>
      <c r="H754" s="18" cm="1">
        <f t="array" ref="H754">ABCCob($O$13,$P$13,$Q$13,$D754/$AE$13)</f>
        <v>0.10796595914598078</v>
      </c>
      <c r="I754" s="18" t="e" cm="1">
        <f t="array" ref="I754">ABCCob($O$14,$P$14,$Q$14,$D754/$AE$14)</f>
        <v>#VALUE!</v>
      </c>
      <c r="J754" s="18" t="e" cm="1">
        <f t="array" ref="J754">ABCCob($O$15,$P$15,$Q$15,$D754/$AE$15)</f>
        <v>#VALUE!</v>
      </c>
      <c r="K754" s="18" t="e" cm="1">
        <f t="array" ref="K754">ABCCob($O$16,$P$16,$Q$16,$D754/$AE$16)</f>
        <v>#VALUE!</v>
      </c>
      <c r="L754" s="18" t="e" cm="1">
        <f t="array" ref="L754">ABCCob($O$17,$P$17,$Q$17,$D754/$AE$17)</f>
        <v>#VALUE!</v>
      </c>
    </row>
    <row r="755" spans="2:12" x14ac:dyDescent="0.3">
      <c r="B755">
        <v>278</v>
      </c>
      <c r="D755" s="15">
        <f t="shared" si="23"/>
        <v>417417.4174174174</v>
      </c>
      <c r="E755" s="18" cm="1">
        <f t="array" ref="E755">ABCCob($O$10,$P$10,$Q$10,$D755/$AE$10)</f>
        <v>0.70333013342346307</v>
      </c>
      <c r="F755" s="18" cm="1">
        <f t="array" ref="F755">ABCCob($O$11,$P$11,$Q$11,$D755/$AE$11)</f>
        <v>0.37169042966669552</v>
      </c>
      <c r="G755" s="18" cm="1">
        <f t="array" ref="G755">ABCCob($O$12,$P$12,$Q$12,$D755/$AE$12)</f>
        <v>0.24884100070945556</v>
      </c>
      <c r="H755" s="18" cm="1">
        <f t="array" ref="H755">ABCCob($O$13,$P$13,$Q$13,$D755/$AE$13)</f>
        <v>0.10780691654841301</v>
      </c>
      <c r="I755" s="18" t="e" cm="1">
        <f t="array" ref="I755">ABCCob($O$14,$P$14,$Q$14,$D755/$AE$14)</f>
        <v>#VALUE!</v>
      </c>
      <c r="J755" s="18" t="e" cm="1">
        <f t="array" ref="J755">ABCCob($O$15,$P$15,$Q$15,$D755/$AE$15)</f>
        <v>#VALUE!</v>
      </c>
      <c r="K755" s="18" t="e" cm="1">
        <f t="array" ref="K755">ABCCob($O$16,$P$16,$Q$16,$D755/$AE$16)</f>
        <v>#VALUE!</v>
      </c>
      <c r="L755" s="18" t="e" cm="1">
        <f t="array" ref="L755">ABCCob($O$17,$P$17,$Q$17,$D755/$AE$17)</f>
        <v>#VALUE!</v>
      </c>
    </row>
    <row r="756" spans="2:12" x14ac:dyDescent="0.3">
      <c r="B756">
        <v>277</v>
      </c>
      <c r="D756" s="15">
        <f t="shared" si="23"/>
        <v>415915.91591591598</v>
      </c>
      <c r="E756" s="18" cm="1">
        <f t="array" ref="E756">ABCCob($O$10,$P$10,$Q$10,$D756/$AE$10)</f>
        <v>0.70291396901515635</v>
      </c>
      <c r="F756" s="18" cm="1">
        <f t="array" ref="F756">ABCCob($O$11,$P$11,$Q$11,$D756/$AE$11)</f>
        <v>0.3710418857771095</v>
      </c>
      <c r="G756" s="18" cm="1">
        <f t="array" ref="G756">ABCCob($O$12,$P$12,$Q$12,$D756/$AE$12)</f>
        <v>0.2483441433882296</v>
      </c>
      <c r="H756" s="18" cm="1">
        <f t="array" ref="H756">ABCCob($O$13,$P$13,$Q$13,$D756/$AE$13)</f>
        <v>0.10764723013086014</v>
      </c>
      <c r="I756" s="18" t="e" cm="1">
        <f t="array" ref="I756">ABCCob($O$14,$P$14,$Q$14,$D756/$AE$14)</f>
        <v>#VALUE!</v>
      </c>
      <c r="J756" s="18" t="e" cm="1">
        <f t="array" ref="J756">ABCCob($O$15,$P$15,$Q$15,$D756/$AE$15)</f>
        <v>#VALUE!</v>
      </c>
      <c r="K756" s="18" t="e" cm="1">
        <f t="array" ref="K756">ABCCob($O$16,$P$16,$Q$16,$D756/$AE$16)</f>
        <v>#VALUE!</v>
      </c>
      <c r="L756" s="18" t="e" cm="1">
        <f t="array" ref="L756">ABCCob($O$17,$P$17,$Q$17,$D756/$AE$17)</f>
        <v>#VALUE!</v>
      </c>
    </row>
    <row r="757" spans="2:12" x14ac:dyDescent="0.3">
      <c r="B757">
        <v>276</v>
      </c>
      <c r="D757" s="15">
        <f t="shared" si="23"/>
        <v>414414.41441441438</v>
      </c>
      <c r="E757" s="18" cm="1">
        <f t="array" ref="E757">ABCCob($O$10,$P$10,$Q$10,$D757/$AE$10)</f>
        <v>0.7024954228878052</v>
      </c>
      <c r="F757" s="18" cm="1">
        <f t="array" ref="F757">ABCCob($O$11,$P$11,$Q$11,$D757/$AE$11)</f>
        <v>0.37039092105252075</v>
      </c>
      <c r="G757" s="18" cm="1">
        <f t="array" ref="G757">ABCCob($O$12,$P$12,$Q$12,$D757/$AE$12)</f>
        <v>0.24784535758370871</v>
      </c>
      <c r="H757" s="18" cm="1">
        <f t="array" ref="H757">ABCCob($O$13,$P$13,$Q$13,$D757/$AE$13)</f>
        <v>0.10748689586442269</v>
      </c>
      <c r="I757" s="18" t="e" cm="1">
        <f t="array" ref="I757">ABCCob($O$14,$P$14,$Q$14,$D757/$AE$14)</f>
        <v>#VALUE!</v>
      </c>
      <c r="J757" s="18" t="e" cm="1">
        <f t="array" ref="J757">ABCCob($O$15,$P$15,$Q$15,$D757/$AE$15)</f>
        <v>#VALUE!</v>
      </c>
      <c r="K757" s="18" t="e" cm="1">
        <f t="array" ref="K757">ABCCob($O$16,$P$16,$Q$16,$D757/$AE$16)</f>
        <v>#VALUE!</v>
      </c>
      <c r="L757" s="18" t="e" cm="1">
        <f t="array" ref="L757">ABCCob($O$17,$P$17,$Q$17,$D757/$AE$17)</f>
        <v>#VALUE!</v>
      </c>
    </row>
    <row r="758" spans="2:12" x14ac:dyDescent="0.3">
      <c r="B758">
        <v>275</v>
      </c>
      <c r="D758" s="15">
        <f t="shared" si="23"/>
        <v>412912.91291291296</v>
      </c>
      <c r="E758" s="18" cm="1">
        <f t="array" ref="E758">ABCCob($O$10,$P$10,$Q$10,$D758/$AE$10)</f>
        <v>0.70207447406061096</v>
      </c>
      <c r="F758" s="18" cm="1">
        <f t="array" ref="F758">ABCCob($O$11,$P$11,$Q$11,$D758/$AE$11)</f>
        <v>0.36973752193179643</v>
      </c>
      <c r="G758" s="18" cm="1">
        <f t="array" ref="G758">ABCCob($O$12,$P$12,$Q$12,$D758/$AE$12)</f>
        <v>0.24734463336163731</v>
      </c>
      <c r="H758" s="18" cm="1">
        <f t="array" ref="H758">ABCCob($O$13,$P$13,$Q$13,$D758/$AE$13)</f>
        <v>0.10732590968572848</v>
      </c>
      <c r="I758" s="18" t="e" cm="1">
        <f t="array" ref="I758">ABCCob($O$14,$P$14,$Q$14,$D758/$AE$14)</f>
        <v>#VALUE!</v>
      </c>
      <c r="J758" s="18" t="e" cm="1">
        <f t="array" ref="J758">ABCCob($O$15,$P$15,$Q$15,$D758/$AE$15)</f>
        <v>#VALUE!</v>
      </c>
      <c r="K758" s="18" t="e" cm="1">
        <f t="array" ref="K758">ABCCob($O$16,$P$16,$Q$16,$D758/$AE$16)</f>
        <v>#VALUE!</v>
      </c>
      <c r="L758" s="18" t="e" cm="1">
        <f t="array" ref="L758">ABCCob($O$17,$P$17,$Q$17,$D758/$AE$17)</f>
        <v>#VALUE!</v>
      </c>
    </row>
    <row r="759" spans="2:12" x14ac:dyDescent="0.3">
      <c r="B759">
        <v>274</v>
      </c>
      <c r="D759" s="15">
        <f t="shared" si="23"/>
        <v>411411.41141141136</v>
      </c>
      <c r="E759" s="18" cm="1">
        <f t="array" ref="E759">ABCCob($O$10,$P$10,$Q$10,$D759/$AE$10)</f>
        <v>0.70165110130226294</v>
      </c>
      <c r="F759" s="18" cm="1">
        <f t="array" ref="F759">ABCCob($O$11,$P$11,$Q$11,$D759/$AE$11)</f>
        <v>0.36908167475246051</v>
      </c>
      <c r="G759" s="18" cm="1">
        <f t="array" ref="G759">ABCCob($O$12,$P$12,$Q$12,$D759/$AE$12)</f>
        <v>0.24684196073020145</v>
      </c>
      <c r="H759" s="18" cm="1">
        <f t="array" ref="H759">ABCCob($O$13,$P$13,$Q$13,$D759/$AE$13)</f>
        <v>0.10716426749655487</v>
      </c>
      <c r="I759" s="18" t="e" cm="1">
        <f t="array" ref="I759">ABCCob($O$14,$P$14,$Q$14,$D759/$AE$14)</f>
        <v>#VALUE!</v>
      </c>
      <c r="J759" s="18" t="e" cm="1">
        <f t="array" ref="J759">ABCCob($O$15,$P$15,$Q$15,$D759/$AE$15)</f>
        <v>#VALUE!</v>
      </c>
      <c r="K759" s="18" t="e" cm="1">
        <f t="array" ref="K759">ABCCob($O$16,$P$16,$Q$16,$D759/$AE$16)</f>
        <v>#VALUE!</v>
      </c>
      <c r="L759" s="18" t="e" cm="1">
        <f t="array" ref="L759">ABCCob($O$17,$P$17,$Q$17,$D759/$AE$17)</f>
        <v>#VALUE!</v>
      </c>
    </row>
    <row r="760" spans="2:12" x14ac:dyDescent="0.3">
      <c r="B760">
        <v>273</v>
      </c>
      <c r="D760" s="15">
        <f t="shared" si="23"/>
        <v>409909.90990990994</v>
      </c>
      <c r="E760" s="18" cm="1">
        <f t="array" ref="E760">ABCCob($O$10,$P$10,$Q$10,$D760/$AE$10)</f>
        <v>0.70122528312715238</v>
      </c>
      <c r="F760" s="18" cm="1">
        <f t="array" ref="F760">ABCCob($O$11,$P$11,$Q$11,$D760/$AE$11)</f>
        <v>0.36842336574974777</v>
      </c>
      <c r="G760" s="18" cm="1">
        <f t="array" ref="G760">ABCCob($O$12,$P$12,$Q$12,$D760/$AE$12)</f>
        <v>0.24633732963975249</v>
      </c>
      <c r="H760" s="18" cm="1">
        <f t="array" ref="H760">ABCCob($O$13,$P$13,$Q$13,$D760/$AE$13)</f>
        <v>0.10700196516344582</v>
      </c>
      <c r="I760" s="18" t="e" cm="1">
        <f t="array" ref="I760">ABCCob($O$14,$P$14,$Q$14,$D760/$AE$14)</f>
        <v>#VALUE!</v>
      </c>
      <c r="J760" s="18" t="e" cm="1">
        <f t="array" ref="J760">ABCCob($O$15,$P$15,$Q$15,$D760/$AE$15)</f>
        <v>#VALUE!</v>
      </c>
      <c r="K760" s="18" t="e" cm="1">
        <f t="array" ref="K760">ABCCob($O$16,$P$16,$Q$16,$D760/$AE$16)</f>
        <v>#VALUE!</v>
      </c>
      <c r="L760" s="18" t="e" cm="1">
        <f t="array" ref="L760">ABCCob($O$17,$P$17,$Q$17,$D760/$AE$17)</f>
        <v>#VALUE!</v>
      </c>
    </row>
    <row r="761" spans="2:12" x14ac:dyDescent="0.3">
      <c r="B761">
        <v>272</v>
      </c>
      <c r="D761" s="15">
        <f t="shared" si="23"/>
        <v>408408.40840840846</v>
      </c>
      <c r="E761" s="18" cm="1">
        <f t="array" ref="E761">ABCCob($O$10,$P$10,$Q$10,$D761/$AE$10)</f>
        <v>0.70079699779151727</v>
      </c>
      <c r="F761" s="18" cm="1">
        <f t="array" ref="F761">ABCCob($O$11,$P$11,$Q$11,$D761/$AE$11)</f>
        <v>0.3677625810556453</v>
      </c>
      <c r="G761" s="18" cm="1">
        <f t="array" ref="G761">ABCCob($O$12,$P$12,$Q$12,$D761/$AE$12)</f>
        <v>0.2458307299825315</v>
      </c>
      <c r="H761" s="18" cm="1">
        <f t="array" ref="H761">ABCCob($O$13,$P$13,$Q$13,$D761/$AE$13)</f>
        <v>0.1068389985173238</v>
      </c>
      <c r="I761" s="18" t="e" cm="1">
        <f t="array" ref="I761">ABCCob($O$14,$P$14,$Q$14,$D761/$AE$14)</f>
        <v>#VALUE!</v>
      </c>
      <c r="J761" s="18" t="e" cm="1">
        <f t="array" ref="J761">ABCCob($O$15,$P$15,$Q$15,$D761/$AE$15)</f>
        <v>#VALUE!</v>
      </c>
      <c r="K761" s="18" t="e" cm="1">
        <f t="array" ref="K761">ABCCob($O$16,$P$16,$Q$16,$D761/$AE$16)</f>
        <v>#VALUE!</v>
      </c>
      <c r="L761" s="18" t="e" cm="1">
        <f t="array" ref="L761">ABCCob($O$17,$P$17,$Q$17,$D761/$AE$17)</f>
        <v>#VALUE!</v>
      </c>
    </row>
    <row r="762" spans="2:12" x14ac:dyDescent="0.3">
      <c r="B762">
        <v>271</v>
      </c>
      <c r="D762" s="15">
        <f t="shared" si="23"/>
        <v>406906.90690690692</v>
      </c>
      <c r="E762" s="18" cm="1">
        <f t="array" ref="E762">ABCCob($O$10,$P$10,$Q$10,$D762/$AE$10)</f>
        <v>0.70036622328951581</v>
      </c>
      <c r="F762" s="18" cm="1">
        <f t="array" ref="F762">ABCCob($O$11,$P$11,$Q$11,$D762/$AE$11)</f>
        <v>0.36709930669792495</v>
      </c>
      <c r="G762" s="18" cm="1">
        <f t="array" ref="G762">ABCCob($O$12,$P$12,$Q$12,$D762/$AE$12)</f>
        <v>0.24532215159239534</v>
      </c>
      <c r="H762" s="18" cm="1">
        <f t="array" ref="H762">ABCCob($O$13,$P$13,$Q$13,$D762/$AE$13)</f>
        <v>0.10667536335309653</v>
      </c>
      <c r="I762" s="18" t="e" cm="1">
        <f t="array" ref="I762">ABCCob($O$14,$P$14,$Q$14,$D762/$AE$14)</f>
        <v>#VALUE!</v>
      </c>
      <c r="J762" s="18" t="e" cm="1">
        <f t="array" ref="J762">ABCCob($O$15,$P$15,$Q$15,$D762/$AE$15)</f>
        <v>#VALUE!</v>
      </c>
      <c r="K762" s="18" t="e" cm="1">
        <f t="array" ref="K762">ABCCob($O$16,$P$16,$Q$16,$D762/$AE$16)</f>
        <v>#VALUE!</v>
      </c>
      <c r="L762" s="18" t="e" cm="1">
        <f t="array" ref="L762">ABCCob($O$17,$P$17,$Q$17,$D762/$AE$17)</f>
        <v>#VALUE!</v>
      </c>
    </row>
    <row r="763" spans="2:12" x14ac:dyDescent="0.3">
      <c r="B763">
        <v>270</v>
      </c>
      <c r="D763" s="15">
        <f t="shared" si="23"/>
        <v>405405.40540540544</v>
      </c>
      <c r="E763" s="18" cm="1">
        <f t="array" ref="E763">ABCCob($O$10,$P$10,$Q$10,$D763/$AE$10)</f>
        <v>0.69993293734922846</v>
      </c>
      <c r="F763" s="18" cm="1">
        <f t="array" ref="F763">ABCCob($O$11,$P$11,$Q$11,$D763/$AE$11)</f>
        <v>0.36643352859916373</v>
      </c>
      <c r="G763" s="18" cm="1">
        <f t="array" ref="G763">ABCCob($O$12,$P$12,$Q$12,$D763/$AE$12)</f>
        <v>0.24481158424454405</v>
      </c>
      <c r="H763" s="18" cm="1">
        <f t="array" ref="H763">ABCCob($O$13,$P$13,$Q$13,$D763/$AE$13)</f>
        <v>0.10651105542925834</v>
      </c>
      <c r="I763" s="18" t="e" cm="1">
        <f t="array" ref="I763">ABCCob($O$14,$P$14,$Q$14,$D763/$AE$14)</f>
        <v>#VALUE!</v>
      </c>
      <c r="J763" s="18" t="e" cm="1">
        <f t="array" ref="J763">ABCCob($O$15,$P$15,$Q$15,$D763/$AE$15)</f>
        <v>#VALUE!</v>
      </c>
      <c r="K763" s="18" t="e" cm="1">
        <f t="array" ref="K763">ABCCob($O$16,$P$16,$Q$16,$D763/$AE$16)</f>
        <v>#VALUE!</v>
      </c>
      <c r="L763" s="18" t="e" cm="1">
        <f t="array" ref="L763">ABCCob($O$17,$P$17,$Q$17,$D763/$AE$17)</f>
        <v>#VALUE!</v>
      </c>
    </row>
    <row r="764" spans="2:12" x14ac:dyDescent="0.3">
      <c r="B764">
        <v>269</v>
      </c>
      <c r="D764" s="15">
        <f t="shared" si="23"/>
        <v>403903.90390390391</v>
      </c>
      <c r="E764" s="18" cm="1">
        <f t="array" ref="E764">ABCCob($O$10,$P$10,$Q$10,$D764/$AE$10)</f>
        <v>0.69949711742858489</v>
      </c>
      <c r="F764" s="18" cm="1">
        <f t="array" ref="F764">ABCCob($O$11,$P$11,$Q$11,$D764/$AE$11)</f>
        <v>0.36576523257575361</v>
      </c>
      <c r="G764" s="18" cm="1">
        <f t="array" ref="G764">ABCCob($O$12,$P$12,$Q$12,$D764/$AE$12)</f>
        <v>0.24429901765524931</v>
      </c>
      <c r="H764" s="18" cm="1">
        <f t="array" ref="H764">ABCCob($O$13,$P$13,$Q$13,$D764/$AE$13)</f>
        <v>0.10634607046748594</v>
      </c>
      <c r="I764" s="18" t="e" cm="1">
        <f t="array" ref="I764">ABCCob($O$14,$P$14,$Q$14,$D764/$AE$14)</f>
        <v>#VALUE!</v>
      </c>
      <c r="J764" s="18" t="e" cm="1">
        <f t="array" ref="J764">ABCCob($O$15,$P$15,$Q$15,$D764/$AE$15)</f>
        <v>#VALUE!</v>
      </c>
      <c r="K764" s="18" t="e" cm="1">
        <f t="array" ref="K764">ABCCob($O$16,$P$16,$Q$16,$D764/$AE$16)</f>
        <v>#VALUE!</v>
      </c>
      <c r="L764" s="18" t="e" cm="1">
        <f t="array" ref="L764">ABCCob($O$17,$P$17,$Q$17,$D764/$AE$17)</f>
        <v>#VALUE!</v>
      </c>
    </row>
    <row r="765" spans="2:12" x14ac:dyDescent="0.3">
      <c r="B765">
        <v>268</v>
      </c>
      <c r="D765" s="15">
        <f t="shared" si="23"/>
        <v>402402.40240240243</v>
      </c>
      <c r="E765" s="18" cm="1">
        <f t="array" ref="E765">ABCCob($O$10,$P$10,$Q$10,$D765/$AE$10)</f>
        <v>0.69905874071121599</v>
      </c>
      <c r="F765" s="18" cm="1">
        <f t="array" ref="F765">ABCCob($O$11,$P$11,$Q$11,$D765/$AE$11)</f>
        <v>0.36509440433690032</v>
      </c>
      <c r="G765" s="18" cm="1">
        <f t="array" ref="G765">ABCCob($O$12,$P$12,$Q$12,$D765/$AE$12)</f>
        <v>0.2437844414815851</v>
      </c>
      <c r="H765" s="18" cm="1">
        <f t="array" ref="H765">ABCCob($O$13,$P$13,$Q$13,$D765/$AE$13)</f>
        <v>0.10618040415222893</v>
      </c>
      <c r="I765" s="18" t="e" cm="1">
        <f t="array" ref="I765">ABCCob($O$14,$P$14,$Q$14,$D765/$AE$14)</f>
        <v>#VALUE!</v>
      </c>
      <c r="J765" s="18" t="e" cm="1">
        <f t="array" ref="J765">ABCCob($O$15,$P$15,$Q$15,$D765/$AE$15)</f>
        <v>#VALUE!</v>
      </c>
      <c r="K765" s="18" t="e" cm="1">
        <f t="array" ref="K765">ABCCob($O$16,$P$16,$Q$16,$D765/$AE$16)</f>
        <v>#VALUE!</v>
      </c>
      <c r="L765" s="18" t="e" cm="1">
        <f t="array" ref="L765">ABCCob($O$17,$P$17,$Q$17,$D765/$AE$17)</f>
        <v>#VALUE!</v>
      </c>
    </row>
    <row r="766" spans="2:12" x14ac:dyDescent="0.3">
      <c r="B766">
        <v>267</v>
      </c>
      <c r="D766" s="15">
        <f t="shared" si="23"/>
        <v>400900.90090090095</v>
      </c>
      <c r="E766" s="18" cm="1">
        <f t="array" ref="E766">ABCCob($O$10,$P$10,$Q$10,$D766/$AE$10)</f>
        <v>0.69861778410222874</v>
      </c>
      <c r="F766" s="18" cm="1">
        <f t="array" ref="F766">ABCCob($O$11,$P$11,$Q$11,$D766/$AE$11)</f>
        <v>0.36442102948361016</v>
      </c>
      <c r="G766" s="18" cm="1">
        <f t="array" ref="G766">ABCCob($O$12,$P$12,$Q$12,$D766/$AE$12)</f>
        <v>0.24326784532115936</v>
      </c>
      <c r="H766" s="18" cm="1">
        <f t="array" ref="H766">ABCCob($O$13,$P$13,$Q$13,$D766/$AE$13)</f>
        <v>0.10601405213029448</v>
      </c>
      <c r="I766" s="18" t="e" cm="1">
        <f t="array" ref="I766">ABCCob($O$14,$P$14,$Q$14,$D766/$AE$14)</f>
        <v>#VALUE!</v>
      </c>
      <c r="J766" s="18" t="e" cm="1">
        <f t="array" ref="J766">ABCCob($O$15,$P$15,$Q$15,$D766/$AE$15)</f>
        <v>#VALUE!</v>
      </c>
      <c r="K766" s="18" t="e" cm="1">
        <f t="array" ref="K766">ABCCob($O$16,$P$16,$Q$16,$D766/$AE$16)</f>
        <v>#VALUE!</v>
      </c>
      <c r="L766" s="18" t="e" cm="1">
        <f t="array" ref="L766">ABCCob($O$17,$P$17,$Q$17,$D766/$AE$17)</f>
        <v>#VALUE!</v>
      </c>
    </row>
    <row r="767" spans="2:12" x14ac:dyDescent="0.3">
      <c r="B767">
        <v>266</v>
      </c>
      <c r="D767" s="15">
        <f t="shared" si="23"/>
        <v>399399.39939939941</v>
      </c>
      <c r="E767" s="18" cm="1">
        <f t="array" ref="E767">ABCCob($O$10,$P$10,$Q$10,$D767/$AE$10)</f>
        <v>0.69817422422390152</v>
      </c>
      <c r="F767" s="18" cm="1">
        <f t="array" ref="F767">ABCCob($O$11,$P$11,$Q$11,$D767/$AE$11)</f>
        <v>0.36374509350766626</v>
      </c>
      <c r="G767" s="18" cm="1">
        <f t="array" ref="G767">ABCCob($O$12,$P$12,$Q$12,$D767/$AE$12)</f>
        <v>0.24274921871184801</v>
      </c>
      <c r="H767" s="18" cm="1">
        <f t="array" ref="H767">ABCCob($O$13,$P$13,$Q$13,$D767/$AE$13)</f>
        <v>0.10584701001042637</v>
      </c>
      <c r="I767" s="18" t="e" cm="1">
        <f t="array" ref="I767">ABCCob($O$14,$P$14,$Q$14,$D767/$AE$14)</f>
        <v>#VALUE!</v>
      </c>
      <c r="J767" s="18" t="e" cm="1">
        <f t="array" ref="J767">ABCCob($O$15,$P$15,$Q$15,$D767/$AE$15)</f>
        <v>#VALUE!</v>
      </c>
      <c r="K767" s="18" t="e" cm="1">
        <f t="array" ref="K767">ABCCob($O$16,$P$16,$Q$16,$D767/$AE$16)</f>
        <v>#VALUE!</v>
      </c>
      <c r="L767" s="18" t="e" cm="1">
        <f t="array" ref="L767">ABCCob($O$17,$P$17,$Q$17,$D767/$AE$17)</f>
        <v>#VALUE!</v>
      </c>
    </row>
    <row r="768" spans="2:12" x14ac:dyDescent="0.3">
      <c r="B768">
        <v>265</v>
      </c>
      <c r="D768" s="15">
        <f t="shared" si="23"/>
        <v>397897.89789789793</v>
      </c>
      <c r="E768" s="18" cm="1">
        <f t="array" ref="E768">ABCCob($O$10,$P$10,$Q$10,$D768/$AE$10)</f>
        <v>0.6977280374112993</v>
      </c>
      <c r="F768" s="18" cm="1">
        <f t="array" ref="F768">ABCCob($O$11,$P$11,$Q$11,$D768/$AE$11)</f>
        <v>0.36306658179059242</v>
      </c>
      <c r="G768" s="18" cm="1">
        <f t="array" ref="G768">ABCCob($O$12,$P$12,$Q$12,$D768/$AE$12)</f>
        <v>0.24222855113153038</v>
      </c>
      <c r="H768" s="18" cm="1">
        <f t="array" ref="H768">ABCCob($O$13,$P$13,$Q$13,$D768/$AE$13)</f>
        <v>0.10567927336287836</v>
      </c>
      <c r="I768" s="18" t="e" cm="1">
        <f t="array" ref="I768">ABCCob($O$14,$P$14,$Q$14,$D768/$AE$14)</f>
        <v>#VALUE!</v>
      </c>
      <c r="J768" s="18" t="e" cm="1">
        <f t="array" ref="J768">ABCCob($O$15,$P$15,$Q$15,$D768/$AE$15)</f>
        <v>#VALUE!</v>
      </c>
      <c r="K768" s="18" t="e" cm="1">
        <f t="array" ref="K768">ABCCob($O$16,$P$16,$Q$16,$D768/$AE$16)</f>
        <v>#VALUE!</v>
      </c>
      <c r="L768" s="18" t="e" cm="1">
        <f t="array" ref="L768">ABCCob($O$17,$P$17,$Q$17,$D768/$AE$17)</f>
        <v>#VALUE!</v>
      </c>
    </row>
    <row r="769" spans="2:12" x14ac:dyDescent="0.3">
      <c r="B769">
        <v>264</v>
      </c>
      <c r="D769" s="15">
        <f t="shared" si="23"/>
        <v>396396.39639639639</v>
      </c>
      <c r="E769" s="18" cm="1">
        <f t="array" ref="E769">ABCCob($O$10,$P$10,$Q$10,$D769/$AE$10)</f>
        <v>0.69727919970780616</v>
      </c>
      <c r="F769" s="18" cm="1">
        <f t="array" ref="F769">ABCCob($O$11,$P$11,$Q$11,$D769/$AE$11)</f>
        <v>0.36238547960260536</v>
      </c>
      <c r="G769" s="18" cm="1">
        <f t="array" ref="G769">ABCCob($O$12,$P$12,$Q$12,$D769/$AE$12)</f>
        <v>0.24170583199782703</v>
      </c>
      <c r="H769" s="18" cm="1">
        <f t="array" ref="H769">ABCCob($O$13,$P$13,$Q$13,$D769/$AE$13)</f>
        <v>0.10551083771898136</v>
      </c>
      <c r="I769" s="18" t="e" cm="1">
        <f t="array" ref="I769">ABCCob($O$14,$P$14,$Q$14,$D769/$AE$14)</f>
        <v>#VALUE!</v>
      </c>
      <c r="J769" s="18" t="e" cm="1">
        <f t="array" ref="J769">ABCCob($O$15,$P$15,$Q$15,$D769/$AE$15)</f>
        <v>#VALUE!</v>
      </c>
      <c r="K769" s="18" t="e" cm="1">
        <f t="array" ref="K769">ABCCob($O$16,$P$16,$Q$16,$D769/$AE$16)</f>
        <v>#VALUE!</v>
      </c>
      <c r="L769" s="18" t="e" cm="1">
        <f t="array" ref="L769">ABCCob($O$17,$P$17,$Q$17,$D769/$AE$17)</f>
        <v>#VALUE!</v>
      </c>
    </row>
    <row r="770" spans="2:12" x14ac:dyDescent="0.3">
      <c r="B770">
        <v>263</v>
      </c>
      <c r="D770" s="15">
        <f t="shared" si="23"/>
        <v>394894.89489489491</v>
      </c>
      <c r="E770" s="18" cm="1">
        <f t="array" ref="E770">ABCCob($O$10,$P$10,$Q$10,$D770/$AE$10)</f>
        <v>0.6968276868605735</v>
      </c>
      <c r="F770" s="18" cm="1">
        <f t="array" ref="F770">ABCCob($O$11,$P$11,$Q$11,$D770/$AE$11)</f>
        <v>0.36170177210155552</v>
      </c>
      <c r="G770" s="18" cm="1">
        <f t="array" ref="G770">ABCCob($O$12,$P$12,$Q$12,$D770/$AE$12)</f>
        <v>0.24118105066783946</v>
      </c>
      <c r="H770" s="18" cm="1">
        <f t="array" ref="H770">ABCCob($O$13,$P$13,$Q$13,$D770/$AE$13)</f>
        <v>0.10534169857070493</v>
      </c>
      <c r="I770" s="18" t="e" cm="1">
        <f t="array" ref="I770">ABCCob($O$14,$P$14,$Q$14,$D770/$AE$14)</f>
        <v>#VALUE!</v>
      </c>
      <c r="J770" s="18" t="e" cm="1">
        <f t="array" ref="J770">ABCCob($O$15,$P$15,$Q$15,$D770/$AE$15)</f>
        <v>#VALUE!</v>
      </c>
      <c r="K770" s="18" t="e" cm="1">
        <f t="array" ref="K770">ABCCob($O$16,$P$16,$Q$16,$D770/$AE$16)</f>
        <v>#VALUE!</v>
      </c>
      <c r="L770" s="18" t="e" cm="1">
        <f t="array" ref="L770">ABCCob($O$17,$P$17,$Q$17,$D770/$AE$17)</f>
        <v>#VALUE!</v>
      </c>
    </row>
    <row r="771" spans="2:12" x14ac:dyDescent="0.3">
      <c r="B771">
        <v>262</v>
      </c>
      <c r="D771" s="15">
        <f t="shared" si="23"/>
        <v>393393.39339339337</v>
      </c>
      <c r="E771" s="18" cm="1">
        <f t="array" ref="E771">ABCCob($O$10,$P$10,$Q$10,$D771/$AE$10)</f>
        <v>0.69637347431588226</v>
      </c>
      <c r="F771" s="18" cm="1">
        <f t="array" ref="F771">ABCCob($O$11,$P$11,$Q$11,$D771/$AE$11)</f>
        <v>0.36101544433185501</v>
      </c>
      <c r="G771" s="18" cm="1">
        <f t="array" ref="G771">ABCCob($O$12,$P$12,$Q$12,$D771/$AE$12)</f>
        <v>0.2406541964378921</v>
      </c>
      <c r="H771" s="18" cm="1">
        <f t="array" ref="H771">ABCCob($O$13,$P$13,$Q$13,$D771/$AE$13)</f>
        <v>0.10517185137021252</v>
      </c>
      <c r="I771" s="18" t="e" cm="1">
        <f t="array" ref="I771">ABCCob($O$14,$P$14,$Q$14,$D771/$AE$14)</f>
        <v>#VALUE!</v>
      </c>
      <c r="J771" s="18" t="e" cm="1">
        <f t="array" ref="J771">ABCCob($O$15,$P$15,$Q$15,$D771/$AE$15)</f>
        <v>#VALUE!</v>
      </c>
      <c r="K771" s="18" t="e" cm="1">
        <f t="array" ref="K771">ABCCob($O$16,$P$16,$Q$16,$D771/$AE$16)</f>
        <v>#VALUE!</v>
      </c>
      <c r="L771" s="18" t="e" cm="1">
        <f t="array" ref="L771">ABCCob($O$17,$P$17,$Q$17,$D771/$AE$17)</f>
        <v>#VALUE!</v>
      </c>
    </row>
    <row r="772" spans="2:12" x14ac:dyDescent="0.3">
      <c r="B772">
        <v>261</v>
      </c>
      <c r="D772" s="15">
        <f t="shared" si="23"/>
        <v>391891.89189189189</v>
      </c>
      <c r="E772" s="18" cm="1">
        <f t="array" ref="E772">ABCCob($O$10,$P$10,$Q$10,$D772/$AE$10)</f>
        <v>0.69591653721441693</v>
      </c>
      <c r="F772" s="18" cm="1">
        <f t="array" ref="F772">ABCCob($O$11,$P$11,$Q$11,$D772/$AE$11)</f>
        <v>0.36032648122339378</v>
      </c>
      <c r="G772" s="18" cm="1">
        <f t="array" ref="G772">ABCCob($O$12,$P$12,$Q$12,$D772/$AE$12)</f>
        <v>0.24012525854327671</v>
      </c>
      <c r="H772" s="18" cm="1">
        <f t="array" ref="H772">ABCCob($O$13,$P$13,$Q$13,$D772/$AE$13)</f>
        <v>0.10500129152941051</v>
      </c>
      <c r="I772" s="18" t="e" cm="1">
        <f t="array" ref="I772">ABCCob($O$14,$P$14,$Q$14,$D772/$AE$14)</f>
        <v>#VALUE!</v>
      </c>
      <c r="J772" s="18" t="e" cm="1">
        <f t="array" ref="J772">ABCCob($O$15,$P$15,$Q$15,$D772/$AE$15)</f>
        <v>#VALUE!</v>
      </c>
      <c r="K772" s="18" t="e" cm="1">
        <f t="array" ref="K772">ABCCob($O$16,$P$16,$Q$16,$D772/$AE$16)</f>
        <v>#VALUE!</v>
      </c>
      <c r="L772" s="18" t="e" cm="1">
        <f t="array" ref="L772">ABCCob($O$17,$P$17,$Q$17,$D772/$AE$17)</f>
        <v>#VALUE!</v>
      </c>
    </row>
    <row r="773" spans="2:12" x14ac:dyDescent="0.3">
      <c r="B773">
        <v>260</v>
      </c>
      <c r="D773" s="15">
        <f t="shared" si="23"/>
        <v>390390.39039039041</v>
      </c>
      <c r="E773" s="18" cm="1">
        <f t="array" ref="E773">ABCCob($O$10,$P$10,$Q$10,$D773/$AE$10)</f>
        <v>0.69545685038644911</v>
      </c>
      <c r="F773" s="18" cm="1">
        <f t="array" ref="F773">ABCCob($O$11,$P$11,$Q$11,$D773/$AE$11)</f>
        <v>0.35963486759044327</v>
      </c>
      <c r="G773" s="18" cm="1">
        <f t="array" ref="G773">ABCCob($O$12,$P$12,$Q$12,$D773/$AE$12)</f>
        <v>0.23959422615799916</v>
      </c>
      <c r="H773" s="18" cm="1">
        <f t="array" ref="H773">ABCCob($O$13,$P$13,$Q$13,$D773/$AE$13)</f>
        <v>0.10483001441949102</v>
      </c>
      <c r="I773" s="18" t="e" cm="1">
        <f t="array" ref="I773">ABCCob($O$14,$P$14,$Q$14,$D773/$AE$14)</f>
        <v>#VALUE!</v>
      </c>
      <c r="J773" s="18" t="e" cm="1">
        <f t="array" ref="J773">ABCCob($O$15,$P$15,$Q$15,$D773/$AE$15)</f>
        <v>#VALUE!</v>
      </c>
      <c r="K773" s="18" t="e" cm="1">
        <f t="array" ref="K773">ABCCob($O$16,$P$16,$Q$16,$D773/$AE$16)</f>
        <v>#VALUE!</v>
      </c>
      <c r="L773" s="18" t="e" cm="1">
        <f t="array" ref="L773">ABCCob($O$17,$P$17,$Q$17,$D773/$AE$17)</f>
        <v>#VALUE!</v>
      </c>
    </row>
    <row r="774" spans="2:12" x14ac:dyDescent="0.3">
      <c r="B774">
        <v>259</v>
      </c>
      <c r="D774" s="15">
        <f t="shared" si="23"/>
        <v>388888.88888888888</v>
      </c>
      <c r="E774" s="18" cm="1">
        <f t="array" ref="E774">ABCCob($O$10,$P$10,$Q$10,$D774/$AE$10)</f>
        <v>0.69499438834693039</v>
      </c>
      <c r="F774" s="18" cm="1">
        <f t="array" ref="F774">ABCCob($O$11,$P$11,$Q$11,$D774/$AE$11)</f>
        <v>0.35894058813054747</v>
      </c>
      <c r="G774" s="18" cm="1">
        <f t="array" ref="G774">ABCCob($O$12,$P$12,$Q$12,$D774/$AE$12)</f>
        <v>0.23906108839452911</v>
      </c>
      <c r="H774" s="18" cm="1">
        <f t="array" ref="H774">ABCCob($O$13,$P$13,$Q$13,$D774/$AE$13)</f>
        <v>0.10465801537046823</v>
      </c>
      <c r="I774" s="18" t="e" cm="1">
        <f t="array" ref="I774">ABCCob($O$14,$P$14,$Q$14,$D774/$AE$14)</f>
        <v>#VALUE!</v>
      </c>
      <c r="J774" s="18" t="e" cm="1">
        <f t="array" ref="J774">ABCCob($O$15,$P$15,$Q$15,$D774/$AE$15)</f>
        <v>#VALUE!</v>
      </c>
      <c r="K774" s="18" t="e" cm="1">
        <f t="array" ref="K774">ABCCob($O$16,$P$16,$Q$16,$D774/$AE$16)</f>
        <v>#VALUE!</v>
      </c>
      <c r="L774" s="18" t="e" cm="1">
        <f t="array" ref="L774">ABCCob($O$17,$P$17,$Q$17,$D774/$AE$17)</f>
        <v>#VALUE!</v>
      </c>
    </row>
    <row r="775" spans="2:12" x14ac:dyDescent="0.3">
      <c r="B775">
        <v>258</v>
      </c>
      <c r="D775" s="15">
        <f t="shared" si="23"/>
        <v>387387.3873873874</v>
      </c>
      <c r="E775" s="18" cm="1">
        <f t="array" ref="E775">ABCCob($O$10,$P$10,$Q$10,$D775/$AE$10)</f>
        <v>0.69452912529048894</v>
      </c>
      <c r="F775" s="18" cm="1">
        <f t="array" ref="F775">ABCCob($O$11,$P$11,$Q$11,$D775/$AE$11)</f>
        <v>0.3582436274234011</v>
      </c>
      <c r="G775" s="18" cm="1">
        <f t="array" ref="G775">ABCCob($O$12,$P$12,$Q$12,$D775/$AE$12)</f>
        <v>0.2385258343035522</v>
      </c>
      <c r="H775" s="18" cm="1">
        <f t="array" ref="H775">ABCCob($O$13,$P$13,$Q$13,$D775/$AE$13)</f>
        <v>0.10448528967070832</v>
      </c>
      <c r="I775" s="18" t="e" cm="1">
        <f t="array" ref="I775">ABCCob($O$14,$P$14,$Q$14,$D775/$AE$14)</f>
        <v>#VALUE!</v>
      </c>
      <c r="J775" s="18" t="e" cm="1">
        <f t="array" ref="J775">ABCCob($O$15,$P$15,$Q$15,$D775/$AE$15)</f>
        <v>#VALUE!</v>
      </c>
      <c r="K775" s="18" t="e" cm="1">
        <f t="array" ref="K775">ABCCob($O$16,$P$16,$Q$16,$D775/$AE$16)</f>
        <v>#VALUE!</v>
      </c>
      <c r="L775" s="18" t="e" cm="1">
        <f t="array" ref="L775">ABCCob($O$17,$P$17,$Q$17,$D775/$AE$17)</f>
        <v>#VALUE!</v>
      </c>
    </row>
    <row r="776" spans="2:12" x14ac:dyDescent="0.3">
      <c r="B776">
        <v>257</v>
      </c>
      <c r="D776" s="15">
        <f t="shared" si="23"/>
        <v>385885.88588588586</v>
      </c>
      <c r="E776" s="18" cm="1">
        <f t="array" ref="E776">ABCCob($O$10,$P$10,$Q$10,$D776/$AE$10)</f>
        <v>0.69406103508633177</v>
      </c>
      <c r="F776" s="18" cm="1">
        <f t="array" ref="F776">ABCCob($O$11,$P$11,$Q$11,$D776/$AE$11)</f>
        <v>0.35754396992971499</v>
      </c>
      <c r="G776" s="18" cm="1">
        <f t="array" ref="G776">ABCCob($O$12,$P$12,$Q$12,$D776/$AE$12)</f>
        <v>0.23798845287372511</v>
      </c>
      <c r="H776" s="18" cm="1">
        <f t="array" ref="H776">ABCCob($O$13,$P$13,$Q$13,$D776/$AE$13)</f>
        <v>0.10431183256645254</v>
      </c>
      <c r="I776" s="18" t="e" cm="1">
        <f t="array" ref="I776">ABCCob($O$14,$P$14,$Q$14,$D776/$AE$14)</f>
        <v>#VALUE!</v>
      </c>
      <c r="J776" s="18" t="e" cm="1">
        <f t="array" ref="J776">ABCCob($O$15,$P$15,$Q$15,$D776/$AE$15)</f>
        <v>#VALUE!</v>
      </c>
      <c r="K776" s="18" t="e" cm="1">
        <f t="array" ref="K776">ABCCob($O$16,$P$16,$Q$16,$D776/$AE$16)</f>
        <v>#VALUE!</v>
      </c>
      <c r="L776" s="18" t="e" cm="1">
        <f t="array" ref="L776">ABCCob($O$17,$P$17,$Q$17,$D776/$AE$17)</f>
        <v>#VALUE!</v>
      </c>
    </row>
    <row r="777" spans="2:12" x14ac:dyDescent="0.3">
      <c r="B777">
        <v>256</v>
      </c>
      <c r="D777" s="15">
        <f t="shared" si="23"/>
        <v>384384.38438438438</v>
      </c>
      <c r="E777" s="18" cm="1">
        <f t="array" ref="E777">ABCCob($O$10,$P$10,$Q$10,$D777/$AE$10)</f>
        <v>0.69359009127304783</v>
      </c>
      <c r="F777" s="18" cm="1">
        <f t="array" ref="F777">ABCCob($O$11,$P$11,$Q$11,$D777/$AE$11)</f>
        <v>0.35684159999006837</v>
      </c>
      <c r="G777" s="18" cm="1">
        <f t="array" ref="G777">ABCCob($O$12,$P$12,$Q$12,$D777/$AE$12)</f>
        <v>0.23744893303143405</v>
      </c>
      <c r="H777" s="18" cm="1">
        <f t="array" ref="H777">ABCCob($O$13,$P$13,$Q$13,$D777/$AE$13)</f>
        <v>0.10413763926133394</v>
      </c>
      <c r="I777" s="18" t="e" cm="1">
        <f t="array" ref="I777">ABCCob($O$14,$P$14,$Q$14,$D777/$AE$14)</f>
        <v>#VALUE!</v>
      </c>
      <c r="J777" s="18" t="e" cm="1">
        <f t="array" ref="J777">ABCCob($O$15,$P$15,$Q$15,$D777/$AE$15)</f>
        <v>#VALUE!</v>
      </c>
      <c r="K777" s="18" t="e" cm="1">
        <f t="array" ref="K777">ABCCob($O$16,$P$16,$Q$16,$D777/$AE$16)</f>
        <v>#VALUE!</v>
      </c>
      <c r="L777" s="18" t="e" cm="1">
        <f t="array" ref="L777">ABCCob($O$17,$P$17,$Q$17,$D777/$AE$17)</f>
        <v>#VALUE!</v>
      </c>
    </row>
    <row r="778" spans="2:12" x14ac:dyDescent="0.3">
      <c r="B778">
        <v>255</v>
      </c>
      <c r="D778" s="15">
        <f t="shared" si="23"/>
        <v>382882.8828828829</v>
      </c>
      <c r="E778" s="18" cm="1">
        <f t="array" ref="E778">ABCCob($O$10,$P$10,$Q$10,$D778/$AE$10)</f>
        <v>0.69311626705330975</v>
      </c>
      <c r="F778" s="18" cm="1">
        <f t="array" ref="F778">ABCCob($O$11,$P$11,$Q$11,$D778/$AE$11)</f>
        <v>0.35613650182374784</v>
      </c>
      <c r="G778" s="18" cm="1">
        <f t="array" ref="G778">ABCCob($O$12,$P$12,$Q$12,$D778/$AE$12)</f>
        <v>0.23690726364055595</v>
      </c>
      <c r="H778" s="18" cm="1">
        <f t="array" ref="H778">ABCCob($O$13,$P$13,$Q$13,$D778/$AE$13)</f>
        <v>0.10396270491588681</v>
      </c>
      <c r="I778" s="18" t="e" cm="1">
        <f t="array" ref="I778">ABCCob($O$14,$P$14,$Q$14,$D778/$AE$14)</f>
        <v>#VALUE!</v>
      </c>
      <c r="J778" s="18" t="e" cm="1">
        <f t="array" ref="J778">ABCCob($O$15,$P$15,$Q$15,$D778/$AE$15)</f>
        <v>#VALUE!</v>
      </c>
      <c r="K778" s="18" t="e" cm="1">
        <f t="array" ref="K778">ABCCob($O$16,$P$16,$Q$16,$D778/$AE$16)</f>
        <v>#VALUE!</v>
      </c>
      <c r="L778" s="18" t="e" cm="1">
        <f t="array" ref="L778">ABCCob($O$17,$P$17,$Q$17,$D778/$AE$17)</f>
        <v>#VALUE!</v>
      </c>
    </row>
    <row r="779" spans="2:12" x14ac:dyDescent="0.3">
      <c r="B779">
        <v>254</v>
      </c>
      <c r="D779" s="15">
        <f t="shared" si="23"/>
        <v>381381.38138138136</v>
      </c>
      <c r="E779" s="18" cm="1">
        <f t="array" ref="E779">ABCCob($O$10,$P$10,$Q$10,$D779/$AE$10)</f>
        <v>0.69263953528847388</v>
      </c>
      <c r="F779" s="18" cm="1">
        <f t="array" ref="F779">ABCCob($O$11,$P$11,$Q$11,$D779/$AE$11)</f>
        <v>0.35542865952757274</v>
      </c>
      <c r="G779" s="18" cm="1">
        <f t="array" ref="G779">ABCCob($O$12,$P$12,$Q$12,$D779/$AE$12)</f>
        <v>0.23636343350222336</v>
      </c>
      <c r="H779" s="18" cm="1">
        <f t="array" ref="H779">ABCCob($O$13,$P$13,$Q$13,$D779/$AE$13)</f>
        <v>0.10378702464704943</v>
      </c>
      <c r="I779" s="18" t="e" cm="1">
        <f t="array" ref="I779">ABCCob($O$14,$P$14,$Q$14,$D779/$AE$14)</f>
        <v>#VALUE!</v>
      </c>
      <c r="J779" s="18" t="e" cm="1">
        <f t="array" ref="J779">ABCCob($O$15,$P$15,$Q$15,$D779/$AE$15)</f>
        <v>#VALUE!</v>
      </c>
      <c r="K779" s="18" t="e" cm="1">
        <f t="array" ref="K779">ABCCob($O$16,$P$16,$Q$16,$D779/$AE$16)</f>
        <v>#VALUE!</v>
      </c>
      <c r="L779" s="18" t="e" cm="1">
        <f t="array" ref="L779">ABCCob($O$17,$P$17,$Q$17,$D779/$AE$17)</f>
        <v>#VALUE!</v>
      </c>
    </row>
    <row r="780" spans="2:12" x14ac:dyDescent="0.3">
      <c r="B780">
        <v>253</v>
      </c>
      <c r="D780" s="15">
        <f t="shared" si="23"/>
        <v>379879.87987987988</v>
      </c>
      <c r="E780" s="18" cm="1">
        <f t="array" ref="E780">ABCCob($O$10,$P$10,$Q$10,$D780/$AE$10)</f>
        <v>0.69215986849307387</v>
      </c>
      <c r="F780" s="18" cm="1">
        <f t="array" ref="F780">ABCCob($O$11,$P$11,$Q$11,$D780/$AE$11)</f>
        <v>0.35471805707470727</v>
      </c>
      <c r="G780" s="18" cm="1">
        <f t="array" ref="G780">ABCCob($O$12,$P$12,$Q$12,$D780/$AE$12)</f>
        <v>0.23581743135459299</v>
      </c>
      <c r="H780" s="18" cm="1">
        <f t="array" ref="H780">ABCCob($O$13,$P$13,$Q$13,$D780/$AE$13)</f>
        <v>0.10361059352765975</v>
      </c>
      <c r="I780" s="18" t="e" cm="1">
        <f t="array" ref="I780">ABCCob($O$14,$P$14,$Q$14,$D780/$AE$14)</f>
        <v>#VALUE!</v>
      </c>
      <c r="J780" s="18" t="e" cm="1">
        <f t="array" ref="J780">ABCCob($O$15,$P$15,$Q$15,$D780/$AE$15)</f>
        <v>#VALUE!</v>
      </c>
      <c r="K780" s="18" t="e" cm="1">
        <f t="array" ref="K780">ABCCob($O$16,$P$16,$Q$16,$D780/$AE$16)</f>
        <v>#VALUE!</v>
      </c>
      <c r="L780" s="18" t="e" cm="1">
        <f t="array" ref="L780">ABCCob($O$17,$P$17,$Q$17,$D780/$AE$17)</f>
        <v>#VALUE!</v>
      </c>
    </row>
    <row r="781" spans="2:12" x14ac:dyDescent="0.3">
      <c r="B781">
        <v>252</v>
      </c>
      <c r="D781" s="15">
        <f t="shared" si="23"/>
        <v>378378.37837837834</v>
      </c>
      <c r="E781" s="18" cm="1">
        <f t="array" ref="E781">ABCCob($O$10,$P$10,$Q$10,$D781/$AE$10)</f>
        <v>0.69167723882920706</v>
      </c>
      <c r="F781" s="18" cm="1">
        <f t="array" ref="F781">ABCCob($O$11,$P$11,$Q$11,$D781/$AE$11)</f>
        <v>0.35400467831345822</v>
      </c>
      <c r="G781" s="18" cm="1">
        <f t="array" ref="G781">ABCCob($O$12,$P$12,$Q$12,$D781/$AE$12)</f>
        <v>0.23526924587261727</v>
      </c>
      <c r="H781" s="18" cm="1">
        <f t="array" ref="H781">ABCCob($O$13,$P$13,$Q$13,$D781/$AE$13)</f>
        <v>0.10343340658594359</v>
      </c>
      <c r="I781" s="18" t="e" cm="1">
        <f t="array" ref="I781">ABCCob($O$14,$P$14,$Q$14,$D781/$AE$14)</f>
        <v>#VALUE!</v>
      </c>
      <c r="J781" s="18" t="e" cm="1">
        <f t="array" ref="J781">ABCCob($O$15,$P$15,$Q$15,$D781/$AE$15)</f>
        <v>#VALUE!</v>
      </c>
      <c r="K781" s="18" t="e" cm="1">
        <f t="array" ref="K781">ABCCob($O$16,$P$16,$Q$16,$D781/$AE$16)</f>
        <v>#VALUE!</v>
      </c>
      <c r="L781" s="18" t="e" cm="1">
        <f t="array" ref="L781">ABCCob($O$17,$P$17,$Q$17,$D781/$AE$17)</f>
        <v>#VALUE!</v>
      </c>
    </row>
    <row r="782" spans="2:12" x14ac:dyDescent="0.3">
      <c r="B782">
        <v>251</v>
      </c>
      <c r="D782" s="15">
        <f t="shared" si="23"/>
        <v>376876.87687687686</v>
      </c>
      <c r="E782" s="18" cm="1">
        <f t="array" ref="E782">ABCCob($O$10,$P$10,$Q$10,$D782/$AE$10)</f>
        <v>0.69119161810081053</v>
      </c>
      <c r="F782" s="18" cm="1">
        <f t="array" ref="F782">ABCCob($O$11,$P$11,$Q$11,$D782/$AE$11)</f>
        <v>0.35328850696605929</v>
      </c>
      <c r="G782" s="18" cm="1">
        <f t="array" ref="G782">ABCCob($O$12,$P$12,$Q$12,$D782/$AE$12)</f>
        <v>0.23471886566782066</v>
      </c>
      <c r="H782" s="18" cm="1">
        <f t="array" ref="H782">ABCCob($O$13,$P$13,$Q$13,$D782/$AE$13)</f>
        <v>0.10325545880499595</v>
      </c>
      <c r="I782" s="18" t="e" cm="1">
        <f t="array" ref="I782">ABCCob($O$14,$P$14,$Q$14,$D782/$AE$14)</f>
        <v>#VALUE!</v>
      </c>
      <c r="J782" s="18" t="e" cm="1">
        <f t="array" ref="J782">ABCCob($O$15,$P$15,$Q$15,$D782/$AE$15)</f>
        <v>#VALUE!</v>
      </c>
      <c r="K782" s="18" t="e" cm="1">
        <f t="array" ref="K782">ABCCob($O$16,$P$16,$Q$16,$D782/$AE$16)</f>
        <v>#VALUE!</v>
      </c>
      <c r="L782" s="18" t="e" cm="1">
        <f t="array" ref="L782">ABCCob($O$17,$P$17,$Q$17,$D782/$AE$17)</f>
        <v>#VALUE!</v>
      </c>
    </row>
    <row r="783" spans="2:12" x14ac:dyDescent="0.3">
      <c r="B783">
        <v>250</v>
      </c>
      <c r="D783" s="15">
        <f t="shared" si="23"/>
        <v>375375.37537537538</v>
      </c>
      <c r="E783" s="18" cm="1">
        <f t="array" ref="E783">ABCCob($O$10,$P$10,$Q$10,$D783/$AE$10)</f>
        <v>0.6907029777478243</v>
      </c>
      <c r="F783" s="18" cm="1">
        <f t="array" ref="F783">ABCCob($O$11,$P$11,$Q$11,$D783/$AE$11)</f>
        <v>0.35256952662744073</v>
      </c>
      <c r="G783" s="18" cm="1">
        <f t="array" ref="G783">ABCCob($O$12,$P$12,$Q$12,$D783/$AE$12)</f>
        <v>0.23416627928807932</v>
      </c>
      <c r="H783" s="18" cm="1">
        <f t="array" ref="H783">ABCCob($O$13,$P$13,$Q$13,$D783/$AE$13)</f>
        <v>0.10307674512225436</v>
      </c>
      <c r="I783" s="18" t="e" cm="1">
        <f t="array" ref="I783">ABCCob($O$14,$P$14,$Q$14,$D783/$AE$14)</f>
        <v>#VALUE!</v>
      </c>
      <c r="J783" s="18" t="e" cm="1">
        <f t="array" ref="J783">ABCCob($O$15,$P$15,$Q$15,$D783/$AE$15)</f>
        <v>#VALUE!</v>
      </c>
      <c r="K783" s="18" t="e" cm="1">
        <f t="array" ref="K783">ABCCob($O$16,$P$16,$Q$16,$D783/$AE$16)</f>
        <v>#VALUE!</v>
      </c>
      <c r="L783" s="18" t="e" cm="1">
        <f t="array" ref="L783">ABCCob($O$17,$P$17,$Q$17,$D783/$AE$17)</f>
        <v>#VALUE!</v>
      </c>
    </row>
    <row r="784" spans="2:12" x14ac:dyDescent="0.3">
      <c r="B784">
        <v>249</v>
      </c>
      <c r="D784" s="15">
        <f t="shared" si="23"/>
        <v>373873.87387387385</v>
      </c>
      <c r="E784" s="18" cm="1">
        <f t="array" ref="E784">ABCCob($O$10,$P$10,$Q$10,$D784/$AE$10)</f>
        <v>0.69021128884023897</v>
      </c>
      <c r="F784" s="18" cm="1">
        <f t="array" ref="F784">ABCCob($O$11,$P$11,$Q$11,$D784/$AE$11)</f>
        <v>0.35184772076398491</v>
      </c>
      <c r="G784" s="18" cm="1">
        <f t="array" ref="G784">ABCCob($O$12,$P$12,$Q$12,$D784/$AE$12)</f>
        <v>0.23361147521740522</v>
      </c>
      <c r="H784" s="18" cm="1">
        <f t="array" ref="H784">ABCCob($O$13,$P$13,$Q$13,$D784/$AE$13)</f>
        <v>0.10289726042896505</v>
      </c>
      <c r="I784" s="18" t="e" cm="1">
        <f t="array" ref="I784">ABCCob($O$14,$P$14,$Q$14,$D784/$AE$14)</f>
        <v>#VALUE!</v>
      </c>
      <c r="J784" s="18" t="e" cm="1">
        <f t="array" ref="J784">ABCCob($O$15,$P$15,$Q$15,$D784/$AE$15)</f>
        <v>#VALUE!</v>
      </c>
      <c r="K784" s="18" t="e" cm="1">
        <f t="array" ref="K784">ABCCob($O$16,$P$16,$Q$16,$D784/$AE$16)</f>
        <v>#VALUE!</v>
      </c>
      <c r="L784" s="18" t="e" cm="1">
        <f t="array" ref="L784">ABCCob($O$17,$P$17,$Q$17,$D784/$AE$17)</f>
        <v>#VALUE!</v>
      </c>
    </row>
    <row r="785" spans="2:12" x14ac:dyDescent="0.3">
      <c r="B785">
        <v>248</v>
      </c>
      <c r="D785" s="15">
        <f t="shared" si="23"/>
        <v>372372.37237237237</v>
      </c>
      <c r="E785" s="18" cm="1">
        <f t="array" ref="E785">ABCCob($O$10,$P$10,$Q$10,$D785/$AE$10)</f>
        <v>0.6897165220720255</v>
      </c>
      <c r="F785" s="18" cm="1">
        <f t="array" ref="F785">ABCCob($O$11,$P$11,$Q$11,$D785/$AE$11)</f>
        <v>0.35112307271226706</v>
      </c>
      <c r="G785" s="18" cm="1">
        <f t="array" ref="G785">ABCCob($O$12,$P$12,$Q$12,$D785/$AE$12)</f>
        <v>0.23305444187573474</v>
      </c>
      <c r="H785" s="18" cm="1">
        <f t="array" ref="H785">ABCCob($O$13,$P$13,$Q$13,$D785/$AE$13)</f>
        <v>0.10271699956964123</v>
      </c>
      <c r="I785" s="18" t="e" cm="1">
        <f t="array" ref="I785">ABCCob($O$14,$P$14,$Q$14,$D785/$AE$14)</f>
        <v>#VALUE!</v>
      </c>
      <c r="J785" s="18" t="e" cm="1">
        <f t="array" ref="J785">ABCCob($O$15,$P$15,$Q$15,$D785/$AE$15)</f>
        <v>#VALUE!</v>
      </c>
      <c r="K785" s="18" t="e" cm="1">
        <f t="array" ref="K785">ABCCob($O$16,$P$16,$Q$16,$D785/$AE$16)</f>
        <v>#VALUE!</v>
      </c>
      <c r="L785" s="18" t="e" cm="1">
        <f t="array" ref="L785">ABCCob($O$17,$P$17,$Q$17,$D785/$AE$17)</f>
        <v>#VALUE!</v>
      </c>
    </row>
    <row r="786" spans="2:12" x14ac:dyDescent="0.3">
      <c r="B786">
        <v>247</v>
      </c>
      <c r="D786" s="15">
        <f t="shared" si="23"/>
        <v>370870.87087087089</v>
      </c>
      <c r="E786" s="18" cm="1">
        <f t="array" ref="E786">ABCCob($O$10,$P$10,$Q$10,$D786/$AE$10)</f>
        <v>0.6892186477549439</v>
      </c>
      <c r="F786" s="18" cm="1">
        <f t="array" ref="F786">ABCCob($O$11,$P$11,$Q$11,$D786/$AE$11)</f>
        <v>0.35039556567778124</v>
      </c>
      <c r="G786" s="18" cm="1">
        <f t="array" ref="G786">ABCCob($O$12,$P$12,$Q$12,$D786/$AE$12)</f>
        <v>0.23249516761872172</v>
      </c>
      <c r="H786" s="18" cm="1">
        <f t="array" ref="H786">ABCCob($O$13,$P$13,$Q$13,$D786/$AE$13)</f>
        <v>0.10253595734151345</v>
      </c>
      <c r="I786" s="18" t="e" cm="1">
        <f t="array" ref="I786">ABCCob($O$14,$P$14,$Q$14,$D786/$AE$14)</f>
        <v>#VALUE!</v>
      </c>
      <c r="J786" s="18" t="e" cm="1">
        <f t="array" ref="J786">ABCCob($O$15,$P$15,$Q$15,$D786/$AE$15)</f>
        <v>#VALUE!</v>
      </c>
      <c r="K786" s="18" t="e" cm="1">
        <f t="array" ref="K786">ABCCob($O$16,$P$16,$Q$16,$D786/$AE$16)</f>
        <v>#VALUE!</v>
      </c>
      <c r="L786" s="18" t="e" cm="1">
        <f t="array" ref="L786">ABCCob($O$17,$P$17,$Q$17,$D786/$AE$17)</f>
        <v>#VALUE!</v>
      </c>
    </row>
    <row r="787" spans="2:12" x14ac:dyDescent="0.3">
      <c r="B787">
        <v>246</v>
      </c>
      <c r="D787" s="15">
        <f t="shared" si="23"/>
        <v>369369.36936936935</v>
      </c>
      <c r="E787" s="18" cm="1">
        <f t="array" ref="E787">ABCCob($O$10,$P$10,$Q$10,$D787/$AE$10)</f>
        <v>0.68871763581222822</v>
      </c>
      <c r="F787" s="18" cm="1">
        <f t="array" ref="F787">ABCCob($O$11,$P$11,$Q$11,$D787/$AE$11)</f>
        <v>0.34966518273365166</v>
      </c>
      <c r="G787" s="18" cm="1">
        <f t="array" ref="G787">ABCCob($O$12,$P$12,$Q$12,$D787/$AE$12)</f>
        <v>0.23193364073753533</v>
      </c>
      <c r="H787" s="18" cm="1">
        <f t="array" ref="H787">ABCCob($O$13,$P$13,$Q$13,$D787/$AE$13)</f>
        <v>0.10235412849397219</v>
      </c>
      <c r="I787" s="18" t="e" cm="1">
        <f t="array" ref="I787">ABCCob($O$14,$P$14,$Q$14,$D787/$AE$14)</f>
        <v>#VALUE!</v>
      </c>
      <c r="J787" s="18" t="e" cm="1">
        <f t="array" ref="J787">ABCCob($O$15,$P$15,$Q$15,$D787/$AE$15)</f>
        <v>#VALUE!</v>
      </c>
      <c r="K787" s="18" t="e" cm="1">
        <f t="array" ref="K787">ABCCob($O$16,$P$16,$Q$16,$D787/$AE$16)</f>
        <v>#VALUE!</v>
      </c>
      <c r="L787" s="18" t="e" cm="1">
        <f t="array" ref="L787">ABCCob($O$17,$P$17,$Q$17,$D787/$AE$17)</f>
        <v>#VALUE!</v>
      </c>
    </row>
    <row r="788" spans="2:12" x14ac:dyDescent="0.3">
      <c r="B788">
        <v>245</v>
      </c>
      <c r="D788" s="15">
        <f t="shared" si="23"/>
        <v>367867.86786786787</v>
      </c>
      <c r="E788" s="18" cm="1">
        <f t="array" ref="E788">ABCCob($O$10,$P$10,$Q$10,$D788/$AE$10)</f>
        <v>0.68821345577214543</v>
      </c>
      <c r="F788" s="18" cm="1">
        <f t="array" ref="F788">ABCCob($O$11,$P$11,$Q$11,$D788/$AE$11)</f>
        <v>0.3489319068193284</v>
      </c>
      <c r="G788" s="18" cm="1">
        <f t="array" ref="G788">ABCCob($O$12,$P$12,$Q$12,$D788/$AE$12)</f>
        <v>0.2313698494586631</v>
      </c>
      <c r="H788" s="18" cm="1">
        <f t="array" ref="H788">ABCCob($O$13,$P$13,$Q$13,$D788/$AE$13)</f>
        <v>0.10217150772800201</v>
      </c>
      <c r="I788" s="18" t="e" cm="1">
        <f t="array" ref="I788">ABCCob($O$14,$P$14,$Q$14,$D788/$AE$14)</f>
        <v>#VALUE!</v>
      </c>
      <c r="J788" s="18" t="e" cm="1">
        <f t="array" ref="J788">ABCCob($O$15,$P$15,$Q$15,$D788/$AE$15)</f>
        <v>#VALUE!</v>
      </c>
      <c r="K788" s="18" t="e" cm="1">
        <f t="array" ref="K788">ABCCob($O$16,$P$16,$Q$16,$D788/$AE$16)</f>
        <v>#VALUE!</v>
      </c>
      <c r="L788" s="18" t="e" cm="1">
        <f t="array" ref="L788">ABCCob($O$17,$P$17,$Q$17,$D788/$AE$17)</f>
        <v>#VALUE!</v>
      </c>
    </row>
    <row r="789" spans="2:12" x14ac:dyDescent="0.3">
      <c r="B789">
        <v>244</v>
      </c>
      <c r="D789" s="15">
        <f t="shared" si="23"/>
        <v>366366.36636636633</v>
      </c>
      <c r="E789" s="18" cm="1">
        <f t="array" ref="E789">ABCCob($O$10,$P$10,$Q$10,$D789/$AE$10)</f>
        <v>0.68770607676142359</v>
      </c>
      <c r="F789" s="18" cm="1">
        <f t="array" ref="F789">ABCCob($O$11,$P$11,$Q$11,$D789/$AE$11)</f>
        <v>0.3481957207392678</v>
      </c>
      <c r="G789" s="18" cm="1">
        <f t="array" ref="G789">ABCCob($O$12,$P$12,$Q$12,$D789/$AE$12)</f>
        <v>0.23080378194371867</v>
      </c>
      <c r="H789" s="18" cm="1">
        <f t="array" ref="H789">ABCCob($O$13,$P$13,$Q$13,$D789/$AE$13)</f>
        <v>0.10198808969560784</v>
      </c>
      <c r="I789" s="18" t="e" cm="1">
        <f t="array" ref="I789">ABCCob($O$14,$P$14,$Q$14,$D789/$AE$14)</f>
        <v>#VALUE!</v>
      </c>
      <c r="J789" s="18" t="e" cm="1">
        <f t="array" ref="J789">ABCCob($O$15,$P$15,$Q$15,$D789/$AE$15)</f>
        <v>#VALUE!</v>
      </c>
      <c r="K789" s="18" t="e" cm="1">
        <f t="array" ref="K789">ABCCob($O$16,$P$16,$Q$16,$D789/$AE$16)</f>
        <v>#VALUE!</v>
      </c>
      <c r="L789" s="18" t="e" cm="1">
        <f t="array" ref="L789">ABCCob($O$17,$P$17,$Q$17,$D789/$AE$17)</f>
        <v>#VALUE!</v>
      </c>
    </row>
    <row r="790" spans="2:12" x14ac:dyDescent="0.3">
      <c r="B790">
        <v>243</v>
      </c>
      <c r="D790" s="15">
        <f t="shared" si="23"/>
        <v>364864.86486486491</v>
      </c>
      <c r="E790" s="18" cm="1">
        <f t="array" ref="E790">ABCCob($O$10,$P$10,$Q$10,$D790/$AE$10)</f>
        <v>0.68719546749854854</v>
      </c>
      <c r="F790" s="18" cm="1">
        <f t="array" ref="F790">ABCCob($O$11,$P$11,$Q$11,$D790/$AE$11)</f>
        <v>0.34745660716159749</v>
      </c>
      <c r="G790" s="18" cm="1">
        <f t="array" ref="G790">ABCCob($O$12,$P$12,$Q$12,$D790/$AE$12)</f>
        <v>0.23023542628925572</v>
      </c>
      <c r="H790" s="18" cm="1">
        <f t="array" ref="H790">ABCCob($O$13,$P$13,$Q$13,$D790/$AE$13)</f>
        <v>0.10180386899923238</v>
      </c>
      <c r="I790" s="18" t="e" cm="1">
        <f t="array" ref="I790">ABCCob($O$14,$P$14,$Q$14,$D790/$AE$14)</f>
        <v>#VALUE!</v>
      </c>
      <c r="J790" s="18" t="e" cm="1">
        <f t="array" ref="J790">ABCCob($O$15,$P$15,$Q$15,$D790/$AE$15)</f>
        <v>#VALUE!</v>
      </c>
      <c r="K790" s="18" t="e" cm="1">
        <f t="array" ref="K790">ABCCob($O$16,$P$16,$Q$16,$D790/$AE$16)</f>
        <v>#VALUE!</v>
      </c>
      <c r="L790" s="18" t="e" cm="1">
        <f t="array" ref="L790">ABCCob($O$17,$P$17,$Q$17,$D790/$AE$17)</f>
        <v>#VALUE!</v>
      </c>
    </row>
    <row r="791" spans="2:12" x14ac:dyDescent="0.3">
      <c r="B791">
        <v>242</v>
      </c>
      <c r="D791" s="15">
        <f t="shared" si="23"/>
        <v>363363.36336336337</v>
      </c>
      <c r="E791" s="18" cm="1">
        <f t="array" ref="E791">ABCCob($O$10,$P$10,$Q$10,$D791/$AE$10)</f>
        <v>0.6866815962869236</v>
      </c>
      <c r="F791" s="18" cm="1">
        <f t="array" ref="F791">ABCCob($O$11,$P$11,$Q$11,$D791/$AE$11)</f>
        <v>0.34671454861676509</v>
      </c>
      <c r="G791" s="18" cm="1">
        <f t="array" ref="G791">ABCCob($O$12,$P$12,$Q$12,$D791/$AE$12)</f>
        <v>0.22966477052658654</v>
      </c>
      <c r="H791" s="18" cm="1">
        <f t="array" ref="H791">ABCCob($O$13,$P$13,$Q$13,$D791/$AE$13)</f>
        <v>0.10161884019116528</v>
      </c>
      <c r="I791" s="18" t="e" cm="1">
        <f t="array" ref="I791">ABCCob($O$14,$P$14,$Q$14,$D791/$AE$14)</f>
        <v>#VALUE!</v>
      </c>
      <c r="J791" s="18" t="e" cm="1">
        <f t="array" ref="J791">ABCCob($O$15,$P$15,$Q$15,$D791/$AE$15)</f>
        <v>#VALUE!</v>
      </c>
      <c r="K791" s="18" t="e" cm="1">
        <f t="array" ref="K791">ABCCob($O$16,$P$16,$Q$16,$D791/$AE$16)</f>
        <v>#VALUE!</v>
      </c>
      <c r="L791" s="18" t="e" cm="1">
        <f t="array" ref="L791">ABCCob($O$17,$P$17,$Q$17,$D791/$AE$17)</f>
        <v>#VALUE!</v>
      </c>
    </row>
    <row r="792" spans="2:12" x14ac:dyDescent="0.3">
      <c r="B792">
        <v>241</v>
      </c>
      <c r="D792" s="15">
        <f t="shared" si="23"/>
        <v>361861.86186186189</v>
      </c>
      <c r="E792" s="18" cm="1">
        <f t="array" ref="E792">ABCCob($O$10,$P$10,$Q$10,$D792/$AE$10)</f>
        <v>0.68616443100789137</v>
      </c>
      <c r="F792" s="18" cm="1">
        <f t="array" ref="F792">ABCCob($O$11,$P$11,$Q$11,$D792/$AE$11)</f>
        <v>0.34596952749617149</v>
      </c>
      <c r="G792" s="18" cm="1">
        <f t="array" ref="G792">ABCCob($O$12,$P$12,$Q$12,$D792/$AE$12)</f>
        <v>0.22909180262160767</v>
      </c>
      <c r="H792" s="18" cm="1">
        <f t="array" ref="H792">ABCCob($O$13,$P$13,$Q$13,$D792/$AE$13)</f>
        <v>0.1014329977729435</v>
      </c>
      <c r="I792" s="18" t="e" cm="1">
        <f t="array" ref="I792">ABCCob($O$14,$P$14,$Q$14,$D792/$AE$14)</f>
        <v>#VALUE!</v>
      </c>
      <c r="J792" s="18" t="e" cm="1">
        <f t="array" ref="J792">ABCCob($O$15,$P$15,$Q$15,$D792/$AE$15)</f>
        <v>#VALUE!</v>
      </c>
      <c r="K792" s="18" t="e" cm="1">
        <f t="array" ref="K792">ABCCob($O$16,$P$16,$Q$16,$D792/$AE$16)</f>
        <v>#VALUE!</v>
      </c>
      <c r="L792" s="18" t="e" cm="1">
        <f t="array" ref="L792">ABCCob($O$17,$P$17,$Q$17,$D792/$AE$17)</f>
        <v>#VALUE!</v>
      </c>
    </row>
    <row r="793" spans="2:12" x14ac:dyDescent="0.3">
      <c r="B793">
        <v>240</v>
      </c>
      <c r="D793" s="15">
        <f t="shared" si="23"/>
        <v>360360.36036036036</v>
      </c>
      <c r="E793" s="18" cm="1">
        <f t="array" ref="E793">ABCCob($O$10,$P$10,$Q$10,$D793/$AE$10)</f>
        <v>0.68564393911361221</v>
      </c>
      <c r="F793" s="18" cm="1">
        <f t="array" ref="F793">ABCCob($O$11,$P$11,$Q$11,$D793/$AE$11)</f>
        <v>0.34522152605078732</v>
      </c>
      <c r="G793" s="18" cm="1">
        <f t="array" ref="G793">ABCCob($O$12,$P$12,$Q$12,$D793/$AE$12)</f>
        <v>0.22851651047463034</v>
      </c>
      <c r="H793" s="18" cm="1">
        <f t="array" ref="H793">ABCCob($O$13,$P$13,$Q$13,$D793/$AE$13)</f>
        <v>0.10124633619474277</v>
      </c>
      <c r="I793" s="18" t="e" cm="1">
        <f t="array" ref="I793">ABCCob($O$14,$P$14,$Q$14,$D793/$AE$14)</f>
        <v>#VALUE!</v>
      </c>
      <c r="J793" s="18" t="e" cm="1">
        <f t="array" ref="J793">ABCCob($O$15,$P$15,$Q$15,$D793/$AE$15)</f>
        <v>#VALUE!</v>
      </c>
      <c r="K793" s="18" t="e" cm="1">
        <f t="array" ref="K793">ABCCob($O$16,$P$16,$Q$16,$D793/$AE$16)</f>
        <v>#VALUE!</v>
      </c>
      <c r="L793" s="18" t="e" cm="1">
        <f t="array" ref="L793">ABCCob($O$17,$P$17,$Q$17,$D793/$AE$17)</f>
        <v>#VALUE!</v>
      </c>
    </row>
    <row r="794" spans="2:12" x14ac:dyDescent="0.3">
      <c r="B794">
        <v>239</v>
      </c>
      <c r="D794" s="15">
        <f t="shared" si="23"/>
        <v>358858.85885885888</v>
      </c>
      <c r="E794" s="18" cm="1">
        <f t="array" ref="E794">ABCCob($O$10,$P$10,$Q$10,$D794/$AE$10)</f>
        <v>0.68512008761979692</v>
      </c>
      <c r="F794" s="18" cm="1">
        <f t="array" ref="F794">ABCCob($O$11,$P$11,$Q$11,$D794/$AE$11)</f>
        <v>0.34447052638975323</v>
      </c>
      <c r="G794" s="18" cm="1">
        <f t="array" ref="G794">ABCCob($O$12,$P$12,$Q$12,$D794/$AE$12)</f>
        <v>0.22793888192021855</v>
      </c>
      <c r="H794" s="18" cm="1">
        <f t="array" ref="H794">ABCCob($O$13,$P$13,$Q$13,$D794/$AE$13)</f>
        <v>0.10105884985476001</v>
      </c>
      <c r="I794" s="18" t="e" cm="1">
        <f t="array" ref="I794">ABCCob($O$14,$P$14,$Q$14,$D794/$AE$14)</f>
        <v>#VALUE!</v>
      </c>
      <c r="J794" s="18" t="e" cm="1">
        <f t="array" ref="J794">ABCCob($O$15,$P$15,$Q$15,$D794/$AE$15)</f>
        <v>#VALUE!</v>
      </c>
      <c r="K794" s="18" t="e" cm="1">
        <f t="array" ref="K794">ABCCob($O$16,$P$16,$Q$16,$D794/$AE$16)</f>
        <v>#VALUE!</v>
      </c>
      <c r="L794" s="18" t="e" cm="1">
        <f t="array" ref="L794">ABCCob($O$17,$P$17,$Q$17,$D794/$AE$17)</f>
        <v>#VALUE!</v>
      </c>
    </row>
    <row r="795" spans="2:12" x14ac:dyDescent="0.3">
      <c r="B795">
        <v>238</v>
      </c>
      <c r="D795" s="15">
        <f t="shared" si="23"/>
        <v>357357.35735735734</v>
      </c>
      <c r="E795" s="18" cm="1">
        <f t="array" ref="E795">ABCCob($O$10,$P$10,$Q$10,$D795/$AE$10)</f>
        <v>0.68459284309829072</v>
      </c>
      <c r="F795" s="18" cm="1">
        <f t="array" ref="F795">ABCCob($O$11,$P$11,$Q$11,$D795/$AE$11)</f>
        <v>0.34371651047896329</v>
      </c>
      <c r="G795" s="18" cm="1">
        <f t="array" ref="G795">ABCCob($O$12,$P$12,$Q$12,$D795/$AE$12)</f>
        <v>0.22735890472703249</v>
      </c>
      <c r="H795" s="18" cm="1">
        <f t="array" ref="H795">ABCCob($O$13,$P$13,$Q$13,$D795/$AE$13)</f>
        <v>0.10087053309858658</v>
      </c>
      <c r="I795" s="18" t="e" cm="1">
        <f t="array" ref="I795">ABCCob($O$14,$P$14,$Q$14,$D795/$AE$14)</f>
        <v>#VALUE!</v>
      </c>
      <c r="J795" s="18" t="e" cm="1">
        <f t="array" ref="J795">ABCCob($O$15,$P$15,$Q$15,$D795/$AE$15)</f>
        <v>#VALUE!</v>
      </c>
      <c r="K795" s="18" t="e" cm="1">
        <f t="array" ref="K795">ABCCob($O$16,$P$16,$Q$16,$D795/$AE$16)</f>
        <v>#VALUE!</v>
      </c>
      <c r="L795" s="18" t="e" cm="1">
        <f t="array" ref="L795">ABCCob($O$17,$P$17,$Q$17,$D795/$AE$17)</f>
        <v>#VALUE!</v>
      </c>
    </row>
    <row r="796" spans="2:12" x14ac:dyDescent="0.3">
      <c r="B796">
        <v>237</v>
      </c>
      <c r="D796" s="15">
        <f t="shared" si="23"/>
        <v>355855.85585585586</v>
      </c>
      <c r="E796" s="18" cm="1">
        <f t="array" ref="E796">ABCCob($O$10,$P$10,$Q$10,$D796/$AE$10)</f>
        <v>0.68406217166950323</v>
      </c>
      <c r="F796" s="18" cm="1">
        <f t="array" ref="F796">ABCCob($O$11,$P$11,$Q$11,$D796/$AE$11)</f>
        <v>0.34295946013963147</v>
      </c>
      <c r="G796" s="18" cm="1">
        <f t="array" ref="G796">ABCCob($O$12,$P$12,$Q$12,$D796/$AE$12)</f>
        <v>0.22677656659768</v>
      </c>
      <c r="H796" s="18" cm="1">
        <f t="array" ref="H796">ABCCob($O$13,$P$13,$Q$13,$D796/$AE$13)</f>
        <v>0.10068138021857222</v>
      </c>
      <c r="I796" s="18" t="e" cm="1">
        <f t="array" ref="I796">ABCCob($O$14,$P$14,$Q$14,$D796/$AE$14)</f>
        <v>#VALUE!</v>
      </c>
      <c r="J796" s="18" t="e" cm="1">
        <f t="array" ref="J796">ABCCob($O$15,$P$15,$Q$15,$D796/$AE$15)</f>
        <v>#VALUE!</v>
      </c>
      <c r="K796" s="18" t="e" cm="1">
        <f t="array" ref="K796">ABCCob($O$16,$P$16,$Q$16,$D796/$AE$16)</f>
        <v>#VALUE!</v>
      </c>
      <c r="L796" s="18" t="e" cm="1">
        <f t="array" ref="L796">ABCCob($O$17,$P$17,$Q$17,$D796/$AE$17)</f>
        <v>#VALUE!</v>
      </c>
    </row>
    <row r="797" spans="2:12" x14ac:dyDescent="0.3">
      <c r="B797">
        <v>236</v>
      </c>
      <c r="D797" s="15">
        <f t="shared" si="23"/>
        <v>354354.35435435438</v>
      </c>
      <c r="E797" s="18" cm="1">
        <f t="array" ref="E797">ABCCob($O$10,$P$10,$Q$10,$D797/$AE$10)</f>
        <v>0.68352803899468284</v>
      </c>
      <c r="F797" s="18" cm="1">
        <f t="array" ref="F797">ABCCob($O$11,$P$11,$Q$11,$D797/$AE$11)</f>
        <v>0.34219935704684096</v>
      </c>
      <c r="G797" s="18" cm="1">
        <f t="array" ref="G797">ABCCob($O$12,$P$12,$Q$12,$D797/$AE$12)</f>
        <v>0.22619185516857407</v>
      </c>
      <c r="H797" s="18" cm="1">
        <f t="array" ref="H797">ABCCob($O$13,$P$13,$Q$13,$D797/$AE$13)</f>
        <v>0.10049138545317933</v>
      </c>
      <c r="I797" s="18" t="e" cm="1">
        <f t="array" ref="I797">ABCCob($O$14,$P$14,$Q$14,$D797/$AE$14)</f>
        <v>#VALUE!</v>
      </c>
      <c r="J797" s="18" t="e" cm="1">
        <f t="array" ref="J797">ABCCob($O$15,$P$15,$Q$15,$D797/$AE$15)</f>
        <v>#VALUE!</v>
      </c>
      <c r="K797" s="18" t="e" cm="1">
        <f t="array" ref="K797">ABCCob($O$16,$P$16,$Q$16,$D797/$AE$16)</f>
        <v>#VALUE!</v>
      </c>
      <c r="L797" s="18" t="e" cm="1">
        <f t="array" ref="L797">ABCCob($O$17,$P$17,$Q$17,$D797/$AE$17)</f>
        <v>#VALUE!</v>
      </c>
    </row>
    <row r="798" spans="2:12" x14ac:dyDescent="0.3">
      <c r="B798">
        <v>235</v>
      </c>
      <c r="D798" s="15">
        <f t="shared" si="23"/>
        <v>352852.85285285284</v>
      </c>
      <c r="E798" s="18" cm="1">
        <f t="array" ref="E798">ABCCob($O$10,$P$10,$Q$10,$D798/$AE$10)</f>
        <v>0.68299041026802976</v>
      </c>
      <c r="F798" s="18" cm="1">
        <f t="array" ref="F798">ABCCob($O$11,$P$11,$Q$11,$D798/$AE$11)</f>
        <v>0.34143618272807613</v>
      </c>
      <c r="G798" s="18" cm="1">
        <f t="array" ref="G798">ABCCob($O$12,$P$12,$Q$12,$D798/$AE$12)</f>
        <v>0.22560475800979859</v>
      </c>
      <c r="H798" s="18" cm="1">
        <f t="array" ref="H798">ABCCob($O$13,$P$13,$Q$13,$D798/$AE$13)</f>
        <v>0.10030054298632769</v>
      </c>
      <c r="I798" s="18" t="e" cm="1">
        <f t="array" ref="I798">ABCCob($O$14,$P$14,$Q$14,$D798/$AE$14)</f>
        <v>#VALUE!</v>
      </c>
      <c r="J798" s="18" t="e" cm="1">
        <f t="array" ref="J798">ABCCob($O$15,$P$15,$Q$15,$D798/$AE$15)</f>
        <v>#VALUE!</v>
      </c>
      <c r="K798" s="18" t="e" cm="1">
        <f t="array" ref="K798">ABCCob($O$16,$P$16,$Q$16,$D798/$AE$16)</f>
        <v>#VALUE!</v>
      </c>
      <c r="L798" s="18" t="e" cm="1">
        <f t="array" ref="L798">ABCCob($O$17,$P$17,$Q$17,$D798/$AE$17)</f>
        <v>#VALUE!</v>
      </c>
    </row>
    <row r="799" spans="2:12" x14ac:dyDescent="0.3">
      <c r="B799">
        <v>234</v>
      </c>
      <c r="D799" s="15">
        <f t="shared" si="23"/>
        <v>351351.35135135136</v>
      </c>
      <c r="E799" s="18" cm="1">
        <f t="array" ref="E799">ABCCob($O$10,$P$10,$Q$10,$D799/$AE$10)</f>
        <v>0.68244925020864433</v>
      </c>
      <c r="F799" s="18" cm="1">
        <f t="array" ref="F799">ABCCob($O$11,$P$11,$Q$11,$D799/$AE$11)</f>
        <v>0.3406699185617364</v>
      </c>
      <c r="G799" s="18" cm="1">
        <f t="array" ref="G799">ABCCob($O$12,$P$12,$Q$12,$D799/$AE$12)</f>
        <v>0.22501526262498137</v>
      </c>
      <c r="H799" s="18" cm="1">
        <f t="array" ref="H799">ABCCob($O$13,$P$13,$Q$13,$D799/$AE$13)</f>
        <v>0.10010884694672921</v>
      </c>
      <c r="I799" s="18" t="e" cm="1">
        <f t="array" ref="I799">ABCCob($O$14,$P$14,$Q$14,$D799/$AE$14)</f>
        <v>#VALUE!</v>
      </c>
      <c r="J799" s="18" t="e" cm="1">
        <f t="array" ref="J799">ABCCob($O$15,$P$15,$Q$15,$D799/$AE$15)</f>
        <v>#VALUE!</v>
      </c>
      <c r="K799" s="18" t="e" cm="1">
        <f t="array" ref="K799">ABCCob($O$16,$P$16,$Q$16,$D799/$AE$16)</f>
        <v>#VALUE!</v>
      </c>
      <c r="L799" s="18" t="e" cm="1">
        <f t="array" ref="L799">ABCCob($O$17,$P$17,$Q$17,$D799/$AE$17)</f>
        <v>#VALUE!</v>
      </c>
    </row>
    <row r="800" spans="2:12" x14ac:dyDescent="0.3">
      <c r="B800">
        <v>233</v>
      </c>
      <c r="D800" s="15">
        <f t="shared" si="23"/>
        <v>349849.84984984982</v>
      </c>
      <c r="E800" s="18" cm="1">
        <f t="array" ref="E800">ABCCob($O$10,$P$10,$Q$10,$D800/$AE$10)</f>
        <v>0.68190452305230831</v>
      </c>
      <c r="F800" s="18" cm="1">
        <f t="array" ref="F800">ABCCob($O$11,$P$11,$Q$11,$D800/$AE$11)</f>
        <v>0.33990054577563278</v>
      </c>
      <c r="G800" s="18" cm="1">
        <f t="array" ref="G800">ABCCob($O$12,$P$12,$Q$12,$D800/$AE$12)</f>
        <v>0.22442335645117495</v>
      </c>
      <c r="H800" s="18" cm="1">
        <f t="array" ref="H800">ABCCob($O$13,$P$13,$Q$13,$D800/$AE$13)</f>
        <v>9.9916291407212643E-2</v>
      </c>
      <c r="I800" s="18" t="e" cm="1">
        <f t="array" ref="I800">ABCCob($O$14,$P$14,$Q$14,$D800/$AE$14)</f>
        <v>#VALUE!</v>
      </c>
      <c r="J800" s="18" t="e" cm="1">
        <f t="array" ref="J800">ABCCob($O$15,$P$15,$Q$15,$D800/$AE$15)</f>
        <v>#VALUE!</v>
      </c>
      <c r="K800" s="18" t="e" cm="1">
        <f t="array" ref="K800">ABCCob($O$16,$P$16,$Q$16,$D800/$AE$16)</f>
        <v>#VALUE!</v>
      </c>
      <c r="L800" s="18" t="e" cm="1">
        <f t="array" ref="L800">ABCCob($O$17,$P$17,$Q$17,$D800/$AE$17)</f>
        <v>#VALUE!</v>
      </c>
    </row>
    <row r="801" spans="2:12" x14ac:dyDescent="0.3">
      <c r="B801">
        <v>232</v>
      </c>
      <c r="D801" s="15">
        <f t="shared" si="23"/>
        <v>348348.34834834834</v>
      </c>
      <c r="E801" s="18" cm="1">
        <f t="array" ref="E801">ABCCob($O$10,$P$10,$Q$10,$D801/$AE$10)</f>
        <v>0.68135619254309165</v>
      </c>
      <c r="F801" s="18" cm="1">
        <f t="array" ref="F801">ABCCob($O$11,$P$11,$Q$11,$D801/$AE$11)</f>
        <v>0.33912804544546576</v>
      </c>
      <c r="G801" s="18" cm="1">
        <f t="array" ref="G801">ABCCob($O$12,$P$12,$Q$12,$D801/$AE$12)</f>
        <v>0.22382902685874628</v>
      </c>
      <c r="H801" s="18" cm="1">
        <f t="array" ref="H801">ABCCob($O$13,$P$13,$Q$13,$D801/$AE$13)</f>
        <v>9.9722870384038112E-2</v>
      </c>
      <c r="I801" s="18" t="e" cm="1">
        <f t="array" ref="I801">ABCCob($O$14,$P$14,$Q$14,$D801/$AE$14)</f>
        <v>#VALUE!</v>
      </c>
      <c r="J801" s="18" t="e" cm="1">
        <f t="array" ref="J801">ABCCob($O$15,$P$15,$Q$15,$D801/$AE$15)</f>
        <v>#VALUE!</v>
      </c>
      <c r="K801" s="18" t="e" cm="1">
        <f t="array" ref="K801">ABCCob($O$16,$P$16,$Q$16,$D801/$AE$16)</f>
        <v>#VALUE!</v>
      </c>
      <c r="L801" s="18" t="e" cm="1">
        <f t="array" ref="L801">ABCCob($O$17,$P$17,$Q$17,$D801/$AE$17)</f>
        <v>#VALUE!</v>
      </c>
    </row>
    <row r="802" spans="2:12" x14ac:dyDescent="0.3">
      <c r="B802">
        <v>231</v>
      </c>
      <c r="D802" s="15">
        <f t="shared" ref="D802:D865" si="24">(B802/$B$34)*$R$6</f>
        <v>346846.84684684686</v>
      </c>
      <c r="E802" s="18" cm="1">
        <f t="array" ref="E802">ABCCob($O$10,$P$10,$Q$10,$D802/$AE$10)</f>
        <v>0.68080422192478329</v>
      </c>
      <c r="F802" s="18" cm="1">
        <f t="array" ref="F802">ABCCob($O$11,$P$11,$Q$11,$D802/$AE$11)</f>
        <v>0.33835239849328513</v>
      </c>
      <c r="G802" s="18" cm="1">
        <f t="array" ref="G802">ABCCob($O$12,$P$12,$Q$12,$D802/$AE$12)</f>
        <v>0.22323226115127429</v>
      </c>
      <c r="H802" s="18" cm="1">
        <f t="array" ref="H802">ABCCob($O$13,$P$13,$Q$13,$D802/$AE$13)</f>
        <v>9.9528577836201074E-2</v>
      </c>
      <c r="I802" s="18" t="e" cm="1">
        <f t="array" ref="I802">ABCCob($O$14,$P$14,$Q$14,$D802/$AE$14)</f>
        <v>#VALUE!</v>
      </c>
      <c r="J802" s="18" t="e" cm="1">
        <f t="array" ref="J802">ABCCob($O$15,$P$15,$Q$15,$D802/$AE$15)</f>
        <v>#VALUE!</v>
      </c>
      <c r="K802" s="18" t="e" cm="1">
        <f t="array" ref="K802">ABCCob($O$16,$P$16,$Q$16,$D802/$AE$16)</f>
        <v>#VALUE!</v>
      </c>
      <c r="L802" s="18" t="e" cm="1">
        <f t="array" ref="L802">ABCCob($O$17,$P$17,$Q$17,$D802/$AE$17)</f>
        <v>#VALUE!</v>
      </c>
    </row>
    <row r="803" spans="2:12" x14ac:dyDescent="0.3">
      <c r="B803">
        <v>230</v>
      </c>
      <c r="D803" s="15">
        <f t="shared" si="24"/>
        <v>345345.34534534533</v>
      </c>
      <c r="E803" s="18" cm="1">
        <f t="array" ref="E803">ABCCob($O$10,$P$10,$Q$10,$D803/$AE$10)</f>
        <v>0.68024857393214078</v>
      </c>
      <c r="F803" s="18" cm="1">
        <f t="array" ref="F803">ABCCob($O$11,$P$11,$Q$11,$D803/$AE$11)</f>
        <v>0.3375735856859306</v>
      </c>
      <c r="G803" s="18" cm="1">
        <f t="array" ref="G803">ABCCob($O$12,$P$12,$Q$12,$D803/$AE$12)</f>
        <v>0.22263304656545671</v>
      </c>
      <c r="H803" s="18" cm="1">
        <f t="array" ref="H803">ABCCob($O$13,$P$13,$Q$13,$D803/$AE$13)</f>
        <v>9.9333407664725842E-2</v>
      </c>
      <c r="I803" s="18" t="e" cm="1">
        <f t="array" ref="I803">ABCCob($O$14,$P$14,$Q$14,$D803/$AE$14)</f>
        <v>#VALUE!</v>
      </c>
      <c r="J803" s="18" t="e" cm="1">
        <f t="array" ref="J803">ABCCob($O$15,$P$15,$Q$15,$D803/$AE$15)</f>
        <v>#VALUE!</v>
      </c>
      <c r="K803" s="18" t="e" cm="1">
        <f t="array" ref="K803">ABCCob($O$16,$P$16,$Q$16,$D803/$AE$16)</f>
        <v>#VALUE!</v>
      </c>
      <c r="L803" s="18" t="e" cm="1">
        <f t="array" ref="L803">ABCCob($O$17,$P$17,$Q$17,$D803/$AE$17)</f>
        <v>#VALUE!</v>
      </c>
    </row>
    <row r="804" spans="2:12" x14ac:dyDescent="0.3">
      <c r="B804">
        <v>229</v>
      </c>
      <c r="D804" s="15">
        <f t="shared" si="24"/>
        <v>343843.84384384385</v>
      </c>
      <c r="E804" s="18" cm="1">
        <f t="array" ref="E804">ABCCob($O$10,$P$10,$Q$10,$D804/$AE$10)</f>
        <v>0.67968921078195343</v>
      </c>
      <c r="F804" s="18" cm="1">
        <f t="array" ref="F804">ABCCob($O$11,$P$11,$Q$11,$D804/$AE$11)</f>
        <v>0.33679158763345401</v>
      </c>
      <c r="G804" s="18" cm="1">
        <f t="array" ref="G804">ABCCob($O$12,$P$12,$Q$12,$D804/$AE$12)</f>
        <v>0.22203137027102626</v>
      </c>
      <c r="H804" s="18" cm="1">
        <f t="array" ref="H804">ABCCob($O$13,$P$13,$Q$13,$D804/$AE$13)</f>
        <v>9.9137353711948178E-2</v>
      </c>
      <c r="I804" s="18" t="e" cm="1">
        <f t="array" ref="I804">ABCCob($O$14,$P$14,$Q$14,$D804/$AE$14)</f>
        <v>#VALUE!</v>
      </c>
      <c r="J804" s="18" t="e" cm="1">
        <f t="array" ref="J804">ABCCob($O$15,$P$15,$Q$15,$D804/$AE$15)</f>
        <v>#VALUE!</v>
      </c>
      <c r="K804" s="18" t="e" cm="1">
        <f t="array" ref="K804">ABCCob($O$16,$P$16,$Q$16,$D804/$AE$16)</f>
        <v>#VALUE!</v>
      </c>
      <c r="L804" s="18" t="e" cm="1">
        <f t="array" ref="L804">ABCCob($O$17,$P$17,$Q$17,$D804/$AE$17)</f>
        <v>#VALUE!</v>
      </c>
    </row>
    <row r="805" spans="2:12" x14ac:dyDescent="0.3">
      <c r="B805">
        <v>228</v>
      </c>
      <c r="D805" s="15">
        <f t="shared" si="24"/>
        <v>342342.34234234231</v>
      </c>
      <c r="E805" s="18" cm="1">
        <f t="array" ref="E805">ABCCob($O$10,$P$10,$Q$10,$D805/$AE$10)</f>
        <v>0.67912609416391512</v>
      </c>
      <c r="F805" s="18" cm="1">
        <f t="array" ref="F805">ABCCob($O$11,$P$11,$Q$11,$D805/$AE$11)</f>
        <v>0.33600638478752209</v>
      </c>
      <c r="G805" s="18" cm="1">
        <f t="array" ref="G805">ABCCob($O$12,$P$12,$Q$12,$D805/$AE$12)</f>
        <v>0.22142721937067592</v>
      </c>
      <c r="H805" s="18" cm="1">
        <f t="array" ref="H805">ABCCob($O$13,$P$13,$Q$13,$D805/$AE$13)</f>
        <v>9.8940409760786829E-2</v>
      </c>
      <c r="I805" s="18" t="e" cm="1">
        <f t="array" ref="I805">ABCCob($O$14,$P$14,$Q$14,$D805/$AE$14)</f>
        <v>#VALUE!</v>
      </c>
      <c r="J805" s="18" t="e" cm="1">
        <f t="array" ref="J805">ABCCob($O$15,$P$15,$Q$15,$D805/$AE$15)</f>
        <v>#VALUE!</v>
      </c>
      <c r="K805" s="18" t="e" cm="1">
        <f t="array" ref="K805">ABCCob($O$16,$P$16,$Q$16,$D805/$AE$16)</f>
        <v>#VALUE!</v>
      </c>
      <c r="L805" s="18" t="e" cm="1">
        <f t="array" ref="L805">ABCCob($O$17,$P$17,$Q$17,$D805/$AE$17)</f>
        <v>#VALUE!</v>
      </c>
    </row>
    <row r="806" spans="2:12" x14ac:dyDescent="0.3">
      <c r="B806">
        <v>227</v>
      </c>
      <c r="D806" s="15">
        <f t="shared" si="24"/>
        <v>340840.84084084089</v>
      </c>
      <c r="E806" s="18" cm="1">
        <f t="array" ref="E806">ABCCob($O$10,$P$10,$Q$10,$D806/$AE$10)</f>
        <v>0.67855918523130221</v>
      </c>
      <c r="F806" s="18" cm="1">
        <f t="array" ref="F806">ABCCob($O$11,$P$11,$Q$11,$D806/$AE$11)</f>
        <v>0.33521795743979943</v>
      </c>
      <c r="G806" s="18" cm="1">
        <f t="array" ref="G806">ABCCob($O$12,$P$12,$Q$12,$D806/$AE$12)</f>
        <v>0.22082058089999451</v>
      </c>
      <c r="H806" s="18" cm="1">
        <f t="array" ref="H806">ABCCob($O$13,$P$13,$Q$13,$D806/$AE$13)</f>
        <v>9.8742569534003968E-2</v>
      </c>
      <c r="I806" s="18" t="e" cm="1">
        <f t="array" ref="I806">ABCCob($O$14,$P$14,$Q$14,$D806/$AE$14)</f>
        <v>#VALUE!</v>
      </c>
      <c r="J806" s="18" t="e" cm="1">
        <f t="array" ref="J806">ABCCob($O$15,$P$15,$Q$15,$D806/$AE$15)</f>
        <v>#VALUE!</v>
      </c>
      <c r="K806" s="18" t="e" cm="1">
        <f t="array" ref="K806">ABCCob($O$16,$P$16,$Q$16,$D806/$AE$16)</f>
        <v>#VALUE!</v>
      </c>
      <c r="L806" s="18" t="e" cm="1">
        <f t="array" ref="L806">ABCCob($O$17,$P$17,$Q$17,$D806/$AE$17)</f>
        <v>#VALUE!</v>
      </c>
    </row>
    <row r="807" spans="2:12" x14ac:dyDescent="0.3">
      <c r="B807">
        <v>226</v>
      </c>
      <c r="D807" s="15">
        <f t="shared" si="24"/>
        <v>339339.33933933935</v>
      </c>
      <c r="E807" s="18" cm="1">
        <f t="array" ref="E807">ABCCob($O$10,$P$10,$Q$10,$D807/$AE$10)</f>
        <v>0.67798844459145025</v>
      </c>
      <c r="F807" s="18" cm="1">
        <f t="array" ref="F807">ABCCob($O$11,$P$11,$Q$11,$D807/$AE$11)</f>
        <v>0.33442628572031213</v>
      </c>
      <c r="G807" s="18" cm="1">
        <f t="array" ref="G807">ABCCob($O$12,$P$12,$Q$12,$D807/$AE$12)</f>
        <v>0.22021144182741242</v>
      </c>
      <c r="H807" s="18" cm="1">
        <f t="array" ref="H807">ABCCob($O$13,$P$13,$Q$13,$D807/$AE$13)</f>
        <v>9.8543826693454087E-2</v>
      </c>
      <c r="I807" s="18" t="e" cm="1">
        <f t="array" ref="I807">ABCCob($O$14,$P$14,$Q$14,$D807/$AE$14)</f>
        <v>#VALUE!</v>
      </c>
      <c r="J807" s="18" t="e" cm="1">
        <f t="array" ref="J807">ABCCob($O$15,$P$15,$Q$15,$D807/$AE$15)</f>
        <v>#VALUE!</v>
      </c>
      <c r="K807" s="18" t="e" cm="1">
        <f t="array" ref="K807">ABCCob($O$16,$P$16,$Q$16,$D807/$AE$16)</f>
        <v>#VALUE!</v>
      </c>
      <c r="L807" s="18" t="e" cm="1">
        <f t="array" ref="L807">ABCCob($O$17,$P$17,$Q$17,$D807/$AE$17)</f>
        <v>#VALUE!</v>
      </c>
    </row>
    <row r="808" spans="2:12" x14ac:dyDescent="0.3">
      <c r="B808">
        <v>225</v>
      </c>
      <c r="D808" s="15">
        <f t="shared" si="24"/>
        <v>337837.83783783787</v>
      </c>
      <c r="E808" s="18" cm="1">
        <f t="array" ref="E808">ABCCob($O$10,$P$10,$Q$10,$D808/$AE$10)</f>
        <v>0.6774138322960267</v>
      </c>
      <c r="F808" s="18" cm="1">
        <f t="array" ref="F808">ABCCob($O$11,$P$11,$Q$11,$D808/$AE$11)</f>
        <v>0.33363134959579133</v>
      </c>
      <c r="G808" s="18" cm="1">
        <f t="array" ref="G808">ABCCob($O$12,$P$12,$Q$12,$D808/$AE$12)</f>
        <v>0.21959978905415786</v>
      </c>
      <c r="H808" s="18" cm="1">
        <f t="array" ref="H808">ABCCob($O$13,$P$13,$Q$13,$D808/$AE$13)</f>
        <v>9.8344174839321313E-2</v>
      </c>
      <c r="I808" s="18" t="e" cm="1">
        <f t="array" ref="I808">ABCCob($O$14,$P$14,$Q$14,$D808/$AE$14)</f>
        <v>#VALUE!</v>
      </c>
      <c r="J808" s="18" t="e" cm="1">
        <f t="array" ref="J808">ABCCob($O$15,$P$15,$Q$15,$D808/$AE$15)</f>
        <v>#VALUE!</v>
      </c>
      <c r="K808" s="18" t="e" cm="1">
        <f t="array" ref="K808">ABCCob($O$16,$P$16,$Q$16,$D808/$AE$16)</f>
        <v>#VALUE!</v>
      </c>
      <c r="L808" s="18" t="e" cm="1">
        <f t="array" ref="L808">ABCCob($O$17,$P$17,$Q$17,$D808/$AE$17)</f>
        <v>#VALUE!</v>
      </c>
    </row>
    <row r="809" spans="2:12" x14ac:dyDescent="0.3">
      <c r="B809">
        <v>224</v>
      </c>
      <c r="D809" s="15">
        <f t="shared" si="24"/>
        <v>336336.33633633633</v>
      </c>
      <c r="E809" s="18" cm="1">
        <f t="array" ref="E809">ABCCob($O$10,$P$10,$Q$10,$D809/$AE$10)</f>
        <v>0.67683530783109191</v>
      </c>
      <c r="F809" s="18" cm="1">
        <f t="array" ref="F809">ABCCob($O$11,$P$11,$Q$11,$D809/$AE$11)</f>
        <v>0.33283312886799593</v>
      </c>
      <c r="G809" s="18" cm="1">
        <f t="array" ref="G809">ABCCob($O$12,$P$12,$Q$12,$D809/$AE$12)</f>
        <v>0.21898560941422418</v>
      </c>
      <c r="H809" s="18" cm="1">
        <f t="array" ref="H809">ABCCob($O$13,$P$13,$Q$13,$D809/$AE$13)</f>
        <v>9.8143607509344824E-2</v>
      </c>
      <c r="I809" s="18" t="e" cm="1">
        <f t="array" ref="I809">ABCCob($O$14,$P$14,$Q$14,$D809/$AE$14)</f>
        <v>#VALUE!</v>
      </c>
      <c r="J809" s="18" t="e" cm="1">
        <f t="array" ref="J809">ABCCob($O$15,$P$15,$Q$15,$D809/$AE$15)</f>
        <v>#VALUE!</v>
      </c>
      <c r="K809" s="18" t="e" cm="1">
        <f t="array" ref="K809">ABCCob($O$16,$P$16,$Q$16,$D809/$AE$16)</f>
        <v>#VALUE!</v>
      </c>
      <c r="L809" s="18" t="e" cm="1">
        <f t="array" ref="L809">ABCCob($O$17,$P$17,$Q$17,$D809/$AE$17)</f>
        <v>#VALUE!</v>
      </c>
    </row>
    <row r="810" spans="2:12" x14ac:dyDescent="0.3">
      <c r="B810">
        <v>223</v>
      </c>
      <c r="D810" s="15">
        <f t="shared" si="24"/>
        <v>334834.83483483485</v>
      </c>
      <c r="E810" s="18" cm="1">
        <f t="array" ref="E810">ABCCob($O$10,$P$10,$Q$10,$D810/$AE$10)</f>
        <v>0.67625283010694437</v>
      </c>
      <c r="F810" s="18" cm="1">
        <f t="array" ref="F810">ABCCob($O$11,$P$11,$Q$11,$D810/$AE$11)</f>
        <v>0.33203160317201535</v>
      </c>
      <c r="G810" s="18" cm="1">
        <f t="array" ref="G810">ABCCob($O$12,$P$12,$Q$12,$D810/$AE$12)</f>
        <v>0.21836888967434867</v>
      </c>
      <c r="H810" s="18" cm="1">
        <f t="array" ref="H810">ABCCob($O$13,$P$13,$Q$13,$D810/$AE$13)</f>
        <v>9.7942118178032236E-2</v>
      </c>
      <c r="I810" s="18" t="e" cm="1">
        <f t="array" ref="I810">ABCCob($O$14,$P$14,$Q$14,$D810/$AE$14)</f>
        <v>#VALUE!</v>
      </c>
      <c r="J810" s="18" t="e" cm="1">
        <f t="array" ref="J810">ABCCob($O$15,$P$15,$Q$15,$D810/$AE$15)</f>
        <v>#VALUE!</v>
      </c>
      <c r="K810" s="18" t="e" cm="1">
        <f t="array" ref="K810">ABCCob($O$16,$P$16,$Q$16,$D810/$AE$16)</f>
        <v>#VALUE!</v>
      </c>
      <c r="L810" s="18" t="e" cm="1">
        <f t="array" ref="L810">ABCCob($O$17,$P$17,$Q$17,$D810/$AE$17)</f>
        <v>#VALUE!</v>
      </c>
    </row>
    <row r="811" spans="2:12" x14ac:dyDescent="0.3">
      <c r="B811">
        <v>222</v>
      </c>
      <c r="D811" s="15">
        <f t="shared" si="24"/>
        <v>333333.33333333331</v>
      </c>
      <c r="E811" s="18" cm="1">
        <f t="array" ref="E811">ABCCob($O$10,$P$10,$Q$10,$D811/$AE$10)</f>
        <v>0.67566635744774539</v>
      </c>
      <c r="F811" s="18" cm="1">
        <f t="array" ref="F811">ABCCob($O$11,$P$11,$Q$11,$D811/$AE$11)</f>
        <v>0.33122675197455059</v>
      </c>
      <c r="G811" s="18" cm="1">
        <f t="array" ref="G811">ABCCob($O$12,$P$12,$Q$12,$D811/$AE$12)</f>
        <v>0.2177496165340031</v>
      </c>
      <c r="H811" s="18" cm="1">
        <f t="array" ref="H811">ABCCob($O$13,$P$13,$Q$13,$D811/$AE$13)</f>
        <v>9.7739700255860526E-2</v>
      </c>
      <c r="I811" s="18" t="e" cm="1">
        <f t="array" ref="I811">ABCCob($O$14,$P$14,$Q$14,$D811/$AE$14)</f>
        <v>#VALUE!</v>
      </c>
      <c r="J811" s="18" t="e" cm="1">
        <f t="array" ref="J811">ABCCob($O$15,$P$15,$Q$15,$D811/$AE$15)</f>
        <v>#VALUE!</v>
      </c>
      <c r="K811" s="18" t="e" cm="1">
        <f t="array" ref="K811">ABCCob($O$16,$P$16,$Q$16,$D811/$AE$16)</f>
        <v>#VALUE!</v>
      </c>
      <c r="L811" s="18" t="e" cm="1">
        <f t="array" ref="L811">ABCCob($O$17,$P$17,$Q$17,$D811/$AE$17)</f>
        <v>#VALUE!</v>
      </c>
    </row>
    <row r="812" spans="2:12" x14ac:dyDescent="0.3">
      <c r="B812">
        <v>221</v>
      </c>
      <c r="D812" s="15">
        <f t="shared" si="24"/>
        <v>331831.83183183183</v>
      </c>
      <c r="E812" s="18" cm="1">
        <f t="array" ref="E812">ABCCob($O$10,$P$10,$Q$10,$D812/$AE$10)</f>
        <v>0.67507584758091566</v>
      </c>
      <c r="F812" s="18" cm="1">
        <f t="array" ref="F812">ABCCob($O$11,$P$11,$Q$11,$D812/$AE$11)</f>
        <v>0.33041855457217506</v>
      </c>
      <c r="G812" s="18" cm="1">
        <f t="array" ref="G812">ABCCob($O$12,$P$12,$Q$12,$D812/$AE$12)</f>
        <v>0.21712777662539637</v>
      </c>
      <c r="H812" s="18" cm="1">
        <f t="array" ref="H812">ABCCob($O$13,$P$13,$Q$13,$D812/$AE$13)</f>
        <v>9.7536347088464578E-2</v>
      </c>
      <c r="I812" s="18" t="e" cm="1">
        <f t="array" ref="I812">ABCCob($O$14,$P$14,$Q$14,$D812/$AE$14)</f>
        <v>#VALUE!</v>
      </c>
      <c r="J812" s="18" t="e" cm="1">
        <f t="array" ref="J812">ABCCob($O$15,$P$15,$Q$15,$D812/$AE$15)</f>
        <v>#VALUE!</v>
      </c>
      <c r="K812" s="18" t="e" cm="1">
        <f t="array" ref="K812">ABCCob($O$16,$P$16,$Q$16,$D812/$AE$16)</f>
        <v>#VALUE!</v>
      </c>
      <c r="L812" s="18" t="e" cm="1">
        <f t="array" ref="L812">ABCCob($O$17,$P$17,$Q$17,$D812/$AE$17)</f>
        <v>#VALUE!</v>
      </c>
    </row>
    <row r="813" spans="2:12" x14ac:dyDescent="0.3">
      <c r="B813">
        <v>220</v>
      </c>
      <c r="D813" s="15">
        <f t="shared" si="24"/>
        <v>330330.33033033035</v>
      </c>
      <c r="E813" s="18" cm="1">
        <f t="array" ref="E813">ABCCob($O$10,$P$10,$Q$10,$D813/$AE$10)</f>
        <v>0.67448125762629885</v>
      </c>
      <c r="F813" s="18" cm="1">
        <f t="array" ref="F813">ABCCob($O$11,$P$11,$Q$11,$D813/$AE$11)</f>
        <v>0.32960699008957273</v>
      </c>
      <c r="G813" s="18" cm="1">
        <f t="array" ref="G813">ABCCob($O$12,$P$12,$Q$12,$D813/$AE$12)</f>
        <v>0.21650335651348995</v>
      </c>
      <c r="H813" s="18" cm="1">
        <f t="array" ref="H813">ABCCob($O$13,$P$13,$Q$13,$D813/$AE$13)</f>
        <v>9.7332051955812876E-2</v>
      </c>
      <c r="I813" s="18" t="e" cm="1">
        <f t="array" ref="I813">ABCCob($O$14,$P$14,$Q$14,$D813/$AE$14)</f>
        <v>#VALUE!</v>
      </c>
      <c r="J813" s="18" t="e" cm="1">
        <f t="array" ref="J813">ABCCob($O$15,$P$15,$Q$15,$D813/$AE$15)</f>
        <v>#VALUE!</v>
      </c>
      <c r="K813" s="18" t="e" cm="1">
        <f t="array" ref="K813">ABCCob($O$16,$P$16,$Q$16,$D813/$AE$16)</f>
        <v>#VALUE!</v>
      </c>
      <c r="L813" s="18" t="e" cm="1">
        <f t="array" ref="L813">ABCCob($O$17,$P$17,$Q$17,$D813/$AE$17)</f>
        <v>#VALUE!</v>
      </c>
    </row>
    <row r="814" spans="2:12" x14ac:dyDescent="0.3">
      <c r="B814">
        <v>219</v>
      </c>
      <c r="D814" s="15">
        <f t="shared" si="24"/>
        <v>328828.82882882882</v>
      </c>
      <c r="E814" s="18" cm="1">
        <f t="array" ref="E814">ABCCob($O$10,$P$10,$Q$10,$D814/$AE$10)</f>
        <v>0.67388254408508685</v>
      </c>
      <c r="F814" s="18" cm="1">
        <f t="array" ref="F814">ABCCob($O$11,$P$11,$Q$11,$D814/$AE$11)</f>
        <v>0.32879203747775526</v>
      </c>
      <c r="G814" s="18" cm="1">
        <f t="array" ref="G814">ABCCob($O$12,$P$12,$Q$12,$D814/$AE$12)</f>
        <v>0.21587634269602629</v>
      </c>
      <c r="H814" s="18" cm="1">
        <f t="array" ref="H814">ABCCob($O$13,$P$13,$Q$13,$D814/$AE$13)</f>
        <v>9.7126808071370044E-2</v>
      </c>
      <c r="I814" s="18" t="e" cm="1">
        <f t="array" ref="I814">ABCCob($O$14,$P$14,$Q$14,$D814/$AE$14)</f>
        <v>#VALUE!</v>
      </c>
      <c r="J814" s="18" t="e" cm="1">
        <f t="array" ref="J814">ABCCob($O$15,$P$15,$Q$15,$D814/$AE$15)</f>
        <v>#VALUE!</v>
      </c>
      <c r="K814" s="18" t="e" cm="1">
        <f t="array" ref="K814">ABCCob($O$16,$P$16,$Q$16,$D814/$AE$16)</f>
        <v>#VALUE!</v>
      </c>
      <c r="L814" s="18" t="e" cm="1">
        <f t="array" ref="L814">ABCCob($O$17,$P$17,$Q$17,$D814/$AE$17)</f>
        <v>#VALUE!</v>
      </c>
    </row>
    <row r="815" spans="2:12" x14ac:dyDescent="0.3">
      <c r="B815">
        <v>218</v>
      </c>
      <c r="D815" s="15">
        <f t="shared" si="24"/>
        <v>327327.32732732734</v>
      </c>
      <c r="E815" s="18" cm="1">
        <f t="array" ref="E815">ABCCob($O$10,$P$10,$Q$10,$D815/$AE$10)</f>
        <v>0.67327966282849927</v>
      </c>
      <c r="F815" s="18" cm="1">
        <f t="array" ref="F815">ABCCob($O$11,$P$11,$Q$11,$D815/$AE$11)</f>
        <v>0.32797367551225681</v>
      </c>
      <c r="G815" s="18" cm="1">
        <f t="array" ref="G815">ABCCob($O$12,$P$12,$Q$12,$D815/$AE$12)</f>
        <v>0.21524672160357103</v>
      </c>
      <c r="H815" s="18" cm="1">
        <f t="array" ref="H815">ABCCob($O$13,$P$13,$Q$13,$D815/$AE$13)</f>
        <v>9.6920608581246334E-2</v>
      </c>
      <c r="I815" s="18" t="e" cm="1">
        <f t="array" ref="I815">ABCCob($O$14,$P$14,$Q$14,$D815/$AE$14)</f>
        <v>#VALUE!</v>
      </c>
      <c r="J815" s="18" t="e" cm="1">
        <f t="array" ref="J815">ABCCob($O$15,$P$15,$Q$15,$D815/$AE$15)</f>
        <v>#VALUE!</v>
      </c>
      <c r="K815" s="18" t="e" cm="1">
        <f t="array" ref="K815">ABCCob($O$16,$P$16,$Q$16,$D815/$AE$16)</f>
        <v>#VALUE!</v>
      </c>
      <c r="L815" s="18" t="e" cm="1">
        <f t="array" ref="L815">ABCCob($O$17,$P$17,$Q$17,$D815/$AE$17)</f>
        <v>#VALUE!</v>
      </c>
    </row>
    <row r="816" spans="2:12" x14ac:dyDescent="0.3">
      <c r="B816">
        <v>217</v>
      </c>
      <c r="D816" s="15">
        <f t="shared" si="24"/>
        <v>325825.8258258258</v>
      </c>
      <c r="E816" s="18" cm="1">
        <f t="array" ref="E816">ABCCob($O$10,$P$10,$Q$10,$D816/$AE$10)</f>
        <v>0.67267256908621087</v>
      </c>
      <c r="F816" s="18" cm="1">
        <f t="array" ref="F816">ABCCob($O$11,$P$11,$Q$11,$D816/$AE$11)</f>
        <v>0.32715188279130603</v>
      </c>
      <c r="G816" s="18" cm="1">
        <f t="array" ref="G816">ABCCob($O$12,$P$12,$Q$12,$D816/$AE$12)</f>
        <v>0.21461447959956864</v>
      </c>
      <c r="H816" s="18" cm="1">
        <f t="array" ref="H816">ABCCob($O$13,$P$13,$Q$13,$D816/$AE$13)</f>
        <v>9.6713446563333361E-2</v>
      </c>
      <c r="I816" s="18" t="e" cm="1">
        <f t="array" ref="I816">ABCCob($O$14,$P$14,$Q$14,$D816/$AE$14)</f>
        <v>#VALUE!</v>
      </c>
      <c r="J816" s="18" t="e" cm="1">
        <f t="array" ref="J816">ABCCob($O$15,$P$15,$Q$15,$D816/$AE$15)</f>
        <v>#VALUE!</v>
      </c>
      <c r="K816" s="18" t="e" cm="1">
        <f t="array" ref="K816">ABCCob($O$16,$P$16,$Q$16,$D816/$AE$16)</f>
        <v>#VALUE!</v>
      </c>
      <c r="L816" s="18" t="e" cm="1">
        <f t="array" ref="L816">ABCCob($O$17,$P$17,$Q$17,$D816/$AE$17)</f>
        <v>#VALUE!</v>
      </c>
    </row>
    <row r="817" spans="2:12" x14ac:dyDescent="0.3">
      <c r="B817">
        <v>216</v>
      </c>
      <c r="D817" s="15">
        <f t="shared" si="24"/>
        <v>324324.32432432432</v>
      </c>
      <c r="E817" s="18" cm="1">
        <f t="array" ref="E817">ABCCob($O$10,$P$10,$Q$10,$D817/$AE$10)</f>
        <v>0.67206121743452141</v>
      </c>
      <c r="F817" s="18" cm="1">
        <f t="array" ref="F817">ABCCob($O$11,$P$11,$Q$11,$D817/$AE$11)</f>
        <v>0.32632663773397569</v>
      </c>
      <c r="G817" s="18" cm="1">
        <f t="array" ref="G817">ABCCob($O$12,$P$12,$Q$12,$D817/$AE$12)</f>
        <v>0.21397960298041335</v>
      </c>
      <c r="H817" s="18" cm="1">
        <f t="array" ref="H817">ABCCob($O$13,$P$13,$Q$13,$D817/$AE$13)</f>
        <v>9.6505315026426106E-2</v>
      </c>
      <c r="I817" s="18" t="e" cm="1">
        <f t="array" ref="I817">ABCCob($O$14,$P$14,$Q$14,$D817/$AE$14)</f>
        <v>#VALUE!</v>
      </c>
      <c r="J817" s="18" t="e" cm="1">
        <f t="array" ref="J817">ABCCob($O$15,$P$15,$Q$15,$D817/$AE$15)</f>
        <v>#VALUE!</v>
      </c>
      <c r="K817" s="18" t="e" cm="1">
        <f t="array" ref="K817">ABCCob($O$16,$P$16,$Q$16,$D817/$AE$16)</f>
        <v>#VALUE!</v>
      </c>
      <c r="L817" s="18" t="e" cm="1">
        <f t="array" ref="L817">ABCCob($O$17,$P$17,$Q$17,$D817/$AE$17)</f>
        <v>#VALUE!</v>
      </c>
    </row>
    <row r="818" spans="2:12" x14ac:dyDescent="0.3">
      <c r="B818">
        <v>215</v>
      </c>
      <c r="D818" s="15">
        <f t="shared" si="24"/>
        <v>322822.82282282284</v>
      </c>
      <c r="E818" s="18" cm="1">
        <f t="array" ref="E818">ABCCob($O$10,$P$10,$Q$10,$D818/$AE$10)</f>
        <v>0.67144556178426018</v>
      </c>
      <c r="F818" s="18" cm="1">
        <f t="array" ref="F818">ABCCob($O$11,$P$11,$Q$11,$D818/$AE$11)</f>
        <v>0.32549791857830884</v>
      </c>
      <c r="G818" s="18" cm="1">
        <f t="array" ref="G818">ABCCob($O$12,$P$12,$Q$12,$D818/$AE$12)</f>
        <v>0.21334207797553426</v>
      </c>
      <c r="H818" s="18" cm="1">
        <f t="array" ref="H818">ABCCob($O$13,$P$13,$Q$13,$D818/$AE$13)</f>
        <v>9.6296206909330898E-2</v>
      </c>
      <c r="I818" s="18" t="e" cm="1">
        <f t="array" ref="I818">ABCCob($O$14,$P$14,$Q$14,$D818/$AE$14)</f>
        <v>#VALUE!</v>
      </c>
      <c r="J818" s="18" t="e" cm="1">
        <f t="array" ref="J818">ABCCob($O$15,$P$15,$Q$15,$D818/$AE$15)</f>
        <v>#VALUE!</v>
      </c>
      <c r="K818" s="18" t="e" cm="1">
        <f t="array" ref="K818">ABCCob($O$16,$P$16,$Q$16,$D818/$AE$16)</f>
        <v>#VALUE!</v>
      </c>
      <c r="L818" s="18" t="e" cm="1">
        <f t="array" ref="L818">ABCCob($O$17,$P$17,$Q$17,$D818/$AE$17)</f>
        <v>#VALUE!</v>
      </c>
    </row>
    <row r="819" spans="2:12" x14ac:dyDescent="0.3">
      <c r="B819">
        <v>214</v>
      </c>
      <c r="D819" s="15">
        <f t="shared" si="24"/>
        <v>321321.3213213213</v>
      </c>
      <c r="E819" s="18" cm="1">
        <f t="array" ref="E819">ABCCob($O$10,$P$10,$Q$10,$D819/$AE$10)</f>
        <v>0.67082555536841804</v>
      </c>
      <c r="F819" s="18" cm="1">
        <f t="array" ref="F819">ABCCob($O$11,$P$11,$Q$11,$D819/$AE$11)</f>
        <v>0.32466570337942147</v>
      </c>
      <c r="G819" s="18" cm="1">
        <f t="array" ref="G819">ABCCob($O$12,$P$12,$Q$12,$D819/$AE$12)</f>
        <v>0.2127018907474964</v>
      </c>
      <c r="H819" s="18" cm="1">
        <f t="array" ref="H819">ABCCob($O$13,$P$13,$Q$13,$D819/$AE$13)</f>
        <v>9.608611507995897E-2</v>
      </c>
      <c r="I819" s="18" t="e" cm="1">
        <f t="array" ref="I819">ABCCob($O$14,$P$14,$Q$14,$D819/$AE$14)</f>
        <v>#VALUE!</v>
      </c>
      <c r="J819" s="18" t="e" cm="1">
        <f t="array" ref="J819">ABCCob($O$15,$P$15,$Q$15,$D819/$AE$15)</f>
        <v>#VALUE!</v>
      </c>
      <c r="K819" s="18" t="e" cm="1">
        <f t="array" ref="K819">ABCCob($O$16,$P$16,$Q$16,$D819/$AE$16)</f>
        <v>#VALUE!</v>
      </c>
      <c r="L819" s="18" t="e" cm="1">
        <f t="array" ref="L819">ABCCob($O$17,$P$17,$Q$17,$D819/$AE$17)</f>
        <v>#VALUE!</v>
      </c>
    </row>
    <row r="820" spans="2:12" x14ac:dyDescent="0.3">
      <c r="B820">
        <v>213</v>
      </c>
      <c r="D820" s="15">
        <f t="shared" si="24"/>
        <v>319819.81981981982</v>
      </c>
      <c r="E820" s="18" cm="1">
        <f t="array" ref="E820">ABCCob($O$10,$P$10,$Q$10,$D820/$AE$10)</f>
        <v>0.67020115072950037</v>
      </c>
      <c r="F820" s="18" cm="1">
        <f t="array" ref="F820">ABCCob($O$11,$P$11,$Q$11,$D820/$AE$11)</f>
        <v>0.32382997000758201</v>
      </c>
      <c r="G820" s="18" cm="1">
        <f t="array" ref="G820">ABCCob($O$12,$P$12,$Q$12,$D820/$AE$12)</f>
        <v>0.2120590273921179</v>
      </c>
      <c r="H820" s="18" cm="1">
        <f t="array" ref="H820">ABCCob($O$13,$P$13,$Q$13,$D820/$AE$13)</f>
        <v>9.5875032334405461E-2</v>
      </c>
      <c r="I820" s="18" t="e" cm="1">
        <f t="array" ref="I820">ABCCob($O$14,$P$14,$Q$14,$D820/$AE$14)</f>
        <v>#VALUE!</v>
      </c>
      <c r="J820" s="18" t="e" cm="1">
        <f t="array" ref="J820">ABCCob($O$15,$P$15,$Q$15,$D820/$AE$15)</f>
        <v>#VALUE!</v>
      </c>
      <c r="K820" s="18" t="e" cm="1">
        <f t="array" ref="K820">ABCCob($O$16,$P$16,$Q$16,$D820/$AE$16)</f>
        <v>#VALUE!</v>
      </c>
      <c r="L820" s="18" t="e" cm="1">
        <f t="array" ref="L820">ABCCob($O$17,$P$17,$Q$17,$D820/$AE$17)</f>
        <v>#VALUE!</v>
      </c>
    </row>
    <row r="821" spans="2:12" x14ac:dyDescent="0.3">
      <c r="B821">
        <v>212</v>
      </c>
      <c r="D821" s="15">
        <f t="shared" si="24"/>
        <v>318318.31831831828</v>
      </c>
      <c r="E821" s="18" cm="1">
        <f t="array" ref="E821">ABCCob($O$10,$P$10,$Q$10,$D821/$AE$10)</f>
        <v>0.66957229970659382</v>
      </c>
      <c r="F821" s="18" cm="1">
        <f t="array" ref="F821">ABCCob($O$11,$P$11,$Q$11,$D821/$AE$11)</f>
        <v>0.32299069614626541</v>
      </c>
      <c r="G821" s="18" cm="1">
        <f t="array" ref="G821">ABCCob($O$12,$P$12,$Q$12,$D821/$AE$12)</f>
        <v>0.21141347393860324</v>
      </c>
      <c r="H821" s="18" cm="1">
        <f t="array" ref="H821">ABCCob($O$13,$P$13,$Q$13,$D821/$AE$13)</f>
        <v>9.5662951396013413E-2</v>
      </c>
      <c r="I821" s="18" t="e" cm="1">
        <f t="array" ref="I821">ABCCob($O$14,$P$14,$Q$14,$D821/$AE$14)</f>
        <v>#VALUE!</v>
      </c>
      <c r="J821" s="18" t="e" cm="1">
        <f t="array" ref="J821">ABCCob($O$15,$P$15,$Q$15,$D821/$AE$15)</f>
        <v>#VALUE!</v>
      </c>
      <c r="K821" s="18" t="e" cm="1">
        <f t="array" ref="K821">ABCCob($O$16,$P$16,$Q$16,$D821/$AE$16)</f>
        <v>#VALUE!</v>
      </c>
      <c r="L821" s="18" t="e" cm="1">
        <f t="array" ref="L821">ABCCob($O$17,$P$17,$Q$17,$D821/$AE$17)</f>
        <v>#VALUE!</v>
      </c>
    </row>
    <row r="822" spans="2:12" x14ac:dyDescent="0.3">
      <c r="B822">
        <v>211</v>
      </c>
      <c r="D822" s="15">
        <f t="shared" si="24"/>
        <v>316816.81681681686</v>
      </c>
      <c r="E822" s="18" cm="1">
        <f t="array" ref="E822">ABCCob($O$10,$P$10,$Q$10,$D822/$AE$10)</f>
        <v>0.66893895342213749</v>
      </c>
      <c r="F822" s="18" cm="1">
        <f t="array" ref="F822">ABCCob($O$11,$P$11,$Q$11,$D822/$AE$11)</f>
        <v>0.32214785929018441</v>
      </c>
      <c r="G822" s="18" cm="1">
        <f t="array" ref="G822">ABCCob($O$12,$P$12,$Q$12,$D822/$AE$12)</f>
        <v>0.21076521634969428</v>
      </c>
      <c r="H822" s="18" cm="1">
        <f t="array" ref="H822">ABCCob($O$13,$P$13,$Q$13,$D822/$AE$13)</f>
        <v>9.54498649144227E-2</v>
      </c>
      <c r="I822" s="18" t="e" cm="1">
        <f t="array" ref="I822">ABCCob($O$14,$P$14,$Q$14,$D822/$AE$14)</f>
        <v>#VALUE!</v>
      </c>
      <c r="J822" s="18" t="e" cm="1">
        <f t="array" ref="J822">ABCCob($O$15,$P$15,$Q$15,$D822/$AE$15)</f>
        <v>#VALUE!</v>
      </c>
      <c r="K822" s="18" t="e" cm="1">
        <f t="array" ref="K822">ABCCob($O$16,$P$16,$Q$16,$D822/$AE$16)</f>
        <v>#VALUE!</v>
      </c>
      <c r="L822" s="18" t="e" cm="1">
        <f t="array" ref="L822">ABCCob($O$17,$P$17,$Q$17,$D822/$AE$17)</f>
        <v>#VALUE!</v>
      </c>
    </row>
    <row r="823" spans="2:12" x14ac:dyDescent="0.3">
      <c r="B823">
        <v>210</v>
      </c>
      <c r="D823" s="15">
        <f t="shared" si="24"/>
        <v>315315.31531531533</v>
      </c>
      <c r="E823" s="18" cm="1">
        <f t="array" ref="E823">ABCCob($O$10,$P$10,$Q$10,$D823/$AE$10)</f>
        <v>0.66830106226839259</v>
      </c>
      <c r="F823" s="18" cm="1">
        <f t="array" ref="F823">ABCCob($O$11,$P$11,$Q$11,$D823/$AE$11)</f>
        <v>0.32130143674329376</v>
      </c>
      <c r="G823" s="18" cm="1">
        <f t="array" ref="G823">ABCCob($O$12,$P$12,$Q$12,$D823/$AE$12)</f>
        <v>0.21011424052183808</v>
      </c>
      <c r="H823" s="18" cm="1">
        <f t="array" ref="H823">ABCCob($O$13,$P$13,$Q$13,$D823/$AE$13)</f>
        <v>9.5235765464603231E-2</v>
      </c>
      <c r="I823" s="18" t="e" cm="1">
        <f t="array" ref="I823">ABCCob($O$14,$P$14,$Q$14,$D823/$AE$14)</f>
        <v>#VALUE!</v>
      </c>
      <c r="J823" s="18" t="e" cm="1">
        <f t="array" ref="J823">ABCCob($O$15,$P$15,$Q$15,$D823/$AE$15)</f>
        <v>#VALUE!</v>
      </c>
      <c r="K823" s="18" t="e" cm="1">
        <f t="array" ref="K823">ABCCob($O$16,$P$16,$Q$16,$D823/$AE$16)</f>
        <v>#VALUE!</v>
      </c>
      <c r="L823" s="18" t="e" cm="1">
        <f t="array" ref="L823">ABCCob($O$17,$P$17,$Q$17,$D823/$AE$17)</f>
        <v>#VALUE!</v>
      </c>
    </row>
    <row r="824" spans="2:12" x14ac:dyDescent="0.3">
      <c r="B824">
        <v>209</v>
      </c>
      <c r="D824" s="15">
        <f t="shared" si="24"/>
        <v>313813.81381381385</v>
      </c>
      <c r="E824" s="18" cm="1">
        <f t="array" ref="E824">ABCCob($O$10,$P$10,$Q$10,$D824/$AE$10)</f>
        <v>0.66765857589360145</v>
      </c>
      <c r="F824" s="18" cm="1">
        <f t="array" ref="F824">ABCCob($O$11,$P$11,$Q$11,$D824/$AE$11)</f>
        <v>0.32045140561677177</v>
      </c>
      <c r="G824" s="18" cm="1">
        <f t="array" ref="G824">ABCCob($O$12,$P$12,$Q$12,$D824/$AE$12)</f>
        <v>0.20946053228537417</v>
      </c>
      <c r="H824" s="18" cm="1">
        <f t="array" ref="H824">ABCCob($O$13,$P$13,$Q$13,$D824/$AE$13)</f>
        <v>9.5020645545872598E-2</v>
      </c>
      <c r="I824" s="18" t="e" cm="1">
        <f t="array" ref="I824">ABCCob($O$14,$P$14,$Q$14,$D824/$AE$14)</f>
        <v>#VALUE!</v>
      </c>
      <c r="J824" s="18" t="e" cm="1">
        <f t="array" ref="J824">ABCCob($O$15,$P$15,$Q$15,$D824/$AE$15)</f>
        <v>#VALUE!</v>
      </c>
      <c r="K824" s="18" t="e" cm="1">
        <f t="array" ref="K824">ABCCob($O$16,$P$16,$Q$16,$D824/$AE$16)</f>
        <v>#VALUE!</v>
      </c>
      <c r="L824" s="18" t="e" cm="1">
        <f t="array" ref="L824">ABCCob($O$17,$P$17,$Q$17,$D824/$AE$17)</f>
        <v>#VALUE!</v>
      </c>
    </row>
    <row r="825" spans="2:12" x14ac:dyDescent="0.3">
      <c r="B825">
        <v>208</v>
      </c>
      <c r="D825" s="15">
        <f t="shared" si="24"/>
        <v>312312.31231231231</v>
      </c>
      <c r="E825" s="18" cm="1">
        <f t="array" ref="E825">ABCCob($O$10,$P$10,$Q$10,$D825/$AE$10)</f>
        <v>0.66701144318782724</v>
      </c>
      <c r="F825" s="18" cm="1">
        <f t="array" ref="F825">ABCCob($O$11,$P$11,$Q$11,$D825/$AE$11)</f>
        <v>0.31959774282697373</v>
      </c>
      <c r="G825" s="18" cm="1">
        <f t="array" ref="G825">ABCCob($O$12,$P$12,$Q$12,$D825/$AE$12)</f>
        <v>0.20880407740473969</v>
      </c>
      <c r="H825" s="18" cm="1">
        <f t="array" ref="H825">ABCCob($O$13,$P$13,$Q$13,$D825/$AE$13)</f>
        <v>9.4804497580897373E-2</v>
      </c>
      <c r="I825" s="18" t="e" cm="1">
        <f t="array" ref="I825">ABCCob($O$14,$P$14,$Q$14,$D825/$AE$14)</f>
        <v>#VALUE!</v>
      </c>
      <c r="J825" s="18" t="e" cm="1">
        <f t="array" ref="J825">ABCCob($O$15,$P$15,$Q$15,$D825/$AE$15)</f>
        <v>#VALUE!</v>
      </c>
      <c r="K825" s="18" t="e" cm="1">
        <f t="array" ref="K825">ABCCob($O$16,$P$16,$Q$16,$D825/$AE$16)</f>
        <v>#VALUE!</v>
      </c>
      <c r="L825" s="18" t="e" cm="1">
        <f t="array" ref="L825">ABCCob($O$17,$P$17,$Q$17,$D825/$AE$17)</f>
        <v>#VALUE!</v>
      </c>
    </row>
    <row r="826" spans="2:12" x14ac:dyDescent="0.3">
      <c r="B826">
        <v>207</v>
      </c>
      <c r="D826" s="15">
        <f t="shared" si="24"/>
        <v>310810.81081081083</v>
      </c>
      <c r="E826" s="18" cm="1">
        <f t="array" ref="E826">ABCCob($O$10,$P$10,$Q$10,$D826/$AE$10)</f>
        <v>0.66635961226846652</v>
      </c>
      <c r="F826" s="18" cm="1">
        <f t="array" ref="F826">ABCCob($O$11,$P$11,$Q$11,$D826/$AE$11)</f>
        <v>0.31874042509336137</v>
      </c>
      <c r="G826" s="18" cm="1">
        <f t="array" ref="G826">ABCCob($O$12,$P$12,$Q$12,$D826/$AE$12)</f>
        <v>0.20814486157869458</v>
      </c>
      <c r="H826" s="18" cm="1">
        <f t="array" ref="H826">ABCCob($O$13,$P$13,$Q$13,$D826/$AE$13)</f>
        <v>9.4587313914678117E-2</v>
      </c>
      <c r="I826" s="18" t="e" cm="1">
        <f t="array" ref="I826">ABCCob($O$14,$P$14,$Q$14,$D826/$AE$14)</f>
        <v>#VALUE!</v>
      </c>
      <c r="J826" s="18" t="e" cm="1">
        <f t="array" ref="J826">ABCCob($O$15,$P$15,$Q$15,$D826/$AE$15)</f>
        <v>#VALUE!</v>
      </c>
      <c r="K826" s="18" t="e" cm="1">
        <f t="array" ref="K826">ABCCob($O$16,$P$16,$Q$16,$D826/$AE$16)</f>
        <v>#VALUE!</v>
      </c>
      <c r="L826" s="18" t="e" cm="1">
        <f t="array" ref="L826">ABCCob($O$17,$P$17,$Q$17,$D826/$AE$17)</f>
        <v>#VALUE!</v>
      </c>
    </row>
    <row r="827" spans="2:12" x14ac:dyDescent="0.3">
      <c r="B827">
        <v>206</v>
      </c>
      <c r="D827" s="15">
        <f t="shared" si="24"/>
        <v>309309.30930930929</v>
      </c>
      <c r="E827" s="18" cm="1">
        <f t="array" ref="E827">ABCCob($O$10,$P$10,$Q$10,$D827/$AE$10)</f>
        <v>0.66570303046542478</v>
      </c>
      <c r="F827" s="18" cm="1">
        <f t="array" ref="F827">ABCCob($O$11,$P$11,$Q$11,$D827/$AE$11)</f>
        <v>0.31787942893640442</v>
      </c>
      <c r="G827" s="18" cm="1">
        <f t="array" ref="G827">ABCCob($O$12,$P$12,$Q$12,$D827/$AE$12)</f>
        <v>0.2074828704405669</v>
      </c>
      <c r="H827" s="18" cm="1">
        <f t="array" ref="H827">ABCCob($O$13,$P$13,$Q$13,$D827/$AE$13)</f>
        <v>9.4369086813517411E-2</v>
      </c>
      <c r="I827" s="18" t="e" cm="1">
        <f t="array" ref="I827">ABCCob($O$14,$P$14,$Q$14,$D827/$AE$14)</f>
        <v>#VALUE!</v>
      </c>
      <c r="J827" s="18" t="e" cm="1">
        <f t="array" ref="J827">ABCCob($O$15,$P$15,$Q$15,$D827/$AE$15)</f>
        <v>#VALUE!</v>
      </c>
      <c r="K827" s="18" t="e" cm="1">
        <f t="array" ref="K827">ABCCob($O$16,$P$16,$Q$16,$D827/$AE$16)</f>
        <v>#VALUE!</v>
      </c>
      <c r="L827" s="18" t="e" cm="1">
        <f t="array" ref="L827">ABCCob($O$17,$P$17,$Q$17,$D827/$AE$17)</f>
        <v>#VALUE!</v>
      </c>
    </row>
    <row r="828" spans="2:12" x14ac:dyDescent="0.3">
      <c r="B828">
        <v>205</v>
      </c>
      <c r="D828" s="15">
        <f t="shared" si="24"/>
        <v>307807.80780780781</v>
      </c>
      <c r="E828" s="18" cm="1">
        <f t="array" ref="E828">ABCCob($O$10,$P$10,$Q$10,$D828/$AE$10)</f>
        <v>0.66504164430594703</v>
      </c>
      <c r="F828" s="18" cm="1">
        <f t="array" ref="F828">ABCCob($O$11,$P$11,$Q$11,$D828/$AE$11)</f>
        <v>0.31701473067545677</v>
      </c>
      <c r="G828" s="18" cm="1">
        <f t="array" ref="G828">ABCCob($O$12,$P$12,$Q$12,$D828/$AE$12)</f>
        <v>0.20681808955851902</v>
      </c>
      <c r="H828" s="18" cm="1">
        <f t="array" ref="H828">ABCCob($O$13,$P$13,$Q$13,$D828/$AE$13)</f>
        <v>9.4149808463971002E-2</v>
      </c>
      <c r="I828" s="18" t="e" cm="1">
        <f t="array" ref="I828">ABCCob($O$14,$P$14,$Q$14,$D828/$AE$14)</f>
        <v>#VALUE!</v>
      </c>
      <c r="J828" s="18" t="e" cm="1">
        <f t="array" ref="J828">ABCCob($O$15,$P$15,$Q$15,$D828/$AE$15)</f>
        <v>#VALUE!</v>
      </c>
      <c r="K828" s="18" t="e" cm="1">
        <f t="array" ref="K828">ABCCob($O$16,$P$16,$Q$16,$D828/$AE$16)</f>
        <v>#VALUE!</v>
      </c>
      <c r="L828" s="18" t="e" cm="1">
        <f t="array" ref="L828">ABCCob($O$17,$P$17,$Q$17,$D828/$AE$17)</f>
        <v>#VALUE!</v>
      </c>
    </row>
    <row r="829" spans="2:12" x14ac:dyDescent="0.3">
      <c r="B829">
        <v>204</v>
      </c>
      <c r="D829" s="15">
        <f t="shared" si="24"/>
        <v>306306.30630630633</v>
      </c>
      <c r="E829" s="18" cm="1">
        <f t="array" ref="E829">ABCCob($O$10,$P$10,$Q$10,$D829/$AE$10)</f>
        <v>0.66437539949909197</v>
      </c>
      <c r="F829" s="18" cm="1">
        <f t="array" ref="F829">ABCCob($O$11,$P$11,$Q$11,$D829/$AE$11)</f>
        <v>0.31614630642660402</v>
      </c>
      <c r="G829" s="18" cm="1">
        <f t="array" ref="G829">ABCCob($O$12,$P$12,$Q$12,$D829/$AE$12)</f>
        <v>0.20615050443583505</v>
      </c>
      <c r="H829" s="18" cm="1">
        <f t="array" ref="H829">ABCCob($O$13,$P$13,$Q$13,$D829/$AE$13)</f>
        <v>9.392947097178124E-2</v>
      </c>
      <c r="I829" s="18" t="e" cm="1">
        <f t="array" ref="I829">ABCCob($O$14,$P$14,$Q$14,$D829/$AE$14)</f>
        <v>#VALUE!</v>
      </c>
      <c r="J829" s="18" t="e" cm="1">
        <f t="array" ref="J829">ABCCob($O$15,$P$15,$Q$15,$D829/$AE$15)</f>
        <v>#VALUE!</v>
      </c>
      <c r="K829" s="18" t="e" cm="1">
        <f t="array" ref="K829">ABCCob($O$16,$P$16,$Q$16,$D829/$AE$16)</f>
        <v>#VALUE!</v>
      </c>
      <c r="L829" s="18" t="e" cm="1">
        <f t="array" ref="L829">ABCCob($O$17,$P$17,$Q$17,$D829/$AE$17)</f>
        <v>#VALUE!</v>
      </c>
    </row>
    <row r="830" spans="2:12" x14ac:dyDescent="0.3">
      <c r="B830">
        <v>203</v>
      </c>
      <c r="D830" s="15">
        <f t="shared" si="24"/>
        <v>304804.80480480479</v>
      </c>
      <c r="E830" s="18" cm="1">
        <f t="array" ref="E830">ABCCob($O$10,$P$10,$Q$10,$D830/$AE$10)</f>
        <v>0.6637042409198417</v>
      </c>
      <c r="F830" s="18" cm="1">
        <f t="array" ref="F830">ABCCob($O$11,$P$11,$Q$11,$D830/$AE$11)</f>
        <v>0.31527413210048488</v>
      </c>
      <c r="G830" s="18" cm="1">
        <f t="array" ref="G830">ABCCob($O$12,$P$12,$Q$12,$D830/$AE$12)</f>
        <v>0.205480100511231</v>
      </c>
      <c r="H830" s="18" cm="1">
        <f t="array" ref="H830">ABCCob($O$13,$P$13,$Q$13,$D830/$AE$13)</f>
        <v>9.3708066360792888E-2</v>
      </c>
      <c r="I830" s="18" t="e" cm="1">
        <f t="array" ref="I830">ABCCob($O$14,$P$14,$Q$14,$D830/$AE$14)</f>
        <v>#VALUE!</v>
      </c>
      <c r="J830" s="18" t="e" cm="1">
        <f t="array" ref="J830">ABCCob($O$15,$P$15,$Q$15,$D830/$AE$15)</f>
        <v>#VALUE!</v>
      </c>
      <c r="K830" s="18" t="e" cm="1">
        <f t="array" ref="K830">ABCCob($O$16,$P$16,$Q$16,$D830/$AE$16)</f>
        <v>#VALUE!</v>
      </c>
      <c r="L830" s="18" t="e" cm="1">
        <f t="array" ref="L830">ABCCob($O$17,$P$17,$Q$17,$D830/$AE$17)</f>
        <v>#VALUE!</v>
      </c>
    </row>
    <row r="831" spans="2:12" x14ac:dyDescent="0.3">
      <c r="B831">
        <v>202</v>
      </c>
      <c r="D831" s="15">
        <f t="shared" si="24"/>
        <v>303303.30330330331</v>
      </c>
      <c r="E831" s="18" cm="1">
        <f t="array" ref="E831">ABCCob($O$10,$P$10,$Q$10,$D831/$AE$10)</f>
        <v>0.66302811259283623</v>
      </c>
      <c r="F831" s="18" cm="1">
        <f t="array" ref="F831">ABCCob($O$11,$P$11,$Q$11,$D831/$AE$11)</f>
        <v>0.31439818340008374</v>
      </c>
      <c r="G831" s="18" cm="1">
        <f t="array" ref="G831">ABCCob($O$12,$P$12,$Q$12,$D831/$AE$12)</f>
        <v>0.20480686315918761</v>
      </c>
      <c r="H831" s="18" cm="1">
        <f t="array" ref="H831">ABCCob($O$13,$P$13,$Q$13,$D831/$AE$13)</f>
        <v>9.3485586571850604E-2</v>
      </c>
      <c r="I831" s="18" t="e" cm="1">
        <f t="array" ref="I831">ABCCob($O$14,$P$14,$Q$14,$D831/$AE$14)</f>
        <v>#VALUE!</v>
      </c>
      <c r="J831" s="18" t="e" cm="1">
        <f t="array" ref="J831">ABCCob($O$15,$P$15,$Q$15,$D831/$AE$15)</f>
        <v>#VALUE!</v>
      </c>
      <c r="K831" s="18" t="e" cm="1">
        <f t="array" ref="K831">ABCCob($O$16,$P$16,$Q$16,$D831/$AE$16)</f>
        <v>#VALUE!</v>
      </c>
      <c r="L831" s="18" t="e" cm="1">
        <f t="array" ref="L831">ABCCob($O$17,$P$17,$Q$17,$D831/$AE$17)</f>
        <v>#VALUE!</v>
      </c>
    </row>
    <row r="832" spans="2:12" x14ac:dyDescent="0.3">
      <c r="B832">
        <v>201</v>
      </c>
      <c r="D832" s="15">
        <f t="shared" si="24"/>
        <v>301801.80180180178</v>
      </c>
      <c r="E832" s="18" cm="1">
        <f t="array" ref="E832">ABCCob($O$10,$P$10,$Q$10,$D832/$AE$10)</f>
        <v>0.66234695767572238</v>
      </c>
      <c r="F832" s="18" cm="1">
        <f t="array" ref="F832">ABCCob($O$11,$P$11,$Q$11,$D832/$AE$11)</f>
        <v>0.31351843581849487</v>
      </c>
      <c r="G832" s="18" cm="1">
        <f t="array" ref="G832">ABCCob($O$12,$P$12,$Q$12,$D832/$AE$12)</f>
        <v>0.2041307776903071</v>
      </c>
      <c r="H832" s="18" cm="1">
        <f t="array" ref="H832">ABCCob($O$13,$P$13,$Q$13,$D832/$AE$13)</f>
        <v>9.3262023461677876E-2</v>
      </c>
      <c r="I832" s="18" t="e" cm="1">
        <f t="array" ref="I832">ABCCob($O$14,$P$14,$Q$14,$D832/$AE$14)</f>
        <v>#VALUE!</v>
      </c>
      <c r="J832" s="18" t="e" cm="1">
        <f t="array" ref="J832">ABCCob($O$15,$P$15,$Q$15,$D832/$AE$15)</f>
        <v>#VALUE!</v>
      </c>
      <c r="K832" s="18" t="e" cm="1">
        <f t="array" ref="K832">ABCCob($O$16,$P$16,$Q$16,$D832/$AE$16)</f>
        <v>#VALUE!</v>
      </c>
      <c r="L832" s="18" t="e" cm="1">
        <f t="array" ref="L832">ABCCob($O$17,$P$17,$Q$17,$D832/$AE$17)</f>
        <v>#VALUE!</v>
      </c>
    </row>
    <row r="833" spans="2:12" x14ac:dyDescent="0.3">
      <c r="B833">
        <v>200</v>
      </c>
      <c r="D833" s="15">
        <f t="shared" si="24"/>
        <v>300300.3003003003</v>
      </c>
      <c r="E833" s="18" cm="1">
        <f t="array" ref="E833">ABCCob($O$10,$P$10,$Q$10,$D833/$AE$10)</f>
        <v>0.66166071844210494</v>
      </c>
      <c r="F833" s="18" cm="1">
        <f t="array" ref="F833">ABCCob($O$11,$P$11,$Q$11,$D833/$AE$11)</f>
        <v>0.3126348646366584</v>
      </c>
      <c r="G833" s="18" cm="1">
        <f t="array" ref="G833">ABCCob($O$12,$P$12,$Q$12,$D833/$AE$12)</f>
        <v>0.20345182935169417</v>
      </c>
      <c r="H833" s="18" cm="1">
        <f t="array" ref="H833">ABCCob($O$13,$P$13,$Q$13,$D833/$AE$13)</f>
        <v>9.3037368801737186E-2</v>
      </c>
      <c r="I833" s="18" t="e" cm="1">
        <f t="array" ref="I833">ABCCob($O$14,$P$14,$Q$14,$D833/$AE$14)</f>
        <v>#VALUE!</v>
      </c>
      <c r="J833" s="18" t="e" cm="1">
        <f t="array" ref="J833">ABCCob($O$15,$P$15,$Q$15,$D833/$AE$15)</f>
        <v>#VALUE!</v>
      </c>
      <c r="K833" s="18" t="e" cm="1">
        <f t="array" ref="K833">ABCCob($O$16,$P$16,$Q$16,$D833/$AE$16)</f>
        <v>#VALUE!</v>
      </c>
      <c r="L833" s="18" t="e" cm="1">
        <f t="array" ref="L833">ABCCob($O$17,$P$17,$Q$17,$D833/$AE$17)</f>
        <v>#VALUE!</v>
      </c>
    </row>
    <row r="834" spans="2:12" x14ac:dyDescent="0.3">
      <c r="B834">
        <v>199</v>
      </c>
      <c r="D834" s="15">
        <f t="shared" si="24"/>
        <v>298798.79879879882</v>
      </c>
      <c r="E834" s="18" cm="1">
        <f t="array" ref="E834">ABCCob($O$10,$P$10,$Q$10,$D834/$AE$10)</f>
        <v>0.66096933626409216</v>
      </c>
      <c r="F834" s="18" cm="1">
        <f t="array" ref="F834">ABCCob($O$11,$P$11,$Q$11,$D834/$AE$11)</f>
        <v>0.31174744492106632</v>
      </c>
      <c r="G834" s="18" cm="1">
        <f t="array" ref="G834">ABCCob($O$12,$P$12,$Q$12,$D834/$AE$12)</f>
        <v>0.2027700033273627</v>
      </c>
      <c r="H834" s="18" cm="1">
        <f t="array" ref="H834">ABCCob($O$13,$P$13,$Q$13,$D834/$AE$13)</f>
        <v>9.281161427707052E-2</v>
      </c>
      <c r="I834" s="18" t="e" cm="1">
        <f t="array" ref="I834">ABCCob($O$14,$P$14,$Q$14,$D834/$AE$14)</f>
        <v>#VALUE!</v>
      </c>
      <c r="J834" s="18" t="e" cm="1">
        <f t="array" ref="J834">ABCCob($O$15,$P$15,$Q$15,$D834/$AE$15)</f>
        <v>#VALUE!</v>
      </c>
      <c r="K834" s="18" t="e" cm="1">
        <f t="array" ref="K834">ABCCob($O$16,$P$16,$Q$16,$D834/$AE$16)</f>
        <v>#VALUE!</v>
      </c>
      <c r="L834" s="18" t="e" cm="1">
        <f t="array" ref="L834">ABCCob($O$17,$P$17,$Q$17,$D834/$AE$17)</f>
        <v>#VALUE!</v>
      </c>
    </row>
    <row r="835" spans="2:12" x14ac:dyDescent="0.3">
      <c r="B835">
        <v>198</v>
      </c>
      <c r="D835" s="15">
        <f t="shared" si="24"/>
        <v>297297.29729729728</v>
      </c>
      <c r="E835" s="18" cm="1">
        <f t="array" ref="E835">ABCCob($O$10,$P$10,$Q$10,$D835/$AE$10)</f>
        <v>0.66027275159442012</v>
      </c>
      <c r="F835" s="18" cm="1">
        <f t="array" ref="F835">ABCCob($O$11,$P$11,$Q$11,$D835/$AE$11)</f>
        <v>0.31085615152143919</v>
      </c>
      <c r="G835" s="18" cm="1">
        <f t="array" ref="G835">ABCCob($O$12,$P$12,$Q$12,$D835/$AE$12)</f>
        <v>0.20208528473866827</v>
      </c>
      <c r="H835" s="18" cm="1">
        <f t="array" ref="H835">ABCCob($O$13,$P$13,$Q$13,$D835/$AE$13)</f>
        <v>9.2584751485120395E-2</v>
      </c>
      <c r="I835" s="18" t="e" cm="1">
        <f t="array" ref="I835">ABCCob($O$14,$P$14,$Q$14,$D835/$AE$14)</f>
        <v>#VALUE!</v>
      </c>
      <c r="J835" s="18" t="e" cm="1">
        <f t="array" ref="J835">ABCCob($O$15,$P$15,$Q$15,$D835/$AE$15)</f>
        <v>#VALUE!</v>
      </c>
      <c r="K835" s="18" t="e" cm="1">
        <f t="array" ref="K835">ABCCob($O$16,$P$16,$Q$16,$D835/$AE$16)</f>
        <v>#VALUE!</v>
      </c>
      <c r="L835" s="18" t="e" cm="1">
        <f t="array" ref="L835">ABCCob($O$17,$P$17,$Q$17,$D835/$AE$17)</f>
        <v>#VALUE!</v>
      </c>
    </row>
    <row r="836" spans="2:12" x14ac:dyDescent="0.3">
      <c r="B836">
        <v>197</v>
      </c>
      <c r="D836" s="15">
        <f t="shared" si="24"/>
        <v>295795.7957957958</v>
      </c>
      <c r="E836" s="18" cm="1">
        <f t="array" ref="E836">ABCCob($O$10,$P$10,$Q$10,$D836/$AE$10)</f>
        <v>0.65957090394814732</v>
      </c>
      <c r="F836" s="18" cm="1">
        <f t="array" ref="F836">ABCCob($O$11,$P$11,$Q$11,$D836/$AE$11)</f>
        <v>0.30996095906837318</v>
      </c>
      <c r="G836" s="18" cm="1">
        <f t="array" ref="G836">ABCCob($O$12,$P$12,$Q$12,$D836/$AE$12)</f>
        <v>0.20139765864476811</v>
      </c>
      <c r="H836" s="18" cm="1">
        <f t="array" ref="H836">ABCCob($O$13,$P$13,$Q$13,$D836/$AE$13)</f>
        <v>9.2356771934530735E-2</v>
      </c>
      <c r="I836" s="18" t="e" cm="1">
        <f t="array" ref="I836">ABCCob($O$14,$P$14,$Q$14,$D836/$AE$14)</f>
        <v>#VALUE!</v>
      </c>
      <c r="J836" s="18" t="e" cm="1">
        <f t="array" ref="J836">ABCCob($O$15,$P$15,$Q$15,$D836/$AE$15)</f>
        <v>#VALUE!</v>
      </c>
      <c r="K836" s="18" t="e" cm="1">
        <f t="array" ref="K836">ABCCob($O$16,$P$16,$Q$16,$D836/$AE$16)</f>
        <v>#VALUE!</v>
      </c>
      <c r="L836" s="18" t="e" cm="1">
        <f t="array" ref="L836">ABCCob($O$17,$P$17,$Q$17,$D836/$AE$17)</f>
        <v>#VALUE!</v>
      </c>
    </row>
    <row r="837" spans="2:12" x14ac:dyDescent="0.3">
      <c r="B837">
        <v>196</v>
      </c>
      <c r="D837" s="15">
        <f t="shared" si="24"/>
        <v>294294.29429429426</v>
      </c>
      <c r="E837" s="18" cm="1">
        <f t="array" ref="E837">ABCCob($O$10,$P$10,$Q$10,$D837/$AE$10)</f>
        <v>0.65886373188390535</v>
      </c>
      <c r="F837" s="18" cm="1">
        <f t="array" ref="F837">ABCCob($O$11,$P$11,$Q$11,$D837/$AE$11)</f>
        <v>0.30906184197095538</v>
      </c>
      <c r="G837" s="18" cm="1">
        <f t="array" ref="G837">ABCCob($O$12,$P$12,$Q$12,$D837/$AE$12)</f>
        <v>0.20070711004310832</v>
      </c>
      <c r="H837" s="18" cm="1">
        <f t="array" ref="H837">ABCCob($O$13,$P$13,$Q$13,$D837/$AE$13)</f>
        <v>9.212766704392697E-2</v>
      </c>
      <c r="I837" s="18" t="e" cm="1">
        <f t="array" ref="I837">ABCCob($O$14,$P$14,$Q$14,$D837/$AE$14)</f>
        <v>#VALUE!</v>
      </c>
      <c r="J837" s="18" t="e" cm="1">
        <f t="array" ref="J837">ABCCob($O$15,$P$15,$Q$15,$D837/$AE$15)</f>
        <v>#VALUE!</v>
      </c>
      <c r="K837" s="18" t="e" cm="1">
        <f t="array" ref="K837">ABCCob($O$16,$P$16,$Q$16,$D837/$AE$16)</f>
        <v>#VALUE!</v>
      </c>
      <c r="L837" s="18" t="e" cm="1">
        <f t="array" ref="L837">ABCCob($O$17,$P$17,$Q$17,$D837/$AE$17)</f>
        <v>#VALUE!</v>
      </c>
    </row>
    <row r="838" spans="2:12" x14ac:dyDescent="0.3">
      <c r="B838">
        <v>195</v>
      </c>
      <c r="D838" s="15">
        <f t="shared" si="24"/>
        <v>292792.79279279278</v>
      </c>
      <c r="E838" s="18" cm="1">
        <f t="array" ref="E838">ABCCob($O$10,$P$10,$Q$10,$D838/$AE$10)</f>
        <v>0.65815117298469372</v>
      </c>
      <c r="F838" s="18" cm="1">
        <f t="array" ref="F838">ABCCob($O$11,$P$11,$Q$11,$D838/$AE$11)</f>
        <v>0.30815877441434908</v>
      </c>
      <c r="G838" s="18" cm="1">
        <f t="array" ref="G838">ABCCob($O$12,$P$12,$Q$12,$D838/$AE$12)</f>
        <v>0.20001362386994068</v>
      </c>
      <c r="H838" s="18" cm="1">
        <f t="array" ref="H838">ABCCob($O$13,$P$13,$Q$13,$D838/$AE$13)</f>
        <v>9.1897428140675336E-2</v>
      </c>
      <c r="I838" s="18" t="e" cm="1">
        <f t="array" ref="I838">ABCCob($O$14,$P$14,$Q$14,$D838/$AE$14)</f>
        <v>#VALUE!</v>
      </c>
      <c r="J838" s="18" t="e" cm="1">
        <f t="array" ref="J838">ABCCob($O$15,$P$15,$Q$15,$D838/$AE$15)</f>
        <v>#VALUE!</v>
      </c>
      <c r="K838" s="18" t="e" cm="1">
        <f t="array" ref="K838">ABCCob($O$16,$P$16,$Q$16,$D838/$AE$16)</f>
        <v>#VALUE!</v>
      </c>
      <c r="L838" s="18" t="e" cm="1">
        <f t="array" ref="L838">ABCCob($O$17,$P$17,$Q$17,$D838/$AE$17)</f>
        <v>#VALUE!</v>
      </c>
    </row>
    <row r="839" spans="2:12" x14ac:dyDescent="0.3">
      <c r="B839">
        <v>194</v>
      </c>
      <c r="D839" s="15">
        <f t="shared" si="24"/>
        <v>291291.2912912913</v>
      </c>
      <c r="E839" s="18" cm="1">
        <f t="array" ref="E839">ABCCob($O$10,$P$10,$Q$10,$D839/$AE$10)</f>
        <v>0.65743316383820516</v>
      </c>
      <c r="F839" s="18" cm="1">
        <f t="array" ref="F839">ABCCob($O$11,$P$11,$Q$11,$D839/$AE$11)</f>
        <v>0.30725173035734721</v>
      </c>
      <c r="G839" s="18" cm="1">
        <f t="array" ref="G839">ABCCob($O$12,$P$12,$Q$12,$D839/$AE$12)</f>
        <v>0.19931718500086837</v>
      </c>
      <c r="H839" s="18" cm="1">
        <f t="array" ref="H839">ABCCob($O$13,$P$13,$Q$13,$D839/$AE$13)</f>
        <v>9.1666046459620634E-2</v>
      </c>
      <c r="I839" s="18" t="e" cm="1">
        <f t="array" ref="I839">ABCCob($O$14,$P$14,$Q$14,$D839/$AE$14)</f>
        <v>#VALUE!</v>
      </c>
      <c r="J839" s="18" t="e" cm="1">
        <f t="array" ref="J839">ABCCob($O$15,$P$15,$Q$15,$D839/$AE$15)</f>
        <v>#VALUE!</v>
      </c>
      <c r="K839" s="18" t="e" cm="1">
        <f t="array" ref="K839">ABCCob($O$16,$P$16,$Q$16,$D839/$AE$16)</f>
        <v>#VALUE!</v>
      </c>
      <c r="L839" s="18" t="e" cm="1">
        <f t="array" ref="L839">ABCCob($O$17,$P$17,$Q$17,$D839/$AE$17)</f>
        <v>#VALUE!</v>
      </c>
    </row>
    <row r="840" spans="2:12" x14ac:dyDescent="0.3">
      <c r="B840">
        <v>193</v>
      </c>
      <c r="D840" s="15">
        <f t="shared" si="24"/>
        <v>289789.78978978982</v>
      </c>
      <c r="E840" s="18" cm="1">
        <f t="array" ref="E840">ABCCob($O$10,$P$10,$Q$10,$D840/$AE$10)</f>
        <v>0.65670964001666854</v>
      </c>
      <c r="F840" s="18" cm="1">
        <f t="array" ref="F840">ABCCob($O$11,$P$11,$Q$11,$D840/$AE$11)</f>
        <v>0.3063406835298938</v>
      </c>
      <c r="G840" s="18" cm="1">
        <f t="array" ref="G840">ABCCob($O$12,$P$12,$Q$12,$D840/$AE$12)</f>
        <v>0.19861777825142318</v>
      </c>
      <c r="H840" s="18" cm="1">
        <f t="array" ref="H840">ABCCob($O$13,$P$13,$Q$13,$D840/$AE$13)</f>
        <v>9.1433513141802134E-2</v>
      </c>
      <c r="I840" s="18" t="e" cm="1">
        <f t="array" ref="I840">ABCCob($O$14,$P$14,$Q$14,$D840/$AE$14)</f>
        <v>#VALUE!</v>
      </c>
      <c r="J840" s="18" t="e" cm="1">
        <f t="array" ref="J840">ABCCob($O$15,$P$15,$Q$15,$D840/$AE$15)</f>
        <v>#VALUE!</v>
      </c>
      <c r="K840" s="18" t="e" cm="1">
        <f t="array" ref="K840">ABCCob($O$16,$P$16,$Q$16,$D840/$AE$16)</f>
        <v>#VALUE!</v>
      </c>
      <c r="L840" s="18" t="e" cm="1">
        <f t="array" ref="L840">ABCCob($O$17,$P$17,$Q$17,$D840/$AE$17)</f>
        <v>#VALUE!</v>
      </c>
    </row>
    <row r="841" spans="2:12" x14ac:dyDescent="0.3">
      <c r="B841">
        <v>192</v>
      </c>
      <c r="D841" s="15">
        <f t="shared" si="24"/>
        <v>288288.28828828828</v>
      </c>
      <c r="E841" s="18" cm="1">
        <f t="array" ref="E841">ABCCob($O$10,$P$10,$Q$10,$D841/$AE$10)</f>
        <v>0.65598053605619555</v>
      </c>
      <c r="F841" s="18" cm="1">
        <f t="array" ref="F841">ABCCob($O$11,$P$11,$Q$11,$D841/$AE$11)</f>
        <v>0.3054256074305729</v>
      </c>
      <c r="G841" s="18" cm="1">
        <f t="array" ref="G841">ABCCob($O$12,$P$12,$Q$12,$D841/$AE$12)</f>
        <v>0.19791538837767378</v>
      </c>
      <c r="H841" s="18" cm="1">
        <f t="array" ref="H841">ABCCob($O$13,$P$13,$Q$13,$D841/$AE$13)</f>
        <v>9.1199819233147017E-2</v>
      </c>
      <c r="I841" s="18" t="e" cm="1">
        <f t="array" ref="I841">ABCCob($O$14,$P$14,$Q$14,$D841/$AE$14)</f>
        <v>#VALUE!</v>
      </c>
      <c r="J841" s="18" t="e" cm="1">
        <f t="array" ref="J841">ABCCob($O$15,$P$15,$Q$15,$D841/$AE$15)</f>
        <v>#VALUE!</v>
      </c>
      <c r="K841" s="18" t="e" cm="1">
        <f t="array" ref="K841">ABCCob($O$16,$P$16,$Q$16,$D841/$AE$16)</f>
        <v>#VALUE!</v>
      </c>
      <c r="L841" s="18" t="e" cm="1">
        <f t="array" ref="L841">ABCCob($O$17,$P$17,$Q$17,$D841/$AE$17)</f>
        <v>#VALUE!</v>
      </c>
    </row>
    <row r="842" spans="2:12" x14ac:dyDescent="0.3">
      <c r="B842">
        <v>191</v>
      </c>
      <c r="D842" s="15">
        <f t="shared" si="24"/>
        <v>286786.7867867868</v>
      </c>
      <c r="E842" s="18" cm="1">
        <f t="array" ref="E842">ABCCob($O$10,$P$10,$Q$10,$D842/$AE$10)</f>
        <v>0.65524578543561518</v>
      </c>
      <c r="F842" s="18" cm="1">
        <f t="array" ref="F842">ABCCob($O$11,$P$11,$Q$11,$D842/$AE$11)</f>
        <v>0.30450647532406466</v>
      </c>
      <c r="G842" s="18" cm="1">
        <f t="array" ref="G842">ABCCob($O$12,$P$12,$Q$12,$D842/$AE$12)</f>
        <v>0.19721000007686712</v>
      </c>
      <c r="H842" s="18" cm="1">
        <f t="array" ref="H842">ABCCob($O$13,$P$13,$Q$13,$D842/$AE$13)</f>
        <v>9.0964955683141197E-2</v>
      </c>
      <c r="I842" s="18" t="e" cm="1">
        <f t="array" ref="I842">ABCCob($O$14,$P$14,$Q$14,$D842/$AE$14)</f>
        <v>#VALUE!</v>
      </c>
      <c r="J842" s="18" t="e" cm="1">
        <f t="array" ref="J842">ABCCob($O$15,$P$15,$Q$15,$D842/$AE$15)</f>
        <v>#VALUE!</v>
      </c>
      <c r="K842" s="18" t="e" cm="1">
        <f t="array" ref="K842">ABCCob($O$16,$P$16,$Q$16,$D842/$AE$16)</f>
        <v>#VALUE!</v>
      </c>
      <c r="L842" s="18" t="e" cm="1">
        <f t="array" ref="L842">ABCCob($O$17,$P$17,$Q$17,$D842/$AE$17)</f>
        <v>#VALUE!</v>
      </c>
    </row>
    <row r="843" spans="2:12" x14ac:dyDescent="0.3">
      <c r="B843">
        <v>190</v>
      </c>
      <c r="D843" s="15">
        <f t="shared" si="24"/>
        <v>285285.28528528527</v>
      </c>
      <c r="E843" s="18" cm="1">
        <f t="array" ref="E843">ABCCob($O$10,$P$10,$Q$10,$D843/$AE$10)</f>
        <v>0.65450532055478317</v>
      </c>
      <c r="F843" s="18" cm="1">
        <f t="array" ref="F843">ABCCob($O$11,$P$11,$Q$11,$D843/$AE$11)</f>
        <v>0.30358326023856774</v>
      </c>
      <c r="G843" s="18" cm="1">
        <f t="array" ref="G843">ABCCob($O$12,$P$12,$Q$12,$D843/$AE$12)</f>
        <v>0.19650159798810343</v>
      </c>
      <c r="H843" s="18" cm="1">
        <f t="array" ref="H843">ABCCob($O$13,$P$13,$Q$13,$D843/$AE$13)</f>
        <v>9.0728913343476478E-2</v>
      </c>
      <c r="I843" s="18" t="e" cm="1">
        <f t="array" ref="I843">ABCCob($O$14,$P$14,$Q$14,$D843/$AE$14)</f>
        <v>#VALUE!</v>
      </c>
      <c r="J843" s="18" t="e" cm="1">
        <f t="array" ref="J843">ABCCob($O$15,$P$15,$Q$15,$D843/$AE$15)</f>
        <v>#VALUE!</v>
      </c>
      <c r="K843" s="18" t="e" cm="1">
        <f t="array" ref="K843">ABCCob($O$16,$P$16,$Q$16,$D843/$AE$16)</f>
        <v>#VALUE!</v>
      </c>
      <c r="L843" s="18" t="e" cm="1">
        <f t="array" ref="L843">ABCCob($O$17,$P$17,$Q$17,$D843/$AE$17)</f>
        <v>#VALUE!</v>
      </c>
    </row>
    <row r="844" spans="2:12" x14ac:dyDescent="0.3">
      <c r="B844">
        <v>189</v>
      </c>
      <c r="D844" s="15">
        <f t="shared" si="24"/>
        <v>283783.78378378379</v>
      </c>
      <c r="E844" s="18" cm="1">
        <f t="array" ref="E844">ABCCob($O$10,$P$10,$Q$10,$D844/$AE$10)</f>
        <v>0.65375907271234912</v>
      </c>
      <c r="F844" s="18" cm="1">
        <f t="array" ref="F844">ABCCob($O$11,$P$11,$Q$11,$D844/$AE$11)</f>
        <v>0.30265593496318843</v>
      </c>
      <c r="G844" s="18" cm="1">
        <f t="array" ref="G844">ABCCob($O$12,$P$12,$Q$12,$D844/$AE$12)</f>
        <v>0.19579016669304633</v>
      </c>
      <c r="H844" s="18" cm="1">
        <f t="array" ref="H844">ABCCob($O$13,$P$13,$Q$13,$D844/$AE$13)</f>
        <v>9.0491682966674175E-2</v>
      </c>
      <c r="I844" s="18" t="e" cm="1">
        <f t="array" ref="I844">ABCCob($O$14,$P$14,$Q$14,$D844/$AE$14)</f>
        <v>#VALUE!</v>
      </c>
      <c r="J844" s="18" t="e" cm="1">
        <f t="array" ref="J844">ABCCob($O$15,$P$15,$Q$15,$D844/$AE$15)</f>
        <v>#VALUE!</v>
      </c>
      <c r="K844" s="18" t="e" cm="1">
        <f t="array" ref="K844">ABCCob($O$16,$P$16,$Q$16,$D844/$AE$16)</f>
        <v>#VALUE!</v>
      </c>
      <c r="L844" s="18" t="e" cm="1">
        <f t="array" ref="L844">ABCCob($O$17,$P$17,$Q$17,$D844/$AE$17)</f>
        <v>#VALUE!</v>
      </c>
    </row>
    <row r="845" spans="2:12" x14ac:dyDescent="0.3">
      <c r="B845">
        <v>188</v>
      </c>
      <c r="D845" s="15">
        <f t="shared" si="24"/>
        <v>282282.28228228231</v>
      </c>
      <c r="E845" s="18" cm="1">
        <f t="array" ref="E845">ABCCob($O$10,$P$10,$Q$10,$D845/$AE$10)</f>
        <v>0.65300697208296687</v>
      </c>
      <c r="F845" s="18" cm="1">
        <f t="array" ref="F845">ABCCob($O$11,$P$11,$Q$11,$D845/$AE$11)</f>
        <v>0.30172447204529407</v>
      </c>
      <c r="G845" s="18" cm="1">
        <f t="array" ref="G845">ABCCob($O$12,$P$12,$Q$12,$D845/$AE$12)</f>
        <v>0.19507569071666861</v>
      </c>
      <c r="H845" s="18" cm="1">
        <f t="array" ref="H845">ABCCob($O$13,$P$13,$Q$13,$D845/$AE$13)</f>
        <v>9.0253255204684177E-2</v>
      </c>
      <c r="I845" s="18" t="e" cm="1">
        <f t="array" ref="I845">ABCCob($O$14,$P$14,$Q$14,$D845/$AE$14)</f>
        <v>#VALUE!</v>
      </c>
      <c r="J845" s="18" t="e" cm="1">
        <f t="array" ref="J845">ABCCob($O$15,$P$15,$Q$15,$D845/$AE$15)</f>
        <v>#VALUE!</v>
      </c>
      <c r="K845" s="18" t="e" cm="1">
        <f t="array" ref="K845">ABCCob($O$16,$P$16,$Q$16,$D845/$AE$16)</f>
        <v>#VALUE!</v>
      </c>
      <c r="L845" s="18" t="e" cm="1">
        <f t="array" ref="L845">ABCCob($O$17,$P$17,$Q$17,$D845/$AE$17)</f>
        <v>#VALUE!</v>
      </c>
    </row>
    <row r="846" spans="2:12" x14ac:dyDescent="0.3">
      <c r="B846">
        <v>187</v>
      </c>
      <c r="D846" s="15">
        <f t="shared" si="24"/>
        <v>280780.78078078077</v>
      </c>
      <c r="E846" s="18" cm="1">
        <f t="array" ref="E846">ABCCob($O$10,$P$10,$Q$10,$D846/$AE$10)</f>
        <v>0.65224894769393005</v>
      </c>
      <c r="F846" s="18" cm="1">
        <f t="array" ref="F846">ABCCob($O$11,$P$11,$Q$11,$D846/$AE$11)</f>
        <v>0.3007888437878326</v>
      </c>
      <c r="G846" s="18" cm="1">
        <f t="array" ref="G846">ABCCob($O$12,$P$12,$Q$12,$D846/$AE$12)</f>
        <v>0.19435815452803543</v>
      </c>
      <c r="H846" s="18" cm="1">
        <f t="array" ref="H846">ABCCob($O$13,$P$13,$Q$13,$D846/$AE$13)</f>
        <v>9.0013620607459294E-2</v>
      </c>
      <c r="I846" s="18" t="e" cm="1">
        <f t="array" ref="I846">ABCCob($O$14,$P$14,$Q$14,$D846/$AE$14)</f>
        <v>#VALUE!</v>
      </c>
      <c r="J846" s="18" t="e" cm="1">
        <f t="array" ref="J846">ABCCob($O$15,$P$15,$Q$15,$D846/$AE$15)</f>
        <v>#VALUE!</v>
      </c>
      <c r="K846" s="18" t="e" cm="1">
        <f t="array" ref="K846">ABCCob($O$16,$P$16,$Q$16,$D846/$AE$16)</f>
        <v>#VALUE!</v>
      </c>
      <c r="L846" s="18" t="e" cm="1">
        <f t="array" ref="L846">ABCCob($O$17,$P$17,$Q$17,$D846/$AE$17)</f>
        <v>#VALUE!</v>
      </c>
    </row>
    <row r="847" spans="2:12" x14ac:dyDescent="0.3">
      <c r="B847">
        <v>186</v>
      </c>
      <c r="D847" s="15">
        <f t="shared" si="24"/>
        <v>279279.27927927929</v>
      </c>
      <c r="E847" s="18" cm="1">
        <f t="array" ref="E847">ABCCob($O$10,$P$10,$Q$10,$D847/$AE$10)</f>
        <v>0.65148492740121711</v>
      </c>
      <c r="F847" s="18" cm="1">
        <f t="array" ref="F847">ABCCob($O$11,$P$11,$Q$11,$D847/$AE$11)</f>
        <v>0.29984902224661619</v>
      </c>
      <c r="G847" s="18" cm="1">
        <f t="array" ref="G847">ABCCob($O$12,$P$12,$Q$12,$D847/$AE$12)</f>
        <v>0.19363754254112592</v>
      </c>
      <c r="H847" s="18" cm="1">
        <f t="array" ref="H847">ABCCob($O$13,$P$13,$Q$13,$D847/$AE$13)</f>
        <v>8.9772769621503989E-2</v>
      </c>
      <c r="I847" s="18" t="e" cm="1">
        <f t="array" ref="I847">ABCCob($O$14,$P$14,$Q$14,$D847/$AE$14)</f>
        <v>#VALUE!</v>
      </c>
      <c r="J847" s="18" t="e" cm="1">
        <f t="array" ref="J847">ABCCob($O$15,$P$15,$Q$15,$D847/$AE$15)</f>
        <v>#VALUE!</v>
      </c>
      <c r="K847" s="18" t="e" cm="1">
        <f t="array" ref="K847">ABCCob($O$16,$P$16,$Q$16,$D847/$AE$16)</f>
        <v>#VALUE!</v>
      </c>
      <c r="L847" s="18" t="e" cm="1">
        <f t="array" ref="L847">ABCCob($O$17,$P$17,$Q$17,$D847/$AE$17)</f>
        <v>#VALUE!</v>
      </c>
    </row>
    <row r="848" spans="2:12" x14ac:dyDescent="0.3">
      <c r="B848">
        <v>185</v>
      </c>
      <c r="D848" s="15">
        <f t="shared" si="24"/>
        <v>277777.77777777775</v>
      </c>
      <c r="E848" s="18" cm="1">
        <f t="array" ref="E848">ABCCob($O$10,$P$10,$Q$10,$D848/$AE$10)</f>
        <v>0.65071483786492723</v>
      </c>
      <c r="F848" s="18" cm="1">
        <f t="array" ref="F848">ABCCob($O$11,$P$11,$Q$11,$D848/$AE$11)</f>
        <v>0.29890497922756826</v>
      </c>
      <c r="G848" s="18" cm="1">
        <f t="array" ref="G848">ABCCob($O$12,$P$12,$Q$12,$D848/$AE$12)</f>
        <v>0.19291383911569421</v>
      </c>
      <c r="H848" s="18" cm="1">
        <f t="array" ref="H848">ABCCob($O$13,$P$13,$Q$13,$D848/$AE$13)</f>
        <v>8.9530692588397312E-2</v>
      </c>
      <c r="I848" s="18" t="e" cm="1">
        <f t="array" ref="I848">ABCCob($O$14,$P$14,$Q$14,$D848/$AE$14)</f>
        <v>#VALUE!</v>
      </c>
      <c r="J848" s="18" t="e" cm="1">
        <f t="array" ref="J848">ABCCob($O$15,$P$15,$Q$15,$D848/$AE$15)</f>
        <v>#VALUE!</v>
      </c>
      <c r="K848" s="18" t="e" cm="1">
        <f t="array" ref="K848">ABCCob($O$16,$P$16,$Q$16,$D848/$AE$16)</f>
        <v>#VALUE!</v>
      </c>
      <c r="L848" s="18" t="e" cm="1">
        <f t="array" ref="L848">ABCCob($O$17,$P$17,$Q$17,$D848/$AE$17)</f>
        <v>#VALUE!</v>
      </c>
    </row>
    <row r="849" spans="2:12" x14ac:dyDescent="0.3">
      <c r="B849">
        <v>184</v>
      </c>
      <c r="D849" s="15">
        <f t="shared" si="24"/>
        <v>276276.27627627627</v>
      </c>
      <c r="E849" s="18" cm="1">
        <f t="array" ref="E849">ABCCob($O$10,$P$10,$Q$10,$D849/$AE$10)</f>
        <v>0.64993860452408958</v>
      </c>
      <c r="F849" s="18" cm="1">
        <f t="array" ref="F849">ABCCob($O$11,$P$11,$Q$11,$D849/$AE$11)</f>
        <v>0.29795668628393479</v>
      </c>
      <c r="G849" s="18" cm="1">
        <f t="array" ref="G849">ABCCob($O$12,$P$12,$Q$12,$D849/$AE$12)</f>
        <v>0.19218702855817166</v>
      </c>
      <c r="H849" s="18" cm="1">
        <f t="array" ref="H849">ABCCob($O$13,$P$13,$Q$13,$D849/$AE$13)</f>
        <v>8.9287379743289153E-2</v>
      </c>
      <c r="I849" s="18" t="e" cm="1">
        <f t="array" ref="I849">ABCCob($O$14,$P$14,$Q$14,$D849/$AE$14)</f>
        <v>#VALUE!</v>
      </c>
      <c r="J849" s="18" t="e" cm="1">
        <f t="array" ref="J849">ABCCob($O$15,$P$15,$Q$15,$D849/$AE$15)</f>
        <v>#VALUE!</v>
      </c>
      <c r="K849" s="18" t="e" cm="1">
        <f t="array" ref="K849">ABCCob($O$16,$P$16,$Q$16,$D849/$AE$16)</f>
        <v>#VALUE!</v>
      </c>
      <c r="L849" s="18" t="e" cm="1">
        <f t="array" ref="L849">ABCCob($O$17,$P$17,$Q$17,$D849/$AE$17)</f>
        <v>#VALUE!</v>
      </c>
    </row>
    <row r="850" spans="2:12" x14ac:dyDescent="0.3">
      <c r="B850">
        <v>183</v>
      </c>
      <c r="D850" s="15">
        <f t="shared" si="24"/>
        <v>274774.77477477479</v>
      </c>
      <c r="E850" s="18" cm="1">
        <f t="array" ref="E850">ABCCob($O$10,$P$10,$Q$10,$D850/$AE$10)</f>
        <v>0.64915615157082573</v>
      </c>
      <c r="F850" s="18" cm="1">
        <f t="array" ref="F850">ABCCob($O$11,$P$11,$Q$11,$D850/$AE$11)</f>
        <v>0.2970041147134575</v>
      </c>
      <c r="G850" s="18" cm="1">
        <f t="array" ref="G850">ABCCob($O$12,$P$12,$Q$12,$D850/$AE$12)</f>
        <v>0.19145709512261089</v>
      </c>
      <c r="H850" s="18" cm="1">
        <f t="array" ref="H850">ABCCob($O$13,$P$13,$Q$13,$D850/$AE$13)</f>
        <v>8.9042821213369344E-2</v>
      </c>
      <c r="I850" s="18" t="e" cm="1">
        <f t="array" ref="I850">ABCCob($O$14,$P$14,$Q$14,$D850/$AE$14)</f>
        <v>#VALUE!</v>
      </c>
      <c r="J850" s="18" t="e" cm="1">
        <f t="array" ref="J850">ABCCob($O$15,$P$15,$Q$15,$D850/$AE$15)</f>
        <v>#VALUE!</v>
      </c>
      <c r="K850" s="18" t="e" cm="1">
        <f t="array" ref="K850">ABCCob($O$16,$P$16,$Q$16,$D850/$AE$16)</f>
        <v>#VALUE!</v>
      </c>
      <c r="L850" s="18" t="e" cm="1">
        <f t="array" ref="L850">ABCCob($O$17,$P$17,$Q$17,$D850/$AE$17)</f>
        <v>#VALUE!</v>
      </c>
    </row>
    <row r="851" spans="2:12" x14ac:dyDescent="0.3">
      <c r="B851">
        <v>182</v>
      </c>
      <c r="D851" s="15">
        <f t="shared" si="24"/>
        <v>273273.27327327325</v>
      </c>
      <c r="E851" s="18" cm="1">
        <f t="array" ref="E851">ABCCob($O$10,$P$10,$Q$10,$D851/$AE$10)</f>
        <v>0.64836740192384756</v>
      </c>
      <c r="F851" s="18" cm="1">
        <f t="array" ref="F851">ABCCob($O$11,$P$11,$Q$11,$D851/$AE$11)</f>
        <v>0.29604723555550994</v>
      </c>
      <c r="G851" s="18" cm="1">
        <f t="array" ref="G851">ABCCob($O$12,$P$12,$Q$12,$D851/$AE$12)</f>
        <v>0.19072402301167371</v>
      </c>
      <c r="H851" s="18" cm="1">
        <f t="array" ref="H851">ABCCob($O$13,$P$13,$Q$13,$D851/$AE$13)</f>
        <v>8.8797007016309146E-2</v>
      </c>
      <c r="I851" s="18" t="e" cm="1">
        <f t="array" ref="I851">ABCCob($O$14,$P$14,$Q$14,$D851/$AE$14)</f>
        <v>#VALUE!</v>
      </c>
      <c r="J851" s="18" t="e" cm="1">
        <f t="array" ref="J851">ABCCob($O$15,$P$15,$Q$15,$D851/$AE$15)</f>
        <v>#VALUE!</v>
      </c>
      <c r="K851" s="18" t="e" cm="1">
        <f t="array" ref="K851">ABCCob($O$16,$P$16,$Q$16,$D851/$AE$16)</f>
        <v>#VALUE!</v>
      </c>
      <c r="L851" s="18" t="e" cm="1">
        <f t="array" ref="L851">ABCCob($O$17,$P$17,$Q$17,$D851/$AE$17)</f>
        <v>#VALUE!</v>
      </c>
    </row>
    <row r="852" spans="2:12" x14ac:dyDescent="0.3">
      <c r="B852">
        <v>181</v>
      </c>
      <c r="D852" s="15">
        <f t="shared" si="24"/>
        <v>271771.77177177178</v>
      </c>
      <c r="E852" s="18" cm="1">
        <f t="array" ref="E852">ABCCob($O$10,$P$10,$Q$10,$D852/$AE$10)</f>
        <v>0.64757227720126842</v>
      </c>
      <c r="F852" s="18" cm="1">
        <f t="array" ref="F852">ABCCob($O$11,$P$11,$Q$11,$D852/$AE$11)</f>
        <v>0.29508601958819497</v>
      </c>
      <c r="G852" s="18" cm="1">
        <f t="array" ref="G852">ABCCob($O$12,$P$12,$Q$12,$D852/$AE$12)</f>
        <v>0.18998779637766414</v>
      </c>
      <c r="H852" s="18" cm="1">
        <f t="array" ref="H852">ABCCob($O$13,$P$13,$Q$13,$D852/$AE$13)</f>
        <v>8.8549927058674177E-2</v>
      </c>
      <c r="I852" s="18" t="e" cm="1">
        <f t="array" ref="I852">ABCCob($O$14,$P$14,$Q$14,$D852/$AE$14)</f>
        <v>#VALUE!</v>
      </c>
      <c r="J852" s="18" t="e" cm="1">
        <f t="array" ref="J852">ABCCob($O$15,$P$15,$Q$15,$D852/$AE$15)</f>
        <v>#VALUE!</v>
      </c>
      <c r="K852" s="18" t="e" cm="1">
        <f t="array" ref="K852">ABCCob($O$16,$P$16,$Q$16,$D852/$AE$16)</f>
        <v>#VALUE!</v>
      </c>
      <c r="L852" s="18" t="e" cm="1">
        <f t="array" ref="L852">ABCCob($O$17,$P$17,$Q$17,$D852/$AE$17)</f>
        <v>#VALUE!</v>
      </c>
    </row>
    <row r="853" spans="2:12" x14ac:dyDescent="0.3">
      <c r="B853">
        <v>180</v>
      </c>
      <c r="D853" s="15">
        <f t="shared" si="24"/>
        <v>270270.27027027024</v>
      </c>
      <c r="E853" s="18" cm="1">
        <f t="array" ref="E853">ABCCob($O$10,$P$10,$Q$10,$D853/$AE$10)</f>
        <v>0.64677069769270823</v>
      </c>
      <c r="F853" s="18" cm="1">
        <f t="array" ref="F853">ABCCob($O$11,$P$11,$Q$11,$D853/$AE$11)</f>
        <v>0.29412043732540266</v>
      </c>
      <c r="G853" s="18" cm="1">
        <f t="array" ref="G853">ABCCob($O$12,$P$12,$Q$12,$D853/$AE$12)</f>
        <v>0.18924839932360735</v>
      </c>
      <c r="H853" s="18" cm="1">
        <f t="array" ref="H853">ABCCob($O$13,$P$13,$Q$13,$D853/$AE$13)</f>
        <v>8.8301571134308449E-2</v>
      </c>
      <c r="I853" s="18" t="e" cm="1">
        <f t="array" ref="I853">ABCCob($O$14,$P$14,$Q$14,$D853/$AE$14)</f>
        <v>#VALUE!</v>
      </c>
      <c r="J853" s="18" t="e" cm="1">
        <f t="array" ref="J853">ABCCob($O$15,$P$15,$Q$15,$D853/$AE$15)</f>
        <v>#VALUE!</v>
      </c>
      <c r="K853" s="18" t="e" cm="1">
        <f t="array" ref="K853">ABCCob($O$16,$P$16,$Q$16,$D853/$AE$16)</f>
        <v>#VALUE!</v>
      </c>
      <c r="L853" s="18" t="e" cm="1">
        <f t="array" ref="L853">ABCCob($O$17,$P$17,$Q$17,$D853/$AE$17)</f>
        <v>#VALUE!</v>
      </c>
    </row>
    <row r="854" spans="2:12" x14ac:dyDescent="0.3">
      <c r="B854">
        <v>179</v>
      </c>
      <c r="D854" s="15">
        <f t="shared" si="24"/>
        <v>268768.76876876876</v>
      </c>
      <c r="E854" s="18" cm="1">
        <f t="array" ref="E854">ABCCob($O$10,$P$10,$Q$10,$D854/$AE$10)</f>
        <v>0.64596258233066883</v>
      </c>
      <c r="F854" s="18" cm="1">
        <f t="array" ref="F854">ABCCob($O$11,$P$11,$Q$11,$D854/$AE$11)</f>
        <v>0.29315045901382997</v>
      </c>
      <c r="G854" s="18" cm="1">
        <f t="array" ref="G854">ABCCob($O$12,$P$12,$Q$12,$D854/$AE$12)</f>
        <v>0.18850581590437712</v>
      </c>
      <c r="H854" s="18" cm="1">
        <f t="array" ref="H854">ABCCob($O$13,$P$13,$Q$13,$D854/$AE$13)</f>
        <v>8.8051928922688802E-2</v>
      </c>
      <c r="I854" s="18" t="e" cm="1">
        <f t="array" ref="I854">ABCCob($O$14,$P$14,$Q$14,$D854/$AE$14)</f>
        <v>#VALUE!</v>
      </c>
      <c r="J854" s="18" t="e" cm="1">
        <f t="array" ref="J854">ABCCob($O$15,$P$15,$Q$15,$D854/$AE$15)</f>
        <v>#VALUE!</v>
      </c>
      <c r="K854" s="18" t="e" cm="1">
        <f t="array" ref="K854">ABCCob($O$16,$P$16,$Q$16,$D854/$AE$16)</f>
        <v>#VALUE!</v>
      </c>
      <c r="L854" s="18" t="e" cm="1">
        <f t="array" ref="L854">ABCCob($O$17,$P$17,$Q$17,$D854/$AE$17)</f>
        <v>#VALUE!</v>
      </c>
    </row>
    <row r="855" spans="2:12" x14ac:dyDescent="0.3">
      <c r="B855">
        <v>178</v>
      </c>
      <c r="D855" s="15">
        <f t="shared" si="24"/>
        <v>267267.26726726728</v>
      </c>
      <c r="E855" s="18" cm="1">
        <f t="array" ref="E855">ABCCob($O$10,$P$10,$Q$10,$D855/$AE$10)</f>
        <v>0.64514784866115971</v>
      </c>
      <c r="F855" s="18" cm="1">
        <f t="array" ref="F855">ABCCob($O$11,$P$11,$Q$11,$D855/$AE$11)</f>
        <v>0.29217605462995883</v>
      </c>
      <c r="G855" s="18" cm="1">
        <f t="array" ref="G855">ABCCob($O$12,$P$12,$Q$12,$D855/$AE$12)</f>
        <v>0.18776003012787248</v>
      </c>
      <c r="H855" s="18" cm="1">
        <f t="array" ref="H855">ABCCob($O$13,$P$13,$Q$13,$D855/$AE$13)</f>
        <v>8.7800989987248765E-2</v>
      </c>
      <c r="I855" s="18" t="e" cm="1">
        <f t="array" ref="I855">ABCCob($O$14,$P$14,$Q$14,$D855/$AE$14)</f>
        <v>#VALUE!</v>
      </c>
      <c r="J855" s="18" t="e" cm="1">
        <f t="array" ref="J855">ABCCob($O$15,$P$15,$Q$15,$D855/$AE$15)</f>
        <v>#VALUE!</v>
      </c>
      <c r="K855" s="18" t="e" cm="1">
        <f t="array" ref="K855">ABCCob($O$16,$P$16,$Q$16,$D855/$AE$16)</f>
        <v>#VALUE!</v>
      </c>
      <c r="L855" s="18" t="e" cm="1">
        <f t="array" ref="L855">ABCCob($O$17,$P$17,$Q$17,$D855/$AE$17)</f>
        <v>#VALUE!</v>
      </c>
    </row>
    <row r="856" spans="2:12" x14ac:dyDescent="0.3">
      <c r="B856">
        <v>177</v>
      </c>
      <c r="D856" s="15">
        <f t="shared" si="24"/>
        <v>265765.7657657658</v>
      </c>
      <c r="E856" s="18" cm="1">
        <f t="array" ref="E856">ABCCob($O$10,$P$10,$Q$10,$D856/$AE$10)</f>
        <v>0.64432641281354852</v>
      </c>
      <c r="F856" s="18" cm="1">
        <f t="array" ref="F856">ABCCob($O$11,$P$11,$Q$11,$D856/$AE$11)</f>
        <v>0.29119719387699439</v>
      </c>
      <c r="G856" s="18" cm="1">
        <f t="array" ref="G856">ABCCob($O$12,$P$12,$Q$12,$D856/$AE$12)</f>
        <v>0.18701102595624536</v>
      </c>
      <c r="H856" s="18" cm="1">
        <f t="array" ref="H856">ABCCob($O$13,$P$13,$Q$13,$D856/$AE$13)</f>
        <v>8.7548743773671694E-2</v>
      </c>
      <c r="I856" s="18" t="e" cm="1">
        <f t="array" ref="I856">ABCCob($O$14,$P$14,$Q$14,$D856/$AE$14)</f>
        <v>#VALUE!</v>
      </c>
      <c r="J856" s="18" t="e" cm="1">
        <f t="array" ref="J856">ABCCob($O$15,$P$15,$Q$15,$D856/$AE$15)</f>
        <v>#VALUE!</v>
      </c>
      <c r="K856" s="18" t="e" cm="1">
        <f t="array" ref="K856">ABCCob($O$16,$P$16,$Q$16,$D856/$AE$16)</f>
        <v>#VALUE!</v>
      </c>
      <c r="L856" s="18" t="e" cm="1">
        <f t="array" ref="L856">ABCCob($O$17,$P$17,$Q$17,$D856/$AE$17)</f>
        <v>#VALUE!</v>
      </c>
    </row>
    <row r="857" spans="2:12" x14ac:dyDescent="0.3">
      <c r="B857">
        <v>176</v>
      </c>
      <c r="D857" s="15">
        <f t="shared" si="24"/>
        <v>264264.26426426426</v>
      </c>
      <c r="E857" s="18" cm="1">
        <f t="array" ref="E857">ABCCob($O$10,$P$10,$Q$10,$D857/$AE$10)</f>
        <v>0.6434981894696129</v>
      </c>
      <c r="F857" s="18" cm="1">
        <f t="array" ref="F857">ABCCob($O$11,$P$11,$Q$11,$D857/$AE$11)</f>
        <v>0.29021384618176121</v>
      </c>
      <c r="G857" s="18" cm="1">
        <f t="array" ref="G857">ABCCob($O$12,$P$12,$Q$12,$D857/$AE$12)</f>
        <v>0.18625878730718118</v>
      </c>
      <c r="H857" s="18" cm="1">
        <f t="array" ref="H857">ABCCob($O$13,$P$13,$Q$13,$D857/$AE$13)</f>
        <v>8.7295179608151904E-2</v>
      </c>
      <c r="I857" s="18" t="e" cm="1">
        <f t="array" ref="I857">ABCCob($O$14,$P$14,$Q$14,$D857/$AE$14)</f>
        <v>#VALUE!</v>
      </c>
      <c r="J857" s="18" t="e" cm="1">
        <f t="array" ref="J857">ABCCob($O$15,$P$15,$Q$15,$D857/$AE$15)</f>
        <v>#VALUE!</v>
      </c>
      <c r="K857" s="18" t="e" cm="1">
        <f t="array" ref="K857">ABCCob($O$16,$P$16,$Q$16,$D857/$AE$16)</f>
        <v>#VALUE!</v>
      </c>
      <c r="L857" s="18" t="e" cm="1">
        <f t="array" ref="L857">ABCCob($O$17,$P$17,$Q$17,$D857/$AE$17)</f>
        <v>#VALUE!</v>
      </c>
    </row>
    <row r="858" spans="2:12" x14ac:dyDescent="0.3">
      <c r="B858">
        <v>175</v>
      </c>
      <c r="D858" s="15">
        <f t="shared" si="24"/>
        <v>262762.76276276278</v>
      </c>
      <c r="E858" s="18" cm="1">
        <f t="array" ref="E858">ABCCob($O$10,$P$10,$Q$10,$D858/$AE$10)</f>
        <v>0.64266309183176951</v>
      </c>
      <c r="F858" s="18" cm="1">
        <f t="array" ref="F858">ABCCob($O$11,$P$11,$Q$11,$D858/$AE$11)</f>
        <v>0.28922598069155769</v>
      </c>
      <c r="G858" s="18" cm="1">
        <f t="array" ref="G858">ABCCob($O$12,$P$12,$Q$12,$D858/$AE$12)</f>
        <v>0.18550329805523391</v>
      </c>
      <c r="H858" s="18" cm="1">
        <f t="array" ref="H858">ABCCob($O$13,$P$13,$Q$13,$D858/$AE$13)</f>
        <v>8.7040286695623595E-2</v>
      </c>
      <c r="I858" s="18" t="e" cm="1">
        <f t="array" ref="I858">ABCCob($O$14,$P$14,$Q$14,$D858/$AE$14)</f>
        <v>#VALUE!</v>
      </c>
      <c r="J858" s="18" t="e" cm="1">
        <f t="array" ref="J858">ABCCob($O$15,$P$15,$Q$15,$D858/$AE$15)</f>
        <v>#VALUE!</v>
      </c>
      <c r="K858" s="18" t="e" cm="1">
        <f t="array" ref="K858">ABCCob($O$16,$P$16,$Q$16,$D858/$AE$16)</f>
        <v>#VALUE!</v>
      </c>
      <c r="L858" s="18" t="e" cm="1">
        <f t="array" ref="L858">ABCCob($O$17,$P$17,$Q$17,$D858/$AE$17)</f>
        <v>#VALUE!</v>
      </c>
    </row>
    <row r="859" spans="2:12" x14ac:dyDescent="0.3">
      <c r="B859">
        <v>174</v>
      </c>
      <c r="D859" s="15">
        <f t="shared" si="24"/>
        <v>261261.26126126124</v>
      </c>
      <c r="E859" s="18" cm="1">
        <f t="array" ref="E859">ABCCob($O$10,$P$10,$Q$10,$D859/$AE$10)</f>
        <v>0.64182103159045278</v>
      </c>
      <c r="F859" s="18" cm="1">
        <f t="array" ref="F859">ABCCob($O$11,$P$11,$Q$11,$D859/$AE$11)</f>
        <v>0.2882335662709678</v>
      </c>
      <c r="G859" s="18" cm="1">
        <f t="array" ref="G859">ABCCob($O$12,$P$12,$Q$12,$D859/$AE$12)</f>
        <v>0.184744542033217</v>
      </c>
      <c r="H859" s="18" cm="1">
        <f t="array" ref="H859">ABCCob($O$13,$P$13,$Q$13,$D859/$AE$13)</f>
        <v>8.6784054117956227E-2</v>
      </c>
      <c r="I859" s="18" t="e" cm="1">
        <f t="array" ref="I859">ABCCob($O$14,$P$14,$Q$14,$D859/$AE$14)</f>
        <v>#VALUE!</v>
      </c>
      <c r="J859" s="18" t="e" cm="1">
        <f t="array" ref="J859">ABCCob($O$15,$P$15,$Q$15,$D859/$AE$15)</f>
        <v>#VALUE!</v>
      </c>
      <c r="K859" s="18" t="e" cm="1">
        <f t="array" ref="K859">ABCCob($O$16,$P$16,$Q$16,$D859/$AE$16)</f>
        <v>#VALUE!</v>
      </c>
      <c r="L859" s="18" t="e" cm="1">
        <f t="array" ref="L859">ABCCob($O$17,$P$17,$Q$17,$D859/$AE$17)</f>
        <v>#VALUE!</v>
      </c>
    </row>
    <row r="860" spans="2:12" x14ac:dyDescent="0.3">
      <c r="B860">
        <v>173</v>
      </c>
      <c r="D860" s="15">
        <f t="shared" si="24"/>
        <v>259759.75975975976</v>
      </c>
      <c r="E860" s="18" cm="1">
        <f t="array" ref="E860">ABCCob($O$10,$P$10,$Q$10,$D860/$AE$10)</f>
        <v>0.64097191889061811</v>
      </c>
      <c r="F860" s="18" cm="1">
        <f t="array" ref="F860">ABCCob($O$11,$P$11,$Q$11,$D860/$AE$11)</f>
        <v>0.28723657149862891</v>
      </c>
      <c r="G860" s="18" cm="1">
        <f t="array" ref="G860">ABCCob($O$12,$P$12,$Q$12,$D860/$AE$12)</f>
        <v>0.18398250303365268</v>
      </c>
      <c r="H860" s="18" cm="1">
        <f t="array" ref="H860">ABCCob($O$13,$P$13,$Q$13,$D860/$AE$13)</f>
        <v>8.6526470832116356E-2</v>
      </c>
      <c r="I860" s="18" t="e" cm="1">
        <f t="array" ref="I860">ABCCob($O$14,$P$14,$Q$14,$D860/$AE$14)</f>
        <v>#VALUE!</v>
      </c>
      <c r="J860" s="18" t="e" cm="1">
        <f t="array" ref="J860">ABCCob($O$15,$P$15,$Q$15,$D860/$AE$15)</f>
        <v>#VALUE!</v>
      </c>
      <c r="K860" s="18" t="e" cm="1">
        <f t="array" ref="K860">ABCCob($O$16,$P$16,$Q$16,$D860/$AE$16)</f>
        <v>#VALUE!</v>
      </c>
      <c r="L860" s="18" t="e" cm="1">
        <f t="array" ref="L860">ABCCob($O$17,$P$17,$Q$17,$D860/$AE$17)</f>
        <v>#VALUE!</v>
      </c>
    </row>
    <row r="861" spans="2:12" x14ac:dyDescent="0.3">
      <c r="B861">
        <v>172</v>
      </c>
      <c r="D861" s="15">
        <f t="shared" si="24"/>
        <v>258258.25825825825</v>
      </c>
      <c r="E861" s="18" cm="1">
        <f t="array" ref="E861">ABCCob($O$10,$P$10,$Q$10,$D861/$AE$10)</f>
        <v>0.6401156622973404</v>
      </c>
      <c r="F861" s="18" cm="1">
        <f t="array" ref="F861">ABCCob($O$11,$P$11,$Q$11,$D861/$AE$11)</f>
        <v>0.28623496466395593</v>
      </c>
      <c r="G861" s="18" cm="1">
        <f t="array" ref="G861">ABCCob($O$12,$P$12,$Q$12,$D861/$AE$12)</f>
        <v>0.18321716481028086</v>
      </c>
      <c r="H861" s="18" cm="1">
        <f t="array" ref="H861">ABCCob($O$13,$P$13,$Q$13,$D861/$AE$13)</f>
        <v>8.6267525668294154E-2</v>
      </c>
      <c r="I861" s="18" t="e" cm="1">
        <f t="array" ref="I861">ABCCob($O$14,$P$14,$Q$14,$D861/$AE$14)</f>
        <v>#VALUE!</v>
      </c>
      <c r="J861" s="18" t="e" cm="1">
        <f t="array" ref="J861">ABCCob($O$15,$P$15,$Q$15,$D861/$AE$15)</f>
        <v>#VALUE!</v>
      </c>
      <c r="K861" s="18" t="e" cm="1">
        <f t="array" ref="K861">ABCCob($O$16,$P$16,$Q$16,$D861/$AE$16)</f>
        <v>#VALUE!</v>
      </c>
      <c r="L861" s="18" t="e" cm="1">
        <f t="array" ref="L861">ABCCob($O$17,$P$17,$Q$17,$D861/$AE$17)</f>
        <v>#VALUE!</v>
      </c>
    </row>
    <row r="862" spans="2:12" x14ac:dyDescent="0.3">
      <c r="B862">
        <v>171</v>
      </c>
      <c r="D862" s="15">
        <f t="shared" si="24"/>
        <v>256756.75675675675</v>
      </c>
      <c r="E862" s="18" cm="1">
        <f t="array" ref="E862">ABCCob($O$10,$P$10,$Q$10,$D862/$AE$10)</f>
        <v>0.6392521687604793</v>
      </c>
      <c r="F862" s="18" cm="1">
        <f t="array" ref="F862">ABCCob($O$11,$P$11,$Q$11,$D862/$AE$11)</f>
        <v>0.28522871376382081</v>
      </c>
      <c r="G862" s="18" cm="1">
        <f t="array" ref="G862">ABCCob($O$12,$P$12,$Q$12,$D862/$AE$12)</f>
        <v>0.18244851107963014</v>
      </c>
      <c r="H862" s="18" cm="1">
        <f t="array" ref="H862">ABCCob($O$13,$P$13,$Q$13,$D862/$AE$13)</f>
        <v>8.6007207327994856E-2</v>
      </c>
      <c r="I862" s="18" t="e" cm="1">
        <f t="array" ref="I862">ABCCob($O$14,$P$14,$Q$14,$D862/$AE$14)</f>
        <v>#VALUE!</v>
      </c>
      <c r="J862" s="18" t="e" cm="1">
        <f t="array" ref="J862">ABCCob($O$15,$P$15,$Q$15,$D862/$AE$15)</f>
        <v>#VALUE!</v>
      </c>
      <c r="K862" s="18" t="e" cm="1">
        <f t="array" ref="K862">ABCCob($O$16,$P$16,$Q$16,$D862/$AE$16)</f>
        <v>#VALUE!</v>
      </c>
      <c r="L862" s="18" t="e" cm="1">
        <f t="array" ref="L862">ABCCob($O$17,$P$17,$Q$17,$D862/$AE$17)</f>
        <v>#VALUE!</v>
      </c>
    </row>
    <row r="863" spans="2:12" x14ac:dyDescent="0.3">
      <c r="B863">
        <v>170</v>
      </c>
      <c r="D863" s="15">
        <f t="shared" si="24"/>
        <v>255255.25525525524</v>
      </c>
      <c r="E863" s="18" cm="1">
        <f t="array" ref="E863">ABCCob($O$10,$P$10,$Q$10,$D863/$AE$10)</f>
        <v>0.63838134357838261</v>
      </c>
      <c r="F863" s="18" cm="1">
        <f t="array" ref="F863">ABCCob($O$11,$P$11,$Q$11,$D863/$AE$11)</f>
        <v>0.28421778649918578</v>
      </c>
      <c r="G863" s="18" cm="1">
        <f t="array" ref="G863">ABCCob($O$12,$P$12,$Q$12,$D863/$AE$12)</f>
        <v>0.1816765255226524</v>
      </c>
      <c r="H863" s="18" cm="1">
        <f t="array" ref="H863">ABCCob($O$13,$P$13,$Q$13,$D863/$AE$13)</f>
        <v>8.5745504382093371E-2</v>
      </c>
      <c r="I863" s="18" t="e" cm="1">
        <f t="array" ref="I863">ABCCob($O$14,$P$14,$Q$14,$D863/$AE$14)</f>
        <v>#VALUE!</v>
      </c>
      <c r="J863" s="18" t="e" cm="1">
        <f t="array" ref="J863">ABCCob($O$15,$P$15,$Q$15,$D863/$AE$15)</f>
        <v>#VALUE!</v>
      </c>
      <c r="K863" s="18" t="e" cm="1">
        <f t="array" ref="K863">ABCCob($O$16,$P$16,$Q$16,$D863/$AE$16)</f>
        <v>#VALUE!</v>
      </c>
      <c r="L863" s="18" t="e" cm="1">
        <f t="array" ref="L863">ABCCob($O$17,$P$17,$Q$17,$D863/$AE$17)</f>
        <v>#VALUE!</v>
      </c>
    </row>
    <row r="864" spans="2:12" x14ac:dyDescent="0.3">
      <c r="B864">
        <v>169</v>
      </c>
      <c r="D864" s="15">
        <f t="shared" si="24"/>
        <v>253753.75375375373</v>
      </c>
      <c r="E864" s="18" cm="1">
        <f t="array" ref="E864">ABCCob($O$10,$P$10,$Q$10,$D864/$AE$10)</f>
        <v>0.63750309036059405</v>
      </c>
      <c r="F864" s="18" cm="1">
        <f t="array" ref="F864">ABCCob($O$11,$P$11,$Q$11,$D864/$AE$11)</f>
        <v>0.28320215027169116</v>
      </c>
      <c r="G864" s="18" cm="1">
        <f t="array" ref="G864">ABCCob($O$12,$P$12,$Q$12,$D864/$AE$12)</f>
        <v>0.18090119178642355</v>
      </c>
      <c r="H864" s="18" cm="1">
        <f t="array" ref="H864">ABCCob($O$13,$P$13,$Q$13,$D864/$AE$13)</f>
        <v>8.5482405268851799E-2</v>
      </c>
      <c r="I864" s="18" t="e" cm="1">
        <f t="array" ref="I864">ABCCob($O$14,$P$14,$Q$14,$D864/$AE$14)</f>
        <v>#VALUE!</v>
      </c>
      <c r="J864" s="18" t="e" cm="1">
        <f t="array" ref="J864">ABCCob($O$15,$P$15,$Q$15,$D864/$AE$15)</f>
        <v>#VALUE!</v>
      </c>
      <c r="K864" s="18" t="e" cm="1">
        <f t="array" ref="K864">ABCCob($O$16,$P$16,$Q$16,$D864/$AE$16)</f>
        <v>#VALUE!</v>
      </c>
      <c r="L864" s="18" t="e" cm="1">
        <f t="array" ref="L864">ABCCob($O$17,$P$17,$Q$17,$D864/$AE$17)</f>
        <v>#VALUE!</v>
      </c>
    </row>
    <row r="865" spans="2:12" x14ac:dyDescent="0.3">
      <c r="B865">
        <v>168</v>
      </c>
      <c r="D865" s="15">
        <f t="shared" si="24"/>
        <v>252252.25225225228</v>
      </c>
      <c r="E865" s="18" cm="1">
        <f t="array" ref="E865">ABCCob($O$10,$P$10,$Q$10,$D865/$AE$10)</f>
        <v>0.636617310989536</v>
      </c>
      <c r="F865" s="18" cm="1">
        <f t="array" ref="F865">ABCCob($O$11,$P$11,$Q$11,$D865/$AE$11)</f>
        <v>0.28218177218019574</v>
      </c>
      <c r="G865" s="18" cm="1">
        <f t="array" ref="G865">ABCCob($O$12,$P$12,$Q$12,$D865/$AE$12)</f>
        <v>0.18012249348591194</v>
      </c>
      <c r="H865" s="18" cm="1">
        <f t="array" ref="H865">ABCCob($O$13,$P$13,$Q$13,$D865/$AE$13)</f>
        <v>8.5217898291898714E-2</v>
      </c>
      <c r="I865" s="18" t="e" cm="1">
        <f t="array" ref="I865">ABCCob($O$14,$P$14,$Q$14,$D865/$AE$14)</f>
        <v>#VALUE!</v>
      </c>
      <c r="J865" s="18" t="e" cm="1">
        <f t="array" ref="J865">ABCCob($O$15,$P$15,$Q$15,$D865/$AE$15)</f>
        <v>#VALUE!</v>
      </c>
      <c r="K865" s="18" t="e" cm="1">
        <f t="array" ref="K865">ABCCob($O$16,$P$16,$Q$16,$D865/$AE$16)</f>
        <v>#VALUE!</v>
      </c>
      <c r="L865" s="18" t="e" cm="1">
        <f t="array" ref="L865">ABCCob($O$17,$P$17,$Q$17,$D865/$AE$17)</f>
        <v>#VALUE!</v>
      </c>
    </row>
    <row r="866" spans="2:12" x14ac:dyDescent="0.3">
      <c r="B866">
        <v>167</v>
      </c>
      <c r="D866" s="15">
        <f t="shared" ref="D866:D929" si="25">(B866/$B$34)*$R$6</f>
        <v>250750.75075075077</v>
      </c>
      <c r="E866" s="18" cm="1">
        <f t="array" ref="E866">ABCCob($O$10,$P$10,$Q$10,$D866/$AE$10)</f>
        <v>0.63572390558113212</v>
      </c>
      <c r="F866" s="18" cm="1">
        <f t="array" ref="F866">ABCCob($O$11,$P$11,$Q$11,$D866/$AE$11)</f>
        <v>0.28115661901726968</v>
      </c>
      <c r="G866" s="18" cm="1">
        <f t="array" ref="G866">ABCCob($O$12,$P$12,$Q$12,$D866/$AE$12)</f>
        <v>0.17934041420581751</v>
      </c>
      <c r="H866" s="18" cm="1">
        <f t="array" ref="H866">ABCCob($O$13,$P$13,$Q$13,$D866/$AE$13)</f>
        <v>8.4951971618169309E-2</v>
      </c>
      <c r="I866" s="18" t="e" cm="1">
        <f t="array" ref="I866">ABCCob($O$14,$P$14,$Q$14,$D866/$AE$14)</f>
        <v>#VALUE!</v>
      </c>
      <c r="J866" s="18" t="e" cm="1">
        <f t="array" ref="J866">ABCCob($O$15,$P$15,$Q$15,$D866/$AE$15)</f>
        <v>#VALUE!</v>
      </c>
      <c r="K866" s="18" t="e" cm="1">
        <f t="array" ref="K866">ABCCob($O$16,$P$16,$Q$16,$D866/$AE$16)</f>
        <v>#VALUE!</v>
      </c>
      <c r="L866" s="18" t="e" cm="1">
        <f t="array" ref="L866">ABCCob($O$17,$P$17,$Q$17,$D866/$AE$17)</f>
        <v>#VALUE!</v>
      </c>
    </row>
    <row r="867" spans="2:12" x14ac:dyDescent="0.3">
      <c r="B867">
        <v>166</v>
      </c>
      <c r="D867" s="15">
        <f t="shared" si="25"/>
        <v>249249.24924924926</v>
      </c>
      <c r="E867" s="18" cm="1">
        <f t="array" ref="E867">ABCCob($O$10,$P$10,$Q$10,$D867/$AE$10)</f>
        <v>0.6348227724443356</v>
      </c>
      <c r="F867" s="18" cm="1">
        <f t="array" ref="F867">ABCCob($O$11,$P$11,$Q$11,$D867/$AE$11)</f>
        <v>0.28012665726563868</v>
      </c>
      <c r="G867" s="18" cm="1">
        <f t="array" ref="G867">ABCCob($O$12,$P$12,$Q$12,$D867/$AE$12)</f>
        <v>0.17855493750248311</v>
      </c>
      <c r="H867" s="18" cm="1">
        <f t="array" ref="H867">ABCCob($O$13,$P$13,$Q$13,$D867/$AE$13)</f>
        <v>8.4684613275805537E-2</v>
      </c>
      <c r="I867" s="18" t="e" cm="1">
        <f t="array" ref="I867">ABCCob($O$14,$P$14,$Q$14,$D867/$AE$14)</f>
        <v>#VALUE!</v>
      </c>
      <c r="J867" s="18" t="e" cm="1">
        <f t="array" ref="J867">ABCCob($O$15,$P$15,$Q$15,$D867/$AE$15)</f>
        <v>#VALUE!</v>
      </c>
      <c r="K867" s="18" t="e" cm="1">
        <f t="array" ref="K867">ABCCob($O$16,$P$16,$Q$16,$D867/$AE$16)</f>
        <v>#VALUE!</v>
      </c>
      <c r="L867" s="18" t="e" cm="1">
        <f t="array" ref="L867">ABCCob($O$17,$P$17,$Q$17,$D867/$AE$17)</f>
        <v>#VALUE!</v>
      </c>
    </row>
    <row r="868" spans="2:12" x14ac:dyDescent="0.3">
      <c r="B868">
        <v>165</v>
      </c>
      <c r="D868" s="15">
        <f t="shared" si="25"/>
        <v>247747.74774774775</v>
      </c>
      <c r="E868" s="18" cm="1">
        <f t="array" ref="E868">ABCCob($O$10,$P$10,$Q$10,$D868/$AE$10)</f>
        <v>0.63391380803952657</v>
      </c>
      <c r="F868" s="18" cm="1">
        <f t="array" ref="F868">ABCCob($O$11,$P$11,$Q$11,$D868/$AE$11)</f>
        <v>0.27909185309457923</v>
      </c>
      <c r="G868" s="18" cm="1">
        <f t="array" ref="G868">ABCCob($O$12,$P$12,$Q$12,$D868/$AE$12)</f>
        <v>0.17776604690588088</v>
      </c>
      <c r="H868" s="18" cm="1">
        <f t="array" ref="H868">ABCCob($O$13,$P$13,$Q$13,$D868/$AE$13)</f>
        <v>8.4415811152015185E-2</v>
      </c>
      <c r="I868" s="18" t="e" cm="1">
        <f t="array" ref="I868">ABCCob($O$14,$P$14,$Q$14,$D868/$AE$14)</f>
        <v>#VALUE!</v>
      </c>
      <c r="J868" s="18" t="e" cm="1">
        <f t="array" ref="J868">ABCCob($O$15,$P$15,$Q$15,$D868/$AE$15)</f>
        <v>#VALUE!</v>
      </c>
      <c r="K868" s="18" t="e" cm="1">
        <f t="array" ref="K868">ABCCob($O$16,$P$16,$Q$16,$D868/$AE$16)</f>
        <v>#VALUE!</v>
      </c>
      <c r="L868" s="18" t="e" cm="1">
        <f t="array" ref="L868">ABCCob($O$17,$P$17,$Q$17,$D868/$AE$17)</f>
        <v>#VALUE!</v>
      </c>
    </row>
    <row r="869" spans="2:12" x14ac:dyDescent="0.3">
      <c r="B869">
        <v>164</v>
      </c>
      <c r="D869" s="15">
        <f t="shared" si="25"/>
        <v>246246.24624624624</v>
      </c>
      <c r="E869" s="18" cm="1">
        <f t="array" ref="E869">ABCCob($O$10,$P$10,$Q$10,$D869/$AE$10)</f>
        <v>0.63299690693574306</v>
      </c>
      <c r="F869" s="18" cm="1">
        <f t="array" ref="F869">ABCCob($O$11,$P$11,$Q$11,$D869/$AE$11)</f>
        <v>0.27805217235626362</v>
      </c>
      <c r="G869" s="18" cm="1">
        <f t="array" ref="G869">ABCCob($O$12,$P$12,$Q$12,$D869/$AE$12)</f>
        <v>0.17697372592167604</v>
      </c>
      <c r="H869" s="18" cm="1">
        <f t="array" ref="H869">ABCCob($O$13,$P$13,$Q$13,$D869/$AE$13)</f>
        <v>8.4145552990889078E-2</v>
      </c>
      <c r="I869" s="18" t="e" cm="1">
        <f t="array" ref="I869">ABCCob($O$14,$P$14,$Q$14,$D869/$AE$14)</f>
        <v>#VALUE!</v>
      </c>
      <c r="J869" s="18" t="e" cm="1">
        <f t="array" ref="J869">ABCCob($O$15,$P$15,$Q$15,$D869/$AE$15)</f>
        <v>#VALUE!</v>
      </c>
      <c r="K869" s="18" t="e" cm="1">
        <f t="array" ref="K869">ABCCob($O$16,$P$16,$Q$16,$D869/$AE$16)</f>
        <v>#VALUE!</v>
      </c>
      <c r="L869" s="18" t="e" cm="1">
        <f t="array" ref="L869">ABCCob($O$17,$P$17,$Q$17,$D869/$AE$17)</f>
        <v>#VALUE!</v>
      </c>
    </row>
    <row r="870" spans="2:12" x14ac:dyDescent="0.3">
      <c r="B870">
        <v>163</v>
      </c>
      <c r="D870" s="15">
        <f t="shared" si="25"/>
        <v>244744.74474474473</v>
      </c>
      <c r="E870" s="18" cm="1">
        <f t="array" ref="E870">ABCCob($O$10,$P$10,$Q$10,$D870/$AE$10)</f>
        <v>0.63207196176670388</v>
      </c>
      <c r="F870" s="18" cm="1">
        <f t="array" ref="F870">ABCCob($O$11,$P$11,$Q$11,$D870/$AE$11)</f>
        <v>0.27700758058205416</v>
      </c>
      <c r="G870" s="18" cm="1">
        <f t="array" ref="G870">ABCCob($O$12,$P$12,$Q$12,$D870/$AE$12)</f>
        <v>0.17617795803337036</v>
      </c>
      <c r="H870" s="18" cm="1">
        <f t="array" ref="H870">ABCCob($O$13,$P$13,$Q$13,$D870/$AE$13)</f>
        <v>8.3873826391174966E-2</v>
      </c>
      <c r="I870" s="18" t="e" cm="1">
        <f t="array" ref="I870">ABCCob($O$14,$P$14,$Q$14,$D870/$AE$14)</f>
        <v>#VALUE!</v>
      </c>
      <c r="J870" s="18" t="e" cm="1">
        <f t="array" ref="J870">ABCCob($O$15,$P$15,$Q$15,$D870/$AE$15)</f>
        <v>#VALUE!</v>
      </c>
      <c r="K870" s="18" t="e" cm="1">
        <f t="array" ref="K870">ABCCob($O$16,$P$16,$Q$16,$D870/$AE$16)</f>
        <v>#VALUE!</v>
      </c>
      <c r="L870" s="18" t="e" cm="1">
        <f t="array" ref="L870">ABCCob($O$17,$P$17,$Q$17,$D870/$AE$17)</f>
        <v>#VALUE!</v>
      </c>
    </row>
    <row r="871" spans="2:12" x14ac:dyDescent="0.3">
      <c r="B871">
        <v>162</v>
      </c>
      <c r="D871" s="15">
        <f t="shared" si="25"/>
        <v>243243.24324324325</v>
      </c>
      <c r="E871" s="18" cm="1">
        <f t="array" ref="E871">ABCCob($O$10,$P$10,$Q$10,$D871/$AE$10)</f>
        <v>0.63113886318558543</v>
      </c>
      <c r="F871" s="18" cm="1">
        <f t="array" ref="F871">ABCCob($O$11,$P$11,$Q$11,$D871/$AE$11)</f>
        <v>0.27595804297874593</v>
      </c>
      <c r="G871" s="18" cm="1">
        <f t="array" ref="G871">ABCCob($O$12,$P$12,$Q$12,$D871/$AE$12)</f>
        <v>0.17537872670452836</v>
      </c>
      <c r="H871" s="18" cm="1">
        <f t="array" ref="H871">ABCCob($O$13,$P$13,$Q$13,$D871/$AE$13)</f>
        <v>8.3600618804007598E-2</v>
      </c>
      <c r="I871" s="18" t="e" cm="1">
        <f t="array" ref="I871">ABCCob($O$14,$P$14,$Q$14,$D871/$AE$14)</f>
        <v>#VALUE!</v>
      </c>
      <c r="J871" s="18" t="e" cm="1">
        <f t="array" ref="J871">ABCCob($O$15,$P$15,$Q$15,$D871/$AE$15)</f>
        <v>#VALUE!</v>
      </c>
      <c r="K871" s="18" t="e" cm="1">
        <f t="array" ref="K871">ABCCob($O$16,$P$16,$Q$16,$D871/$AE$16)</f>
        <v>#VALUE!</v>
      </c>
      <c r="L871" s="18" t="e" cm="1">
        <f t="array" ref="L871">ABCCob($O$17,$P$17,$Q$17,$D871/$AE$17)</f>
        <v>#VALUE!</v>
      </c>
    </row>
    <row r="872" spans="2:12" x14ac:dyDescent="0.3">
      <c r="B872">
        <v>161</v>
      </c>
      <c r="D872" s="15">
        <f t="shared" si="25"/>
        <v>241741.74174174175</v>
      </c>
      <c r="E872" s="18" cm="1">
        <f t="array" ref="E872">ABCCob($O$10,$P$10,$Q$10,$D872/$AE$10)</f>
        <v>0.6301974998185097</v>
      </c>
      <c r="F872" s="18" cm="1">
        <f t="array" ref="F872">ABCCob($O$11,$P$11,$Q$11,$D872/$AE$11)</f>
        <v>0.27490352442475668</v>
      </c>
      <c r="G872" s="18" cm="1">
        <f t="array" ref="G872">ABCCob($O$12,$P$12,$Q$12,$D872/$AE$12)</f>
        <v>0.17457601538108858</v>
      </c>
      <c r="H872" s="18" cm="1">
        <f t="array" ref="H872">ABCCob($O$13,$P$13,$Q$13,$D872/$AE$13)</f>
        <v>8.3325917530593485E-2</v>
      </c>
      <c r="I872" s="18" t="e" cm="1">
        <f t="array" ref="I872">ABCCob($O$14,$P$14,$Q$14,$D872/$AE$14)</f>
        <v>#VALUE!</v>
      </c>
      <c r="J872" s="18" t="e" cm="1">
        <f t="array" ref="J872">ABCCob($O$15,$P$15,$Q$15,$D872/$AE$15)</f>
        <v>#VALUE!</v>
      </c>
      <c r="K872" s="18" t="e" cm="1">
        <f t="array" ref="K872">ABCCob($O$16,$P$16,$Q$16,$D872/$AE$16)</f>
        <v>#VALUE!</v>
      </c>
      <c r="L872" s="18" t="e" cm="1">
        <f t="array" ref="L872">ABCCob($O$17,$P$17,$Q$17,$D872/$AE$17)</f>
        <v>#VALUE!</v>
      </c>
    </row>
    <row r="873" spans="2:12" x14ac:dyDescent="0.3">
      <c r="B873">
        <v>160</v>
      </c>
      <c r="D873" s="15">
        <f t="shared" si="25"/>
        <v>240240.24024024024</v>
      </c>
      <c r="E873" s="18" cm="1">
        <f t="array" ref="E873">ABCCob($O$10,$P$10,$Q$10,$D873/$AE$10)</f>
        <v>0.62924775821669998</v>
      </c>
      <c r="F873" s="18" cm="1">
        <f t="array" ref="F873">ABCCob($O$11,$P$11,$Q$11,$D873/$AE$11)</f>
        <v>0.27384398946626393</v>
      </c>
      <c r="G873" s="18" cm="1">
        <f t="array" ref="G873">ABCCob($O$12,$P$12,$Q$12,$D873/$AE$12)</f>
        <v>0.17376980749376281</v>
      </c>
      <c r="H873" s="18" cm="1">
        <f t="array" ref="H873">ABCCob($O$13,$P$13,$Q$13,$D873/$AE$13)</f>
        <v>8.3049709719849249E-2</v>
      </c>
      <c r="I873" s="18" t="e" cm="1">
        <f t="array" ref="I873">ABCCob($O$14,$P$14,$Q$14,$D873/$AE$14)</f>
        <v>#VALUE!</v>
      </c>
      <c r="J873" s="18" t="e" cm="1">
        <f t="array" ref="J873">ABCCob($O$15,$P$15,$Q$15,$D873/$AE$15)</f>
        <v>#VALUE!</v>
      </c>
      <c r="K873" s="18" t="e" cm="1">
        <f t="array" ref="K873">ABCCob($O$16,$P$16,$Q$16,$D873/$AE$16)</f>
        <v>#VALUE!</v>
      </c>
      <c r="L873" s="18" t="e" cm="1">
        <f t="array" ref="L873">ABCCob($O$17,$P$17,$Q$17,$D873/$AE$17)</f>
        <v>#VALUE!</v>
      </c>
    </row>
    <row r="874" spans="2:12" x14ac:dyDescent="0.3">
      <c r="B874">
        <v>159</v>
      </c>
      <c r="D874" s="15">
        <f t="shared" si="25"/>
        <v>238738.73873873873</v>
      </c>
      <c r="E874" s="18" cm="1">
        <f t="array" ref="E874">ABCCob($O$10,$P$10,$Q$10,$D874/$AE$10)</f>
        <v>0.62828952280725936</v>
      </c>
      <c r="F874" s="18" cm="1">
        <f t="array" ref="F874">ABCCob($O$11,$P$11,$Q$11,$D874/$AE$11)</f>
        <v>0.27277940231328762</v>
      </c>
      <c r="G874" s="18" cm="1">
        <f t="array" ref="G874">ABCCob($O$12,$P$12,$Q$12,$D874/$AE$12)</f>
        <v>0.17296008646052632</v>
      </c>
      <c r="H874" s="18" cm="1">
        <f t="array" ref="H874">ABCCob($O$13,$P$13,$Q$13,$D874/$AE$13)</f>
        <v>8.2771982365992716E-2</v>
      </c>
      <c r="I874" s="18" t="e" cm="1">
        <f t="array" ref="I874">ABCCob($O$14,$P$14,$Q$14,$D874/$AE$14)</f>
        <v>#VALUE!</v>
      </c>
      <c r="J874" s="18" t="e" cm="1">
        <f t="array" ref="J874">ABCCob($O$15,$P$15,$Q$15,$D874/$AE$15)</f>
        <v>#VALUE!</v>
      </c>
      <c r="K874" s="18" t="e" cm="1">
        <f t="array" ref="K874">ABCCob($O$16,$P$16,$Q$16,$D874/$AE$16)</f>
        <v>#VALUE!</v>
      </c>
      <c r="L874" s="18" t="e" cm="1">
        <f t="array" ref="L874">ABCCob($O$17,$P$17,$Q$17,$D874/$AE$17)</f>
        <v>#VALUE!</v>
      </c>
    </row>
    <row r="875" spans="2:12" x14ac:dyDescent="0.3">
      <c r="B875">
        <v>158</v>
      </c>
      <c r="D875" s="15">
        <f t="shared" si="25"/>
        <v>237237.23723723722</v>
      </c>
      <c r="E875" s="18" cm="1">
        <f t="array" ref="E875">ABCCob($O$10,$P$10,$Q$10,$D875/$AE$10)</f>
        <v>0.62732267584252421</v>
      </c>
      <c r="F875" s="18" cm="1">
        <f t="array" ref="F875">ABCCob($O$11,$P$11,$Q$11,$D875/$AE$11)</f>
        <v>0.27170972683571754</v>
      </c>
      <c r="G875" s="18" cm="1">
        <f t="array" ref="G875">ABCCob($O$12,$P$12,$Q$12,$D875/$AE$12)</f>
        <v>0.17214683568920194</v>
      </c>
      <c r="H875" s="18" cm="1">
        <f t="array" ref="H875">ABCCob($O$13,$P$13,$Q$13,$D875/$AE$13)</f>
        <v>8.2492722306085203E-2</v>
      </c>
      <c r="I875" s="18" t="e" cm="1">
        <f t="array" ref="I875">ABCCob($O$14,$P$14,$Q$14,$D875/$AE$14)</f>
        <v>#VALUE!</v>
      </c>
      <c r="J875" s="18" t="e" cm="1">
        <f t="array" ref="J875">ABCCob($O$15,$P$15,$Q$15,$D875/$AE$15)</f>
        <v>#VALUE!</v>
      </c>
      <c r="K875" s="18" t="e" cm="1">
        <f t="array" ref="K875">ABCCob($O$16,$P$16,$Q$16,$D875/$AE$16)</f>
        <v>#VALUE!</v>
      </c>
      <c r="L875" s="18" t="e" cm="1">
        <f t="array" ref="L875">ABCCob($O$17,$P$17,$Q$17,$D875/$AE$17)</f>
        <v>#VALUE!</v>
      </c>
    </row>
    <row r="876" spans="2:12" x14ac:dyDescent="0.3">
      <c r="B876">
        <v>157</v>
      </c>
      <c r="D876" s="15">
        <f t="shared" si="25"/>
        <v>235735.73573573574</v>
      </c>
      <c r="E876" s="18" cm="1">
        <f t="array" ref="E876">ABCCob($O$10,$P$10,$Q$10,$D876/$AE$10)</f>
        <v>0.62634709734794536</v>
      </c>
      <c r="F876" s="18" cm="1">
        <f t="array" ref="F876">ABCCob($O$11,$P$11,$Q$11,$D876/$AE$11)</f>
        <v>0.2706349265592855</v>
      </c>
      <c r="G876" s="18" cm="1">
        <f t="array" ref="G876">ABCCob($O$12,$P$12,$Q$12,$D876/$AE$12)</f>
        <v>0.17133003858014112</v>
      </c>
      <c r="H876" s="18" cm="1">
        <f t="array" ref="H876">ABCCob($O$13,$P$13,$Q$13,$D876/$AE$13)</f>
        <v>8.221191621752387E-2</v>
      </c>
      <c r="I876" s="18" t="e" cm="1">
        <f t="array" ref="I876">ABCCob($O$14,$P$14,$Q$14,$D876/$AE$14)</f>
        <v>#VALUE!</v>
      </c>
      <c r="J876" s="18" t="e" cm="1">
        <f t="array" ref="J876">ABCCob($O$15,$P$15,$Q$15,$D876/$AE$15)</f>
        <v>#VALUE!</v>
      </c>
      <c r="K876" s="18" t="e" cm="1">
        <f t="array" ref="K876">ABCCob($O$16,$P$16,$Q$16,$D876/$AE$16)</f>
        <v>#VALUE!</v>
      </c>
      <c r="L876" s="18" t="e" cm="1">
        <f t="array" ref="L876">ABCCob($O$17,$P$17,$Q$17,$D876/$AE$17)</f>
        <v>#VALUE!</v>
      </c>
    </row>
    <row r="877" spans="2:12" x14ac:dyDescent="0.3">
      <c r="B877">
        <v>156</v>
      </c>
      <c r="D877" s="15">
        <f t="shared" si="25"/>
        <v>234234.23423423423</v>
      </c>
      <c r="E877" s="18" cm="1">
        <f t="array" ref="E877">ABCCob($O$10,$P$10,$Q$10,$D877/$AE$10)</f>
        <v>0.62536266506844429</v>
      </c>
      <c r="F877" s="18" cm="1">
        <f t="array" ref="F877">ABCCob($O$11,$P$11,$Q$11,$D877/$AE$11)</f>
        <v>0.26955496466147977</v>
      </c>
      <c r="G877" s="18" cm="1">
        <f t="array" ref="G877">ABCCob($O$12,$P$12,$Q$12,$D877/$AE$12)</f>
        <v>0.17050967852900512</v>
      </c>
      <c r="H877" s="18" cm="1">
        <f t="array" ref="H877">ABCCob($O$13,$P$13,$Q$13,$D877/$AE$13)</f>
        <v>8.1929550615483016E-2</v>
      </c>
      <c r="I877" s="18" t="e" cm="1">
        <f t="array" ref="I877">ABCCob($O$14,$P$14,$Q$14,$D877/$AE$14)</f>
        <v>#VALUE!</v>
      </c>
      <c r="J877" s="18" t="e" cm="1">
        <f t="array" ref="J877">ABCCob($O$15,$P$15,$Q$15,$D877/$AE$15)</f>
        <v>#VALUE!</v>
      </c>
      <c r="K877" s="18" t="e" cm="1">
        <f t="array" ref="K877">ABCCob($O$16,$P$16,$Q$16,$D877/$AE$16)</f>
        <v>#VALUE!</v>
      </c>
      <c r="L877" s="18" t="e" cm="1">
        <f t="array" ref="L877">ABCCob($O$17,$P$17,$Q$17,$D877/$AE$17)</f>
        <v>#VALUE!</v>
      </c>
    </row>
    <row r="878" spans="2:12" x14ac:dyDescent="0.3">
      <c r="B878">
        <v>155</v>
      </c>
      <c r="D878" s="15">
        <f t="shared" si="25"/>
        <v>232732.73273273272</v>
      </c>
      <c r="E878" s="18" cm="1">
        <f t="array" ref="E878">ABCCob($O$10,$P$10,$Q$10,$D878/$AE$10)</f>
        <v>0.62436925441319358</v>
      </c>
      <c r="F878" s="18" cm="1">
        <f t="array" ref="F878">ABCCob($O$11,$P$11,$Q$11,$D878/$AE$11)</f>
        <v>0.26846980396740255</v>
      </c>
      <c r="G878" s="18" cm="1">
        <f t="array" ref="G878">ABCCob($O$12,$P$12,$Q$12,$D878/$AE$12)</f>
        <v>0.16968573892964978</v>
      </c>
      <c r="H878" s="18" cm="1">
        <f t="array" ref="H878">ABCCob($O$13,$P$13,$Q$13,$D878/$AE$13)</f>
        <v>8.1645611850302863E-2</v>
      </c>
      <c r="I878" s="18" t="e" cm="1">
        <f t="array" ref="I878">ABCCob($O$14,$P$14,$Q$14,$D878/$AE$14)</f>
        <v>#VALUE!</v>
      </c>
      <c r="J878" s="18" t="e" cm="1">
        <f t="array" ref="J878">ABCCob($O$15,$P$15,$Q$15,$D878/$AE$15)</f>
        <v>#VALUE!</v>
      </c>
      <c r="K878" s="18" t="e" cm="1">
        <f t="array" ref="K878">ABCCob($O$16,$P$16,$Q$16,$D878/$AE$16)</f>
        <v>#VALUE!</v>
      </c>
      <c r="L878" s="18" t="e" cm="1">
        <f t="array" ref="L878">ABCCob($O$17,$P$17,$Q$17,$D878/$AE$17)</f>
        <v>#VALUE!</v>
      </c>
    </row>
    <row r="879" spans="2:12" x14ac:dyDescent="0.3">
      <c r="B879">
        <v>154</v>
      </c>
      <c r="D879" s="15">
        <f t="shared" si="25"/>
        <v>231231.23123123121</v>
      </c>
      <c r="E879" s="18" cm="1">
        <f t="array" ref="E879">ABCCob($O$10,$P$10,$Q$10,$D879/$AE$10)</f>
        <v>0.62336673839876477</v>
      </c>
      <c r="F879" s="18" cm="1">
        <f t="array" ref="F879">ABCCob($O$11,$P$11,$Q$11,$D879/$AE$11)</f>
        <v>0.2673794069455685</v>
      </c>
      <c r="G879" s="18" cm="1">
        <f t="array" ref="G879">ABCCob($O$12,$P$12,$Q$12,$D879/$AE$12)</f>
        <v>0.16885820317711731</v>
      </c>
      <c r="H879" s="18" cm="1">
        <f t="array" ref="H879">ABCCob($O$13,$P$13,$Q$13,$D879/$AE$13)</f>
        <v>8.1360086104824467E-2</v>
      </c>
      <c r="I879" s="18" t="e" cm="1">
        <f t="array" ref="I879">ABCCob($O$14,$P$14,$Q$14,$D879/$AE$14)</f>
        <v>#VALUE!</v>
      </c>
      <c r="J879" s="18" t="e" cm="1">
        <f t="array" ref="J879">ABCCob($O$15,$P$15,$Q$15,$D879/$AE$15)</f>
        <v>#VALUE!</v>
      </c>
      <c r="K879" s="18" t="e" cm="1">
        <f t="array" ref="K879">ABCCob($O$16,$P$16,$Q$16,$D879/$AE$16)</f>
        <v>#VALUE!</v>
      </c>
      <c r="L879" s="18" t="e" cm="1">
        <f t="array" ref="L879">ABCCob($O$17,$P$17,$Q$17,$D879/$AE$17)</f>
        <v>#VALUE!</v>
      </c>
    </row>
    <row r="880" spans="2:12" x14ac:dyDescent="0.3">
      <c r="B880">
        <v>153</v>
      </c>
      <c r="D880" s="15">
        <f t="shared" si="25"/>
        <v>229729.7297297297</v>
      </c>
      <c r="E880" s="18" cm="1">
        <f t="array" ref="E880">ABCCob($O$10,$P$10,$Q$10,$D880/$AE$10)</f>
        <v>0.62235498759058772</v>
      </c>
      <c r="F880" s="18" cm="1">
        <f t="array" ref="F880">ABCCob($O$11,$P$11,$Q$11,$D880/$AE$11)</f>
        <v>0.26628373570364355</v>
      </c>
      <c r="G880" s="18" cm="1">
        <f t="array" ref="G880">ABCCob($O$12,$P$12,$Q$12,$D880/$AE$12)</f>
        <v>0.16802705467073845</v>
      </c>
      <c r="H880" s="18" cm="1">
        <f t="array" ref="H880">ABCCob($O$13,$P$13,$Q$13,$D880/$AE$13)</f>
        <v>8.1072959391669489E-2</v>
      </c>
      <c r="I880" s="18" t="e" cm="1">
        <f t="array" ref="I880">ABCCob($O$14,$P$14,$Q$14,$D880/$AE$14)</f>
        <v>#VALUE!</v>
      </c>
      <c r="J880" s="18" t="e" cm="1">
        <f t="array" ref="J880">ABCCob($O$15,$P$15,$Q$15,$D880/$AE$15)</f>
        <v>#VALUE!</v>
      </c>
      <c r="K880" s="18" t="e" cm="1">
        <f t="array" ref="K880">ABCCob($O$16,$P$16,$Q$16,$D880/$AE$16)</f>
        <v>#VALUE!</v>
      </c>
      <c r="L880" s="18" t="e" cm="1">
        <f t="array" ref="L880">ABCCob($O$17,$P$17,$Q$17,$D880/$AE$17)</f>
        <v>#VALUE!</v>
      </c>
    </row>
    <row r="881" spans="2:12" x14ac:dyDescent="0.3">
      <c r="B881">
        <v>152</v>
      </c>
      <c r="D881" s="15">
        <f t="shared" si="25"/>
        <v>228228.22822822825</v>
      </c>
      <c r="E881" s="18" cm="1">
        <f t="array" ref="E881">ABCCob($O$10,$P$10,$Q$10,$D881/$AE$10)</f>
        <v>0.62133387004266183</v>
      </c>
      <c r="F881" s="18" cm="1">
        <f t="array" ref="F881">ABCCob($O$11,$P$11,$Q$11,$D881/$AE$11)</f>
        <v>0.26518275198412294</v>
      </c>
      <c r="G881" s="18" cm="1">
        <f t="array" ref="G881">ABCCob($O$12,$P$12,$Q$12,$D881/$AE$12)</f>
        <v>0.16719227681734897</v>
      </c>
      <c r="H881" s="18" cm="1">
        <f t="array" ref="H881">ABCCob($O$13,$P$13,$Q$13,$D881/$AE$13)</f>
        <v>8.078421755046318E-2</v>
      </c>
      <c r="I881" s="18" t="e" cm="1">
        <f t="array" ref="I881">ABCCob($O$14,$P$14,$Q$14,$D881/$AE$14)</f>
        <v>#VALUE!</v>
      </c>
      <c r="J881" s="18" t="e" cm="1">
        <f t="array" ref="J881">ABCCob($O$15,$P$15,$Q$15,$D881/$AE$15)</f>
        <v>#VALUE!</v>
      </c>
      <c r="K881" s="18" t="e" cm="1">
        <f t="array" ref="K881">ABCCob($O$16,$P$16,$Q$16,$D881/$AE$16)</f>
        <v>#VALUE!</v>
      </c>
      <c r="L881" s="18" t="e" cm="1">
        <f t="array" ref="L881">ABCCob($O$17,$P$17,$Q$17,$D881/$AE$17)</f>
        <v>#VALUE!</v>
      </c>
    </row>
    <row r="882" spans="2:12" x14ac:dyDescent="0.3">
      <c r="B882">
        <v>151</v>
      </c>
      <c r="D882" s="15">
        <f t="shared" si="25"/>
        <v>226726.72672672675</v>
      </c>
      <c r="E882" s="18" cm="1">
        <f t="array" ref="E882">ABCCob($O$10,$P$10,$Q$10,$D882/$AE$10)</f>
        <v>0.6203032512354566</v>
      </c>
      <c r="F882" s="18" cm="1">
        <f t="array" ref="F882">ABCCob($O$11,$P$11,$Q$11,$D882/$AE$11)</f>
        <v>0.26407641715994828</v>
      </c>
      <c r="G882" s="18" cm="1">
        <f t="array" ref="G882">ABCCob($O$12,$P$12,$Q$12,$D882/$AE$12)</f>
        <v>0.16635385303462399</v>
      </c>
      <c r="H882" s="18" cm="1">
        <f t="array" ref="H882">ABCCob($O$13,$P$13,$Q$13,$D882/$AE$13)</f>
        <v>8.0493846244999431E-2</v>
      </c>
      <c r="I882" s="18" t="e" cm="1">
        <f t="array" ref="I882">ABCCob($O$14,$P$14,$Q$14,$D882/$AE$14)</f>
        <v>#VALUE!</v>
      </c>
      <c r="J882" s="18" t="e" cm="1">
        <f t="array" ref="J882">ABCCob($O$15,$P$15,$Q$15,$D882/$AE$15)</f>
        <v>#VALUE!</v>
      </c>
      <c r="K882" s="18" t="e" cm="1">
        <f t="array" ref="K882">ABCCob($O$16,$P$16,$Q$16,$D882/$AE$16)</f>
        <v>#VALUE!</v>
      </c>
      <c r="L882" s="18" t="e" cm="1">
        <f t="array" ref="L882">ABCCob($O$17,$P$17,$Q$17,$D882/$AE$17)</f>
        <v>#VALUE!</v>
      </c>
    </row>
    <row r="883" spans="2:12" x14ac:dyDescent="0.3">
      <c r="B883">
        <v>150</v>
      </c>
      <c r="D883" s="15">
        <f t="shared" si="25"/>
        <v>225225.22522522524</v>
      </c>
      <c r="E883" s="18" cm="1">
        <f t="array" ref="E883">ABCCob($O$10,$P$10,$Q$10,$D883/$AE$10)</f>
        <v>0.61926299401193796</v>
      </c>
      <c r="F883" s="18" cm="1">
        <f t="array" ref="F883">ABCCob($O$11,$P$11,$Q$11,$D883/$AE$11)</f>
        <v>0.26296469223006153</v>
      </c>
      <c r="G883" s="18" cm="1">
        <f t="array" ref="G883">ABCCob($O$12,$P$12,$Q$12,$D883/$AE$12)</f>
        <v>0.16551176675453466</v>
      </c>
      <c r="H883" s="18" cm="1">
        <f t="array" ref="H883">ABCCob($O$13,$P$13,$Q$13,$D883/$AE$13)</f>
        <v>8.0201830960345957E-2</v>
      </c>
      <c r="I883" s="18" t="e" cm="1">
        <f t="array" ref="I883">ABCCob($O$14,$P$14,$Q$14,$D883/$AE$14)</f>
        <v>#VALUE!</v>
      </c>
      <c r="J883" s="18" t="e" cm="1">
        <f t="array" ref="J883">ABCCob($O$15,$P$15,$Q$15,$D883/$AE$15)</f>
        <v>#VALUE!</v>
      </c>
      <c r="K883" s="18" t="e" cm="1">
        <f t="array" ref="K883">ABCCob($O$16,$P$16,$Q$16,$D883/$AE$16)</f>
        <v>#VALUE!</v>
      </c>
      <c r="L883" s="18" t="e" cm="1">
        <f t="array" ref="L883">ABCCob($O$17,$P$17,$Q$17,$D883/$AE$17)</f>
        <v>#VALUE!</v>
      </c>
    </row>
    <row r="884" spans="2:12" x14ac:dyDescent="0.3">
      <c r="B884">
        <v>149</v>
      </c>
      <c r="D884" s="15">
        <f t="shared" si="25"/>
        <v>223723.72372372373</v>
      </c>
      <c r="E884" s="18" cm="1">
        <f t="array" ref="E884">ABCCob($O$10,$P$10,$Q$10,$D884/$AE$10)</f>
        <v>0.61821295851165292</v>
      </c>
      <c r="F884" s="18" cm="1">
        <f t="array" ref="F884">ABCCob($O$11,$P$11,$Q$11,$D884/$AE$11)</f>
        <v>0.26184753781489534</v>
      </c>
      <c r="G884" s="18" cm="1">
        <f t="array" ref="G884">ABCCob($O$12,$P$12,$Q$12,$D884/$AE$12)</f>
        <v>0.16466600142693044</v>
      </c>
      <c r="H884" s="18" cm="1">
        <f t="array" ref="H884">ABCCob($O$13,$P$13,$Q$13,$D884/$AE$13)</f>
        <v>7.9908156999888236E-2</v>
      </c>
      <c r="I884" s="18" t="e" cm="1">
        <f t="array" ref="I884">ABCCob($O$14,$P$14,$Q$14,$D884/$AE$14)</f>
        <v>#VALUE!</v>
      </c>
      <c r="J884" s="18" t="e" cm="1">
        <f t="array" ref="J884">ABCCob($O$15,$P$15,$Q$15,$D884/$AE$15)</f>
        <v>#VALUE!</v>
      </c>
      <c r="K884" s="18" t="e" cm="1">
        <f t="array" ref="K884">ABCCob($O$16,$P$16,$Q$16,$D884/$AE$16)</f>
        <v>#VALUE!</v>
      </c>
      <c r="L884" s="18" t="e" cm="1">
        <f t="array" ref="L884">ABCCob($O$17,$P$17,$Q$17,$D884/$AE$17)</f>
        <v>#VALUE!</v>
      </c>
    </row>
    <row r="885" spans="2:12" x14ac:dyDescent="0.3">
      <c r="B885">
        <v>148</v>
      </c>
      <c r="D885" s="15">
        <f t="shared" si="25"/>
        <v>222222.22222222222</v>
      </c>
      <c r="E885" s="18" cm="1">
        <f t="array" ref="E885">ABCCob($O$10,$P$10,$Q$10,$D885/$AE$10)</f>
        <v>0.61715300210280188</v>
      </c>
      <c r="F885" s="18" cm="1">
        <f t="array" ref="F885">ABCCob($O$11,$P$11,$Q$11,$D885/$AE$11)</f>
        <v>0.26072491415179916</v>
      </c>
      <c r="G885" s="18" cm="1">
        <f t="array" ref="G885">ABCCob($O$12,$P$12,$Q$12,$D885/$AE$12)</f>
        <v>0.16381654052325201</v>
      </c>
      <c r="H885" s="18" cm="1">
        <f t="array" ref="H885">ABCCob($O$13,$P$13,$Q$13,$D885/$AE$13)</f>
        <v>7.9612809482310795E-2</v>
      </c>
      <c r="I885" s="18" t="e" cm="1">
        <f t="array" ref="I885">ABCCob($O$14,$P$14,$Q$14,$D885/$AE$14)</f>
        <v>#VALUE!</v>
      </c>
      <c r="J885" s="18" t="e" cm="1">
        <f t="array" ref="J885">ABCCob($O$15,$P$15,$Q$15,$D885/$AE$15)</f>
        <v>#VALUE!</v>
      </c>
      <c r="K885" s="18" t="e" cm="1">
        <f t="array" ref="K885">ABCCob($O$16,$P$16,$Q$16,$D885/$AE$16)</f>
        <v>#VALUE!</v>
      </c>
      <c r="L885" s="18" t="e" cm="1">
        <f t="array" ref="L885">ABCCob($O$17,$P$17,$Q$17,$D885/$AE$17)</f>
        <v>#VALUE!</v>
      </c>
    </row>
    <row r="886" spans="2:12" x14ac:dyDescent="0.3">
      <c r="B886">
        <v>147</v>
      </c>
      <c r="D886" s="15">
        <f t="shared" si="25"/>
        <v>220720.72072072071</v>
      </c>
      <c r="E886" s="18" cm="1">
        <f t="array" ref="E886">ABCCob($O$10,$P$10,$Q$10,$D886/$AE$10)</f>
        <v>0.61608297931222733</v>
      </c>
      <c r="F886" s="18" cm="1">
        <f t="array" ref="F886">ABCCob($O$11,$P$11,$Q$11,$D886/$AE$11)</f>
        <v>0.25959678109039924</v>
      </c>
      <c r="G886" s="18" cm="1">
        <f t="array" ref="G886">ABCCob($O$12,$P$12,$Q$12,$D886/$AE$12)</f>
        <v>0.16296336754037899</v>
      </c>
      <c r="H886" s="18" cm="1">
        <f t="array" ref="H886">ABCCob($O$13,$P$13,$Q$13,$D886/$AE$13)</f>
        <v>7.9315773338513515E-2</v>
      </c>
      <c r="I886" s="18" t="e" cm="1">
        <f t="array" ref="I886">ABCCob($O$14,$P$14,$Q$14,$D886/$AE$14)</f>
        <v>#VALUE!</v>
      </c>
      <c r="J886" s="18" t="e" cm="1">
        <f t="array" ref="J886">ABCCob($O$15,$P$15,$Q$15,$D886/$AE$15)</f>
        <v>#VALUE!</v>
      </c>
      <c r="K886" s="18" t="e" cm="1">
        <f t="array" ref="K886">ABCCob($O$16,$P$16,$Q$16,$D886/$AE$16)</f>
        <v>#VALUE!</v>
      </c>
      <c r="L886" s="18" t="e" cm="1">
        <f t="array" ref="L886">ABCCob($O$17,$P$17,$Q$17,$D886/$AE$17)</f>
        <v>#VALUE!</v>
      </c>
    </row>
    <row r="887" spans="2:12" x14ac:dyDescent="0.3">
      <c r="B887">
        <v>146</v>
      </c>
      <c r="D887" s="15">
        <f t="shared" si="25"/>
        <v>219219.21921921923</v>
      </c>
      <c r="E887" s="18" cm="1">
        <f t="array" ref="E887">ABCCob($O$10,$P$10,$Q$10,$D887/$AE$10)</f>
        <v>0.61500274175324221</v>
      </c>
      <c r="F887" s="18" cm="1">
        <f t="array" ref="F887">ABCCob($O$11,$P$11,$Q$11,$D887/$AE$11)</f>
        <v>0.25846309808789197</v>
      </c>
      <c r="G887" s="18" cm="1">
        <f t="array" ref="G887">ABCCob($O$12,$P$12,$Q$12,$D887/$AE$12)</f>
        <v>0.1621064660046167</v>
      </c>
      <c r="H887" s="18" cm="1">
        <f t="array" ref="H887">ABCCob($O$13,$P$13,$Q$13,$D887/$AE$13)</f>
        <v>7.901703330846202E-2</v>
      </c>
      <c r="I887" s="18" t="e" cm="1">
        <f t="array" ref="I887">ABCCob($O$14,$P$14,$Q$14,$D887/$AE$14)</f>
        <v>#VALUE!</v>
      </c>
      <c r="J887" s="18" t="e" cm="1">
        <f t="array" ref="J887">ABCCob($O$15,$P$15,$Q$15,$D887/$AE$15)</f>
        <v>#VALUE!</v>
      </c>
      <c r="K887" s="18" t="e" cm="1">
        <f t="array" ref="K887">ABCCob($O$16,$P$16,$Q$16,$D887/$AE$16)</f>
        <v>#VALUE!</v>
      </c>
      <c r="L887" s="18" t="e" cm="1">
        <f t="array" ref="L887">ABCCob($O$17,$P$17,$Q$17,$D887/$AE$17)</f>
        <v>#VALUE!</v>
      </c>
    </row>
    <row r="888" spans="2:12" x14ac:dyDescent="0.3">
      <c r="B888">
        <v>145</v>
      </c>
      <c r="D888" s="15">
        <f t="shared" si="25"/>
        <v>217717.71771771772</v>
      </c>
      <c r="E888" s="18" cm="1">
        <f t="array" ref="E888">ABCCob($O$10,$P$10,$Q$10,$D888/$AE$10)</f>
        <v>0.61391213805121791</v>
      </c>
      <c r="F888" s="18" cm="1">
        <f t="array" ref="F888">ABCCob($O$11,$P$11,$Q$11,$D888/$AE$11)</f>
        <v>0.25732382420426952</v>
      </c>
      <c r="G888" s="18" cm="1">
        <f t="array" ref="G888">ABCCob($O$12,$P$12,$Q$12,$D888/$AE$12)</f>
        <v>0.16124581947582708</v>
      </c>
      <c r="H888" s="18" cm="1">
        <f t="array" ref="H888">ABCCob($O$13,$P$13,$Q$13,$D888/$AE$13)</f>
        <v>7.8716573937969631E-2</v>
      </c>
      <c r="I888" s="18" t="e" cm="1">
        <f t="array" ref="I888">ABCCob($O$14,$P$14,$Q$14,$D888/$AE$14)</f>
        <v>#VALUE!</v>
      </c>
      <c r="J888" s="18" t="e" cm="1">
        <f t="array" ref="J888">ABCCob($O$15,$P$15,$Q$15,$D888/$AE$15)</f>
        <v>#VALUE!</v>
      </c>
      <c r="K888" s="18" t="e" cm="1">
        <f t="array" ref="K888">ABCCob($O$16,$P$16,$Q$16,$D888/$AE$16)</f>
        <v>#VALUE!</v>
      </c>
      <c r="L888" s="18" t="e" cm="1">
        <f t="array" ref="L888">ABCCob($O$17,$P$17,$Q$17,$D888/$AE$17)</f>
        <v>#VALUE!</v>
      </c>
    </row>
    <row r="889" spans="2:12" x14ac:dyDescent="0.3">
      <c r="B889">
        <v>144</v>
      </c>
      <c r="D889" s="15">
        <f t="shared" si="25"/>
        <v>216216.21621621621</v>
      </c>
      <c r="E889" s="18" cm="1">
        <f t="array" ref="E889">ABCCob($O$10,$P$10,$Q$10,$D889/$AE$10)</f>
        <v>0.61281101376685176</v>
      </c>
      <c r="F889" s="18" cm="1">
        <f t="array" ref="F889">ABCCob($O$11,$P$11,$Q$11,$D889/$AE$11)</f>
        <v>0.25617891809747612</v>
      </c>
      <c r="G889" s="18" cm="1">
        <f t="array" ref="G889">ABCCob($O$12,$P$12,$Q$12,$D889/$AE$12)</f>
        <v>0.16038141155170874</v>
      </c>
      <c r="H889" s="18" cm="1">
        <f t="array" ref="H889">ABCCob($O$13,$P$13,$Q$13,$D889/$AE$13)</f>
        <v>7.8414379575409504E-2</v>
      </c>
      <c r="I889" s="18" t="e" cm="1">
        <f t="array" ref="I889">ABCCob($O$14,$P$14,$Q$14,$D889/$AE$14)</f>
        <v>#VALUE!</v>
      </c>
      <c r="J889" s="18" t="e" cm="1">
        <f t="array" ref="J889">ABCCob($O$15,$P$15,$Q$15,$D889/$AE$15)</f>
        <v>#VALUE!</v>
      </c>
      <c r="K889" s="18" t="e" cm="1">
        <f t="array" ref="K889">ABCCob($O$16,$P$16,$Q$16,$D889/$AE$16)</f>
        <v>#VALUE!</v>
      </c>
      <c r="L889" s="18" t="e" cm="1">
        <f t="array" ref="L889">ABCCob($O$17,$P$17,$Q$17,$D889/$AE$17)</f>
        <v>#VALUE!</v>
      </c>
    </row>
    <row r="890" spans="2:12" x14ac:dyDescent="0.3">
      <c r="B890">
        <v>143</v>
      </c>
      <c r="D890" s="15">
        <f t="shared" si="25"/>
        <v>214714.7147147147</v>
      </c>
      <c r="E890" s="18" cm="1">
        <f t="array" ref="E890">ABCCob($O$10,$P$10,$Q$10,$D890/$AE$10)</f>
        <v>0.61169921131702643</v>
      </c>
      <c r="F890" s="18" cm="1">
        <f t="array" ref="F890">ABCCob($O$11,$P$11,$Q$11,$D890/$AE$11)</f>
        <v>0.25502833801849473</v>
      </c>
      <c r="G890" s="18" cm="1">
        <f t="array" ref="G890">ABCCob($O$12,$P$12,$Q$12,$D890/$AE$12)</f>
        <v>0.15951322587223063</v>
      </c>
      <c r="H890" s="18" cm="1">
        <f t="array" ref="H890">ABCCob($O$13,$P$13,$Q$13,$D890/$AE$13)</f>
        <v>7.8110434368354784E-2</v>
      </c>
      <c r="I890" s="18" t="e" cm="1">
        <f t="array" ref="I890">ABCCob($O$14,$P$14,$Q$14,$D890/$AE$14)</f>
        <v>#VALUE!</v>
      </c>
      <c r="J890" s="18" t="e" cm="1">
        <f t="array" ref="J890">ABCCob($O$15,$P$15,$Q$15,$D890/$AE$15)</f>
        <v>#VALUE!</v>
      </c>
      <c r="K890" s="18" t="e" cm="1">
        <f t="array" ref="K890">ABCCob($O$16,$P$16,$Q$16,$D890/$AE$16)</f>
        <v>#VALUE!</v>
      </c>
      <c r="L890" s="18" t="e" cm="1">
        <f t="array" ref="L890">ABCCob($O$17,$P$17,$Q$17,$D890/$AE$17)</f>
        <v>#VALUE!</v>
      </c>
    </row>
    <row r="891" spans="2:12" x14ac:dyDescent="0.3">
      <c r="B891">
        <v>142</v>
      </c>
      <c r="D891" s="15">
        <f t="shared" si="25"/>
        <v>213213.2132132132</v>
      </c>
      <c r="E891" s="18" cm="1">
        <f t="array" ref="E891">ABCCob($O$10,$P$10,$Q$10,$D891/$AE$10)</f>
        <v>0.61057656989317088</v>
      </c>
      <c r="F891" s="18" cm="1">
        <f t="array" ref="F891">ABCCob($O$11,$P$11,$Q$11,$D891/$AE$11)</f>
        <v>0.25387204180636175</v>
      </c>
      <c r="G891" s="18" cm="1">
        <f t="array" ref="G891">ABCCob($O$12,$P$12,$Q$12,$D891/$AE$12)</f>
        <v>0.15864124612422559</v>
      </c>
      <c r="H891" s="18" cm="1">
        <f t="array" ref="H891">ABCCob($O$13,$P$13,$Q$13,$D891/$AE$13)</f>
        <v>7.7804722260144829E-2</v>
      </c>
      <c r="I891" s="18" t="e" cm="1">
        <f t="array" ref="I891">ABCCob($O$14,$P$14,$Q$14,$D891/$AE$14)</f>
        <v>#VALUE!</v>
      </c>
      <c r="J891" s="18" t="e" cm="1">
        <f t="array" ref="J891">ABCCob($O$15,$P$15,$Q$15,$D891/$AE$15)</f>
        <v>#VALUE!</v>
      </c>
      <c r="K891" s="18" t="e" cm="1">
        <f t="array" ref="K891">ABCCob($O$16,$P$16,$Q$16,$D891/$AE$16)</f>
        <v>#VALUE!</v>
      </c>
      <c r="L891" s="18" t="e" cm="1">
        <f t="array" ref="L891">ABCCob($O$17,$P$17,$Q$17,$D891/$AE$17)</f>
        <v>#VALUE!</v>
      </c>
    </row>
    <row r="892" spans="2:12" x14ac:dyDescent="0.3">
      <c r="B892">
        <v>141</v>
      </c>
      <c r="D892" s="15">
        <f t="shared" si="25"/>
        <v>211711.71171171172</v>
      </c>
      <c r="E892" s="18" cm="1">
        <f t="array" ref="E892">ABCCob($O$10,$P$10,$Q$10,$D892/$AE$10)</f>
        <v>0.60944292537703226</v>
      </c>
      <c r="F892" s="18" cm="1">
        <f t="array" ref="F892">ABCCob($O$11,$P$11,$Q$11,$D892/$AE$11)</f>
        <v>0.25270998688311008</v>
      </c>
      <c r="G892" s="18" cm="1">
        <f t="array" ref="G892">ABCCob($O$12,$P$12,$Q$12,$D892/$AE$12)</f>
        <v>0.15776545604614825</v>
      </c>
      <c r="H892" s="18" cm="1">
        <f t="array" ref="H892">ABCCob($O$13,$P$13,$Q$13,$D892/$AE$13)</f>
        <v>7.7497226986375511E-2</v>
      </c>
      <c r="I892" s="18" t="e" cm="1">
        <f t="array" ref="I892">ABCCob($O$14,$P$14,$Q$14,$D892/$AE$14)</f>
        <v>#VALUE!</v>
      </c>
      <c r="J892" s="18" t="e" cm="1">
        <f t="array" ref="J892">ABCCob($O$15,$P$15,$Q$15,$D892/$AE$15)</f>
        <v>#VALUE!</v>
      </c>
      <c r="K892" s="18" t="e" cm="1">
        <f t="array" ref="K892">ABCCob($O$16,$P$16,$Q$16,$D892/$AE$16)</f>
        <v>#VALUE!</v>
      </c>
      <c r="L892" s="18" t="e" cm="1">
        <f t="array" ref="L892">ABCCob($O$17,$P$17,$Q$17,$D892/$AE$17)</f>
        <v>#VALUE!</v>
      </c>
    </row>
    <row r="893" spans="2:12" x14ac:dyDescent="0.3">
      <c r="B893">
        <v>140</v>
      </c>
      <c r="D893" s="15">
        <f t="shared" si="25"/>
        <v>210210.21021021021</v>
      </c>
      <c r="E893" s="18" cm="1">
        <f t="array" ref="E893">ABCCob($O$10,$P$10,$Q$10,$D893/$AE$10)</f>
        <v>0.60829811025375735</v>
      </c>
      <c r="F893" s="18" cm="1">
        <f t="array" ref="F893">ABCCob($O$11,$P$11,$Q$11,$D893/$AE$11)</f>
        <v>0.25154213024863775</v>
      </c>
      <c r="G893" s="18" cm="1">
        <f t="array" ref="G893">ABCCob($O$12,$P$12,$Q$12,$D893/$AE$12)</f>
        <v>0.15688583943300374</v>
      </c>
      <c r="H893" s="18" cm="1">
        <f t="array" ref="H893">ABCCob($O$13,$P$13,$Q$13,$D893/$AE$13)</f>
        <v>7.7187932071311319E-2</v>
      </c>
      <c r="I893" s="18" t="e" cm="1">
        <f t="array" ref="I893">ABCCob($O$14,$P$14,$Q$14,$D893/$AE$14)</f>
        <v>#VALUE!</v>
      </c>
      <c r="J893" s="18" t="e" cm="1">
        <f t="array" ref="J893">ABCCob($O$15,$P$15,$Q$15,$D893/$AE$15)</f>
        <v>#VALUE!</v>
      </c>
      <c r="K893" s="18" t="e" cm="1">
        <f t="array" ref="K893">ABCCob($O$16,$P$16,$Q$16,$D893/$AE$16)</f>
        <v>#VALUE!</v>
      </c>
      <c r="L893" s="18" t="e" cm="1">
        <f t="array" ref="L893">ABCCob($O$17,$P$17,$Q$17,$D893/$AE$17)</f>
        <v>#VALUE!</v>
      </c>
    </row>
    <row r="894" spans="2:12" x14ac:dyDescent="0.3">
      <c r="B894">
        <v>139</v>
      </c>
      <c r="D894" s="15">
        <f t="shared" si="25"/>
        <v>208708.7087087087</v>
      </c>
      <c r="E894" s="18" cm="1">
        <f t="array" ref="E894">ABCCob($O$10,$P$10,$Q$10,$D894/$AE$10)</f>
        <v>0.60714195352218525</v>
      </c>
      <c r="F894" s="18" cm="1">
        <f t="array" ref="F894">ABCCob($O$11,$P$11,$Q$11,$D894/$AE$11)</f>
        <v>0.25036842847550217</v>
      </c>
      <c r="G894" s="18" cm="1">
        <f t="array" ref="G894">ABCCob($O$12,$P$12,$Q$12,$D894/$AE$12)</f>
        <v>0.15600238014145268</v>
      </c>
      <c r="H894" s="18" cm="1">
        <f t="array" ref="H894">ABCCob($O$13,$P$13,$Q$13,$D894/$AE$13)</f>
        <v>7.6876820824217221E-2</v>
      </c>
      <c r="I894" s="18" t="e" cm="1">
        <f t="array" ref="I894">ABCCob($O$14,$P$14,$Q$14,$D894/$AE$14)</f>
        <v>#VALUE!</v>
      </c>
      <c r="J894" s="18" t="e" cm="1">
        <f t="array" ref="J894">ABCCob($O$15,$P$15,$Q$15,$D894/$AE$15)</f>
        <v>#VALUE!</v>
      </c>
      <c r="K894" s="18" t="e" cm="1">
        <f t="array" ref="K894">ABCCob($O$16,$P$16,$Q$16,$D894/$AE$16)</f>
        <v>#VALUE!</v>
      </c>
      <c r="L894" s="18" t="e" cm="1">
        <f t="array" ref="L894">ABCCob($O$17,$P$17,$Q$17,$D894/$AE$17)</f>
        <v>#VALUE!</v>
      </c>
    </row>
    <row r="895" spans="2:12" x14ac:dyDescent="0.3">
      <c r="B895">
        <v>138</v>
      </c>
      <c r="D895" s="15">
        <f t="shared" si="25"/>
        <v>207207.20720720719</v>
      </c>
      <c r="E895" s="18" cm="1">
        <f t="array" ref="E895">ABCCob($O$10,$P$10,$Q$10,$D895/$AE$10)</f>
        <v>0.60597428060224223</v>
      </c>
      <c r="F895" s="18" cm="1">
        <f t="array" ref="F895">ABCCob($O$11,$P$11,$Q$11,$D895/$AE$11)</f>
        <v>0.24918883770363831</v>
      </c>
      <c r="G895" s="18" cm="1">
        <f t="array" ref="G895">ABCCob($O$12,$P$12,$Q$12,$D895/$AE$12)</f>
        <v>0.15511506209509876</v>
      </c>
      <c r="H895" s="18" cm="1">
        <f t="array" ref="H895">ABCCob($O$13,$P$13,$Q$13,$D895/$AE$13)</f>
        <v>7.6563876335607906E-2</v>
      </c>
      <c r="I895" s="18" t="e" cm="1">
        <f t="array" ref="I895">ABCCob($O$14,$P$14,$Q$14,$D895/$AE$14)</f>
        <v>#VALUE!</v>
      </c>
      <c r="J895" s="18" t="e" cm="1">
        <f t="array" ref="J895">ABCCob($O$15,$P$15,$Q$15,$D895/$AE$15)</f>
        <v>#VALUE!</v>
      </c>
      <c r="K895" s="18" t="e" cm="1">
        <f t="array" ref="K895">ABCCob($O$16,$P$16,$Q$16,$D895/$AE$16)</f>
        <v>#VALUE!</v>
      </c>
      <c r="L895" s="18" t="e" cm="1">
        <f t="array" ref="L895">ABCCob($O$17,$P$17,$Q$17,$D895/$AE$17)</f>
        <v>#VALUE!</v>
      </c>
    </row>
    <row r="896" spans="2:12" x14ac:dyDescent="0.3">
      <c r="B896">
        <v>137</v>
      </c>
      <c r="D896" s="15">
        <f t="shared" si="25"/>
        <v>205705.70570570568</v>
      </c>
      <c r="E896" s="18" cm="1">
        <f t="array" ref="E896">ABCCob($O$10,$P$10,$Q$10,$D896/$AE$10)</f>
        <v>0.60479491323932921</v>
      </c>
      <c r="F896" s="18" cm="1">
        <f t="array" ref="F896">ABCCob($O$11,$P$11,$Q$11,$D896/$AE$11)</f>
        <v>0.24800331363499897</v>
      </c>
      <c r="G896" s="18" cm="1">
        <f t="array" ref="G896">ABCCob($O$12,$P$12,$Q$12,$D896/$AE$12)</f>
        <v>0.15422386928996534</v>
      </c>
      <c r="H896" s="18" cm="1">
        <f t="array" ref="H896">ABCCob($O$13,$P$13,$Q$13,$D896/$AE$13)</f>
        <v>7.6249081473411917E-2</v>
      </c>
      <c r="I896" s="18" t="e" cm="1">
        <f t="array" ref="I896">ABCCob($O$14,$P$14,$Q$14,$D896/$AE$14)</f>
        <v>#VALUE!</v>
      </c>
      <c r="J896" s="18" t="e" cm="1">
        <f t="array" ref="J896">ABCCob($O$15,$P$15,$Q$15,$D896/$AE$15)</f>
        <v>#VALUE!</v>
      </c>
      <c r="K896" s="18" t="e" cm="1">
        <f t="array" ref="K896">ABCCob($O$16,$P$16,$Q$16,$D896/$AE$16)</f>
        <v>#VALUE!</v>
      </c>
      <c r="L896" s="18" t="e" cm="1">
        <f t="array" ref="L896">ABCCob($O$17,$P$17,$Q$17,$D896/$AE$17)</f>
        <v>#VALUE!</v>
      </c>
    </row>
    <row r="897" spans="2:12" x14ac:dyDescent="0.3">
      <c r="B897">
        <v>136</v>
      </c>
      <c r="D897" s="15">
        <f t="shared" si="25"/>
        <v>204204.20420420423</v>
      </c>
      <c r="E897" s="18" cm="1">
        <f t="array" ref="E897">ABCCob($O$10,$P$10,$Q$10,$D897/$AE$10)</f>
        <v>0.60360366940558519</v>
      </c>
      <c r="F897" s="18" cm="1">
        <f t="array" ref="F897">ABCCob($O$11,$P$11,$Q$11,$D897/$AE$11)</f>
        <v>0.24681181152811715</v>
      </c>
      <c r="G897" s="18" cm="1">
        <f t="array" ref="G897">ABCCob($O$12,$P$12,$Q$12,$D897/$AE$12)</f>
        <v>0.15332878580016762</v>
      </c>
      <c r="H897" s="18" cm="1">
        <f t="array" ref="H897">ABCCob($O$13,$P$13,$Q$13,$D897/$AE$13)</f>
        <v>7.5932418879048599E-2</v>
      </c>
      <c r="I897" s="18" t="e" cm="1">
        <f t="array" ref="I897">ABCCob($O$14,$P$14,$Q$14,$D897/$AE$14)</f>
        <v>#VALUE!</v>
      </c>
      <c r="J897" s="18" t="e" cm="1">
        <f t="array" ref="J897">ABCCob($O$15,$P$15,$Q$15,$D897/$AE$15)</f>
        <v>#VALUE!</v>
      </c>
      <c r="K897" s="18" t="e" cm="1">
        <f t="array" ref="K897">ABCCob($O$16,$P$16,$Q$16,$D897/$AE$16)</f>
        <v>#VALUE!</v>
      </c>
      <c r="L897" s="18" t="e" cm="1">
        <f t="array" ref="L897">ABCCob($O$17,$P$17,$Q$17,$D897/$AE$17)</f>
        <v>#VALUE!</v>
      </c>
    </row>
    <row r="898" spans="2:12" x14ac:dyDescent="0.3">
      <c r="B898">
        <v>135</v>
      </c>
      <c r="D898" s="15">
        <f t="shared" si="25"/>
        <v>202702.70270270272</v>
      </c>
      <c r="E898" s="18" cm="1">
        <f t="array" ref="E898">ABCCob($O$10,$P$10,$Q$10,$D898/$AE$10)</f>
        <v>0.60240036319790613</v>
      </c>
      <c r="F898" s="18" cm="1">
        <f t="array" ref="F898">ABCCob($O$11,$P$11,$Q$11,$D898/$AE$11)</f>
        <v>0.24561428619258777</v>
      </c>
      <c r="G898" s="18" cm="1">
        <f t="array" ref="G898">ABCCob($O$12,$P$12,$Q$12,$D898/$AE$12)</f>
        <v>0.15242979578378688</v>
      </c>
      <c r="H898" s="18" cm="1">
        <f t="array" ref="H898">ABCCob($O$13,$P$13,$Q$13,$D898/$AE$13)</f>
        <v>7.561387096341475E-2</v>
      </c>
      <c r="I898" s="18" t="e" cm="1">
        <f t="array" ref="I898">ABCCob($O$14,$P$14,$Q$14,$D898/$AE$14)</f>
        <v>#VALUE!</v>
      </c>
      <c r="J898" s="18" t="e" cm="1">
        <f t="array" ref="J898">ABCCob($O$15,$P$15,$Q$15,$D898/$AE$15)</f>
        <v>#VALUE!</v>
      </c>
      <c r="K898" s="18" t="e" cm="1">
        <f t="array" ref="K898">ABCCob($O$16,$P$16,$Q$16,$D898/$AE$16)</f>
        <v>#VALUE!</v>
      </c>
      <c r="L898" s="18" t="e" cm="1">
        <f t="array" ref="L898">ABCCob($O$17,$P$17,$Q$17,$D898/$AE$17)</f>
        <v>#VALUE!</v>
      </c>
    </row>
    <row r="899" spans="2:12" x14ac:dyDescent="0.3">
      <c r="B899">
        <v>134</v>
      </c>
      <c r="D899" s="15">
        <f t="shared" si="25"/>
        <v>201201.20120120121</v>
      </c>
      <c r="E899" s="18" cm="1">
        <f t="array" ref="E899">ABCCob($O$10,$P$10,$Q$10,$D899/$AE$10)</f>
        <v>0.60118480473259128</v>
      </c>
      <c r="F899" s="18" cm="1">
        <f t="array" ref="F899">ABCCob($O$11,$P$11,$Q$11,$D899/$AE$11)</f>
        <v>0.24441069198346871</v>
      </c>
      <c r="G899" s="18" cm="1">
        <f t="array" ref="G899">ABCCob($O$12,$P$12,$Q$12,$D899/$AE$12)</f>
        <v>0.1515268834889551</v>
      </c>
      <c r="H899" s="18" cm="1">
        <f t="array" ref="H899">ABCCob($O$13,$P$13,$Q$13,$D899/$AE$13)</f>
        <v>7.5293419902778977E-2</v>
      </c>
      <c r="I899" s="18" t="e" cm="1">
        <f t="array" ref="I899">ABCCob($O$14,$P$14,$Q$14,$D899/$AE$14)</f>
        <v>#VALUE!</v>
      </c>
      <c r="J899" s="18" t="e" cm="1">
        <f t="array" ref="J899">ABCCob($O$15,$P$15,$Q$15,$D899/$AE$15)</f>
        <v>#VALUE!</v>
      </c>
      <c r="K899" s="18" t="e" cm="1">
        <f t="array" ref="K899">ABCCob($O$16,$P$16,$Q$16,$D899/$AE$16)</f>
        <v>#VALUE!</v>
      </c>
      <c r="L899" s="18" t="e" cm="1">
        <f t="array" ref="L899">ABCCob($O$17,$P$17,$Q$17,$D899/$AE$17)</f>
        <v>#VALUE!</v>
      </c>
    </row>
    <row r="900" spans="2:12" x14ac:dyDescent="0.3">
      <c r="B900">
        <v>133</v>
      </c>
      <c r="D900" s="15">
        <f t="shared" si="25"/>
        <v>199699.6996996997</v>
      </c>
      <c r="E900" s="18" cm="1">
        <f t="array" ref="E900">ABCCob($O$10,$P$10,$Q$10,$D900/$AE$10)</f>
        <v>0.59995680003648599</v>
      </c>
      <c r="F900" s="18" cm="1">
        <f t="array" ref="F900">ABCCob($O$11,$P$11,$Q$11,$D900/$AE$11)</f>
        <v>0.24320098279559874</v>
      </c>
      <c r="G900" s="18" cm="1">
        <f t="array" ref="G900">ABCCob($O$12,$P$12,$Q$12,$D900/$AE$12)</f>
        <v>0.15062003326015577</v>
      </c>
      <c r="H900" s="18" cm="1">
        <f t="array" ref="H900">ABCCob($O$13,$P$13,$Q$13,$D900/$AE$13)</f>
        <v>7.4971047634580401E-2</v>
      </c>
      <c r="I900" s="18" t="e" cm="1">
        <f t="array" ref="I900">ABCCob($O$14,$P$14,$Q$14,$D900/$AE$14)</f>
        <v>#VALUE!</v>
      </c>
      <c r="J900" s="18" t="e" cm="1">
        <f t="array" ref="J900">ABCCob($O$15,$P$15,$Q$15,$D900/$AE$15)</f>
        <v>#VALUE!</v>
      </c>
      <c r="K900" s="18" t="e" cm="1">
        <f t="array" ref="K900">ABCCob($O$16,$P$16,$Q$16,$D900/$AE$16)</f>
        <v>#VALUE!</v>
      </c>
      <c r="L900" s="18" t="e" cm="1">
        <f t="array" ref="L900">ABCCob($O$17,$P$17,$Q$17,$D900/$AE$17)</f>
        <v>#VALUE!</v>
      </c>
    </row>
    <row r="901" spans="2:12" x14ac:dyDescent="0.3">
      <c r="B901">
        <v>132</v>
      </c>
      <c r="D901" s="15">
        <f t="shared" si="25"/>
        <v>198198.1981981982</v>
      </c>
      <c r="E901" s="18" cm="1">
        <f t="array" ref="E901">ABCCob($O$10,$P$10,$Q$10,$D901/$AE$10)</f>
        <v>0.59871615093448183</v>
      </c>
      <c r="F901" s="18" cm="1">
        <f t="array" ref="F901">ABCCob($O$11,$P$11,$Q$11,$D901/$AE$11)</f>
        <v>0.24198511205783182</v>
      </c>
      <c r="G901" s="18" cm="1">
        <f t="array" ref="G901">ABCCob($O$12,$P$12,$Q$12,$D901/$AE$12)</f>
        <v>0.14970922954475008</v>
      </c>
      <c r="H901" s="18" cm="1">
        <f t="array" ref="H901">ABCCob($O$13,$P$13,$Q$13,$D901/$AE$13)</f>
        <v>7.4646735853129448E-2</v>
      </c>
      <c r="I901" s="18" t="e" cm="1">
        <f t="array" ref="I901">ABCCob($O$14,$P$14,$Q$14,$D901/$AE$14)</f>
        <v>#VALUE!</v>
      </c>
      <c r="J901" s="18" t="e" cm="1">
        <f t="array" ref="J901">ABCCob($O$15,$P$15,$Q$15,$D901/$AE$15)</f>
        <v>#VALUE!</v>
      </c>
      <c r="K901" s="18" t="e" cm="1">
        <f t="array" ref="K901">ABCCob($O$16,$P$16,$Q$16,$D901/$AE$16)</f>
        <v>#VALUE!</v>
      </c>
      <c r="L901" s="18" t="e" cm="1">
        <f t="array" ref="L901">ABCCob($O$17,$P$17,$Q$17,$D901/$AE$17)</f>
        <v>#VALUE!</v>
      </c>
    </row>
    <row r="902" spans="2:12" x14ac:dyDescent="0.3">
      <c r="B902">
        <v>131</v>
      </c>
      <c r="D902" s="15">
        <f t="shared" si="25"/>
        <v>196696.69669669669</v>
      </c>
      <c r="E902" s="18" cm="1">
        <f t="array" ref="E902">ABCCob($O$10,$P$10,$Q$10,$D902/$AE$10)</f>
        <v>0.59746265493322814</v>
      </c>
      <c r="F902" s="18" cm="1">
        <f t="array" ref="F902">ABCCob($O$11,$P$11,$Q$11,$D902/$AE$11)</f>
        <v>0.24076303272718563</v>
      </c>
      <c r="G902" s="18" cm="1">
        <f t="array" ref="G902">ABCCob($O$12,$P$12,$Q$12,$D902/$AE$12)</f>
        <v>0.14879445689973556</v>
      </c>
      <c r="H902" s="18" cm="1">
        <f t="array" ref="H902">ABCCob($O$13,$P$13,$Q$13,$D902/$AE$13)</f>
        <v>7.4320466005207309E-2</v>
      </c>
      <c r="I902" s="18" t="e" cm="1">
        <f t="array" ref="I902">ABCCob($O$14,$P$14,$Q$14,$D902/$AE$14)</f>
        <v>#VALUE!</v>
      </c>
      <c r="J902" s="18" t="e" cm="1">
        <f t="array" ref="J902">ABCCob($O$15,$P$15,$Q$15,$D902/$AE$15)</f>
        <v>#VALUE!</v>
      </c>
      <c r="K902" s="18" t="e" cm="1">
        <f t="array" ref="K902">ABCCob($O$16,$P$16,$Q$16,$D902/$AE$16)</f>
        <v>#VALUE!</v>
      </c>
      <c r="L902" s="18" t="e" cm="1">
        <f t="array" ref="L902">ABCCob($O$17,$P$17,$Q$17,$D902/$AE$17)</f>
        <v>#VALUE!</v>
      </c>
    </row>
    <row r="903" spans="2:12" x14ac:dyDescent="0.3">
      <c r="B903">
        <v>130</v>
      </c>
      <c r="D903" s="15">
        <f t="shared" si="25"/>
        <v>195195.19519519521</v>
      </c>
      <c r="E903" s="18" cm="1">
        <f t="array" ref="E903">ABCCob($O$10,$P$10,$Q$10,$D903/$AE$10)</f>
        <v>0.59619610510090593</v>
      </c>
      <c r="F903" s="18" cm="1">
        <f t="array" ref="F903">ABCCob($O$11,$P$11,$Q$11,$D903/$AE$11)</f>
        <v>0.23953469728290375</v>
      </c>
      <c r="G903" s="18" cm="1">
        <f t="array" ref="G903">ABCCob($O$12,$P$12,$Q$12,$D903/$AE$12)</f>
        <v>0.14787569999874617</v>
      </c>
      <c r="H903" s="18" cm="1">
        <f t="array" ref="H903">ABCCob($O$13,$P$13,$Q$13,$D903/$AE$13)</f>
        <v>7.3992219285561281E-2</v>
      </c>
      <c r="I903" s="18" t="e" cm="1">
        <f t="array" ref="I903">ABCCob($O$14,$P$14,$Q$14,$D903/$AE$14)</f>
        <v>#VALUE!</v>
      </c>
      <c r="J903" s="18" t="e" cm="1">
        <f t="array" ref="J903">ABCCob($O$15,$P$15,$Q$15,$D903/$AE$15)</f>
        <v>#VALUE!</v>
      </c>
      <c r="K903" s="18" t="e" cm="1">
        <f t="array" ref="K903">ABCCob($O$16,$P$16,$Q$16,$D903/$AE$16)</f>
        <v>#VALUE!</v>
      </c>
      <c r="L903" s="18" t="e" cm="1">
        <f t="array" ref="L903">ABCCob($O$17,$P$17,$Q$17,$D903/$AE$17)</f>
        <v>#VALUE!</v>
      </c>
    </row>
    <row r="904" spans="2:12" x14ac:dyDescent="0.3">
      <c r="B904">
        <v>129</v>
      </c>
      <c r="D904" s="15">
        <f t="shared" si="25"/>
        <v>193693.6936936937</v>
      </c>
      <c r="E904" s="18" cm="1">
        <f t="array" ref="E904">ABCCob($O$10,$P$10,$Q$10,$D904/$AE$10)</f>
        <v>0.59491628994290324</v>
      </c>
      <c r="F904" s="18" cm="1">
        <f t="array" ref="F904">ABCCob($O$11,$P$11,$Q$11,$D904/$AE$11)</f>
        <v>0.23830005772042892</v>
      </c>
      <c r="G904" s="18" cm="1">
        <f t="array" ref="G904">ABCCob($O$12,$P$12,$Q$12,$D904/$AE$12)</f>
        <v>0.14695294363930184</v>
      </c>
      <c r="H904" s="18" cm="1">
        <f t="array" ref="H904">ABCCob($O$13,$P$13,$Q$13,$D904/$AE$13)</f>
        <v>7.3661976632292847E-2</v>
      </c>
      <c r="I904" s="18" t="e" cm="1">
        <f t="array" ref="I904">ABCCob($O$14,$P$14,$Q$14,$D904/$AE$14)</f>
        <v>#VALUE!</v>
      </c>
      <c r="J904" s="18" t="e" cm="1">
        <f t="array" ref="J904">ABCCob($O$15,$P$15,$Q$15,$D904/$AE$15)</f>
        <v>#VALUE!</v>
      </c>
      <c r="K904" s="18" t="e" cm="1">
        <f t="array" ref="K904">ABCCob($O$16,$P$16,$Q$16,$D904/$AE$16)</f>
        <v>#VALUE!</v>
      </c>
      <c r="L904" s="18" t="e" cm="1">
        <f t="array" ref="L904">ABCCob($O$17,$P$17,$Q$17,$D904/$AE$17)</f>
        <v>#VALUE!</v>
      </c>
    </row>
    <row r="905" spans="2:12" x14ac:dyDescent="0.3">
      <c r="B905">
        <v>128</v>
      </c>
      <c r="D905" s="15">
        <f t="shared" si="25"/>
        <v>192192.19219219219</v>
      </c>
      <c r="E905" s="18" cm="1">
        <f t="array" ref="E905">ABCCob($O$10,$P$10,$Q$10,$D905/$AE$10)</f>
        <v>0.59362299327322621</v>
      </c>
      <c r="F905" s="18" cm="1">
        <f t="array" ref="F905">ABCCob($O$11,$P$11,$Q$11,$D905/$AE$11)</f>
        <v>0.23705906554528736</v>
      </c>
      <c r="G905" s="18" cm="1">
        <f t="array" ref="G905">ABCCob($O$12,$P$12,$Q$12,$D905/$AE$12)</f>
        <v>0.14602617275031771</v>
      </c>
      <c r="H905" s="18" cm="1">
        <f t="array" ref="H905">ABCCob($O$13,$P$13,$Q$13,$D905/$AE$13)</f>
        <v>7.3329718722135048E-2</v>
      </c>
      <c r="I905" s="18" t="e" cm="1">
        <f t="array" ref="I905">ABCCob($O$14,$P$14,$Q$14,$D905/$AE$14)</f>
        <v>#VALUE!</v>
      </c>
      <c r="J905" s="18" t="e" cm="1">
        <f t="array" ref="J905">ABCCob($O$15,$P$15,$Q$15,$D905/$AE$15)</f>
        <v>#VALUE!</v>
      </c>
      <c r="K905" s="18" t="e" cm="1">
        <f t="array" ref="K905">ABCCob($O$16,$P$16,$Q$16,$D905/$AE$16)</f>
        <v>#VALUE!</v>
      </c>
      <c r="L905" s="18" t="e" cm="1">
        <f t="array" ref="L905">ABCCob($O$17,$P$17,$Q$17,$D905/$AE$17)</f>
        <v>#VALUE!</v>
      </c>
    </row>
    <row r="906" spans="2:12" x14ac:dyDescent="0.3">
      <c r="B906">
        <v>127</v>
      </c>
      <c r="D906" s="15">
        <f t="shared" si="25"/>
        <v>190690.69069069068</v>
      </c>
      <c r="E906" s="18" cm="1">
        <f t="array" ref="E906">ABCCob($O$10,$P$10,$Q$10,$D906/$AE$10)</f>
        <v>0.5923159940814734</v>
      </c>
      <c r="F906" s="18" cm="1">
        <f t="array" ref="F906">ABCCob($O$11,$P$11,$Q$11,$D906/$AE$11)</f>
        <v>0.2358116717668812</v>
      </c>
      <c r="G906" s="18" cm="1">
        <f t="array" ref="G906">ABCCob($O$12,$P$12,$Q$12,$D906/$AE$12)</f>
        <v>0.1450953723998808</v>
      </c>
      <c r="H906" s="18" cm="1">
        <f t="array" ref="H906">ABCCob($O$13,$P$13,$Q$13,$D906/$AE$13)</f>
        <v>7.2995425965615729E-2</v>
      </c>
      <c r="I906" s="18" t="e" cm="1">
        <f t="array" ref="I906">ABCCob($O$14,$P$14,$Q$14,$D906/$AE$14)</f>
        <v>#VALUE!</v>
      </c>
      <c r="J906" s="18" t="e" cm="1">
        <f t="array" ref="J906">ABCCob($O$15,$P$15,$Q$15,$D906/$AE$15)</f>
        <v>#VALUE!</v>
      </c>
      <c r="K906" s="18" t="e" cm="1">
        <f t="array" ref="K906">ABCCob($O$16,$P$16,$Q$16,$D906/$AE$16)</f>
        <v>#VALUE!</v>
      </c>
      <c r="L906" s="18" t="e" cm="1">
        <f t="array" ref="L906">ABCCob($O$17,$P$17,$Q$17,$D906/$AE$17)</f>
        <v>#VALUE!</v>
      </c>
    </row>
    <row r="907" spans="2:12" x14ac:dyDescent="0.3">
      <c r="B907">
        <v>126</v>
      </c>
      <c r="D907" s="15">
        <f t="shared" si="25"/>
        <v>189189.18918918917</v>
      </c>
      <c r="E907" s="18" cm="1">
        <f t="array" ref="E907">ABCCob($O$10,$P$10,$Q$10,$D907/$AE$10)</f>
        <v>0.59099506639518973</v>
      </c>
      <c r="F907" s="18" cm="1">
        <f t="array" ref="F907">ABCCob($O$11,$P$11,$Q$11,$D907/$AE$11)</f>
        <v>0.23455782689218854</v>
      </c>
      <c r="G907" s="18" cm="1">
        <f t="array" ref="G907">ABCCob($O$12,$P$12,$Q$12,$D907/$AE$12)</f>
        <v>0.14416052780330577</v>
      </c>
      <c r="H907" s="18" cm="1">
        <f t="array" ref="H907">ABCCob($O$13,$P$13,$Q$13,$D907/$AE$13)</f>
        <v>7.2659078502103389E-2</v>
      </c>
      <c r="I907" s="18" t="e" cm="1">
        <f t="array" ref="I907">ABCCob($O$14,$P$14,$Q$14,$D907/$AE$14)</f>
        <v>#VALUE!</v>
      </c>
      <c r="J907" s="18" t="e" cm="1">
        <f t="array" ref="J907">ABCCob($O$15,$P$15,$Q$15,$D907/$AE$15)</f>
        <v>#VALUE!</v>
      </c>
      <c r="K907" s="18" t="e" cm="1">
        <f t="array" ref="K907">ABCCob($O$16,$P$16,$Q$16,$D907/$AE$16)</f>
        <v>#VALUE!</v>
      </c>
      <c r="L907" s="18" t="e" cm="1">
        <f t="array" ref="L907">ABCCob($O$17,$P$17,$Q$17,$D907/$AE$17)</f>
        <v>#VALUE!</v>
      </c>
    </row>
    <row r="908" spans="2:12" x14ac:dyDescent="0.3">
      <c r="B908">
        <v>125</v>
      </c>
      <c r="D908" s="15">
        <f t="shared" si="25"/>
        <v>187687.68768768769</v>
      </c>
      <c r="E908" s="18" cm="1">
        <f t="array" ref="E908">ABCCob($O$10,$P$10,$Q$10,$D908/$AE$10)</f>
        <v>0.58965997913740975</v>
      </c>
      <c r="F908" s="18" cm="1">
        <f t="array" ref="F908">ABCCob($O$11,$P$11,$Q$11,$D908/$AE$11)</f>
        <v>0.23329748091936897</v>
      </c>
      <c r="G908" s="18" cm="1">
        <f t="array" ref="G908">ABCCob($O$12,$P$12,$Q$12,$D908/$AE$12)</f>
        <v>0.14322162433147848</v>
      </c>
      <c r="H908" s="18" cm="1">
        <f t="array" ref="H908">ABCCob($O$13,$P$13,$Q$13,$D908/$AE$13)</f>
        <v>7.2320656194731492E-2</v>
      </c>
      <c r="I908" s="18" t="e" cm="1">
        <f t="array" ref="I908">ABCCob($O$14,$P$14,$Q$14,$D908/$AE$14)</f>
        <v>#VALUE!</v>
      </c>
      <c r="J908" s="18" t="e" cm="1">
        <f t="array" ref="J908">ABCCob($O$15,$P$15,$Q$15,$D908/$AE$15)</f>
        <v>#VALUE!</v>
      </c>
      <c r="K908" s="18" t="e" cm="1">
        <f t="array" ref="K908">ABCCob($O$16,$P$16,$Q$16,$D908/$AE$16)</f>
        <v>#VALUE!</v>
      </c>
      <c r="L908" s="18" t="e" cm="1">
        <f t="array" ref="L908">ABCCob($O$17,$P$17,$Q$17,$D908/$AE$17)</f>
        <v>#VALUE!</v>
      </c>
    </row>
    <row r="909" spans="2:12" x14ac:dyDescent="0.3">
      <c r="B909">
        <v>124</v>
      </c>
      <c r="D909" s="15">
        <f t="shared" si="25"/>
        <v>186186.18618618618</v>
      </c>
      <c r="E909" s="18" cm="1">
        <f t="array" ref="E909">ABCCob($O$10,$P$10,$Q$10,$D909/$AE$10)</f>
        <v>0.58831049597918961</v>
      </c>
      <c r="F909" s="18" cm="1">
        <f t="array" ref="F909">ABCCob($O$11,$P$11,$Q$11,$D909/$AE$11)</f>
        <v>0.23203058333127335</v>
      </c>
      <c r="G909" s="18" cm="1">
        <f t="array" ref="G909">ABCCob($O$12,$P$12,$Q$12,$D909/$AE$12)</f>
        <v>0.14227864751949906</v>
      </c>
      <c r="H909" s="18" cm="1">
        <f t="array" ref="H909">ABCCob($O$13,$P$13,$Q$13,$D909/$AE$13)</f>
        <v>7.1980138625197893E-2</v>
      </c>
      <c r="I909" s="18" t="e" cm="1">
        <f t="array" ref="I909">ABCCob($O$14,$P$14,$Q$14,$D909/$AE$14)</f>
        <v>#VALUE!</v>
      </c>
      <c r="J909" s="18" t="e" cm="1">
        <f t="array" ref="J909">ABCCob($O$15,$P$15,$Q$15,$D909/$AE$15)</f>
        <v>#VALUE!</v>
      </c>
      <c r="K909" s="18" t="e" cm="1">
        <f t="array" ref="K909">ABCCob($O$16,$P$16,$Q$16,$D909/$AE$16)</f>
        <v>#VALUE!</v>
      </c>
      <c r="L909" s="18" t="e" cm="1">
        <f t="array" ref="L909">ABCCob($O$17,$P$17,$Q$17,$D909/$AE$17)</f>
        <v>#VALUE!</v>
      </c>
    </row>
    <row r="910" spans="2:12" x14ac:dyDescent="0.3">
      <c r="B910">
        <v>123</v>
      </c>
      <c r="D910" s="15">
        <f t="shared" si="25"/>
        <v>184684.68468468467</v>
      </c>
      <c r="E910" s="18" cm="1">
        <f t="array" ref="E910">ABCCob($O$10,$P$10,$Q$10,$D910/$AE$10)</f>
        <v>0.58694637518691961</v>
      </c>
      <c r="F910" s="18" cm="1">
        <f t="array" ref="F910">ABCCob($O$11,$P$11,$Q$11,$D910/$AE$11)</f>
        <v>0.23075708308885629</v>
      </c>
      <c r="G910" s="18" cm="1">
        <f t="array" ref="G910">ABCCob($O$12,$P$12,$Q$12,$D910/$AE$12)</f>
        <v>0.14133158307563495</v>
      </c>
      <c r="H910" s="18" cm="1">
        <f t="array" ref="H910">ABCCob($O$13,$P$13,$Q$13,$D910/$AE$13)</f>
        <v>7.1637505088435E-2</v>
      </c>
      <c r="I910" s="18" t="e" cm="1">
        <f t="array" ref="I910">ABCCob($O$14,$P$14,$Q$14,$D910/$AE$14)</f>
        <v>#VALUE!</v>
      </c>
      <c r="J910" s="18" t="e" cm="1">
        <f t="array" ref="J910">ABCCob($O$15,$P$15,$Q$15,$D910/$AE$15)</f>
        <v>#VALUE!</v>
      </c>
      <c r="K910" s="18" t="e" cm="1">
        <f t="array" ref="K910">ABCCob($O$16,$P$16,$Q$16,$D910/$AE$16)</f>
        <v>#VALUE!</v>
      </c>
      <c r="L910" s="18" t="e" cm="1">
        <f t="array" ref="L910">ABCCob($O$17,$P$17,$Q$17,$D910/$AE$17)</f>
        <v>#VALUE!</v>
      </c>
    </row>
    <row r="911" spans="2:12" x14ac:dyDescent="0.3">
      <c r="B911">
        <v>122</v>
      </c>
      <c r="D911" s="15">
        <f t="shared" si="25"/>
        <v>183183.18318318317</v>
      </c>
      <c r="E911" s="18" cm="1">
        <f t="array" ref="E911">ABCCob($O$10,$P$10,$Q$10,$D911/$AE$10)</f>
        <v>0.58556736946419496</v>
      </c>
      <c r="F911" s="18" cm="1">
        <f t="array" ref="F911">ABCCob($O$11,$P$11,$Q$11,$D911/$AE$11)</f>
        <v>0.22947692862448921</v>
      </c>
      <c r="G911" s="18" cm="1">
        <f t="array" ref="G911">ABCCob($O$12,$P$12,$Q$12,$D911/$AE$12)</f>
        <v>0.14038041689059605</v>
      </c>
      <c r="H911" s="18" cm="1">
        <f t="array" ref="H911">ABCCob($O$13,$P$13,$Q$13,$D911/$AE$13)</f>
        <v>7.1292734587146689E-2</v>
      </c>
      <c r="I911" s="18" t="e" cm="1">
        <f t="array" ref="I911">ABCCob($O$14,$P$14,$Q$14,$D911/$AE$14)</f>
        <v>#VALUE!</v>
      </c>
      <c r="J911" s="18" t="e" cm="1">
        <f t="array" ref="J911">ABCCob($O$15,$P$15,$Q$15,$D911/$AE$15)</f>
        <v>#VALUE!</v>
      </c>
      <c r="K911" s="18" t="e" cm="1">
        <f t="array" ref="K911">ABCCob($O$16,$P$16,$Q$16,$D911/$AE$16)</f>
        <v>#VALUE!</v>
      </c>
      <c r="L911" s="18" t="e" cm="1">
        <f t="array" ref="L911">ABCCob($O$17,$P$17,$Q$17,$D911/$AE$17)</f>
        <v>#VALUE!</v>
      </c>
    </row>
    <row r="912" spans="2:12" x14ac:dyDescent="0.3">
      <c r="B912">
        <v>121</v>
      </c>
      <c r="D912" s="15">
        <f t="shared" si="25"/>
        <v>181681.68168168169</v>
      </c>
      <c r="E912" s="18" cm="1">
        <f t="array" ref="E912">ABCCob($O$10,$P$10,$Q$10,$D912/$AE$10)</f>
        <v>0.58417322578801645</v>
      </c>
      <c r="F912" s="18" cm="1">
        <f t="array" ref="F912">ABCCob($O$11,$P$11,$Q$11,$D912/$AE$11)</f>
        <v>0.22819006783517284</v>
      </c>
      <c r="G912" s="18" cm="1">
        <f t="array" ref="G912">ABCCob($O$12,$P$12,$Q$12,$D912/$AE$12)</f>
        <v>0.13942513504714357</v>
      </c>
      <c r="H912" s="18" cm="1">
        <f t="array" ref="H912">ABCCob($O$13,$P$13,$Q$13,$D912/$AE$13)</f>
        <v>7.0945805826207714E-2</v>
      </c>
      <c r="I912" s="18" t="e" cm="1">
        <f t="array" ref="I912">ABCCob($O$14,$P$14,$Q$14,$D912/$AE$14)</f>
        <v>#VALUE!</v>
      </c>
      <c r="J912" s="18" t="e" cm="1">
        <f t="array" ref="J912">ABCCob($O$15,$P$15,$Q$15,$D912/$AE$15)</f>
        <v>#VALUE!</v>
      </c>
      <c r="K912" s="18" t="e" cm="1">
        <f t="array" ref="K912">ABCCob($O$16,$P$16,$Q$16,$D912/$AE$16)</f>
        <v>#VALUE!</v>
      </c>
      <c r="L912" s="18" t="e" cm="1">
        <f t="array" ref="L912">ABCCob($O$17,$P$17,$Q$17,$D912/$AE$17)</f>
        <v>#VALUE!</v>
      </c>
    </row>
    <row r="913" spans="2:12" x14ac:dyDescent="0.3">
      <c r="B913">
        <v>120</v>
      </c>
      <c r="D913" s="15">
        <f t="shared" si="25"/>
        <v>180180.18018018018</v>
      </c>
      <c r="E913" s="18" cm="1">
        <f t="array" ref="E913">ABCCob($O$10,$P$10,$Q$10,$D913/$AE$10)</f>
        <v>0.58276368523907618</v>
      </c>
      <c r="F913" s="18" cm="1">
        <f t="array" ref="F913">ABCCob($O$11,$P$11,$Q$11,$D913/$AE$11)</f>
        <v>0.22689644807564727</v>
      </c>
      <c r="G913" s="18" cm="1">
        <f t="array" ref="G913">ABCCob($O$12,$P$12,$Q$12,$D913/$AE$12)</f>
        <v>0.13846572383004535</v>
      </c>
      <c r="H913" s="18" cm="1">
        <f t="array" ref="H913">ABCCob($O$13,$P$13,$Q$13,$D913/$AE$13)</f>
        <v>7.0596697206920953E-2</v>
      </c>
      <c r="I913" s="18" t="e" cm="1">
        <f t="array" ref="I913">ABCCob($O$14,$P$14,$Q$14,$D913/$AE$14)</f>
        <v>#VALUE!</v>
      </c>
      <c r="J913" s="18" t="e" cm="1">
        <f t="array" ref="J913">ABCCob($O$15,$P$15,$Q$15,$D913/$AE$15)</f>
        <v>#VALUE!</v>
      </c>
      <c r="K913" s="18" t="e" cm="1">
        <f t="array" ref="K913">ABCCob($O$16,$P$16,$Q$16,$D913/$AE$16)</f>
        <v>#VALUE!</v>
      </c>
      <c r="L913" s="18" t="e" cm="1">
        <f t="array" ref="L913">ABCCob($O$17,$P$17,$Q$17,$D913/$AE$17)</f>
        <v>#VALUE!</v>
      </c>
    </row>
    <row r="914" spans="2:12" x14ac:dyDescent="0.3">
      <c r="B914">
        <v>119</v>
      </c>
      <c r="D914" s="15">
        <f t="shared" si="25"/>
        <v>178678.67867867867</v>
      </c>
      <c r="E914" s="18" cm="1">
        <f t="array" ref="E914">ABCCob($O$10,$P$10,$Q$10,$D914/$AE$10)</f>
        <v>0.58133848282587708</v>
      </c>
      <c r="F914" s="18" cm="1">
        <f t="array" ref="F914">ABCCob($O$11,$P$11,$Q$11,$D914/$AE$11)</f>
        <v>0.22559601615139807</v>
      </c>
      <c r="G914" s="18" cm="1">
        <f t="array" ref="G914">ABCCob($O$12,$P$12,$Q$12,$D914/$AE$12)</f>
        <v>0.13750216973639129</v>
      </c>
      <c r="H914" s="18" cm="1">
        <f t="array" ref="H914">ABCCob($O$13,$P$13,$Q$13,$D914/$AE$13)</f>
        <v>7.0245386821127936E-2</v>
      </c>
      <c r="I914" s="18" t="e" cm="1">
        <f t="array" ref="I914">ABCCob($O$14,$P$14,$Q$14,$D914/$AE$14)</f>
        <v>#VALUE!</v>
      </c>
      <c r="J914" s="18" t="e" cm="1">
        <f t="array" ref="J914">ABCCob($O$15,$P$15,$Q$15,$D914/$AE$15)</f>
        <v>#VALUE!</v>
      </c>
      <c r="K914" s="18" t="e" cm="1">
        <f t="array" ref="K914">ABCCob($O$16,$P$16,$Q$16,$D914/$AE$16)</f>
        <v>#VALUE!</v>
      </c>
      <c r="L914" s="18" t="e" cm="1">
        <f t="array" ref="L914">ABCCob($O$17,$P$17,$Q$17,$D914/$AE$17)</f>
        <v>#VALUE!</v>
      </c>
    </row>
    <row r="915" spans="2:12" x14ac:dyDescent="0.3">
      <c r="B915">
        <v>118</v>
      </c>
      <c r="D915" s="15">
        <f t="shared" si="25"/>
        <v>177177.17717717719</v>
      </c>
      <c r="E915" s="18" cm="1">
        <f t="array" ref="E915">ABCCob($O$10,$P$10,$Q$10,$D915/$AE$10)</f>
        <v>0.57989734730241693</v>
      </c>
      <c r="F915" s="18" cm="1">
        <f t="array" ref="F915">ABCCob($O$11,$P$11,$Q$11,$D915/$AE$11)</f>
        <v>0.22428871831155628</v>
      </c>
      <c r="G915" s="18" cm="1">
        <f t="array" ref="G915">ABCCob($O$12,$P$12,$Q$12,$D915/$AE$12)</f>
        <v>0.13653445948628187</v>
      </c>
      <c r="H915" s="18" cm="1">
        <f t="array" ref="H915">ABCCob($O$13,$P$13,$Q$13,$D915/$AE$13)</f>
        <v>6.989185244516781E-2</v>
      </c>
      <c r="I915" s="18" t="e" cm="1">
        <f t="array" ref="I915">ABCCob($O$14,$P$14,$Q$14,$D915/$AE$14)</f>
        <v>#VALUE!</v>
      </c>
      <c r="J915" s="18" t="e" cm="1">
        <f t="array" ref="J915">ABCCob($O$15,$P$15,$Q$15,$D915/$AE$15)</f>
        <v>#VALUE!</v>
      </c>
      <c r="K915" s="18" t="e" cm="1">
        <f t="array" ref="K915">ABCCob($O$16,$P$16,$Q$16,$D915/$AE$16)</f>
        <v>#VALUE!</v>
      </c>
      <c r="L915" s="18" t="e" cm="1">
        <f t="array" ref="L915">ABCCob($O$17,$P$17,$Q$17,$D915/$AE$17)</f>
        <v>#VALUE!</v>
      </c>
    </row>
    <row r="916" spans="2:12" x14ac:dyDescent="0.3">
      <c r="B916">
        <v>117</v>
      </c>
      <c r="D916" s="15">
        <f t="shared" si="25"/>
        <v>175675.67567567568</v>
      </c>
      <c r="E916" s="18" cm="1">
        <f t="array" ref="E916">ABCCob($O$10,$P$10,$Q$10,$D916/$AE$10)</f>
        <v>0.57844000097915671</v>
      </c>
      <c r="F916" s="18" cm="1">
        <f t="array" ref="F916">ABCCob($O$11,$P$11,$Q$11,$D916/$AE$11)</f>
        <v>0.22297450024169091</v>
      </c>
      <c r="G916" s="18" cm="1">
        <f t="array" ref="G916">ABCCob($O$12,$P$12,$Q$12,$D916/$AE$12)</f>
        <v>0.13556258003390451</v>
      </c>
      <c r="H916" s="18" cm="1">
        <f t="array" ref="H916">ABCCob($O$13,$P$13,$Q$13,$D916/$AE$13)</f>
        <v>6.9536071533679369E-2</v>
      </c>
      <c r="I916" s="18" t="e" cm="1">
        <f t="array" ref="I916">ABCCob($O$14,$P$14,$Q$14,$D916/$AE$14)</f>
        <v>#VALUE!</v>
      </c>
      <c r="J916" s="18" t="e" cm="1">
        <f t="array" ref="J916">ABCCob($O$15,$P$15,$Q$15,$D916/$AE$15)</f>
        <v>#VALUE!</v>
      </c>
      <c r="K916" s="18" t="e" cm="1">
        <f t="array" ref="K916">ABCCob($O$16,$P$16,$Q$16,$D916/$AE$16)</f>
        <v>#VALUE!</v>
      </c>
      <c r="L916" s="18" t="e" cm="1">
        <f t="array" ref="L916">ABCCob($O$17,$P$17,$Q$17,$D916/$AE$17)</f>
        <v>#VALUE!</v>
      </c>
    </row>
    <row r="917" spans="2:12" x14ac:dyDescent="0.3">
      <c r="B917">
        <v>116</v>
      </c>
      <c r="D917" s="15">
        <f t="shared" si="25"/>
        <v>174174.17417417417</v>
      </c>
      <c r="E917" s="18" cm="1">
        <f t="array" ref="E917">ABCCob($O$10,$P$10,$Q$10,$D917/$AE$10)</f>
        <v>0.57696615952697994</v>
      </c>
      <c r="F917" s="18" cm="1">
        <f t="array" ref="F917">ABCCob($O$11,$P$11,$Q$11,$D917/$AE$11)</f>
        <v>0.22165330705649205</v>
      </c>
      <c r="G917" s="18" cm="1">
        <f t="array" ref="G917">ABCCob($O$12,$P$12,$Q$12,$D917/$AE$12)</f>
        <v>0.13458651857901294</v>
      </c>
      <c r="H917" s="18" cm="1">
        <f t="array" ref="H917">ABCCob($O$13,$P$13,$Q$13,$D917/$AE$13)</f>
        <v>6.9178021213241278E-2</v>
      </c>
      <c r="I917" s="18" t="e" cm="1">
        <f t="array" ref="I917">ABCCob($O$14,$P$14,$Q$14,$D917/$AE$14)</f>
        <v>#VALUE!</v>
      </c>
      <c r="J917" s="18" t="e" cm="1">
        <f t="array" ref="J917">ABCCob($O$15,$P$15,$Q$15,$D917/$AE$15)</f>
        <v>#VALUE!</v>
      </c>
      <c r="K917" s="18" t="e" cm="1">
        <f t="array" ref="K917">ABCCob($O$16,$P$16,$Q$16,$D917/$AE$16)</f>
        <v>#VALUE!</v>
      </c>
      <c r="L917" s="18" t="e" cm="1">
        <f t="array" ref="L917">ABCCob($O$17,$P$17,$Q$17,$D917/$AE$17)</f>
        <v>#VALUE!</v>
      </c>
    </row>
    <row r="918" spans="2:12" x14ac:dyDescent="0.3">
      <c r="B918">
        <v>115</v>
      </c>
      <c r="D918" s="15">
        <f t="shared" si="25"/>
        <v>172672.67267267266</v>
      </c>
      <c r="E918" s="18" cm="1">
        <f t="array" ref="E918">ABCCob($O$10,$P$10,$Q$10,$D918/$AE$10)</f>
        <v>0.57547553177383171</v>
      </c>
      <c r="F918" s="18" cm="1">
        <f t="array" ref="F918">ABCCob($O$11,$P$11,$Q$11,$D918/$AE$11)</f>
        <v>0.22032508329234302</v>
      </c>
      <c r="G918" s="18" cm="1">
        <f t="array" ref="G918">ABCCob($O$12,$P$12,$Q$12,$D918/$AE$12)</f>
        <v>0.13360626257882519</v>
      </c>
      <c r="H918" s="18" cm="1">
        <f t="array" ref="H918">ABCCob($O$13,$P$13,$Q$13,$D918/$AE$13)</f>
        <v>6.8817678275844618E-2</v>
      </c>
      <c r="I918" s="18" t="e" cm="1">
        <f t="array" ref="I918">ABCCob($O$14,$P$14,$Q$14,$D918/$AE$14)</f>
        <v>#VALUE!</v>
      </c>
      <c r="J918" s="18" t="e" cm="1">
        <f t="array" ref="J918">ABCCob($O$15,$P$15,$Q$15,$D918/$AE$15)</f>
        <v>#VALUE!</v>
      </c>
      <c r="K918" s="18" t="e" cm="1">
        <f t="array" ref="K918">ABCCob($O$16,$P$16,$Q$16,$D918/$AE$16)</f>
        <v>#VALUE!</v>
      </c>
      <c r="L918" s="18" t="e" cm="1">
        <f t="array" ref="L918">ABCCob($O$17,$P$17,$Q$17,$D918/$AE$17)</f>
        <v>#VALUE!</v>
      </c>
    </row>
    <row r="919" spans="2:12" x14ac:dyDescent="0.3">
      <c r="B919">
        <v>114</v>
      </c>
      <c r="D919" s="15">
        <f t="shared" si="25"/>
        <v>171171.17117117115</v>
      </c>
      <c r="E919" s="18" cm="1">
        <f t="array" ref="E919">ABCCob($O$10,$P$10,$Q$10,$D919/$AE$10)</f>
        <v>0.57396781949371223</v>
      </c>
      <c r="F919" s="18" cm="1">
        <f t="array" ref="F919">ABCCob($O$11,$P$11,$Q$11,$D919/$AE$11)</f>
        <v>0.21898977289977886</v>
      </c>
      <c r="G919" s="18" cm="1">
        <f t="array" ref="G919">ABCCob($O$12,$P$12,$Q$12,$D919/$AE$12)</f>
        <v>0.13262179976035596</v>
      </c>
      <c r="H919" s="18" cm="1">
        <f t="array" ref="H919">ABCCob($O$13,$P$13,$Q$13,$D919/$AE$13)</f>
        <v>6.8455019172192141E-2</v>
      </c>
      <c r="I919" s="18" t="e" cm="1">
        <f t="array" ref="I919">ABCCob($O$14,$P$14,$Q$14,$D919/$AE$14)</f>
        <v>#VALUE!</v>
      </c>
      <c r="J919" s="18" t="e" cm="1">
        <f t="array" ref="J919">ABCCob($O$15,$P$15,$Q$15,$D919/$AE$15)</f>
        <v>#VALUE!</v>
      </c>
      <c r="K919" s="18" t="e" cm="1">
        <f t="array" ref="K919">ABCCob($O$16,$P$16,$Q$16,$D919/$AE$16)</f>
        <v>#VALUE!</v>
      </c>
      <c r="L919" s="18" t="e" cm="1">
        <f t="array" ref="L919">ABCCob($O$17,$P$17,$Q$17,$D919/$AE$17)</f>
        <v>#VALUE!</v>
      </c>
    </row>
    <row r="920" spans="2:12" x14ac:dyDescent="0.3">
      <c r="B920">
        <v>113</v>
      </c>
      <c r="D920" s="15">
        <f t="shared" si="25"/>
        <v>169669.66966966967</v>
      </c>
      <c r="E920" s="18" cm="1">
        <f t="array" ref="E920">ABCCob($O$10,$P$10,$Q$10,$D920/$AE$10)</f>
        <v>0.57244271718768158</v>
      </c>
      <c r="F920" s="18" cm="1">
        <f t="array" ref="F920">ABCCob($O$11,$P$11,$Q$11,$D920/$AE$11)</f>
        <v>0.21764731923583083</v>
      </c>
      <c r="G920" s="18" cm="1">
        <f t="array" ref="G920">ABCCob($O$12,$P$12,$Q$12,$D920/$AE$12)</f>
        <v>0.13163311813320153</v>
      </c>
      <c r="H920" s="18" cm="1">
        <f t="array" ref="H920">ABCCob($O$13,$P$13,$Q$13,$D920/$AE$13)</f>
        <v>6.8090020004818189E-2</v>
      </c>
      <c r="I920" s="18" t="e" cm="1">
        <f t="array" ref="I920">ABCCob($O$14,$P$14,$Q$14,$D920/$AE$14)</f>
        <v>#VALUE!</v>
      </c>
      <c r="J920" s="18" t="e" cm="1">
        <f t="array" ref="J920">ABCCob($O$15,$P$15,$Q$15,$D920/$AE$15)</f>
        <v>#VALUE!</v>
      </c>
      <c r="K920" s="18" t="e" cm="1">
        <f t="array" ref="K920">ABCCob($O$16,$P$16,$Q$16,$D920/$AE$16)</f>
        <v>#VALUE!</v>
      </c>
      <c r="L920" s="18" t="e" cm="1">
        <f t="array" ref="L920">ABCCob($O$17,$P$17,$Q$17,$D920/$AE$17)</f>
        <v>#VALUE!</v>
      </c>
    </row>
    <row r="921" spans="2:12" x14ac:dyDescent="0.3">
      <c r="B921">
        <v>112</v>
      </c>
      <c r="D921" s="15">
        <f t="shared" si="25"/>
        <v>168168.16816816817</v>
      </c>
      <c r="E921" s="18" cm="1">
        <f t="array" ref="E921">ABCCob($O$10,$P$10,$Q$10,$D921/$AE$10)</f>
        <v>0.57089991185651634</v>
      </c>
      <c r="F921" s="18" cm="1">
        <f t="array" ref="F921">ABCCob($O$11,$P$11,$Q$11,$D921/$AE$11)</f>
        <v>0.21629766505625303</v>
      </c>
      <c r="G921" s="18" cm="1">
        <f t="array" ref="G921">ABCCob($O$12,$P$12,$Q$12,$D921/$AE$12)</f>
        <v>0.13064020600279458</v>
      </c>
      <c r="H921" s="18" cm="1">
        <f t="array" ref="H921">ABCCob($O$13,$P$13,$Q$13,$D921/$AE$13)</f>
        <v>6.7722656521022842E-2</v>
      </c>
      <c r="I921" s="18" t="e" cm="1">
        <f t="array" ref="I921">ABCCob($O$14,$P$14,$Q$14,$D921/$AE$14)</f>
        <v>#VALUE!</v>
      </c>
      <c r="J921" s="18" t="e" cm="1">
        <f t="array" ref="J921">ABCCob($O$15,$P$15,$Q$15,$D921/$AE$15)</f>
        <v>#VALUE!</v>
      </c>
      <c r="K921" s="18" t="e" cm="1">
        <f t="array" ref="K921">ABCCob($O$16,$P$16,$Q$16,$D921/$AE$16)</f>
        <v>#VALUE!</v>
      </c>
      <c r="L921" s="18" t="e" cm="1">
        <f t="array" ref="L921">ABCCob($O$17,$P$17,$Q$17,$D921/$AE$17)</f>
        <v>#VALUE!</v>
      </c>
    </row>
    <row r="922" spans="2:12" x14ac:dyDescent="0.3">
      <c r="B922">
        <v>111</v>
      </c>
      <c r="D922" s="15">
        <f t="shared" si="25"/>
        <v>166666.66666666666</v>
      </c>
      <c r="E922" s="18" cm="1">
        <f t="array" ref="E922">ABCCob($O$10,$P$10,$Q$10,$D922/$AE$10)</f>
        <v>0.5693390827646363</v>
      </c>
      <c r="F922" s="18" cm="1">
        <f t="array" ref="F922">ABCCob($O$11,$P$11,$Q$11,$D922/$AE$11)</f>
        <v>0.21494075250763139</v>
      </c>
      <c r="G922" s="18" cm="1">
        <f t="array" ref="G922">ABCCob($O$12,$P$12,$Q$12,$D922/$AE$12)</f>
        <v>0.12964305198414755</v>
      </c>
      <c r="H922" s="18" cm="1">
        <f t="array" ref="H922">ABCCob($O$13,$P$13,$Q$13,$D922/$AE$13)</f>
        <v>6.7352904105614037E-2</v>
      </c>
      <c r="I922" s="18" t="e" cm="1">
        <f t="array" ref="I922">ABCCob($O$14,$P$14,$Q$14,$D922/$AE$14)</f>
        <v>#VALUE!</v>
      </c>
      <c r="J922" s="18" t="e" cm="1">
        <f t="array" ref="J922">ABCCob($O$15,$P$15,$Q$15,$D922/$AE$15)</f>
        <v>#VALUE!</v>
      </c>
      <c r="K922" s="18" t="e" cm="1">
        <f t="array" ref="K922">ABCCob($O$16,$P$16,$Q$16,$D922/$AE$16)</f>
        <v>#VALUE!</v>
      </c>
      <c r="L922" s="18" t="e" cm="1">
        <f t="array" ref="L922">ABCCob($O$17,$P$17,$Q$17,$D922/$AE$17)</f>
        <v>#VALUE!</v>
      </c>
    </row>
    <row r="923" spans="2:12" x14ac:dyDescent="0.3">
      <c r="B923">
        <v>110</v>
      </c>
      <c r="D923" s="15">
        <f t="shared" si="25"/>
        <v>165165.16516516518</v>
      </c>
      <c r="E923" s="18" cm="1">
        <f t="array" ref="E923">ABCCob($O$10,$P$10,$Q$10,$D923/$AE$10)</f>
        <v>0.56775990119490338</v>
      </c>
      <c r="F923" s="18" cm="1">
        <f t="array" ref="F923">ABCCob($O$11,$P$11,$Q$11,$D923/$AE$11)</f>
        <v>0.21357652311937117</v>
      </c>
      <c r="G923" s="18" cm="1">
        <f t="array" ref="G923">ABCCob($O$12,$P$12,$Q$12,$D923/$AE$12)</f>
        <v>0.12864164501610489</v>
      </c>
      <c r="H923" s="18" cm="1">
        <f t="array" ref="H923">ABCCob($O$13,$P$13,$Q$13,$D923/$AE$13)</f>
        <v>6.6980737773450441E-2</v>
      </c>
      <c r="I923" s="18" t="e" cm="1">
        <f t="array" ref="I923">ABCCob($O$14,$P$14,$Q$14,$D923/$AE$14)</f>
        <v>#VALUE!</v>
      </c>
      <c r="J923" s="18" t="e" cm="1">
        <f t="array" ref="J923">ABCCob($O$15,$P$15,$Q$15,$D923/$AE$15)</f>
        <v>#VALUE!</v>
      </c>
      <c r="K923" s="18" t="e" cm="1">
        <f t="array" ref="K923">ABCCob($O$16,$P$16,$Q$16,$D923/$AE$16)</f>
        <v>#VALUE!</v>
      </c>
      <c r="L923" s="18" t="e" cm="1">
        <f t="array" ref="L923">ABCCob($O$17,$P$17,$Q$17,$D923/$AE$17)</f>
        <v>#VALUE!</v>
      </c>
    </row>
    <row r="924" spans="2:12" x14ac:dyDescent="0.3">
      <c r="B924">
        <v>109</v>
      </c>
      <c r="D924" s="15">
        <f t="shared" si="25"/>
        <v>163663.66366366367</v>
      </c>
      <c r="E924" s="18" cm="1">
        <f t="array" ref="E924">ABCCob($O$10,$P$10,$Q$10,$D924/$AE$10)</f>
        <v>0.56616203019387001</v>
      </c>
      <c r="F924" s="18" cm="1">
        <f t="array" ref="F924">ABCCob($O$11,$P$11,$Q$11,$D924/$AE$11)</f>
        <v>0.2122049177955623</v>
      </c>
      <c r="G924" s="18" cm="1">
        <f t="array" ref="G924">ABCCob($O$12,$P$12,$Q$12,$D924/$AE$12)</f>
        <v>0.12763597437612365</v>
      </c>
      <c r="H924" s="18" cm="1">
        <f t="array" ref="H924">ABCCob($O$13,$P$13,$Q$13,$D924/$AE$13)</f>
        <v>6.660613216177802E-2</v>
      </c>
      <c r="I924" s="18" t="e" cm="1">
        <f t="array" ref="I924">ABCCob($O$14,$P$14,$Q$14,$D924/$AE$14)</f>
        <v>#VALUE!</v>
      </c>
      <c r="J924" s="18" t="e" cm="1">
        <f t="array" ref="J924">ABCCob($O$15,$P$15,$Q$15,$D924/$AE$15)</f>
        <v>#VALUE!</v>
      </c>
      <c r="K924" s="18" t="e" cm="1">
        <f t="array" ref="K924">ABCCob($O$16,$P$16,$Q$16,$D924/$AE$16)</f>
        <v>#VALUE!</v>
      </c>
      <c r="L924" s="18" t="e" cm="1">
        <f t="array" ref="L924">ABCCob($O$17,$P$17,$Q$17,$D924/$AE$17)</f>
        <v>#VALUE!</v>
      </c>
    </row>
    <row r="925" spans="2:12" x14ac:dyDescent="0.3">
      <c r="B925">
        <v>108</v>
      </c>
      <c r="D925" s="15">
        <f t="shared" si="25"/>
        <v>162162.16216216216</v>
      </c>
      <c r="E925" s="18" cm="1">
        <f t="array" ref="E925">ABCCob($O$10,$P$10,$Q$10,$D925/$AE$10)</f>
        <v>0.56454512430703396</v>
      </c>
      <c r="F925" s="18" cm="1">
        <f t="array" ref="F925">ABCCob($O$11,$P$11,$Q$11,$D925/$AE$11)</f>
        <v>0.21082587680671977</v>
      </c>
      <c r="G925" s="18" cm="1">
        <f t="array" ref="G925">ABCCob($O$12,$P$12,$Q$12,$D925/$AE$12)</f>
        <v>0.12662602969560552</v>
      </c>
      <c r="H925" s="18" cm="1">
        <f t="array" ref="H925">ABCCob($O$13,$P$13,$Q$13,$D925/$AE$13)</f>
        <v>6.6229061522352986E-2</v>
      </c>
      <c r="I925" s="18" t="e" cm="1">
        <f t="array" ref="I925">ABCCob($O$14,$P$14,$Q$14,$D925/$AE$14)</f>
        <v>#VALUE!</v>
      </c>
      <c r="J925" s="18" t="e" cm="1">
        <f t="array" ref="J925">ABCCob($O$15,$P$15,$Q$15,$D925/$AE$15)</f>
        <v>#VALUE!</v>
      </c>
      <c r="K925" s="18" t="e" cm="1">
        <f t="array" ref="K925">ABCCob($O$16,$P$16,$Q$16,$D925/$AE$16)</f>
        <v>#VALUE!</v>
      </c>
      <c r="L925" s="18" t="e" cm="1">
        <f t="array" ref="L925">ABCCob($O$17,$P$17,$Q$17,$D925/$AE$17)</f>
        <v>#VALUE!</v>
      </c>
    </row>
    <row r="926" spans="2:12" x14ac:dyDescent="0.3">
      <c r="B926">
        <v>107</v>
      </c>
      <c r="D926" s="15">
        <f t="shared" si="25"/>
        <v>160660.66066066065</v>
      </c>
      <c r="E926" s="18" cm="1">
        <f t="array" ref="E926">ABCCob($O$10,$P$10,$Q$10,$D926/$AE$10)</f>
        <v>0.56290882930363018</v>
      </c>
      <c r="F926" s="18" cm="1">
        <f t="array" ref="F926">ABCCob($O$11,$P$11,$Q$11,$D926/$AE$11)</f>
        <v>0.2094393397813977</v>
      </c>
      <c r="G926" s="18" cm="1">
        <f t="array" ref="G926">ABCCob($O$12,$P$12,$Q$12,$D926/$AE$12)</f>
        <v>0.12561180097580149</v>
      </c>
      <c r="H926" s="18" cm="1">
        <f t="array" ref="H926">ABCCob($O$13,$P$13,$Q$13,$D926/$AE$13)</f>
        <v>6.5849499713342793E-2</v>
      </c>
      <c r="I926" s="18" t="e" cm="1">
        <f t="array" ref="I926">ABCCob($O$14,$P$14,$Q$14,$D926/$AE$14)</f>
        <v>#VALUE!</v>
      </c>
      <c r="J926" s="18" t="e" cm="1">
        <f t="array" ref="J926">ABCCob($O$15,$P$15,$Q$15,$D926/$AE$15)</f>
        <v>#VALUE!</v>
      </c>
      <c r="K926" s="18" t="e" cm="1">
        <f t="array" ref="K926">ABCCob($O$16,$P$16,$Q$16,$D926/$AE$16)</f>
        <v>#VALUE!</v>
      </c>
      <c r="L926" s="18" t="e" cm="1">
        <f t="array" ref="L926">ABCCob($O$17,$P$17,$Q$17,$D926/$AE$17)</f>
        <v>#VALUE!</v>
      </c>
    </row>
    <row r="927" spans="2:12" x14ac:dyDescent="0.3">
      <c r="B927">
        <v>106</v>
      </c>
      <c r="D927" s="15">
        <f t="shared" si="25"/>
        <v>159159.15915915914</v>
      </c>
      <c r="E927" s="18" cm="1">
        <f t="array" ref="E927">ABCCob($O$10,$P$10,$Q$10,$D927/$AE$10)</f>
        <v>0.56125278189046746</v>
      </c>
      <c r="F927" s="18" cm="1">
        <f t="array" ref="F927">ABCCob($O$11,$P$11,$Q$11,$D927/$AE$11)</f>
        <v>0.2080452456976743</v>
      </c>
      <c r="G927" s="18" cm="1">
        <f t="array" ref="G927">ABCCob($O$12,$P$12,$Q$12,$D927/$AE$12)</f>
        <v>0.12459327860431395</v>
      </c>
      <c r="H927" s="18" cm="1">
        <f t="array" ref="H927">ABCCob($O$13,$P$13,$Q$13,$D927/$AE$13)</f>
        <v>6.5467420190997425E-2</v>
      </c>
      <c r="I927" s="18" t="e" cm="1">
        <f t="array" ref="I927">ABCCob($O$14,$P$14,$Q$14,$D927/$AE$14)</f>
        <v>#VALUE!</v>
      </c>
      <c r="J927" s="18" t="e" cm="1">
        <f t="array" ref="J927">ABCCob($O$15,$P$15,$Q$15,$D927/$AE$15)</f>
        <v>#VALUE!</v>
      </c>
      <c r="K927" s="18" t="e" cm="1">
        <f t="array" ref="K927">ABCCob($O$16,$P$16,$Q$16,$D927/$AE$16)</f>
        <v>#VALUE!</v>
      </c>
      <c r="L927" s="18" t="e" cm="1">
        <f t="array" ref="L927">ABCCob($O$17,$P$17,$Q$17,$D927/$AE$17)</f>
        <v>#VALUE!</v>
      </c>
    </row>
    <row r="928" spans="2:12" x14ac:dyDescent="0.3">
      <c r="B928">
        <v>105</v>
      </c>
      <c r="D928" s="15">
        <f t="shared" si="25"/>
        <v>157657.65765765766</v>
      </c>
      <c r="E928" s="18" cm="1">
        <f t="array" ref="E928">ABCCob($O$10,$P$10,$Q$10,$D928/$AE$10)</f>
        <v>0.55957660941428766</v>
      </c>
      <c r="F928" s="18" cm="1">
        <f t="array" ref="F928">ABCCob($O$11,$P$11,$Q$11,$D928/$AE$11)</f>
        <v>0.20664353287450646</v>
      </c>
      <c r="G928" s="18" cm="1">
        <f t="array" ref="G928">ABCCob($O$12,$P$12,$Q$12,$D928/$AE$12)</f>
        <v>0.12357045337222057</v>
      </c>
      <c r="H928" s="18" cm="1">
        <f t="array" ref="H928">ABCCob($O$13,$P$13,$Q$13,$D928/$AE$13)</f>
        <v>6.5082796001082049E-2</v>
      </c>
      <c r="I928" s="18" t="e" cm="1">
        <f t="array" ref="I928">ABCCob($O$14,$P$14,$Q$14,$D928/$AE$14)</f>
        <v>#VALUE!</v>
      </c>
      <c r="J928" s="18" t="e" cm="1">
        <f t="array" ref="J928">ABCCob($O$15,$P$15,$Q$15,$D928/$AE$15)</f>
        <v>#VALUE!</v>
      </c>
      <c r="K928" s="18" t="e" cm="1">
        <f t="array" ref="K928">ABCCob($O$16,$P$16,$Q$16,$D928/$AE$16)</f>
        <v>#VALUE!</v>
      </c>
      <c r="L928" s="18" t="e" cm="1">
        <f t="array" ref="L928">ABCCob($O$17,$P$17,$Q$17,$D928/$AE$17)</f>
        <v>#VALUE!</v>
      </c>
    </row>
    <row r="929" spans="2:12" x14ac:dyDescent="0.3">
      <c r="B929">
        <v>104</v>
      </c>
      <c r="D929" s="15">
        <f t="shared" si="25"/>
        <v>156156.15615615615</v>
      </c>
      <c r="E929" s="18" cm="1">
        <f t="array" ref="E929">ABCCob($O$10,$P$10,$Q$10,$D929/$AE$10)</f>
        <v>0.55787992955209753</v>
      </c>
      <c r="F929" s="18" cm="1">
        <f t="array" ref="F929">ABCCob($O$11,$P$11,$Q$11,$D929/$AE$11)</f>
        <v>0.20523413896295098</v>
      </c>
      <c r="G929" s="18" cm="1">
        <f t="array" ref="G929">ABCCob($O$12,$P$12,$Q$12,$D929/$AE$12)</f>
        <v>0.1225433164918461</v>
      </c>
      <c r="H929" s="18" cm="1">
        <f t="array" ref="H929">ABCCob($O$13,$P$13,$Q$13,$D929/$AE$13)</f>
        <v>6.4695599770061979E-2</v>
      </c>
      <c r="I929" s="18" t="e" cm="1">
        <f t="array" ref="I929">ABCCob($O$14,$P$14,$Q$14,$D929/$AE$14)</f>
        <v>#VALUE!</v>
      </c>
      <c r="J929" s="18" t="e" cm="1">
        <f t="array" ref="J929">ABCCob($O$15,$P$15,$Q$15,$D929/$AE$15)</f>
        <v>#VALUE!</v>
      </c>
      <c r="K929" s="18" t="e" cm="1">
        <f t="array" ref="K929">ABCCob($O$16,$P$16,$Q$16,$D929/$AE$16)</f>
        <v>#VALUE!</v>
      </c>
      <c r="L929" s="18" t="e" cm="1">
        <f t="array" ref="L929">ABCCob($O$17,$P$17,$Q$17,$D929/$AE$17)</f>
        <v>#VALUE!</v>
      </c>
    </row>
    <row r="930" spans="2:12" x14ac:dyDescent="0.3">
      <c r="B930">
        <v>103</v>
      </c>
      <c r="D930" s="15">
        <f t="shared" ref="D930:D993" si="26">(B930/$B$34)*$R$6</f>
        <v>154654.65465465465</v>
      </c>
      <c r="E930" s="18" cm="1">
        <f t="array" ref="E930">ABCCob($O$10,$P$10,$Q$10,$D930/$AE$10)</f>
        <v>0.55616234998889247</v>
      </c>
      <c r="F930" s="18" cm="1">
        <f t="array" ref="F930">ABCCob($O$11,$P$11,$Q$11,$D930/$AE$11)</f>
        <v>0.20381700093725136</v>
      </c>
      <c r="G930" s="18" cm="1">
        <f t="array" ref="G930">ABCCob($O$12,$P$12,$Q$12,$D930/$AE$12)</f>
        <v>0.12151185961521016</v>
      </c>
      <c r="H930" s="18" cm="1">
        <f t="array" ref="H930">ABCCob($O$13,$P$13,$Q$13,$D930/$AE$13)</f>
        <v>6.4305803696030575E-2</v>
      </c>
      <c r="I930" s="18" t="e" cm="1">
        <f t="array" ref="I930">ABCCob($O$14,$P$14,$Q$14,$D930/$AE$14)</f>
        <v>#VALUE!</v>
      </c>
      <c r="J930" s="18" t="e" cm="1">
        <f t="array" ref="J930">ABCCob($O$15,$P$15,$Q$15,$D930/$AE$15)</f>
        <v>#VALUE!</v>
      </c>
      <c r="K930" s="18" t="e" cm="1">
        <f t="array" ref="K930">ABCCob($O$16,$P$16,$Q$16,$D930/$AE$16)</f>
        <v>#VALUE!</v>
      </c>
      <c r="L930" s="18" t="e" cm="1">
        <f t="array" ref="L930">ABCCob($O$17,$P$17,$Q$17,$D930/$AE$17)</f>
        <v>#VALUE!</v>
      </c>
    </row>
    <row r="931" spans="2:12" x14ac:dyDescent="0.3">
      <c r="B931">
        <v>102</v>
      </c>
      <c r="D931" s="15">
        <f t="shared" si="26"/>
        <v>153153.15315315317</v>
      </c>
      <c r="E931" s="18" cm="1">
        <f t="array" ref="E931">ABCCob($O$10,$P$10,$Q$10,$D931/$AE$10)</f>
        <v>0.55442346808215837</v>
      </c>
      <c r="F931" s="18" cm="1">
        <f t="array" ref="F931">ABCCob($O$11,$P$11,$Q$11,$D931/$AE$11)</f>
        <v>0.20239205508578681</v>
      </c>
      <c r="G931" s="18" cm="1">
        <f t="array" ref="G931">ABCCob($O$12,$P$12,$Q$12,$D931/$AE$12)</f>
        <v>0.1204760748531792</v>
      </c>
      <c r="H931" s="18" cm="1">
        <f t="array" ref="H931">ABCCob($O$13,$P$13,$Q$13,$D931/$AE$13)</f>
        <v>6.3913379539370166E-2</v>
      </c>
      <c r="I931" s="18" t="e" cm="1">
        <f t="array" ref="I931">ABCCob($O$14,$P$14,$Q$14,$D931/$AE$14)</f>
        <v>#VALUE!</v>
      </c>
      <c r="J931" s="18" t="e" cm="1">
        <f t="array" ref="J931">ABCCob($O$15,$P$15,$Q$15,$D931/$AE$15)</f>
        <v>#VALUE!</v>
      </c>
      <c r="K931" s="18" t="e" cm="1">
        <f t="array" ref="K931">ABCCob($O$16,$P$16,$Q$16,$D931/$AE$16)</f>
        <v>#VALUE!</v>
      </c>
      <c r="L931" s="18" t="e" cm="1">
        <f t="array" ref="L931">ABCCob($O$17,$P$17,$Q$17,$D931/$AE$17)</f>
        <v>#VALUE!</v>
      </c>
    </row>
    <row r="932" spans="2:12" x14ac:dyDescent="0.3">
      <c r="B932">
        <v>101</v>
      </c>
      <c r="D932" s="15">
        <f t="shared" si="26"/>
        <v>151651.65165165166</v>
      </c>
      <c r="E932" s="18" cm="1">
        <f t="array" ref="E932">ABCCob($O$10,$P$10,$Q$10,$D932/$AE$10)</f>
        <v>0.55266287051250296</v>
      </c>
      <c r="F932" s="18" cm="1">
        <f t="array" ref="F932">ABCCob($O$11,$P$11,$Q$11,$D932/$AE$11)</f>
        <v>0.20095923700188234</v>
      </c>
      <c r="G932" s="18" cm="1">
        <f t="array" ref="G932">ABCCob($O$12,$P$12,$Q$12,$D932/$AE$12)</f>
        <v>0.11943595479535328</v>
      </c>
      <c r="H932" s="18" cm="1">
        <f t="array" ref="H932">ABCCob($O$13,$P$13,$Q$13,$D932/$AE$13)</f>
        <v>6.3518298613135127E-2</v>
      </c>
      <c r="I932" s="18" t="e" cm="1">
        <f t="array" ref="I932">ABCCob($O$14,$P$14,$Q$14,$D932/$AE$14)</f>
        <v>#VALUE!</v>
      </c>
      <c r="J932" s="18" t="e" cm="1">
        <f t="array" ref="J932">ABCCob($O$15,$P$15,$Q$15,$D932/$AE$15)</f>
        <v>#VALUE!</v>
      </c>
      <c r="K932" s="18" t="e" cm="1">
        <f t="array" ref="K932">ABCCob($O$16,$P$16,$Q$16,$D932/$AE$16)</f>
        <v>#VALUE!</v>
      </c>
      <c r="L932" s="18" t="e" cm="1">
        <f t="array" ref="L932">ABCCob($O$17,$P$17,$Q$17,$D932/$AE$17)</f>
        <v>#VALUE!</v>
      </c>
    </row>
    <row r="933" spans="2:12" x14ac:dyDescent="0.3">
      <c r="B933">
        <v>100</v>
      </c>
      <c r="D933" s="15">
        <f t="shared" si="26"/>
        <v>150150.15015015015</v>
      </c>
      <c r="E933" s="18" cm="1">
        <f t="array" ref="E933">ABCCob($O$10,$P$10,$Q$10,$D933/$AE$10)</f>
        <v>0.55088013291972959</v>
      </c>
      <c r="F933" s="18" cm="1">
        <f t="array" ref="F933">ABCCob($O$11,$P$11,$Q$11,$D933/$AE$11)</f>
        <v>0.19951848157447735</v>
      </c>
      <c r="G933" s="18" cm="1">
        <f t="array" ref="G933">ABCCob($O$12,$P$12,$Q$12,$D933/$AE$12)</f>
        <v>0.11839149253072004</v>
      </c>
      <c r="H933" s="18" cm="1">
        <f t="array" ref="H933">ABCCob($O$13,$P$13,$Q$13,$D933/$AE$13)</f>
        <v>6.3120531773146707E-2</v>
      </c>
      <c r="I933" s="18" t="e" cm="1">
        <f t="array" ref="I933">ABCCob($O$14,$P$14,$Q$14,$D933/$AE$14)</f>
        <v>#VALUE!</v>
      </c>
      <c r="J933" s="18" t="e" cm="1">
        <f t="array" ref="J933">ABCCob($O$15,$P$15,$Q$15,$D933/$AE$15)</f>
        <v>#VALUE!</v>
      </c>
      <c r="K933" s="18" t="e" cm="1">
        <f t="array" ref="K933">ABCCob($O$16,$P$16,$Q$16,$D933/$AE$16)</f>
        <v>#VALUE!</v>
      </c>
      <c r="L933" s="18" t="e" cm="1">
        <f t="array" ref="L933">ABCCob($O$17,$P$17,$Q$17,$D933/$AE$17)</f>
        <v>#VALUE!</v>
      </c>
    </row>
    <row r="934" spans="2:12" x14ac:dyDescent="0.3">
      <c r="B934">
        <v>99</v>
      </c>
      <c r="D934" s="15">
        <f t="shared" si="26"/>
        <v>148648.64864864864</v>
      </c>
      <c r="E934" s="18" cm="1">
        <f t="array" ref="E934">ABCCob($O$10,$P$10,$Q$10,$D934/$AE$10)</f>
        <v>0.54907481952362869</v>
      </c>
      <c r="F934" s="18" cm="1">
        <f t="array" ref="F934">ABCCob($O$11,$P$11,$Q$11,$D934/$AE$11)</f>
        <v>0.19806972297865025</v>
      </c>
      <c r="G934" s="18" cm="1">
        <f t="array" ref="G934">ABCCob($O$12,$P$12,$Q$12,$D934/$AE$12)</f>
        <v>0.11734268166910834</v>
      </c>
      <c r="H934" s="18" cm="1">
        <f t="array" ref="H934">ABCCob($O$13,$P$13,$Q$13,$D934/$AE$13)</f>
        <v>6.2720049407787651E-2</v>
      </c>
      <c r="I934" s="18" t="e" cm="1">
        <f t="array" ref="I934">ABCCob($O$14,$P$14,$Q$14,$D934/$AE$14)</f>
        <v>#VALUE!</v>
      </c>
      <c r="J934" s="18" t="e" cm="1">
        <f t="array" ref="J934">ABCCob($O$15,$P$15,$Q$15,$D934/$AE$15)</f>
        <v>#VALUE!</v>
      </c>
      <c r="K934" s="18" t="e" cm="1">
        <f t="array" ref="K934">ABCCob($O$16,$P$16,$Q$16,$D934/$AE$16)</f>
        <v>#VALUE!</v>
      </c>
      <c r="L934" s="18" t="e" cm="1">
        <f t="array" ref="L934">ABCCob($O$17,$P$17,$Q$17,$D934/$AE$17)</f>
        <v>#VALUE!</v>
      </c>
    </row>
    <row r="935" spans="2:12" x14ac:dyDescent="0.3">
      <c r="B935">
        <v>98</v>
      </c>
      <c r="D935" s="15">
        <f t="shared" si="26"/>
        <v>147147.14714714713</v>
      </c>
      <c r="E935" s="18" cm="1">
        <f t="array" ref="E935">ABCCob($O$10,$P$10,$Q$10,$D935/$AE$10)</f>
        <v>0.54724648272871812</v>
      </c>
      <c r="F935" s="18" cm="1">
        <f t="array" ref="F935">ABCCob($O$11,$P$11,$Q$11,$D935/$AE$11)</f>
        <v>0.19661289466599732</v>
      </c>
      <c r="G935" s="18" cm="1">
        <f t="array" ref="G935">ABCCob($O$12,$P$12,$Q$12,$D935/$AE$12)</f>
        <v>0.11628951636347848</v>
      </c>
      <c r="H935" s="18" cm="1">
        <f t="array" ref="H935">ABCCob($O$13,$P$13,$Q$13,$D935/$AE$13)</f>
        <v>6.2316821427484431E-2</v>
      </c>
      <c r="I935" s="18" t="e" cm="1">
        <f t="array" ref="I935">ABCCob($O$14,$P$14,$Q$14,$D935/$AE$14)</f>
        <v>#VALUE!</v>
      </c>
      <c r="J935" s="18" t="e" cm="1">
        <f t="array" ref="J935">ABCCob($O$15,$P$15,$Q$15,$D935/$AE$15)</f>
        <v>#VALUE!</v>
      </c>
      <c r="K935" s="18" t="e" cm="1">
        <f t="array" ref="K935">ABCCob($O$16,$P$16,$Q$16,$D935/$AE$16)</f>
        <v>#VALUE!</v>
      </c>
      <c r="L935" s="18" t="e" cm="1">
        <f t="array" ref="L935">ABCCob($O$17,$P$17,$Q$17,$D935/$AE$17)</f>
        <v>#VALUE!</v>
      </c>
    </row>
    <row r="936" spans="2:12" x14ac:dyDescent="0.3">
      <c r="B936">
        <v>97</v>
      </c>
      <c r="D936" s="15">
        <f t="shared" si="26"/>
        <v>145645.64564564565</v>
      </c>
      <c r="E936" s="18" cm="1">
        <f t="array" ref="E936">ABCCob($O$10,$P$10,$Q$10,$D936/$AE$10)</f>
        <v>0.54539466271211867</v>
      </c>
      <c r="F936" s="18" cm="1">
        <f t="array" ref="F936">ABCCob($O$11,$P$11,$Q$11,$D936/$AE$11)</f>
        <v>0.19514792935486333</v>
      </c>
      <c r="G936" s="18" cm="1">
        <f t="array" ref="G936">ABCCob($O$12,$P$12,$Q$12,$D936/$AE$12)</f>
        <v>0.11523199133308495</v>
      </c>
      <c r="H936" s="18" cm="1">
        <f t="array" ref="H936">ABCCob($O$13,$P$13,$Q$13,$D936/$AE$13)</f>
        <v>6.1910817253864665E-2</v>
      </c>
      <c r="I936" s="18" t="e" cm="1">
        <f t="array" ref="I936">ABCCob($O$14,$P$14,$Q$14,$D936/$AE$14)</f>
        <v>#VALUE!</v>
      </c>
      <c r="J936" s="18" t="e" cm="1">
        <f t="array" ref="J936">ABCCob($O$15,$P$15,$Q$15,$D936/$AE$15)</f>
        <v>#VALUE!</v>
      </c>
      <c r="K936" s="18" t="e" cm="1">
        <f t="array" ref="K936">ABCCob($O$16,$P$16,$Q$16,$D936/$AE$16)</f>
        <v>#VALUE!</v>
      </c>
      <c r="L936" s="18" t="e" cm="1">
        <f t="array" ref="L936">ABCCob($O$17,$P$17,$Q$17,$D936/$AE$17)</f>
        <v>#VALUE!</v>
      </c>
    </row>
    <row r="937" spans="2:12" x14ac:dyDescent="0.3">
      <c r="B937">
        <v>96</v>
      </c>
      <c r="D937" s="15">
        <f t="shared" si="26"/>
        <v>144144.14414414414</v>
      </c>
      <c r="E937" s="18" cm="1">
        <f t="array" ref="E937">ABCCob($O$10,$P$10,$Q$10,$D937/$AE$10)</f>
        <v>0.54351888699370332</v>
      </c>
      <c r="F937" s="18" cm="1">
        <f t="array" ref="F937">ABCCob($O$11,$P$11,$Q$11,$D937/$AE$11)</f>
        <v>0.19367475902042175</v>
      </c>
      <c r="G937" s="18" cm="1">
        <f t="array" ref="G937">ABCCob($O$12,$P$12,$Q$12,$D937/$AE$12)</f>
        <v>0.11417010188755206</v>
      </c>
      <c r="H937" s="18" cm="1">
        <f t="array" ref="H937">ABCCob($O$13,$P$13,$Q$13,$D937/$AE$13)</f>
        <v>6.1502005808575823E-2</v>
      </c>
      <c r="I937" s="18" t="e" cm="1">
        <f t="array" ref="I937">ABCCob($O$14,$P$14,$Q$14,$D937/$AE$14)</f>
        <v>#VALUE!</v>
      </c>
      <c r="J937" s="18" t="e" cm="1">
        <f t="array" ref="J937">ABCCob($O$15,$P$15,$Q$15,$D937/$AE$15)</f>
        <v>#VALUE!</v>
      </c>
      <c r="K937" s="18" t="e" cm="1">
        <f t="array" ref="K937">ABCCob($O$16,$P$16,$Q$16,$D937/$AE$16)</f>
        <v>#VALUE!</v>
      </c>
      <c r="L937" s="18" t="e" cm="1">
        <f t="array" ref="L937">ABCCob($O$17,$P$17,$Q$17,$D937/$AE$17)</f>
        <v>#VALUE!</v>
      </c>
    </row>
    <row r="938" spans="2:12" x14ac:dyDescent="0.3">
      <c r="B938">
        <v>95</v>
      </c>
      <c r="D938" s="15">
        <f t="shared" si="26"/>
        <v>142642.64264264263</v>
      </c>
      <c r="E938" s="18" cm="1">
        <f t="array" ref="E938">ABCCob($O$10,$P$10,$Q$10,$D938/$AE$10)</f>
        <v>0.54161866998760488</v>
      </c>
      <c r="F938" s="18" cm="1">
        <f t="array" ref="F938">ABCCob($O$11,$P$11,$Q$11,$D938/$AE$11)</f>
        <v>0.19219331488460217</v>
      </c>
      <c r="G938" s="18" cm="1">
        <f t="array" ref="G938">ABCCob($O$12,$P$12,$Q$12,$D938/$AE$12)</f>
        <v>0.11310384395190311</v>
      </c>
      <c r="H938" s="18" cm="1">
        <f t="array" ref="H938">ABCCob($O$13,$P$13,$Q$13,$D938/$AE$13)</f>
        <v>6.1090355501751369E-2</v>
      </c>
      <c r="I938" s="18" t="e" cm="1">
        <f t="array" ref="I938">ABCCob($O$14,$P$14,$Q$14,$D938/$AE$14)</f>
        <v>#VALUE!</v>
      </c>
      <c r="J938" s="18" t="e" cm="1">
        <f t="array" ref="J938">ABCCob($O$15,$P$15,$Q$15,$D938/$AE$15)</f>
        <v>#VALUE!</v>
      </c>
      <c r="K938" s="18" t="e" cm="1">
        <f t="array" ref="K938">ABCCob($O$16,$P$16,$Q$16,$D938/$AE$16)</f>
        <v>#VALUE!</v>
      </c>
      <c r="L938" s="18" t="e" cm="1">
        <f t="array" ref="L938">ABCCob($O$17,$P$17,$Q$17,$D938/$AE$17)</f>
        <v>#VALUE!</v>
      </c>
    </row>
    <row r="939" spans="2:12" x14ac:dyDescent="0.3">
      <c r="B939">
        <v>94</v>
      </c>
      <c r="D939" s="15">
        <f t="shared" si="26"/>
        <v>141141.14114114115</v>
      </c>
      <c r="E939" s="18" cm="1">
        <f t="array" ref="E939">ABCCob($O$10,$P$10,$Q$10,$D939/$AE$10)</f>
        <v>0.53969351253411624</v>
      </c>
      <c r="F939" s="18" cm="1">
        <f t="array" ref="F939">ABCCob($O$11,$P$11,$Q$11,$D939/$AE$11)</f>
        <v>0.1907035274058631</v>
      </c>
      <c r="G939" s="18" cm="1">
        <f t="array" ref="G939">ABCCob($O$12,$P$12,$Q$12,$D939/$AE$12)</f>
        <v>0.11203321409258771</v>
      </c>
      <c r="H939" s="18" cm="1">
        <f t="array" ref="H939">ABCCob($O$13,$P$13,$Q$13,$D939/$AE$13)</f>
        <v>6.0675834220109123E-2</v>
      </c>
      <c r="I939" s="18" t="e" cm="1">
        <f t="array" ref="I939">ABCCob($O$14,$P$14,$Q$14,$D939/$AE$14)</f>
        <v>#VALUE!</v>
      </c>
      <c r="J939" s="18" t="e" cm="1">
        <f t="array" ref="J939">ABCCob($O$15,$P$15,$Q$15,$D939/$AE$15)</f>
        <v>#VALUE!</v>
      </c>
      <c r="K939" s="18" t="e" cm="1">
        <f t="array" ref="K939">ABCCob($O$16,$P$16,$Q$16,$D939/$AE$16)</f>
        <v>#VALUE!</v>
      </c>
      <c r="L939" s="18" t="e" cm="1">
        <f t="array" ref="L939">ABCCob($O$17,$P$17,$Q$17,$D939/$AE$17)</f>
        <v>#VALUE!</v>
      </c>
    </row>
    <row r="940" spans="2:12" x14ac:dyDescent="0.3">
      <c r="B940">
        <v>93</v>
      </c>
      <c r="D940" s="15">
        <f t="shared" si="26"/>
        <v>139639.63963963964</v>
      </c>
      <c r="E940" s="18" cm="1">
        <f t="array" ref="E940">ABCCob($O$10,$P$10,$Q$10,$D940/$AE$10)</f>
        <v>0.53774290141095116</v>
      </c>
      <c r="F940" s="18" cm="1">
        <f t="array" ref="F940">ABCCob($O$11,$P$11,$Q$11,$D940/$AE$11)</f>
        <v>0.18920532626880693</v>
      </c>
      <c r="G940" s="18" cm="1">
        <f t="array" ref="G940">ABCCob($O$12,$P$12,$Q$12,$D940/$AE$12)</f>
        <v>0.11095820954455264</v>
      </c>
      <c r="H940" s="18" cm="1">
        <f t="array" ref="H940">ABCCob($O$13,$P$13,$Q$13,$D940/$AE$13)</f>
        <v>6.025840931466632E-2</v>
      </c>
      <c r="I940" s="18" t="e" cm="1">
        <f t="array" ref="I940">ABCCob($O$14,$P$14,$Q$14,$D940/$AE$14)</f>
        <v>#VALUE!</v>
      </c>
      <c r="J940" s="18" t="e" cm="1">
        <f t="array" ref="J940">ABCCob($O$15,$P$15,$Q$15,$D940/$AE$15)</f>
        <v>#VALUE!</v>
      </c>
      <c r="K940" s="18" t="e" cm="1">
        <f t="array" ref="K940">ABCCob($O$16,$P$16,$Q$16,$D940/$AE$16)</f>
        <v>#VALUE!</v>
      </c>
      <c r="L940" s="18" t="e" cm="1">
        <f t="array" ref="L940">ABCCob($O$17,$P$17,$Q$17,$D940/$AE$17)</f>
        <v>#VALUE!</v>
      </c>
    </row>
    <row r="941" spans="2:12" x14ac:dyDescent="0.3">
      <c r="B941">
        <v>92</v>
      </c>
      <c r="D941" s="15">
        <f t="shared" si="26"/>
        <v>138138.13813813814</v>
      </c>
      <c r="E941" s="18" cm="1">
        <f t="array" ref="E941">ABCCob($O$10,$P$10,$Q$10,$D941/$AE$10)</f>
        <v>0.53576630882277709</v>
      </c>
      <c r="F941" s="18" cm="1">
        <f t="array" ref="F941">ABCCob($O$11,$P$11,$Q$11,$D941/$AE$11)</f>
        <v>0.18769864037363598</v>
      </c>
      <c r="G941" s="18" cm="1">
        <f t="array" ref="G941">ABCCob($O$12,$P$12,$Q$12,$D941/$AE$12)</f>
        <v>0.10987882823940594</v>
      </c>
      <c r="H941" s="18" cm="1">
        <f t="array" ref="H941">ABCCob($O$13,$P$13,$Q$13,$D941/$AE$13)</f>
        <v>5.9838047588054395E-2</v>
      </c>
      <c r="I941" s="18" t="e" cm="1">
        <f t="array" ref="I941">ABCCob($O$14,$P$14,$Q$14,$D941/$AE$14)</f>
        <v>#VALUE!</v>
      </c>
      <c r="J941" s="18" t="e" cm="1">
        <f t="array" ref="J941">ABCCob($O$15,$P$15,$Q$15,$D941/$AE$15)</f>
        <v>#VALUE!</v>
      </c>
      <c r="K941" s="18" t="e" cm="1">
        <f t="array" ref="K941">ABCCob($O$16,$P$16,$Q$16,$D941/$AE$16)</f>
        <v>#VALUE!</v>
      </c>
      <c r="L941" s="18" t="e" cm="1">
        <f t="array" ref="L941">ABCCob($O$17,$P$17,$Q$17,$D941/$AE$17)</f>
        <v>#VALUE!</v>
      </c>
    </row>
    <row r="942" spans="2:12" x14ac:dyDescent="0.3">
      <c r="B942">
        <v>91</v>
      </c>
      <c r="D942" s="15">
        <f t="shared" si="26"/>
        <v>136636.63663663663</v>
      </c>
      <c r="E942" s="18" cm="1">
        <f t="array" ref="E942">ABCCob($O$10,$P$10,$Q$10,$D942/$AE$10)</f>
        <v>0.53376319186786014</v>
      </c>
      <c r="F942" s="18" cm="1">
        <f t="array" ref="F942">ABCCob($O$11,$P$11,$Q$11,$D942/$AE$11)</f>
        <v>0.18618339782544632</v>
      </c>
      <c r="G942" s="18" cm="1">
        <f t="array" ref="G942">ABCCob($O$12,$P$12,$Q$12,$D942/$AE$12)</f>
        <v>0.10879506883472523</v>
      </c>
      <c r="H942" s="18" cm="1">
        <f t="array" ref="H942">ABCCob($O$13,$P$13,$Q$13,$D942/$AE$13)</f>
        <v>5.9414715281416314E-2</v>
      </c>
      <c r="I942" s="18" t="e" cm="1">
        <f t="array" ref="I942">ABCCob($O$14,$P$14,$Q$14,$D942/$AE$14)</f>
        <v>#VALUE!</v>
      </c>
      <c r="J942" s="18" t="e" cm="1">
        <f t="array" ref="J942">ABCCob($O$15,$P$15,$Q$15,$D942/$AE$15)</f>
        <v>#VALUE!</v>
      </c>
      <c r="K942" s="18" t="e" cm="1">
        <f t="array" ref="K942">ABCCob($O$16,$P$16,$Q$16,$D942/$AE$16)</f>
        <v>#VALUE!</v>
      </c>
      <c r="L942" s="18" t="e" cm="1">
        <f t="array" ref="L942">ABCCob($O$17,$P$17,$Q$17,$D942/$AE$17)</f>
        <v>#VALUE!</v>
      </c>
    </row>
    <row r="943" spans="2:12" x14ac:dyDescent="0.3">
      <c r="B943">
        <v>90</v>
      </c>
      <c r="D943" s="15">
        <f t="shared" si="26"/>
        <v>135135.13513513512</v>
      </c>
      <c r="E943" s="18" cm="1">
        <f t="array" ref="E943">ABCCob($O$10,$P$10,$Q$10,$D943/$AE$10)</f>
        <v>0.53173299198058821</v>
      </c>
      <c r="F943" s="18" cm="1">
        <f t="array" ref="F943">ABCCob($O$11,$P$11,$Q$11,$D943/$AE$11)</f>
        <v>0.18465952592335794</v>
      </c>
      <c r="G943" s="18" cm="1">
        <f t="array" ref="G943">ABCCob($O$12,$P$12,$Q$12,$D943/$AE$12)</f>
        <v>0.10770693074456539</v>
      </c>
      <c r="H943" s="18" cm="1">
        <f t="array" ref="H943">ABCCob($O$13,$P$13,$Q$13,$D943/$AE$13)</f>
        <v>5.8988378060867368E-2</v>
      </c>
      <c r="I943" s="18" t="e" cm="1">
        <f t="array" ref="I943">ABCCob($O$14,$P$14,$Q$14,$D943/$AE$14)</f>
        <v>#VALUE!</v>
      </c>
      <c r="J943" s="18" t="e" cm="1">
        <f t="array" ref="J943">ABCCob($O$15,$P$15,$Q$15,$D943/$AE$15)</f>
        <v>#VALUE!</v>
      </c>
      <c r="K943" s="18" t="e" cm="1">
        <f t="array" ref="K943">ABCCob($O$16,$P$16,$Q$16,$D943/$AE$16)</f>
        <v>#VALUE!</v>
      </c>
      <c r="L943" s="18" t="e" cm="1">
        <f t="array" ref="L943">ABCCob($O$17,$P$17,$Q$17,$D943/$AE$17)</f>
        <v>#VALUE!</v>
      </c>
    </row>
    <row r="944" spans="2:12" x14ac:dyDescent="0.3">
      <c r="B944">
        <v>89</v>
      </c>
      <c r="D944" s="15">
        <f t="shared" si="26"/>
        <v>133633.63363363364</v>
      </c>
      <c r="E944" s="18" cm="1">
        <f t="array" ref="E944">ABCCob($O$10,$P$10,$Q$10,$D944/$AE$10)</f>
        <v>0.52967513434856595</v>
      </c>
      <c r="F944" s="18" cm="1">
        <f t="array" ref="F944">ABCCob($O$11,$P$11,$Q$11,$D944/$AE$11)</f>
        <v>0.18312695114947794</v>
      </c>
      <c r="G944" s="18" cm="1">
        <f t="array" ref="G944">ABCCob($O$12,$P$12,$Q$12,$D944/$AE$12)</f>
        <v>0.10661441417122337</v>
      </c>
      <c r="H944" s="18" cm="1">
        <f t="array" ref="H944">ABCCob($O$13,$P$13,$Q$13,$D944/$AE$13)</f>
        <v>5.8559001003500179E-2</v>
      </c>
      <c r="I944" s="18" t="e" cm="1">
        <f t="array" ref="I944">ABCCob($O$14,$P$14,$Q$14,$D944/$AE$14)</f>
        <v>#VALUE!</v>
      </c>
      <c r="J944" s="18" t="e" cm="1">
        <f t="array" ref="J944">ABCCob($O$15,$P$15,$Q$15,$D944/$AE$15)</f>
        <v>#VALUE!</v>
      </c>
      <c r="K944" s="18" t="e" cm="1">
        <f t="array" ref="K944">ABCCob($O$16,$P$16,$Q$16,$D944/$AE$16)</f>
        <v>#VALUE!</v>
      </c>
      <c r="L944" s="18" t="e" cm="1">
        <f t="array" ref="L944">ABCCob($O$17,$P$17,$Q$17,$D944/$AE$17)</f>
        <v>#VALUE!</v>
      </c>
    </row>
    <row r="945" spans="2:12" x14ac:dyDescent="0.3">
      <c r="B945">
        <v>88</v>
      </c>
      <c r="D945" s="15">
        <f t="shared" si="26"/>
        <v>132132.13213213213</v>
      </c>
      <c r="E945" s="18" cm="1">
        <f t="array" ref="E945">ABCCob($O$10,$P$10,$Q$10,$D945/$AE$10)</f>
        <v>0.52758902730288282</v>
      </c>
      <c r="F945" s="18" cm="1">
        <f t="array" ref="F945">ABCCob($O$11,$P$11,$Q$11,$D945/$AE$11)</f>
        <v>0.18158559915769595</v>
      </c>
      <c r="G945" s="18" cm="1">
        <f t="array" ref="G945">ABCCob($O$12,$P$12,$Q$12,$D945/$AE$12)</f>
        <v>0.10551752013832123</v>
      </c>
      <c r="H945" s="18" cm="1">
        <f t="array" ref="H945">ABCCob($O$13,$P$13,$Q$13,$D945/$AE$13)</f>
        <v>5.8126548582912801E-2</v>
      </c>
      <c r="I945" s="18" t="e" cm="1">
        <f t="array" ref="I945">ABCCob($O$14,$P$14,$Q$14,$D945/$AE$14)</f>
        <v>#VALUE!</v>
      </c>
      <c r="J945" s="18" t="e" cm="1">
        <f t="array" ref="J945">ABCCob($O$15,$P$15,$Q$15,$D945/$AE$15)</f>
        <v>#VALUE!</v>
      </c>
      <c r="K945" s="18" t="e" cm="1">
        <f t="array" ref="K945">ABCCob($O$16,$P$16,$Q$16,$D945/$AE$16)</f>
        <v>#VALUE!</v>
      </c>
      <c r="L945" s="18" t="e" cm="1">
        <f t="array" ref="L945">ABCCob($O$17,$P$17,$Q$17,$D945/$AE$17)</f>
        <v>#VALUE!</v>
      </c>
    </row>
    <row r="946" spans="2:12" x14ac:dyDescent="0.3">
      <c r="B946">
        <v>87</v>
      </c>
      <c r="D946" s="15">
        <f t="shared" si="26"/>
        <v>130630.63063063062</v>
      </c>
      <c r="E946" s="18" cm="1">
        <f t="array" ref="E946">ABCCob($O$10,$P$10,$Q$10,$D946/$AE$10)</f>
        <v>0.52547406168007649</v>
      </c>
      <c r="F946" s="18" cm="1">
        <f t="array" ref="F946">ABCCob($O$11,$P$11,$Q$11,$D946/$AE$11)</f>
        <v>0.1800353947623082</v>
      </c>
      <c r="G946" s="18" cm="1">
        <f t="array" ref="G946">ABCCob($O$12,$P$12,$Q$12,$D946/$AE$12)</f>
        <v>0.10441625052527298</v>
      </c>
      <c r="H946" s="18" cm="1">
        <f t="array" ref="H946">ABCCob($O$13,$P$13,$Q$13,$D946/$AE$13)</f>
        <v>5.7690984654238102E-2</v>
      </c>
      <c r="I946" s="18" t="e" cm="1">
        <f t="array" ref="I946">ABCCob($O$14,$P$14,$Q$14,$D946/$AE$14)</f>
        <v>#VALUE!</v>
      </c>
      <c r="J946" s="18" t="e" cm="1">
        <f t="array" ref="J946">ABCCob($O$15,$P$15,$Q$15,$D946/$AE$15)</f>
        <v>#VALUE!</v>
      </c>
      <c r="K946" s="18" t="e" cm="1">
        <f t="array" ref="K946">ABCCob($O$16,$P$16,$Q$16,$D946/$AE$16)</f>
        <v>#VALUE!</v>
      </c>
      <c r="L946" s="18" t="e" cm="1">
        <f t="array" ref="L946">ABCCob($O$17,$P$17,$Q$17,$D946/$AE$17)</f>
        <v>#VALUE!</v>
      </c>
    </row>
    <row r="947" spans="2:12" x14ac:dyDescent="0.3">
      <c r="B947">
        <v>86</v>
      </c>
      <c r="D947" s="15">
        <f t="shared" si="26"/>
        <v>129129.12912912913</v>
      </c>
      <c r="E947" s="18" cm="1">
        <f t="array" ref="E947">ABCCob($O$10,$P$10,$Q$10,$D947/$AE$10)</f>
        <v>0.52332961015420532</v>
      </c>
      <c r="F947" s="18" cm="1">
        <f t="array" ref="F947">ABCCob($O$11,$P$11,$Q$11,$D947/$AE$11)</f>
        <v>0.17847626192646873</v>
      </c>
      <c r="G947" s="18" cm="1">
        <f t="array" ref="G947">ABCCob($O$12,$P$12,$Q$12,$D947/$AE$12)</f>
        <v>0.10331060810320372</v>
      </c>
      <c r="H947" s="18" cm="1">
        <f t="array" ref="H947">ABCCob($O$13,$P$13,$Q$13,$D947/$AE$13)</f>
        <v>5.7252272438650754E-2</v>
      </c>
      <c r="I947" s="18" t="e" cm="1">
        <f t="array" ref="I947">ABCCob($O$14,$P$14,$Q$14,$D947/$AE$14)</f>
        <v>#VALUE!</v>
      </c>
      <c r="J947" s="18" t="e" cm="1">
        <f t="array" ref="J947">ABCCob($O$15,$P$15,$Q$15,$D947/$AE$15)</f>
        <v>#VALUE!</v>
      </c>
      <c r="K947" s="18" t="e" cm="1">
        <f t="array" ref="K947">ABCCob($O$16,$P$16,$Q$16,$D947/$AE$16)</f>
        <v>#VALUE!</v>
      </c>
      <c r="L947" s="18" t="e" cm="1">
        <f t="array" ref="L947">ABCCob($O$17,$P$17,$Q$17,$D947/$AE$17)</f>
        <v>#VALUE!</v>
      </c>
    </row>
    <row r="948" spans="2:12" x14ac:dyDescent="0.3">
      <c r="B948">
        <v>85</v>
      </c>
      <c r="D948" s="15">
        <f t="shared" si="26"/>
        <v>127627.62762762762</v>
      </c>
      <c r="E948" s="18" cm="1">
        <f t="array" ref="E948">ABCCob($O$10,$P$10,$Q$10,$D948/$AE$10)</f>
        <v>0.52115502653735024</v>
      </c>
      <c r="F948" s="18" cm="1">
        <f t="array" ref="F948">ABCCob($O$11,$P$11,$Q$11,$D948/$AE$11)</f>
        <v>0.17690812375046544</v>
      </c>
      <c r="G948" s="18" cm="1">
        <f t="array" ref="G948">ABCCob($O$12,$P$12,$Q$12,$D948/$AE$12)</f>
        <v>0.10220059657239458</v>
      </c>
      <c r="H948" s="18" cm="1">
        <f t="array" ref="H948">ABCCob($O$13,$P$13,$Q$13,$D948/$AE$13)</f>
        <v>5.681037450732724E-2</v>
      </c>
      <c r="I948" s="18" t="e" cm="1">
        <f t="array" ref="I948">ABCCob($O$14,$P$14,$Q$14,$D948/$AE$14)</f>
        <v>#VALUE!</v>
      </c>
      <c r="J948" s="18" t="e" cm="1">
        <f t="array" ref="J948">ABCCob($O$15,$P$15,$Q$15,$D948/$AE$15)</f>
        <v>#VALUE!</v>
      </c>
      <c r="K948" s="18" t="e" cm="1">
        <f t="array" ref="K948">ABCCob($O$16,$P$16,$Q$16,$D948/$AE$16)</f>
        <v>#VALUE!</v>
      </c>
      <c r="L948" s="18" t="e" cm="1">
        <f t="array" ref="L948">ABCCob($O$17,$P$17,$Q$17,$D948/$AE$17)</f>
        <v>#VALUE!</v>
      </c>
    </row>
    <row r="949" spans="2:12" x14ac:dyDescent="0.3">
      <c r="B949">
        <v>84</v>
      </c>
      <c r="D949" s="15">
        <f t="shared" si="26"/>
        <v>126126.12612612614</v>
      </c>
      <c r="E949" s="18" cm="1">
        <f t="array" ref="E949">ABCCob($O$10,$P$10,$Q$10,$D949/$AE$10)</f>
        <v>0.51894964504674701</v>
      </c>
      <c r="F949" s="18" cm="1">
        <f t="array" ref="F949">ABCCob($O$11,$P$11,$Q$11,$D949/$AE$11)</f>
        <v>0.175330902459819</v>
      </c>
      <c r="G949" s="18" cm="1">
        <f t="array" ref="G949">ABCCob($O$12,$P$12,$Q$12,$D949/$AE$12)</f>
        <v>0.10108622060133146</v>
      </c>
      <c r="H949" s="18" cm="1">
        <f t="array" ref="H949">ABCCob($O$13,$P$13,$Q$13,$D949/$AE$13)</f>
        <v>5.6365252764832563E-2</v>
      </c>
      <c r="I949" s="18" t="e" cm="1">
        <f t="array" ref="I949">ABCCob($O$14,$P$14,$Q$14,$D949/$AE$14)</f>
        <v>#VALUE!</v>
      </c>
      <c r="J949" s="18" t="e" cm="1">
        <f t="array" ref="J949">ABCCob($O$15,$P$15,$Q$15,$D949/$AE$15)</f>
        <v>#VALUE!</v>
      </c>
      <c r="K949" s="18" t="e" cm="1">
        <f t="array" ref="K949">ABCCob($O$16,$P$16,$Q$16,$D949/$AE$16)</f>
        <v>#VALUE!</v>
      </c>
      <c r="L949" s="18" t="e" cm="1">
        <f t="array" ref="L949">ABCCob($O$17,$P$17,$Q$17,$D949/$AE$17)</f>
        <v>#VALUE!</v>
      </c>
    </row>
    <row r="950" spans="2:12" x14ac:dyDescent="0.3">
      <c r="B950">
        <v>83</v>
      </c>
      <c r="D950" s="15">
        <f t="shared" si="26"/>
        <v>124624.62462462463</v>
      </c>
      <c r="E950" s="18" cm="1">
        <f t="array" ref="E950">ABCCob($O$10,$P$10,$Q$10,$D950/$AE$10)</f>
        <v>0.51671277953663308</v>
      </c>
      <c r="F950" s="18" cm="1">
        <f t="array" ref="F950">ABCCob($O$11,$P$11,$Q$11,$D950/$AE$11)</f>
        <v>0.17374451939320212</v>
      </c>
      <c r="G950" s="18" cm="1">
        <f t="array" ref="G950">ABCCob($O$12,$P$12,$Q$12,$D950/$AE$12)</f>
        <v>9.9967485867440017E-2</v>
      </c>
      <c r="H950" s="18" cm="1">
        <f t="array" ref="H950">ABCCob($O$13,$P$13,$Q$13,$D950/$AE$13)</f>
        <v>5.5916868431905339E-2</v>
      </c>
      <c r="I950" s="18" t="e" cm="1">
        <f t="array" ref="I950">ABCCob($O$14,$P$14,$Q$14,$D950/$AE$14)</f>
        <v>#VALUE!</v>
      </c>
      <c r="J950" s="18" t="e" cm="1">
        <f t="array" ref="J950">ABCCob($O$15,$P$15,$Q$15,$D950/$AE$15)</f>
        <v>#VALUE!</v>
      </c>
      <c r="K950" s="18" t="e" cm="1">
        <f t="array" ref="K950">ABCCob($O$16,$P$16,$Q$16,$D950/$AE$16)</f>
        <v>#VALUE!</v>
      </c>
      <c r="L950" s="18" t="e" cm="1">
        <f t="array" ref="L950">ABCCob($O$17,$P$17,$Q$17,$D950/$AE$17)</f>
        <v>#VALUE!</v>
      </c>
    </row>
    <row r="951" spans="2:12" x14ac:dyDescent="0.3">
      <c r="B951">
        <v>82</v>
      </c>
      <c r="D951" s="15">
        <f t="shared" si="26"/>
        <v>123123.12312312312</v>
      </c>
      <c r="E951" s="18" cm="1">
        <f t="array" ref="E951">ABCCob($O$10,$P$10,$Q$10,$D951/$AE$10)</f>
        <v>0.51444372269276306</v>
      </c>
      <c r="F951" s="18" cm="1">
        <f t="array" ref="F951">ABCCob($O$11,$P$11,$Q$11,$D951/$AE$11)</f>
        <v>0.17214889499017766</v>
      </c>
      <c r="G951" s="18" cm="1">
        <f t="array" ref="G951">ABCCob($O$12,$P$12,$Q$12,$D951/$AE$12)</f>
        <v>9.884439909959554E-2</v>
      </c>
      <c r="H951" s="18" cm="1">
        <f t="array" ref="H951">ABCCob($O$13,$P$13,$Q$13,$D951/$AE$13)</f>
        <v>5.5465182027611942E-2</v>
      </c>
      <c r="I951" s="18" t="e" cm="1">
        <f t="array" ref="I951">ABCCob($O$14,$P$14,$Q$14,$D951/$AE$14)</f>
        <v>#VALUE!</v>
      </c>
      <c r="J951" s="18" t="e" cm="1">
        <f t="array" ref="J951">ABCCob($O$15,$P$15,$Q$15,$D951/$AE$15)</f>
        <v>#VALUE!</v>
      </c>
      <c r="K951" s="18" t="e" cm="1">
        <f t="array" ref="K951">ABCCob($O$16,$P$16,$Q$16,$D951/$AE$16)</f>
        <v>#VALUE!</v>
      </c>
      <c r="L951" s="18" t="e" cm="1">
        <f t="array" ref="L951">ABCCob($O$17,$P$17,$Q$17,$D951/$AE$17)</f>
        <v>#VALUE!</v>
      </c>
    </row>
    <row r="952" spans="2:12" x14ac:dyDescent="0.3">
      <c r="B952">
        <v>81</v>
      </c>
      <c r="D952" s="15">
        <f t="shared" si="26"/>
        <v>121621.62162162163</v>
      </c>
      <c r="E952" s="18" cm="1">
        <f t="array" ref="E952">ABCCob($O$10,$P$10,$Q$10,$D952/$AE$10)</f>
        <v>0.51214174518740441</v>
      </c>
      <c r="F952" s="18" cm="1">
        <f t="array" ref="F952">ABCCob($O$11,$P$11,$Q$11,$D952/$AE$11)</f>
        <v>0.17054394877875351</v>
      </c>
      <c r="G952" s="18" cm="1">
        <f t="array" ref="G952">ABCCob($O$12,$P$12,$Q$12,$D952/$AE$12)</f>
        <v>9.7716968122500997E-2</v>
      </c>
      <c r="H952" s="18" cm="1">
        <f t="array" ref="H952">ABCCob($O$13,$P$13,$Q$13,$D952/$AE$13)</f>
        <v>5.5010153350837622E-2</v>
      </c>
      <c r="I952" s="18" t="e" cm="1">
        <f t="array" ref="I952">ABCCob($O$14,$P$14,$Q$14,$D952/$AE$14)</f>
        <v>#VALUE!</v>
      </c>
      <c r="J952" s="18" t="e" cm="1">
        <f t="array" ref="J952">ABCCob($O$15,$P$15,$Q$15,$D952/$AE$15)</f>
        <v>#VALUE!</v>
      </c>
      <c r="K952" s="18" t="e" cm="1">
        <f t="array" ref="K952">ABCCob($O$16,$P$16,$Q$16,$D952/$AE$16)</f>
        <v>#VALUE!</v>
      </c>
      <c r="L952" s="18" t="e" cm="1">
        <f t="array" ref="L952">ABCCob($O$17,$P$17,$Q$17,$D952/$AE$17)</f>
        <v>#VALUE!</v>
      </c>
    </row>
    <row r="953" spans="2:12" x14ac:dyDescent="0.3">
      <c r="B953">
        <v>80</v>
      </c>
      <c r="D953" s="15">
        <f t="shared" si="26"/>
        <v>120120.12012012012</v>
      </c>
      <c r="E953" s="18" cm="1">
        <f t="array" ref="E953">ABCCob($O$10,$P$10,$Q$10,$D953/$AE$10)</f>
        <v>0.50980609479247674</v>
      </c>
      <c r="F953" s="18" cm="1">
        <f t="array" ref="F953">ABCCob($O$11,$P$11,$Q$11,$D953/$AE$11)</f>
        <v>0.16892959936275173</v>
      </c>
      <c r="G953" s="18" cm="1">
        <f t="array" ref="G953">ABCCob($O$12,$P$12,$Q$12,$D953/$AE$12)</f>
        <v>9.6585201903033963E-2</v>
      </c>
      <c r="H953" s="18" cm="1">
        <f t="array" ref="H953">ABCCob($O$13,$P$13,$Q$13,$D953/$AE$13)</f>
        <v>5.4551741461081105E-2</v>
      </c>
      <c r="I953" s="18" t="e" cm="1">
        <f t="array" ref="I953">ABCCob($O$14,$P$14,$Q$14,$D953/$AE$14)</f>
        <v>#VALUE!</v>
      </c>
      <c r="J953" s="18" t="e" cm="1">
        <f t="array" ref="J953">ABCCob($O$15,$P$15,$Q$15,$D953/$AE$15)</f>
        <v>#VALUE!</v>
      </c>
      <c r="K953" s="18" t="e" cm="1">
        <f t="array" ref="K953">ABCCob($O$16,$P$16,$Q$16,$D953/$AE$16)</f>
        <v>#VALUE!</v>
      </c>
      <c r="L953" s="18" t="e" cm="1">
        <f t="array" ref="L953">ABCCob($O$17,$P$17,$Q$17,$D953/$AE$17)</f>
        <v>#VALUE!</v>
      </c>
    </row>
    <row r="954" spans="2:12" x14ac:dyDescent="0.3">
      <c r="B954">
        <v>79</v>
      </c>
      <c r="D954" s="15">
        <f t="shared" si="26"/>
        <v>118618.61861861861</v>
      </c>
      <c r="E954" s="18" cm="1">
        <f t="array" ref="E954">ABCCob($O$10,$P$10,$Q$10,$D954/$AE$10)</f>
        <v>0.50743599544833196</v>
      </c>
      <c r="F954" s="18" cm="1">
        <f t="array" ref="F954">ABCCob($O$11,$P$11,$Q$11,$D954/$AE$11)</f>
        <v>0.1673057644089917</v>
      </c>
      <c r="G954" s="18" cm="1">
        <f t="array" ref="G954">ABCCob($O$12,$P$12,$Q$12,$D954/$AE$12)</f>
        <v>9.5449110598668632E-2</v>
      </c>
      <c r="H954" s="18" cm="1">
        <f t="array" ref="H954">ABCCob($O$13,$P$13,$Q$13,$D954/$AE$13)</f>
        <v>5.408990465851643E-2</v>
      </c>
      <c r="I954" s="18" t="e" cm="1">
        <f t="array" ref="I954">ABCCob($O$14,$P$14,$Q$14,$D954/$AE$14)</f>
        <v>#VALUE!</v>
      </c>
      <c r="J954" s="18" t="e" cm="1">
        <f t="array" ref="J954">ABCCob($O$15,$P$15,$Q$15,$D954/$AE$15)</f>
        <v>#VALUE!</v>
      </c>
      <c r="K954" s="18" t="e" cm="1">
        <f t="array" ref="K954">ABCCob($O$16,$P$16,$Q$16,$D954/$AE$16)</f>
        <v>#VALUE!</v>
      </c>
      <c r="L954" s="18" t="e" cm="1">
        <f t="array" ref="L954">ABCCob($O$17,$P$17,$Q$17,$D954/$AE$17)</f>
        <v>#VALUE!</v>
      </c>
    </row>
    <row r="955" spans="2:12" x14ac:dyDescent="0.3">
      <c r="B955">
        <v>78</v>
      </c>
      <c r="D955" s="15">
        <f t="shared" si="26"/>
        <v>117117.11711711712</v>
      </c>
      <c r="E955" s="18" cm="1">
        <f t="array" ref="E955">ABCCob($O$10,$P$10,$Q$10,$D955/$AE$10)</f>
        <v>0.50503064628549732</v>
      </c>
      <c r="F955" s="18" cm="1">
        <f t="array" ref="F955">ABCCob($O$11,$P$11,$Q$11,$D955/$AE$11)</f>
        <v>0.16567236063428376</v>
      </c>
      <c r="G955" s="18" cm="1">
        <f t="array" ref="G955">ABCCob($O$12,$P$12,$Q$12,$D955/$AE$12)</f>
        <v>9.4308705608087365E-2</v>
      </c>
      <c r="H955" s="18" cm="1">
        <f t="array" ref="H955">ABCCob($O$13,$P$13,$Q$13,$D955/$AE$13)</f>
        <v>5.3624600463283878E-2</v>
      </c>
      <c r="I955" s="18" t="e" cm="1">
        <f t="array" ref="I955">ABCCob($O$14,$P$14,$Q$14,$D955/$AE$14)</f>
        <v>#VALUE!</v>
      </c>
      <c r="J955" s="18" t="e" cm="1">
        <f t="array" ref="J955">ABCCob($O$15,$P$15,$Q$15,$D955/$AE$15)</f>
        <v>#VALUE!</v>
      </c>
      <c r="K955" s="18" t="e" cm="1">
        <f t="array" ref="K955">ABCCob($O$16,$P$16,$Q$16,$D955/$AE$16)</f>
        <v>#VALUE!</v>
      </c>
      <c r="L955" s="18" t="e" cm="1">
        <f t="array" ref="L955">ABCCob($O$17,$P$17,$Q$17,$D955/$AE$17)</f>
        <v>#VALUE!</v>
      </c>
    </row>
    <row r="956" spans="2:12" x14ac:dyDescent="0.3">
      <c r="B956">
        <v>77</v>
      </c>
      <c r="D956" s="15">
        <f t="shared" si="26"/>
        <v>115615.61561561561</v>
      </c>
      <c r="E956" s="18" cm="1">
        <f t="array" ref="E956">ABCCob($O$10,$P$10,$Q$10,$D956/$AE$10)</f>
        <v>0.50258922059651145</v>
      </c>
      <c r="F956" s="18" cm="1">
        <f t="array" ref="F956">ABCCob($O$11,$P$11,$Q$11,$D956/$AE$11)</f>
        <v>0.16402930379223307</v>
      </c>
      <c r="G956" s="18" cm="1">
        <f t="array" ref="G956">ABCCob($O$12,$P$12,$Q$12,$D956/$AE$12)</f>
        <v>9.3163999624103405E-2</v>
      </c>
      <c r="H956" s="18" cm="1">
        <f t="array" ref="H956">ABCCob($O$13,$P$13,$Q$13,$D956/$AE$13)</f>
        <v>5.3155785593968587E-2</v>
      </c>
      <c r="I956" s="18" t="e" cm="1">
        <f t="array" ref="I956">ABCCob($O$14,$P$14,$Q$14,$D956/$AE$14)</f>
        <v>#VALUE!</v>
      </c>
      <c r="J956" s="18" t="e" cm="1">
        <f t="array" ref="J956">ABCCob($O$15,$P$15,$Q$15,$D956/$AE$15)</f>
        <v>#VALUE!</v>
      </c>
      <c r="K956" s="18" t="e" cm="1">
        <f t="array" ref="K956">ABCCob($O$16,$P$16,$Q$16,$D956/$AE$16)</f>
        <v>#VALUE!</v>
      </c>
      <c r="L956" s="18" t="e" cm="1">
        <f t="array" ref="L956">ABCCob($O$17,$P$17,$Q$17,$D956/$AE$17)</f>
        <v>#VALUE!</v>
      </c>
    </row>
    <row r="957" spans="2:12" x14ac:dyDescent="0.3">
      <c r="B957">
        <v>76</v>
      </c>
      <c r="D957" s="15">
        <f t="shared" si="26"/>
        <v>114114.11411411413</v>
      </c>
      <c r="E957" s="18" cm="1">
        <f t="array" ref="E957">ABCCob($O$10,$P$10,$Q$10,$D957/$AE$10)</f>
        <v>0.50011086475477695</v>
      </c>
      <c r="F957" s="18" cm="1">
        <f t="array" ref="F957">ABCCob($O$11,$P$11,$Q$11,$D957/$AE$11)</f>
        <v>0.1623765086598522</v>
      </c>
      <c r="G957" s="18" cm="1">
        <f t="array" ref="G957">ABCCob($O$12,$P$12,$Q$12,$D957/$AE$12)</f>
        <v>9.2015006689025264E-2</v>
      </c>
      <c r="H957" s="18" cm="1">
        <f t="array" ref="H957">ABCCob($O$13,$P$13,$Q$13,$D957/$AE$13)</f>
        <v>5.2683415945223321E-2</v>
      </c>
      <c r="I957" s="18" t="e" cm="1">
        <f t="array" ref="I957">ABCCob($O$14,$P$14,$Q$14,$D957/$AE$14)</f>
        <v>#VALUE!</v>
      </c>
      <c r="J957" s="18" t="e" cm="1">
        <f t="array" ref="J957">ABCCob($O$15,$P$15,$Q$15,$D957/$AE$15)</f>
        <v>#VALUE!</v>
      </c>
      <c r="K957" s="18" t="e" cm="1">
        <f t="array" ref="K957">ABCCob($O$16,$P$16,$Q$16,$D957/$AE$16)</f>
        <v>#VALUE!</v>
      </c>
      <c r="L957" s="18" t="e" cm="1">
        <f t="array" ref="L957">ABCCob($O$17,$P$17,$Q$17,$D957/$AE$17)</f>
        <v>#VALUE!</v>
      </c>
    </row>
    <row r="958" spans="2:12" x14ac:dyDescent="0.3">
      <c r="B958">
        <v>75</v>
      </c>
      <c r="D958" s="15">
        <f t="shared" si="26"/>
        <v>112612.61261261262</v>
      </c>
      <c r="E958" s="18" cm="1">
        <f t="array" ref="E958">ABCCob($O$10,$P$10,$Q$10,$D958/$AE$10)</f>
        <v>0.49759469707712439</v>
      </c>
      <c r="F958" s="18" cm="1">
        <f t="array" ref="F958">ABCCob($O$11,$P$11,$Q$11,$D958/$AE$11)</f>
        <v>0.16071388902398051</v>
      </c>
      <c r="G958" s="18" cm="1">
        <f t="array" ref="G958">ABCCob($O$12,$P$12,$Q$12,$D958/$AE$12)</f>
        <v>9.0861742252602476E-2</v>
      </c>
      <c r="H958" s="18" cm="1">
        <f t="array" ref="H958">ABCCob($O$13,$P$13,$Q$13,$D958/$AE$13)</f>
        <v>5.2207446564488023E-2</v>
      </c>
      <c r="I958" s="18" t="e" cm="1">
        <f t="array" ref="I958">ABCCob($O$14,$P$14,$Q$14,$D958/$AE$14)</f>
        <v>#VALUE!</v>
      </c>
      <c r="J958" s="18" t="e" cm="1">
        <f t="array" ref="J958">ABCCob($O$15,$P$15,$Q$15,$D958/$AE$15)</f>
        <v>#VALUE!</v>
      </c>
      <c r="K958" s="18" t="e" cm="1">
        <f t="array" ref="K958">ABCCob($O$16,$P$16,$Q$16,$D958/$AE$16)</f>
        <v>#VALUE!</v>
      </c>
      <c r="L958" s="18" t="e" cm="1">
        <f t="array" ref="L958">ABCCob($O$17,$P$17,$Q$17,$D958/$AE$17)</f>
        <v>#VALUE!</v>
      </c>
    </row>
    <row r="959" spans="2:12" x14ac:dyDescent="0.3">
      <c r="B959">
        <v>74</v>
      </c>
      <c r="D959" s="15">
        <f t="shared" si="26"/>
        <v>111111.11111111111</v>
      </c>
      <c r="E959" s="18" cm="1">
        <f t="array" ref="E959">ABCCob($O$10,$P$10,$Q$10,$D959/$AE$10)</f>
        <v>0.49503980662654734</v>
      </c>
      <c r="F959" s="18" cm="1">
        <f t="array" ref="F959">ABCCob($O$11,$P$11,$Q$11,$D959/$AE$11)</f>
        <v>0.1590413576675101</v>
      </c>
      <c r="G959" s="18" cm="1">
        <f t="array" ref="G959">ABCCob($O$12,$P$12,$Q$12,$D959/$AE$12)</f>
        <v>8.970422323270219E-2</v>
      </c>
      <c r="H959" s="18" cm="1">
        <f t="array" ref="H959">ABCCob($O$13,$P$13,$Q$13,$D959/$AE$13)</f>
        <v>5.1727831627756168E-2</v>
      </c>
      <c r="I959" s="18" t="e" cm="1">
        <f t="array" ref="I959">ABCCob($O$14,$P$14,$Q$14,$D959/$AE$14)</f>
        <v>#VALUE!</v>
      </c>
      <c r="J959" s="18" t="e" cm="1">
        <f t="array" ref="J959">ABCCob($O$15,$P$15,$Q$15,$D959/$AE$15)</f>
        <v>#VALUE!</v>
      </c>
      <c r="K959" s="18" t="e" cm="1">
        <f t="array" ref="K959">ABCCob($O$16,$P$16,$Q$16,$D959/$AE$16)</f>
        <v>#VALUE!</v>
      </c>
      <c r="L959" s="18" t="e" cm="1">
        <f t="array" ref="L959">ABCCob($O$17,$P$17,$Q$17,$D959/$AE$17)</f>
        <v>#VALUE!</v>
      </c>
    </row>
    <row r="960" spans="2:12" x14ac:dyDescent="0.3">
      <c r="B960">
        <v>73</v>
      </c>
      <c r="D960" s="15">
        <f t="shared" si="26"/>
        <v>109609.60960960962</v>
      </c>
      <c r="E960" s="18" cm="1">
        <f t="array" ref="E960">ABCCob($O$10,$P$10,$Q$10,$D960/$AE$10)</f>
        <v>0.49244525195129152</v>
      </c>
      <c r="F960" s="18" cm="1">
        <f t="array" ref="F960">ABCCob($O$11,$P$11,$Q$11,$D960/$AE$11)</f>
        <v>0.1573588263554169</v>
      </c>
      <c r="G960" s="18" cm="1">
        <f t="array" ref="G960">ABCCob($O$12,$P$12,$Q$12,$D960/$AE$12)</f>
        <v>8.8542468078877556E-2</v>
      </c>
      <c r="H960" s="18" cm="1">
        <f t="array" ref="H960">ABCCob($O$13,$P$13,$Q$13,$D960/$AE$13)</f>
        <v>5.1244524414333574E-2</v>
      </c>
      <c r="I960" s="18" t="e" cm="1">
        <f t="array" ref="I960">ABCCob($O$14,$P$14,$Q$14,$D960/$AE$14)</f>
        <v>#VALUE!</v>
      </c>
      <c r="J960" s="18" t="e" cm="1">
        <f t="array" ref="J960">ABCCob($O$15,$P$15,$Q$15,$D960/$AE$15)</f>
        <v>#VALUE!</v>
      </c>
      <c r="K960" s="18" t="e" cm="1">
        <f t="array" ref="K960">ABCCob($O$16,$P$16,$Q$16,$D960/$AE$16)</f>
        <v>#VALUE!</v>
      </c>
      <c r="L960" s="18" t="e" cm="1">
        <f t="array" ref="L960">ABCCob($O$17,$P$17,$Q$17,$D960/$AE$17)</f>
        <v>#VALUE!</v>
      </c>
    </row>
    <row r="961" spans="2:12" x14ac:dyDescent="0.3">
      <c r="B961">
        <v>72</v>
      </c>
      <c r="D961" s="15">
        <f t="shared" si="26"/>
        <v>108108.10810810811</v>
      </c>
      <c r="E961" s="18" cm="1">
        <f t="array" ref="E961">ABCCob($O$10,$P$10,$Q$10,$D961/$AE$10)</f>
        <v>0.4898100597562034</v>
      </c>
      <c r="F961" s="18" cm="1">
        <f t="array" ref="F961">ABCCob($O$11,$P$11,$Q$11,$D961/$AE$11)</f>
        <v>0.15566620582059681</v>
      </c>
      <c r="G961" s="18" cm="1">
        <f t="array" ref="G961">ABCCob($O$12,$P$12,$Q$12,$D961/$AE$12)</f>
        <v>8.7376496838999826E-2</v>
      </c>
      <c r="H961" s="18" cm="1">
        <f t="array" ref="H961">ABCCob($O$13,$P$13,$Q$13,$D961/$AE$13)</f>
        <v>5.0757477280531864E-2</v>
      </c>
      <c r="I961" s="18" t="e" cm="1">
        <f t="array" ref="I961">ABCCob($O$14,$P$14,$Q$14,$D961/$AE$14)</f>
        <v>#VALUE!</v>
      </c>
      <c r="J961" s="18" t="e" cm="1">
        <f t="array" ref="J961">ABCCob($O$15,$P$15,$Q$15,$D961/$AE$15)</f>
        <v>#VALUE!</v>
      </c>
      <c r="K961" s="18" t="e" cm="1">
        <f t="array" ref="K961">ABCCob($O$16,$P$16,$Q$16,$D961/$AE$16)</f>
        <v>#VALUE!</v>
      </c>
      <c r="L961" s="18" t="e" cm="1">
        <f t="array" ref="L961">ABCCob($O$17,$P$17,$Q$17,$D961/$AE$17)</f>
        <v>#VALUE!</v>
      </c>
    </row>
    <row r="962" spans="2:12" x14ac:dyDescent="0.3">
      <c r="B962">
        <v>71</v>
      </c>
      <c r="D962" s="15">
        <f t="shared" si="26"/>
        <v>106606.6066066066</v>
      </c>
      <c r="E962" s="18" cm="1">
        <f t="array" ref="E962">ABCCob($O$10,$P$10,$Q$10,$D962/$AE$10)</f>
        <v>0.48713322350192279</v>
      </c>
      <c r="F962" s="18" cm="1">
        <f t="array" ref="F962">ABCCob($O$11,$P$11,$Q$11,$D962/$AE$11)</f>
        <v>0.15396340574950623</v>
      </c>
      <c r="G962" s="18" cm="1">
        <f t="array" ref="G962">ABCCob($O$12,$P$12,$Q$12,$D962/$AE$12)</f>
        <v>8.6206331229140412E-2</v>
      </c>
      <c r="H962" s="18" cm="1">
        <f t="array" ref="H962">ABCCob($O$13,$P$13,$Q$13,$D962/$AE$13)</f>
        <v>5.0266641632234176E-2</v>
      </c>
      <c r="I962" s="18" t="e" cm="1">
        <f t="array" ref="I962">ABCCob($O$14,$P$14,$Q$14,$D962/$AE$14)</f>
        <v>#VALUE!</v>
      </c>
      <c r="J962" s="18" t="e" cm="1">
        <f t="array" ref="J962">ABCCob($O$15,$P$15,$Q$15,$D962/$AE$15)</f>
        <v>#VALUE!</v>
      </c>
      <c r="K962" s="18" t="e" cm="1">
        <f t="array" ref="K962">ABCCob($O$16,$P$16,$Q$16,$D962/$AE$16)</f>
        <v>#VALUE!</v>
      </c>
      <c r="L962" s="18" t="e" cm="1">
        <f t="array" ref="L962">ABCCob($O$17,$P$17,$Q$17,$D962/$AE$17)</f>
        <v>#VALUE!</v>
      </c>
    </row>
    <row r="963" spans="2:12" x14ac:dyDescent="0.3">
      <c r="B963">
        <v>70</v>
      </c>
      <c r="D963" s="15">
        <f t="shared" si="26"/>
        <v>105105.1051051051</v>
      </c>
      <c r="E963" s="18" cm="1">
        <f t="array" ref="E963">ABCCob($O$10,$P$10,$Q$10,$D963/$AE$10)</f>
        <v>0.48441370192716682</v>
      </c>
      <c r="F963" s="18" cm="1">
        <f t="array" ref="F963">ABCCob($O$11,$P$11,$Q$11,$D963/$AE$11)</f>
        <v>0.15225033476760685</v>
      </c>
      <c r="G963" s="18" cm="1">
        <f t="array" ref="G963">ABCCob($O$12,$P$12,$Q$12,$D963/$AE$12)</f>
        <v>8.5031994706902064E-2</v>
      </c>
      <c r="H963" s="18" cm="1">
        <f t="array" ref="H963">ABCCob($O$13,$P$13,$Q$13,$D963/$AE$13)</f>
        <v>4.9771967896266006E-2</v>
      </c>
      <c r="I963" s="18" t="e" cm="1">
        <f t="array" ref="I963">ABCCob($O$14,$P$14,$Q$14,$D963/$AE$14)</f>
        <v>#VALUE!</v>
      </c>
      <c r="J963" s="18" t="e" cm="1">
        <f t="array" ref="J963">ABCCob($O$15,$P$15,$Q$15,$D963/$AE$15)</f>
        <v>#VALUE!</v>
      </c>
      <c r="K963" s="18" t="e" cm="1">
        <f t="array" ref="K963">ABCCob($O$16,$P$16,$Q$16,$D963/$AE$16)</f>
        <v>#VALUE!</v>
      </c>
      <c r="L963" s="18" t="e" cm="1">
        <f t="array" ref="L963">ABCCob($O$17,$P$17,$Q$17,$D963/$AE$17)</f>
        <v>#VALUE!</v>
      </c>
    </row>
    <row r="964" spans="2:12" x14ac:dyDescent="0.3">
      <c r="B964">
        <v>69</v>
      </c>
      <c r="D964" s="15">
        <f t="shared" si="26"/>
        <v>103603.60360360359</v>
      </c>
      <c r="E964" s="18" cm="1">
        <f t="array" ref="E964">ABCCob($O$10,$P$10,$Q$10,$D964/$AE$10)</f>
        <v>0.48165041748897608</v>
      </c>
      <c r="F964" s="18" cm="1">
        <f t="array" ref="F964">ABCCob($O$11,$P$11,$Q$11,$D964/$AE$11)</f>
        <v>0.15052690042461567</v>
      </c>
      <c r="G964" s="18" cm="1">
        <f t="array" ref="G964">ABCCob($O$12,$P$12,$Q$12,$D964/$AE$12)</f>
        <v>8.3853512548414208E-2</v>
      </c>
      <c r="H964" s="18" cm="1">
        <f t="array" ref="H964">ABCCob($O$13,$P$13,$Q$13,$D964/$AE$13)</f>
        <v>4.9273405490498828E-2</v>
      </c>
      <c r="I964" s="18" t="e" cm="1">
        <f t="array" ref="I964">ABCCob($O$14,$P$14,$Q$14,$D964/$AE$14)</f>
        <v>#VALUE!</v>
      </c>
      <c r="J964" s="18" t="e" cm="1">
        <f t="array" ref="J964">ABCCob($O$15,$P$15,$Q$15,$D964/$AE$15)</f>
        <v>#VALUE!</v>
      </c>
      <c r="K964" s="18" t="e" cm="1">
        <f t="array" ref="K964">ABCCob($O$16,$P$16,$Q$16,$D964/$AE$16)</f>
        <v>#VALUE!</v>
      </c>
      <c r="L964" s="18" t="e" cm="1">
        <f t="array" ref="L964">ABCCob($O$17,$P$17,$Q$17,$D964/$AE$17)</f>
        <v>#VALUE!</v>
      </c>
    </row>
    <row r="965" spans="2:12" x14ac:dyDescent="0.3">
      <c r="B965">
        <v>68</v>
      </c>
      <c r="D965" s="15">
        <f t="shared" si="26"/>
        <v>102102.10210210212</v>
      </c>
      <c r="E965" s="18" cm="1">
        <f t="array" ref="E965">ABCCob($O$10,$P$10,$Q$10,$D965/$AE$10)</f>
        <v>0.47884225471539077</v>
      </c>
      <c r="F965" s="18" cm="1">
        <f t="array" ref="F965">ABCCob($O$11,$P$11,$Q$11,$D965/$AE$11)</f>
        <v>0.14879300917956045</v>
      </c>
      <c r="G965" s="18" cm="1">
        <f t="array" ref="G965">ABCCob($O$12,$P$12,$Q$12,$D965/$AE$12)</f>
        <v>8.2670911929225169E-2</v>
      </c>
      <c r="H965" s="18" cm="1">
        <f t="array" ref="H965">ABCCob($O$13,$P$13,$Q$13,$D965/$AE$13)</f>
        <v>4.8770902792608643E-2</v>
      </c>
      <c r="I965" s="18" t="e" cm="1">
        <f t="array" ref="I965">ABCCob($O$14,$P$14,$Q$14,$D965/$AE$14)</f>
        <v>#VALUE!</v>
      </c>
      <c r="J965" s="18" t="e" cm="1">
        <f t="array" ref="J965">ABCCob($O$15,$P$15,$Q$15,$D965/$AE$15)</f>
        <v>#VALUE!</v>
      </c>
      <c r="K965" s="18" t="e" cm="1">
        <f t="array" ref="K965">ABCCob($O$16,$P$16,$Q$16,$D965/$AE$16)</f>
        <v>#VALUE!</v>
      </c>
      <c r="L965" s="18" t="e" cm="1">
        <f t="array" ref="L965">ABCCob($O$17,$P$17,$Q$17,$D965/$AE$17)</f>
        <v>#VALUE!</v>
      </c>
    </row>
    <row r="966" spans="2:12" x14ac:dyDescent="0.3">
      <c r="B966">
        <v>67</v>
      </c>
      <c r="D966" s="15">
        <f t="shared" si="26"/>
        <v>100600.60060060061</v>
      </c>
      <c r="E966" s="18" cm="1">
        <f t="array" ref="E966">ABCCob($O$10,$P$10,$Q$10,$D966/$AE$10)</f>
        <v>0.47598805846457581</v>
      </c>
      <c r="F966" s="18" cm="1">
        <f t="array" ref="F966">ABCCob($O$11,$P$11,$Q$11,$D966/$AE$11)</f>
        <v>0.14704856638564145</v>
      </c>
      <c r="G966" s="18" cm="1">
        <f t="array" ref="G966">ABCCob($O$12,$P$12,$Q$12,$D966/$AE$12)</f>
        <v>8.1484222009341301E-2</v>
      </c>
      <c r="H966" s="18" cm="1">
        <f t="array" ref="H966">ABCCob($O$13,$P$13,$Q$13,$D966/$AE$13)</f>
        <v>4.826440710740499E-2</v>
      </c>
      <c r="I966" s="18" t="e" cm="1">
        <f t="array" ref="I966">ABCCob($O$14,$P$14,$Q$14,$D966/$AE$14)</f>
        <v>#VALUE!</v>
      </c>
      <c r="J966" s="18" t="e" cm="1">
        <f t="array" ref="J966">ABCCob($O$15,$P$15,$Q$15,$D966/$AE$15)</f>
        <v>#VALUE!</v>
      </c>
      <c r="K966" s="18" t="e" cm="1">
        <f t="array" ref="K966">ABCCob($O$16,$P$16,$Q$16,$D966/$AE$16)</f>
        <v>#VALUE!</v>
      </c>
      <c r="L966" s="18" t="e" cm="1">
        <f t="array" ref="L966">ABCCob($O$17,$P$17,$Q$17,$D966/$AE$17)</f>
        <v>#VALUE!</v>
      </c>
    </row>
    <row r="967" spans="2:12" x14ac:dyDescent="0.3">
      <c r="B967">
        <v>66</v>
      </c>
      <c r="D967" s="15">
        <f t="shared" si="26"/>
        <v>99099.099099099098</v>
      </c>
      <c r="E967" s="18" cm="1">
        <f t="array" ref="E967">ABCCob($O$10,$P$10,$Q$10,$D967/$AE$10)</f>
        <v>0.47308663208393048</v>
      </c>
      <c r="F967" s="18" cm="1">
        <f t="array" ref="F967">ABCCob($O$11,$P$11,$Q$11,$D967/$AE$11)</f>
        <v>0.1452934762749023</v>
      </c>
      <c r="G967" s="18" cm="1">
        <f t="array" ref="G967">ABCCob($O$12,$P$12,$Q$12,$D967/$AE$12)</f>
        <v>8.0293474022684788E-2</v>
      </c>
      <c r="H967" s="18" cm="1">
        <f t="array" ref="H967">ABCCob($O$13,$P$13,$Q$13,$D967/$AE$13)</f>
        <v>4.7753864632639538E-2</v>
      </c>
      <c r="I967" s="18" t="e" cm="1">
        <f t="array" ref="I967">ABCCob($O$14,$P$14,$Q$14,$D967/$AE$14)</f>
        <v>#VALUE!</v>
      </c>
      <c r="J967" s="18" t="e" cm="1">
        <f t="array" ref="J967">ABCCob($O$15,$P$15,$Q$15,$D967/$AE$15)</f>
        <v>#VALUE!</v>
      </c>
      <c r="K967" s="18" t="e" cm="1">
        <f t="array" ref="K967">ABCCob($O$16,$P$16,$Q$16,$D967/$AE$16)</f>
        <v>#VALUE!</v>
      </c>
      <c r="L967" s="18" t="e" cm="1">
        <f t="array" ref="L967">ABCCob($O$17,$P$17,$Q$17,$D967/$AE$17)</f>
        <v>#VALUE!</v>
      </c>
    </row>
    <row r="968" spans="2:12" x14ac:dyDescent="0.3">
      <c r="B968">
        <v>65</v>
      </c>
      <c r="D968" s="15">
        <f t="shared" si="26"/>
        <v>97597.597597597603</v>
      </c>
      <c r="E968" s="18" cm="1">
        <f t="array" ref="E968">ABCCob($O$10,$P$10,$Q$10,$D968/$AE$10)</f>
        <v>0.47013673546218188</v>
      </c>
      <c r="F968" s="18" cm="1">
        <f t="array" ref="F968">ABCCob($O$11,$P$11,$Q$11,$D968/$AE$11)</f>
        <v>0.14352764194271078</v>
      </c>
      <c r="G968" s="18" cm="1">
        <f t="array" ref="G968">ABCCob($O$12,$P$12,$Q$12,$D968/$AE$12)</f>
        <v>7.909870137126318E-2</v>
      </c>
      <c r="H968" s="18" cm="1">
        <f t="array" ref="H968">ABCCob($O$13,$P$13,$Q$13,$D968/$AE$13)</f>
        <v>4.7239220423195352E-2</v>
      </c>
      <c r="I968" s="18" t="e" cm="1">
        <f t="array" ref="I968">ABCCob($O$14,$P$14,$Q$14,$D968/$AE$14)</f>
        <v>#VALUE!</v>
      </c>
      <c r="J968" s="18" t="e" cm="1">
        <f t="array" ref="J968">ABCCob($O$15,$P$15,$Q$15,$D968/$AE$15)</f>
        <v>#VALUE!</v>
      </c>
      <c r="K968" s="18" t="e" cm="1">
        <f t="array" ref="K968">ABCCob($O$16,$P$16,$Q$16,$D968/$AE$16)</f>
        <v>#VALUE!</v>
      </c>
      <c r="L968" s="18" t="e" cm="1">
        <f t="array" ref="L968">ABCCob($O$17,$P$17,$Q$17,$D968/$AE$17)</f>
        <v>#VALUE!</v>
      </c>
    </row>
    <row r="969" spans="2:12" x14ac:dyDescent="0.3">
      <c r="B969">
        <v>64</v>
      </c>
      <c r="D969" s="15">
        <f t="shared" si="26"/>
        <v>96096.096096096095</v>
      </c>
      <c r="E969" s="18" cm="1">
        <f t="array" ref="E969">ABCCob($O$10,$P$10,$Q$10,$D969/$AE$10)</f>
        <v>0.46713708296687795</v>
      </c>
      <c r="F969" s="18" cm="1">
        <f t="array" ref="F969">ABCCob($O$11,$P$11,$Q$11,$D969/$AE$11)</f>
        <v>0.14175096533205342</v>
      </c>
      <c r="G969" s="18" cm="1">
        <f t="array" ref="G969">ABCCob($O$12,$P$12,$Q$12,$D969/$AE$12)</f>
        <v>7.7899939724369427E-2</v>
      </c>
      <c r="H969" s="18" cm="1">
        <f t="array" ref="H969">ABCCob($O$13,$P$13,$Q$13,$D969/$AE$13)</f>
        <v>4.6720418353549995E-2</v>
      </c>
      <c r="I969" s="18" t="e" cm="1">
        <f t="array" ref="I969">ABCCob($O$14,$P$14,$Q$14,$D969/$AE$14)</f>
        <v>#VALUE!</v>
      </c>
      <c r="J969" s="18" t="e" cm="1">
        <f t="array" ref="J969">ABCCob($O$15,$P$15,$Q$15,$D969/$AE$15)</f>
        <v>#VALUE!</v>
      </c>
      <c r="K969" s="18" t="e" cm="1">
        <f t="array" ref="K969">ABCCob($O$16,$P$16,$Q$16,$D969/$AE$16)</f>
        <v>#VALUE!</v>
      </c>
      <c r="L969" s="18" t="e" cm="1">
        <f t="array" ref="L969">ABCCob($O$17,$P$17,$Q$17,$D969/$AE$17)</f>
        <v>#VALUE!</v>
      </c>
    </row>
    <row r="970" spans="2:12" x14ac:dyDescent="0.3">
      <c r="B970">
        <v>63</v>
      </c>
      <c r="D970" s="15">
        <f t="shared" si="26"/>
        <v>94594.594594594586</v>
      </c>
      <c r="E970" s="18" cm="1">
        <f t="array" ref="E970">ABCCob($O$10,$P$10,$Q$10,$D970/$AE$10)</f>
        <v>0.46408634125905224</v>
      </c>
      <c r="F970" s="18" cm="1">
        <f t="array" ref="F970">ABCCob($O$11,$P$11,$Q$11,$D970/$AE$11)</f>
        <v>0.13996334721764692</v>
      </c>
      <c r="G970" s="18" cm="1">
        <f t="array" ref="G970">ABCCob($O$12,$P$12,$Q$12,$D970/$AE$12)</f>
        <v>7.6697227123157768E-2</v>
      </c>
      <c r="H970" s="18" cm="1">
        <f t="array" ref="H970">ABCCob($O$13,$P$13,$Q$13,$D970/$AE$13)</f>
        <v>4.6197401078396261E-2</v>
      </c>
      <c r="I970" s="18" t="e" cm="1">
        <f t="array" ref="I970">ABCCob($O$14,$P$14,$Q$14,$D970/$AE$14)</f>
        <v>#VALUE!</v>
      </c>
      <c r="J970" s="18" t="e" cm="1">
        <f t="array" ref="J970">ABCCob($O$15,$P$15,$Q$15,$D970/$AE$15)</f>
        <v>#VALUE!</v>
      </c>
      <c r="K970" s="18" t="e" cm="1">
        <f t="array" ref="K970">ABCCob($O$16,$P$16,$Q$16,$D970/$AE$16)</f>
        <v>#VALUE!</v>
      </c>
      <c r="L970" s="18" t="e" cm="1">
        <f t="array" ref="L970">ABCCob($O$17,$P$17,$Q$17,$D970/$AE$17)</f>
        <v>#VALUE!</v>
      </c>
    </row>
    <row r="971" spans="2:12" x14ac:dyDescent="0.3">
      <c r="B971">
        <v>62</v>
      </c>
      <c r="D971" s="15">
        <f t="shared" si="26"/>
        <v>93093.093093093092</v>
      </c>
      <c r="E971" s="18" cm="1">
        <f t="array" ref="E971">ABCCob($O$10,$P$10,$Q$10,$D971/$AE$10)</f>
        <v>0.46098312697612609</v>
      </c>
      <c r="F971" s="18" cm="1">
        <f t="array" ref="F971">ABCCob($O$11,$P$11,$Q$11,$D971/$AE$11)</f>
        <v>0.13816468718987093</v>
      </c>
      <c r="G971" s="18" cm="1">
        <f t="array" ref="G971">ABCCob($O$12,$P$12,$Q$12,$D971/$AE$12)</f>
        <v>7.5490604090971331E-2</v>
      </c>
      <c r="H971" s="18" cm="1">
        <f t="array" ref="H971">ABCCob($O$13,$P$13,$Q$13,$D971/$AE$13)</f>
        <v>4.5670109991294096E-2</v>
      </c>
      <c r="I971" s="18" t="e" cm="1">
        <f t="array" ref="I971">ABCCob($O$14,$P$14,$Q$14,$D971/$AE$14)</f>
        <v>#VALUE!</v>
      </c>
      <c r="J971" s="18" t="e" cm="1">
        <f t="array" ref="J971">ABCCob($O$15,$P$15,$Q$15,$D971/$AE$15)</f>
        <v>#VALUE!</v>
      </c>
      <c r="K971" s="18" t="e" cm="1">
        <f t="array" ref="K971">ABCCob($O$16,$P$16,$Q$16,$D971/$AE$16)</f>
        <v>#VALUE!</v>
      </c>
      <c r="L971" s="18" t="e" cm="1">
        <f t="array" ref="L971">ABCCob($O$17,$P$17,$Q$17,$D971/$AE$17)</f>
        <v>#VALUE!</v>
      </c>
    </row>
    <row r="972" spans="2:12" x14ac:dyDescent="0.3">
      <c r="B972">
        <v>61</v>
      </c>
      <c r="D972" s="15">
        <f t="shared" si="26"/>
        <v>91591.591591591583</v>
      </c>
      <c r="E972" s="18" cm="1">
        <f t="array" ref="E972">ABCCob($O$10,$P$10,$Q$10,$D972/$AE$10)</f>
        <v>0.45782600427333364</v>
      </c>
      <c r="F972" s="18" cm="1">
        <f t="array" ref="F972">ABCCob($O$11,$P$11,$Q$11,$D972/$AE$11)</f>
        <v>0.13635488363852744</v>
      </c>
      <c r="G972" s="18" cm="1">
        <f t="array" ref="G972">ABCCob($O$12,$P$12,$Q$12,$D972/$AE$12)</f>
        <v>7.428011374983004E-2</v>
      </c>
      <c r="H972" s="18" cm="1">
        <f t="array" ref="H972">ABCCob($O$13,$P$13,$Q$13,$D972/$AE$13)</f>
        <v>4.5138485181216145E-2</v>
      </c>
      <c r="I972" s="18" t="e" cm="1">
        <f t="array" ref="I972">ABCCob($O$14,$P$14,$Q$14,$D972/$AE$14)</f>
        <v>#VALUE!</v>
      </c>
      <c r="J972" s="18" t="e" cm="1">
        <f t="array" ref="J972">ABCCob($O$15,$P$15,$Q$15,$D972/$AE$15)</f>
        <v>#VALUE!</v>
      </c>
      <c r="K972" s="18" t="e" cm="1">
        <f t="array" ref="K972">ABCCob($O$16,$P$16,$Q$16,$D972/$AE$16)</f>
        <v>#VALUE!</v>
      </c>
      <c r="L972" s="18" t="e" cm="1">
        <f t="array" ref="L972">ABCCob($O$17,$P$17,$Q$17,$D972/$AE$17)</f>
        <v>#VALUE!</v>
      </c>
    </row>
    <row r="973" spans="2:12" x14ac:dyDescent="0.3">
      <c r="B973">
        <v>60</v>
      </c>
      <c r="D973" s="15">
        <f t="shared" si="26"/>
        <v>90090.090090090089</v>
      </c>
      <c r="E973" s="18" cm="1">
        <f t="array" ref="E973">ABCCob($O$10,$P$10,$Q$10,$D973/$AE$10)</f>
        <v>0.4546134822130985</v>
      </c>
      <c r="F973" s="18" cm="1">
        <f t="array" ref="F973">ABCCob($O$11,$P$11,$Q$11,$D973/$AE$11)</f>
        <v>0.13453383373643288</v>
      </c>
      <c r="G973" s="18" cm="1">
        <f t="array" ref="G973">ABCCob($O$12,$P$12,$Q$12,$D973/$AE$12)</f>
        <v>7.3065801943525771E-2</v>
      </c>
      <c r="H973" s="18" cm="1">
        <f t="array" ref="H973">ABCCob($O$13,$P$13,$Q$13,$D973/$AE$13)</f>
        <v>4.4602465386836973E-2</v>
      </c>
      <c r="I973" s="18" t="e" cm="1">
        <f t="array" ref="I973">ABCCob($O$14,$P$14,$Q$14,$D973/$AE$14)</f>
        <v>#VALUE!</v>
      </c>
      <c r="J973" s="18" t="e" cm="1">
        <f t="array" ref="J973">ABCCob($O$15,$P$15,$Q$15,$D973/$AE$15)</f>
        <v>#VALUE!</v>
      </c>
      <c r="K973" s="18" t="e" cm="1">
        <f t="array" ref="K973">ABCCob($O$16,$P$16,$Q$16,$D973/$AE$16)</f>
        <v>#VALUE!</v>
      </c>
      <c r="L973" s="18" t="e" cm="1">
        <f t="array" ref="L973">ABCCob($O$17,$P$17,$Q$17,$D973/$AE$17)</f>
        <v>#VALUE!</v>
      </c>
    </row>
    <row r="974" spans="2:12" x14ac:dyDescent="0.3">
      <c r="B974">
        <v>59</v>
      </c>
      <c r="D974" s="15">
        <f t="shared" si="26"/>
        <v>88588.588588588595</v>
      </c>
      <c r="E974" s="18" cm="1">
        <f t="array" ref="E974">ABCCob($O$10,$P$10,$Q$10,$D974/$AE$10)</f>
        <v>0.45134401199083968</v>
      </c>
      <c r="F974" s="18" cm="1">
        <f t="array" ref="F974">ABCCob($O$11,$P$11,$Q$11,$D974/$AE$11)</f>
        <v>0.13270143342285048</v>
      </c>
      <c r="G974" s="18" cm="1">
        <f t="array" ref="G974">ABCCob($O$12,$P$12,$Q$12,$D974/$AE$12)</f>
        <v>7.184771736781026E-2</v>
      </c>
      <c r="H974" s="18" cm="1">
        <f t="array" ref="H974">ABCCob($O$13,$P$13,$Q$13,$D974/$AE$13)</f>
        <v>4.4061987948401708E-2</v>
      </c>
      <c r="I974" s="18" t="e" cm="1">
        <f t="array" ref="I974">ABCCob($O$14,$P$14,$Q$14,$D974/$AE$14)</f>
        <v>#VALUE!</v>
      </c>
      <c r="J974" s="18" t="e" cm="1">
        <f t="array" ref="J974">ABCCob($O$15,$P$15,$Q$15,$D974/$AE$15)</f>
        <v>#VALUE!</v>
      </c>
      <c r="K974" s="18" t="e" cm="1">
        <f t="array" ref="K974">ABCCob($O$16,$P$16,$Q$16,$D974/$AE$16)</f>
        <v>#VALUE!</v>
      </c>
      <c r="L974" s="18" t="e" cm="1">
        <f t="array" ref="L974">ABCCob($O$17,$P$17,$Q$17,$D974/$AE$17)</f>
        <v>#VALUE!</v>
      </c>
    </row>
    <row r="975" spans="2:12" x14ac:dyDescent="0.3">
      <c r="B975">
        <v>58</v>
      </c>
      <c r="D975" s="15">
        <f t="shared" si="26"/>
        <v>87087.087087087086</v>
      </c>
      <c r="E975" s="18" cm="1">
        <f t="array" ref="E975">ABCCob($O$10,$P$10,$Q$10,$D975/$AE$10)</f>
        <v>0.44801598398463727</v>
      </c>
      <c r="F975" s="18" cm="1">
        <f t="array" ref="F975">ABCCob($O$11,$P$11,$Q$11,$D975/$AE$11)</f>
        <v>0.1308575773867714</v>
      </c>
      <c r="G975" s="18" cm="1">
        <f t="array" ref="G975">ABCCob($O$12,$P$12,$Q$12,$D975/$AE$12)</f>
        <v>7.0625911708209699E-2</v>
      </c>
      <c r="H975" s="18" cm="1">
        <f t="array" ref="H975">ABCCob($O$13,$P$13,$Q$13,$D975/$AE$13)</f>
        <v>4.3516988756995036E-2</v>
      </c>
      <c r="I975" s="18" t="e" cm="1">
        <f t="array" ref="I975">ABCCob($O$14,$P$14,$Q$14,$D975/$AE$14)</f>
        <v>#VALUE!</v>
      </c>
      <c r="J975" s="18" t="e" cm="1">
        <f t="array" ref="J975">ABCCob($O$15,$P$15,$Q$15,$D975/$AE$15)</f>
        <v>#VALUE!</v>
      </c>
      <c r="K975" s="18" t="e" cm="1">
        <f t="array" ref="K975">ABCCob($O$16,$P$16,$Q$16,$D975/$AE$16)</f>
        <v>#VALUE!</v>
      </c>
      <c r="L975" s="18" t="e" cm="1">
        <f t="array" ref="L975">ABCCob($O$17,$P$17,$Q$17,$D975/$AE$17)</f>
        <v>#VALUE!</v>
      </c>
    </row>
    <row r="976" spans="2:12" x14ac:dyDescent="0.3">
      <c r="B976">
        <v>57</v>
      </c>
      <c r="D976" s="15">
        <f t="shared" si="26"/>
        <v>85585.585585585577</v>
      </c>
      <c r="E976" s="18" cm="1">
        <f t="array" ref="E976">ABCCob($O$10,$P$10,$Q$10,$D976/$AE$10)</f>
        <v>0.44462772461502437</v>
      </c>
      <c r="F976" s="18" cm="1">
        <f t="array" ref="F976">ABCCob($O$11,$P$11,$Q$11,$D976/$AE$11)</f>
        <v>0.12900215905005499</v>
      </c>
      <c r="G976" s="18" cm="1">
        <f t="array" ref="G976">ABCCob($O$12,$P$12,$Q$12,$D976/$AE$12)</f>
        <v>6.9400439786048304E-2</v>
      </c>
      <c r="H976" s="18" cm="1">
        <f t="array" ref="H976">ABCCob($O$13,$P$13,$Q$13,$D976/$AE$13)</f>
        <v>4.2967402201013596E-2</v>
      </c>
      <c r="I976" s="18" t="e" cm="1">
        <f t="array" ref="I976">ABCCob($O$14,$P$14,$Q$14,$D976/$AE$14)</f>
        <v>#VALUE!</v>
      </c>
      <c r="J976" s="18" t="e" cm="1">
        <f t="array" ref="J976">ABCCob($O$15,$P$15,$Q$15,$D976/$AE$15)</f>
        <v>#VALUE!</v>
      </c>
      <c r="K976" s="18" t="e" cm="1">
        <f t="array" ref="K976">ABCCob($O$16,$P$16,$Q$16,$D976/$AE$16)</f>
        <v>#VALUE!</v>
      </c>
      <c r="L976" s="18" t="e" cm="1">
        <f t="array" ref="L976">ABCCob($O$17,$P$17,$Q$17,$D976/$AE$17)</f>
        <v>#VALUE!</v>
      </c>
    </row>
    <row r="977" spans="2:12" x14ac:dyDescent="0.3">
      <c r="B977">
        <v>56</v>
      </c>
      <c r="D977" s="15">
        <f t="shared" si="26"/>
        <v>84084.084084084083</v>
      </c>
      <c r="E977" s="18" cm="1">
        <f t="array" ref="E977">ABCCob($O$10,$P$10,$Q$10,$D977/$AE$10)</f>
        <v>0.44117749299988096</v>
      </c>
      <c r="F977" s="18" cm="1">
        <f t="array" ref="F977">ABCCob($O$11,$P$11,$Q$11,$D977/$AE$11)</f>
        <v>0.12713507055043982</v>
      </c>
      <c r="G977" s="18" cm="1">
        <f t="array" ref="G977">ABCCob($O$12,$P$12,$Q$12,$D977/$AE$12)</f>
        <v>6.8171359713321208E-2</v>
      </c>
      <c r="H977" s="18" cm="1">
        <f t="array" ref="H977">ABCCob($O$13,$P$13,$Q$13,$D977/$AE$13)</f>
        <v>4.2413161109626174E-2</v>
      </c>
      <c r="I977" s="18" t="e" cm="1">
        <f t="array" ref="I977">ABCCob($O$14,$P$14,$Q$14,$D977/$AE$14)</f>
        <v>#VALUE!</v>
      </c>
      <c r="J977" s="18" t="e" cm="1">
        <f t="array" ref="J977">ABCCob($O$15,$P$15,$Q$15,$D977/$AE$15)</f>
        <v>#VALUE!</v>
      </c>
      <c r="K977" s="18" t="e" cm="1">
        <f t="array" ref="K977">ABCCob($O$16,$P$16,$Q$16,$D977/$AE$16)</f>
        <v>#VALUE!</v>
      </c>
      <c r="L977" s="18" t="e" cm="1">
        <f t="array" ref="L977">ABCCob($O$17,$P$17,$Q$17,$D977/$AE$17)</f>
        <v>#VALUE!</v>
      </c>
    </row>
    <row r="978" spans="2:12" x14ac:dyDescent="0.3">
      <c r="B978">
        <v>55</v>
      </c>
      <c r="D978" s="15">
        <f t="shared" si="26"/>
        <v>82582.582582582589</v>
      </c>
      <c r="E978" s="18" cm="1">
        <f t="array" ref="E978">ABCCob($O$10,$P$10,$Q$10,$D978/$AE$10)</f>
        <v>0.43766347738797384</v>
      </c>
      <c r="F978" s="18" cm="1">
        <f t="array" ref="F978">ABCCob($O$11,$P$11,$Q$11,$D978/$AE$11)</f>
        <v>0.1252562027244388</v>
      </c>
      <c r="G978" s="18" cm="1">
        <f t="array" ref="G978">ABCCob($O$12,$P$12,$Q$12,$D978/$AE$12)</f>
        <v>6.6938733057119879E-2</v>
      </c>
      <c r="H978" s="18" cm="1">
        <f t="array" ref="H978">ABCCob($O$13,$P$13,$Q$13,$D978/$AE$13)</f>
        <v>4.1854196692983944E-2</v>
      </c>
      <c r="I978" s="18" t="e" cm="1">
        <f t="array" ref="I978">ABCCob($O$14,$P$14,$Q$14,$D978/$AE$14)</f>
        <v>#VALUE!</v>
      </c>
      <c r="J978" s="18" t="e" cm="1">
        <f t="array" ref="J978">ABCCob($O$15,$P$15,$Q$15,$D978/$AE$15)</f>
        <v>#VALUE!</v>
      </c>
      <c r="K978" s="18" t="e" cm="1">
        <f t="array" ref="K978">ABCCob($O$16,$P$16,$Q$16,$D978/$AE$16)</f>
        <v>#VALUE!</v>
      </c>
      <c r="L978" s="18" t="e" cm="1">
        <f t="array" ref="L978">ABCCob($O$17,$P$17,$Q$17,$D978/$AE$17)</f>
        <v>#VALUE!</v>
      </c>
    </row>
    <row r="979" spans="2:12" x14ac:dyDescent="0.3">
      <c r="B979">
        <v>54</v>
      </c>
      <c r="D979" s="15">
        <f t="shared" si="26"/>
        <v>81081.08108108108</v>
      </c>
      <c r="E979" s="18" cm="1">
        <f t="array" ref="E979">ABCCob($O$10,$P$10,$Q$10,$D979/$AE$10)</f>
        <v>0.43408379135308728</v>
      </c>
      <c r="F979" s="18" cm="1">
        <f t="array" ref="F979">ABCCob($O$11,$P$11,$Q$11,$D979/$AE$11)</f>
        <v>0.12336544509013497</v>
      </c>
      <c r="G979" s="18" cm="1">
        <f t="array" ref="G979">ABCCob($O$12,$P$12,$Q$12,$D979/$AE$12)</f>
        <v>6.5702625014384675E-2</v>
      </c>
      <c r="H979" s="18" cm="1">
        <f t="array" ref="H979">ABCCob($O$13,$P$13,$Q$13,$D979/$AE$13)</f>
        <v>4.1290438478919285E-2</v>
      </c>
      <c r="I979" s="18" t="e" cm="1">
        <f t="array" ref="I979">ABCCob($O$14,$P$14,$Q$14,$D979/$AE$14)</f>
        <v>#VALUE!</v>
      </c>
      <c r="J979" s="18" t="e" cm="1">
        <f t="array" ref="J979">ABCCob($O$15,$P$15,$Q$15,$D979/$AE$15)</f>
        <v>#VALUE!</v>
      </c>
      <c r="K979" s="18" t="e" cm="1">
        <f t="array" ref="K979">ABCCob($O$16,$P$16,$Q$16,$D979/$AE$16)</f>
        <v>#VALUE!</v>
      </c>
      <c r="L979" s="18" t="e" cm="1">
        <f t="array" ref="L979">ABCCob($O$17,$P$17,$Q$17,$D979/$AE$17)</f>
        <v>#VALUE!</v>
      </c>
    </row>
    <row r="980" spans="2:12" x14ac:dyDescent="0.3">
      <c r="B980">
        <v>53</v>
      </c>
      <c r="D980" s="15">
        <f t="shared" si="26"/>
        <v>79579.579579579571</v>
      </c>
      <c r="E980" s="18" cm="1">
        <f t="array" ref="E980">ABCCob($O$10,$P$10,$Q$10,$D980/$AE$10)</f>
        <v>0.4304364697289092</v>
      </c>
      <c r="F980" s="18" cm="1">
        <f t="array" ref="F980">ABCCob($O$11,$P$11,$Q$11,$D980/$AE$11)</f>
        <v>0.12146268582989517</v>
      </c>
      <c r="G980" s="18" cm="1">
        <f t="array" ref="G980">ABCCob($O$12,$P$12,$Q$12,$D980/$AE$12)</f>
        <v>6.446310459783805E-2</v>
      </c>
      <c r="H980" s="18" cm="1">
        <f t="array" ref="H980">ABCCob($O$13,$P$13,$Q$13,$D980/$AE$13)</f>
        <v>4.0721814245844208E-2</v>
      </c>
      <c r="I980" s="18" t="e" cm="1">
        <f t="array" ref="I980">ABCCob($O$14,$P$14,$Q$14,$D980/$AE$14)</f>
        <v>#VALUE!</v>
      </c>
      <c r="J980" s="18" t="e" cm="1">
        <f t="array" ref="J980">ABCCob($O$15,$P$15,$Q$15,$D980/$AE$15)</f>
        <v>#VALUE!</v>
      </c>
      <c r="K980" s="18" t="e" cm="1">
        <f t="array" ref="K980">ABCCob($O$16,$P$16,$Q$16,$D980/$AE$16)</f>
        <v>#VALUE!</v>
      </c>
      <c r="L980" s="18" t="e" cm="1">
        <f t="array" ref="L980">ABCCob($O$17,$P$17,$Q$17,$D980/$AE$17)</f>
        <v>#VALUE!</v>
      </c>
    </row>
    <row r="981" spans="2:12" x14ac:dyDescent="0.3">
      <c r="B981">
        <v>52</v>
      </c>
      <c r="D981" s="15">
        <f t="shared" si="26"/>
        <v>78078.078078078077</v>
      </c>
      <c r="E981" s="18" cm="1">
        <f t="array" ref="E981">ABCCob($O$10,$P$10,$Q$10,$D981/$AE$10)</f>
        <v>0.42671946426284774</v>
      </c>
      <c r="F981" s="18" cm="1">
        <f t="array" ref="F981">ABCCob($O$11,$P$11,$Q$11,$D981/$AE$11)</f>
        <v>0.11954781177302312</v>
      </c>
      <c r="G981" s="18" cm="1">
        <f t="array" ref="G981">ABCCob($O$12,$P$12,$Q$12,$D981/$AE$12)</f>
        <v>6.3220244834042899E-2</v>
      </c>
      <c r="H981" s="18" cm="1">
        <f t="array" ref="H981">ABCCob($O$13,$P$13,$Q$13,$D981/$AE$13)</f>
        <v>4.0148249951528783E-2</v>
      </c>
      <c r="I981" s="18" t="e" cm="1">
        <f t="array" ref="I981">ABCCob($O$14,$P$14,$Q$14,$D981/$AE$14)</f>
        <v>#VALUE!</v>
      </c>
      <c r="J981" s="18" t="e" cm="1">
        <f t="array" ref="J981">ABCCob($O$15,$P$15,$Q$15,$D981/$AE$15)</f>
        <v>#VALUE!</v>
      </c>
      <c r="K981" s="18" t="e" cm="1">
        <f t="array" ref="K981">ABCCob($O$16,$P$16,$Q$16,$D981/$AE$16)</f>
        <v>#VALUE!</v>
      </c>
      <c r="L981" s="18" t="e" cm="1">
        <f t="array" ref="L981">ABCCob($O$17,$P$17,$Q$17,$D981/$AE$17)</f>
        <v>#VALUE!</v>
      </c>
    </row>
    <row r="982" spans="2:12" x14ac:dyDescent="0.3">
      <c r="B982">
        <v>51</v>
      </c>
      <c r="D982" s="15">
        <f t="shared" si="26"/>
        <v>76576.576576576583</v>
      </c>
      <c r="E982" s="18" cm="1">
        <f t="array" ref="E982">ABCCob($O$10,$P$10,$Q$10,$D982/$AE$10)</f>
        <v>0.42293063896472161</v>
      </c>
      <c r="F982" s="18" cm="1">
        <f t="array" ref="F982">ABCCob($O$11,$P$11,$Q$11,$D982/$AE$11)</f>
        <v>0.11762070837837571</v>
      </c>
      <c r="G982" s="18" cm="1">
        <f t="array" ref="G982">ABCCob($O$12,$P$12,$Q$12,$D982/$AE$12)</f>
        <v>6.1974122974630341E-2</v>
      </c>
      <c r="H982" s="18" cm="1">
        <f t="array" ref="H982">ABCCob($O$13,$P$13,$Q$13,$D982/$AE$13)</f>
        <v>3.9569669657405264E-2</v>
      </c>
      <c r="I982" s="18" t="e" cm="1">
        <f t="array" ref="I982">ABCCob($O$14,$P$14,$Q$14,$D982/$AE$14)</f>
        <v>#VALUE!</v>
      </c>
      <c r="J982" s="18" t="e" cm="1">
        <f t="array" ref="J982">ABCCob($O$15,$P$15,$Q$15,$D982/$AE$15)</f>
        <v>#VALUE!</v>
      </c>
      <c r="K982" s="18" t="e" cm="1">
        <f t="array" ref="K982">ABCCob($O$16,$P$16,$Q$16,$D982/$AE$16)</f>
        <v>#VALUE!</v>
      </c>
      <c r="L982" s="18" t="e" cm="1">
        <f t="array" ref="L982">ABCCob($O$17,$P$17,$Q$17,$D982/$AE$17)</f>
        <v>#VALUE!</v>
      </c>
    </row>
    <row r="983" spans="2:12" x14ac:dyDescent="0.3">
      <c r="B983">
        <v>50</v>
      </c>
      <c r="D983" s="15">
        <f t="shared" si="26"/>
        <v>75075.075075075074</v>
      </c>
      <c r="E983" s="18" cm="1">
        <f t="array" ref="E983">ABCCob($O$10,$P$10,$Q$10,$D983/$AE$10)</f>
        <v>0.41906776512376992</v>
      </c>
      <c r="F983" s="18" cm="1">
        <f t="array" ref="F983">ABCCob($O$11,$P$11,$Q$11,$D983/$AE$11)</f>
        <v>0.11568125971696984</v>
      </c>
      <c r="G983" s="18" cm="1">
        <f t="array" ref="G983">ABCCob($O$12,$P$12,$Q$12,$D983/$AE$12)</f>
        <v>6.0724820721856969E-2</v>
      </c>
      <c r="H983" s="18" cm="1">
        <f t="array" ref="H983">ABCCob($O$13,$P$13,$Q$13,$D983/$AE$13)</f>
        <v>3.8985995448004428E-2</v>
      </c>
      <c r="I983" s="18" t="e" cm="1">
        <f t="array" ref="I983">ABCCob($O$14,$P$14,$Q$14,$D983/$AE$14)</f>
        <v>#VALUE!</v>
      </c>
      <c r="J983" s="18" t="e" cm="1">
        <f t="array" ref="J983">ABCCob($O$15,$P$15,$Q$15,$D983/$AE$15)</f>
        <v>#VALUE!</v>
      </c>
      <c r="K983" s="18" t="e" cm="1">
        <f t="array" ref="K983">ABCCob($O$16,$P$16,$Q$16,$D983/$AE$16)</f>
        <v>#VALUE!</v>
      </c>
      <c r="L983" s="18" t="e" cm="1">
        <f t="array" ref="L983">ABCCob($O$17,$P$17,$Q$17,$D983/$AE$17)</f>
        <v>#VALUE!</v>
      </c>
    </row>
    <row r="984" spans="2:12" x14ac:dyDescent="0.3">
      <c r="B984">
        <v>49</v>
      </c>
      <c r="D984" s="15">
        <f t="shared" si="26"/>
        <v>73573.573573573565</v>
      </c>
      <c r="E984" s="18" cm="1">
        <f t="array" ref="E984">ABCCob($O$10,$P$10,$Q$10,$D984/$AE$10)</f>
        <v>0.41512851596461342</v>
      </c>
      <c r="F984" s="18" cm="1">
        <f t="array" ref="F984">ABCCob($O$11,$P$11,$Q$11,$D984/$AE$11)</f>
        <v>0.11372934845461204</v>
      </c>
      <c r="G984" s="18" cm="1">
        <f t="array" ref="G984">ABCCob($O$12,$P$12,$Q$12,$D984/$AE$12)</f>
        <v>5.9472424469780447E-2</v>
      </c>
      <c r="H984" s="18" cm="1">
        <f t="array" ref="H984">ABCCob($O$13,$P$13,$Q$13,$D984/$AE$13)</f>
        <v>3.8397147345086001E-2</v>
      </c>
      <c r="I984" s="18" t="e" cm="1">
        <f t="array" ref="I984">ABCCob($O$14,$P$14,$Q$14,$D984/$AE$14)</f>
        <v>#VALUE!</v>
      </c>
      <c r="J984" s="18" t="e" cm="1">
        <f t="array" ref="J984">ABCCob($O$15,$P$15,$Q$15,$D984/$AE$15)</f>
        <v>#VALUE!</v>
      </c>
      <c r="K984" s="18" t="e" cm="1">
        <f t="array" ref="K984">ABCCob($O$16,$P$16,$Q$16,$D984/$AE$16)</f>
        <v>#VALUE!</v>
      </c>
      <c r="L984" s="18" t="e" cm="1">
        <f t="array" ref="L984">ABCCob($O$17,$P$17,$Q$17,$D984/$AE$17)</f>
        <v>#VALUE!</v>
      </c>
    </row>
    <row r="985" spans="2:12" x14ac:dyDescent="0.3">
      <c r="B985">
        <v>48</v>
      </c>
      <c r="D985" s="15">
        <f t="shared" si="26"/>
        <v>72072.072072072071</v>
      </c>
      <c r="E985" s="18" cm="1">
        <f t="array" ref="E985">ABCCob($O$10,$P$10,$Q$10,$D985/$AE$10)</f>
        <v>0.41111046090962855</v>
      </c>
      <c r="F985" s="18" cm="1">
        <f t="array" ref="F985">ABCCob($O$11,$P$11,$Q$11,$D985/$AE$11)</f>
        <v>0.11176485583458638</v>
      </c>
      <c r="G985" s="18" cm="1">
        <f t="array" ref="G985">ABCCob($O$12,$P$12,$Q$12,$D985/$AE$12)</f>
        <v>5.8217025562489311E-2</v>
      </c>
      <c r="H985" s="18" cm="1">
        <f t="array" ref="H985">ABCCob($O$13,$P$13,$Q$13,$D985/$AE$13)</f>
        <v>3.7803043215974101E-2</v>
      </c>
      <c r="I985" s="18" t="e" cm="1">
        <f t="array" ref="I985">ABCCob($O$14,$P$14,$Q$14,$D985/$AE$14)</f>
        <v>#VALUE!</v>
      </c>
      <c r="J985" s="18" t="e" cm="1">
        <f t="array" ref="J985">ABCCob($O$15,$P$15,$Q$15,$D985/$AE$15)</f>
        <v>#VALUE!</v>
      </c>
      <c r="K985" s="18" t="e" cm="1">
        <f t="array" ref="K985">ABCCob($O$16,$P$16,$Q$16,$D985/$AE$16)</f>
        <v>#VALUE!</v>
      </c>
      <c r="L985" s="18" t="e" cm="1">
        <f t="array" ref="L985">ABCCob($O$17,$P$17,$Q$17,$D985/$AE$17)</f>
        <v>#VALUE!</v>
      </c>
    </row>
    <row r="986" spans="2:12" x14ac:dyDescent="0.3">
      <c r="B986">
        <v>47</v>
      </c>
      <c r="D986" s="15">
        <f t="shared" si="26"/>
        <v>70570.570570570577</v>
      </c>
      <c r="E986" s="18" cm="1">
        <f t="array" ref="E986">ABCCob($O$10,$P$10,$Q$10,$D986/$AE$10)</f>
        <v>0.40701105941162019</v>
      </c>
      <c r="F986" s="18" cm="1">
        <f t="array" ref="F986">ABCCob($O$11,$P$11,$Q$11,$D986/$AE$11)</f>
        <v>0.10978766166044279</v>
      </c>
      <c r="G986" s="18" cm="1">
        <f t="array" ref="G986">ABCCob($O$12,$P$12,$Q$12,$D986/$AE$12)</f>
        <v>5.6958720570991495E-2</v>
      </c>
      <c r="H986" s="18" cm="1">
        <f t="array" ref="H986">ABCCob($O$13,$P$13,$Q$13,$D986/$AE$13)</f>
        <v>3.7203598675551092E-2</v>
      </c>
      <c r="I986" s="18" t="e" cm="1">
        <f t="array" ref="I986">ABCCob($O$14,$P$14,$Q$14,$D986/$AE$14)</f>
        <v>#VALUE!</v>
      </c>
      <c r="J986" s="18" t="e" cm="1">
        <f t="array" ref="J986">ABCCob($O$15,$P$15,$Q$15,$D986/$AE$15)</f>
        <v>#VALUE!</v>
      </c>
      <c r="K986" s="18" t="e" cm="1">
        <f t="array" ref="K986">ABCCob($O$16,$P$16,$Q$16,$D986/$AE$16)</f>
        <v>#VALUE!</v>
      </c>
      <c r="L986" s="18" t="e" cm="1">
        <f t="array" ref="L986">ABCCob($O$17,$P$17,$Q$17,$D986/$AE$17)</f>
        <v>#VALUE!</v>
      </c>
    </row>
    <row r="987" spans="2:12" x14ac:dyDescent="0.3">
      <c r="B987">
        <v>46</v>
      </c>
      <c r="D987" s="15">
        <f t="shared" si="26"/>
        <v>69069.069069069068</v>
      </c>
      <c r="E987" s="18" cm="1">
        <f t="array" ref="E987">ABCCob($O$10,$P$10,$Q$10,$D987/$AE$10)</f>
        <v>0.40282765431662337</v>
      </c>
      <c r="F987" s="18" cm="1">
        <f t="array" ref="F987">ABCCob($O$11,$P$11,$Q$11,$D987/$AE$11)</f>
        <v>0.1077976442789336</v>
      </c>
      <c r="G987" s="18" cm="1">
        <f t="array" ref="G987">ABCCob($O$12,$P$12,$Q$12,$D987/$AE$12)</f>
        <v>5.5697611590556993E-2</v>
      </c>
      <c r="H987" s="18" cm="1">
        <f t="array" ref="H987">ABCCob($O$13,$P$13,$Q$13,$D987/$AE$13)</f>
        <v>3.6598726981296431E-2</v>
      </c>
      <c r="I987" s="18" t="e" cm="1">
        <f t="array" ref="I987">ABCCob($O$14,$P$14,$Q$14,$D987/$AE$14)</f>
        <v>#VALUE!</v>
      </c>
      <c r="J987" s="18" t="e" cm="1">
        <f t="array" ref="J987">ABCCob($O$15,$P$15,$Q$15,$D987/$AE$15)</f>
        <v>#VALUE!</v>
      </c>
      <c r="K987" s="18" t="e" cm="1">
        <f t="array" ref="K987">ABCCob($O$16,$P$16,$Q$16,$D987/$AE$16)</f>
        <v>#VALUE!</v>
      </c>
      <c r="L987" s="18" t="e" cm="1">
        <f t="array" ref="L987">ABCCob($O$17,$P$17,$Q$17,$D987/$AE$17)</f>
        <v>#VALUE!</v>
      </c>
    </row>
    <row r="988" spans="2:12" x14ac:dyDescent="0.3">
      <c r="B988">
        <v>45</v>
      </c>
      <c r="D988" s="15">
        <f t="shared" si="26"/>
        <v>67567.567567567559</v>
      </c>
      <c r="E988" s="18" cm="1">
        <f t="array" ref="E988">ABCCob($O$10,$P$10,$Q$10,$D988/$AE$10)</f>
        <v>0.39855746471206505</v>
      </c>
      <c r="F988" s="18" cm="1">
        <f t="array" ref="F988">ABCCob($O$11,$P$11,$Q$11,$D988/$AE$11)</f>
        <v>0.10579468056315278</v>
      </c>
      <c r="G988" s="18" cm="1">
        <f t="array" ref="G988">ABCCob($O$12,$P$12,$Q$12,$D988/$AE$12)</f>
        <v>5.4433806560529048E-2</v>
      </c>
      <c r="H988" s="18" cm="1">
        <f t="array" ref="H988">ABCCob($O$13,$P$13,$Q$13,$D988/$AE$13)</f>
        <v>3.5988338920681401E-2</v>
      </c>
      <c r="I988" s="18" t="e" cm="1">
        <f t="array" ref="I988">ABCCob($O$14,$P$14,$Q$14,$D988/$AE$14)</f>
        <v>#VALUE!</v>
      </c>
      <c r="J988" s="18" t="e" cm="1">
        <f t="array" ref="J988">ABCCob($O$15,$P$15,$Q$15,$D988/$AE$15)</f>
        <v>#VALUE!</v>
      </c>
      <c r="K988" s="18" t="e" cm="1">
        <f t="array" ref="K988">ABCCob($O$16,$P$16,$Q$16,$D988/$AE$16)</f>
        <v>#VALUE!</v>
      </c>
      <c r="L988" s="18" t="e" cm="1">
        <f t="array" ref="L988">ABCCob($O$17,$P$17,$Q$17,$D988/$AE$17)</f>
        <v>#VALUE!</v>
      </c>
    </row>
    <row r="989" spans="2:12" x14ac:dyDescent="0.3">
      <c r="B989">
        <v>44</v>
      </c>
      <c r="D989" s="15">
        <f t="shared" si="26"/>
        <v>66066.066066066065</v>
      </c>
      <c r="E989" s="18" cm="1">
        <f t="array" ref="E989">ABCCob($O$10,$P$10,$Q$10,$D989/$AE$10)</f>
        <v>0.39419757821028278</v>
      </c>
      <c r="F989" s="18" cm="1">
        <f t="array" ref="F989">ABCCob($O$11,$P$11,$Q$11,$D989/$AE$11)</f>
        <v>0.10377864589594153</v>
      </c>
      <c r="G989" s="18" cm="1">
        <f t="array" ref="G989">ABCCob($O$12,$P$12,$Q$12,$D989/$AE$12)</f>
        <v>5.3167419608870878E-2</v>
      </c>
      <c r="H989" s="18" cm="1">
        <f t="array" ref="H989">ABCCob($O$13,$P$13,$Q$13,$D989/$AE$13)</f>
        <v>3.5372342690142757E-2</v>
      </c>
      <c r="I989" s="18" t="e" cm="1">
        <f t="array" ref="I989">ABCCob($O$14,$P$14,$Q$14,$D989/$AE$14)</f>
        <v>#VALUE!</v>
      </c>
      <c r="J989" s="18" t="e" cm="1">
        <f t="array" ref="J989">ABCCob($O$15,$P$15,$Q$15,$D989/$AE$15)</f>
        <v>#VALUE!</v>
      </c>
      <c r="K989" s="18" t="e" cm="1">
        <f t="array" ref="K989">ABCCob($O$16,$P$16,$Q$16,$D989/$AE$16)</f>
        <v>#VALUE!</v>
      </c>
      <c r="L989" s="18" t="e" cm="1">
        <f t="array" ref="L989">ABCCob($O$17,$P$17,$Q$17,$D989/$AE$17)</f>
        <v>#VALUE!</v>
      </c>
    </row>
    <row r="990" spans="2:12" x14ac:dyDescent="0.3">
      <c r="B990">
        <v>43</v>
      </c>
      <c r="D990" s="15">
        <f t="shared" si="26"/>
        <v>64564.564564564564</v>
      </c>
      <c r="E990" s="18" cm="1">
        <f t="array" ref="E990">ABCCob($O$10,$P$10,$Q$10,$D990/$AE$10)</f>
        <v>0.38974494261142056</v>
      </c>
      <c r="F990" s="18" cm="1">
        <f t="array" ref="F990">ABCCob($O$11,$P$11,$Q$11,$D990/$AE$11)</f>
        <v>0.10174941415363227</v>
      </c>
      <c r="G990" s="18" cm="1">
        <f t="array" ref="G990">ABCCob($O$12,$P$12,$Q$12,$D990/$AE$12)</f>
        <v>5.1898571424004225E-2</v>
      </c>
      <c r="H990" s="18" cm="1">
        <f t="array" ref="H990">ABCCob($O$13,$P$13,$Q$13,$D990/$AE$13)</f>
        <v>3.4750643764757005E-2</v>
      </c>
      <c r="I990" s="18" t="e" cm="1">
        <f t="array" ref="I990">ABCCob($O$14,$P$14,$Q$14,$D990/$AE$14)</f>
        <v>#VALUE!</v>
      </c>
      <c r="J990" s="18" t="e" cm="1">
        <f t="array" ref="J990">ABCCob($O$15,$P$15,$Q$15,$D990/$AE$15)</f>
        <v>#VALUE!</v>
      </c>
      <c r="K990" s="18" t="e" cm="1">
        <f t="array" ref="K990">ABCCob($O$16,$P$16,$Q$16,$D990/$AE$16)</f>
        <v>#VALUE!</v>
      </c>
      <c r="L990" s="18" t="e" cm="1">
        <f t="array" ref="L990">ABCCob($O$17,$P$17,$Q$17,$D990/$AE$17)</f>
        <v>#VALUE!</v>
      </c>
    </row>
    <row r="991" spans="2:12" x14ac:dyDescent="0.3">
      <c r="B991">
        <v>42</v>
      </c>
      <c r="D991" s="15">
        <f t="shared" si="26"/>
        <v>63063.063063063069</v>
      </c>
      <c r="E991" s="18" cm="1">
        <f t="array" ref="E991">ABCCob($O$10,$P$10,$Q$10,$D991/$AE$10)</f>
        <v>0.38519635688288778</v>
      </c>
      <c r="F991" s="18" cm="1">
        <f t="array" ref="F991">ABCCob($O$11,$P$11,$Q$11,$D991/$AE$11)</f>
        <v>9.9706857690215311E-2</v>
      </c>
      <c r="G991" s="18" cm="1">
        <f t="array" ref="G991">ABCCob($O$12,$P$12,$Q$12,$D991/$AE$12)</f>
        <v>5.0627389656831764E-2</v>
      </c>
      <c r="H991" s="18" cm="1">
        <f t="array" ref="H991">ABCCob($O$13,$P$13,$Q$13,$D991/$AE$13)</f>
        <v>3.4123144757620009E-2</v>
      </c>
      <c r="I991" s="18" t="e" cm="1">
        <f t="array" ref="I991">ABCCob($O$14,$P$14,$Q$14,$D991/$AE$14)</f>
        <v>#VALUE!</v>
      </c>
      <c r="J991" s="18" t="e" cm="1">
        <f t="array" ref="J991">ABCCob($O$15,$P$15,$Q$15,$D991/$AE$15)</f>
        <v>#VALUE!</v>
      </c>
      <c r="K991" s="18" t="e" cm="1">
        <f t="array" ref="K991">ABCCob($O$16,$P$16,$Q$16,$D991/$AE$16)</f>
        <v>#VALUE!</v>
      </c>
      <c r="L991" s="18" t="e" cm="1">
        <f t="array" ref="L991">ABCCob($O$17,$P$17,$Q$17,$D991/$AE$17)</f>
        <v>#VALUE!</v>
      </c>
    </row>
    <row r="992" spans="2:12" x14ac:dyDescent="0.3">
      <c r="B992">
        <v>41</v>
      </c>
      <c r="D992" s="15">
        <f t="shared" si="26"/>
        <v>61561.561561561561</v>
      </c>
      <c r="E992" s="18" cm="1">
        <f t="array" ref="E992">ABCCob($O$10,$P$10,$Q$10,$D992/$AE$10)</f>
        <v>0.38054846138471077</v>
      </c>
      <c r="F992" s="18" cm="1">
        <f t="array" ref="F992">ABCCob($O$11,$P$11,$Q$11,$D992/$AE$11)</f>
        <v>9.7650847322024309E-2</v>
      </c>
      <c r="G992" s="18" cm="1">
        <f t="array" ref="G992">ABCCob($O$12,$P$12,$Q$12,$D992/$AE$12)</f>
        <v>4.935400935622352E-2</v>
      </c>
      <c r="H992" s="18" cm="1">
        <f t="array" ref="H992">ABCCob($O$13,$P$13,$Q$13,$D992/$AE$13)</f>
        <v>3.3489745267800006E-2</v>
      </c>
      <c r="I992" s="18" t="e" cm="1">
        <f t="array" ref="I992">ABCCob($O$14,$P$14,$Q$14,$D992/$AE$14)</f>
        <v>#VALUE!</v>
      </c>
      <c r="J992" s="18" t="e" cm="1">
        <f t="array" ref="J992">ABCCob($O$15,$P$15,$Q$15,$D992/$AE$15)</f>
        <v>#VALUE!</v>
      </c>
      <c r="K992" s="18" t="e" cm="1">
        <f t="array" ref="K992">ABCCob($O$16,$P$16,$Q$16,$D992/$AE$16)</f>
        <v>#VALUE!</v>
      </c>
      <c r="L992" s="18" t="e" cm="1">
        <f t="array" ref="L992">ABCCob($O$17,$P$17,$Q$17,$D992/$AE$17)</f>
        <v>#VALUE!</v>
      </c>
    </row>
    <row r="993" spans="2:12" x14ac:dyDescent="0.3">
      <c r="B993">
        <v>40</v>
      </c>
      <c r="D993" s="15">
        <f t="shared" si="26"/>
        <v>60060.060060060059</v>
      </c>
      <c r="E993" s="18" cm="1">
        <f t="array" ref="E993">ABCCob($O$10,$P$10,$Q$10,$D993/$AE$10)</f>
        <v>0.37579772726107169</v>
      </c>
      <c r="F993" s="18" cm="1">
        <f t="array" ref="F993">ABCCob($O$11,$P$11,$Q$11,$D993/$AE$11)</f>
        <v>9.558125231305277E-2</v>
      </c>
      <c r="G993" s="18" cm="1">
        <f t="array" ref="G993">ABCCob($O$12,$P$12,$Q$12,$D993/$AE$12)</f>
        <v>4.807857344169969E-2</v>
      </c>
      <c r="H993" s="18" cm="1">
        <f t="array" ref="H993">ABCCob($O$13,$P$13,$Q$13,$D993/$AE$13)</f>
        <v>3.2850341715573092E-2</v>
      </c>
      <c r="I993" s="18" t="e" cm="1">
        <f t="array" ref="I993">ABCCob($O$14,$P$14,$Q$14,$D993/$AE$14)</f>
        <v>#VALUE!</v>
      </c>
      <c r="J993" s="18" t="e" cm="1">
        <f t="array" ref="J993">ABCCob($O$15,$P$15,$Q$15,$D993/$AE$15)</f>
        <v>#VALUE!</v>
      </c>
      <c r="K993" s="18" t="e" cm="1">
        <f t="array" ref="K993">ABCCob($O$16,$P$16,$Q$16,$D993/$AE$16)</f>
        <v>#VALUE!</v>
      </c>
      <c r="L993" s="18" t="e" cm="1">
        <f t="array" ref="L993">ABCCob($O$17,$P$17,$Q$17,$D993/$AE$17)</f>
        <v>#VALUE!</v>
      </c>
    </row>
    <row r="994" spans="2:12" x14ac:dyDescent="0.3">
      <c r="B994">
        <v>39</v>
      </c>
      <c r="D994" s="15">
        <f t="shared" ref="D994:D1032" si="27">(B994/$B$34)*$R$6</f>
        <v>58558.558558558558</v>
      </c>
      <c r="E994" s="18" cm="1">
        <f t="array" ref="E994">ABCCob($O$10,$P$10,$Q$10,$D994/$AE$10)</f>
        <v>0.37094044490787415</v>
      </c>
      <c r="F994" s="18" cm="1">
        <f t="array" ref="F994">ABCCob($O$11,$P$11,$Q$11,$D994/$AE$11)</f>
        <v>9.3497940361030651E-2</v>
      </c>
      <c r="G994" s="18" cm="1">
        <f t="array" ref="G994">ABCCob($O$12,$P$12,$Q$12,$D994/$AE$12)</f>
        <v>4.6801233217569703E-2</v>
      </c>
      <c r="H994" s="18" cm="1">
        <f t="array" ref="H994">ABCCob($O$13,$P$13,$Q$13,$D994/$AE$13)</f>
        <v>3.2204827163463831E-2</v>
      </c>
      <c r="I994" s="18" t="e" cm="1">
        <f t="array" ref="I994">ABCCob($O$14,$P$14,$Q$14,$D994/$AE$14)</f>
        <v>#VALUE!</v>
      </c>
      <c r="J994" s="18" t="e" cm="1">
        <f t="array" ref="J994">ABCCob($O$15,$P$15,$Q$15,$D994/$AE$15)</f>
        <v>#VALUE!</v>
      </c>
      <c r="K994" s="18" t="e" cm="1">
        <f t="array" ref="K994">ABCCob($O$16,$P$16,$Q$16,$D994/$AE$16)</f>
        <v>#VALUE!</v>
      </c>
      <c r="L994" s="18" t="e" cm="1">
        <f t="array" ref="L994">ABCCob($O$17,$P$17,$Q$17,$D994/$AE$17)</f>
        <v>#VALUE!</v>
      </c>
    </row>
    <row r="995" spans="2:12" x14ac:dyDescent="0.3">
      <c r="B995">
        <v>38</v>
      </c>
      <c r="D995" s="15">
        <f t="shared" si="27"/>
        <v>57057.057057057064</v>
      </c>
      <c r="E995" s="18" cm="1">
        <f t="array" ref="E995">ABCCob($O$10,$P$10,$Q$10,$D995/$AE$10)</f>
        <v>0.36597271141406162</v>
      </c>
      <c r="F995" s="18" cm="1">
        <f t="array" ref="F995">ABCCob($O$11,$P$11,$Q$11,$D995/$AE$11)</f>
        <v>9.1400777584412021E-2</v>
      </c>
      <c r="G995" s="18" cm="1">
        <f t="array" ref="G995">ABCCob($O$12,$P$12,$Q$12,$D995/$AE$12)</f>
        <v>4.5522148933405858E-2</v>
      </c>
      <c r="H995" s="18" cm="1">
        <f t="array" ref="H995">ABCCob($O$13,$P$13,$Q$13,$D995/$AE$13)</f>
        <v>3.1553091121394518E-2</v>
      </c>
      <c r="I995" s="18" t="e" cm="1">
        <f t="array" ref="I995">ABCCob($O$14,$P$14,$Q$14,$D995/$AE$14)</f>
        <v>#VALUE!</v>
      </c>
      <c r="J995" s="18" t="e" cm="1">
        <f t="array" ref="J995">ABCCob($O$15,$P$15,$Q$15,$D995/$AE$15)</f>
        <v>#VALUE!</v>
      </c>
      <c r="K995" s="18" t="e" cm="1">
        <f t="array" ref="K995">ABCCob($O$16,$P$16,$Q$16,$D995/$AE$16)</f>
        <v>#VALUE!</v>
      </c>
      <c r="L995" s="18" t="e" cm="1">
        <f t="array" ref="L995">ABCCob($O$17,$P$17,$Q$17,$D995/$AE$17)</f>
        <v>#VALUE!</v>
      </c>
    </row>
    <row r="996" spans="2:12" x14ac:dyDescent="0.3">
      <c r="B996">
        <v>37</v>
      </c>
      <c r="D996" s="15">
        <f t="shared" si="27"/>
        <v>55555.555555555555</v>
      </c>
      <c r="E996" s="18" cm="1">
        <f t="array" ref="E996">ABCCob($O$10,$P$10,$Q$10,$D996/$AE$10)</f>
        <v>0.36089041686030565</v>
      </c>
      <c r="F996" s="18" cm="1">
        <f t="array" ref="F996">ABCCob($O$11,$P$11,$Q$11,$D996/$AE$11)</f>
        <v>8.928962851044854E-2</v>
      </c>
      <c r="G996" s="18" cm="1">
        <f t="array" ref="G996">ABCCob($O$12,$P$12,$Q$12,$D996/$AE$12)</f>
        <v>4.4241490396456924E-2</v>
      </c>
      <c r="H996" s="18" cm="1">
        <f t="array" ref="H996">ABCCob($O$13,$P$13,$Q$13,$D996/$AE$13)</f>
        <v>3.0895019333988034E-2</v>
      </c>
      <c r="I996" s="18" t="e" cm="1">
        <f t="array" ref="I996">ABCCob($O$14,$P$14,$Q$14,$D996/$AE$14)</f>
        <v>#VALUE!</v>
      </c>
      <c r="J996" s="18" t="e" cm="1">
        <f t="array" ref="J996">ABCCob($O$15,$P$15,$Q$15,$D996/$AE$15)</f>
        <v>#VALUE!</v>
      </c>
      <c r="K996" s="18" t="e" cm="1">
        <f t="array" ref="K996">ABCCob($O$16,$P$16,$Q$16,$D996/$AE$16)</f>
        <v>#VALUE!</v>
      </c>
      <c r="L996" s="18" t="e" cm="1">
        <f t="array" ref="L996">ABCCob($O$17,$P$17,$Q$17,$D996/$AE$17)</f>
        <v>#VALUE!</v>
      </c>
    </row>
    <row r="997" spans="2:12" x14ac:dyDescent="0.3">
      <c r="B997">
        <v>36</v>
      </c>
      <c r="D997" s="15">
        <f t="shared" si="27"/>
        <v>54054.054054054053</v>
      </c>
      <c r="E997" s="18" cm="1">
        <f t="array" ref="E997">ABCCob($O$10,$P$10,$Q$10,$D997/$AE$10)</f>
        <v>0.35568922934219538</v>
      </c>
      <c r="F997" s="18" cm="1">
        <f t="array" ref="F997">ABCCob($O$11,$P$11,$Q$11,$D997/$AE$11)</f>
        <v>8.7164356064553958E-2</v>
      </c>
      <c r="G997" s="18" cm="1">
        <f t="array" ref="G997">ABCCob($O$12,$P$12,$Q$12,$D997/$AE$12)</f>
        <v>4.295943764246693E-2</v>
      </c>
      <c r="H997" s="18" cm="1">
        <f t="array" ref="H997">ABCCob($O$13,$P$13,$Q$13,$D997/$AE$13)</f>
        <v>3.0230493547762274E-2</v>
      </c>
      <c r="I997" s="18" t="e" cm="1">
        <f t="array" ref="I997">ABCCob($O$14,$P$14,$Q$14,$D997/$AE$14)</f>
        <v>#VALUE!</v>
      </c>
      <c r="J997" s="18" t="e" cm="1">
        <f t="array" ref="J997">ABCCob($O$15,$P$15,$Q$15,$D997/$AE$15)</f>
        <v>#VALUE!</v>
      </c>
      <c r="K997" s="18" t="e" cm="1">
        <f t="array" ref="K997">ABCCob($O$16,$P$16,$Q$16,$D997/$AE$16)</f>
        <v>#VALUE!</v>
      </c>
      <c r="L997" s="18" t="e" cm="1">
        <f t="array" ref="L997">ABCCob($O$17,$P$17,$Q$17,$D997/$AE$17)</f>
        <v>#VALUE!</v>
      </c>
    </row>
    <row r="998" spans="2:12" x14ac:dyDescent="0.3">
      <c r="B998">
        <v>35</v>
      </c>
      <c r="D998" s="15">
        <f t="shared" si="27"/>
        <v>52552.552552552552</v>
      </c>
      <c r="E998" s="18" cm="1">
        <f t="array" ref="E998">ABCCob($O$10,$P$10,$Q$10,$D998/$AE$10)</f>
        <v>0.35036457856570863</v>
      </c>
      <c r="F998" s="18" cm="1">
        <f t="array" ref="F998">ABCCob($O$11,$P$11,$Q$11,$D998/$AE$11)</f>
        <v>8.5024821561198921E-2</v>
      </c>
      <c r="G998" s="18" cm="1">
        <f t="array" ref="G998">ABCCob($O$12,$P$12,$Q$12,$D998/$AE$12)</f>
        <v>4.1676181672382816E-2</v>
      </c>
      <c r="H998" s="18" cm="1">
        <f t="array" ref="H998">ABCCob($O$13,$P$13,$Q$13,$D998/$AE$13)</f>
        <v>2.9559391255589144E-2</v>
      </c>
      <c r="I998" s="18" t="e" cm="1">
        <f t="array" ref="I998">ABCCob($O$14,$P$14,$Q$14,$D998/$AE$14)</f>
        <v>#VALUE!</v>
      </c>
      <c r="J998" s="18" t="e" cm="1">
        <f t="array" ref="J998">ABCCob($O$15,$P$15,$Q$15,$D998/$AE$15)</f>
        <v>#VALUE!</v>
      </c>
      <c r="K998" s="18" t="e" cm="1">
        <f t="array" ref="K998">ABCCob($O$16,$P$16,$Q$16,$D998/$AE$16)</f>
        <v>#VALUE!</v>
      </c>
      <c r="L998" s="18" t="e" cm="1">
        <f t="array" ref="L998">ABCCob($O$17,$P$17,$Q$17,$D998/$AE$17)</f>
        <v>#VALUE!</v>
      </c>
    </row>
    <row r="999" spans="2:12" x14ac:dyDescent="0.3">
      <c r="B999">
        <v>34</v>
      </c>
      <c r="D999" s="15">
        <f t="shared" si="27"/>
        <v>51051.051051051058</v>
      </c>
      <c r="E999" s="18" cm="1">
        <f t="array" ref="E999">ABCCob($O$10,$P$10,$Q$10,$D999/$AE$10)</f>
        <v>0.34491163783993783</v>
      </c>
      <c r="F999" s="18" cm="1">
        <f t="array" ref="F999">ABCCob($O$11,$P$11,$Q$11,$D999/$AE$11)</f>
        <v>8.2870884696618088E-2</v>
      </c>
      <c r="G999" s="18" cm="1">
        <f t="array" ref="G999">ABCCob($O$12,$P$12,$Q$12,$D999/$AE$12)</f>
        <v>4.0391925263650715E-2</v>
      </c>
      <c r="H999" s="18" cm="1">
        <f t="array" ref="H999">ABCCob($O$13,$P$13,$Q$13,$D999/$AE$13)</f>
        <v>2.8881585415353805E-2</v>
      </c>
      <c r="I999" s="18" t="e" cm="1">
        <f t="array" ref="I999">ABCCob($O$14,$P$14,$Q$14,$D999/$AE$14)</f>
        <v>#VALUE!</v>
      </c>
      <c r="J999" s="18" t="e" cm="1">
        <f t="array" ref="J999">ABCCob($O$15,$P$15,$Q$15,$D999/$AE$15)</f>
        <v>#VALUE!</v>
      </c>
      <c r="K999" s="18" t="e" cm="1">
        <f t="array" ref="K999">ABCCob($O$16,$P$16,$Q$16,$D999/$AE$16)</f>
        <v>#VALUE!</v>
      </c>
      <c r="L999" s="18" t="e" cm="1">
        <f t="array" ref="L999">ABCCob($O$17,$P$17,$Q$17,$D999/$AE$17)</f>
        <v>#VALUE!</v>
      </c>
    </row>
    <row r="1000" spans="2:12" x14ac:dyDescent="0.3">
      <c r="B1000">
        <v>33</v>
      </c>
      <c r="D1000" s="15">
        <f t="shared" si="27"/>
        <v>49549.549549549549</v>
      </c>
      <c r="E1000" s="18" cm="1">
        <f t="array" ref="E1000">ABCCob($O$10,$P$10,$Q$10,$D1000/$AE$10)</f>
        <v>0.3393253042650245</v>
      </c>
      <c r="F1000" s="18" cm="1">
        <f t="array" ref="F1000">ABCCob($O$11,$P$11,$Q$11,$D1000/$AE$11)</f>
        <v>8.0702403543662288E-2</v>
      </c>
      <c r="G1000" s="18" cm="1">
        <f t="array" ref="G1000">ABCCob($O$12,$P$12,$Q$12,$D1000/$AE$12)</f>
        <v>3.9106883866254584E-2</v>
      </c>
      <c r="H1000" s="18" cm="1">
        <f t="array" ref="H1000">ABCCob($O$13,$P$13,$Q$13,$D1000/$AE$13)</f>
        <v>2.8196944139224186E-2</v>
      </c>
      <c r="I1000" s="18" t="e" cm="1">
        <f t="array" ref="I1000">ABCCob($O$14,$P$14,$Q$14,$D1000/$AE$14)</f>
        <v>#VALUE!</v>
      </c>
      <c r="J1000" s="18" t="e" cm="1">
        <f t="array" ref="J1000">ABCCob($O$15,$P$15,$Q$15,$D1000/$AE$15)</f>
        <v>#VALUE!</v>
      </c>
      <c r="K1000" s="18" t="e" cm="1">
        <f t="array" ref="K1000">ABCCob($O$16,$P$16,$Q$16,$D1000/$AE$16)</f>
        <v>#VALUE!</v>
      </c>
      <c r="L1000" s="18" t="e" cm="1">
        <f t="array" ref="L1000">ABCCob($O$17,$P$17,$Q$17,$D1000/$AE$17)</f>
        <v>#VALUE!</v>
      </c>
    </row>
    <row r="1001" spans="2:12" x14ac:dyDescent="0.3">
      <c r="B1001">
        <v>32</v>
      </c>
      <c r="D1001" s="15">
        <f t="shared" si="27"/>
        <v>48048.048048048047</v>
      </c>
      <c r="E1001" s="18" cm="1">
        <f t="array" ref="E1001">ABCCob($O$10,$P$10,$Q$10,$D1001/$AE$10)</f>
        <v>0.33360017688109889</v>
      </c>
      <c r="F1001" s="18" cm="1">
        <f t="array" ref="F1001">ABCCob($O$11,$P$11,$Q$11,$D1001/$AE$11)</f>
        <v>7.8519234549188827E-2</v>
      </c>
      <c r="G1001" s="18" cm="1">
        <f t="array" ref="G1001">ABCCob($O$12,$P$12,$Q$12,$D1001/$AE$12)</f>
        <v>3.7821286595402896E-2</v>
      </c>
      <c r="H1001" s="18" cm="1">
        <f t="array" ref="H1001">ABCCob($O$13,$P$13,$Q$13,$D1001/$AE$13)</f>
        <v>2.7505330349305485E-2</v>
      </c>
      <c r="I1001" s="18" t="e" cm="1">
        <f t="array" ref="I1001">ABCCob($O$14,$P$14,$Q$14,$D1001/$AE$14)</f>
        <v>#VALUE!</v>
      </c>
      <c r="J1001" s="18" t="e" cm="1">
        <f t="array" ref="J1001">ABCCob($O$15,$P$15,$Q$15,$D1001/$AE$15)</f>
        <v>#VALUE!</v>
      </c>
      <c r="K1001" s="18" t="e" cm="1">
        <f t="array" ref="K1001">ABCCob($O$16,$P$16,$Q$16,$D1001/$AE$16)</f>
        <v>#VALUE!</v>
      </c>
      <c r="L1001" s="18" t="e" cm="1">
        <f t="array" ref="L1001">ABCCob($O$17,$P$17,$Q$17,$D1001/$AE$17)</f>
        <v>#VALUE!</v>
      </c>
    </row>
    <row r="1002" spans="2:12" x14ac:dyDescent="0.3">
      <c r="B1002">
        <v>31</v>
      </c>
      <c r="D1002" s="15">
        <f t="shared" si="27"/>
        <v>46546.546546546546</v>
      </c>
      <c r="E1002" s="18" cm="1">
        <f t="array" ref="E1002">ABCCob($O$10,$P$10,$Q$10,$D1002/$AE$10)</f>
        <v>0.32773053250553669</v>
      </c>
      <c r="F1002" s="18" cm="1">
        <f t="array" ref="F1002">ABCCob($O$11,$P$11,$Q$11,$D1002/$AE$11)</f>
        <v>7.6321232534458744E-2</v>
      </c>
      <c r="G1002" s="18" cm="1">
        <f t="array" ref="G1002">ABCCob($O$12,$P$12,$Q$12,$D1002/$AE$12)</f>
        <v>3.6535377334887889E-2</v>
      </c>
      <c r="H1002" s="18" cm="1">
        <f t="array" ref="H1002">ABCCob($O$13,$P$13,$Q$13,$D1002/$AE$13)</f>
        <v>2.6806601394681478E-2</v>
      </c>
      <c r="I1002" s="18" t="e" cm="1">
        <f t="array" ref="I1002">ABCCob($O$14,$P$14,$Q$14,$D1002/$AE$14)</f>
        <v>#VALUE!</v>
      </c>
      <c r="J1002" s="18" t="e" cm="1">
        <f t="array" ref="J1002">ABCCob($O$15,$P$15,$Q$15,$D1002/$AE$15)</f>
        <v>#VALUE!</v>
      </c>
      <c r="K1002" s="18" t="e" cm="1">
        <f t="array" ref="K1002">ABCCob($O$16,$P$16,$Q$16,$D1002/$AE$16)</f>
        <v>#VALUE!</v>
      </c>
      <c r="L1002" s="18" t="e" cm="1">
        <f t="array" ref="L1002">ABCCob($O$17,$P$17,$Q$17,$D1002/$AE$17)</f>
        <v>#VALUE!</v>
      </c>
    </row>
    <row r="1003" spans="2:12" x14ac:dyDescent="0.3">
      <c r="B1003">
        <v>30</v>
      </c>
      <c r="D1003" s="15">
        <f t="shared" si="27"/>
        <v>45045.045045045044</v>
      </c>
      <c r="E1003" s="18" cm="1">
        <f t="array" ref="E1003">ABCCob($O$10,$P$10,$Q$10,$D1003/$AE$10)</f>
        <v>0.32171029893953013</v>
      </c>
      <c r="F1003" s="18" cm="1">
        <f t="array" ref="F1003">ABCCob($O$11,$P$11,$Q$11,$D1003/$AE$11)</f>
        <v>7.410825069909989E-2</v>
      </c>
      <c r="G1003" s="18" cm="1">
        <f t="array" ref="G1003">ABCCob($O$12,$P$12,$Q$12,$D1003/$AE$12)</f>
        <v>3.5249415967721132E-2</v>
      </c>
      <c r="H1003" s="18" cm="1">
        <f t="array" ref="H1003">ABCCob($O$13,$P$13,$Q$13,$D1003/$AE$13)</f>
        <v>2.6100608623900109E-2</v>
      </c>
      <c r="I1003" s="18" t="e" cm="1">
        <f t="array" ref="I1003">ABCCob($O$14,$P$14,$Q$14,$D1003/$AE$14)</f>
        <v>#VALUE!</v>
      </c>
      <c r="J1003" s="18" t="e" cm="1">
        <f t="array" ref="J1003">ABCCob($O$15,$P$15,$Q$15,$D1003/$AE$15)</f>
        <v>#VALUE!</v>
      </c>
      <c r="K1003" s="18" t="e" cm="1">
        <f t="array" ref="K1003">ABCCob($O$16,$P$16,$Q$16,$D1003/$AE$16)</f>
        <v>#VALUE!</v>
      </c>
      <c r="L1003" s="18" t="e" cm="1">
        <f t="array" ref="L1003">ABCCob($O$17,$P$17,$Q$17,$D1003/$AE$17)</f>
        <v>#VALUE!</v>
      </c>
    </row>
    <row r="1004" spans="2:12" x14ac:dyDescent="0.3">
      <c r="B1004">
        <v>29</v>
      </c>
      <c r="D1004" s="15">
        <f t="shared" si="27"/>
        <v>43543.543543543543</v>
      </c>
      <c r="E1004" s="18" cm="1">
        <f t="array" ref="E1004">ABCCob($O$10,$P$10,$Q$10,$D1004/$AE$10)</f>
        <v>0.31553302516889448</v>
      </c>
      <c r="F1004" s="18" cm="1">
        <f t="array" ref="F1004">ABCCob($O$11,$P$11,$Q$11,$D1004/$AE$11)</f>
        <v>7.1880140629307629E-2</v>
      </c>
      <c r="G1004" s="18" cm="1">
        <f t="array" ref="G1004">ABCCob($O$12,$P$12,$Q$12,$D1004/$AE$12)</f>
        <v>3.3963679753806542E-2</v>
      </c>
      <c r="H1004" s="18" cm="1">
        <f t="array" ref="H1004">ABCCob($O$13,$P$13,$Q$13,$D1004/$AE$13)</f>
        <v>2.5387196905798156E-2</v>
      </c>
      <c r="I1004" s="18" t="e" cm="1">
        <f t="array" ref="I1004">ABCCob($O$14,$P$14,$Q$14,$D1004/$AE$14)</f>
        <v>#VALUE!</v>
      </c>
      <c r="J1004" s="18" t="e" cm="1">
        <f t="array" ref="J1004">ABCCob($O$15,$P$15,$Q$15,$D1004/$AE$15)</f>
        <v>#VALUE!</v>
      </c>
      <c r="K1004" s="18" t="e" cm="1">
        <f t="array" ref="K1004">ABCCob($O$16,$P$16,$Q$16,$D1004/$AE$16)</f>
        <v>#VALUE!</v>
      </c>
      <c r="L1004" s="18" t="e" cm="1">
        <f t="array" ref="L1004">ABCCob($O$17,$P$17,$Q$17,$D1004/$AE$17)</f>
        <v>#VALUE!</v>
      </c>
    </row>
    <row r="1005" spans="2:12" x14ac:dyDescent="0.3">
      <c r="B1005">
        <v>28</v>
      </c>
      <c r="D1005" s="15">
        <f t="shared" si="27"/>
        <v>42042.042042042041</v>
      </c>
      <c r="E1005" s="18" cm="1">
        <f t="array" ref="E1005">ABCCob($O$10,$P$10,$Q$10,$D1005/$AE$10)</f>
        <v>0.30919184811569816</v>
      </c>
      <c r="F1005" s="18" cm="1">
        <f t="array" ref="F1005">ABCCob($O$11,$P$11,$Q$11,$D1005/$AE$11)</f>
        <v>6.9636752311093647E-2</v>
      </c>
      <c r="G1005" s="18" cm="1">
        <f t="array" ref="G1005">ABCCob($O$12,$P$12,$Q$12,$D1005/$AE$12)</f>
        <v>3.267846487830238E-2</v>
      </c>
      <c r="H1005" s="18" cm="1">
        <f t="array" ref="H1005">ABCCob($O$13,$P$13,$Q$13,$D1005/$AE$13)</f>
        <v>2.4666204090120068E-2</v>
      </c>
      <c r="I1005" s="18" t="e" cm="1">
        <f t="array" ref="I1005">ABCCob($O$14,$P$14,$Q$14,$D1005/$AE$14)</f>
        <v>#VALUE!</v>
      </c>
      <c r="J1005" s="18" t="e" cm="1">
        <f t="array" ref="J1005">ABCCob($O$15,$P$15,$Q$15,$D1005/$AE$15)</f>
        <v>#VALUE!</v>
      </c>
      <c r="K1005" s="18" t="e" cm="1">
        <f t="array" ref="K1005">ABCCob($O$16,$P$16,$Q$16,$D1005/$AE$16)</f>
        <v>#VALUE!</v>
      </c>
      <c r="L1005" s="18" t="e" cm="1">
        <f t="array" ref="L1005">ABCCob($O$17,$P$17,$Q$17,$D1005/$AE$17)</f>
        <v>#VALUE!</v>
      </c>
    </row>
    <row r="1006" spans="2:12" x14ac:dyDescent="0.3">
      <c r="B1006">
        <v>27</v>
      </c>
      <c r="D1006" s="15">
        <f t="shared" si="27"/>
        <v>40540.54054054054</v>
      </c>
      <c r="E1006" s="18" cm="1">
        <f t="array" ref="E1006">ABCCob($O$10,$P$10,$Q$10,$D1006/$AE$10)</f>
        <v>0.30267945541345775</v>
      </c>
      <c r="F1006" s="18" cm="1">
        <f t="array" ref="F1006">ABCCob($O$11,$P$11,$Q$11,$D1006/$AE$11)</f>
        <v>6.7377934149566374E-2</v>
      </c>
      <c r="G1006" s="18" cm="1">
        <f t="array" ref="G1006">ABCCob($O$12,$P$12,$Q$12,$D1006/$AE$12)</f>
        <v>3.1394088199150065E-2</v>
      </c>
      <c r="H1006" s="18" cm="1">
        <f t="array" ref="H1006">ABCCob($O$13,$P$13,$Q$13,$D1006/$AE$13)</f>
        <v>2.3937460397590097E-2</v>
      </c>
      <c r="I1006" s="18" t="e" cm="1">
        <f t="array" ref="I1006">ABCCob($O$14,$P$14,$Q$14,$D1006/$AE$14)</f>
        <v>#VALUE!</v>
      </c>
      <c r="J1006" s="18" t="e" cm="1">
        <f t="array" ref="J1006">ABCCob($O$15,$P$15,$Q$15,$D1006/$AE$15)</f>
        <v>#VALUE!</v>
      </c>
      <c r="K1006" s="18" t="e" cm="1">
        <f t="array" ref="K1006">ABCCob($O$16,$P$16,$Q$16,$D1006/$AE$16)</f>
        <v>#VALUE!</v>
      </c>
      <c r="L1006" s="18" t="e" cm="1">
        <f t="array" ref="L1006">ABCCob($O$17,$P$17,$Q$17,$D1006/$AE$17)</f>
        <v>#VALUE!</v>
      </c>
    </row>
    <row r="1007" spans="2:12" x14ac:dyDescent="0.3">
      <c r="B1007">
        <v>26</v>
      </c>
      <c r="D1007" s="15">
        <f t="shared" si="27"/>
        <v>39039.039039039038</v>
      </c>
      <c r="E1007" s="18" cm="1">
        <f t="array" ref="E1007">ABCCob($O$10,$P$10,$Q$10,$D1007/$AE$10)</f>
        <v>0.29598804357499203</v>
      </c>
      <c r="F1007" s="18" cm="1">
        <f t="array" ref="F1007">ABCCob($O$11,$P$11,$Q$11,$D1007/$AE$11)</f>
        <v>6.5103532995444899E-2</v>
      </c>
      <c r="G1007" s="18" cm="1">
        <f t="array" ref="G1007">ABCCob($O$12,$P$12,$Q$12,$D1007/$AE$12)</f>
        <v>3.0110889228277996E-2</v>
      </c>
      <c r="H1007" s="18" cm="1">
        <f t="array" ref="H1007">ABCCob($O$13,$P$13,$Q$13,$D1007/$AE$13)</f>
        <v>2.3200787726839492E-2</v>
      </c>
      <c r="I1007" s="18" t="e" cm="1">
        <f t="array" ref="I1007">ABCCob($O$14,$P$14,$Q$14,$D1007/$AE$14)</f>
        <v>#VALUE!</v>
      </c>
      <c r="J1007" s="18" t="e" cm="1">
        <f t="array" ref="J1007">ABCCob($O$15,$P$15,$Q$15,$D1007/$AE$15)</f>
        <v>#VALUE!</v>
      </c>
      <c r="K1007" s="18" t="e" cm="1">
        <f t="array" ref="K1007">ABCCob($O$16,$P$16,$Q$16,$D1007/$AE$16)</f>
        <v>#VALUE!</v>
      </c>
      <c r="L1007" s="18" t="e" cm="1">
        <f t="array" ref="L1007">ABCCob($O$17,$P$17,$Q$17,$D1007/$AE$17)</f>
        <v>#VALUE!</v>
      </c>
    </row>
    <row r="1008" spans="2:12" x14ac:dyDescent="0.3">
      <c r="B1008">
        <v>25</v>
      </c>
      <c r="D1008" s="15">
        <f t="shared" si="27"/>
        <v>37537.537537537537</v>
      </c>
      <c r="E1008" s="18" cm="1">
        <f t="array" ref="E1008">ABCCob($O$10,$P$10,$Q$10,$D1008/$AE$10)</f>
        <v>0.28910927079289067</v>
      </c>
      <c r="F1008" s="18" cm="1">
        <f t="array" ref="F1008">ABCCob($O$11,$P$11,$Q$11,$D1008/$AE$11)</f>
        <v>6.2813394180283422E-2</v>
      </c>
      <c r="G1008" s="18" cm="1">
        <f t="array" ref="G1008">ABCCob($O$12,$P$12,$Q$12,$D1008/$AE$12)</f>
        <v>2.8829232388582194E-2</v>
      </c>
      <c r="H1008" s="18" cm="1">
        <f t="array" ref="H1008">ABCCob($O$13,$P$13,$Q$13,$D1008/$AE$13)</f>
        <v>2.2455998862731415E-2</v>
      </c>
      <c r="I1008" s="18" t="e" cm="1">
        <f t="array" ref="I1008">ABCCob($O$14,$P$14,$Q$14,$D1008/$AE$14)</f>
        <v>#VALUE!</v>
      </c>
      <c r="J1008" s="18" t="e" cm="1">
        <f t="array" ref="J1008">ABCCob($O$15,$P$15,$Q$15,$D1008/$AE$15)</f>
        <v>#VALUE!</v>
      </c>
      <c r="K1008" s="18" t="e" cm="1">
        <f t="array" ref="K1008">ABCCob($O$16,$P$16,$Q$16,$D1008/$AE$16)</f>
        <v>#VALUE!</v>
      </c>
      <c r="L1008" s="18" t="e" cm="1">
        <f t="array" ref="L1008">ABCCob($O$17,$P$17,$Q$17,$D1008/$AE$17)</f>
        <v>#VALUE!</v>
      </c>
    </row>
    <row r="1009" spans="2:12" x14ac:dyDescent="0.3">
      <c r="B1009">
        <v>24</v>
      </c>
      <c r="D1009" s="15">
        <f t="shared" si="27"/>
        <v>36036.036036036036</v>
      </c>
      <c r="E1009" s="18" cm="1">
        <f t="array" ref="E1009">ABCCob($O$10,$P$10,$Q$10,$D1009/$AE$10)</f>
        <v>0.28203420345025859</v>
      </c>
      <c r="F1009" s="18" cm="1">
        <f t="array" ref="F1009">ABCCob($O$11,$P$11,$Q$11,$D1009/$AE$11)</f>
        <v>6.0507361562235615E-2</v>
      </c>
      <c r="G1009" s="18" cm="1">
        <f t="array" ref="G1009">ABCCob($O$12,$P$12,$Q$12,$D1009/$AE$12)</f>
        <v>2.7549509598427752E-2</v>
      </c>
      <c r="H1009" s="18" cm="1">
        <f t="array" ref="H1009">ABCCob($O$13,$P$13,$Q$13,$D1009/$AE$13)</f>
        <v>2.1702896566971733E-2</v>
      </c>
      <c r="I1009" s="18" t="e" cm="1">
        <f t="array" ref="I1009">ABCCob($O$14,$P$14,$Q$14,$D1009/$AE$14)</f>
        <v>#VALUE!</v>
      </c>
      <c r="J1009" s="18" t="e" cm="1">
        <f t="array" ref="J1009">ABCCob($O$15,$P$15,$Q$15,$D1009/$AE$15)</f>
        <v>#VALUE!</v>
      </c>
      <c r="K1009" s="18" t="e" cm="1">
        <f t="array" ref="K1009">ABCCob($O$16,$P$16,$Q$16,$D1009/$AE$16)</f>
        <v>#VALUE!</v>
      </c>
      <c r="L1009" s="18" t="e" cm="1">
        <f t="array" ref="L1009">ABCCob($O$17,$P$17,$Q$17,$D1009/$AE$17)</f>
        <v>#VALUE!</v>
      </c>
    </row>
    <row r="1010" spans="2:12" x14ac:dyDescent="0.3">
      <c r="B1010">
        <v>23</v>
      </c>
      <c r="D1010" s="15">
        <f t="shared" si="27"/>
        <v>34534.534534534534</v>
      </c>
      <c r="E1010" s="18" cm="1">
        <f t="array" ref="E1010">ABCCob($O$10,$P$10,$Q$10,$D1010/$AE$10)</f>
        <v>0.27475325521356297</v>
      </c>
      <c r="F1010" s="18" cm="1">
        <f t="array" ref="F1010">ABCCob($O$11,$P$11,$Q$11,$D1010/$AE$11)</f>
        <v>5.8185277584642446E-2</v>
      </c>
      <c r="G1010" s="18" cm="1">
        <f t="array" ref="G1010">ABCCob($O$12,$P$12,$Q$12,$D1010/$AE$12)</f>
        <v>2.6272143247766236E-2</v>
      </c>
      <c r="H1010" s="18" cm="1">
        <f t="array" ref="H1010">ABCCob($O$13,$P$13,$Q$13,$D1010/$AE$13)</f>
        <v>2.0941272527182076E-2</v>
      </c>
      <c r="I1010" s="18" t="e" cm="1">
        <f t="array" ref="I1010">ABCCob($O$14,$P$14,$Q$14,$D1010/$AE$14)</f>
        <v>#VALUE!</v>
      </c>
      <c r="J1010" s="18" t="e" cm="1">
        <f t="array" ref="J1010">ABCCob($O$15,$P$15,$Q$15,$D1010/$AE$15)</f>
        <v>#VALUE!</v>
      </c>
      <c r="K1010" s="18" t="e" cm="1">
        <f t="array" ref="K1010">ABCCob($O$16,$P$16,$Q$16,$D1010/$AE$16)</f>
        <v>#VALUE!</v>
      </c>
      <c r="L1010" s="18" t="e" cm="1">
        <f t="array" ref="L1010">ABCCob($O$17,$P$17,$Q$17,$D1010/$AE$17)</f>
        <v>#VALUE!</v>
      </c>
    </row>
    <row r="1011" spans="2:12" x14ac:dyDescent="0.3">
      <c r="B1011">
        <v>22</v>
      </c>
      <c r="D1011" s="15">
        <f t="shared" si="27"/>
        <v>33033.033033033033</v>
      </c>
      <c r="E1011" s="18" cm="1">
        <f t="array" ref="E1011">ABCCob($O$10,$P$10,$Q$10,$D1011/$AE$10)</f>
        <v>0.26725611731572235</v>
      </c>
      <c r="F1011" s="18" cm="1">
        <f t="array" ref="F1011">ABCCob($O$11,$P$11,$Q$11,$D1011/$AE$11)</f>
        <v>5.5846983350316855E-2</v>
      </c>
      <c r="G1011" s="18" cm="1">
        <f t="array" ref="G1011">ABCCob($O$12,$P$12,$Q$12,$D1011/$AE$12)</f>
        <v>2.4997589645940597E-2</v>
      </c>
      <c r="H1011" s="18" cm="1">
        <f t="array" ref="H1011">ABCCob($O$13,$P$13,$Q$13,$D1011/$AE$13)</f>
        <v>2.0170906134473341E-2</v>
      </c>
      <c r="I1011" s="18" t="e" cm="1">
        <f t="array" ref="I1011">ABCCob($O$14,$P$14,$Q$14,$D1011/$AE$14)</f>
        <v>#VALUE!</v>
      </c>
      <c r="J1011" s="18" t="e" cm="1">
        <f t="array" ref="J1011">ABCCob($O$15,$P$15,$Q$15,$D1011/$AE$15)</f>
        <v>#VALUE!</v>
      </c>
      <c r="K1011" s="18" t="e" cm="1">
        <f t="array" ref="K1011">ABCCob($O$16,$P$16,$Q$16,$D1011/$AE$16)</f>
        <v>#VALUE!</v>
      </c>
      <c r="L1011" s="18" t="e" cm="1">
        <f t="array" ref="L1011">ABCCob($O$17,$P$17,$Q$17,$D1011/$AE$17)</f>
        <v>#VALUE!</v>
      </c>
    </row>
    <row r="1012" spans="2:12" x14ac:dyDescent="0.3">
      <c r="B1012">
        <v>21</v>
      </c>
      <c r="D1012" s="15">
        <f t="shared" si="27"/>
        <v>31531.531531531535</v>
      </c>
      <c r="E1012" s="18" cm="1">
        <f t="array" ref="E1012">ABCCob($O$10,$P$10,$Q$10,$D1012/$AE$10)</f>
        <v>0.25953167829611623</v>
      </c>
      <c r="F1012" s="18" cm="1">
        <f t="array" ref="F1012">ABCCob($O$11,$P$11,$Q$11,$D1012/$AE$11)</f>
        <v>5.3492318715176089E-2</v>
      </c>
      <c r="G1012" s="18" cm="1">
        <f t="array" ref="G1012">ABCCob($O$12,$P$12,$Q$12,$D1012/$AE$12)</f>
        <v>2.3726343042126386E-2</v>
      </c>
      <c r="H1012" s="18" cm="1">
        <f t="array" ref="H1012">ABCCob($O$13,$P$13,$Q$13,$D1012/$AE$13)</f>
        <v>1.9391563051477278E-2</v>
      </c>
      <c r="I1012" s="18" t="e" cm="1">
        <f t="array" ref="I1012">ABCCob($O$14,$P$14,$Q$14,$D1012/$AE$14)</f>
        <v>#VALUE!</v>
      </c>
      <c r="J1012" s="18" t="e" cm="1">
        <f t="array" ref="J1012">ABCCob($O$15,$P$15,$Q$15,$D1012/$AE$15)</f>
        <v>#VALUE!</v>
      </c>
      <c r="K1012" s="18" t="e" cm="1">
        <f t="array" ref="K1012">ABCCob($O$16,$P$16,$Q$16,$D1012/$AE$16)</f>
        <v>#VALUE!</v>
      </c>
      <c r="L1012" s="18" t="e" cm="1">
        <f t="array" ref="L1012">ABCCob($O$17,$P$17,$Q$17,$D1012/$AE$17)</f>
        <v>#VALUE!</v>
      </c>
    </row>
    <row r="1013" spans="2:12" x14ac:dyDescent="0.3">
      <c r="B1013">
        <v>20</v>
      </c>
      <c r="D1013" s="15">
        <f t="shared" si="27"/>
        <v>30030.03003003003</v>
      </c>
      <c r="E1013" s="18" cm="1">
        <f t="array" ref="E1013">ABCCob($O$10,$P$10,$Q$10,$D1013/$AE$10)</f>
        <v>0.25156793101679953</v>
      </c>
      <c r="F1013" s="18" cm="1">
        <f t="array" ref="F1013">ABCCob($O$11,$P$11,$Q$11,$D1013/$AE$11)</f>
        <v>5.1121122405905758E-2</v>
      </c>
      <c r="G1013" s="18" cm="1">
        <f t="array" ref="G1013">ABCCob($O$12,$P$12,$Q$12,$D1013/$AE$12)</f>
        <v>2.2458940346950503E-2</v>
      </c>
      <c r="H1013" s="18" cm="1">
        <f t="array" ref="H1013">ABCCob($O$13,$P$13,$Q$13,$D1013/$AE$13)</f>
        <v>1.8602993522030452E-2</v>
      </c>
      <c r="I1013" s="18" t="e" cm="1">
        <f t="array" ref="I1013">ABCCob($O$14,$P$14,$Q$14,$D1013/$AE$14)</f>
        <v>#VALUE!</v>
      </c>
      <c r="J1013" s="18" t="e" cm="1">
        <f t="array" ref="J1013">ABCCob($O$15,$P$15,$Q$15,$D1013/$AE$15)</f>
        <v>#VALUE!</v>
      </c>
      <c r="K1013" s="18" t="e" cm="1">
        <f t="array" ref="K1013">ABCCob($O$16,$P$16,$Q$16,$D1013/$AE$16)</f>
        <v>#VALUE!</v>
      </c>
      <c r="L1013" s="18" t="e" cm="1">
        <f t="array" ref="L1013">ABCCob($O$17,$P$17,$Q$17,$D1013/$AE$17)</f>
        <v>#VALUE!</v>
      </c>
    </row>
    <row r="1014" spans="2:12" x14ac:dyDescent="0.3">
      <c r="B1014">
        <v>19</v>
      </c>
      <c r="D1014" s="15">
        <f t="shared" si="27"/>
        <v>28528.528528528532</v>
      </c>
      <c r="E1014" s="18" cm="1">
        <f t="array" ref="E1014">ABCCob($O$10,$P$10,$Q$10,$D1014/$AE$10)</f>
        <v>0.24335186418044905</v>
      </c>
      <c r="F1014" s="18" cm="1">
        <f t="array" ref="F1014">ABCCob($O$11,$P$11,$Q$11,$D1014/$AE$11)</f>
        <v>4.8733232167731656E-2</v>
      </c>
      <c r="G1014" s="18" cm="1">
        <f t="array" ref="G1014">ABCCob($O$12,$P$12,$Q$12,$D1014/$AE$12)</f>
        <v>2.1195966720741803E-2</v>
      </c>
      <c r="H1014" s="18" cm="1">
        <f t="array" ref="H1014">ABCCob($O$13,$P$13,$Q$13,$D1014/$AE$13)</f>
        <v>1.7804930359186847E-2</v>
      </c>
      <c r="I1014" s="18" t="e" cm="1">
        <f t="array" ref="I1014">ABCCob($O$14,$P$14,$Q$14,$D1014/$AE$14)</f>
        <v>#VALUE!</v>
      </c>
      <c r="J1014" s="18" t="e" cm="1">
        <f t="array" ref="J1014">ABCCob($O$15,$P$15,$Q$15,$D1014/$AE$15)</f>
        <v>#VALUE!</v>
      </c>
      <c r="K1014" s="18" t="e" cm="1">
        <f t="array" ref="K1014">ABCCob($O$16,$P$16,$Q$16,$D1014/$AE$16)</f>
        <v>#VALUE!</v>
      </c>
      <c r="L1014" s="18" t="e" cm="1">
        <f t="array" ref="L1014">ABCCob($O$17,$P$17,$Q$17,$D1014/$AE$17)</f>
        <v>#VALUE!</v>
      </c>
    </row>
    <row r="1015" spans="2:12" x14ac:dyDescent="0.3">
      <c r="B1015">
        <v>18</v>
      </c>
      <c r="D1015" s="15">
        <f t="shared" si="27"/>
        <v>27027.027027027027</v>
      </c>
      <c r="E1015" s="18" cm="1">
        <f t="array" ref="E1015">ABCCob($O$10,$P$10,$Q$10,$D1015/$AE$10)</f>
        <v>0.23486933477647354</v>
      </c>
      <c r="F1015" s="18" cm="1">
        <f t="array" ref="F1015">ABCCob($O$11,$P$11,$Q$11,$D1015/$AE$11)</f>
        <v>4.6328484950276777E-2</v>
      </c>
      <c r="G1015" s="18" cm="1">
        <f t="array" ref="G1015">ABCCob($O$12,$P$12,$Q$12,$D1015/$AE$12)</f>
        <v>1.9938062243912247E-2</v>
      </c>
      <c r="H1015" s="18" cm="1">
        <f t="array" ref="H1015">ABCCob($O$13,$P$13,$Q$13,$D1015/$AE$13)</f>
        <v>1.6997086528380022E-2</v>
      </c>
      <c r="I1015" s="18" t="e" cm="1">
        <f t="array" ref="I1015">ABCCob($O$14,$P$14,$Q$14,$D1015/$AE$14)</f>
        <v>#VALUE!</v>
      </c>
      <c r="J1015" s="18" t="e" cm="1">
        <f t="array" ref="J1015">ABCCob($O$15,$P$15,$Q$15,$D1015/$AE$15)</f>
        <v>#VALUE!</v>
      </c>
      <c r="K1015" s="18" t="e" cm="1">
        <f t="array" ref="K1015">ABCCob($O$16,$P$16,$Q$16,$D1015/$AE$16)</f>
        <v>#VALUE!</v>
      </c>
      <c r="L1015" s="18" t="e" cm="1">
        <f t="array" ref="L1015">ABCCob($O$17,$P$17,$Q$17,$D1015/$AE$17)</f>
        <v>#VALUE!</v>
      </c>
    </row>
    <row r="1016" spans="2:12" x14ac:dyDescent="0.3">
      <c r="B1016">
        <v>17</v>
      </c>
      <c r="D1016" s="15">
        <f t="shared" si="27"/>
        <v>25525.525525525529</v>
      </c>
      <c r="E1016" s="18" cm="1">
        <f t="array" ref="E1016">ABCCob($O$10,$P$10,$Q$10,$D1016/$AE$10)</f>
        <v>0.22610491678960695</v>
      </c>
      <c r="F1016" s="18" cm="1">
        <f t="array" ref="F1016">ABCCob($O$11,$P$11,$Q$11,$D1016/$AE$11)</f>
        <v>4.3906717142116726E-2</v>
      </c>
      <c r="G1016" s="18" cm="1">
        <f t="array" ref="G1016">ABCCob($O$12,$P$12,$Q$12,$D1016/$AE$12)</f>
        <v>1.8685929953812269E-2</v>
      </c>
      <c r="H1016" s="18" cm="1">
        <f t="array" ref="H1016">ABCCob($O$13,$P$13,$Q$13,$D1016/$AE$13)</f>
        <v>1.6179152214988241E-2</v>
      </c>
      <c r="I1016" s="18" t="e" cm="1">
        <f t="array" ref="I1016">ABCCob($O$14,$P$14,$Q$14,$D1016/$AE$14)</f>
        <v>#VALUE!</v>
      </c>
      <c r="J1016" s="18" t="e" cm="1">
        <f t="array" ref="J1016">ABCCob($O$15,$P$15,$Q$15,$D1016/$AE$15)</f>
        <v>#VALUE!</v>
      </c>
      <c r="K1016" s="18" t="e" cm="1">
        <f t="array" ref="K1016">ABCCob($O$16,$P$16,$Q$16,$D1016/$AE$16)</f>
        <v>#VALUE!</v>
      </c>
      <c r="L1016" s="18" t="e" cm="1">
        <f t="array" ref="L1016">ABCCob($O$17,$P$17,$Q$17,$D1016/$AE$17)</f>
        <v>#VALUE!</v>
      </c>
    </row>
    <row r="1017" spans="2:12" x14ac:dyDescent="0.3">
      <c r="B1017">
        <v>16</v>
      </c>
      <c r="D1017" s="15">
        <f t="shared" si="27"/>
        <v>24024.024024024024</v>
      </c>
      <c r="E1017" s="18" cm="1">
        <f t="array" ref="E1017">ABCCob($O$10,$P$10,$Q$10,$D1017/$AE$10)</f>
        <v>0.21704171998722507</v>
      </c>
      <c r="F1017" s="18" cm="1">
        <f t="array" ref="F1017">ABCCob($O$11,$P$11,$Q$11,$D1017/$AE$11)</f>
        <v>4.1467764868360374E-2</v>
      </c>
      <c r="G1017" s="18" cm="1">
        <f t="array" ref="G1017">ABCCob($O$12,$P$12,$Q$12,$D1017/$AE$12)</f>
        <v>1.7440345628645517E-2</v>
      </c>
      <c r="H1017" s="18" cm="1">
        <f t="array" ref="H1017">ABCCob($O$13,$P$13,$Q$13,$D1017/$AE$13)</f>
        <v>1.53507912266379E-2</v>
      </c>
      <c r="I1017" s="18" t="e" cm="1">
        <f t="array" ref="I1017">ABCCob($O$14,$P$14,$Q$14,$D1017/$AE$14)</f>
        <v>#VALUE!</v>
      </c>
      <c r="J1017" s="18" t="e" cm="1">
        <f t="array" ref="J1017">ABCCob($O$15,$P$15,$Q$15,$D1017/$AE$15)</f>
        <v>#VALUE!</v>
      </c>
      <c r="K1017" s="18" t="e" cm="1">
        <f t="array" ref="K1017">ABCCob($O$16,$P$16,$Q$16,$D1017/$AE$16)</f>
        <v>#VALUE!</v>
      </c>
      <c r="L1017" s="18" t="e" cm="1">
        <f t="array" ref="L1017">ABCCob($O$17,$P$17,$Q$17,$D1017/$AE$17)</f>
        <v>#VALUE!</v>
      </c>
    </row>
    <row r="1018" spans="2:12" x14ac:dyDescent="0.3">
      <c r="B1018">
        <v>15</v>
      </c>
      <c r="D1018" s="15">
        <f t="shared" si="27"/>
        <v>22522.522522522522</v>
      </c>
      <c r="E1018" s="18" cm="1">
        <f t="array" ref="E1018">ABCCob($O$10,$P$10,$Q$10,$D1018/$AE$10)</f>
        <v>0.20766117045147986</v>
      </c>
      <c r="F1018" s="18" cm="1">
        <f t="array" ref="F1018">ABCCob($O$11,$P$11,$Q$11,$D1018/$AE$11)</f>
        <v>3.9011464370914073E-2</v>
      </c>
      <c r="G1018" s="18" cm="1">
        <f t="array" ref="G1018">ABCCob($O$12,$P$12,$Q$12,$D1018/$AE$12)</f>
        <v>1.620216983598239E-2</v>
      </c>
      <c r="H1018" s="18" cm="1">
        <f t="array" ref="H1018">ABCCob($O$13,$P$13,$Q$13,$D1018/$AE$13)</f>
        <v>1.4511636524617373E-2</v>
      </c>
      <c r="I1018" s="18" t="e" cm="1">
        <f t="array" ref="I1018">ABCCob($O$14,$P$14,$Q$14,$D1018/$AE$14)</f>
        <v>#VALUE!</v>
      </c>
      <c r="J1018" s="18" t="e" cm="1">
        <f t="array" ref="J1018">ABCCob($O$15,$P$15,$Q$15,$D1018/$AE$15)</f>
        <v>#VALUE!</v>
      </c>
      <c r="K1018" s="18" t="e" cm="1">
        <f t="array" ref="K1018">ABCCob($O$16,$P$16,$Q$16,$D1018/$AE$16)</f>
        <v>#VALUE!</v>
      </c>
      <c r="L1018" s="18" t="e" cm="1">
        <f t="array" ref="L1018">ABCCob($O$17,$P$17,$Q$17,$D1018/$AE$17)</f>
        <v>#VALUE!</v>
      </c>
    </row>
    <row r="1019" spans="2:12" x14ac:dyDescent="0.3">
      <c r="B1019">
        <v>14</v>
      </c>
      <c r="D1019" s="15">
        <f t="shared" si="27"/>
        <v>21021.021021021021</v>
      </c>
      <c r="E1019" s="18" cm="1">
        <f t="array" ref="E1019">ABCCob($O$10,$P$10,$Q$10,$D1019/$AE$10)</f>
        <v>0.19794274141267895</v>
      </c>
      <c r="F1019" s="18" cm="1">
        <f t="array" ref="F1019">ABCCob($O$11,$P$11,$Q$11,$D1019/$AE$11)</f>
        <v>3.6537652498894825E-2</v>
      </c>
      <c r="G1019" s="18" cm="1">
        <f t="array" ref="G1019">ABCCob($O$12,$P$12,$Q$12,$D1019/$AE$12)</f>
        <v>1.4972362962197139E-2</v>
      </c>
      <c r="H1019" s="18" cm="1">
        <f t="array" ref="H1019">ABCCob($O$13,$P$13,$Q$13,$D1019/$AE$13)</f>
        <v>1.3661284596632989E-2</v>
      </c>
      <c r="I1019" s="18" t="e" cm="1">
        <f t="array" ref="I1019">ABCCob($O$14,$P$14,$Q$14,$D1019/$AE$14)</f>
        <v>#VALUE!</v>
      </c>
      <c r="J1019" s="18" t="e" cm="1">
        <f t="array" ref="J1019">ABCCob($O$15,$P$15,$Q$15,$D1019/$AE$15)</f>
        <v>#VALUE!</v>
      </c>
      <c r="K1019" s="18" t="e" cm="1">
        <f t="array" ref="K1019">ABCCob($O$16,$P$16,$Q$16,$D1019/$AE$16)</f>
        <v>#VALUE!</v>
      </c>
      <c r="L1019" s="18" t="e" cm="1">
        <f t="array" ref="L1019">ABCCob($O$17,$P$17,$Q$17,$D1019/$AE$17)</f>
        <v>#VALUE!</v>
      </c>
    </row>
    <row r="1020" spans="2:12" x14ac:dyDescent="0.3">
      <c r="B1020">
        <v>13</v>
      </c>
      <c r="D1020" s="15">
        <f t="shared" si="27"/>
        <v>19519.519519519519</v>
      </c>
      <c r="E1020" s="18" cm="1">
        <f t="array" ref="E1020">ABCCob($O$10,$P$10,$Q$10,$D1020/$AE$10)</f>
        <v>0.18786361833651188</v>
      </c>
      <c r="F1020" s="18" cm="1">
        <f t="array" ref="F1020">ABCCob($O$11,$P$11,$Q$11,$D1020/$AE$11)</f>
        <v>3.404616734835772E-2</v>
      </c>
      <c r="G1020" s="18" cm="1">
        <f t="array" ref="G1020">ABCCob($O$12,$P$12,$Q$12,$D1020/$AE$12)</f>
        <v>1.3752004234150494E-2</v>
      </c>
      <c r="H1020" s="18" cm="1">
        <f t="array" ref="H1020">ABCCob($O$13,$P$13,$Q$13,$D1020/$AE$13)</f>
        <v>1.2799288259775983E-2</v>
      </c>
      <c r="I1020" s="18" t="e" cm="1">
        <f t="array" ref="I1020">ABCCob($O$14,$P$14,$Q$14,$D1020/$AE$14)</f>
        <v>#VALUE!</v>
      </c>
      <c r="J1020" s="18" t="e" cm="1">
        <f t="array" ref="J1020">ABCCob($O$15,$P$15,$Q$15,$D1020/$AE$15)</f>
        <v>#VALUE!</v>
      </c>
      <c r="K1020" s="18" t="e" cm="1">
        <f t="array" ref="K1020">ABCCob($O$16,$P$16,$Q$16,$D1020/$AE$16)</f>
        <v>#VALUE!</v>
      </c>
      <c r="L1020" s="18" t="e" cm="1">
        <f t="array" ref="L1020">ABCCob($O$17,$P$17,$Q$17,$D1020/$AE$17)</f>
        <v>#VALUE!</v>
      </c>
    </row>
    <row r="1021" spans="2:12" x14ac:dyDescent="0.3">
      <c r="B1021">
        <v>12</v>
      </c>
      <c r="D1021" s="15">
        <f t="shared" si="27"/>
        <v>18018.018018018018</v>
      </c>
      <c r="E1021" s="18" cm="1">
        <f t="array" ref="E1021">ABCCob($O$10,$P$10,$Q$10,$D1021/$AE$10)</f>
        <v>0.17739827521962373</v>
      </c>
      <c r="F1021" s="18" cm="1">
        <f t="array" ref="F1021">ABCCob($O$11,$P$11,$Q$11,$D1021/$AE$11)</f>
        <v>3.1536849108488696E-2</v>
      </c>
      <c r="G1021" s="18" cm="1">
        <f t="array" ref="G1021">ABCCob($O$12,$P$12,$Q$12,$D1021/$AE$12)</f>
        <v>1.2542316193303279E-2</v>
      </c>
      <c r="H1021" s="18" cm="1">
        <f t="array" ref="H1021">ABCCob($O$13,$P$13,$Q$13,$D1021/$AE$13)</f>
        <v>1.192514729243205E-2</v>
      </c>
      <c r="I1021" s="18" t="e" cm="1">
        <f t="array" ref="I1021">ABCCob($O$14,$P$14,$Q$14,$D1021/$AE$14)</f>
        <v>#VALUE!</v>
      </c>
      <c r="J1021" s="18" t="e" cm="1">
        <f t="array" ref="J1021">ABCCob($O$15,$P$15,$Q$15,$D1021/$AE$15)</f>
        <v>#VALUE!</v>
      </c>
      <c r="K1021" s="18" t="e" cm="1">
        <f t="array" ref="K1021">ABCCob($O$16,$P$16,$Q$16,$D1021/$AE$16)</f>
        <v>#VALUE!</v>
      </c>
      <c r="L1021" s="18" t="e" cm="1">
        <f t="array" ref="L1021">ABCCob($O$17,$P$17,$Q$17,$D1021/$AE$17)</f>
        <v>#VALUE!</v>
      </c>
    </row>
    <row r="1022" spans="2:12" x14ac:dyDescent="0.3">
      <c r="B1022">
        <v>11</v>
      </c>
      <c r="D1022" s="15">
        <f t="shared" si="27"/>
        <v>16516.516516516516</v>
      </c>
      <c r="E1022" s="18" cm="1">
        <f t="array" ref="E1022">ABCCob($O$10,$P$10,$Q$10,$D1022/$AE$10)</f>
        <v>0.16651792808667859</v>
      </c>
      <c r="F1022" s="18" cm="1">
        <f t="array" ref="F1022">ABCCob($O$11,$P$11,$Q$11,$D1022/$AE$11)</f>
        <v>2.9009541199885927E-2</v>
      </c>
      <c r="G1022" s="18" cm="1">
        <f t="array" ref="G1022">ABCCob($O$12,$P$12,$Q$12,$D1022/$AE$12)</f>
        <v>1.1344696785136532E-2</v>
      </c>
      <c r="H1022" s="18" cm="1">
        <f t="array" ref="H1022">ABCCob($O$13,$P$13,$Q$13,$D1022/$AE$13)</f>
        <v>1.1038295992041616E-2</v>
      </c>
      <c r="I1022" s="18" t="e" cm="1">
        <f t="array" ref="I1022">ABCCob($O$14,$P$14,$Q$14,$D1022/$AE$14)</f>
        <v>#VALUE!</v>
      </c>
      <c r="J1022" s="18" t="e" cm="1">
        <f t="array" ref="J1022">ABCCob($O$15,$P$15,$Q$15,$D1022/$AE$15)</f>
        <v>#VALUE!</v>
      </c>
      <c r="K1022" s="18" t="e" cm="1">
        <f t="array" ref="K1022">ABCCob($O$16,$P$16,$Q$16,$D1022/$AE$16)</f>
        <v>#VALUE!</v>
      </c>
      <c r="L1022" s="18" t="e" cm="1">
        <f t="array" ref="L1022">ABCCob($O$17,$P$17,$Q$17,$D1022/$AE$17)</f>
        <v>#VALUE!</v>
      </c>
    </row>
    <row r="1023" spans="2:12" x14ac:dyDescent="0.3">
      <c r="B1023">
        <v>10</v>
      </c>
      <c r="D1023" s="15">
        <f t="shared" si="27"/>
        <v>15015.015015015015</v>
      </c>
      <c r="E1023" s="18" cm="1">
        <f t="array" ref="E1023">ABCCob($O$10,$P$10,$Q$10,$D1023/$AE$10)</f>
        <v>0.15518981391194614</v>
      </c>
      <c r="F1023" s="18" cm="1">
        <f t="array" ref="F1023">ABCCob($O$11,$P$11,$Q$11,$D1023/$AE$11)</f>
        <v>2.6464091837163303E-2</v>
      </c>
      <c r="G1023" s="18" cm="1">
        <f t="array" ref="G1023">ABCCob($O$12,$P$12,$Q$12,$D1023/$AE$12)</f>
        <v>1.0160762363340721E-2</v>
      </c>
      <c r="H1023" s="18" cm="1">
        <f t="array" ref="H1023">ABCCob($O$13,$P$13,$Q$13,$D1023/$AE$13)</f>
        <v>1.0138086259999162E-2</v>
      </c>
      <c r="I1023" s="18" t="e" cm="1">
        <f t="array" ref="I1023">ABCCob($O$14,$P$14,$Q$14,$D1023/$AE$14)</f>
        <v>#VALUE!</v>
      </c>
      <c r="J1023" s="18" t="e" cm="1">
        <f t="array" ref="J1023">ABCCob($O$15,$P$15,$Q$15,$D1023/$AE$15)</f>
        <v>#VALUE!</v>
      </c>
      <c r="K1023" s="18" t="e" cm="1">
        <f t="array" ref="K1023">ABCCob($O$16,$P$16,$Q$16,$D1023/$AE$16)</f>
        <v>#VALUE!</v>
      </c>
      <c r="L1023" s="18" t="e" cm="1">
        <f t="array" ref="L1023">ABCCob($O$17,$P$17,$Q$17,$D1023/$AE$17)</f>
        <v>#VALUE!</v>
      </c>
    </row>
    <row r="1024" spans="2:12" x14ac:dyDescent="0.3">
      <c r="B1024">
        <v>9</v>
      </c>
      <c r="D1024" s="15">
        <f t="shared" si="27"/>
        <v>13513.513513513513</v>
      </c>
      <c r="E1024" s="18" cm="1">
        <f t="array" ref="E1024">ABCCob($O$10,$P$10,$Q$10,$D1024/$AE$10)</f>
        <v>0.14337621320720709</v>
      </c>
      <c r="F1024" s="18" cm="1">
        <f t="array" ref="F1024">ABCCob($O$11,$P$11,$Q$11,$D1024/$AE$11)</f>
        <v>2.3900356227446767E-2</v>
      </c>
      <c r="G1024" s="18" cm="1">
        <f t="array" ref="G1024">ABCCob($O$12,$P$12,$Q$12,$D1024/$AE$12)</f>
        <v>8.992406817728834E-3</v>
      </c>
      <c r="H1024" s="18" cm="1">
        <f t="array" ref="H1024">ABCCob($O$13,$P$13,$Q$13,$D1024/$AE$13)</f>
        <v>9.223763968472791E-3</v>
      </c>
      <c r="I1024" s="18" t="e" cm="1">
        <f t="array" ref="I1024">ABCCob($O$14,$P$14,$Q$14,$D1024/$AE$14)</f>
        <v>#VALUE!</v>
      </c>
      <c r="J1024" s="18" t="e" cm="1">
        <f t="array" ref="J1024">ABCCob($O$15,$P$15,$Q$15,$D1024/$AE$15)</f>
        <v>#VALUE!</v>
      </c>
      <c r="K1024" s="18" t="e" cm="1">
        <f t="array" ref="K1024">ABCCob($O$16,$P$16,$Q$16,$D1024/$AE$16)</f>
        <v>#VALUE!</v>
      </c>
      <c r="L1024" s="18" t="e" cm="1">
        <f t="array" ref="L1024">ABCCob($O$17,$P$17,$Q$17,$D1024/$AE$17)</f>
        <v>#VALUE!</v>
      </c>
    </row>
    <row r="1025" spans="2:12" x14ac:dyDescent="0.3">
      <c r="B1025">
        <v>8</v>
      </c>
      <c r="D1025" s="15">
        <f t="shared" si="27"/>
        <v>12012.012012012012</v>
      </c>
      <c r="E1025" s="18" cm="1">
        <f t="array" ref="E1025">ABCCob($O$10,$P$10,$Q$10,$D1025/$AE$10)</f>
        <v>0.13103308150441595</v>
      </c>
      <c r="F1025" s="18" cm="1">
        <f t="array" ref="F1025">ABCCob($O$11,$P$11,$Q$11,$D1025/$AE$11)</f>
        <v>2.1318199757725573E-2</v>
      </c>
      <c r="G1025" s="18" cm="1">
        <f t="array" ref="G1025">ABCCob($O$12,$P$12,$Q$12,$D1025/$AE$12)</f>
        <v>7.8418853892861101E-3</v>
      </c>
      <c r="H1025" s="18" cm="1">
        <f t="array" ref="H1025">ABCCob($O$13,$P$13,$Q$13,$D1025/$AE$13)</f>
        <v>8.294434849566535E-3</v>
      </c>
      <c r="I1025" s="18" t="e" cm="1">
        <f t="array" ref="I1025">ABCCob($O$14,$P$14,$Q$14,$D1025/$AE$14)</f>
        <v>#VALUE!</v>
      </c>
      <c r="J1025" s="18" t="e" cm="1">
        <f t="array" ref="J1025">ABCCob($O$15,$P$15,$Q$15,$D1025/$AE$15)</f>
        <v>#VALUE!</v>
      </c>
      <c r="K1025" s="18" t="e" cm="1">
        <f t="array" ref="K1025">ABCCob($O$16,$P$16,$Q$16,$D1025/$AE$16)</f>
        <v>#VALUE!</v>
      </c>
      <c r="L1025" s="18" t="e" cm="1">
        <f t="array" ref="L1025">ABCCob($O$17,$P$17,$Q$17,$D1025/$AE$17)</f>
        <v>#VALUE!</v>
      </c>
    </row>
    <row r="1026" spans="2:12" x14ac:dyDescent="0.3">
      <c r="B1026">
        <v>7</v>
      </c>
      <c r="D1026" s="15">
        <f t="shared" si="27"/>
        <v>10510.51051051051</v>
      </c>
      <c r="E1026" s="18" cm="1">
        <f t="array" ref="E1026">ABCCob($O$10,$P$10,$Q$10,$D1026/$AE$10)</f>
        <v>0.11810805581812647</v>
      </c>
      <c r="F1026" s="18" cm="1">
        <f t="array" ref="F1026">ABCCob($O$11,$P$11,$Q$11,$D1026/$AE$11)</f>
        <v>1.8717502790228942E-2</v>
      </c>
      <c r="G1026" s="18" cm="1">
        <f t="array" ref="G1026">ABCCob($O$12,$P$12,$Q$12,$D1026/$AE$12)</f>
        <v>6.711937951784628E-3</v>
      </c>
      <c r="H1026" s="18" cm="1">
        <f t="array" ref="H1026">ABCCob($O$13,$P$13,$Q$13,$D1026/$AE$13)</f>
        <v>7.3490132837591973E-3</v>
      </c>
      <c r="I1026" s="18" t="e" cm="1">
        <f t="array" ref="I1026">ABCCob($O$14,$P$14,$Q$14,$D1026/$AE$14)</f>
        <v>#VALUE!</v>
      </c>
      <c r="J1026" s="18" t="e" cm="1">
        <f t="array" ref="J1026">ABCCob($O$15,$P$15,$Q$15,$D1026/$AE$15)</f>
        <v>#VALUE!</v>
      </c>
      <c r="K1026" s="18" t="e" cm="1">
        <f t="array" ref="K1026">ABCCob($O$16,$P$16,$Q$16,$D1026/$AE$16)</f>
        <v>#VALUE!</v>
      </c>
      <c r="L1026" s="18" t="e" cm="1">
        <f t="array" ref="L1026">ABCCob($O$17,$P$17,$Q$17,$D1026/$AE$17)</f>
        <v>#VALUE!</v>
      </c>
    </row>
    <row r="1027" spans="2:12" x14ac:dyDescent="0.3">
      <c r="B1027">
        <v>6</v>
      </c>
      <c r="D1027" s="15">
        <f t="shared" si="27"/>
        <v>9009.0090090090089</v>
      </c>
      <c r="E1027" s="18" cm="1">
        <f t="array" ref="E1027">ABCCob($O$10,$P$10,$Q$10,$D1027/$AE$10)</f>
        <v>0.10453740364724663</v>
      </c>
      <c r="F1027" s="18" cm="1">
        <f t="array" ref="F1027">ABCCob($O$11,$P$11,$Q$11,$D1027/$AE$11)</f>
        <v>1.6098168220973021E-2</v>
      </c>
      <c r="G1027" s="18" cm="1">
        <f t="array" ref="G1027">ABCCob($O$12,$P$12,$Q$12,$D1027/$AE$12)</f>
        <v>5.6059788331354245E-3</v>
      </c>
      <c r="H1027" s="18" cm="1">
        <f t="array" ref="H1027">ABCCob($O$13,$P$13,$Q$13,$D1027/$AE$13)</f>
        <v>6.3861415709975276E-3</v>
      </c>
      <c r="I1027" s="18" t="e" cm="1">
        <f t="array" ref="I1027">ABCCob($O$14,$P$14,$Q$14,$D1027/$AE$14)</f>
        <v>#VALUE!</v>
      </c>
      <c r="J1027" s="18" t="e" cm="1">
        <f t="array" ref="J1027">ABCCob($O$15,$P$15,$Q$15,$D1027/$AE$15)</f>
        <v>#VALUE!</v>
      </c>
      <c r="K1027" s="18" t="e" cm="1">
        <f t="array" ref="K1027">ABCCob($O$16,$P$16,$Q$16,$D1027/$AE$16)</f>
        <v>#VALUE!</v>
      </c>
      <c r="L1027" s="18" t="e" cm="1">
        <f t="array" ref="L1027">ABCCob($O$17,$P$17,$Q$17,$D1027/$AE$17)</f>
        <v>#VALUE!</v>
      </c>
    </row>
    <row r="1028" spans="2:12" x14ac:dyDescent="0.3">
      <c r="B1028">
        <v>5</v>
      </c>
      <c r="D1028" s="15">
        <f t="shared" si="27"/>
        <v>7507.5075075075074</v>
      </c>
      <c r="E1028" s="18" cm="1">
        <f t="array" ref="E1028">ABCCob($O$10,$P$10,$Q$10,$D1028/$AE$10)</f>
        <v>9.0241049073329471E-2</v>
      </c>
      <c r="F1028" s="18" cm="1">
        <f t="array" ref="F1028">ABCCob($O$11,$P$11,$Q$11,$D1028/$AE$11)</f>
        <v>1.3460134130274413E-2</v>
      </c>
      <c r="G1028" s="18" cm="1">
        <f t="array" ref="G1028">ABCCob($O$12,$P$12,$Q$12,$D1028/$AE$12)</f>
        <v>4.5284066280337877E-3</v>
      </c>
      <c r="H1028" s="18" cm="1">
        <f t="array" ref="H1028">ABCCob($O$13,$P$13,$Q$13,$D1028/$AE$13)</f>
        <v>5.4040545091665459E-3</v>
      </c>
      <c r="I1028" s="18" t="e" cm="1">
        <f t="array" ref="I1028">ABCCob($O$14,$P$14,$Q$14,$D1028/$AE$14)</f>
        <v>#VALUE!</v>
      </c>
      <c r="J1028" s="18" t="e" cm="1">
        <f t="array" ref="J1028">ABCCob($O$15,$P$15,$Q$15,$D1028/$AE$15)</f>
        <v>#VALUE!</v>
      </c>
      <c r="K1028" s="18" t="e" cm="1">
        <f t="array" ref="K1028">ABCCob($O$16,$P$16,$Q$16,$D1028/$AE$16)</f>
        <v>#VALUE!</v>
      </c>
      <c r="L1028" s="18" t="e" cm="1">
        <f t="array" ref="L1028">ABCCob($O$17,$P$17,$Q$17,$D1028/$AE$17)</f>
        <v>#VALUE!</v>
      </c>
    </row>
    <row r="1029" spans="2:12" x14ac:dyDescent="0.3">
      <c r="B1029">
        <v>4</v>
      </c>
      <c r="D1029" s="15">
        <f t="shared" si="27"/>
        <v>6006.0060060060059</v>
      </c>
      <c r="E1029" s="18" cm="1">
        <f t="array" ref="E1029">ABCCob($O$10,$P$10,$Q$10,$D1029/$AE$10)</f>
        <v>7.5113755516270739E-2</v>
      </c>
      <c r="F1029" s="18" cm="1">
        <f t="array" ref="F1029">ABCCob($O$11,$P$11,$Q$11,$D1029/$AE$11)</f>
        <v>1.0803396719671916E-2</v>
      </c>
      <c r="G1029" s="18" cm="1">
        <f t="array" ref="G1029">ABCCob($O$12,$P$12,$Q$12,$D1029/$AE$12)</f>
        <v>3.4851503519983144E-3</v>
      </c>
      <c r="H1029" s="18" cm="1">
        <f t="array" ref="H1029">ABCCob($O$13,$P$13,$Q$13,$D1029/$AE$13)</f>
        <v>4.4003327424709292E-3</v>
      </c>
      <c r="I1029" s="18" t="e" cm="1">
        <f t="array" ref="I1029">ABCCob($O$14,$P$14,$Q$14,$D1029/$AE$14)</f>
        <v>#VALUE!</v>
      </c>
      <c r="J1029" s="18" t="e" cm="1">
        <f t="array" ref="J1029">ABCCob($O$15,$P$15,$Q$15,$D1029/$AE$15)</f>
        <v>#VALUE!</v>
      </c>
      <c r="K1029" s="18" t="e" cm="1">
        <f t="array" ref="K1029">ABCCob($O$16,$P$16,$Q$16,$D1029/$AE$16)</f>
        <v>#VALUE!</v>
      </c>
      <c r="L1029" s="18" t="e" cm="1">
        <f t="array" ref="L1029">ABCCob($O$17,$P$17,$Q$17,$D1029/$AE$17)</f>
        <v>#VALUE!</v>
      </c>
    </row>
    <row r="1030" spans="2:12" x14ac:dyDescent="0.3">
      <c r="B1030">
        <v>3</v>
      </c>
      <c r="D1030" s="15">
        <f t="shared" si="27"/>
        <v>4504.5045045045044</v>
      </c>
      <c r="E1030" s="18" cm="1">
        <f t="array" ref="E1030">ABCCob($O$10,$P$10,$Q$10,$D1030/$AE$10)</f>
        <v>5.9007555966235678E-2</v>
      </c>
      <c r="F1030" s="18" cm="1">
        <f t="array" ref="F1030">ABCCob($O$11,$P$11,$Q$11,$D1030/$AE$11)</f>
        <v>8.1280568453412517E-3</v>
      </c>
      <c r="G1030" s="18" cm="1">
        <f t="array" ref="G1030">ABCCob($O$12,$P$12,$Q$12,$D1030/$AE$12)</f>
        <v>2.4847414041960798E-3</v>
      </c>
      <c r="H1030" s="18" cm="1">
        <f t="array" ref="H1030">ABCCob($O$13,$P$13,$Q$13,$D1030/$AE$13)</f>
        <v>3.3713987889218912E-3</v>
      </c>
      <c r="I1030" s="18" t="e" cm="1">
        <f t="array" ref="I1030">ABCCob($O$14,$P$14,$Q$14,$D1030/$AE$14)</f>
        <v>#VALUE!</v>
      </c>
      <c r="J1030" s="18" t="e" cm="1">
        <f t="array" ref="J1030">ABCCob($O$15,$P$15,$Q$15,$D1030/$AE$15)</f>
        <v>#VALUE!</v>
      </c>
      <c r="K1030" s="18" t="e" cm="1">
        <f t="array" ref="K1030">ABCCob($O$16,$P$16,$Q$16,$D1030/$AE$16)</f>
        <v>#VALUE!</v>
      </c>
      <c r="L1030" s="18" t="e" cm="1">
        <f t="array" ref="L1030">ABCCob($O$17,$P$17,$Q$17,$D1030/$AE$17)</f>
        <v>#VALUE!</v>
      </c>
    </row>
    <row r="1031" spans="2:12" x14ac:dyDescent="0.3">
      <c r="B1031">
        <v>2</v>
      </c>
      <c r="D1031" s="15">
        <f t="shared" si="27"/>
        <v>3003.003003003003</v>
      </c>
      <c r="E1031" s="18" cm="1">
        <f t="array" ref="E1031">ABCCob($O$10,$P$10,$Q$10,$D1031/$AE$10)</f>
        <v>4.1689947705280207E-2</v>
      </c>
      <c r="F1031" s="18" cm="1">
        <f t="array" ref="F1031">ABCCob($O$11,$P$11,$Q$11,$D1031/$AE$11)</f>
        <v>5.434432056091211E-3</v>
      </c>
      <c r="G1031" s="18" cm="1">
        <f t="array" ref="G1031">ABCCob($O$12,$P$12,$Q$12,$D1031/$AE$12)</f>
        <v>1.5407890122792146E-3</v>
      </c>
      <c r="H1031" s="18" cm="1">
        <f t="array" ref="H1031">ABCCob($O$13,$P$13,$Q$13,$D1031/$AE$13)</f>
        <v>2.3112906951870747E-3</v>
      </c>
      <c r="I1031" s="18" t="e" cm="1">
        <f t="array" ref="I1031">ABCCob($O$14,$P$14,$Q$14,$D1031/$AE$14)</f>
        <v>#VALUE!</v>
      </c>
      <c r="J1031" s="18" t="e" cm="1">
        <f t="array" ref="J1031">ABCCob($O$15,$P$15,$Q$15,$D1031/$AE$15)</f>
        <v>#VALUE!</v>
      </c>
      <c r="K1031" s="18" t="e" cm="1">
        <f t="array" ref="K1031">ABCCob($O$16,$P$16,$Q$16,$D1031/$AE$16)</f>
        <v>#VALUE!</v>
      </c>
      <c r="L1031" s="18" t="e" cm="1">
        <f t="array" ref="L1031">ABCCob($O$17,$P$17,$Q$17,$D1031/$AE$17)</f>
        <v>#VALUE!</v>
      </c>
    </row>
    <row r="1032" spans="2:12" x14ac:dyDescent="0.3">
      <c r="B1032">
        <v>1</v>
      </c>
      <c r="D1032" s="15">
        <f t="shared" si="27"/>
        <v>1501.5015015015015</v>
      </c>
      <c r="E1032" s="18" cm="1">
        <f t="array" ref="E1032">ABCCob($O$10,$P$10,$Q$10,$D1032/$AE$10)</f>
        <v>2.2707567580456948E-2</v>
      </c>
      <c r="F1032" s="18" cm="1">
        <f t="array" ref="F1032">ABCCob($O$11,$P$11,$Q$11,$D1032/$AE$11)</f>
        <v>2.7234226203187062E-3</v>
      </c>
      <c r="G1032" s="18" cm="1">
        <f t="array" ref="G1032">ABCCob($O$12,$P$12,$Q$12,$D1032/$AE$12)</f>
        <v>6.7959694258656347E-4</v>
      </c>
      <c r="H1032" s="18" cm="1">
        <f t="array" ref="H1032">ABCCob($O$13,$P$13,$Q$13,$D1032/$AE$13)</f>
        <v>1.2075874360986439E-3</v>
      </c>
      <c r="I1032" s="18" t="e" cm="1">
        <f t="array" ref="I1032">ABCCob($O$14,$P$14,$Q$14,$D1032/$AE$14)</f>
        <v>#VALUE!</v>
      </c>
      <c r="J1032" s="18" t="e" cm="1">
        <f t="array" ref="J1032">ABCCob($O$15,$P$15,$Q$15,$D1032/$AE$15)</f>
        <v>#VALUE!</v>
      </c>
      <c r="K1032" s="18" t="e" cm="1">
        <f t="array" ref="K1032">ABCCob($O$16,$P$16,$Q$16,$D1032/$AE$16)</f>
        <v>#VALUE!</v>
      </c>
      <c r="L1032" s="18" t="e" cm="1">
        <f t="array" ref="L1032">ABCCob($O$17,$P$17,$Q$17,$D1032/$AE$17)</f>
        <v>#VALUE!</v>
      </c>
    </row>
    <row r="1033" spans="2:12" x14ac:dyDescent="0.3">
      <c r="B1033">
        <v>0</v>
      </c>
      <c r="D1033" s="15">
        <v>9.9999999999999995E-7</v>
      </c>
      <c r="E1033" s="18" cm="1">
        <f t="array" ref="E1033">ABCCob($O$10,$P$10,$Q$10,$D1033/$AE$10)</f>
        <v>1.0472164603512551E-10</v>
      </c>
      <c r="F1033" s="18" cm="1">
        <f t="array" ref="F1033">ABCCob($O$11,$P$11,$Q$11,$D1033/$AE$11)</f>
        <v>1.7387886472234791E-12</v>
      </c>
      <c r="G1033" s="18" cm="1">
        <f t="array" ref="G1033">ABCCob($O$12,$P$12,$Q$12,$D1033/$AE$12)</f>
        <v>9.3697593486029111E-15</v>
      </c>
      <c r="H1033" s="18" cm="1">
        <f t="array" ref="H1033">ABCCob($O$13,$P$13,$Q$13,$D1033/$AE$13)</f>
        <v>2.5876074132799564E-12</v>
      </c>
      <c r="I1033" s="18" t="e" cm="1">
        <f t="array" ref="I1033">ABCCob($O$14,$P$14,$Q$14,$D1033/$AE$14)</f>
        <v>#VALUE!</v>
      </c>
      <c r="J1033" s="18" t="e" cm="1">
        <f t="array" ref="J1033">ABCCob($O$15,$P$15,$Q$15,$D1033/$AE$15)</f>
        <v>#VALUE!</v>
      </c>
      <c r="K1033" s="18" t="e" cm="1">
        <f t="array" ref="K1033">ABCCob($O$16,$P$16,$Q$16,$D1033/$AE$16)</f>
        <v>#VALUE!</v>
      </c>
      <c r="L1033" s="18" t="e" cm="1">
        <f t="array" ref="L1033">ABCCob($O$17,$P$17,$Q$17,$D1033/$AE$17)</f>
        <v>#VALUE!</v>
      </c>
    </row>
    <row r="1034" spans="2:12" x14ac:dyDescent="0.3">
      <c r="E1034" s="18"/>
    </row>
    <row r="1035" spans="2:12" x14ac:dyDescent="0.3">
      <c r="E1035" s="18"/>
    </row>
    <row r="1036" spans="2:12" x14ac:dyDescent="0.3">
      <c r="E1036" s="18"/>
    </row>
    <row r="1037" spans="2:12" x14ac:dyDescent="0.3">
      <c r="E1037" s="18"/>
    </row>
    <row r="1038" spans="2:12" x14ac:dyDescent="0.3">
      <c r="D1038" s="16">
        <f>$T$10</f>
        <v>776095.05704357871</v>
      </c>
      <c r="E1038" s="18" cm="1">
        <f t="array" ref="E1038">ABCCob($O$10,$P$10,$Q$10,$D1038/$AE$10)</f>
        <v>0.76261990122254963</v>
      </c>
    </row>
    <row r="1039" spans="2:12" x14ac:dyDescent="0.3">
      <c r="D1039" s="16">
        <f>D1038</f>
        <v>776095.05704357871</v>
      </c>
      <c r="E1039" s="18">
        <v>0</v>
      </c>
    </row>
    <row r="1040" spans="2:12" x14ac:dyDescent="0.3">
      <c r="E1040" s="18"/>
    </row>
    <row r="1041" spans="4:12" x14ac:dyDescent="0.3">
      <c r="D1041" s="16">
        <f>$T$11</f>
        <v>245845.62759995909</v>
      </c>
      <c r="F1041" s="18" cm="1">
        <f t="array" ref="F1041">ABCCob($O$11,$P$11,$Q$11,$D1041/$AE$11)</f>
        <v>0.27777394450446308</v>
      </c>
      <c r="G1041" s="18"/>
      <c r="H1041" s="18"/>
      <c r="I1041" s="18"/>
      <c r="J1041" s="18"/>
      <c r="K1041" s="18"/>
      <c r="L1041" s="18"/>
    </row>
    <row r="1042" spans="4:12" x14ac:dyDescent="0.3">
      <c r="D1042" s="16">
        <f>D1041</f>
        <v>245845.62759995909</v>
      </c>
      <c r="F1042" s="18">
        <v>0</v>
      </c>
      <c r="G1042" s="18"/>
      <c r="H1042" s="18"/>
      <c r="I1042" s="18"/>
      <c r="J1042" s="18"/>
      <c r="K1042" s="18"/>
      <c r="L1042" s="18"/>
    </row>
    <row r="1043" spans="4:12" x14ac:dyDescent="0.3">
      <c r="E1043" s="18"/>
    </row>
    <row r="1044" spans="4:12" x14ac:dyDescent="0.3">
      <c r="D1044" s="16">
        <f>$T$12</f>
        <v>131891.04987466265</v>
      </c>
      <c r="G1044" s="18" cm="1">
        <f t="array" ref="G1044">ABCCob($O$12,$P$12,$Q$12,$D1044/$AE$12)</f>
        <v>0.10534099423764383</v>
      </c>
    </row>
    <row r="1045" spans="4:12" x14ac:dyDescent="0.3">
      <c r="D1045" s="16">
        <f>D1044</f>
        <v>131891.04987466265</v>
      </c>
      <c r="G1045" s="18">
        <v>0</v>
      </c>
    </row>
    <row r="1047" spans="4:12" x14ac:dyDescent="0.3">
      <c r="D1047" s="16">
        <f>$T$13</f>
        <v>46168.265481799586</v>
      </c>
      <c r="H1047" s="18" cm="1">
        <f t="array" ref="H1047">ABCCob($O$13,$P$13,$Q$13,$D1047/$AE$13)</f>
        <v>2.6629427440924208E-2</v>
      </c>
      <c r="I1047" s="18"/>
      <c r="J1047" s="18"/>
      <c r="K1047" s="18"/>
      <c r="L1047" s="18"/>
    </row>
    <row r="1048" spans="4:12" x14ac:dyDescent="0.3">
      <c r="D1048" s="16">
        <f>D1047</f>
        <v>46168.265481799586</v>
      </c>
      <c r="H1048" s="18">
        <v>0</v>
      </c>
      <c r="I1048" s="18"/>
      <c r="J1048" s="18"/>
      <c r="K1048" s="18"/>
      <c r="L1048" s="18"/>
    </row>
    <row r="1050" spans="4:12" x14ac:dyDescent="0.3">
      <c r="D1050" s="16">
        <f>$T$14</f>
        <v>0</v>
      </c>
      <c r="I1050" s="18" t="e" cm="1">
        <f t="array" ref="I1050">ABCCob($O$14,$P$14,$Q$14,$D1050/$AE$14)</f>
        <v>#VALUE!</v>
      </c>
      <c r="L1050" s="18"/>
    </row>
    <row r="1051" spans="4:12" x14ac:dyDescent="0.3">
      <c r="D1051" s="16">
        <f>D1050</f>
        <v>0</v>
      </c>
      <c r="I1051" s="18">
        <v>0</v>
      </c>
      <c r="L1051" s="18"/>
    </row>
    <row r="1054" spans="4:12" x14ac:dyDescent="0.3">
      <c r="D1054" s="16">
        <f>$T$15</f>
        <v>0</v>
      </c>
      <c r="J1054" s="18" t="e" cm="1">
        <f t="array" ref="J1054">ABCCob($O$15,$P$15,$Q$15,$D1054/$AE$15)</f>
        <v>#VALUE!</v>
      </c>
    </row>
    <row r="1055" spans="4:12" x14ac:dyDescent="0.3">
      <c r="D1055" s="16">
        <f>D1054</f>
        <v>0</v>
      </c>
      <c r="J1055" s="18">
        <v>0</v>
      </c>
    </row>
    <row r="1057" spans="4:12" x14ac:dyDescent="0.3">
      <c r="D1057" s="16">
        <f>$T$16</f>
        <v>0</v>
      </c>
      <c r="K1057" s="18" t="e" cm="1">
        <f t="array" ref="K1057">ABCCob($O$16,$P$16,$Q$16,$D1057/$AE$16)</f>
        <v>#VALUE!</v>
      </c>
    </row>
    <row r="1058" spans="4:12" x14ac:dyDescent="0.3">
      <c r="D1058" s="16">
        <f>D1057</f>
        <v>0</v>
      </c>
      <c r="K1058" s="18">
        <v>0</v>
      </c>
    </row>
    <row r="1061" spans="4:12" x14ac:dyDescent="0.3">
      <c r="D1061" s="16">
        <f>$T$17</f>
        <v>0</v>
      </c>
      <c r="L1061" s="18" t="e" cm="1">
        <f t="array" ref="L1061">ABCCob($O$17,$P$17,$Q$17,$D1061/$AE$17)</f>
        <v>#VALUE!</v>
      </c>
    </row>
    <row r="1062" spans="4:12" x14ac:dyDescent="0.3">
      <c r="D1062" s="16">
        <f>D1061</f>
        <v>0</v>
      </c>
      <c r="L1062" s="18">
        <v>0</v>
      </c>
    </row>
  </sheetData>
  <scenarios current="3" show="0" sqref="Z7:Z8">
    <scenario name="83,7 / 86,8 Opt4M 1,2 Mill" locked="1" count="6" user="Cesar Galiana (Annalect)" comment="Creado por Cesar Galiana (Annalect) el 03/04/2025_x000a_Modificado por Cesar Galiana (Annalect) el 03/04/2025">
      <inputCells r="T10" val="776095,057043579" numFmtId="3"/>
      <inputCells r="T11" val="245845,627599959" numFmtId="3"/>
      <inputCells r="T12" val="131891,049874663" numFmtId="3"/>
      <inputCells r="T13" val="46168,2654817996" numFmtId="3"/>
      <inputCells r="T14" val="0" numFmtId="3"/>
      <inputCells r="T15" val=""/>
    </scenario>
    <scenario name="84,4 / 88,1 Opt3M 1,2 Mill" locked="1" count="6" user="Cesar Galiana (Annalect)" comment="_x000a_Modificado por Cesar Galiana (Annalect) el 03/04/2025">
      <inputCells r="T10" val="672763,73330971" numFmtId="3"/>
      <inputCells r="T11" val="357768,080399657" numFmtId="3"/>
      <inputCells r="T12" val="169468,186290633" numFmtId="3"/>
      <inputCells r="T13" val="0" numFmtId="3"/>
      <inputCells r="T14" val="0" numFmtId="3"/>
      <inputCells r="T15" val=""/>
    </scenario>
    <scenario name="84,6 / 87,8 Opt2M 1,2 mill" locked="1" count="6" user="Cesar Galiana (Annalect)" comment="_x000a_Modificado por Cesar Galiana (Annalect) el 03/04/2025">
      <inputCells r="T10" val="670705,520318243" numFmtId="3"/>
      <inputCells r="T11" val="529294,479681757" numFmtId="3"/>
      <inputCells r="T12" val="0" numFmtId="3"/>
      <inputCells r="T13" val="0" numFmtId="3"/>
      <inputCells r="T14" val="0" numFmtId="3"/>
      <inputCells r="T15" val=""/>
    </scenario>
    <scenario name="84,0 / 87,8 Opt3M  Medio 4 70.000" locked="1" count="6" user="Cesar Galiana (Annalect)" comment="70.000 Medio4 y Resto Opt3M">
      <inputCells r="T10" val="644829,881322772" numFmtId="3"/>
      <inputCells r="T11" val="325101,969664887" numFmtId="3"/>
      <inputCells r="T12" val="160068,14901234" numFmtId="3"/>
      <inputCells r="T13" val="70000" numFmtId="3"/>
      <inputCells r="T14" val="0" numFmtId="3"/>
      <inputCells r="T15" val=""/>
    </scenario>
  </scenarios>
  <sortState xmlns:xlrd2="http://schemas.microsoft.com/office/spreadsheetml/2017/richdata2" ref="O11:V15">
    <sortCondition ref="V11:V15"/>
  </sortState>
  <phoneticPr fontId="10" type="noConversion"/>
  <conditionalFormatting sqref="U7:AC7">
    <cfRule type="containsErrors" dxfId="1" priority="2">
      <formula>ISERROR(U7)</formula>
    </cfRule>
  </conditionalFormatting>
  <conditionalFormatting sqref="AG10:AG17">
    <cfRule type="containsErrors" dxfId="0" priority="1">
      <formula>ISERROR(AG10)</formula>
    </cfRule>
  </conditionalFormatting>
  <pageMargins left="0.7" right="0.7" top="0.75" bottom="0.75" header="0.3" footer="0.3"/>
  <pageSetup paperSize="9" orientation="portrait" r:id="rId1"/>
  <headerFooter>
    <oddFooter>&amp;C_x000D_&amp;1#&amp;"Calibri"&amp;10&amp;K000000 Confidential - Not for Public Consumption or Distribution</oddFooter>
  </headerFooter>
  <ignoredErrors>
    <ignoredError sqref="AG14:AG17 U7:V7" evalError="1"/>
    <ignoredError sqref="T3" unlockedFormula="1"/>
    <ignoredError sqref="X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MOpt2M">
                <anchor moveWithCells="1" sizeWithCells="1">
                  <from>
                    <xdr:col>42</xdr:col>
                    <xdr:colOff>45720</xdr:colOff>
                    <xdr:row>9</xdr:row>
                    <xdr:rowOff>45720</xdr:rowOff>
                  </from>
                  <to>
                    <xdr:col>43</xdr:col>
                    <xdr:colOff>68580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Mopt3M">
                <anchor moveWithCells="1" sizeWithCells="1">
                  <from>
                    <xdr:col>42</xdr:col>
                    <xdr:colOff>83820</xdr:colOff>
                    <xdr:row>11</xdr:row>
                    <xdr:rowOff>152400</xdr:rowOff>
                  </from>
                  <to>
                    <xdr:col>43</xdr:col>
                    <xdr:colOff>106680</xdr:colOff>
                    <xdr:row>13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opt4M">
                <anchor moveWithCells="1" sizeWithCells="1">
                  <from>
                    <xdr:col>42</xdr:col>
                    <xdr:colOff>60960</xdr:colOff>
                    <xdr:row>14</xdr:row>
                    <xdr:rowOff>114300</xdr:rowOff>
                  </from>
                  <to>
                    <xdr:col>43</xdr:col>
                    <xdr:colOff>76200</xdr:colOff>
                    <xdr:row>18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opt5M">
                <anchor moveWithCells="1" sizeWithCells="1">
                  <from>
                    <xdr:col>43</xdr:col>
                    <xdr:colOff>426720</xdr:colOff>
                    <xdr:row>9</xdr:row>
                    <xdr:rowOff>7620</xdr:rowOff>
                  </from>
                  <to>
                    <xdr:col>44</xdr:col>
                    <xdr:colOff>655320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Mopt6M">
                <anchor moveWithCells="1" sizeWithCells="1">
                  <from>
                    <xdr:col>43</xdr:col>
                    <xdr:colOff>441960</xdr:colOff>
                    <xdr:row>11</xdr:row>
                    <xdr:rowOff>114300</xdr:rowOff>
                  </from>
                  <to>
                    <xdr:col>44</xdr:col>
                    <xdr:colOff>670560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10FA-ED81-483C-8107-F2B28C92F12C}">
  <sheetPr codeName="Hoja2">
    <outlinePr summaryBelow="0"/>
  </sheetPr>
  <dimension ref="B1:H14"/>
  <sheetViews>
    <sheetView workbookViewId="0"/>
  </sheetViews>
  <sheetFormatPr baseColWidth="10" defaultRowHeight="14.4" outlineLevelRow="1" outlineLevelCol="1" x14ac:dyDescent="0.3"/>
  <cols>
    <col min="2" max="2" width="13.44140625" customWidth="1"/>
    <col min="3" max="3" width="6.6640625" hidden="1" customWidth="1"/>
    <col min="4" max="6" width="28.88671875" bestFit="1" customWidth="1" outlineLevel="1"/>
    <col min="7" max="7" width="32" customWidth="1" outlineLevel="1"/>
    <col min="8" max="8" width="30.5546875" customWidth="1" outlineLevel="1"/>
  </cols>
  <sheetData>
    <row r="1" spans="2:8" ht="15" thickBot="1" x14ac:dyDescent="0.35"/>
    <row r="2" spans="2:8" ht="15.6" x14ac:dyDescent="0.3">
      <c r="B2" s="67" t="s">
        <v>98</v>
      </c>
      <c r="C2" s="67"/>
      <c r="D2" s="72"/>
      <c r="E2" s="72"/>
      <c r="F2" s="72"/>
      <c r="G2" s="72"/>
      <c r="H2" s="72"/>
    </row>
    <row r="3" spans="2:8" ht="27.75" customHeight="1" x14ac:dyDescent="0.3">
      <c r="B3" s="66"/>
      <c r="C3" s="66"/>
      <c r="D3" s="73" t="s">
        <v>100</v>
      </c>
      <c r="E3" s="73" t="s">
        <v>105</v>
      </c>
      <c r="F3" s="73" t="s">
        <v>108</v>
      </c>
      <c r="G3" s="73" t="s">
        <v>110</v>
      </c>
      <c r="H3" s="73" t="s">
        <v>106</v>
      </c>
    </row>
    <row r="4" spans="2:8" ht="40.799999999999997" outlineLevel="1" x14ac:dyDescent="0.3">
      <c r="B4" s="69"/>
      <c r="C4" s="69"/>
      <c r="E4" s="76" t="s">
        <v>104</v>
      </c>
      <c r="F4" s="76" t="s">
        <v>109</v>
      </c>
      <c r="G4" s="76" t="s">
        <v>109</v>
      </c>
      <c r="H4" s="76" t="s">
        <v>107</v>
      </c>
    </row>
    <row r="5" spans="2:8" x14ac:dyDescent="0.3">
      <c r="B5" s="70" t="s">
        <v>99</v>
      </c>
      <c r="C5" s="70"/>
      <c r="D5" s="68"/>
      <c r="E5" s="68"/>
      <c r="F5" s="68"/>
      <c r="G5" s="68"/>
      <c r="H5" s="68"/>
    </row>
    <row r="6" spans="2:8" outlineLevel="1" x14ac:dyDescent="0.3">
      <c r="B6" s="69" t="s">
        <v>111</v>
      </c>
      <c r="C6" s="69" t="s">
        <v>92</v>
      </c>
      <c r="D6" s="16">
        <v>776095.05704357906</v>
      </c>
      <c r="E6" s="74">
        <v>776095.05704357906</v>
      </c>
      <c r="F6" s="74">
        <v>672763.73330971005</v>
      </c>
      <c r="G6" s="74">
        <v>670705.52031824295</v>
      </c>
      <c r="H6" s="74">
        <v>644829.88132277201</v>
      </c>
    </row>
    <row r="7" spans="2:8" outlineLevel="1" x14ac:dyDescent="0.3">
      <c r="B7" s="69" t="s">
        <v>112</v>
      </c>
      <c r="C7" s="69" t="s">
        <v>93</v>
      </c>
      <c r="D7" s="16">
        <v>245845.627599959</v>
      </c>
      <c r="E7" s="74">
        <v>245845.627599959</v>
      </c>
      <c r="F7" s="74">
        <v>357768.08039965702</v>
      </c>
      <c r="G7" s="74">
        <v>529294.47968175705</v>
      </c>
      <c r="H7" s="74">
        <v>325101.969664887</v>
      </c>
    </row>
    <row r="8" spans="2:8" outlineLevel="1" x14ac:dyDescent="0.3">
      <c r="B8" s="69" t="s">
        <v>113</v>
      </c>
      <c r="C8" s="69" t="s">
        <v>94</v>
      </c>
      <c r="D8" s="16">
        <v>131891.049874663</v>
      </c>
      <c r="E8" s="74">
        <v>131891.049874663</v>
      </c>
      <c r="F8" s="74">
        <v>169468.18629063299</v>
      </c>
      <c r="G8" s="74">
        <v>0</v>
      </c>
      <c r="H8" s="74">
        <v>160068.14901234</v>
      </c>
    </row>
    <row r="9" spans="2:8" outlineLevel="1" x14ac:dyDescent="0.3">
      <c r="B9" s="69" t="s">
        <v>114</v>
      </c>
      <c r="C9" s="69" t="s">
        <v>95</v>
      </c>
      <c r="D9" s="16">
        <v>46168.265481799601</v>
      </c>
      <c r="E9" s="74">
        <v>46168.265481799601</v>
      </c>
      <c r="F9" s="74">
        <v>0</v>
      </c>
      <c r="G9" s="74">
        <v>0</v>
      </c>
      <c r="H9" s="74">
        <v>70000</v>
      </c>
    </row>
    <row r="10" spans="2:8" outlineLevel="1" x14ac:dyDescent="0.3">
      <c r="B10" s="69" t="s">
        <v>115</v>
      </c>
      <c r="C10" s="69" t="s">
        <v>96</v>
      </c>
      <c r="D10" s="16">
        <v>0</v>
      </c>
      <c r="E10" s="74">
        <v>0</v>
      </c>
      <c r="F10" s="74">
        <v>0</v>
      </c>
      <c r="G10" s="74">
        <v>0</v>
      </c>
      <c r="H10" s="74">
        <v>0</v>
      </c>
    </row>
    <row r="11" spans="2:8" outlineLevel="1" x14ac:dyDescent="0.3">
      <c r="B11" s="69" t="s">
        <v>116</v>
      </c>
      <c r="C11" s="69" t="s">
        <v>97</v>
      </c>
      <c r="E11" s="75"/>
      <c r="F11" s="75"/>
      <c r="G11" s="75"/>
      <c r="H11" s="75"/>
    </row>
    <row r="12" spans="2:8" x14ac:dyDescent="0.3">
      <c r="B12" s="70" t="s">
        <v>101</v>
      </c>
      <c r="C12" s="70"/>
      <c r="D12" s="68"/>
      <c r="E12" s="68"/>
      <c r="F12" s="68"/>
      <c r="G12" s="68"/>
      <c r="H12" s="68"/>
    </row>
    <row r="13" spans="2:8" outlineLevel="1" x14ac:dyDescent="0.3">
      <c r="B13" s="69" t="s">
        <v>51</v>
      </c>
      <c r="C13" s="69" t="s">
        <v>102</v>
      </c>
      <c r="D13" s="13">
        <v>0.83683572190882205</v>
      </c>
      <c r="E13" s="13">
        <v>0.83683572190882205</v>
      </c>
      <c r="F13" s="13">
        <v>0.84410329347178903</v>
      </c>
      <c r="G13" s="13">
        <v>0.84594330395842399</v>
      </c>
      <c r="H13" s="13">
        <v>0.84002914027625297</v>
      </c>
    </row>
    <row r="14" spans="2:8" ht="15" outlineLevel="1" thickBot="1" x14ac:dyDescent="0.35">
      <c r="B14" s="71" t="s">
        <v>117</v>
      </c>
      <c r="C14" s="71" t="s">
        <v>103</v>
      </c>
      <c r="D14" s="77">
        <v>0.86843171613797299</v>
      </c>
      <c r="E14" s="77">
        <v>0.86843171613797299</v>
      </c>
      <c r="F14" s="77">
        <v>0.88126005276942398</v>
      </c>
      <c r="G14" s="77">
        <v>0.87783085461003096</v>
      </c>
      <c r="H14" s="77">
        <v>0.87773512975032497</v>
      </c>
    </row>
  </sheetData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C094F-8A01-4832-AA28-B3506002CBC0}">
  <sheetPr codeName="Hoja4"/>
  <dimension ref="A1:AC44"/>
  <sheetViews>
    <sheetView workbookViewId="0"/>
  </sheetViews>
  <sheetFormatPr baseColWidth="10" defaultColWidth="8.88671875" defaultRowHeight="14.4" outlineLevelCol="1" x14ac:dyDescent="0.3"/>
  <cols>
    <col min="1" max="1" width="14.88671875" style="78" customWidth="1"/>
    <col min="2" max="2" width="21.6640625" style="78" customWidth="1"/>
    <col min="3" max="3" width="19.88671875" style="78" customWidth="1"/>
    <col min="4" max="4" width="12.44140625" style="78" customWidth="1"/>
    <col min="5" max="5" width="12.88671875" style="79" customWidth="1"/>
    <col min="6" max="7" width="11" style="79" customWidth="1"/>
    <col min="8" max="12" width="10.88671875" style="79" customWidth="1"/>
    <col min="13" max="13" width="12" style="79" customWidth="1"/>
    <col min="14" max="16" width="10.88671875" style="79" customWidth="1"/>
    <col min="17" max="18" width="8.88671875" style="79"/>
    <col min="19" max="28" width="8.88671875" style="78" hidden="1" customWidth="1" outlineLevel="1"/>
    <col min="29" max="29" width="8.88671875" style="78" collapsed="1"/>
    <col min="30" max="16384" width="8.88671875" style="78"/>
  </cols>
  <sheetData>
    <row r="1" spans="1:28" ht="36.75" customHeight="1" x14ac:dyDescent="0.3">
      <c r="B1" s="78" t="s">
        <v>13</v>
      </c>
      <c r="C1" s="78" t="s">
        <v>0</v>
      </c>
      <c r="E1" s="79" t="s">
        <v>118</v>
      </c>
      <c r="F1" s="80" t="s">
        <v>119</v>
      </c>
      <c r="G1" s="80" t="s">
        <v>120</v>
      </c>
      <c r="H1" s="79" t="s">
        <v>5</v>
      </c>
      <c r="I1" s="79" t="s">
        <v>63</v>
      </c>
      <c r="J1" s="79" t="s">
        <v>6</v>
      </c>
      <c r="K1" s="79" t="s">
        <v>121</v>
      </c>
      <c r="L1" s="79" t="s">
        <v>122</v>
      </c>
      <c r="M1" s="79" t="s">
        <v>123</v>
      </c>
      <c r="N1" s="79" t="s">
        <v>124</v>
      </c>
      <c r="O1" s="79" t="s">
        <v>125</v>
      </c>
      <c r="P1" s="85" t="s">
        <v>126</v>
      </c>
      <c r="Q1" s="85" t="s">
        <v>10</v>
      </c>
      <c r="R1" s="85" t="s">
        <v>11</v>
      </c>
      <c r="S1" s="81" t="s">
        <v>127</v>
      </c>
      <c r="T1" s="81" t="s">
        <v>128</v>
      </c>
      <c r="U1" s="81" t="s">
        <v>129</v>
      </c>
      <c r="V1" s="81" t="s">
        <v>130</v>
      </c>
      <c r="W1" s="81" t="s">
        <v>131</v>
      </c>
      <c r="X1" s="81" t="s">
        <v>132</v>
      </c>
      <c r="Y1" s="81" t="s">
        <v>133</v>
      </c>
      <c r="Z1" s="81" t="s">
        <v>134</v>
      </c>
      <c r="AA1" s="81" t="s">
        <v>10</v>
      </c>
      <c r="AB1" s="81" t="s">
        <v>135</v>
      </c>
    </row>
    <row r="2" spans="1:28" ht="15.6" x14ac:dyDescent="0.3">
      <c r="A2" s="96" t="s">
        <v>136</v>
      </c>
      <c r="B2" s="86" t="s">
        <v>48</v>
      </c>
      <c r="C2" s="86" t="s">
        <v>64</v>
      </c>
      <c r="D2" s="87">
        <f t="shared" ref="D2:D7" si="0">E2/E$2</f>
        <v>1</v>
      </c>
      <c r="E2" s="88">
        <v>41581.959000000003</v>
      </c>
      <c r="F2" s="88"/>
      <c r="G2" s="88"/>
      <c r="H2" s="82">
        <v>2.17</v>
      </c>
      <c r="I2" s="89">
        <f t="shared" ref="I2:I7" si="1">H2*(0.01*E2)</f>
        <v>902.32851030000006</v>
      </c>
      <c r="J2" s="90">
        <f>N2/(100*O2)</f>
        <v>2.3339643677169644</v>
      </c>
      <c r="K2" s="89">
        <f t="shared" ref="K2:K7" si="2">0.01*N2*E2</f>
        <v>46082.949308755764</v>
      </c>
      <c r="L2" s="89">
        <f t="shared" ref="L2:L7" si="3">O2*E2</f>
        <v>19744.495651333851</v>
      </c>
      <c r="M2" s="7">
        <v>100000</v>
      </c>
      <c r="N2" s="93">
        <f>M2/I2</f>
        <v>110.82438253752248</v>
      </c>
      <c r="O2" s="94" cm="1">
        <f t="array" ref="O2">ABCCob(P2,Q2,R2,N2)</f>
        <v>0.47483322397903016</v>
      </c>
      <c r="P2" s="82">
        <v>0.85804431891132105</v>
      </c>
      <c r="Q2" s="91">
        <v>0.10909691536253466</v>
      </c>
      <c r="R2" s="91">
        <v>-0.90968875314126785</v>
      </c>
      <c r="S2" s="83">
        <f t="shared" ref="S2:S7" si="4">O2</f>
        <v>0.47483322397903016</v>
      </c>
      <c r="T2" s="83">
        <f t="shared" ref="T2:T7" si="5">P2-S2</f>
        <v>0.38321109493229089</v>
      </c>
      <c r="U2" s="78">
        <f t="shared" ref="U2:U7" si="6">(H2/I2)/100</f>
        <v>2.4048891010642378E-5</v>
      </c>
      <c r="V2" s="83">
        <f t="shared" ref="V2:V7" si="7">P2-U2</f>
        <v>0.85802027002031045</v>
      </c>
      <c r="W2" s="78">
        <f t="shared" ref="W2:W7" si="8">N2/1000</f>
        <v>0.11082438253752248</v>
      </c>
      <c r="X2" s="78">
        <f t="shared" ref="X2:X7" si="9">(H2/I2)/1000</f>
        <v>2.4048891010642375E-6</v>
      </c>
      <c r="Y2" s="78">
        <f t="shared" ref="Y2:Y7" si="10">LN((S2*V2)/(U2*T2))</f>
        <v>10.696671755177853</v>
      </c>
      <c r="Z2" s="78">
        <f t="shared" ref="Z2:Z7" si="11">LN(W2/X2)</f>
        <v>10.73819829741786</v>
      </c>
      <c r="AA2" s="78">
        <f t="shared" ref="AA2:AA7" si="12">(W2^AB2)*(T2/S2)</f>
        <v>9.0204221524629147E-2</v>
      </c>
      <c r="AB2" s="78">
        <f t="shared" ref="AB2:AB7" si="13">Y2/Z2</f>
        <v>0.99613282032145067</v>
      </c>
    </row>
    <row r="3" spans="1:28" ht="15.6" x14ac:dyDescent="0.3">
      <c r="A3" s="86"/>
      <c r="B3" s="86"/>
      <c r="C3" s="86" t="s">
        <v>137</v>
      </c>
      <c r="D3" s="87">
        <f t="shared" si="0"/>
        <v>0.28969294111419808</v>
      </c>
      <c r="E3" s="88">
        <v>12046</v>
      </c>
      <c r="F3" s="88">
        <f>100*88.27/92.35</f>
        <v>95.582024905251771</v>
      </c>
      <c r="G3" s="88">
        <f>100*78.722/166.796</f>
        <v>47.196575457445022</v>
      </c>
      <c r="H3" s="90">
        <f>H$2/((E3/E$2)*G3*0.01)</f>
        <v>15.871257328433252</v>
      </c>
      <c r="I3" s="89">
        <f t="shared" si="1"/>
        <v>1911.8516577830696</v>
      </c>
      <c r="J3" s="90">
        <f t="shared" ref="J3" si="14">N3/(100*O3)</f>
        <v>2.441844447248914</v>
      </c>
      <c r="K3" s="89">
        <f t="shared" si="2"/>
        <v>13349.905120469959</v>
      </c>
      <c r="L3" s="89">
        <f t="shared" si="3"/>
        <v>5467.1398645030522</v>
      </c>
      <c r="M3" s="95">
        <f>N3*I3</f>
        <v>211879.77947714744</v>
      </c>
      <c r="N3" s="93">
        <f>N2</f>
        <v>110.82438253752248</v>
      </c>
      <c r="O3" s="94">
        <f>O$2*(F3*0.01)</f>
        <v>0.45385521040204652</v>
      </c>
      <c r="P3" s="84">
        <f>$P$2*F3*0.01</f>
        <v>0.82013613459991674</v>
      </c>
      <c r="Q3" s="92">
        <f>AA3</f>
        <v>9.1255803697651391E-2</v>
      </c>
      <c r="R3" s="92">
        <f>-1*AB3</f>
        <v>-0.99086401398386781</v>
      </c>
      <c r="S3" s="83">
        <f t="shared" si="4"/>
        <v>0.45385521040204652</v>
      </c>
      <c r="T3" s="83">
        <f t="shared" si="5"/>
        <v>0.36628092419787023</v>
      </c>
      <c r="U3" s="78">
        <f t="shared" si="6"/>
        <v>8.3015108749792446E-5</v>
      </c>
      <c r="V3" s="83">
        <f t="shared" si="7"/>
        <v>0.82005311949116699</v>
      </c>
      <c r="W3" s="78">
        <f t="shared" si="8"/>
        <v>0.11082438253752248</v>
      </c>
      <c r="X3" s="78">
        <f t="shared" si="9"/>
        <v>8.301510874979245E-6</v>
      </c>
      <c r="Y3" s="78">
        <f t="shared" si="10"/>
        <v>9.4124794085684833</v>
      </c>
      <c r="Z3" s="78">
        <f t="shared" si="11"/>
        <v>9.4992645567222382</v>
      </c>
      <c r="AA3" s="78">
        <f t="shared" si="12"/>
        <v>9.1255803697651391E-2</v>
      </c>
      <c r="AB3" s="78">
        <f t="shared" si="13"/>
        <v>0.99086401398386781</v>
      </c>
    </row>
    <row r="4" spans="1:28" ht="15.6" x14ac:dyDescent="0.3">
      <c r="A4" s="86"/>
      <c r="B4" s="86"/>
      <c r="C4" s="86" t="s">
        <v>138</v>
      </c>
      <c r="D4" s="87">
        <f t="shared" si="0"/>
        <v>0.23344258504030557</v>
      </c>
      <c r="E4" s="88">
        <v>9707</v>
      </c>
      <c r="F4" s="88">
        <f>100*85.81/92.35</f>
        <v>92.918245804006503</v>
      </c>
      <c r="G4" s="88">
        <f>100*60.415/166.796</f>
        <v>36.220892587352218</v>
      </c>
      <c r="H4" s="90">
        <f>H$2/((E4/E$2)*G4*0.01)</f>
        <v>25.663772792424734</v>
      </c>
      <c r="I4" s="89">
        <f t="shared" si="1"/>
        <v>2491.1824249606689</v>
      </c>
      <c r="J4" s="90">
        <f t="shared" ref="J4" si="15">N4/(100*O4)</f>
        <v>2.5118472131297245</v>
      </c>
      <c r="K4" s="89">
        <f t="shared" si="2"/>
        <v>10757.722812917309</v>
      </c>
      <c r="L4" s="89">
        <f t="shared" si="3"/>
        <v>4282.7934584099739</v>
      </c>
      <c r="M4" s="95">
        <f>N4*I4</f>
        <v>276083.75403459405</v>
      </c>
      <c r="N4" s="93">
        <f>N3</f>
        <v>110.82438253752248</v>
      </c>
      <c r="O4" s="94">
        <f>O$2*(F4*0.01)</f>
        <v>0.44120670221592401</v>
      </c>
      <c r="P4" s="84">
        <f>$P$2*F4*0.01</f>
        <v>0.79727972935333469</v>
      </c>
      <c r="Q4" s="92">
        <f>AA4</f>
        <v>9.1912612841767605E-2</v>
      </c>
      <c r="R4" s="92">
        <f>-1*AB4</f>
        <v>-0.98760387896652635</v>
      </c>
      <c r="S4" s="83">
        <f t="shared" si="4"/>
        <v>0.44120670221592401</v>
      </c>
      <c r="T4" s="83">
        <f t="shared" si="5"/>
        <v>0.35607302713741068</v>
      </c>
      <c r="U4" s="78">
        <f t="shared" si="6"/>
        <v>1.0301844030081384E-4</v>
      </c>
      <c r="V4" s="83">
        <f t="shared" si="7"/>
        <v>0.79717671091303388</v>
      </c>
      <c r="W4" s="78">
        <f t="shared" si="8"/>
        <v>0.11082438253752248</v>
      </c>
      <c r="X4" s="78">
        <f t="shared" si="9"/>
        <v>1.0301844030081385E-5</v>
      </c>
      <c r="Y4" s="78">
        <f t="shared" si="10"/>
        <v>9.1683012849551755</v>
      </c>
      <c r="Z4" s="78">
        <f t="shared" si="11"/>
        <v>9.2833791768307989</v>
      </c>
      <c r="AA4" s="78">
        <f t="shared" si="12"/>
        <v>9.1912612841767605E-2</v>
      </c>
      <c r="AB4" s="78">
        <f t="shared" si="13"/>
        <v>0.98760387896652635</v>
      </c>
    </row>
    <row r="5" spans="1:28" ht="15.6" x14ac:dyDescent="0.3">
      <c r="A5" s="86"/>
      <c r="B5" s="86"/>
      <c r="C5" s="86" t="s">
        <v>139</v>
      </c>
      <c r="D5" s="87">
        <f t="shared" si="0"/>
        <v>0.46601941000422803</v>
      </c>
      <c r="E5" s="88">
        <v>19378</v>
      </c>
      <c r="F5" s="88">
        <f>100*94.25/92.35</f>
        <v>102.05739036275041</v>
      </c>
      <c r="G5" s="88">
        <f>100*208.706/166.796</f>
        <v>125.12650183457636</v>
      </c>
      <c r="H5" s="90">
        <f>H$2/((E5/E$2)*G5*0.01)</f>
        <v>3.72140061435148</v>
      </c>
      <c r="I5" s="89">
        <f t="shared" si="1"/>
        <v>721.13301104902973</v>
      </c>
      <c r="J5" s="90">
        <f t="shared" ref="J5" si="16">N5/(100*O5)</f>
        <v>2.2869136271476034</v>
      </c>
      <c r="K5" s="89">
        <f t="shared" si="2"/>
        <v>21475.548848121107</v>
      </c>
      <c r="L5" s="89">
        <f t="shared" si="3"/>
        <v>9390.6252484519464</v>
      </c>
      <c r="M5" s="95">
        <f>N5*I5</f>
        <v>79919.120676933104</v>
      </c>
      <c r="N5" s="93">
        <f>N4</f>
        <v>110.82438253752248</v>
      </c>
      <c r="O5" s="94">
        <f>O$2*(F5*0.01)</f>
        <v>0.48460239696831181</v>
      </c>
      <c r="P5" s="84">
        <f>$P$2*F5*0.01</f>
        <v>0.87569764003673001</v>
      </c>
      <c r="Q5" s="92">
        <f>AA5</f>
        <v>8.9859102654231582E-2</v>
      </c>
      <c r="R5" s="92">
        <f>-1*AB5</f>
        <v>-0.99787538577716473</v>
      </c>
      <c r="S5" s="83">
        <f t="shared" si="4"/>
        <v>0.48460239696831181</v>
      </c>
      <c r="T5" s="83">
        <f t="shared" si="5"/>
        <v>0.3910952430684182</v>
      </c>
      <c r="U5" s="78">
        <f t="shared" si="6"/>
        <v>5.1604912787697399E-5</v>
      </c>
      <c r="V5" s="83">
        <f t="shared" si="7"/>
        <v>0.87564603512394235</v>
      </c>
      <c r="W5" s="78">
        <f t="shared" si="8"/>
        <v>0.11082438253752248</v>
      </c>
      <c r="X5" s="78">
        <f t="shared" si="9"/>
        <v>5.1604912787697394E-6</v>
      </c>
      <c r="Y5" s="78">
        <f t="shared" si="10"/>
        <v>9.9534779776674149</v>
      </c>
      <c r="Z5" s="78">
        <f t="shared" si="11"/>
        <v>9.9746703040635207</v>
      </c>
      <c r="AA5" s="78">
        <f t="shared" si="12"/>
        <v>8.9859102654231582E-2</v>
      </c>
      <c r="AB5" s="78">
        <f t="shared" si="13"/>
        <v>0.99787538577716473</v>
      </c>
    </row>
    <row r="6" spans="1:28" ht="15.6" x14ac:dyDescent="0.3">
      <c r="A6" s="86"/>
      <c r="B6" s="86"/>
      <c r="C6" s="86" t="s">
        <v>140</v>
      </c>
      <c r="D6" s="87">
        <f t="shared" si="0"/>
        <v>0.46005528503358872</v>
      </c>
      <c r="E6" s="88">
        <v>19130</v>
      </c>
      <c r="F6" s="88">
        <f>100*90/92.35</f>
        <v>97.455332972387666</v>
      </c>
      <c r="G6" s="88">
        <f>100*86.095/166.796</f>
        <v>51.616945250485628</v>
      </c>
      <c r="H6" s="90">
        <f>H$2/((E6/E$2)*G6*0.01)</f>
        <v>9.138131655403015</v>
      </c>
      <c r="I6" s="89">
        <f t="shared" si="1"/>
        <v>1748.1245856785968</v>
      </c>
      <c r="J6" s="90">
        <f t="shared" ref="J6" si="17">N6/(100*O6)</f>
        <v>2.3949067706517964</v>
      </c>
      <c r="K6" s="89">
        <f t="shared" si="2"/>
        <v>21200.704379428054</v>
      </c>
      <c r="L6" s="89">
        <f t="shared" si="3"/>
        <v>8852.4132292874529</v>
      </c>
      <c r="M6" s="95">
        <f>N6*I6</f>
        <v>193734.8278064928</v>
      </c>
      <c r="N6" s="93">
        <f>N5</f>
        <v>110.82438253752248</v>
      </c>
      <c r="O6" s="94">
        <f>O$2*(F6*0.01)</f>
        <v>0.46275029949228713</v>
      </c>
      <c r="P6" s="84">
        <f>$P$2*F6*0.01</f>
        <v>0.83620994804568383</v>
      </c>
      <c r="Q6" s="92">
        <f>AA6</f>
        <v>9.077998714337146E-2</v>
      </c>
      <c r="R6" s="92">
        <f>-1*AB6</f>
        <v>-0.99324046505831909</v>
      </c>
      <c r="S6" s="83">
        <f t="shared" si="4"/>
        <v>0.46275029949228713</v>
      </c>
      <c r="T6" s="83">
        <f t="shared" si="5"/>
        <v>0.37345964855339669</v>
      </c>
      <c r="U6" s="78">
        <f t="shared" si="6"/>
        <v>5.2273915316257188E-5</v>
      </c>
      <c r="V6" s="83">
        <f t="shared" si="7"/>
        <v>0.83615767413036757</v>
      </c>
      <c r="W6" s="78">
        <f t="shared" si="8"/>
        <v>0.11082438253752248</v>
      </c>
      <c r="X6" s="78">
        <f t="shared" si="9"/>
        <v>5.2273915316257185E-6</v>
      </c>
      <c r="Y6" s="78">
        <f t="shared" si="10"/>
        <v>9.8944526200917</v>
      </c>
      <c r="Z6" s="78">
        <f t="shared" si="11"/>
        <v>9.9617896855528709</v>
      </c>
      <c r="AA6" s="78">
        <f t="shared" si="12"/>
        <v>9.077998714337146E-2</v>
      </c>
      <c r="AB6" s="78">
        <f t="shared" si="13"/>
        <v>0.99324046505831909</v>
      </c>
    </row>
    <row r="7" spans="1:28" ht="15.6" x14ac:dyDescent="0.3">
      <c r="A7" s="86"/>
      <c r="B7" s="86"/>
      <c r="C7" s="86" t="s">
        <v>141</v>
      </c>
      <c r="D7" s="87">
        <f t="shared" si="0"/>
        <v>0.13859375889433204</v>
      </c>
      <c r="E7" s="88">
        <v>5763</v>
      </c>
      <c r="F7" s="88">
        <f>100*86.82/92.35</f>
        <v>94.011911207363298</v>
      </c>
      <c r="G7" s="88">
        <f>100*48.106/166.796</f>
        <v>28.841219213890025</v>
      </c>
      <c r="H7" s="90">
        <f>H$2/((E7/E$2)*G7*0.01)</f>
        <v>54.287825287263736</v>
      </c>
      <c r="I7" s="89">
        <f t="shared" si="1"/>
        <v>3128.6073713050091</v>
      </c>
      <c r="J7" s="90">
        <f t="shared" ref="J7" si="18">N7/(100*O7)</f>
        <v>2.482626230806976</v>
      </c>
      <c r="K7" s="89">
        <f t="shared" si="2"/>
        <v>6386.8091656374208</v>
      </c>
      <c r="L7" s="89">
        <f t="shared" si="3"/>
        <v>2572.6019834896342</v>
      </c>
      <c r="M7" s="95">
        <f>N7*I7</f>
        <v>346725.98012721899</v>
      </c>
      <c r="N7" s="93">
        <f>N6</f>
        <v>110.82438253752248</v>
      </c>
      <c r="O7" s="94">
        <f>O$2*(F7*0.01)</f>
        <v>0.4463997889102263</v>
      </c>
      <c r="P7" s="84">
        <f>$P$2*F7*0.01</f>
        <v>0.80666386321473627</v>
      </c>
      <c r="Q7" s="92">
        <f>AA7</f>
        <v>9.179379507216677E-2</v>
      </c>
      <c r="R7" s="92">
        <f>-1*AB7</f>
        <v>-0.98819191274872065</v>
      </c>
      <c r="S7" s="83">
        <f t="shared" si="4"/>
        <v>0.4463997889102263</v>
      </c>
      <c r="T7" s="83">
        <f t="shared" si="5"/>
        <v>0.36026407430450996</v>
      </c>
      <c r="U7" s="78">
        <f t="shared" si="6"/>
        <v>1.7352073572791948E-4</v>
      </c>
      <c r="V7" s="83">
        <f t="shared" si="7"/>
        <v>0.8064903424790083</v>
      </c>
      <c r="W7" s="78">
        <f t="shared" si="8"/>
        <v>0.11082438253752248</v>
      </c>
      <c r="X7" s="78">
        <f t="shared" si="9"/>
        <v>1.7352073572791948E-5</v>
      </c>
      <c r="Y7" s="78">
        <f t="shared" si="10"/>
        <v>8.6585277312600457</v>
      </c>
      <c r="Z7" s="78">
        <f t="shared" si="11"/>
        <v>8.7619900745552375</v>
      </c>
      <c r="AA7" s="78">
        <f t="shared" si="12"/>
        <v>9.179379507216677E-2</v>
      </c>
      <c r="AB7" s="78">
        <f t="shared" si="13"/>
        <v>0.98819191274872065</v>
      </c>
    </row>
    <row r="44" ht="13.2" customHeight="1" x14ac:dyDescent="0.3"/>
  </sheetData>
  <sheetProtection formatCells="0" insertRows="0" selectLockedCells="1"/>
  <phoneticPr fontId="10" type="noConversion"/>
  <pageMargins left="0.70000000000000007" right="0.70000000000000007" top="0.75" bottom="0.75" header="0.30000000000000004" footer="0.30000000000000004"/>
  <pageSetup paperSize="9" fitToWidth="0" fitToHeight="0" orientation="portrait" horizontalDpi="90" verticalDpi="90" r:id="rId1"/>
  <headerFooter>
    <oddFooter>&amp;C_x000D_&amp;1#&amp;"Calibri"&amp;10&amp;K000000 Confidential - Not for Public Consumption or Distribution</oddFooter>
  </headerFooter>
  <ignoredErrors>
    <ignoredError sqref="I2 J2:L2 N2 O2 D2:D3 P3:R3 O3 M3 N3 H3 J3:L3 I3 F4:R4 F3:G3 F5:G6 H5:R6 D4:D6 D7:R7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267C5-4314-4F65-9008-57FF4F8599B5}">
  <sheetPr codeName="Hoja5"/>
  <dimension ref="A1:AC44"/>
  <sheetViews>
    <sheetView workbookViewId="0">
      <selection activeCell="H7" sqref="H7"/>
    </sheetView>
  </sheetViews>
  <sheetFormatPr baseColWidth="10" defaultColWidth="8.88671875" defaultRowHeight="14.4" outlineLevelCol="1" x14ac:dyDescent="0.3"/>
  <cols>
    <col min="1" max="1" width="14.88671875" style="78" customWidth="1"/>
    <col min="2" max="2" width="21.6640625" style="78" customWidth="1"/>
    <col min="3" max="3" width="19.88671875" style="78" customWidth="1"/>
    <col min="4" max="4" width="12.44140625" style="78" customWidth="1"/>
    <col min="5" max="5" width="12.88671875" style="79" customWidth="1"/>
    <col min="6" max="7" width="11" style="79" customWidth="1"/>
    <col min="8" max="12" width="10.88671875" style="79" customWidth="1"/>
    <col min="13" max="13" width="12" style="79" customWidth="1"/>
    <col min="14" max="16" width="10.88671875" style="79" customWidth="1"/>
    <col min="17" max="18" width="8.88671875" style="79"/>
    <col min="19" max="28" width="8.88671875" style="78" hidden="1" customWidth="1" outlineLevel="1"/>
    <col min="29" max="29" width="8.88671875" style="78" collapsed="1"/>
    <col min="30" max="16384" width="8.88671875" style="78"/>
  </cols>
  <sheetData>
    <row r="1" spans="1:28" ht="36.75" customHeight="1" x14ac:dyDescent="0.3">
      <c r="B1" s="78" t="s">
        <v>13</v>
      </c>
      <c r="C1" s="78" t="s">
        <v>0</v>
      </c>
      <c r="E1" s="79" t="s">
        <v>118</v>
      </c>
      <c r="F1" s="80" t="s">
        <v>119</v>
      </c>
      <c r="G1" s="80" t="s">
        <v>120</v>
      </c>
      <c r="H1" s="79" t="s">
        <v>5</v>
      </c>
      <c r="I1" s="79" t="s">
        <v>63</v>
      </c>
      <c r="J1" s="79" t="s">
        <v>6</v>
      </c>
      <c r="K1" s="79" t="s">
        <v>121</v>
      </c>
      <c r="L1" s="79" t="s">
        <v>122</v>
      </c>
      <c r="M1" s="79" t="s">
        <v>123</v>
      </c>
      <c r="N1" s="79" t="s">
        <v>124</v>
      </c>
      <c r="O1" s="79" t="s">
        <v>125</v>
      </c>
      <c r="P1" s="85" t="s">
        <v>126</v>
      </c>
      <c r="Q1" s="85" t="s">
        <v>10</v>
      </c>
      <c r="R1" s="85" t="s">
        <v>11</v>
      </c>
      <c r="S1" s="81" t="s">
        <v>127</v>
      </c>
      <c r="T1" s="81" t="s">
        <v>128</v>
      </c>
      <c r="U1" s="81" t="s">
        <v>129</v>
      </c>
      <c r="V1" s="81" t="s">
        <v>130</v>
      </c>
      <c r="W1" s="81" t="s">
        <v>131</v>
      </c>
      <c r="X1" s="81" t="s">
        <v>132</v>
      </c>
      <c r="Y1" s="81" t="s">
        <v>133</v>
      </c>
      <c r="Z1" s="81" t="s">
        <v>134</v>
      </c>
      <c r="AA1" s="81" t="s">
        <v>10</v>
      </c>
      <c r="AB1" s="81" t="s">
        <v>135</v>
      </c>
    </row>
    <row r="2" spans="1:28" ht="15.6" x14ac:dyDescent="0.3">
      <c r="A2" s="86" t="s">
        <v>136</v>
      </c>
      <c r="B2" s="86" t="s">
        <v>38</v>
      </c>
      <c r="C2" s="86" t="s">
        <v>64</v>
      </c>
      <c r="D2" s="87">
        <f t="shared" ref="D2:D7" si="0">E2/E$2</f>
        <v>1</v>
      </c>
      <c r="E2" s="88">
        <v>41581.959000000003</v>
      </c>
      <c r="F2" s="88"/>
      <c r="G2" s="88"/>
      <c r="H2" s="82">
        <v>23</v>
      </c>
      <c r="I2" s="89">
        <f t="shared" ref="I2:I7" si="1">H2*(0.01*E2)</f>
        <v>9563.8505700000023</v>
      </c>
      <c r="J2" s="90">
        <f>N2/(100*O2)</f>
        <v>1.2907351018152167</v>
      </c>
      <c r="K2" s="89">
        <f t="shared" ref="K2:K7" si="2">0.01*N2*E2</f>
        <v>4347.8260869565211</v>
      </c>
      <c r="L2" s="89">
        <f t="shared" ref="L2:L7" si="3">O2*E2</f>
        <v>3368.4882985222803</v>
      </c>
      <c r="M2" s="7">
        <v>100000</v>
      </c>
      <c r="N2" s="93">
        <f>M2/I2</f>
        <v>10.45603956984451</v>
      </c>
      <c r="O2" s="94" cm="1">
        <f t="array" ref="O2">ABCCob(P2,Q2,R2,N2)</f>
        <v>8.1008407961786502E-2</v>
      </c>
      <c r="P2" s="82">
        <v>0.46781280819586735</v>
      </c>
      <c r="Q2" s="91">
        <v>2.1613422111096316E-2</v>
      </c>
      <c r="R2" s="91">
        <v>-1.183580214792356</v>
      </c>
      <c r="S2" s="83">
        <f t="shared" ref="S2:S7" si="4">O2</f>
        <v>8.1008407961786502E-2</v>
      </c>
      <c r="T2" s="83">
        <f t="shared" ref="T2:T7" si="5">P2-S2</f>
        <v>0.38680440023408086</v>
      </c>
      <c r="U2" s="78">
        <f t="shared" ref="U2:U7" si="6">(H2/I2)/100</f>
        <v>2.4048891010642378E-5</v>
      </c>
      <c r="V2" s="83">
        <f t="shared" ref="V2:V7" si="7">P2-U2</f>
        <v>0.46778875930485669</v>
      </c>
      <c r="W2" s="78">
        <f t="shared" ref="W2:W7" si="8">N2/1000</f>
        <v>1.045603956984451E-2</v>
      </c>
      <c r="X2" s="78">
        <f t="shared" ref="X2:X7" si="9">(H2/I2)/1000</f>
        <v>2.4048891010642375E-6</v>
      </c>
      <c r="Y2" s="78">
        <f t="shared" ref="Y2:Y7" si="10">LN((S2*V2)/(U2*T2))</f>
        <v>8.3123170321057742</v>
      </c>
      <c r="Z2" s="78">
        <f t="shared" ref="Z2:Z7" si="11">LN(W2/X2)</f>
        <v>8.3774312490410789</v>
      </c>
      <c r="AA2" s="78">
        <f t="shared" ref="AA2:AA7" si="12">(W2^AB2)*(T2/S2)</f>
        <v>5.1727697161434008E-2</v>
      </c>
      <c r="AB2" s="78">
        <f t="shared" ref="AB2:AB7" si="13">Y2/Z2</f>
        <v>0.99222742449330659</v>
      </c>
    </row>
    <row r="3" spans="1:28" ht="15.6" x14ac:dyDescent="0.3">
      <c r="A3" s="86"/>
      <c r="B3" s="86"/>
      <c r="C3" s="86" t="s">
        <v>137</v>
      </c>
      <c r="D3" s="87">
        <f t="shared" si="0"/>
        <v>0.28971699000520873</v>
      </c>
      <c r="E3" s="88">
        <v>12047</v>
      </c>
      <c r="F3" s="88">
        <v>125</v>
      </c>
      <c r="G3" s="88">
        <v>118</v>
      </c>
      <c r="H3" s="90">
        <f>H$2/((E3/E$2)*G3*0.01)</f>
        <v>67.277812817875741</v>
      </c>
      <c r="I3" s="89">
        <f t="shared" si="1"/>
        <v>8104.9581101694903</v>
      </c>
      <c r="J3" s="90">
        <f t="shared" ref="J3:J7" si="14">N3/(100*O3)</f>
        <v>1.0325880814521733</v>
      </c>
      <c r="K3" s="89">
        <f t="shared" si="2"/>
        <v>1259.6390869791683</v>
      </c>
      <c r="L3" s="89">
        <f t="shared" si="3"/>
        <v>1219.8853633945525</v>
      </c>
      <c r="M3" s="95">
        <f>N3*I3</f>
        <v>84745.762711864372</v>
      </c>
      <c r="N3" s="93">
        <f>N2</f>
        <v>10.45603956984451</v>
      </c>
      <c r="O3" s="94">
        <f>O$2*(F3*0.01)</f>
        <v>0.10126050995223312</v>
      </c>
      <c r="P3" s="84">
        <f>$P$2*F3*0.01</f>
        <v>0.58476601024483421</v>
      </c>
      <c r="Q3" s="92">
        <f>AA3</f>
        <v>4.5134399447297323E-2</v>
      </c>
      <c r="R3" s="92">
        <f>-1*AB3</f>
        <v>-1.0221246760606495</v>
      </c>
      <c r="S3" s="83">
        <f t="shared" si="4"/>
        <v>0.10126050995223312</v>
      </c>
      <c r="T3" s="83">
        <f t="shared" si="5"/>
        <v>0.48350550029260109</v>
      </c>
      <c r="U3" s="78">
        <f t="shared" si="6"/>
        <v>8.3008217813563547E-5</v>
      </c>
      <c r="V3" s="83">
        <f t="shared" si="7"/>
        <v>0.58468300202702062</v>
      </c>
      <c r="W3" s="78">
        <f t="shared" si="8"/>
        <v>1.045603956984451E-2</v>
      </c>
      <c r="X3" s="78">
        <f t="shared" si="9"/>
        <v>8.3008217813563547E-6</v>
      </c>
      <c r="Y3" s="78">
        <f t="shared" si="10"/>
        <v>7.296519301546696</v>
      </c>
      <c r="Z3" s="78">
        <f t="shared" si="11"/>
        <v>7.1385805200086425</v>
      </c>
      <c r="AA3" s="78">
        <f t="shared" si="12"/>
        <v>4.5134399447297323E-2</v>
      </c>
      <c r="AB3" s="78">
        <f t="shared" si="13"/>
        <v>1.0221246760606495</v>
      </c>
    </row>
    <row r="4" spans="1:28" ht="15.6" x14ac:dyDescent="0.3">
      <c r="A4" s="86"/>
      <c r="B4" s="86"/>
      <c r="C4" s="86" t="s">
        <v>138</v>
      </c>
      <c r="D4" s="87">
        <f t="shared" si="0"/>
        <v>0.24371146150184986</v>
      </c>
      <c r="E4" s="88">
        <v>10134</v>
      </c>
      <c r="F4" s="88">
        <v>138</v>
      </c>
      <c r="G4" s="88">
        <v>137</v>
      </c>
      <c r="H4" s="90">
        <f>H$2/((E4/E$2)*G4*0.01)</f>
        <v>68.88605510970514</v>
      </c>
      <c r="I4" s="89">
        <f t="shared" si="1"/>
        <v>6980.9128248175193</v>
      </c>
      <c r="J4" s="90">
        <f t="shared" si="14"/>
        <v>0.93531529117044665</v>
      </c>
      <c r="K4" s="89">
        <f t="shared" si="2"/>
        <v>1059.6150500080428</v>
      </c>
      <c r="L4" s="89">
        <f t="shared" si="3"/>
        <v>1132.8961046729473</v>
      </c>
      <c r="M4" s="95">
        <f>N4*I4</f>
        <v>72992.70072992699</v>
      </c>
      <c r="N4" s="93">
        <f>N3</f>
        <v>10.45603956984451</v>
      </c>
      <c r="O4" s="94">
        <f>O$2*(F4*0.01)</f>
        <v>0.11179160298726538</v>
      </c>
      <c r="P4" s="84">
        <f>$P$2*F4*0.01</f>
        <v>0.64558167531029698</v>
      </c>
      <c r="Q4" s="92">
        <f>AA4</f>
        <v>4.219782931705051E-2</v>
      </c>
      <c r="R4" s="92">
        <f>-1*AB4</f>
        <v>-1.0368763035601665</v>
      </c>
      <c r="S4" s="83">
        <f t="shared" si="4"/>
        <v>0.11179160298726538</v>
      </c>
      <c r="T4" s="83">
        <f t="shared" si="5"/>
        <v>0.53379007232303155</v>
      </c>
      <c r="U4" s="78">
        <f t="shared" si="6"/>
        <v>9.8677718571146627E-5</v>
      </c>
      <c r="V4" s="83">
        <f t="shared" si="7"/>
        <v>0.64548299759172578</v>
      </c>
      <c r="W4" s="78">
        <f t="shared" si="8"/>
        <v>1.045603956984451E-2</v>
      </c>
      <c r="X4" s="78">
        <f t="shared" si="9"/>
        <v>9.8677718571146633E-6</v>
      </c>
      <c r="Y4" s="78">
        <f t="shared" si="10"/>
        <v>7.2225287888644836</v>
      </c>
      <c r="Z4" s="78">
        <f t="shared" si="11"/>
        <v>6.9656609607776456</v>
      </c>
      <c r="AA4" s="78">
        <f t="shared" si="12"/>
        <v>4.219782931705051E-2</v>
      </c>
      <c r="AB4" s="78">
        <f t="shared" si="13"/>
        <v>1.0368763035601665</v>
      </c>
    </row>
    <row r="5" spans="1:28" ht="15.6" x14ac:dyDescent="0.3">
      <c r="A5" s="86"/>
      <c r="B5" s="86"/>
      <c r="C5" s="86" t="s">
        <v>139</v>
      </c>
      <c r="D5" s="87">
        <f t="shared" si="0"/>
        <v>0.46592321444018542</v>
      </c>
      <c r="E5" s="88">
        <v>19374</v>
      </c>
      <c r="F5" s="88">
        <v>88</v>
      </c>
      <c r="G5" s="88">
        <v>90</v>
      </c>
      <c r="H5" s="90">
        <f>H$2/((E5/E$2)*G5*0.01)</f>
        <v>54.849285812601089</v>
      </c>
      <c r="I5" s="89">
        <f t="shared" si="1"/>
        <v>10626.500633333335</v>
      </c>
      <c r="J5" s="90">
        <f t="shared" si="14"/>
        <v>1.4667444338809279</v>
      </c>
      <c r="K5" s="89">
        <f t="shared" si="2"/>
        <v>2025.7531062616756</v>
      </c>
      <c r="L5" s="89">
        <f t="shared" si="3"/>
        <v>1381.1220683494537</v>
      </c>
      <c r="M5" s="95">
        <f>N5*I5</f>
        <v>111111.11111111109</v>
      </c>
      <c r="N5" s="93">
        <f>N4</f>
        <v>10.45603956984451</v>
      </c>
      <c r="O5" s="94">
        <f>O$2*(F5*0.01)</f>
        <v>7.1287399006372126E-2</v>
      </c>
      <c r="P5" s="84">
        <f>$P$2*F5*0.01</f>
        <v>0.41167527121236325</v>
      </c>
      <c r="Q5" s="92">
        <f>AA5</f>
        <v>5.6045571451529913E-2</v>
      </c>
      <c r="R5" s="92">
        <f>-1*AB5</f>
        <v>-0.97464811484823277</v>
      </c>
      <c r="S5" s="83">
        <f t="shared" si="4"/>
        <v>7.1287399006372126E-2</v>
      </c>
      <c r="T5" s="83">
        <f t="shared" si="5"/>
        <v>0.34038787220599109</v>
      </c>
      <c r="U5" s="78">
        <f t="shared" si="6"/>
        <v>5.1615567255084132E-5</v>
      </c>
      <c r="V5" s="83">
        <f t="shared" si="7"/>
        <v>0.41162365564510817</v>
      </c>
      <c r="W5" s="78">
        <f t="shared" si="8"/>
        <v>1.045603956984451E-2</v>
      </c>
      <c r="X5" s="78">
        <f t="shared" si="9"/>
        <v>5.1615567255084132E-6</v>
      </c>
      <c r="Y5" s="78">
        <f t="shared" si="10"/>
        <v>7.4206752475007569</v>
      </c>
      <c r="Z5" s="78">
        <f t="shared" si="11"/>
        <v>7.6136968147281205</v>
      </c>
      <c r="AA5" s="78">
        <f t="shared" si="12"/>
        <v>5.6045571451529913E-2</v>
      </c>
      <c r="AB5" s="78">
        <f t="shared" si="13"/>
        <v>0.97464811484823277</v>
      </c>
    </row>
    <row r="6" spans="1:28" ht="15.6" x14ac:dyDescent="0.3">
      <c r="A6" s="86"/>
      <c r="B6" s="86"/>
      <c r="C6" s="86" t="s">
        <v>140</v>
      </c>
      <c r="D6" s="87">
        <f t="shared" si="0"/>
        <v>0.49381992801253061</v>
      </c>
      <c r="E6" s="88">
        <v>20534</v>
      </c>
      <c r="F6" s="88">
        <v>127</v>
      </c>
      <c r="G6" s="88">
        <v>124</v>
      </c>
      <c r="H6" s="90">
        <f>H$2/((E6/E$2)*G6*0.01)</f>
        <v>37.561033981406133</v>
      </c>
      <c r="I6" s="89">
        <f t="shared" si="1"/>
        <v>7712.7827177419358</v>
      </c>
      <c r="J6" s="90">
        <f t="shared" si="14"/>
        <v>1.0163268518230051</v>
      </c>
      <c r="K6" s="89">
        <f t="shared" si="2"/>
        <v>2147.0431652718717</v>
      </c>
      <c r="L6" s="89">
        <f t="shared" si="3"/>
        <v>2112.5518443409019</v>
      </c>
      <c r="M6" s="95">
        <f>N6*I6</f>
        <v>80645.161290322561</v>
      </c>
      <c r="N6" s="93">
        <f>N5</f>
        <v>10.45603956984451</v>
      </c>
      <c r="O6" s="94">
        <f>O$2*(F6*0.01)</f>
        <v>0.10288067811146887</v>
      </c>
      <c r="P6" s="84">
        <f>$P$2*F6*0.01</f>
        <v>0.59412226640875154</v>
      </c>
      <c r="Q6" s="92">
        <f>AA6</f>
        <v>4.5023592140339977E-2</v>
      </c>
      <c r="R6" s="92">
        <f>-1*AB6</f>
        <v>-1.022663658647162</v>
      </c>
      <c r="S6" s="83">
        <f t="shared" si="4"/>
        <v>0.10288067811146887</v>
      </c>
      <c r="T6" s="83">
        <f t="shared" si="5"/>
        <v>0.49124158829728271</v>
      </c>
      <c r="U6" s="78">
        <f t="shared" si="6"/>
        <v>4.8699717541638258E-5</v>
      </c>
      <c r="V6" s="83">
        <f t="shared" si="7"/>
        <v>0.59407356669120992</v>
      </c>
      <c r="W6" s="78">
        <f t="shared" si="8"/>
        <v>1.045603956984451E-2</v>
      </c>
      <c r="X6" s="78">
        <f t="shared" si="9"/>
        <v>4.8699717541638261E-6</v>
      </c>
      <c r="Y6" s="78">
        <f t="shared" si="10"/>
        <v>7.8457190219945305</v>
      </c>
      <c r="Z6" s="78">
        <f t="shared" si="11"/>
        <v>7.6718469026007003</v>
      </c>
      <c r="AA6" s="78">
        <f t="shared" si="12"/>
        <v>4.5023592140339977E-2</v>
      </c>
      <c r="AB6" s="78">
        <f t="shared" si="13"/>
        <v>1.022663658647162</v>
      </c>
    </row>
    <row r="7" spans="1:28" ht="15.6" x14ac:dyDescent="0.3">
      <c r="A7" s="86"/>
      <c r="B7" s="86"/>
      <c r="C7" s="86" t="s">
        <v>141</v>
      </c>
      <c r="D7" s="87">
        <f t="shared" si="0"/>
        <v>0.13953166564374708</v>
      </c>
      <c r="E7" s="88">
        <v>5802</v>
      </c>
      <c r="F7" s="88">
        <v>144</v>
      </c>
      <c r="G7" s="88">
        <v>143</v>
      </c>
      <c r="H7" s="90">
        <f>H$2/((E7/E$2)*G7*0.01)</f>
        <v>115.27072374368134</v>
      </c>
      <c r="I7" s="89">
        <f t="shared" si="1"/>
        <v>6688.007391608392</v>
      </c>
      <c r="J7" s="90">
        <f t="shared" si="14"/>
        <v>0.8963438207050114</v>
      </c>
      <c r="K7" s="89">
        <f t="shared" si="2"/>
        <v>606.65941584237851</v>
      </c>
      <c r="L7" s="89">
        <f t="shared" si="3"/>
        <v>676.81552751177082</v>
      </c>
      <c r="M7" s="95">
        <f>N7*I7</f>
        <v>69930.06993006992</v>
      </c>
      <c r="N7" s="93">
        <f>N6</f>
        <v>10.45603956984451</v>
      </c>
      <c r="O7" s="94">
        <f>O$2*(F7*0.01)</f>
        <v>0.11665210746497257</v>
      </c>
      <c r="P7" s="84">
        <f>$P$2*F7*0.01</f>
        <v>0.67365044380204897</v>
      </c>
      <c r="Q7" s="92">
        <f>AA7</f>
        <v>4.034694138746945E-2</v>
      </c>
      <c r="R7" s="92">
        <f>-1*AB7</f>
        <v>-1.0467112885872583</v>
      </c>
      <c r="S7" s="83">
        <f t="shared" si="4"/>
        <v>0.11665210746497257</v>
      </c>
      <c r="T7" s="83">
        <f t="shared" si="5"/>
        <v>0.55699833633707641</v>
      </c>
      <c r="U7" s="78">
        <f t="shared" si="6"/>
        <v>1.7235436056532231E-4</v>
      </c>
      <c r="V7" s="83">
        <f t="shared" si="7"/>
        <v>0.67347808944148368</v>
      </c>
      <c r="W7" s="78">
        <f t="shared" si="8"/>
        <v>1.045603956984451E-2</v>
      </c>
      <c r="X7" s="78">
        <f t="shared" si="9"/>
        <v>1.7235436056532229E-5</v>
      </c>
      <c r="Y7" s="78">
        <f t="shared" si="10"/>
        <v>6.7072919604149162</v>
      </c>
      <c r="Z7" s="78">
        <f t="shared" si="11"/>
        <v>6.4079675394231392</v>
      </c>
      <c r="AA7" s="78">
        <f t="shared" si="12"/>
        <v>4.034694138746945E-2</v>
      </c>
      <c r="AB7" s="78">
        <f t="shared" si="13"/>
        <v>1.0467112885872583</v>
      </c>
    </row>
    <row r="44" ht="13.2" customHeight="1" x14ac:dyDescent="0.3"/>
  </sheetData>
  <sheetProtection formatCells="0" insertRows="0" selectLockedCells="1"/>
  <pageMargins left="0.70000000000000007" right="0.70000000000000007" top="0.75" bottom="0.75" header="0.30000000000000004" footer="0.30000000000000004"/>
  <pageSetup paperSize="9" fitToWidth="0" fitToHeight="0" orientation="portrait" horizontalDpi="90" verticalDpi="90" r:id="rId1"/>
  <headerFooter>
    <oddFooter>&amp;C_x000D_&amp;1#&amp;"Calibri"&amp;10&amp;K000000 Confidential - Not for Public Consumption or Distribution</oddFooter>
  </headerFooter>
  <ignoredErrors>
    <ignoredError sqref="D2:D7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E060F-50E8-4B49-A3D8-B51B70A01D72}">
  <sheetPr codeName="Hoja6"/>
  <dimension ref="A1:AC57"/>
  <sheetViews>
    <sheetView workbookViewId="0">
      <selection activeCell="H3" sqref="H3"/>
    </sheetView>
  </sheetViews>
  <sheetFormatPr baseColWidth="10" defaultColWidth="8.88671875" defaultRowHeight="14.4" outlineLevelCol="1" x14ac:dyDescent="0.3"/>
  <cols>
    <col min="1" max="1" width="14.88671875" style="78" customWidth="1"/>
    <col min="2" max="2" width="21.6640625" style="78" customWidth="1"/>
    <col min="3" max="3" width="19.88671875" style="78" customWidth="1"/>
    <col min="4" max="4" width="12.44140625" style="78" customWidth="1"/>
    <col min="5" max="5" width="12.88671875" style="79" customWidth="1"/>
    <col min="6" max="7" width="11" style="79" customWidth="1"/>
    <col min="8" max="12" width="10.88671875" style="79" customWidth="1"/>
    <col min="13" max="13" width="12" style="79" customWidth="1"/>
    <col min="14" max="16" width="10.88671875" style="79" customWidth="1"/>
    <col min="17" max="18" width="8.88671875" style="79"/>
    <col min="19" max="28" width="8.88671875" style="78" hidden="1" customWidth="1" outlineLevel="1"/>
    <col min="29" max="29" width="8.88671875" style="78" collapsed="1"/>
    <col min="30" max="16384" width="8.88671875" style="78"/>
  </cols>
  <sheetData>
    <row r="1" spans="1:28" ht="36.75" customHeight="1" x14ac:dyDescent="0.3">
      <c r="B1" s="78" t="s">
        <v>13</v>
      </c>
      <c r="C1" s="78" t="s">
        <v>0</v>
      </c>
      <c r="E1" s="79" t="s">
        <v>118</v>
      </c>
      <c r="F1" s="80" t="s">
        <v>119</v>
      </c>
      <c r="G1" s="80" t="s">
        <v>120</v>
      </c>
      <c r="H1" s="79" t="s">
        <v>5</v>
      </c>
      <c r="I1" s="79" t="s">
        <v>63</v>
      </c>
      <c r="J1" s="79" t="s">
        <v>6</v>
      </c>
      <c r="K1" s="79" t="s">
        <v>121</v>
      </c>
      <c r="L1" s="79" t="s">
        <v>122</v>
      </c>
      <c r="M1" s="79" t="s">
        <v>123</v>
      </c>
      <c r="N1" s="79" t="s">
        <v>124</v>
      </c>
      <c r="O1" s="79" t="s">
        <v>125</v>
      </c>
      <c r="P1" s="85" t="s">
        <v>126</v>
      </c>
      <c r="Q1" s="85" t="s">
        <v>10</v>
      </c>
      <c r="R1" s="85" t="s">
        <v>11</v>
      </c>
      <c r="S1" s="81" t="s">
        <v>127</v>
      </c>
      <c r="T1" s="81" t="s">
        <v>128</v>
      </c>
      <c r="U1" s="81" t="s">
        <v>129</v>
      </c>
      <c r="V1" s="81" t="s">
        <v>130</v>
      </c>
      <c r="W1" s="81" t="s">
        <v>131</v>
      </c>
      <c r="X1" s="81" t="s">
        <v>132</v>
      </c>
      <c r="Y1" s="81" t="s">
        <v>133</v>
      </c>
      <c r="Z1" s="81" t="s">
        <v>134</v>
      </c>
      <c r="AA1" s="81" t="s">
        <v>10</v>
      </c>
      <c r="AB1" s="81" t="s">
        <v>135</v>
      </c>
    </row>
    <row r="2" spans="1:28" ht="15.6" x14ac:dyDescent="0.3">
      <c r="A2" s="86" t="s">
        <v>136</v>
      </c>
      <c r="B2" s="86" t="s">
        <v>38</v>
      </c>
      <c r="C2" s="86" t="s">
        <v>64</v>
      </c>
      <c r="D2" s="87">
        <f t="shared" ref="D2:D7" si="0">E2/E$2</f>
        <v>1</v>
      </c>
      <c r="E2" s="88">
        <v>41581.959000000003</v>
      </c>
      <c r="F2" s="88"/>
      <c r="G2" s="88"/>
      <c r="H2" s="82">
        <v>9.15</v>
      </c>
      <c r="I2" s="89">
        <f t="shared" ref="I2:I7" si="1">H2*(0.01*E2)</f>
        <v>3804.7492485000007</v>
      </c>
      <c r="J2" s="90">
        <f>N2/(100*O2)</f>
        <v>1.7959230398433101</v>
      </c>
      <c r="K2" s="89">
        <f t="shared" ref="K2:K7" si="2">0.01*N2*E2</f>
        <v>10928.961748633879</v>
      </c>
      <c r="L2" s="89">
        <f t="shared" ref="L2:L7" si="3">O2*E2</f>
        <v>6085.4287773864753</v>
      </c>
      <c r="M2" s="7">
        <v>100000</v>
      </c>
      <c r="N2" s="93">
        <f>M2/I2</f>
        <v>26.282940995237567</v>
      </c>
      <c r="O2" s="94" cm="1">
        <f t="array" ref="O2">ABCCob(P2,Q2,R2,N2)</f>
        <v>0.14634781342039405</v>
      </c>
      <c r="P2" s="82">
        <v>0.71909529119014148</v>
      </c>
      <c r="Q2" s="91">
        <v>0.10204888920334074</v>
      </c>
      <c r="R2" s="91">
        <v>-1.0021784274200503</v>
      </c>
      <c r="S2" s="83">
        <f t="shared" ref="S2:S7" si="4">O2</f>
        <v>0.14634781342039405</v>
      </c>
      <c r="T2" s="83">
        <f t="shared" ref="T2:T7" si="5">P2-S2</f>
        <v>0.57274747776974744</v>
      </c>
      <c r="U2" s="78">
        <f t="shared" ref="U2:U7" si="6">(H2/I2)/100</f>
        <v>2.4048891010642378E-5</v>
      </c>
      <c r="V2" s="83">
        <f t="shared" ref="V2:V7" si="7">P2-U2</f>
        <v>0.71907124229913089</v>
      </c>
      <c r="W2" s="78">
        <f t="shared" ref="W2:W7" si="8">N2/1000</f>
        <v>2.6282940995237567E-2</v>
      </c>
      <c r="X2" s="78">
        <f t="shared" ref="X2:X7" si="9">(H2/I2)/1000</f>
        <v>2.4048891010642375E-6</v>
      </c>
      <c r="Y2" s="78">
        <f t="shared" ref="Y2:Y7" si="10">LN((S2*V2)/(U2*T2))</f>
        <v>8.9411679880516211</v>
      </c>
      <c r="Z2" s="78">
        <f t="shared" ref="Z2:Z7" si="11">LN(W2/X2)</f>
        <v>9.2991715856827977</v>
      </c>
      <c r="AA2" s="78">
        <f t="shared" ref="AA2:AA7" si="12">(W2^AB2)*(T2/S2)</f>
        <v>0.11832894551272473</v>
      </c>
      <c r="AB2" s="78">
        <f t="shared" ref="AB2:AB7" si="13">Y2/Z2</f>
        <v>0.96150156018388067</v>
      </c>
    </row>
    <row r="3" spans="1:28" ht="15.6" x14ac:dyDescent="0.3">
      <c r="A3" s="86"/>
      <c r="B3" s="86"/>
      <c r="C3" s="86" t="s">
        <v>137</v>
      </c>
      <c r="D3" s="87">
        <f t="shared" si="0"/>
        <v>0.28971699000520873</v>
      </c>
      <c r="E3" s="88">
        <v>12047</v>
      </c>
      <c r="F3" s="88">
        <v>122</v>
      </c>
      <c r="G3" s="88">
        <v>132</v>
      </c>
      <c r="H3" s="90">
        <f>H$2/((E3/E$2)*G3*0.01)</f>
        <v>23.9261707837485</v>
      </c>
      <c r="I3" s="89">
        <f t="shared" si="1"/>
        <v>2882.3857943181815</v>
      </c>
      <c r="J3" s="90">
        <f t="shared" ref="J3:J7" si="14">N3/(100*O3)</f>
        <v>1.4720680654453362</v>
      </c>
      <c r="K3" s="89">
        <f t="shared" si="2"/>
        <v>3166.3059016962698</v>
      </c>
      <c r="L3" s="89">
        <f t="shared" si="3"/>
        <v>2150.9235720960942</v>
      </c>
      <c r="M3" s="95">
        <f>N3*I3</f>
        <v>75757.575757575731</v>
      </c>
      <c r="N3" s="93">
        <f>N2</f>
        <v>26.282940995237567</v>
      </c>
      <c r="O3" s="94">
        <f>O$2*(F3*0.01)</f>
        <v>0.17854433237288073</v>
      </c>
      <c r="P3" s="84">
        <f>$P$2*F3*0.01</f>
        <v>0.87729625525197263</v>
      </c>
      <c r="Q3" s="92">
        <f>AA3</f>
        <v>0.11052659068344205</v>
      </c>
      <c r="R3" s="92">
        <f>-1*AB3</f>
        <v>-0.98024719851685593</v>
      </c>
      <c r="S3" s="83">
        <f t="shared" si="4"/>
        <v>0.17854433237288073</v>
      </c>
      <c r="T3" s="83">
        <f t="shared" si="5"/>
        <v>0.69875192287909194</v>
      </c>
      <c r="U3" s="78">
        <f t="shared" si="6"/>
        <v>8.3008217813563547E-5</v>
      </c>
      <c r="V3" s="83">
        <f t="shared" si="7"/>
        <v>0.87721324703415904</v>
      </c>
      <c r="W3" s="78">
        <f t="shared" si="8"/>
        <v>2.6282940995237567E-2</v>
      </c>
      <c r="X3" s="78">
        <f t="shared" si="9"/>
        <v>8.3008217813563547E-6</v>
      </c>
      <c r="Y3" s="78">
        <f t="shared" si="10"/>
        <v>7.9011069388785016</v>
      </c>
      <c r="Z3" s="78">
        <f t="shared" si="11"/>
        <v>8.0603208566503621</v>
      </c>
      <c r="AA3" s="78">
        <f t="shared" si="12"/>
        <v>0.11052659068344205</v>
      </c>
      <c r="AB3" s="78">
        <f t="shared" si="13"/>
        <v>0.98024719851685593</v>
      </c>
    </row>
    <row r="4" spans="1:28" ht="15.6" x14ac:dyDescent="0.3">
      <c r="A4" s="86"/>
      <c r="B4" s="86"/>
      <c r="C4" s="86" t="s">
        <v>138</v>
      </c>
      <c r="D4" s="87">
        <f t="shared" si="0"/>
        <v>0.24371146150184986</v>
      </c>
      <c r="E4" s="88">
        <v>10134</v>
      </c>
      <c r="F4" s="88">
        <v>124</v>
      </c>
      <c r="G4" s="88">
        <v>142</v>
      </c>
      <c r="H4" s="90">
        <f>H$2/((E4/E$2)*G4*0.01)</f>
        <v>26.439716589948219</v>
      </c>
      <c r="I4" s="89">
        <f t="shared" si="1"/>
        <v>2679.4008792253526</v>
      </c>
      <c r="J4" s="90">
        <f t="shared" si="14"/>
        <v>1.4483250321317016</v>
      </c>
      <c r="K4" s="89">
        <f t="shared" si="2"/>
        <v>2663.5132404573751</v>
      </c>
      <c r="L4" s="89">
        <f t="shared" si="3"/>
        <v>1839.0300390908187</v>
      </c>
      <c r="M4" s="95">
        <f>N4*I4</f>
        <v>70422.535211267605</v>
      </c>
      <c r="N4" s="93">
        <f>N3</f>
        <v>26.282940995237567</v>
      </c>
      <c r="O4" s="94">
        <f>O$2*(F4*0.01)</f>
        <v>0.18147128864128861</v>
      </c>
      <c r="P4" s="84">
        <f>$P$2*F4*0.01</f>
        <v>0.89167816107577558</v>
      </c>
      <c r="Q4" s="92">
        <f>AA4</f>
        <v>0.10987436545770737</v>
      </c>
      <c r="R4" s="92">
        <f>-1*AB4</f>
        <v>-0.9818736945032841</v>
      </c>
      <c r="S4" s="83">
        <f t="shared" si="4"/>
        <v>0.18147128864128861</v>
      </c>
      <c r="T4" s="83">
        <f t="shared" si="5"/>
        <v>0.71020687243448699</v>
      </c>
      <c r="U4" s="78">
        <f t="shared" si="6"/>
        <v>9.8677718571146627E-5</v>
      </c>
      <c r="V4" s="83">
        <f t="shared" si="7"/>
        <v>0.89157948335720438</v>
      </c>
      <c r="W4" s="78">
        <f t="shared" si="8"/>
        <v>2.6282940995237567E-2</v>
      </c>
      <c r="X4" s="78">
        <f t="shared" si="9"/>
        <v>9.8677718571146633E-6</v>
      </c>
      <c r="Y4" s="78">
        <f t="shared" si="10"/>
        <v>7.7444318519271489</v>
      </c>
      <c r="Z4" s="78">
        <f t="shared" si="11"/>
        <v>7.8874012974193652</v>
      </c>
      <c r="AA4" s="78">
        <f t="shared" si="12"/>
        <v>0.10987436545770737</v>
      </c>
      <c r="AB4" s="78">
        <f t="shared" si="13"/>
        <v>0.9818736945032841</v>
      </c>
    </row>
    <row r="5" spans="1:28" ht="15.6" x14ac:dyDescent="0.3">
      <c r="A5" s="86"/>
      <c r="B5" s="86"/>
      <c r="C5" s="86" t="s">
        <v>139</v>
      </c>
      <c r="D5" s="87">
        <f t="shared" si="0"/>
        <v>0.46592321444018542</v>
      </c>
      <c r="E5" s="88">
        <v>19374</v>
      </c>
      <c r="F5" s="88">
        <v>89</v>
      </c>
      <c r="G5" s="88">
        <v>88</v>
      </c>
      <c r="H5" s="90">
        <f>H$2/((E5/E$2)*G5*0.01)</f>
        <v>22.316396673259383</v>
      </c>
      <c r="I5" s="89">
        <f t="shared" si="1"/>
        <v>4323.5786914772734</v>
      </c>
      <c r="J5" s="90">
        <f t="shared" si="14"/>
        <v>2.0178910560037195</v>
      </c>
      <c r="K5" s="89">
        <f t="shared" si="2"/>
        <v>5092.0569884173265</v>
      </c>
      <c r="L5" s="89">
        <f t="shared" si="3"/>
        <v>2523.4548581139757</v>
      </c>
      <c r="M5" s="95">
        <f>N5*I5</f>
        <v>113636.36363636363</v>
      </c>
      <c r="N5" s="93">
        <f>N4</f>
        <v>26.282940995237567</v>
      </c>
      <c r="O5" s="94">
        <f>O$2*(F5*0.01)</f>
        <v>0.13024955394415069</v>
      </c>
      <c r="P5" s="84">
        <f>$P$2*F5*0.01</f>
        <v>0.63999480915922591</v>
      </c>
      <c r="Q5" s="92">
        <f>AA5</f>
        <v>0.12592724036398853</v>
      </c>
      <c r="R5" s="92">
        <f>-1*AB5</f>
        <v>-0.94439832256022627</v>
      </c>
      <c r="S5" s="83">
        <f t="shared" si="4"/>
        <v>0.13024955394415069</v>
      </c>
      <c r="T5" s="83">
        <f t="shared" si="5"/>
        <v>0.50974525521507519</v>
      </c>
      <c r="U5" s="78">
        <f t="shared" si="6"/>
        <v>5.1615567255084132E-5</v>
      </c>
      <c r="V5" s="83">
        <f t="shared" si="7"/>
        <v>0.63994319359197083</v>
      </c>
      <c r="W5" s="78">
        <f t="shared" si="8"/>
        <v>2.6282940995237567E-2</v>
      </c>
      <c r="X5" s="78">
        <f t="shared" si="9"/>
        <v>5.1615567255084132E-6</v>
      </c>
      <c r="Y5" s="78">
        <f t="shared" si="10"/>
        <v>8.0608525280719121</v>
      </c>
      <c r="Z5" s="78">
        <f t="shared" si="11"/>
        <v>8.5354371513698393</v>
      </c>
      <c r="AA5" s="78">
        <f t="shared" si="12"/>
        <v>0.12592724036398853</v>
      </c>
      <c r="AB5" s="78">
        <f t="shared" si="13"/>
        <v>0.94439832256022627</v>
      </c>
    </row>
    <row r="6" spans="1:28" ht="15.6" x14ac:dyDescent="0.3">
      <c r="A6" s="86"/>
      <c r="B6" s="86"/>
      <c r="C6" s="86" t="s">
        <v>140</v>
      </c>
      <c r="D6" s="87">
        <f t="shared" si="0"/>
        <v>0.49381992801253061</v>
      </c>
      <c r="E6" s="88">
        <v>20534</v>
      </c>
      <c r="F6" s="88">
        <v>118</v>
      </c>
      <c r="G6" s="88">
        <v>125</v>
      </c>
      <c r="H6" s="90">
        <f>H$2/((E6/E$2)*G6*0.01)</f>
        <v>14.823217097496835</v>
      </c>
      <c r="I6" s="89">
        <f t="shared" si="1"/>
        <v>3043.7993988000003</v>
      </c>
      <c r="J6" s="90">
        <f t="shared" si="14"/>
        <v>1.5219686778333137</v>
      </c>
      <c r="K6" s="89">
        <f t="shared" si="2"/>
        <v>5396.9391039620823</v>
      </c>
      <c r="L6" s="89">
        <f t="shared" si="3"/>
        <v>3546.0250809137583</v>
      </c>
      <c r="M6" s="95">
        <f>N6*I6</f>
        <v>79999.999999999985</v>
      </c>
      <c r="N6" s="93">
        <f>N5</f>
        <v>26.282940995237567</v>
      </c>
      <c r="O6" s="94">
        <f>O$2*(F6*0.01)</f>
        <v>0.17269041983606498</v>
      </c>
      <c r="P6" s="84">
        <f>$P$2*F6*0.01</f>
        <v>0.84853244360436697</v>
      </c>
      <c r="Q6" s="92">
        <f>AA6</f>
        <v>0.11159719840580923</v>
      </c>
      <c r="R6" s="92">
        <f>-1*AB6</f>
        <v>-0.97759805020908541</v>
      </c>
      <c r="S6" s="83">
        <f t="shared" si="4"/>
        <v>0.17269041983606498</v>
      </c>
      <c r="T6" s="83">
        <f t="shared" si="5"/>
        <v>0.67584202376830205</v>
      </c>
      <c r="U6" s="78">
        <f t="shared" si="6"/>
        <v>4.8699717541638258E-5</v>
      </c>
      <c r="V6" s="83">
        <f t="shared" si="7"/>
        <v>0.84848374388682535</v>
      </c>
      <c r="W6" s="78">
        <f t="shared" si="8"/>
        <v>2.6282940995237567E-2</v>
      </c>
      <c r="X6" s="78">
        <f t="shared" si="9"/>
        <v>4.8699717541638261E-6</v>
      </c>
      <c r="Y6" s="78">
        <f t="shared" si="10"/>
        <v>8.4010741293850657</v>
      </c>
      <c r="Z6" s="78">
        <f t="shared" si="11"/>
        <v>8.5935872392424191</v>
      </c>
      <c r="AA6" s="78">
        <f t="shared" si="12"/>
        <v>0.11159719840580923</v>
      </c>
      <c r="AB6" s="78">
        <f t="shared" si="13"/>
        <v>0.97759805020908541</v>
      </c>
    </row>
    <row r="7" spans="1:28" ht="15.6" x14ac:dyDescent="0.3">
      <c r="A7" s="86"/>
      <c r="B7" s="86"/>
      <c r="C7" s="86" t="s">
        <v>141</v>
      </c>
      <c r="D7" s="87">
        <f t="shared" si="0"/>
        <v>0.13953166564374708</v>
      </c>
      <c r="E7" s="88">
        <v>5802</v>
      </c>
      <c r="F7" s="88">
        <v>121</v>
      </c>
      <c r="G7" s="88">
        <v>140</v>
      </c>
      <c r="H7" s="90">
        <f>H$2/((E7/E$2)*G7*0.01)</f>
        <v>46.840365988329147</v>
      </c>
      <c r="I7" s="89">
        <f t="shared" si="1"/>
        <v>2717.6780346428573</v>
      </c>
      <c r="J7" s="90">
        <f t="shared" si="14"/>
        <v>1.4842339172258763</v>
      </c>
      <c r="K7" s="89">
        <f t="shared" si="2"/>
        <v>1524.9362365436837</v>
      </c>
      <c r="L7" s="89">
        <f t="shared" si="3"/>
        <v>1027.4231162928027</v>
      </c>
      <c r="M7" s="95">
        <f>N7*I7</f>
        <v>71428.57142857142</v>
      </c>
      <c r="N7" s="93">
        <f>N6</f>
        <v>26.282940995237567</v>
      </c>
      <c r="O7" s="94">
        <f>O$2*(F7*0.01)</f>
        <v>0.17708085423867678</v>
      </c>
      <c r="P7" s="84">
        <f>$P$2*F7*0.01</f>
        <v>0.87010530234007122</v>
      </c>
      <c r="Q7" s="92">
        <f>AA7</f>
        <v>0.11178284841302018</v>
      </c>
      <c r="R7" s="92">
        <f>-1*AB7</f>
        <v>-0.97714125840454513</v>
      </c>
      <c r="S7" s="83">
        <f t="shared" si="4"/>
        <v>0.17708085423867678</v>
      </c>
      <c r="T7" s="83">
        <f t="shared" si="5"/>
        <v>0.69302444810139441</v>
      </c>
      <c r="U7" s="78">
        <f t="shared" si="6"/>
        <v>1.7235436056532231E-4</v>
      </c>
      <c r="V7" s="83">
        <f t="shared" si="7"/>
        <v>0.86993294797950593</v>
      </c>
      <c r="W7" s="78">
        <f t="shared" si="8"/>
        <v>2.6282940995237567E-2</v>
      </c>
      <c r="X7" s="78">
        <f t="shared" si="9"/>
        <v>1.7235436056532229E-5</v>
      </c>
      <c r="Y7" s="78">
        <f t="shared" si="10"/>
        <v>7.1621599777557226</v>
      </c>
      <c r="Z7" s="78">
        <f t="shared" si="11"/>
        <v>7.3297078760648597</v>
      </c>
      <c r="AA7" s="78">
        <f t="shared" si="12"/>
        <v>0.11178284841302018</v>
      </c>
      <c r="AB7" s="78">
        <f t="shared" si="13"/>
        <v>0.97714125840454513</v>
      </c>
    </row>
    <row r="44" ht="13.2" customHeight="1" x14ac:dyDescent="0.3"/>
    <row r="56" spans="3:8" x14ac:dyDescent="0.3">
      <c r="C56" s="78">
        <v>250.15</v>
      </c>
      <c r="D56" s="78">
        <v>324.36</v>
      </c>
      <c r="E56" s="79">
        <v>360.32</v>
      </c>
      <c r="F56" s="79">
        <v>329.66</v>
      </c>
      <c r="G56" s="79">
        <v>361.22</v>
      </c>
      <c r="H56" s="79">
        <v>217.2</v>
      </c>
    </row>
    <row r="57" spans="3:8" x14ac:dyDescent="0.3">
      <c r="D57" s="97">
        <f>100*D56/$C56</f>
        <v>129.66620027983211</v>
      </c>
      <c r="E57" s="97">
        <f t="shared" ref="E57:H57" si="15">100*E56/$C56</f>
        <v>144.04157505496701</v>
      </c>
      <c r="F57" s="97">
        <f t="shared" si="15"/>
        <v>131.78492904257445</v>
      </c>
      <c r="G57" s="97">
        <f t="shared" si="15"/>
        <v>144.40135918448931</v>
      </c>
      <c r="H57" s="97">
        <f t="shared" si="15"/>
        <v>86.827903258045168</v>
      </c>
    </row>
  </sheetData>
  <sheetProtection formatCells="0" insertRows="0" selectLockedCells="1"/>
  <pageMargins left="0.70000000000000007" right="0.70000000000000007" top="0.75" bottom="0.75" header="0.30000000000000004" footer="0.30000000000000004"/>
  <pageSetup paperSize="9" fitToWidth="0" fitToHeight="0" orientation="portrait" horizontalDpi="90" verticalDpi="90" r:id="rId1"/>
  <headerFooter>
    <oddFooter>&amp;C_x000D_&amp;1#&amp;"Calibri"&amp;10&amp;K000000 Confidential - Not for Public Consumption or Distribution</oddFooter>
  </headerFooter>
  <ignoredErrors>
    <ignoredError sqref="H3:H7 M3:R7 N2:O2 D2:D7 I2:L7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4C2CB-55A6-49F3-AE8B-1170781836F8}">
  <sheetPr codeName="Hoja7"/>
  <dimension ref="A1:AC44"/>
  <sheetViews>
    <sheetView workbookViewId="0"/>
  </sheetViews>
  <sheetFormatPr baseColWidth="10" defaultColWidth="8.88671875" defaultRowHeight="14.4" outlineLevelCol="1" x14ac:dyDescent="0.3"/>
  <cols>
    <col min="1" max="1" width="14.88671875" style="78" customWidth="1"/>
    <col min="2" max="2" width="21.6640625" style="78" customWidth="1"/>
    <col min="3" max="3" width="19.88671875" style="78" customWidth="1"/>
    <col min="4" max="4" width="12.44140625" style="78" customWidth="1"/>
    <col min="5" max="5" width="12.88671875" style="79" customWidth="1"/>
    <col min="6" max="7" width="11" style="79" customWidth="1"/>
    <col min="8" max="12" width="10.88671875" style="79" customWidth="1"/>
    <col min="13" max="13" width="12" style="79" customWidth="1"/>
    <col min="14" max="16" width="10.88671875" style="79" customWidth="1"/>
    <col min="17" max="18" width="8.88671875" style="79"/>
    <col min="19" max="28" width="8.88671875" style="78" hidden="1" customWidth="1" outlineLevel="1"/>
    <col min="29" max="29" width="8.88671875" style="78" collapsed="1"/>
    <col min="30" max="16384" width="8.88671875" style="78"/>
  </cols>
  <sheetData>
    <row r="1" spans="1:28" ht="36.75" customHeight="1" x14ac:dyDescent="0.3">
      <c r="B1" s="78" t="s">
        <v>13</v>
      </c>
      <c r="C1" s="78" t="s">
        <v>0</v>
      </c>
      <c r="E1" s="79" t="s">
        <v>118</v>
      </c>
      <c r="F1" s="80" t="s">
        <v>119</v>
      </c>
      <c r="G1" s="80" t="s">
        <v>120</v>
      </c>
      <c r="H1" s="79" t="s">
        <v>5</v>
      </c>
      <c r="I1" s="79" t="s">
        <v>63</v>
      </c>
      <c r="J1" s="79" t="s">
        <v>6</v>
      </c>
      <c r="K1" s="79" t="s">
        <v>121</v>
      </c>
      <c r="L1" s="79" t="s">
        <v>122</v>
      </c>
      <c r="M1" s="79" t="s">
        <v>123</v>
      </c>
      <c r="N1" s="79" t="s">
        <v>124</v>
      </c>
      <c r="O1" s="79" t="s">
        <v>125</v>
      </c>
      <c r="P1" s="85" t="s">
        <v>126</v>
      </c>
      <c r="Q1" s="85" t="s">
        <v>10</v>
      </c>
      <c r="R1" s="85" t="s">
        <v>11</v>
      </c>
      <c r="S1" s="81" t="s">
        <v>127</v>
      </c>
      <c r="T1" s="81" t="s">
        <v>128</v>
      </c>
      <c r="U1" s="81" t="s">
        <v>129</v>
      </c>
      <c r="V1" s="81" t="s">
        <v>130</v>
      </c>
      <c r="W1" s="81" t="s">
        <v>131</v>
      </c>
      <c r="X1" s="81" t="s">
        <v>132</v>
      </c>
      <c r="Y1" s="81" t="s">
        <v>133</v>
      </c>
      <c r="Z1" s="81" t="s">
        <v>134</v>
      </c>
      <c r="AA1" s="81" t="s">
        <v>10</v>
      </c>
      <c r="AB1" s="81" t="s">
        <v>135</v>
      </c>
    </row>
    <row r="2" spans="1:28" ht="15.6" x14ac:dyDescent="0.3">
      <c r="A2" s="86" t="s">
        <v>136</v>
      </c>
      <c r="B2" s="86" t="s">
        <v>38</v>
      </c>
      <c r="C2" s="86" t="s">
        <v>64</v>
      </c>
      <c r="D2" s="87">
        <f t="shared" ref="D2:D7" si="0">E2/E$2</f>
        <v>1</v>
      </c>
      <c r="E2" s="88">
        <v>41581</v>
      </c>
      <c r="F2" s="88"/>
      <c r="G2" s="88"/>
      <c r="H2" s="82">
        <v>19.39</v>
      </c>
      <c r="I2" s="89">
        <f t="shared" ref="I2:I7" si="1">H2*(0.01*E2)</f>
        <v>8062.5559000000003</v>
      </c>
      <c r="J2" s="90">
        <f>N2/(100*O2)</f>
        <v>2.5806569699001911</v>
      </c>
      <c r="K2" s="89">
        <f t="shared" ref="K2:K7" si="2">0.01*N2*E2</f>
        <v>5157.2975760701393</v>
      </c>
      <c r="L2" s="89">
        <f t="shared" ref="L2:L7" si="3">O2*E2</f>
        <v>1998.4436661760599</v>
      </c>
      <c r="M2" s="7">
        <v>100000</v>
      </c>
      <c r="N2" s="93">
        <f>M2/I2</f>
        <v>12.403014780957983</v>
      </c>
      <c r="O2" s="94" cm="1">
        <f t="array" ref="O2">ABCCob(P2,Q2,R2,N2)</f>
        <v>4.8061462354826959E-2</v>
      </c>
      <c r="P2" s="82">
        <v>0.19076434817052215</v>
      </c>
      <c r="Q2" s="91">
        <v>4.6884261658301632E-2</v>
      </c>
      <c r="R2" s="91">
        <v>-0.94499578055174682</v>
      </c>
      <c r="S2" s="83">
        <f t="shared" ref="S2:S7" si="4">O2</f>
        <v>4.8061462354826959E-2</v>
      </c>
      <c r="T2" s="83">
        <f t="shared" ref="T2:T7" si="5">P2-S2</f>
        <v>0.14270288581569518</v>
      </c>
      <c r="U2" s="78">
        <f t="shared" ref="U2:U7" si="6">(H2/I2)/100</f>
        <v>2.4049445660277528E-5</v>
      </c>
      <c r="V2" s="83">
        <f t="shared" ref="V2:V7" si="7">P2-U2</f>
        <v>0.19074029872486187</v>
      </c>
      <c r="W2" s="78">
        <f t="shared" ref="W2:W7" si="8">N2/1000</f>
        <v>1.2403014780957983E-2</v>
      </c>
      <c r="X2" s="78">
        <f t="shared" ref="X2:X7" si="9">(H2/I2)/1000</f>
        <v>2.4049445660277528E-6</v>
      </c>
      <c r="Y2" s="78">
        <f t="shared" ref="Y2:Y7" si="10">LN((S2*V2)/(U2*T2))</f>
        <v>7.890272052753617</v>
      </c>
      <c r="Z2" s="78">
        <f t="shared" ref="Z2:Z7" si="11">LN(W2/X2)</f>
        <v>8.5481679957156675</v>
      </c>
      <c r="AA2" s="78">
        <f t="shared" ref="AA2:AA7" si="12">(W2^AB2)*(T2/S2)</f>
        <v>5.1628752480401045E-2</v>
      </c>
      <c r="AB2" s="78">
        <f t="shared" ref="AB2:AB7" si="13">Y2/Z2</f>
        <v>0.92303661517979207</v>
      </c>
    </row>
    <row r="3" spans="1:28" ht="15.6" x14ac:dyDescent="0.3">
      <c r="A3" s="86"/>
      <c r="B3" s="86"/>
      <c r="C3" s="86" t="s">
        <v>137</v>
      </c>
      <c r="D3" s="87">
        <f t="shared" si="0"/>
        <v>0.28969962242370312</v>
      </c>
      <c r="E3" s="88">
        <v>12046</v>
      </c>
      <c r="F3" s="88">
        <f>100*79.84/70.38</f>
        <v>113.44131855640808</v>
      </c>
      <c r="G3" s="88">
        <f>100*62.333/50.277</f>
        <v>123.97915547864829</v>
      </c>
      <c r="H3" s="90">
        <f>H$2/((E3/E$2)*G3*0.01)</f>
        <v>53.986006942517861</v>
      </c>
      <c r="I3" s="89">
        <f t="shared" si="1"/>
        <v>6503.1543962957021</v>
      </c>
      <c r="J3" s="90">
        <f t="shared" ref="J3:J7" si="14">N3/(100*O3)</f>
        <v>2.2748827347391711</v>
      </c>
      <c r="K3" s="89">
        <f t="shared" si="2"/>
        <v>1494.0671605141988</v>
      </c>
      <c r="L3" s="89">
        <f t="shared" si="3"/>
        <v>656.76667095787798</v>
      </c>
      <c r="M3" s="95">
        <f>N3*I3</f>
        <v>80658.720100107486</v>
      </c>
      <c r="N3" s="93">
        <f>N2</f>
        <v>12.403014780957983</v>
      </c>
      <c r="O3" s="94">
        <f>O$2*(F3*0.01)</f>
        <v>5.4521556612807401E-2</v>
      </c>
      <c r="P3" s="84">
        <f>$P$2*F3*0.01</f>
        <v>0.21640559190017747</v>
      </c>
      <c r="Q3" s="92">
        <f>AA3</f>
        <v>5.069142017919976E-2</v>
      </c>
      <c r="R3" s="92">
        <f>-1*AB3</f>
        <v>-0.92721038193593552</v>
      </c>
      <c r="S3" s="83">
        <f t="shared" si="4"/>
        <v>5.4521556612807401E-2</v>
      </c>
      <c r="T3" s="83">
        <f t="shared" si="5"/>
        <v>0.16188403528737005</v>
      </c>
      <c r="U3" s="78">
        <f t="shared" si="6"/>
        <v>8.3015108749792446E-5</v>
      </c>
      <c r="V3" s="83">
        <f t="shared" si="7"/>
        <v>0.21632257679142769</v>
      </c>
      <c r="W3" s="78">
        <f t="shared" si="8"/>
        <v>1.2403014780957983E-2</v>
      </c>
      <c r="X3" s="78">
        <f t="shared" si="9"/>
        <v>8.301510874979245E-6</v>
      </c>
      <c r="Y3" s="78">
        <f t="shared" si="10"/>
        <v>6.7772192696507343</v>
      </c>
      <c r="Z3" s="78">
        <f t="shared" si="11"/>
        <v>7.3092573181724774</v>
      </c>
      <c r="AA3" s="78">
        <f t="shared" si="12"/>
        <v>5.069142017919976E-2</v>
      </c>
      <c r="AB3" s="78">
        <f t="shared" si="13"/>
        <v>0.92721038193593552</v>
      </c>
    </row>
    <row r="4" spans="1:28" ht="15.6" x14ac:dyDescent="0.3">
      <c r="A4" s="86"/>
      <c r="B4" s="86"/>
      <c r="C4" s="86" t="s">
        <v>138</v>
      </c>
      <c r="D4" s="87">
        <f t="shared" si="0"/>
        <v>0.233447969024314</v>
      </c>
      <c r="E4" s="88">
        <v>9707</v>
      </c>
      <c r="F4" s="88">
        <f>100*75.07/70.38</f>
        <v>106.66382495026996</v>
      </c>
      <c r="G4" s="88">
        <f>100*46.819/50.277</f>
        <v>93.122103546353216</v>
      </c>
      <c r="H4" s="90">
        <f>H$2/((E4/E$2)*G4*0.01)</f>
        <v>89.193854307928319</v>
      </c>
      <c r="I4" s="89">
        <f t="shared" si="1"/>
        <v>8658.0474376706024</v>
      </c>
      <c r="J4" s="90">
        <f t="shared" si="14"/>
        <v>2.4194303655464959</v>
      </c>
      <c r="K4" s="89">
        <f t="shared" si="2"/>
        <v>1203.9606447875915</v>
      </c>
      <c r="L4" s="89">
        <f t="shared" si="3"/>
        <v>497.62153188304029</v>
      </c>
      <c r="M4" s="95">
        <f>N4*I4</f>
        <v>107385.89034366388</v>
      </c>
      <c r="N4" s="93">
        <f>N3</f>
        <v>12.403014780957983</v>
      </c>
      <c r="O4" s="94">
        <f>O$2*(F4*0.01)</f>
        <v>5.1264194074692522E-2</v>
      </c>
      <c r="P4" s="84">
        <f>$P$2*F4*0.01</f>
        <v>0.20347655040012924</v>
      </c>
      <c r="Q4" s="92">
        <f>AA4</f>
        <v>5.3179961800158757E-2</v>
      </c>
      <c r="R4" s="92">
        <f>-1*AB4</f>
        <v>-0.9162930674872698</v>
      </c>
      <c r="S4" s="83">
        <f t="shared" si="4"/>
        <v>5.1264194074692522E-2</v>
      </c>
      <c r="T4" s="83">
        <f t="shared" si="5"/>
        <v>0.15221235632543673</v>
      </c>
      <c r="U4" s="78">
        <f t="shared" si="6"/>
        <v>1.0301844030081384E-4</v>
      </c>
      <c r="V4" s="83">
        <f t="shared" si="7"/>
        <v>0.20337353195982844</v>
      </c>
      <c r="W4" s="78">
        <f t="shared" si="8"/>
        <v>1.2403014780957983E-2</v>
      </c>
      <c r="X4" s="78">
        <f t="shared" si="9"/>
        <v>1.0301844030081385E-5</v>
      </c>
      <c r="Y4" s="78">
        <f t="shared" si="10"/>
        <v>6.4996075321556521</v>
      </c>
      <c r="Z4" s="78">
        <f t="shared" si="11"/>
        <v>7.0933719382810372</v>
      </c>
      <c r="AA4" s="78">
        <f t="shared" si="12"/>
        <v>5.3179961800158757E-2</v>
      </c>
      <c r="AB4" s="78">
        <f t="shared" si="13"/>
        <v>0.9162930674872698</v>
      </c>
    </row>
    <row r="5" spans="1:28" ht="15.6" x14ac:dyDescent="0.3">
      <c r="A5" s="86"/>
      <c r="B5" s="86"/>
      <c r="C5" s="86" t="s">
        <v>139</v>
      </c>
      <c r="D5" s="87">
        <f t="shared" si="0"/>
        <v>0.46603015800485798</v>
      </c>
      <c r="E5" s="88">
        <v>19378</v>
      </c>
      <c r="F5" s="88">
        <f>100*69.35/70.38</f>
        <v>98.536516055697632</v>
      </c>
      <c r="G5" s="88">
        <f>100*56.895/50.277</f>
        <v>113.16307655588042</v>
      </c>
      <c r="H5" s="90">
        <f>H$2/((E5/E$2)*G5*0.01)</f>
        <v>36.767071621632617</v>
      </c>
      <c r="I5" s="89">
        <f t="shared" si="1"/>
        <v>7124.7231388399687</v>
      </c>
      <c r="J5" s="90">
        <f t="shared" si="14"/>
        <v>2.6189854007436981</v>
      </c>
      <c r="K5" s="89">
        <f t="shared" si="2"/>
        <v>2403.4562042540383</v>
      </c>
      <c r="L5" s="89">
        <f t="shared" si="3"/>
        <v>917.70507906288537</v>
      </c>
      <c r="M5" s="95">
        <f>N5*I5</f>
        <v>88368.046401265485</v>
      </c>
      <c r="N5" s="93">
        <f>N4</f>
        <v>12.403014780957983</v>
      </c>
      <c r="O5" s="94">
        <f>O$2*(F5*0.01)</f>
        <v>4.7358090569867138E-2</v>
      </c>
      <c r="P5" s="84">
        <f>$P$2*F5*0.01</f>
        <v>0.1879725425635935</v>
      </c>
      <c r="Q5" s="92">
        <f>AA5</f>
        <v>5.3818232764116715E-2</v>
      </c>
      <c r="R5" s="92">
        <f>-1*AB5</f>
        <v>-0.91357526746883377</v>
      </c>
      <c r="S5" s="83">
        <f t="shared" si="4"/>
        <v>4.7358090569867138E-2</v>
      </c>
      <c r="T5" s="83">
        <f t="shared" si="5"/>
        <v>0.14061445199372635</v>
      </c>
      <c r="U5" s="78">
        <f t="shared" si="6"/>
        <v>5.1604912787697385E-5</v>
      </c>
      <c r="V5" s="83">
        <f t="shared" si="7"/>
        <v>0.18792093765080581</v>
      </c>
      <c r="W5" s="78">
        <f t="shared" si="8"/>
        <v>1.2403014780957983E-2</v>
      </c>
      <c r="X5" s="78">
        <f t="shared" si="9"/>
        <v>5.1604912787697385E-6</v>
      </c>
      <c r="Y5" s="78">
        <f t="shared" si="10"/>
        <v>7.1118756422314853</v>
      </c>
      <c r="Z5" s="78">
        <f t="shared" si="11"/>
        <v>7.7846630655137607</v>
      </c>
      <c r="AA5" s="78">
        <f t="shared" si="12"/>
        <v>5.3818232764116715E-2</v>
      </c>
      <c r="AB5" s="78">
        <f t="shared" si="13"/>
        <v>0.91357526746883377</v>
      </c>
    </row>
    <row r="6" spans="1:28" ht="15.6" x14ac:dyDescent="0.3">
      <c r="A6" s="86"/>
      <c r="B6" s="86"/>
      <c r="C6" s="86" t="s">
        <v>140</v>
      </c>
      <c r="D6" s="87">
        <f t="shared" si="0"/>
        <v>0.46006589548110915</v>
      </c>
      <c r="E6" s="88">
        <v>19130</v>
      </c>
      <c r="F6" s="88">
        <f>100*79.1/70.38</f>
        <v>112.38988348962774</v>
      </c>
      <c r="G6" s="88">
        <f>100*54.14/50.277</f>
        <v>107.6834337768761</v>
      </c>
      <c r="H6" s="90">
        <f>H$2/((E6/E$2)*G6*0.01)</f>
        <v>39.138923190587761</v>
      </c>
      <c r="I6" s="89">
        <f t="shared" si="1"/>
        <v>7487.2760063594387</v>
      </c>
      <c r="J6" s="90">
        <f t="shared" si="14"/>
        <v>2.2961648235344554</v>
      </c>
      <c r="K6" s="89">
        <f t="shared" si="2"/>
        <v>2372.6967275972625</v>
      </c>
      <c r="L6" s="89">
        <f t="shared" si="3"/>
        <v>1033.3303181367451</v>
      </c>
      <c r="M6" s="95">
        <f>N6*I6</f>
        <v>92864.794975988174</v>
      </c>
      <c r="N6" s="93">
        <f>N5</f>
        <v>12.403014780957983</v>
      </c>
      <c r="O6" s="94">
        <f>O$2*(F6*0.01)</f>
        <v>5.4016221544001312E-2</v>
      </c>
      <c r="P6" s="84">
        <f>$P$2*F6*0.01</f>
        <v>0.21439982864859766</v>
      </c>
      <c r="Q6" s="92">
        <f>AA6</f>
        <v>4.9994892271516947E-2</v>
      </c>
      <c r="R6" s="92">
        <f>-1*AB6</f>
        <v>-0.9303621824488747</v>
      </c>
      <c r="S6" s="83">
        <f t="shared" si="4"/>
        <v>5.4016221544001312E-2</v>
      </c>
      <c r="T6" s="83">
        <f t="shared" si="5"/>
        <v>0.16038360710459634</v>
      </c>
      <c r="U6" s="78">
        <f t="shared" si="6"/>
        <v>5.2273915316257188E-5</v>
      </c>
      <c r="V6" s="83">
        <f t="shared" si="7"/>
        <v>0.2143475547332814</v>
      </c>
      <c r="W6" s="78">
        <f t="shared" si="8"/>
        <v>1.2403014780957983E-2</v>
      </c>
      <c r="X6" s="78">
        <f t="shared" si="9"/>
        <v>5.2273915316257185E-6</v>
      </c>
      <c r="Y6" s="78">
        <f t="shared" si="10"/>
        <v>7.230572478911669</v>
      </c>
      <c r="Z6" s="78">
        <f t="shared" si="11"/>
        <v>7.7717824470031101</v>
      </c>
      <c r="AA6" s="78">
        <f t="shared" si="12"/>
        <v>4.9994892271516947E-2</v>
      </c>
      <c r="AB6" s="78">
        <f t="shared" si="13"/>
        <v>0.9303621824488747</v>
      </c>
    </row>
    <row r="7" spans="1:28" ht="15.6" x14ac:dyDescent="0.3">
      <c r="A7" s="86"/>
      <c r="B7" s="86"/>
      <c r="C7" s="86" t="s">
        <v>141</v>
      </c>
      <c r="D7" s="87">
        <f t="shared" si="0"/>
        <v>0.13859695534017941</v>
      </c>
      <c r="E7" s="88">
        <v>5763</v>
      </c>
      <c r="F7" s="88">
        <f>100*73.48/70.38</f>
        <v>104.4046604148906</v>
      </c>
      <c r="G7" s="88">
        <f>100*33.748/50.277</f>
        <v>67.12413230701911</v>
      </c>
      <c r="H7" s="90">
        <f>H$2/((E7/E$2)*G7*0.01)</f>
        <v>208.42290001105664</v>
      </c>
      <c r="I7" s="89">
        <f t="shared" si="1"/>
        <v>12011.411727637194</v>
      </c>
      <c r="J7" s="90">
        <f t="shared" si="14"/>
        <v>2.4717833089490395</v>
      </c>
      <c r="K7" s="89">
        <f t="shared" si="2"/>
        <v>714.78574182660861</v>
      </c>
      <c r="L7" s="89">
        <f t="shared" si="3"/>
        <v>289.17815701673436</v>
      </c>
      <c r="M7" s="95">
        <f>N7*I7</f>
        <v>148977.7171980562</v>
      </c>
      <c r="N7" s="93">
        <f>N6</f>
        <v>12.403014780957983</v>
      </c>
      <c r="O7" s="94">
        <f>O$2*(F7*0.01)</f>
        <v>5.0178406561987569E-2</v>
      </c>
      <c r="P7" s="84">
        <f>$P$2*F7*0.01</f>
        <v>0.19916686990011323</v>
      </c>
      <c r="Q7" s="92">
        <f>AA7</f>
        <v>5.5555217264627914E-2</v>
      </c>
      <c r="R7" s="92">
        <f>-1*AB7</f>
        <v>-0.90633917255623053</v>
      </c>
      <c r="S7" s="83">
        <f t="shared" si="4"/>
        <v>5.0178406561987569E-2</v>
      </c>
      <c r="T7" s="83">
        <f t="shared" si="5"/>
        <v>0.14898846333812565</v>
      </c>
      <c r="U7" s="78">
        <f t="shared" si="6"/>
        <v>1.7352073572791948E-4</v>
      </c>
      <c r="V7" s="83">
        <f t="shared" si="7"/>
        <v>0.19899334916438532</v>
      </c>
      <c r="W7" s="78">
        <f t="shared" si="8"/>
        <v>1.2403014780957983E-2</v>
      </c>
      <c r="X7" s="78">
        <f t="shared" si="9"/>
        <v>1.7352073572791948E-5</v>
      </c>
      <c r="Y7" s="78">
        <f t="shared" si="10"/>
        <v>5.9564454856389535</v>
      </c>
      <c r="Z7" s="78">
        <f t="shared" si="11"/>
        <v>6.5719828360054775</v>
      </c>
      <c r="AA7" s="78">
        <f t="shared" si="12"/>
        <v>5.5555217264627914E-2</v>
      </c>
      <c r="AB7" s="78">
        <f t="shared" si="13"/>
        <v>0.90633917255623053</v>
      </c>
    </row>
    <row r="44" ht="13.2" customHeight="1" x14ac:dyDescent="0.3"/>
  </sheetData>
  <sheetProtection formatCells="0" insertRows="0" selectLockedCells="1"/>
  <pageMargins left="0.70000000000000007" right="0.70000000000000007" top="0.75" bottom="0.75" header="0.30000000000000004" footer="0.30000000000000004"/>
  <pageSetup paperSize="9" fitToWidth="0" fitToHeight="0" orientation="portrait" horizontalDpi="90" verticalDpi="90" r:id="rId1"/>
  <headerFooter>
    <oddFooter>&amp;C_x000D_&amp;1#&amp;"Calibri"&amp;10&amp;K000000 Confidential - Not for Public Consumption or Distribution</oddFooter>
  </headerFooter>
  <ignoredErrors>
    <ignoredError sqref="I3:R7 H3:H7 D2:D7 I2:O2 G3:G7 F3:F7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7BF14-9982-4CF9-B33B-780C9540822C}">
  <sheetPr codeName="Hoja3"/>
  <dimension ref="A1:Q86"/>
  <sheetViews>
    <sheetView workbookViewId="0"/>
  </sheetViews>
  <sheetFormatPr baseColWidth="10" defaultRowHeight="14.4" x14ac:dyDescent="0.3"/>
  <cols>
    <col min="4" max="4" width="13.6640625" customWidth="1"/>
    <col min="5" max="5" width="18.5546875" customWidth="1"/>
    <col min="6" max="6" width="14.109375" customWidth="1"/>
    <col min="9" max="9" width="19" customWidth="1"/>
    <col min="13" max="13" width="14.5546875" customWidth="1"/>
  </cols>
  <sheetData>
    <row r="1" spans="1:17" x14ac:dyDescent="0.3">
      <c r="M1" s="13"/>
    </row>
    <row r="2" spans="1:17" x14ac:dyDescent="0.3">
      <c r="L2" t="s">
        <v>34</v>
      </c>
      <c r="M2" s="13">
        <f>1-J7</f>
        <v>0.14929773144307967</v>
      </c>
      <c r="N2" s="13">
        <f>1-K7</f>
        <v>0.16316427809117817</v>
      </c>
      <c r="O2" s="15">
        <f>IFERROR(N2/M2,0)</f>
        <v>1.092878481903693</v>
      </c>
    </row>
    <row r="3" spans="1:17" x14ac:dyDescent="0.3">
      <c r="A3" cm="1">
        <f t="array" ref="A3">SUMPRODUCT(($D12:$D75=D3)*($E12:$E75=E3)*($F12:$F75=F3)*($G12:$G75=G3)*($H12:$H75=H3)*($I12:$I75=I3)*($A12:$A75))</f>
        <v>0.65</v>
      </c>
      <c r="C3" t="s">
        <v>32</v>
      </c>
      <c r="D3">
        <f>Simulador!M10</f>
        <v>1</v>
      </c>
      <c r="E3">
        <f>Simulador!M11</f>
        <v>1</v>
      </c>
      <c r="F3">
        <f>Simulador!M12</f>
        <v>1</v>
      </c>
      <c r="G3">
        <f>Simulador!M13</f>
        <v>1</v>
      </c>
      <c r="H3">
        <f>Simulador!M14</f>
        <v>1</v>
      </c>
      <c r="I3">
        <f>Simulador!M15</f>
        <v>1</v>
      </c>
      <c r="L3" t="s">
        <v>35</v>
      </c>
      <c r="M3" s="13">
        <f>SUMIFS($J$12:$J$75,$D$12:$D$75,1,$B$12:$B$75,1)</f>
        <v>0.47964181408744044</v>
      </c>
      <c r="N3" s="13">
        <f>0.01*Simulador!AK4</f>
        <v>0.49614585847454751</v>
      </c>
      <c r="O3" s="15">
        <f t="shared" ref="O3:O4" si="0">IFERROR(N3/M3,0)</f>
        <v>1.0344091025894133</v>
      </c>
    </row>
    <row r="4" spans="1:17" x14ac:dyDescent="0.3">
      <c r="L4" t="s">
        <v>36</v>
      </c>
      <c r="M4" s="13">
        <f>1-SUM(M2,M3,M5)</f>
        <v>0.28297808713510908</v>
      </c>
      <c r="N4" s="13">
        <f>0.01*Simulador!AK3</f>
        <v>0.26647404274800207</v>
      </c>
      <c r="O4" s="15">
        <f t="shared" si="0"/>
        <v>0.94167730599144561</v>
      </c>
    </row>
    <row r="5" spans="1:17" x14ac:dyDescent="0.3">
      <c r="L5" t="s">
        <v>37</v>
      </c>
      <c r="M5" s="13">
        <f>SUMIFS($J$12:$J$75,$D$12:$D$75,0,$B$12:$B$75,"&gt;0")</f>
        <v>8.8082367334370762E-2</v>
      </c>
      <c r="N5" s="13">
        <f>0.01*Simulador!AK5</f>
        <v>7.4215820686272235E-2</v>
      </c>
      <c r="O5" s="15">
        <f>IFERROR(N5/M5,0)</f>
        <v>0.84257295679327593</v>
      </c>
    </row>
    <row r="6" spans="1:17" x14ac:dyDescent="0.3">
      <c r="C6" s="21">
        <v>0.1</v>
      </c>
      <c r="M6" s="13"/>
    </row>
    <row r="7" spans="1:17" x14ac:dyDescent="0.3">
      <c r="C7">
        <f>100*SUMPRODUCT(C12:C74,K12:K74)/K7</f>
        <v>103.64285288159279</v>
      </c>
      <c r="D7" s="22">
        <f>Simulador!$Z$10</f>
        <v>0.76261990122254963</v>
      </c>
      <c r="E7" s="22">
        <f>Simulador!$Z$11</f>
        <v>0.27777394450446308</v>
      </c>
      <c r="F7" s="22">
        <f>Simulador!$Z$12</f>
        <v>0.10534099423764383</v>
      </c>
      <c r="G7" s="22">
        <f>Simulador!$Z$13</f>
        <v>2.6629427440924208E-2</v>
      </c>
      <c r="H7" s="22">
        <f>Simulador!$Z$14</f>
        <v>0</v>
      </c>
      <c r="I7" s="22">
        <f>Simulador!$Z$15</f>
        <v>0</v>
      </c>
      <c r="J7" s="13">
        <f>SUM(J12:J74)</f>
        <v>0.85070226855692033</v>
      </c>
      <c r="K7" s="13">
        <f>Simulador!Z7</f>
        <v>0.83683572190882183</v>
      </c>
    </row>
    <row r="8" spans="1:17" x14ac:dyDescent="0.3">
      <c r="C8">
        <f>100*SUMPRODUCT(C12:C74,J12:J74)/J7</f>
        <v>103.8167991978564</v>
      </c>
      <c r="J8" s="13">
        <f>SUM(J12:J75)</f>
        <v>0.99999999999999989</v>
      </c>
      <c r="K8" s="13">
        <f>SUM(K12:K75)</f>
        <v>1</v>
      </c>
    </row>
    <row r="11" spans="1:17" x14ac:dyDescent="0.3">
      <c r="A11" t="s">
        <v>33</v>
      </c>
      <c r="B11" t="s">
        <v>20</v>
      </c>
      <c r="C11" t="s">
        <v>21</v>
      </c>
      <c r="D11" t="str">
        <f>Simulador!$S$10</f>
        <v>Televisión</v>
      </c>
      <c r="E11" t="str">
        <f>Simulador!$S$11</f>
        <v>Digital Video</v>
      </c>
      <c r="F11" t="str">
        <f>Simulador!$S$12</f>
        <v>Cine</v>
      </c>
      <c r="G11" t="str">
        <f>Simulador!$S$13</f>
        <v>BVOD</v>
      </c>
      <c r="H11" t="str">
        <f>Simulador!$S$14</f>
        <v/>
      </c>
      <c r="I11" t="str">
        <f>Simulador!$S$15</f>
        <v/>
      </c>
      <c r="J11" t="s">
        <v>22</v>
      </c>
      <c r="K11" t="s">
        <v>23</v>
      </c>
      <c r="L11" t="s">
        <v>14</v>
      </c>
      <c r="M11" t="s">
        <v>15</v>
      </c>
      <c r="N11" t="s">
        <v>16</v>
      </c>
      <c r="O11" t="s">
        <v>17</v>
      </c>
      <c r="P11" t="s">
        <v>18</v>
      </c>
      <c r="Q11" t="s">
        <v>19</v>
      </c>
    </row>
    <row r="12" spans="1:17" x14ac:dyDescent="0.3">
      <c r="A12">
        <v>0.65</v>
      </c>
      <c r="B12">
        <f>SUM(D12:I12)</f>
        <v>6</v>
      </c>
      <c r="C12" s="22">
        <f t="shared" ref="C12:C74" si="1">(1+$C$6)^(B12-1)</f>
        <v>1.6105100000000006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 s="23">
        <f>PRODUCT(L12:Q12)</f>
        <v>0</v>
      </c>
      <c r="K12" s="23">
        <f>J12*$O$4</f>
        <v>0</v>
      </c>
      <c r="L12" s="24">
        <f t="shared" ref="L12:L43" si="2">IF(D12=1,D12*D$7,1-D$7)</f>
        <v>0.76261990122254963</v>
      </c>
      <c r="M12" s="24">
        <f t="shared" ref="M12:Q43" si="3">IF(E12=1,E12*E$7,1-E$7)</f>
        <v>0.27777394450446308</v>
      </c>
      <c r="N12" s="24">
        <f t="shared" si="3"/>
        <v>0.10534099423764383</v>
      </c>
      <c r="O12" s="24">
        <f t="shared" si="3"/>
        <v>2.6629427440924208E-2</v>
      </c>
      <c r="P12" s="24">
        <f t="shared" si="3"/>
        <v>0</v>
      </c>
      <c r="Q12" s="24">
        <f t="shared" si="3"/>
        <v>0</v>
      </c>
    </row>
    <row r="13" spans="1:17" x14ac:dyDescent="0.3">
      <c r="A13">
        <v>0.65</v>
      </c>
      <c r="B13">
        <f t="shared" ref="B13:B75" si="4">SUM(D13:I13)</f>
        <v>5</v>
      </c>
      <c r="C13" s="22">
        <f t="shared" si="1"/>
        <v>1.4641000000000004</v>
      </c>
      <c r="D13">
        <v>1</v>
      </c>
      <c r="E13">
        <v>1</v>
      </c>
      <c r="F13">
        <v>0</v>
      </c>
      <c r="G13">
        <v>1</v>
      </c>
      <c r="H13">
        <v>1</v>
      </c>
      <c r="I13">
        <v>1</v>
      </c>
      <c r="J13" s="23">
        <f t="shared" ref="J13:J75" si="5">PRODUCT(L13:Q13)</f>
        <v>0</v>
      </c>
      <c r="K13" s="23">
        <f t="shared" ref="K13:K14" si="6">J13*$O$4</f>
        <v>0</v>
      </c>
      <c r="L13" s="24">
        <f>IF(D13=1,D13*D$7,1-D$7)</f>
        <v>0.76261990122254963</v>
      </c>
      <c r="M13" s="24">
        <f t="shared" si="3"/>
        <v>0.27777394450446308</v>
      </c>
      <c r="N13" s="24">
        <f t="shared" si="3"/>
        <v>0.89465900576235613</v>
      </c>
      <c r="O13" s="24">
        <f t="shared" si="3"/>
        <v>2.6629427440924208E-2</v>
      </c>
      <c r="P13" s="24">
        <f t="shared" si="3"/>
        <v>0</v>
      </c>
      <c r="Q13" s="24">
        <f t="shared" si="3"/>
        <v>0</v>
      </c>
    </row>
    <row r="14" spans="1:17" x14ac:dyDescent="0.3">
      <c r="A14">
        <v>0.65</v>
      </c>
      <c r="B14">
        <f t="shared" si="4"/>
        <v>5</v>
      </c>
      <c r="C14" s="22">
        <f t="shared" si="1"/>
        <v>1.4641000000000004</v>
      </c>
      <c r="D14">
        <v>1</v>
      </c>
      <c r="E14">
        <v>0</v>
      </c>
      <c r="F14">
        <v>1</v>
      </c>
      <c r="G14">
        <v>1</v>
      </c>
      <c r="H14">
        <v>1</v>
      </c>
      <c r="I14">
        <v>1</v>
      </c>
      <c r="J14" s="23">
        <f t="shared" si="5"/>
        <v>0</v>
      </c>
      <c r="K14" s="23">
        <f t="shared" si="6"/>
        <v>0</v>
      </c>
      <c r="L14" s="24">
        <f t="shared" si="2"/>
        <v>0.76261990122254963</v>
      </c>
      <c r="M14" s="24">
        <f t="shared" si="3"/>
        <v>0.72222605549553687</v>
      </c>
      <c r="N14" s="24">
        <f t="shared" si="3"/>
        <v>0.10534099423764383</v>
      </c>
      <c r="O14" s="24">
        <f t="shared" si="3"/>
        <v>2.6629427440924208E-2</v>
      </c>
      <c r="P14" s="24">
        <f t="shared" si="3"/>
        <v>0</v>
      </c>
      <c r="Q14" s="24">
        <f t="shared" si="3"/>
        <v>0</v>
      </c>
    </row>
    <row r="15" spans="1:17" x14ac:dyDescent="0.3">
      <c r="A15">
        <v>0.65</v>
      </c>
      <c r="B15">
        <f t="shared" si="4"/>
        <v>5</v>
      </c>
      <c r="C15" s="22">
        <f t="shared" si="1"/>
        <v>1.4641000000000004</v>
      </c>
      <c r="D15">
        <v>0</v>
      </c>
      <c r="E15">
        <v>1</v>
      </c>
      <c r="F15">
        <v>1</v>
      </c>
      <c r="G15">
        <v>1</v>
      </c>
      <c r="H15">
        <v>1</v>
      </c>
      <c r="I15">
        <v>1</v>
      </c>
      <c r="J15" s="23">
        <f t="shared" si="5"/>
        <v>0</v>
      </c>
      <c r="K15" s="23">
        <f>J15*$O$5</f>
        <v>0</v>
      </c>
      <c r="L15" s="24">
        <f t="shared" si="2"/>
        <v>0.23738009877745037</v>
      </c>
      <c r="M15" s="24">
        <f t="shared" si="3"/>
        <v>0.27777394450446308</v>
      </c>
      <c r="N15" s="24">
        <f t="shared" si="3"/>
        <v>0.10534099423764383</v>
      </c>
      <c r="O15" s="24">
        <f t="shared" si="3"/>
        <v>2.6629427440924208E-2</v>
      </c>
      <c r="P15" s="24">
        <f t="shared" si="3"/>
        <v>0</v>
      </c>
      <c r="Q15" s="24">
        <f t="shared" si="3"/>
        <v>0</v>
      </c>
    </row>
    <row r="16" spans="1:17" x14ac:dyDescent="0.3">
      <c r="A16">
        <v>0.65</v>
      </c>
      <c r="B16">
        <f t="shared" si="4"/>
        <v>5</v>
      </c>
      <c r="C16" s="22">
        <f t="shared" si="1"/>
        <v>1.4641000000000004</v>
      </c>
      <c r="D16">
        <v>1</v>
      </c>
      <c r="E16">
        <v>1</v>
      </c>
      <c r="F16">
        <v>1</v>
      </c>
      <c r="G16">
        <v>1</v>
      </c>
      <c r="H16">
        <v>1</v>
      </c>
      <c r="I16">
        <v>0</v>
      </c>
      <c r="J16" s="23">
        <f t="shared" si="5"/>
        <v>0</v>
      </c>
      <c r="K16" s="23">
        <f t="shared" ref="K16:K19" si="7">J16*$O$4</f>
        <v>0</v>
      </c>
      <c r="L16" s="24">
        <f t="shared" si="2"/>
        <v>0.76261990122254963</v>
      </c>
      <c r="M16" s="24">
        <f t="shared" si="3"/>
        <v>0.27777394450446308</v>
      </c>
      <c r="N16" s="24">
        <f t="shared" si="3"/>
        <v>0.10534099423764383</v>
      </c>
      <c r="O16" s="24">
        <f t="shared" si="3"/>
        <v>2.6629427440924208E-2</v>
      </c>
      <c r="P16" s="24">
        <f t="shared" si="3"/>
        <v>0</v>
      </c>
      <c r="Q16" s="24">
        <f t="shared" si="3"/>
        <v>1</v>
      </c>
    </row>
    <row r="17" spans="1:17" x14ac:dyDescent="0.3">
      <c r="A17">
        <v>0.65</v>
      </c>
      <c r="B17">
        <f t="shared" si="4"/>
        <v>5</v>
      </c>
      <c r="C17" s="22">
        <f t="shared" si="1"/>
        <v>1.4641000000000004</v>
      </c>
      <c r="D17">
        <v>1</v>
      </c>
      <c r="E17">
        <v>1</v>
      </c>
      <c r="F17">
        <v>1</v>
      </c>
      <c r="G17">
        <v>1</v>
      </c>
      <c r="H17">
        <v>0</v>
      </c>
      <c r="I17">
        <v>1</v>
      </c>
      <c r="J17" s="23">
        <f t="shared" si="5"/>
        <v>0</v>
      </c>
      <c r="K17" s="23">
        <f t="shared" si="7"/>
        <v>0</v>
      </c>
      <c r="L17" s="24">
        <f t="shared" si="2"/>
        <v>0.76261990122254963</v>
      </c>
      <c r="M17" s="24">
        <f t="shared" si="3"/>
        <v>0.27777394450446308</v>
      </c>
      <c r="N17" s="24">
        <f t="shared" si="3"/>
        <v>0.10534099423764383</v>
      </c>
      <c r="O17" s="24">
        <f t="shared" si="3"/>
        <v>2.6629427440924208E-2</v>
      </c>
      <c r="P17" s="24">
        <f t="shared" si="3"/>
        <v>1</v>
      </c>
      <c r="Q17" s="24">
        <f t="shared" si="3"/>
        <v>0</v>
      </c>
    </row>
    <row r="18" spans="1:17" x14ac:dyDescent="0.3">
      <c r="A18">
        <v>0.65</v>
      </c>
      <c r="B18">
        <f t="shared" si="4"/>
        <v>5</v>
      </c>
      <c r="C18" s="22">
        <f t="shared" si="1"/>
        <v>1.4641000000000004</v>
      </c>
      <c r="D18">
        <v>1</v>
      </c>
      <c r="E18">
        <v>1</v>
      </c>
      <c r="F18">
        <v>1</v>
      </c>
      <c r="G18">
        <v>0</v>
      </c>
      <c r="H18">
        <v>1</v>
      </c>
      <c r="I18">
        <v>1</v>
      </c>
      <c r="J18" s="23">
        <f t="shared" si="5"/>
        <v>0</v>
      </c>
      <c r="K18" s="23">
        <f t="shared" si="7"/>
        <v>0</v>
      </c>
      <c r="L18" s="24">
        <f t="shared" si="2"/>
        <v>0.76261990122254963</v>
      </c>
      <c r="M18" s="24">
        <f t="shared" si="3"/>
        <v>0.27777394450446308</v>
      </c>
      <c r="N18" s="24">
        <f t="shared" si="3"/>
        <v>0.10534099423764383</v>
      </c>
      <c r="O18" s="24">
        <f t="shared" si="3"/>
        <v>0.97337057255907578</v>
      </c>
      <c r="P18" s="24">
        <f t="shared" si="3"/>
        <v>0</v>
      </c>
      <c r="Q18" s="24">
        <f t="shared" si="3"/>
        <v>0</v>
      </c>
    </row>
    <row r="19" spans="1:17" x14ac:dyDescent="0.3">
      <c r="A19">
        <v>0.65</v>
      </c>
      <c r="B19">
        <f t="shared" si="4"/>
        <v>4</v>
      </c>
      <c r="C19" s="22">
        <f t="shared" si="1"/>
        <v>1.3310000000000004</v>
      </c>
      <c r="D19">
        <v>1</v>
      </c>
      <c r="E19">
        <v>0</v>
      </c>
      <c r="F19">
        <v>1</v>
      </c>
      <c r="G19">
        <v>0</v>
      </c>
      <c r="H19">
        <v>1</v>
      </c>
      <c r="I19">
        <v>1</v>
      </c>
      <c r="J19" s="23">
        <f t="shared" si="5"/>
        <v>0</v>
      </c>
      <c r="K19" s="23">
        <f t="shared" si="7"/>
        <v>0</v>
      </c>
      <c r="L19" s="24">
        <f t="shared" si="2"/>
        <v>0.76261990122254963</v>
      </c>
      <c r="M19" s="24">
        <f t="shared" si="3"/>
        <v>0.72222605549553687</v>
      </c>
      <c r="N19" s="24">
        <f t="shared" si="3"/>
        <v>0.10534099423764383</v>
      </c>
      <c r="O19" s="24">
        <f t="shared" si="3"/>
        <v>0.97337057255907578</v>
      </c>
      <c r="P19" s="24">
        <f t="shared" si="3"/>
        <v>0</v>
      </c>
      <c r="Q19" s="24">
        <f t="shared" si="3"/>
        <v>0</v>
      </c>
    </row>
    <row r="20" spans="1:17" x14ac:dyDescent="0.3">
      <c r="A20">
        <v>0.65</v>
      </c>
      <c r="B20">
        <f t="shared" si="4"/>
        <v>4</v>
      </c>
      <c r="C20" s="22">
        <f t="shared" si="1"/>
        <v>1.3310000000000004</v>
      </c>
      <c r="D20">
        <v>0</v>
      </c>
      <c r="E20">
        <v>1</v>
      </c>
      <c r="F20">
        <v>0</v>
      </c>
      <c r="G20">
        <v>1</v>
      </c>
      <c r="H20">
        <v>1</v>
      </c>
      <c r="I20">
        <v>1</v>
      </c>
      <c r="J20" s="23">
        <f t="shared" si="5"/>
        <v>0</v>
      </c>
      <c r="K20" s="23">
        <f>J20*$O$5</f>
        <v>0</v>
      </c>
      <c r="L20" s="24">
        <f t="shared" si="2"/>
        <v>0.23738009877745037</v>
      </c>
      <c r="M20" s="24">
        <f t="shared" si="3"/>
        <v>0.27777394450446308</v>
      </c>
      <c r="N20" s="24">
        <f t="shared" si="3"/>
        <v>0.89465900576235613</v>
      </c>
      <c r="O20" s="24">
        <f t="shared" si="3"/>
        <v>2.6629427440924208E-2</v>
      </c>
      <c r="P20" s="24">
        <f t="shared" si="3"/>
        <v>0</v>
      </c>
      <c r="Q20" s="24">
        <f t="shared" si="3"/>
        <v>0</v>
      </c>
    </row>
    <row r="21" spans="1:17" x14ac:dyDescent="0.3">
      <c r="A21">
        <v>0.65</v>
      </c>
      <c r="B21">
        <f t="shared" si="4"/>
        <v>4</v>
      </c>
      <c r="C21" s="22">
        <f t="shared" si="1"/>
        <v>1.3310000000000004</v>
      </c>
      <c r="D21">
        <v>1</v>
      </c>
      <c r="E21">
        <v>0</v>
      </c>
      <c r="F21">
        <v>1</v>
      </c>
      <c r="G21">
        <v>1</v>
      </c>
      <c r="H21">
        <v>1</v>
      </c>
      <c r="I21">
        <v>0</v>
      </c>
      <c r="J21" s="23">
        <f t="shared" si="5"/>
        <v>0</v>
      </c>
      <c r="K21" s="23">
        <f t="shared" ref="K21:K22" si="8">J21*$O$4</f>
        <v>0</v>
      </c>
      <c r="L21" s="24">
        <f t="shared" si="2"/>
        <v>0.76261990122254963</v>
      </c>
      <c r="M21" s="24">
        <f t="shared" si="3"/>
        <v>0.72222605549553687</v>
      </c>
      <c r="N21" s="24">
        <f t="shared" si="3"/>
        <v>0.10534099423764383</v>
      </c>
      <c r="O21" s="24">
        <f t="shared" si="3"/>
        <v>2.6629427440924208E-2</v>
      </c>
      <c r="P21" s="24">
        <f t="shared" si="3"/>
        <v>0</v>
      </c>
      <c r="Q21" s="24">
        <f t="shared" si="3"/>
        <v>1</v>
      </c>
    </row>
    <row r="22" spans="1:17" x14ac:dyDescent="0.3">
      <c r="A22">
        <v>0.65</v>
      </c>
      <c r="B22">
        <f t="shared" si="4"/>
        <v>4</v>
      </c>
      <c r="C22" s="22">
        <f t="shared" si="1"/>
        <v>1.3310000000000004</v>
      </c>
      <c r="D22">
        <v>1</v>
      </c>
      <c r="E22">
        <v>0</v>
      </c>
      <c r="F22">
        <v>1</v>
      </c>
      <c r="G22">
        <v>1</v>
      </c>
      <c r="H22">
        <v>0</v>
      </c>
      <c r="I22">
        <v>1</v>
      </c>
      <c r="J22" s="23">
        <f t="shared" si="5"/>
        <v>0</v>
      </c>
      <c r="K22" s="23">
        <f t="shared" si="8"/>
        <v>0</v>
      </c>
      <c r="L22" s="24">
        <f t="shared" si="2"/>
        <v>0.76261990122254963</v>
      </c>
      <c r="M22" s="24">
        <f t="shared" si="3"/>
        <v>0.72222605549553687</v>
      </c>
      <c r="N22" s="24">
        <f t="shared" si="3"/>
        <v>0.10534099423764383</v>
      </c>
      <c r="O22" s="24">
        <f t="shared" si="3"/>
        <v>2.6629427440924208E-2</v>
      </c>
      <c r="P22" s="24">
        <f t="shared" si="3"/>
        <v>1</v>
      </c>
      <c r="Q22" s="24">
        <f t="shared" si="3"/>
        <v>0</v>
      </c>
    </row>
    <row r="23" spans="1:17" x14ac:dyDescent="0.3">
      <c r="A23">
        <v>0.65</v>
      </c>
      <c r="B23">
        <f t="shared" si="4"/>
        <v>4</v>
      </c>
      <c r="C23" s="22">
        <f t="shared" si="1"/>
        <v>1.3310000000000004</v>
      </c>
      <c r="D23">
        <v>0</v>
      </c>
      <c r="E23">
        <v>1</v>
      </c>
      <c r="F23">
        <v>1</v>
      </c>
      <c r="G23">
        <v>1</v>
      </c>
      <c r="H23">
        <v>0</v>
      </c>
      <c r="I23">
        <v>1</v>
      </c>
      <c r="J23" s="23">
        <f t="shared" si="5"/>
        <v>0</v>
      </c>
      <c r="K23" s="23">
        <f t="shared" ref="K23:K24" si="9">J23*$O$5</f>
        <v>0</v>
      </c>
      <c r="L23" s="24">
        <f t="shared" si="2"/>
        <v>0.23738009877745037</v>
      </c>
      <c r="M23" s="24">
        <f t="shared" si="3"/>
        <v>0.27777394450446308</v>
      </c>
      <c r="N23" s="24">
        <f t="shared" si="3"/>
        <v>0.10534099423764383</v>
      </c>
      <c r="O23" s="24">
        <f t="shared" si="3"/>
        <v>2.6629427440924208E-2</v>
      </c>
      <c r="P23" s="24">
        <f t="shared" si="3"/>
        <v>1</v>
      </c>
      <c r="Q23" s="24">
        <f t="shared" si="3"/>
        <v>0</v>
      </c>
    </row>
    <row r="24" spans="1:17" x14ac:dyDescent="0.3">
      <c r="A24">
        <v>0.65</v>
      </c>
      <c r="B24">
        <f t="shared" si="4"/>
        <v>4</v>
      </c>
      <c r="C24" s="22">
        <f t="shared" si="1"/>
        <v>1.3310000000000004</v>
      </c>
      <c r="D24">
        <v>0</v>
      </c>
      <c r="E24">
        <v>1</v>
      </c>
      <c r="F24">
        <v>1</v>
      </c>
      <c r="G24">
        <v>1</v>
      </c>
      <c r="H24">
        <v>1</v>
      </c>
      <c r="I24">
        <v>0</v>
      </c>
      <c r="J24" s="23">
        <f t="shared" si="5"/>
        <v>0</v>
      </c>
      <c r="K24" s="23">
        <f t="shared" si="9"/>
        <v>0</v>
      </c>
      <c r="L24" s="24">
        <f t="shared" si="2"/>
        <v>0.23738009877745037</v>
      </c>
      <c r="M24" s="24">
        <f t="shared" si="3"/>
        <v>0.27777394450446308</v>
      </c>
      <c r="N24" s="24">
        <f t="shared" si="3"/>
        <v>0.10534099423764383</v>
      </c>
      <c r="O24" s="24">
        <f t="shared" si="3"/>
        <v>2.6629427440924208E-2</v>
      </c>
      <c r="P24" s="24">
        <f t="shared" si="3"/>
        <v>0</v>
      </c>
      <c r="Q24" s="24">
        <f t="shared" si="3"/>
        <v>1</v>
      </c>
    </row>
    <row r="25" spans="1:17" x14ac:dyDescent="0.3">
      <c r="A25">
        <v>0.65</v>
      </c>
      <c r="B25">
        <f t="shared" si="4"/>
        <v>4</v>
      </c>
      <c r="C25" s="22">
        <f t="shared" si="1"/>
        <v>1.3310000000000004</v>
      </c>
      <c r="D25">
        <v>1</v>
      </c>
      <c r="E25">
        <v>0</v>
      </c>
      <c r="F25">
        <v>0</v>
      </c>
      <c r="G25">
        <v>1</v>
      </c>
      <c r="H25">
        <v>1</v>
      </c>
      <c r="I25">
        <v>1</v>
      </c>
      <c r="J25" s="23">
        <f t="shared" si="5"/>
        <v>0</v>
      </c>
      <c r="K25" s="23">
        <f>J25*$O$4</f>
        <v>0</v>
      </c>
      <c r="L25" s="24">
        <f t="shared" si="2"/>
        <v>0.76261990122254963</v>
      </c>
      <c r="M25" s="24">
        <f t="shared" si="3"/>
        <v>0.72222605549553687</v>
      </c>
      <c r="N25" s="24">
        <f t="shared" si="3"/>
        <v>0.89465900576235613</v>
      </c>
      <c r="O25" s="24">
        <f t="shared" si="3"/>
        <v>2.6629427440924208E-2</v>
      </c>
      <c r="P25" s="24">
        <f t="shared" si="3"/>
        <v>0</v>
      </c>
      <c r="Q25" s="24">
        <f t="shared" si="3"/>
        <v>0</v>
      </c>
    </row>
    <row r="26" spans="1:17" x14ac:dyDescent="0.3">
      <c r="A26">
        <v>0.65</v>
      </c>
      <c r="B26">
        <f t="shared" si="4"/>
        <v>4</v>
      </c>
      <c r="C26" s="22">
        <f t="shared" si="1"/>
        <v>1.3310000000000004</v>
      </c>
      <c r="D26">
        <v>0</v>
      </c>
      <c r="E26">
        <v>1</v>
      </c>
      <c r="F26">
        <v>1</v>
      </c>
      <c r="G26">
        <v>0</v>
      </c>
      <c r="H26">
        <v>1</v>
      </c>
      <c r="I26">
        <v>1</v>
      </c>
      <c r="J26" s="23">
        <f t="shared" si="5"/>
        <v>0</v>
      </c>
      <c r="K26" s="23">
        <f t="shared" ref="K26:K27" si="10">J26*$O$5</f>
        <v>0</v>
      </c>
      <c r="L26" s="24">
        <f t="shared" si="2"/>
        <v>0.23738009877745037</v>
      </c>
      <c r="M26" s="24">
        <f t="shared" si="3"/>
        <v>0.27777394450446308</v>
      </c>
      <c r="N26" s="24">
        <f t="shared" si="3"/>
        <v>0.10534099423764383</v>
      </c>
      <c r="O26" s="24">
        <f t="shared" si="3"/>
        <v>0.97337057255907578</v>
      </c>
      <c r="P26" s="24">
        <f t="shared" si="3"/>
        <v>0</v>
      </c>
      <c r="Q26" s="24">
        <f t="shared" si="3"/>
        <v>0</v>
      </c>
    </row>
    <row r="27" spans="1:17" x14ac:dyDescent="0.3">
      <c r="A27">
        <v>0.65</v>
      </c>
      <c r="B27">
        <f t="shared" si="4"/>
        <v>4</v>
      </c>
      <c r="C27" s="22">
        <f t="shared" si="1"/>
        <v>1.3310000000000004</v>
      </c>
      <c r="D27">
        <v>0</v>
      </c>
      <c r="E27">
        <v>0</v>
      </c>
      <c r="F27">
        <v>1</v>
      </c>
      <c r="G27">
        <v>1</v>
      </c>
      <c r="H27">
        <v>1</v>
      </c>
      <c r="I27">
        <v>1</v>
      </c>
      <c r="J27" s="23">
        <f t="shared" si="5"/>
        <v>0</v>
      </c>
      <c r="K27" s="23">
        <f t="shared" si="10"/>
        <v>0</v>
      </c>
      <c r="L27" s="24">
        <f t="shared" si="2"/>
        <v>0.23738009877745037</v>
      </c>
      <c r="M27" s="24">
        <f t="shared" si="3"/>
        <v>0.72222605549553687</v>
      </c>
      <c r="N27" s="24">
        <f t="shared" si="3"/>
        <v>0.10534099423764383</v>
      </c>
      <c r="O27" s="24">
        <f t="shared" si="3"/>
        <v>2.6629427440924208E-2</v>
      </c>
      <c r="P27" s="24">
        <f t="shared" si="3"/>
        <v>0</v>
      </c>
      <c r="Q27" s="24">
        <f t="shared" si="3"/>
        <v>0</v>
      </c>
    </row>
    <row r="28" spans="1:17" x14ac:dyDescent="0.3">
      <c r="A28">
        <v>0.65</v>
      </c>
      <c r="B28">
        <f t="shared" si="4"/>
        <v>4</v>
      </c>
      <c r="C28" s="22">
        <f t="shared" si="1"/>
        <v>1.3310000000000004</v>
      </c>
      <c r="D28">
        <v>1</v>
      </c>
      <c r="E28">
        <v>1</v>
      </c>
      <c r="F28">
        <v>1</v>
      </c>
      <c r="G28">
        <v>0</v>
      </c>
      <c r="H28">
        <v>1</v>
      </c>
      <c r="I28">
        <v>0</v>
      </c>
      <c r="J28" s="23">
        <f t="shared" si="5"/>
        <v>0</v>
      </c>
      <c r="K28" s="23">
        <f t="shared" ref="K28:K43" si="11">J28*$O$4</f>
        <v>0</v>
      </c>
      <c r="L28" s="24">
        <f t="shared" si="2"/>
        <v>0.76261990122254963</v>
      </c>
      <c r="M28" s="24">
        <f t="shared" si="3"/>
        <v>0.27777394450446308</v>
      </c>
      <c r="N28" s="24">
        <f t="shared" si="3"/>
        <v>0.10534099423764383</v>
      </c>
      <c r="O28" s="24">
        <f t="shared" si="3"/>
        <v>0.97337057255907578</v>
      </c>
      <c r="P28" s="24">
        <f t="shared" si="3"/>
        <v>0</v>
      </c>
      <c r="Q28" s="24">
        <f t="shared" si="3"/>
        <v>1</v>
      </c>
    </row>
    <row r="29" spans="1:17" x14ac:dyDescent="0.3">
      <c r="A29">
        <v>0.65</v>
      </c>
      <c r="B29">
        <f t="shared" si="4"/>
        <v>4</v>
      </c>
      <c r="C29" s="22">
        <f t="shared" si="1"/>
        <v>1.3310000000000004</v>
      </c>
      <c r="D29">
        <v>1</v>
      </c>
      <c r="E29">
        <v>1</v>
      </c>
      <c r="F29">
        <v>0</v>
      </c>
      <c r="G29">
        <v>1</v>
      </c>
      <c r="H29">
        <v>0</v>
      </c>
      <c r="I29">
        <v>1</v>
      </c>
      <c r="J29" s="23">
        <f t="shared" si="5"/>
        <v>0</v>
      </c>
      <c r="K29" s="23">
        <f t="shared" si="11"/>
        <v>0</v>
      </c>
      <c r="L29" s="24">
        <f t="shared" si="2"/>
        <v>0.76261990122254963</v>
      </c>
      <c r="M29" s="24">
        <f t="shared" si="3"/>
        <v>0.27777394450446308</v>
      </c>
      <c r="N29" s="24">
        <f t="shared" si="3"/>
        <v>0.89465900576235613</v>
      </c>
      <c r="O29" s="24">
        <f t="shared" si="3"/>
        <v>2.6629427440924208E-2</v>
      </c>
      <c r="P29" s="24">
        <f t="shared" si="3"/>
        <v>1</v>
      </c>
      <c r="Q29" s="24">
        <f t="shared" si="3"/>
        <v>0</v>
      </c>
    </row>
    <row r="30" spans="1:17" x14ac:dyDescent="0.3">
      <c r="A30">
        <v>0.65</v>
      </c>
      <c r="B30">
        <f t="shared" si="4"/>
        <v>4</v>
      </c>
      <c r="C30" s="22">
        <f t="shared" si="1"/>
        <v>1.3310000000000004</v>
      </c>
      <c r="D30">
        <v>1</v>
      </c>
      <c r="E30">
        <v>1</v>
      </c>
      <c r="F30">
        <v>1</v>
      </c>
      <c r="G30">
        <v>0</v>
      </c>
      <c r="H30">
        <v>0</v>
      </c>
      <c r="I30">
        <v>1</v>
      </c>
      <c r="J30" s="23">
        <f t="shared" si="5"/>
        <v>0</v>
      </c>
      <c r="K30" s="23">
        <f t="shared" si="11"/>
        <v>0</v>
      </c>
      <c r="L30" s="24">
        <f t="shared" si="2"/>
        <v>0.76261990122254963</v>
      </c>
      <c r="M30" s="24">
        <f t="shared" si="3"/>
        <v>0.27777394450446308</v>
      </c>
      <c r="N30" s="24">
        <f t="shared" si="3"/>
        <v>0.10534099423764383</v>
      </c>
      <c r="O30" s="24">
        <f t="shared" si="3"/>
        <v>0.97337057255907578</v>
      </c>
      <c r="P30" s="24">
        <f t="shared" si="3"/>
        <v>1</v>
      </c>
      <c r="Q30" s="24">
        <f t="shared" si="3"/>
        <v>0</v>
      </c>
    </row>
    <row r="31" spans="1:17" x14ac:dyDescent="0.3">
      <c r="A31">
        <v>0.65</v>
      </c>
      <c r="B31">
        <f t="shared" si="4"/>
        <v>4</v>
      </c>
      <c r="C31" s="22">
        <f t="shared" si="1"/>
        <v>1.3310000000000004</v>
      </c>
      <c r="D31">
        <v>1</v>
      </c>
      <c r="E31">
        <v>1</v>
      </c>
      <c r="F31">
        <v>1</v>
      </c>
      <c r="G31">
        <v>1</v>
      </c>
      <c r="H31">
        <v>0</v>
      </c>
      <c r="I31">
        <v>0</v>
      </c>
      <c r="J31" s="23">
        <f t="shared" si="5"/>
        <v>5.9423589534963214E-4</v>
      </c>
      <c r="K31" s="23">
        <f t="shared" si="11"/>
        <v>5.5957845705625615E-4</v>
      </c>
      <c r="L31" s="24">
        <f t="shared" si="2"/>
        <v>0.76261990122254963</v>
      </c>
      <c r="M31" s="24">
        <f t="shared" si="3"/>
        <v>0.27777394450446308</v>
      </c>
      <c r="N31" s="24">
        <f t="shared" si="3"/>
        <v>0.10534099423764383</v>
      </c>
      <c r="O31" s="24">
        <f t="shared" si="3"/>
        <v>2.6629427440924208E-2</v>
      </c>
      <c r="P31" s="24">
        <f t="shared" si="3"/>
        <v>1</v>
      </c>
      <c r="Q31" s="24">
        <f t="shared" si="3"/>
        <v>1</v>
      </c>
    </row>
    <row r="32" spans="1:17" x14ac:dyDescent="0.3">
      <c r="A32">
        <v>0.65</v>
      </c>
      <c r="B32">
        <f t="shared" si="4"/>
        <v>4</v>
      </c>
      <c r="C32" s="22">
        <f t="shared" si="1"/>
        <v>1.3310000000000004</v>
      </c>
      <c r="D32">
        <v>1</v>
      </c>
      <c r="E32">
        <v>1</v>
      </c>
      <c r="F32">
        <v>0</v>
      </c>
      <c r="G32">
        <v>1</v>
      </c>
      <c r="H32">
        <v>1</v>
      </c>
      <c r="I32">
        <v>0</v>
      </c>
      <c r="J32" s="23">
        <f t="shared" si="5"/>
        <v>0</v>
      </c>
      <c r="K32" s="23">
        <f t="shared" si="11"/>
        <v>0</v>
      </c>
      <c r="L32" s="24">
        <f t="shared" si="2"/>
        <v>0.76261990122254963</v>
      </c>
      <c r="M32" s="24">
        <f t="shared" si="3"/>
        <v>0.27777394450446308</v>
      </c>
      <c r="N32" s="24">
        <f t="shared" si="3"/>
        <v>0.89465900576235613</v>
      </c>
      <c r="O32" s="24">
        <f t="shared" si="3"/>
        <v>2.6629427440924208E-2</v>
      </c>
      <c r="P32" s="24">
        <f t="shared" si="3"/>
        <v>0</v>
      </c>
      <c r="Q32" s="24">
        <f t="shared" si="3"/>
        <v>1</v>
      </c>
    </row>
    <row r="33" spans="1:17" x14ac:dyDescent="0.3">
      <c r="A33">
        <v>0.65</v>
      </c>
      <c r="B33">
        <f t="shared" si="4"/>
        <v>4</v>
      </c>
      <c r="C33" s="22">
        <f t="shared" si="1"/>
        <v>1.3310000000000004</v>
      </c>
      <c r="D33">
        <v>1</v>
      </c>
      <c r="E33">
        <v>1</v>
      </c>
      <c r="F33">
        <v>0</v>
      </c>
      <c r="G33">
        <v>0</v>
      </c>
      <c r="H33">
        <v>1</v>
      </c>
      <c r="I33">
        <v>1</v>
      </c>
      <c r="J33" s="23">
        <f t="shared" si="5"/>
        <v>0</v>
      </c>
      <c r="K33" s="23">
        <f t="shared" si="11"/>
        <v>0</v>
      </c>
      <c r="L33" s="24">
        <f t="shared" si="2"/>
        <v>0.76261990122254963</v>
      </c>
      <c r="M33" s="24">
        <f t="shared" si="3"/>
        <v>0.27777394450446308</v>
      </c>
      <c r="N33" s="24">
        <f t="shared" si="3"/>
        <v>0.89465900576235613</v>
      </c>
      <c r="O33" s="24">
        <f t="shared" si="3"/>
        <v>0.97337057255907578</v>
      </c>
      <c r="P33" s="24">
        <f t="shared" si="3"/>
        <v>0</v>
      </c>
      <c r="Q33" s="24">
        <f t="shared" si="3"/>
        <v>0</v>
      </c>
    </row>
    <row r="34" spans="1:17" x14ac:dyDescent="0.3">
      <c r="A34">
        <v>0.65</v>
      </c>
      <c r="B34">
        <f t="shared" si="4"/>
        <v>3</v>
      </c>
      <c r="C34" s="22">
        <f t="shared" si="1"/>
        <v>1.2100000000000002</v>
      </c>
      <c r="D34">
        <v>1</v>
      </c>
      <c r="E34">
        <v>0</v>
      </c>
      <c r="F34">
        <v>0</v>
      </c>
      <c r="G34">
        <v>1</v>
      </c>
      <c r="H34">
        <v>1</v>
      </c>
      <c r="I34">
        <v>0</v>
      </c>
      <c r="J34" s="23">
        <f t="shared" si="5"/>
        <v>0</v>
      </c>
      <c r="K34" s="23">
        <f t="shared" si="11"/>
        <v>0</v>
      </c>
      <c r="L34" s="24">
        <f t="shared" si="2"/>
        <v>0.76261990122254963</v>
      </c>
      <c r="M34" s="24">
        <f t="shared" si="3"/>
        <v>0.72222605549553687</v>
      </c>
      <c r="N34" s="24">
        <f t="shared" si="3"/>
        <v>0.89465900576235613</v>
      </c>
      <c r="O34" s="24">
        <f t="shared" si="3"/>
        <v>2.6629427440924208E-2</v>
      </c>
      <c r="P34" s="24">
        <f t="shared" si="3"/>
        <v>0</v>
      </c>
      <c r="Q34" s="24">
        <f t="shared" si="3"/>
        <v>1</v>
      </c>
    </row>
    <row r="35" spans="1:17" x14ac:dyDescent="0.3">
      <c r="A35">
        <v>0.65</v>
      </c>
      <c r="B35">
        <f t="shared" si="4"/>
        <v>3</v>
      </c>
      <c r="C35" s="22">
        <f t="shared" si="1"/>
        <v>1.2100000000000002</v>
      </c>
      <c r="D35">
        <v>1</v>
      </c>
      <c r="E35">
        <v>0</v>
      </c>
      <c r="F35">
        <v>0</v>
      </c>
      <c r="G35">
        <v>0</v>
      </c>
      <c r="H35">
        <v>1</v>
      </c>
      <c r="I35">
        <v>1</v>
      </c>
      <c r="J35" s="23">
        <f t="shared" si="5"/>
        <v>0</v>
      </c>
      <c r="K35" s="23">
        <f t="shared" si="11"/>
        <v>0</v>
      </c>
      <c r="L35" s="24">
        <f t="shared" si="2"/>
        <v>0.76261990122254963</v>
      </c>
      <c r="M35" s="24">
        <f t="shared" si="3"/>
        <v>0.72222605549553687</v>
      </c>
      <c r="N35" s="24">
        <f t="shared" si="3"/>
        <v>0.89465900576235613</v>
      </c>
      <c r="O35" s="24">
        <f t="shared" si="3"/>
        <v>0.97337057255907578</v>
      </c>
      <c r="P35" s="24">
        <f t="shared" si="3"/>
        <v>0</v>
      </c>
      <c r="Q35" s="24">
        <f t="shared" si="3"/>
        <v>0</v>
      </c>
    </row>
    <row r="36" spans="1:17" x14ac:dyDescent="0.3">
      <c r="A36">
        <v>0.65</v>
      </c>
      <c r="B36">
        <f t="shared" si="4"/>
        <v>3</v>
      </c>
      <c r="C36" s="22">
        <f t="shared" si="1"/>
        <v>1.2100000000000002</v>
      </c>
      <c r="D36">
        <v>1</v>
      </c>
      <c r="E36">
        <v>0</v>
      </c>
      <c r="F36">
        <v>0</v>
      </c>
      <c r="G36">
        <v>1</v>
      </c>
      <c r="H36">
        <v>0</v>
      </c>
      <c r="I36">
        <v>1</v>
      </c>
      <c r="J36" s="23">
        <f t="shared" si="5"/>
        <v>0</v>
      </c>
      <c r="K36" s="23">
        <f t="shared" si="11"/>
        <v>0</v>
      </c>
      <c r="L36" s="24">
        <f t="shared" si="2"/>
        <v>0.76261990122254963</v>
      </c>
      <c r="M36" s="24">
        <f t="shared" si="3"/>
        <v>0.72222605549553687</v>
      </c>
      <c r="N36" s="24">
        <f t="shared" si="3"/>
        <v>0.89465900576235613</v>
      </c>
      <c r="O36" s="24">
        <f t="shared" si="3"/>
        <v>2.6629427440924208E-2</v>
      </c>
      <c r="P36" s="24">
        <f t="shared" si="3"/>
        <v>1</v>
      </c>
      <c r="Q36" s="24">
        <f t="shared" si="3"/>
        <v>0</v>
      </c>
    </row>
    <row r="37" spans="1:17" x14ac:dyDescent="0.3">
      <c r="A37">
        <v>0.65</v>
      </c>
      <c r="B37">
        <f t="shared" si="4"/>
        <v>3</v>
      </c>
      <c r="C37" s="22">
        <f t="shared" si="1"/>
        <v>1.2100000000000002</v>
      </c>
      <c r="D37">
        <v>1</v>
      </c>
      <c r="E37">
        <v>1</v>
      </c>
      <c r="F37">
        <v>1</v>
      </c>
      <c r="G37">
        <v>0</v>
      </c>
      <c r="H37">
        <v>0</v>
      </c>
      <c r="I37">
        <v>0</v>
      </c>
      <c r="J37" s="23">
        <f t="shared" si="5"/>
        <v>2.1720772441495347E-2</v>
      </c>
      <c r="K37" s="23">
        <f t="shared" si="11"/>
        <v>2.0453958476760573E-2</v>
      </c>
      <c r="L37" s="24">
        <f t="shared" si="2"/>
        <v>0.76261990122254963</v>
      </c>
      <c r="M37" s="24">
        <f t="shared" si="3"/>
        <v>0.27777394450446308</v>
      </c>
      <c r="N37" s="24">
        <f t="shared" si="3"/>
        <v>0.10534099423764383</v>
      </c>
      <c r="O37" s="24">
        <f t="shared" si="3"/>
        <v>0.97337057255907578</v>
      </c>
      <c r="P37" s="24">
        <f t="shared" si="3"/>
        <v>1</v>
      </c>
      <c r="Q37" s="24">
        <f t="shared" si="3"/>
        <v>1</v>
      </c>
    </row>
    <row r="38" spans="1:17" x14ac:dyDescent="0.3">
      <c r="A38">
        <v>0.65</v>
      </c>
      <c r="B38">
        <f t="shared" si="4"/>
        <v>3</v>
      </c>
      <c r="C38" s="22">
        <f t="shared" si="1"/>
        <v>1.2100000000000002</v>
      </c>
      <c r="D38">
        <v>1</v>
      </c>
      <c r="E38">
        <v>0</v>
      </c>
      <c r="F38">
        <v>1</v>
      </c>
      <c r="G38">
        <v>1</v>
      </c>
      <c r="H38">
        <v>0</v>
      </c>
      <c r="I38">
        <v>0</v>
      </c>
      <c r="J38" s="23">
        <f t="shared" si="5"/>
        <v>1.5450428494934946E-3</v>
      </c>
      <c r="K38" s="23">
        <f t="shared" si="11"/>
        <v>1.4549317881523806E-3</v>
      </c>
      <c r="L38" s="24">
        <f t="shared" si="2"/>
        <v>0.76261990122254963</v>
      </c>
      <c r="M38" s="24">
        <f t="shared" si="3"/>
        <v>0.72222605549553687</v>
      </c>
      <c r="N38" s="24">
        <f t="shared" si="3"/>
        <v>0.10534099423764383</v>
      </c>
      <c r="O38" s="24">
        <f t="shared" si="3"/>
        <v>2.6629427440924208E-2</v>
      </c>
      <c r="P38" s="24">
        <f t="shared" si="3"/>
        <v>1</v>
      </c>
      <c r="Q38" s="24">
        <f t="shared" si="3"/>
        <v>1</v>
      </c>
    </row>
    <row r="39" spans="1:17" x14ac:dyDescent="0.3">
      <c r="A39">
        <v>0.65</v>
      </c>
      <c r="B39">
        <f t="shared" si="4"/>
        <v>3</v>
      </c>
      <c r="C39" s="22">
        <f t="shared" si="1"/>
        <v>1.2100000000000002</v>
      </c>
      <c r="D39">
        <v>1</v>
      </c>
      <c r="E39">
        <v>1</v>
      </c>
      <c r="F39">
        <v>0</v>
      </c>
      <c r="G39">
        <v>1</v>
      </c>
      <c r="H39">
        <v>0</v>
      </c>
      <c r="I39">
        <v>0</v>
      </c>
      <c r="J39" s="23">
        <f t="shared" si="5"/>
        <v>5.0468338482021202E-3</v>
      </c>
      <c r="K39" s="23">
        <f t="shared" si="11"/>
        <v>4.7524889019614127E-3</v>
      </c>
      <c r="L39" s="24">
        <f t="shared" si="2"/>
        <v>0.76261990122254963</v>
      </c>
      <c r="M39" s="24">
        <f t="shared" si="3"/>
        <v>0.27777394450446308</v>
      </c>
      <c r="N39" s="24">
        <f t="shared" si="3"/>
        <v>0.89465900576235613</v>
      </c>
      <c r="O39" s="24">
        <f t="shared" si="3"/>
        <v>2.6629427440924208E-2</v>
      </c>
      <c r="P39" s="24">
        <f t="shared" si="3"/>
        <v>1</v>
      </c>
      <c r="Q39" s="24">
        <f t="shared" si="3"/>
        <v>1</v>
      </c>
    </row>
    <row r="40" spans="1:17" x14ac:dyDescent="0.3">
      <c r="A40">
        <v>0.65</v>
      </c>
      <c r="B40">
        <f t="shared" si="4"/>
        <v>3</v>
      </c>
      <c r="C40" s="22">
        <f t="shared" si="1"/>
        <v>1.2100000000000002</v>
      </c>
      <c r="D40">
        <v>1</v>
      </c>
      <c r="E40">
        <v>1</v>
      </c>
      <c r="F40">
        <v>0</v>
      </c>
      <c r="G40">
        <v>0</v>
      </c>
      <c r="H40">
        <v>0</v>
      </c>
      <c r="I40">
        <v>1</v>
      </c>
      <c r="J40" s="23">
        <f t="shared" si="5"/>
        <v>0</v>
      </c>
      <c r="K40" s="23">
        <f t="shared" si="11"/>
        <v>0</v>
      </c>
      <c r="L40" s="24">
        <f t="shared" si="2"/>
        <v>0.76261990122254963</v>
      </c>
      <c r="M40" s="24">
        <f t="shared" si="3"/>
        <v>0.27777394450446308</v>
      </c>
      <c r="N40" s="24">
        <f t="shared" si="3"/>
        <v>0.89465900576235613</v>
      </c>
      <c r="O40" s="24">
        <f t="shared" si="3"/>
        <v>0.97337057255907578</v>
      </c>
      <c r="P40" s="24">
        <f t="shared" si="3"/>
        <v>1</v>
      </c>
      <c r="Q40" s="24">
        <f t="shared" si="3"/>
        <v>0</v>
      </c>
    </row>
    <row r="41" spans="1:17" x14ac:dyDescent="0.3">
      <c r="A41">
        <v>0.65</v>
      </c>
      <c r="B41">
        <f t="shared" si="4"/>
        <v>3</v>
      </c>
      <c r="C41" s="22">
        <f t="shared" si="1"/>
        <v>1.2100000000000002</v>
      </c>
      <c r="D41">
        <v>1</v>
      </c>
      <c r="E41">
        <v>0</v>
      </c>
      <c r="F41">
        <v>1</v>
      </c>
      <c r="G41">
        <v>0</v>
      </c>
      <c r="H41">
        <v>0</v>
      </c>
      <c r="I41">
        <v>1</v>
      </c>
      <c r="J41" s="23">
        <f t="shared" si="5"/>
        <v>0</v>
      </c>
      <c r="K41" s="23">
        <f t="shared" si="11"/>
        <v>0</v>
      </c>
      <c r="L41" s="24">
        <f t="shared" si="2"/>
        <v>0.76261990122254963</v>
      </c>
      <c r="M41" s="24">
        <f t="shared" si="3"/>
        <v>0.72222605549553687</v>
      </c>
      <c r="N41" s="24">
        <f t="shared" si="3"/>
        <v>0.10534099423764383</v>
      </c>
      <c r="O41" s="24">
        <f t="shared" si="3"/>
        <v>0.97337057255907578</v>
      </c>
      <c r="P41" s="24">
        <f t="shared" si="3"/>
        <v>1</v>
      </c>
      <c r="Q41" s="24">
        <f t="shared" si="3"/>
        <v>0</v>
      </c>
    </row>
    <row r="42" spans="1:17" x14ac:dyDescent="0.3">
      <c r="A42">
        <v>0.65</v>
      </c>
      <c r="B42">
        <f t="shared" si="4"/>
        <v>3</v>
      </c>
      <c r="C42" s="22">
        <f t="shared" si="1"/>
        <v>1.2100000000000002</v>
      </c>
      <c r="D42">
        <v>1</v>
      </c>
      <c r="E42">
        <v>1</v>
      </c>
      <c r="F42">
        <v>0</v>
      </c>
      <c r="G42">
        <v>0</v>
      </c>
      <c r="H42">
        <v>1</v>
      </c>
      <c r="I42">
        <v>0</v>
      </c>
      <c r="J42" s="23">
        <f t="shared" si="5"/>
        <v>0</v>
      </c>
      <c r="K42" s="23">
        <f t="shared" si="11"/>
        <v>0</v>
      </c>
      <c r="L42" s="24">
        <f t="shared" si="2"/>
        <v>0.76261990122254963</v>
      </c>
      <c r="M42" s="24">
        <f t="shared" si="3"/>
        <v>0.27777394450446308</v>
      </c>
      <c r="N42" s="24">
        <f t="shared" si="3"/>
        <v>0.89465900576235613</v>
      </c>
      <c r="O42" s="24">
        <f t="shared" si="3"/>
        <v>0.97337057255907578</v>
      </c>
      <c r="P42" s="24">
        <f t="shared" si="3"/>
        <v>0</v>
      </c>
      <c r="Q42" s="24">
        <f t="shared" si="3"/>
        <v>1</v>
      </c>
    </row>
    <row r="43" spans="1:17" x14ac:dyDescent="0.3">
      <c r="A43">
        <v>0.65</v>
      </c>
      <c r="B43">
        <f t="shared" si="4"/>
        <v>3</v>
      </c>
      <c r="C43" s="22">
        <f t="shared" si="1"/>
        <v>1.2100000000000002</v>
      </c>
      <c r="D43">
        <v>1</v>
      </c>
      <c r="E43">
        <v>0</v>
      </c>
      <c r="F43">
        <v>1</v>
      </c>
      <c r="G43">
        <v>0</v>
      </c>
      <c r="H43">
        <v>1</v>
      </c>
      <c r="I43">
        <v>0</v>
      </c>
      <c r="J43" s="23">
        <f t="shared" si="5"/>
        <v>0</v>
      </c>
      <c r="K43" s="23">
        <f t="shared" si="11"/>
        <v>0</v>
      </c>
      <c r="L43" s="24">
        <f t="shared" si="2"/>
        <v>0.76261990122254963</v>
      </c>
      <c r="M43" s="24">
        <f t="shared" si="3"/>
        <v>0.72222605549553687</v>
      </c>
      <c r="N43" s="24">
        <f t="shared" si="3"/>
        <v>0.10534099423764383</v>
      </c>
      <c r="O43" s="24">
        <f t="shared" si="3"/>
        <v>0.97337057255907578</v>
      </c>
      <c r="P43" s="24">
        <f t="shared" si="3"/>
        <v>0</v>
      </c>
      <c r="Q43" s="24">
        <f t="shared" si="3"/>
        <v>1</v>
      </c>
    </row>
    <row r="44" spans="1:17" x14ac:dyDescent="0.3">
      <c r="A44">
        <v>0.65</v>
      </c>
      <c r="B44">
        <f t="shared" si="4"/>
        <v>3</v>
      </c>
      <c r="C44" s="22">
        <f t="shared" si="1"/>
        <v>1.2100000000000002</v>
      </c>
      <c r="D44">
        <v>0</v>
      </c>
      <c r="E44">
        <v>1</v>
      </c>
      <c r="F44">
        <v>0</v>
      </c>
      <c r="G44">
        <v>1</v>
      </c>
      <c r="H44">
        <v>1</v>
      </c>
      <c r="I44">
        <v>0</v>
      </c>
      <c r="J44" s="23">
        <f t="shared" si="5"/>
        <v>0</v>
      </c>
      <c r="K44" s="23">
        <f t="shared" ref="K44:K53" si="12">J44*$O$5</f>
        <v>0</v>
      </c>
      <c r="L44" s="24">
        <f t="shared" ref="L44:L75" si="13">IF(D44=1,D44*D$7,1-D$7)</f>
        <v>0.23738009877745037</v>
      </c>
      <c r="M44" s="24">
        <f t="shared" ref="M44:Q75" si="14">IF(E44=1,E44*E$7,1-E$7)</f>
        <v>0.27777394450446308</v>
      </c>
      <c r="N44" s="24">
        <f t="shared" si="14"/>
        <v>0.89465900576235613</v>
      </c>
      <c r="O44" s="24">
        <f t="shared" si="14"/>
        <v>2.6629427440924208E-2</v>
      </c>
      <c r="P44" s="24">
        <f t="shared" si="14"/>
        <v>0</v>
      </c>
      <c r="Q44" s="24">
        <f t="shared" si="14"/>
        <v>1</v>
      </c>
    </row>
    <row r="45" spans="1:17" x14ac:dyDescent="0.3">
      <c r="A45">
        <v>0.65</v>
      </c>
      <c r="B45">
        <f t="shared" si="4"/>
        <v>3</v>
      </c>
      <c r="C45" s="22">
        <f t="shared" si="1"/>
        <v>1.2100000000000002</v>
      </c>
      <c r="D45">
        <v>0</v>
      </c>
      <c r="E45">
        <v>0</v>
      </c>
      <c r="F45">
        <v>1</v>
      </c>
      <c r="G45">
        <v>0</v>
      </c>
      <c r="H45">
        <v>1</v>
      </c>
      <c r="I45">
        <v>1</v>
      </c>
      <c r="J45" s="23">
        <f t="shared" si="5"/>
        <v>0</v>
      </c>
      <c r="K45" s="23">
        <f t="shared" si="12"/>
        <v>0</v>
      </c>
      <c r="L45" s="24">
        <f t="shared" si="13"/>
        <v>0.23738009877745037</v>
      </c>
      <c r="M45" s="24">
        <f t="shared" si="14"/>
        <v>0.72222605549553687</v>
      </c>
      <c r="N45" s="24">
        <f t="shared" si="14"/>
        <v>0.10534099423764383</v>
      </c>
      <c r="O45" s="24">
        <f t="shared" si="14"/>
        <v>0.97337057255907578</v>
      </c>
      <c r="P45" s="24">
        <f t="shared" si="14"/>
        <v>0</v>
      </c>
      <c r="Q45" s="24">
        <f t="shared" si="14"/>
        <v>0</v>
      </c>
    </row>
    <row r="46" spans="1:17" x14ac:dyDescent="0.3">
      <c r="A46">
        <v>0.65</v>
      </c>
      <c r="B46">
        <f t="shared" si="4"/>
        <v>3</v>
      </c>
      <c r="C46" s="22">
        <f t="shared" si="1"/>
        <v>1.2100000000000002</v>
      </c>
      <c r="D46">
        <v>0</v>
      </c>
      <c r="E46">
        <v>1</v>
      </c>
      <c r="F46">
        <v>1</v>
      </c>
      <c r="G46">
        <v>0</v>
      </c>
      <c r="H46">
        <v>0</v>
      </c>
      <c r="I46">
        <v>1</v>
      </c>
      <c r="J46" s="23">
        <f t="shared" si="5"/>
        <v>0</v>
      </c>
      <c r="K46" s="23">
        <f t="shared" si="12"/>
        <v>0</v>
      </c>
      <c r="L46" s="24">
        <f t="shared" si="13"/>
        <v>0.23738009877745037</v>
      </c>
      <c r="M46" s="24">
        <f t="shared" si="14"/>
        <v>0.27777394450446308</v>
      </c>
      <c r="N46" s="24">
        <f t="shared" si="14"/>
        <v>0.10534099423764383</v>
      </c>
      <c r="O46" s="24">
        <f t="shared" si="14"/>
        <v>0.97337057255907578</v>
      </c>
      <c r="P46" s="24">
        <f t="shared" si="14"/>
        <v>1</v>
      </c>
      <c r="Q46" s="24">
        <f t="shared" si="14"/>
        <v>0</v>
      </c>
    </row>
    <row r="47" spans="1:17" x14ac:dyDescent="0.3">
      <c r="A47">
        <v>0.65</v>
      </c>
      <c r="B47">
        <f t="shared" si="4"/>
        <v>3</v>
      </c>
      <c r="C47" s="22">
        <f t="shared" si="1"/>
        <v>1.2100000000000002</v>
      </c>
      <c r="D47">
        <v>0</v>
      </c>
      <c r="E47">
        <v>0</v>
      </c>
      <c r="F47">
        <v>1</v>
      </c>
      <c r="G47">
        <v>1</v>
      </c>
      <c r="H47">
        <v>1</v>
      </c>
      <c r="I47">
        <v>0</v>
      </c>
      <c r="J47" s="23">
        <f t="shared" si="5"/>
        <v>0</v>
      </c>
      <c r="K47" s="23">
        <f t="shared" si="12"/>
        <v>0</v>
      </c>
      <c r="L47" s="24">
        <f t="shared" si="13"/>
        <v>0.23738009877745037</v>
      </c>
      <c r="M47" s="24">
        <f t="shared" si="14"/>
        <v>0.72222605549553687</v>
      </c>
      <c r="N47" s="24">
        <f t="shared" si="14"/>
        <v>0.10534099423764383</v>
      </c>
      <c r="O47" s="24">
        <f t="shared" si="14"/>
        <v>2.6629427440924208E-2</v>
      </c>
      <c r="P47" s="24">
        <f t="shared" si="14"/>
        <v>0</v>
      </c>
      <c r="Q47" s="24">
        <f t="shared" si="14"/>
        <v>1</v>
      </c>
    </row>
    <row r="48" spans="1:17" x14ac:dyDescent="0.3">
      <c r="A48">
        <v>0.65</v>
      </c>
      <c r="B48">
        <f t="shared" si="4"/>
        <v>3</v>
      </c>
      <c r="C48" s="22">
        <f t="shared" si="1"/>
        <v>1.2100000000000002</v>
      </c>
      <c r="D48">
        <v>0</v>
      </c>
      <c r="E48">
        <v>0</v>
      </c>
      <c r="F48">
        <v>1</v>
      </c>
      <c r="G48">
        <v>1</v>
      </c>
      <c r="H48">
        <v>0</v>
      </c>
      <c r="I48">
        <v>1</v>
      </c>
      <c r="J48" s="23">
        <f t="shared" si="5"/>
        <v>0</v>
      </c>
      <c r="K48" s="23">
        <f t="shared" si="12"/>
        <v>0</v>
      </c>
      <c r="L48" s="24">
        <f t="shared" si="13"/>
        <v>0.23738009877745037</v>
      </c>
      <c r="M48" s="24">
        <f t="shared" si="14"/>
        <v>0.72222605549553687</v>
      </c>
      <c r="N48" s="24">
        <f t="shared" si="14"/>
        <v>0.10534099423764383</v>
      </c>
      <c r="O48" s="24">
        <f t="shared" si="14"/>
        <v>2.6629427440924208E-2</v>
      </c>
      <c r="P48" s="24">
        <f t="shared" si="14"/>
        <v>1</v>
      </c>
      <c r="Q48" s="24">
        <f t="shared" si="14"/>
        <v>0</v>
      </c>
    </row>
    <row r="49" spans="1:17" x14ac:dyDescent="0.3">
      <c r="A49">
        <v>0.65</v>
      </c>
      <c r="B49">
        <f t="shared" si="4"/>
        <v>3</v>
      </c>
      <c r="C49" s="22">
        <f t="shared" si="1"/>
        <v>1.2100000000000002</v>
      </c>
      <c r="D49">
        <v>0</v>
      </c>
      <c r="E49">
        <v>1</v>
      </c>
      <c r="F49">
        <v>0</v>
      </c>
      <c r="G49">
        <v>1</v>
      </c>
      <c r="H49">
        <v>0</v>
      </c>
      <c r="I49">
        <v>1</v>
      </c>
      <c r="J49" s="23">
        <f t="shared" si="5"/>
        <v>0</v>
      </c>
      <c r="K49" s="23">
        <f t="shared" si="12"/>
        <v>0</v>
      </c>
      <c r="L49" s="24">
        <f t="shared" si="13"/>
        <v>0.23738009877745037</v>
      </c>
      <c r="M49" s="24">
        <f t="shared" si="14"/>
        <v>0.27777394450446308</v>
      </c>
      <c r="N49" s="24">
        <f t="shared" si="14"/>
        <v>0.89465900576235613</v>
      </c>
      <c r="O49" s="24">
        <f t="shared" si="14"/>
        <v>2.6629427440924208E-2</v>
      </c>
      <c r="P49" s="24">
        <f t="shared" si="14"/>
        <v>1</v>
      </c>
      <c r="Q49" s="24">
        <f t="shared" si="14"/>
        <v>0</v>
      </c>
    </row>
    <row r="50" spans="1:17" x14ac:dyDescent="0.3">
      <c r="A50">
        <v>0.65</v>
      </c>
      <c r="B50">
        <f t="shared" si="4"/>
        <v>3</v>
      </c>
      <c r="C50" s="22">
        <f t="shared" si="1"/>
        <v>1.2100000000000002</v>
      </c>
      <c r="D50">
        <v>0</v>
      </c>
      <c r="E50">
        <v>1</v>
      </c>
      <c r="F50">
        <v>1</v>
      </c>
      <c r="G50">
        <v>0</v>
      </c>
      <c r="H50">
        <v>1</v>
      </c>
      <c r="I50">
        <v>0</v>
      </c>
      <c r="J50" s="23">
        <f t="shared" si="5"/>
        <v>0</v>
      </c>
      <c r="K50" s="23">
        <f t="shared" si="12"/>
        <v>0</v>
      </c>
      <c r="L50" s="24">
        <f t="shared" si="13"/>
        <v>0.23738009877745037</v>
      </c>
      <c r="M50" s="24">
        <f t="shared" si="14"/>
        <v>0.27777394450446308</v>
      </c>
      <c r="N50" s="24">
        <f t="shared" si="14"/>
        <v>0.10534099423764383</v>
      </c>
      <c r="O50" s="24">
        <f t="shared" si="14"/>
        <v>0.97337057255907578</v>
      </c>
      <c r="P50" s="24">
        <f t="shared" si="14"/>
        <v>0</v>
      </c>
      <c r="Q50" s="24">
        <f t="shared" si="14"/>
        <v>1</v>
      </c>
    </row>
    <row r="51" spans="1:17" x14ac:dyDescent="0.3">
      <c r="A51">
        <v>0.65</v>
      </c>
      <c r="B51">
        <f t="shared" si="4"/>
        <v>3</v>
      </c>
      <c r="C51" s="22">
        <f t="shared" si="1"/>
        <v>1.2100000000000002</v>
      </c>
      <c r="D51">
        <v>0</v>
      </c>
      <c r="E51">
        <v>1</v>
      </c>
      <c r="F51">
        <v>0</v>
      </c>
      <c r="G51">
        <v>0</v>
      </c>
      <c r="H51">
        <v>1</v>
      </c>
      <c r="I51">
        <v>1</v>
      </c>
      <c r="J51" s="23">
        <f t="shared" si="5"/>
        <v>0</v>
      </c>
      <c r="K51" s="23">
        <f t="shared" si="12"/>
        <v>0</v>
      </c>
      <c r="L51" s="24">
        <f t="shared" si="13"/>
        <v>0.23738009877745037</v>
      </c>
      <c r="M51" s="24">
        <f t="shared" si="14"/>
        <v>0.27777394450446308</v>
      </c>
      <c r="N51" s="24">
        <f t="shared" si="14"/>
        <v>0.89465900576235613</v>
      </c>
      <c r="O51" s="24">
        <f t="shared" si="14"/>
        <v>0.97337057255907578</v>
      </c>
      <c r="P51" s="24">
        <f t="shared" si="14"/>
        <v>0</v>
      </c>
      <c r="Q51" s="24">
        <f t="shared" si="14"/>
        <v>0</v>
      </c>
    </row>
    <row r="52" spans="1:17" x14ac:dyDescent="0.3">
      <c r="A52">
        <v>0.65</v>
      </c>
      <c r="B52">
        <f t="shared" si="4"/>
        <v>3</v>
      </c>
      <c r="C52" s="22">
        <f t="shared" si="1"/>
        <v>1.2100000000000002</v>
      </c>
      <c r="D52">
        <v>0</v>
      </c>
      <c r="E52">
        <v>0</v>
      </c>
      <c r="F52">
        <v>0</v>
      </c>
      <c r="G52">
        <v>1</v>
      </c>
      <c r="H52">
        <v>1</v>
      </c>
      <c r="I52">
        <v>1</v>
      </c>
      <c r="J52" s="23">
        <f t="shared" si="5"/>
        <v>0</v>
      </c>
      <c r="K52" s="23">
        <f t="shared" si="12"/>
        <v>0</v>
      </c>
      <c r="L52" s="24">
        <f t="shared" si="13"/>
        <v>0.23738009877745037</v>
      </c>
      <c r="M52" s="24">
        <f t="shared" si="14"/>
        <v>0.72222605549553687</v>
      </c>
      <c r="N52" s="24">
        <f t="shared" si="14"/>
        <v>0.89465900576235613</v>
      </c>
      <c r="O52" s="24">
        <f t="shared" si="14"/>
        <v>2.6629427440924208E-2</v>
      </c>
      <c r="P52" s="24">
        <f t="shared" si="14"/>
        <v>0</v>
      </c>
      <c r="Q52" s="24">
        <f t="shared" si="14"/>
        <v>0</v>
      </c>
    </row>
    <row r="53" spans="1:17" x14ac:dyDescent="0.3">
      <c r="A53">
        <v>0.65</v>
      </c>
      <c r="B53">
        <f t="shared" si="4"/>
        <v>3</v>
      </c>
      <c r="C53" s="22">
        <f t="shared" si="1"/>
        <v>1.2100000000000002</v>
      </c>
      <c r="D53">
        <v>0</v>
      </c>
      <c r="E53">
        <v>1</v>
      </c>
      <c r="F53">
        <v>1</v>
      </c>
      <c r="G53">
        <v>1</v>
      </c>
      <c r="H53">
        <v>0</v>
      </c>
      <c r="I53">
        <v>0</v>
      </c>
      <c r="J53" s="23">
        <f t="shared" si="5"/>
        <v>1.8496734127849347E-4</v>
      </c>
      <c r="K53" s="23">
        <f t="shared" si="12"/>
        <v>1.5584847965121121E-4</v>
      </c>
      <c r="L53" s="24">
        <f t="shared" si="13"/>
        <v>0.23738009877745037</v>
      </c>
      <c r="M53" s="24">
        <f t="shared" si="14"/>
        <v>0.27777394450446308</v>
      </c>
      <c r="N53" s="24">
        <f t="shared" si="14"/>
        <v>0.10534099423764383</v>
      </c>
      <c r="O53" s="24">
        <f t="shared" si="14"/>
        <v>2.6629427440924208E-2</v>
      </c>
      <c r="P53" s="24">
        <f t="shared" si="14"/>
        <v>1</v>
      </c>
      <c r="Q53" s="24">
        <f t="shared" si="14"/>
        <v>1</v>
      </c>
    </row>
    <row r="54" spans="1:17" x14ac:dyDescent="0.3">
      <c r="A54">
        <v>0.65</v>
      </c>
      <c r="B54">
        <f t="shared" si="4"/>
        <v>2</v>
      </c>
      <c r="C54" s="22">
        <f t="shared" si="1"/>
        <v>1.1000000000000001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 s="23">
        <f t="shared" si="5"/>
        <v>0.18447409593514449</v>
      </c>
      <c r="K54" s="23">
        <f>J54*$O$4</f>
        <v>0.17371506968541436</v>
      </c>
      <c r="L54" s="24">
        <f t="shared" si="13"/>
        <v>0.76261990122254963</v>
      </c>
      <c r="M54" s="24">
        <f t="shared" si="14"/>
        <v>0.27777394450446308</v>
      </c>
      <c r="N54" s="24">
        <f t="shared" si="14"/>
        <v>0.89465900576235613</v>
      </c>
      <c r="O54" s="24">
        <f t="shared" si="14"/>
        <v>0.97337057255907578</v>
      </c>
      <c r="P54" s="24">
        <f t="shared" si="14"/>
        <v>1</v>
      </c>
      <c r="Q54" s="24">
        <f t="shared" si="14"/>
        <v>1</v>
      </c>
    </row>
    <row r="55" spans="1:17" x14ac:dyDescent="0.3">
      <c r="A55">
        <v>0.65</v>
      </c>
      <c r="B55">
        <f t="shared" si="4"/>
        <v>2</v>
      </c>
      <c r="C55" s="22">
        <f t="shared" si="1"/>
        <v>1.1000000000000001</v>
      </c>
      <c r="D55">
        <v>0</v>
      </c>
      <c r="E55">
        <v>1</v>
      </c>
      <c r="F55">
        <v>0</v>
      </c>
      <c r="G55">
        <v>0</v>
      </c>
      <c r="H55">
        <v>0</v>
      </c>
      <c r="I55">
        <v>1</v>
      </c>
      <c r="J55" s="23">
        <f t="shared" si="5"/>
        <v>0</v>
      </c>
      <c r="K55" s="23">
        <f t="shared" ref="K55:K59" si="15">J55*$O$5</f>
        <v>0</v>
      </c>
      <c r="L55" s="24">
        <f t="shared" si="13"/>
        <v>0.23738009877745037</v>
      </c>
      <c r="M55" s="24">
        <f t="shared" si="14"/>
        <v>0.27777394450446308</v>
      </c>
      <c r="N55" s="24">
        <f t="shared" si="14"/>
        <v>0.89465900576235613</v>
      </c>
      <c r="O55" s="24">
        <f t="shared" si="14"/>
        <v>0.97337057255907578</v>
      </c>
      <c r="P55" s="24">
        <f t="shared" si="14"/>
        <v>1</v>
      </c>
      <c r="Q55" s="24">
        <f t="shared" si="14"/>
        <v>0</v>
      </c>
    </row>
    <row r="56" spans="1:17" x14ac:dyDescent="0.3">
      <c r="A56">
        <v>0.65</v>
      </c>
      <c r="B56">
        <f t="shared" si="4"/>
        <v>2</v>
      </c>
      <c r="C56" s="22">
        <f t="shared" si="1"/>
        <v>1.1000000000000001</v>
      </c>
      <c r="D56">
        <v>0</v>
      </c>
      <c r="E56">
        <v>0</v>
      </c>
      <c r="F56">
        <v>0</v>
      </c>
      <c r="G56">
        <v>0</v>
      </c>
      <c r="H56">
        <v>1</v>
      </c>
      <c r="I56">
        <v>1</v>
      </c>
      <c r="J56" s="23">
        <f t="shared" si="5"/>
        <v>0</v>
      </c>
      <c r="K56" s="23">
        <f t="shared" si="15"/>
        <v>0</v>
      </c>
      <c r="L56" s="24">
        <f t="shared" si="13"/>
        <v>0.23738009877745037</v>
      </c>
      <c r="M56" s="24">
        <f t="shared" si="14"/>
        <v>0.72222605549553687</v>
      </c>
      <c r="N56" s="24">
        <f t="shared" si="14"/>
        <v>0.89465900576235613</v>
      </c>
      <c r="O56" s="24">
        <f t="shared" si="14"/>
        <v>0.97337057255907578</v>
      </c>
      <c r="P56" s="24">
        <f t="shared" si="14"/>
        <v>0</v>
      </c>
      <c r="Q56" s="24">
        <f t="shared" si="14"/>
        <v>0</v>
      </c>
    </row>
    <row r="57" spans="1:17" x14ac:dyDescent="0.3">
      <c r="A57">
        <v>0.65</v>
      </c>
      <c r="B57">
        <f t="shared" si="4"/>
        <v>2</v>
      </c>
      <c r="C57" s="22">
        <f t="shared" si="1"/>
        <v>1.1000000000000001</v>
      </c>
      <c r="D57">
        <v>0</v>
      </c>
      <c r="E57">
        <v>0</v>
      </c>
      <c r="F57">
        <v>1</v>
      </c>
      <c r="G57">
        <v>1</v>
      </c>
      <c r="H57">
        <v>0</v>
      </c>
      <c r="I57">
        <v>0</v>
      </c>
      <c r="J57" s="23">
        <f t="shared" si="5"/>
        <v>4.8092427648453094E-4</v>
      </c>
      <c r="K57" s="23">
        <f t="shared" si="15"/>
        <v>4.0521378963123819E-4</v>
      </c>
      <c r="L57" s="24">
        <f t="shared" si="13"/>
        <v>0.23738009877745037</v>
      </c>
      <c r="M57" s="24">
        <f t="shared" si="14"/>
        <v>0.72222605549553687</v>
      </c>
      <c r="N57" s="24">
        <f t="shared" si="14"/>
        <v>0.10534099423764383</v>
      </c>
      <c r="O57" s="24">
        <f t="shared" si="14"/>
        <v>2.6629427440924208E-2</v>
      </c>
      <c r="P57" s="24">
        <f t="shared" si="14"/>
        <v>1</v>
      </c>
      <c r="Q57" s="24">
        <f t="shared" si="14"/>
        <v>1</v>
      </c>
    </row>
    <row r="58" spans="1:17" x14ac:dyDescent="0.3">
      <c r="A58">
        <v>0.65</v>
      </c>
      <c r="B58">
        <f t="shared" si="4"/>
        <v>2</v>
      </c>
      <c r="C58" s="22">
        <f t="shared" si="1"/>
        <v>1.1000000000000001</v>
      </c>
      <c r="D58">
        <v>0</v>
      </c>
      <c r="E58">
        <v>0</v>
      </c>
      <c r="F58">
        <v>1</v>
      </c>
      <c r="G58">
        <v>0</v>
      </c>
      <c r="H58">
        <v>1</v>
      </c>
      <c r="I58">
        <v>0</v>
      </c>
      <c r="J58" s="23">
        <f t="shared" si="5"/>
        <v>0</v>
      </c>
      <c r="K58" s="23">
        <f t="shared" si="15"/>
        <v>0</v>
      </c>
      <c r="L58" s="24">
        <f t="shared" si="13"/>
        <v>0.23738009877745037</v>
      </c>
      <c r="M58" s="24">
        <f t="shared" si="14"/>
        <v>0.72222605549553687</v>
      </c>
      <c r="N58" s="24">
        <f t="shared" si="14"/>
        <v>0.10534099423764383</v>
      </c>
      <c r="O58" s="24">
        <f t="shared" si="14"/>
        <v>0.97337057255907578</v>
      </c>
      <c r="P58" s="24">
        <f t="shared" si="14"/>
        <v>0</v>
      </c>
      <c r="Q58" s="24">
        <f t="shared" si="14"/>
        <v>1</v>
      </c>
    </row>
    <row r="59" spans="1:17" x14ac:dyDescent="0.3">
      <c r="A59">
        <v>0.65</v>
      </c>
      <c r="B59">
        <f t="shared" si="4"/>
        <v>2</v>
      </c>
      <c r="C59" s="22">
        <f t="shared" si="1"/>
        <v>1.1000000000000001</v>
      </c>
      <c r="D59">
        <v>0</v>
      </c>
      <c r="E59">
        <v>0</v>
      </c>
      <c r="F59">
        <v>1</v>
      </c>
      <c r="G59">
        <v>0</v>
      </c>
      <c r="H59">
        <v>0</v>
      </c>
      <c r="I59">
        <v>1</v>
      </c>
      <c r="J59" s="23">
        <f t="shared" si="5"/>
        <v>0</v>
      </c>
      <c r="K59" s="23">
        <f t="shared" si="15"/>
        <v>0</v>
      </c>
      <c r="L59" s="24">
        <f t="shared" si="13"/>
        <v>0.23738009877745037</v>
      </c>
      <c r="M59" s="24">
        <f t="shared" si="14"/>
        <v>0.72222605549553687</v>
      </c>
      <c r="N59" s="24">
        <f t="shared" si="14"/>
        <v>0.10534099423764383</v>
      </c>
      <c r="O59" s="24">
        <f t="shared" si="14"/>
        <v>0.97337057255907578</v>
      </c>
      <c r="P59" s="24">
        <f t="shared" si="14"/>
        <v>1</v>
      </c>
      <c r="Q59" s="24">
        <f t="shared" si="14"/>
        <v>0</v>
      </c>
    </row>
    <row r="60" spans="1:17" x14ac:dyDescent="0.3">
      <c r="A60">
        <v>0.65</v>
      </c>
      <c r="B60">
        <f t="shared" si="4"/>
        <v>2</v>
      </c>
      <c r="C60" s="22">
        <f t="shared" si="1"/>
        <v>1.1000000000000001</v>
      </c>
      <c r="D60">
        <v>1</v>
      </c>
      <c r="E60">
        <v>0</v>
      </c>
      <c r="F60">
        <v>1</v>
      </c>
      <c r="G60">
        <v>0</v>
      </c>
      <c r="H60">
        <v>0</v>
      </c>
      <c r="I60">
        <v>0</v>
      </c>
      <c r="J60" s="23">
        <f t="shared" si="5"/>
        <v>5.647508743385863E-2</v>
      </c>
      <c r="K60" s="23">
        <f t="shared" ref="K60:K63" si="16">J60*$O$4</f>
        <v>5.3181308190347339E-2</v>
      </c>
      <c r="L60" s="24">
        <f t="shared" si="13"/>
        <v>0.76261990122254963</v>
      </c>
      <c r="M60" s="24">
        <f t="shared" si="14"/>
        <v>0.72222605549553687</v>
      </c>
      <c r="N60" s="24">
        <f t="shared" si="14"/>
        <v>0.10534099423764383</v>
      </c>
      <c r="O60" s="24">
        <f t="shared" si="14"/>
        <v>0.97337057255907578</v>
      </c>
      <c r="P60" s="24">
        <f t="shared" si="14"/>
        <v>1</v>
      </c>
      <c r="Q60" s="24">
        <f t="shared" si="14"/>
        <v>1</v>
      </c>
    </row>
    <row r="61" spans="1:17" x14ac:dyDescent="0.3">
      <c r="A61">
        <v>0.65</v>
      </c>
      <c r="B61">
        <f t="shared" si="4"/>
        <v>2</v>
      </c>
      <c r="C61" s="22">
        <f t="shared" si="1"/>
        <v>1.1000000000000001</v>
      </c>
      <c r="D61">
        <v>1</v>
      </c>
      <c r="E61">
        <v>0</v>
      </c>
      <c r="F61">
        <v>0</v>
      </c>
      <c r="G61">
        <v>0</v>
      </c>
      <c r="H61">
        <v>0</v>
      </c>
      <c r="I61">
        <v>1</v>
      </c>
      <c r="J61" s="23">
        <f t="shared" si="5"/>
        <v>0</v>
      </c>
      <c r="K61" s="23">
        <f t="shared" si="16"/>
        <v>0</v>
      </c>
      <c r="L61" s="24">
        <f t="shared" si="13"/>
        <v>0.76261990122254963</v>
      </c>
      <c r="M61" s="24">
        <f t="shared" si="14"/>
        <v>0.72222605549553687</v>
      </c>
      <c r="N61" s="24">
        <f t="shared" si="14"/>
        <v>0.89465900576235613</v>
      </c>
      <c r="O61" s="24">
        <f t="shared" si="14"/>
        <v>0.97337057255907578</v>
      </c>
      <c r="P61" s="24">
        <f t="shared" si="14"/>
        <v>1</v>
      </c>
      <c r="Q61" s="24">
        <f t="shared" si="14"/>
        <v>0</v>
      </c>
    </row>
    <row r="62" spans="1:17" x14ac:dyDescent="0.3">
      <c r="A62">
        <v>0.65</v>
      </c>
      <c r="B62">
        <f t="shared" si="4"/>
        <v>2</v>
      </c>
      <c r="C62" s="22">
        <f t="shared" si="1"/>
        <v>1.1000000000000001</v>
      </c>
      <c r="D62">
        <v>1</v>
      </c>
      <c r="E62">
        <v>0</v>
      </c>
      <c r="F62">
        <v>0</v>
      </c>
      <c r="G62">
        <v>1</v>
      </c>
      <c r="H62">
        <v>0</v>
      </c>
      <c r="I62">
        <v>0</v>
      </c>
      <c r="J62" s="23">
        <f t="shared" si="5"/>
        <v>1.3122018731565424E-2</v>
      </c>
      <c r="K62" s="23">
        <f t="shared" si="16"/>
        <v>1.2356707248309815E-2</v>
      </c>
      <c r="L62" s="24">
        <f t="shared" si="13"/>
        <v>0.76261990122254963</v>
      </c>
      <c r="M62" s="24">
        <f t="shared" si="14"/>
        <v>0.72222605549553687</v>
      </c>
      <c r="N62" s="24">
        <f t="shared" si="14"/>
        <v>0.89465900576235613</v>
      </c>
      <c r="O62" s="24">
        <f t="shared" si="14"/>
        <v>2.6629427440924208E-2</v>
      </c>
      <c r="P62" s="24">
        <f t="shared" si="14"/>
        <v>1</v>
      </c>
      <c r="Q62" s="24">
        <f t="shared" si="14"/>
        <v>1</v>
      </c>
    </row>
    <row r="63" spans="1:17" x14ac:dyDescent="0.3">
      <c r="A63">
        <v>0.65</v>
      </c>
      <c r="B63">
        <f t="shared" si="4"/>
        <v>2</v>
      </c>
      <c r="C63" s="22">
        <f t="shared" si="1"/>
        <v>1.1000000000000001</v>
      </c>
      <c r="D63">
        <v>1</v>
      </c>
      <c r="E63">
        <v>0</v>
      </c>
      <c r="F63">
        <v>0</v>
      </c>
      <c r="G63">
        <v>0</v>
      </c>
      <c r="H63">
        <v>1</v>
      </c>
      <c r="I63">
        <v>0</v>
      </c>
      <c r="J63" s="23">
        <f t="shared" si="5"/>
        <v>0</v>
      </c>
      <c r="K63" s="23">
        <f t="shared" si="16"/>
        <v>0</v>
      </c>
      <c r="L63" s="24">
        <f t="shared" si="13"/>
        <v>0.76261990122254963</v>
      </c>
      <c r="M63" s="24">
        <f t="shared" si="14"/>
        <v>0.72222605549553687</v>
      </c>
      <c r="N63" s="24">
        <f t="shared" si="14"/>
        <v>0.89465900576235613</v>
      </c>
      <c r="O63" s="24">
        <f t="shared" si="14"/>
        <v>0.97337057255907578</v>
      </c>
      <c r="P63" s="24">
        <f t="shared" si="14"/>
        <v>0</v>
      </c>
      <c r="Q63" s="24">
        <f t="shared" si="14"/>
        <v>1</v>
      </c>
    </row>
    <row r="64" spans="1:17" x14ac:dyDescent="0.3">
      <c r="A64">
        <v>0.65</v>
      </c>
      <c r="B64">
        <f t="shared" si="4"/>
        <v>2</v>
      </c>
      <c r="C64" s="22">
        <f t="shared" si="1"/>
        <v>1.1000000000000001</v>
      </c>
      <c r="D64">
        <v>0</v>
      </c>
      <c r="E64">
        <v>0</v>
      </c>
      <c r="F64">
        <v>0</v>
      </c>
      <c r="G64">
        <v>1</v>
      </c>
      <c r="H64">
        <v>1</v>
      </c>
      <c r="I64">
        <v>0</v>
      </c>
      <c r="J64" s="23">
        <f t="shared" si="5"/>
        <v>0</v>
      </c>
      <c r="K64" s="23">
        <f t="shared" ref="K64:K71" si="17">J64*$O$5</f>
        <v>0</v>
      </c>
      <c r="L64" s="24">
        <f t="shared" si="13"/>
        <v>0.23738009877745037</v>
      </c>
      <c r="M64" s="24">
        <f t="shared" si="14"/>
        <v>0.72222605549553687</v>
      </c>
      <c r="N64" s="24">
        <f t="shared" si="14"/>
        <v>0.89465900576235613</v>
      </c>
      <c r="O64" s="24">
        <f t="shared" si="14"/>
        <v>2.6629427440924208E-2</v>
      </c>
      <c r="P64" s="24">
        <f t="shared" si="14"/>
        <v>0</v>
      </c>
      <c r="Q64" s="24">
        <f t="shared" si="14"/>
        <v>1</v>
      </c>
    </row>
    <row r="65" spans="1:17" x14ac:dyDescent="0.3">
      <c r="A65">
        <v>0.65</v>
      </c>
      <c r="B65">
        <f t="shared" si="4"/>
        <v>2</v>
      </c>
      <c r="C65" s="22">
        <f t="shared" si="1"/>
        <v>1.1000000000000001</v>
      </c>
      <c r="D65">
        <v>0</v>
      </c>
      <c r="E65">
        <v>1</v>
      </c>
      <c r="F65">
        <v>1</v>
      </c>
      <c r="G65">
        <v>0</v>
      </c>
      <c r="H65">
        <v>0</v>
      </c>
      <c r="I65">
        <v>0</v>
      </c>
      <c r="J65" s="23">
        <f t="shared" si="5"/>
        <v>6.7610078092887674E-3</v>
      </c>
      <c r="K65" s="23">
        <f t="shared" si="17"/>
        <v>5.6966423407748658E-3</v>
      </c>
      <c r="L65" s="24">
        <f t="shared" si="13"/>
        <v>0.23738009877745037</v>
      </c>
      <c r="M65" s="24">
        <f t="shared" si="14"/>
        <v>0.27777394450446308</v>
      </c>
      <c r="N65" s="24">
        <f t="shared" si="14"/>
        <v>0.10534099423764383</v>
      </c>
      <c r="O65" s="24">
        <f t="shared" si="14"/>
        <v>0.97337057255907578</v>
      </c>
      <c r="P65" s="24">
        <f t="shared" si="14"/>
        <v>1</v>
      </c>
      <c r="Q65" s="24">
        <f t="shared" si="14"/>
        <v>1</v>
      </c>
    </row>
    <row r="66" spans="1:17" x14ac:dyDescent="0.3">
      <c r="A66">
        <v>0.65</v>
      </c>
      <c r="B66">
        <f t="shared" si="4"/>
        <v>2</v>
      </c>
      <c r="C66" s="22">
        <f t="shared" si="1"/>
        <v>1.1000000000000001</v>
      </c>
      <c r="D66">
        <v>0</v>
      </c>
      <c r="E66">
        <v>1</v>
      </c>
      <c r="F66">
        <v>0</v>
      </c>
      <c r="G66">
        <v>0</v>
      </c>
      <c r="H66">
        <v>1</v>
      </c>
      <c r="I66">
        <v>0</v>
      </c>
      <c r="J66" s="23">
        <f t="shared" si="5"/>
        <v>0</v>
      </c>
      <c r="K66" s="23">
        <f t="shared" si="17"/>
        <v>0</v>
      </c>
      <c r="L66" s="24">
        <f t="shared" si="13"/>
        <v>0.23738009877745037</v>
      </c>
      <c r="M66" s="24">
        <f t="shared" si="14"/>
        <v>0.27777394450446308</v>
      </c>
      <c r="N66" s="24">
        <f t="shared" si="14"/>
        <v>0.89465900576235613</v>
      </c>
      <c r="O66" s="24">
        <f t="shared" si="14"/>
        <v>0.97337057255907578</v>
      </c>
      <c r="P66" s="24">
        <f t="shared" si="14"/>
        <v>0</v>
      </c>
      <c r="Q66" s="24">
        <f t="shared" si="14"/>
        <v>1</v>
      </c>
    </row>
    <row r="67" spans="1:17" x14ac:dyDescent="0.3">
      <c r="A67">
        <v>0.65</v>
      </c>
      <c r="B67">
        <f t="shared" si="4"/>
        <v>2</v>
      </c>
      <c r="C67" s="22">
        <f t="shared" si="1"/>
        <v>1.1000000000000001</v>
      </c>
      <c r="D67">
        <v>0</v>
      </c>
      <c r="E67">
        <v>1</v>
      </c>
      <c r="F67">
        <v>0</v>
      </c>
      <c r="G67">
        <v>1</v>
      </c>
      <c r="H67">
        <v>0</v>
      </c>
      <c r="I67">
        <v>0</v>
      </c>
      <c r="J67" s="23">
        <f t="shared" si="5"/>
        <v>1.5709240153306602E-3</v>
      </c>
      <c r="K67" s="23">
        <f t="shared" si="17"/>
        <v>1.3236180924947199E-3</v>
      </c>
      <c r="L67" s="24">
        <f t="shared" si="13"/>
        <v>0.23738009877745037</v>
      </c>
      <c r="M67" s="24">
        <f t="shared" si="14"/>
        <v>0.27777394450446308</v>
      </c>
      <c r="N67" s="24">
        <f t="shared" si="14"/>
        <v>0.89465900576235613</v>
      </c>
      <c r="O67" s="24">
        <f t="shared" si="14"/>
        <v>2.6629427440924208E-2</v>
      </c>
      <c r="P67" s="24">
        <f t="shared" si="14"/>
        <v>1</v>
      </c>
      <c r="Q67" s="24">
        <f t="shared" si="14"/>
        <v>1</v>
      </c>
    </row>
    <row r="68" spans="1:17" x14ac:dyDescent="0.3">
      <c r="A68">
        <v>0.65</v>
      </c>
      <c r="B68">
        <f t="shared" si="4"/>
        <v>2</v>
      </c>
      <c r="C68" s="22">
        <f t="shared" si="1"/>
        <v>1.1000000000000001</v>
      </c>
      <c r="D68">
        <v>0</v>
      </c>
      <c r="E68">
        <v>0</v>
      </c>
      <c r="F68">
        <v>0</v>
      </c>
      <c r="G68">
        <v>1</v>
      </c>
      <c r="H68">
        <v>0</v>
      </c>
      <c r="I68">
        <v>1</v>
      </c>
      <c r="J68" s="23">
        <f t="shared" si="5"/>
        <v>0</v>
      </c>
      <c r="K68" s="23">
        <f t="shared" si="17"/>
        <v>0</v>
      </c>
      <c r="L68" s="24">
        <f t="shared" si="13"/>
        <v>0.23738009877745037</v>
      </c>
      <c r="M68" s="24">
        <f t="shared" si="14"/>
        <v>0.72222605549553687</v>
      </c>
      <c r="N68" s="24">
        <f t="shared" si="14"/>
        <v>0.89465900576235613</v>
      </c>
      <c r="O68" s="24">
        <f t="shared" si="14"/>
        <v>2.6629427440924208E-2</v>
      </c>
      <c r="P68" s="24">
        <f t="shared" si="14"/>
        <v>1</v>
      </c>
      <c r="Q68" s="24">
        <f t="shared" si="14"/>
        <v>0</v>
      </c>
    </row>
    <row r="69" spans="1:17" x14ac:dyDescent="0.3">
      <c r="A69">
        <v>0.65</v>
      </c>
      <c r="B69">
        <f t="shared" si="4"/>
        <v>1</v>
      </c>
      <c r="C69" s="22">
        <f t="shared" si="1"/>
        <v>1</v>
      </c>
      <c r="D69">
        <v>0</v>
      </c>
      <c r="E69">
        <v>0</v>
      </c>
      <c r="F69">
        <v>0</v>
      </c>
      <c r="G69">
        <v>0</v>
      </c>
      <c r="H69">
        <v>0</v>
      </c>
      <c r="I69">
        <v>1</v>
      </c>
      <c r="J69" s="23">
        <f t="shared" si="5"/>
        <v>0</v>
      </c>
      <c r="K69" s="23">
        <f t="shared" si="17"/>
        <v>0</v>
      </c>
      <c r="L69" s="24">
        <f t="shared" si="13"/>
        <v>0.23738009877745037</v>
      </c>
      <c r="M69" s="24">
        <f t="shared" si="14"/>
        <v>0.72222605549553687</v>
      </c>
      <c r="N69" s="24">
        <f t="shared" si="14"/>
        <v>0.89465900576235613</v>
      </c>
      <c r="O69" s="24">
        <f t="shared" si="14"/>
        <v>0.97337057255907578</v>
      </c>
      <c r="P69" s="24">
        <f t="shared" si="14"/>
        <v>1</v>
      </c>
      <c r="Q69" s="24">
        <f t="shared" si="14"/>
        <v>0</v>
      </c>
    </row>
    <row r="70" spans="1:17" x14ac:dyDescent="0.3">
      <c r="A70">
        <v>0.65</v>
      </c>
      <c r="B70">
        <f t="shared" si="4"/>
        <v>1</v>
      </c>
      <c r="C70" s="22">
        <f t="shared" si="1"/>
        <v>1</v>
      </c>
      <c r="D70">
        <v>0</v>
      </c>
      <c r="E70">
        <v>0</v>
      </c>
      <c r="F70">
        <v>0</v>
      </c>
      <c r="G70">
        <v>0</v>
      </c>
      <c r="H70">
        <v>1</v>
      </c>
      <c r="I70">
        <v>0</v>
      </c>
      <c r="J70" s="23">
        <f t="shared" si="5"/>
        <v>0</v>
      </c>
      <c r="K70" s="23">
        <f t="shared" si="17"/>
        <v>0</v>
      </c>
      <c r="L70" s="24">
        <f t="shared" si="13"/>
        <v>0.23738009877745037</v>
      </c>
      <c r="M70" s="24">
        <f t="shared" si="14"/>
        <v>0.72222605549553687</v>
      </c>
      <c r="N70" s="24">
        <f t="shared" si="14"/>
        <v>0.89465900576235613</v>
      </c>
      <c r="O70" s="24">
        <f t="shared" si="14"/>
        <v>0.97337057255907578</v>
      </c>
      <c r="P70" s="24">
        <f t="shared" si="14"/>
        <v>0</v>
      </c>
      <c r="Q70" s="24">
        <f t="shared" si="14"/>
        <v>1</v>
      </c>
    </row>
    <row r="71" spans="1:17" x14ac:dyDescent="0.3">
      <c r="A71">
        <v>0.65</v>
      </c>
      <c r="B71">
        <f t="shared" si="4"/>
        <v>1</v>
      </c>
      <c r="C71" s="22">
        <f t="shared" si="1"/>
        <v>1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 s="23">
        <f t="shared" si="5"/>
        <v>5.7421107218373527E-2</v>
      </c>
      <c r="K71" s="23">
        <f t="shared" si="17"/>
        <v>4.8381472091328703E-2</v>
      </c>
      <c r="L71" s="24">
        <f t="shared" si="13"/>
        <v>0.23738009877745037</v>
      </c>
      <c r="M71" s="24">
        <f t="shared" si="14"/>
        <v>0.27777394450446308</v>
      </c>
      <c r="N71" s="24">
        <f t="shared" si="14"/>
        <v>0.89465900576235613</v>
      </c>
      <c r="O71" s="24">
        <f t="shared" si="14"/>
        <v>0.97337057255907578</v>
      </c>
      <c r="P71" s="24">
        <f t="shared" si="14"/>
        <v>1</v>
      </c>
      <c r="Q71" s="24">
        <f t="shared" si="14"/>
        <v>1</v>
      </c>
    </row>
    <row r="72" spans="1:17" x14ac:dyDescent="0.3">
      <c r="A72">
        <v>0.65</v>
      </c>
      <c r="B72">
        <f t="shared" si="4"/>
        <v>1</v>
      </c>
      <c r="C72" s="22">
        <f t="shared" si="1"/>
        <v>1</v>
      </c>
      <c r="D72">
        <v>1</v>
      </c>
      <c r="E72">
        <v>0</v>
      </c>
      <c r="F72">
        <v>0</v>
      </c>
      <c r="G72">
        <v>0</v>
      </c>
      <c r="H72">
        <v>0</v>
      </c>
      <c r="I72">
        <v>0</v>
      </c>
      <c r="J72" s="23">
        <f t="shared" si="5"/>
        <v>0.47964181408744044</v>
      </c>
      <c r="K72" s="23">
        <f>J72*$O$3</f>
        <v>0.49614585847454751</v>
      </c>
      <c r="L72" s="24">
        <f t="shared" si="13"/>
        <v>0.76261990122254963</v>
      </c>
      <c r="M72" s="24">
        <f t="shared" si="14"/>
        <v>0.72222605549553687</v>
      </c>
      <c r="N72" s="24">
        <f t="shared" si="14"/>
        <v>0.89465900576235613</v>
      </c>
      <c r="O72" s="24">
        <f t="shared" si="14"/>
        <v>0.97337057255907578</v>
      </c>
      <c r="P72" s="24">
        <f t="shared" si="14"/>
        <v>1</v>
      </c>
      <c r="Q72" s="24">
        <f t="shared" si="14"/>
        <v>1</v>
      </c>
    </row>
    <row r="73" spans="1:17" x14ac:dyDescent="0.3">
      <c r="A73">
        <v>0.65</v>
      </c>
      <c r="B73">
        <f t="shared" si="4"/>
        <v>1</v>
      </c>
      <c r="C73" s="22">
        <f t="shared" si="1"/>
        <v>1</v>
      </c>
      <c r="D73">
        <v>0</v>
      </c>
      <c r="E73">
        <v>0</v>
      </c>
      <c r="F73">
        <v>1</v>
      </c>
      <c r="G73">
        <v>0</v>
      </c>
      <c r="H73">
        <v>0</v>
      </c>
      <c r="I73">
        <v>0</v>
      </c>
      <c r="J73" s="23">
        <f t="shared" si="5"/>
        <v>1.7578956190394929E-2</v>
      </c>
      <c r="K73" s="23">
        <f t="shared" ref="K73:K74" si="18">J73*$O$5</f>
        <v>1.4811553094680517E-2</v>
      </c>
      <c r="L73" s="24">
        <f t="shared" si="13"/>
        <v>0.23738009877745037</v>
      </c>
      <c r="M73" s="24">
        <f t="shared" si="14"/>
        <v>0.72222605549553687</v>
      </c>
      <c r="N73" s="24">
        <f t="shared" si="14"/>
        <v>0.10534099423764383</v>
      </c>
      <c r="O73" s="24">
        <f t="shared" si="14"/>
        <v>0.97337057255907578</v>
      </c>
      <c r="P73" s="24">
        <f t="shared" si="14"/>
        <v>1</v>
      </c>
      <c r="Q73" s="24">
        <f t="shared" si="14"/>
        <v>1</v>
      </c>
    </row>
    <row r="74" spans="1:17" x14ac:dyDescent="0.3">
      <c r="A74">
        <v>0.65</v>
      </c>
      <c r="B74">
        <f t="shared" si="4"/>
        <v>1</v>
      </c>
      <c r="C74" s="22">
        <f t="shared" si="1"/>
        <v>1</v>
      </c>
      <c r="D74">
        <v>0</v>
      </c>
      <c r="E74">
        <v>0</v>
      </c>
      <c r="F74">
        <v>0</v>
      </c>
      <c r="G74">
        <v>1</v>
      </c>
      <c r="H74">
        <v>0</v>
      </c>
      <c r="I74">
        <v>0</v>
      </c>
      <c r="J74" s="23">
        <f t="shared" si="5"/>
        <v>4.0844804832198501E-3</v>
      </c>
      <c r="K74" s="23">
        <f t="shared" si="18"/>
        <v>3.4414727977109777E-3</v>
      </c>
      <c r="L74" s="24">
        <f t="shared" si="13"/>
        <v>0.23738009877745037</v>
      </c>
      <c r="M74" s="24">
        <f t="shared" si="14"/>
        <v>0.72222605549553687</v>
      </c>
      <c r="N74" s="24">
        <f t="shared" si="14"/>
        <v>0.89465900576235613</v>
      </c>
      <c r="O74" s="24">
        <f t="shared" si="14"/>
        <v>2.6629427440924208E-2</v>
      </c>
      <c r="P74" s="24">
        <f t="shared" si="14"/>
        <v>1</v>
      </c>
      <c r="Q74" s="24">
        <f t="shared" si="14"/>
        <v>1</v>
      </c>
    </row>
    <row r="75" spans="1:17" x14ac:dyDescent="0.3">
      <c r="A75">
        <v>0.65</v>
      </c>
      <c r="B75">
        <f t="shared" si="4"/>
        <v>0</v>
      </c>
      <c r="C75" s="22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s="23">
        <f t="shared" si="5"/>
        <v>0.14929773144307956</v>
      </c>
      <c r="K75" s="23">
        <f>1-K7</f>
        <v>0.16316427809117817</v>
      </c>
      <c r="L75" s="24">
        <f t="shared" si="13"/>
        <v>0.23738009877745037</v>
      </c>
      <c r="M75" s="24">
        <f t="shared" si="14"/>
        <v>0.72222605549553687</v>
      </c>
      <c r="N75" s="24">
        <f t="shared" si="14"/>
        <v>0.89465900576235613</v>
      </c>
      <c r="O75" s="24">
        <f t="shared" si="14"/>
        <v>0.97337057255907578</v>
      </c>
      <c r="P75" s="24">
        <f t="shared" si="14"/>
        <v>1</v>
      </c>
      <c r="Q75" s="24">
        <f t="shared" si="14"/>
        <v>1</v>
      </c>
    </row>
    <row r="78" spans="1:17" x14ac:dyDescent="0.3">
      <c r="I78">
        <v>0</v>
      </c>
      <c r="J78" t="s">
        <v>24</v>
      </c>
      <c r="L78" s="13">
        <f t="shared" ref="L78:L84" si="19">SUMIF($B$12:$B$75,I78,$K$12:$K$75)</f>
        <v>0.16316427809117817</v>
      </c>
      <c r="N78" s="25" t="str">
        <f>"Exc "&amp;$D$11</f>
        <v>Exc Televisión</v>
      </c>
      <c r="O78" s="26">
        <f>SUMIFS($K$12:$K$75,$B$12:$B$75,"1",$D$12:$D$75,"1")</f>
        <v>0.49614585847454751</v>
      </c>
    </row>
    <row r="79" spans="1:17" x14ac:dyDescent="0.3">
      <c r="I79">
        <v>1</v>
      </c>
      <c r="J79">
        <v>100</v>
      </c>
      <c r="K79" t="s">
        <v>25</v>
      </c>
      <c r="L79" s="13">
        <f t="shared" si="19"/>
        <v>0.56278035645826774</v>
      </c>
      <c r="M79" s="13">
        <f t="shared" ref="M79:M84" si="20">0.01*J79*L79</f>
        <v>0.56278035645826774</v>
      </c>
      <c r="N79" s="25" t="str">
        <f>"Exc "&amp;$E$11</f>
        <v>Exc Digital Video</v>
      </c>
      <c r="O79" s="26">
        <f>SUMIFS($K$12:$K$75,$B$12:$B$75,"1",$E$12:$E$75,"1")</f>
        <v>4.8381472091328703E-2</v>
      </c>
    </row>
    <row r="80" spans="1:17" x14ac:dyDescent="0.3">
      <c r="I80">
        <v>2</v>
      </c>
      <c r="J80" s="54">
        <v>110</v>
      </c>
      <c r="K80" t="s">
        <v>26</v>
      </c>
      <c r="L80" s="13">
        <f t="shared" si="19"/>
        <v>0.24667855934697233</v>
      </c>
      <c r="M80" s="13">
        <f t="shared" si="20"/>
        <v>0.27134641528166958</v>
      </c>
      <c r="N80" s="25" t="str">
        <f>"Exc "&amp;$F$11</f>
        <v>Exc Cine</v>
      </c>
      <c r="O80" s="26">
        <f>SUMIFS($K$12:$K$75,$B$12:$B$75,"1",$F$12:$F$75,"1")</f>
        <v>1.4811553094680517E-2</v>
      </c>
    </row>
    <row r="81" spans="3:15" x14ac:dyDescent="0.3">
      <c r="I81">
        <v>3</v>
      </c>
      <c r="J81" s="54">
        <v>125</v>
      </c>
      <c r="K81" t="s">
        <v>27</v>
      </c>
      <c r="L81" s="13">
        <f t="shared" si="19"/>
        <v>2.6817227646525579E-2</v>
      </c>
      <c r="M81" s="13">
        <f t="shared" si="20"/>
        <v>3.3521534558156971E-2</v>
      </c>
      <c r="N81" s="25" t="str">
        <f>"Exc "&amp;$G$11</f>
        <v>Exc BVOD</v>
      </c>
      <c r="O81" s="26">
        <f>SUMIFS($K$12:$K$75,$B$12:$B$75,"1",$G$12:$G$75,"1")</f>
        <v>3.4414727977109777E-3</v>
      </c>
    </row>
    <row r="82" spans="3:15" x14ac:dyDescent="0.3">
      <c r="I82">
        <v>4</v>
      </c>
      <c r="J82" s="54">
        <v>140</v>
      </c>
      <c r="K82" t="s">
        <v>28</v>
      </c>
      <c r="L82" s="13">
        <f t="shared" si="19"/>
        <v>5.5957845705625615E-4</v>
      </c>
      <c r="M82" s="13">
        <f t="shared" si="20"/>
        <v>7.8340983987875866E-4</v>
      </c>
      <c r="N82" s="25" t="str">
        <f>"Exc "&amp;$H$11</f>
        <v xml:space="preserve">Exc </v>
      </c>
      <c r="O82" s="26">
        <f>SUMIFS($K$12:$K$75,$B$12:$B$75,"1",$H$12:$H$75,"1")</f>
        <v>0</v>
      </c>
    </row>
    <row r="83" spans="3:15" x14ac:dyDescent="0.3">
      <c r="I83">
        <v>5</v>
      </c>
      <c r="J83" s="54">
        <v>160</v>
      </c>
      <c r="K83" t="s">
        <v>29</v>
      </c>
      <c r="L83" s="13">
        <f t="shared" si="19"/>
        <v>0</v>
      </c>
      <c r="M83" s="13">
        <f t="shared" si="20"/>
        <v>0</v>
      </c>
      <c r="N83" s="25" t="str">
        <f>"Exc "&amp;$I$11</f>
        <v xml:space="preserve">Exc </v>
      </c>
      <c r="O83" s="26">
        <f>SUMIFS($K$12:$K$75,$B$12:$B$75,"1",$I$12:$I$75,"1")</f>
        <v>0</v>
      </c>
    </row>
    <row r="84" spans="3:15" x14ac:dyDescent="0.3">
      <c r="C84" s="11" t="s">
        <v>30</v>
      </c>
      <c r="I84">
        <v>6</v>
      </c>
      <c r="J84" s="54">
        <v>190</v>
      </c>
      <c r="K84" t="s">
        <v>31</v>
      </c>
      <c r="L84" s="13">
        <f t="shared" si="19"/>
        <v>0</v>
      </c>
      <c r="M84" s="13">
        <f t="shared" si="20"/>
        <v>0</v>
      </c>
    </row>
    <row r="85" spans="3:15" x14ac:dyDescent="0.3">
      <c r="C85" s="16">
        <f>K85</f>
        <v>103.77565075222657</v>
      </c>
      <c r="K85" s="29">
        <f>SUMPRODUCT(J79:J84,L79:L84)/SUM(L79:L84)</f>
        <v>103.77565075222657</v>
      </c>
      <c r="L85" s="13">
        <f>1-L78</f>
        <v>0.83683572190882183</v>
      </c>
      <c r="M85" s="13">
        <f>SUM(M79:M84)</f>
        <v>0.8684317161379731</v>
      </c>
      <c r="O85" s="13">
        <f>SUM(O78:O83)</f>
        <v>0.56278035645826774</v>
      </c>
    </row>
    <row r="86" spans="3:15" x14ac:dyDescent="0.3">
      <c r="L86" s="13" t="str">
        <f>TEXT(L85,"0,0%")&amp;"/ "&amp;TEXT(M85,"0,0%")</f>
        <v>83,7%/ 86,8%</v>
      </c>
    </row>
  </sheetData>
  <pageMargins left="0.7" right="0.7" top="0.75" bottom="0.75" header="0.3" footer="0.3"/>
  <pageSetup paperSize="9" orientation="portrait" r:id="rId1"/>
  <headerFooter>
    <oddFooter>&amp;C_x000D_&amp;1#&amp;"Calibri"&amp;10&amp;K000000 Confidential - Not for Public Consumption or Distribution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71F89538BF63F4CA38F895C71E2B212" ma:contentTypeVersion="15" ma:contentTypeDescription="Create a new document." ma:contentTypeScope="" ma:versionID="daf4f160e717840d4602354c193fae6e">
  <xsd:schema xmlns:xsd="http://www.w3.org/2001/XMLSchema" xmlns:xs="http://www.w3.org/2001/XMLSchema" xmlns:p="http://schemas.microsoft.com/office/2006/metadata/properties" xmlns:ns2="4e68e192-b4eb-4b67-88f6-1e79fd6bf75c" xmlns:ns3="523f2d63-5e0c-46fa-a02a-4b0e60e7df23" xmlns:ns4="02d12187-754c-41a9-9e93-c3e1cfacc155" targetNamespace="http://schemas.microsoft.com/office/2006/metadata/properties" ma:root="true" ma:fieldsID="30cf1e4238755668a862ade3300c3d27" ns2:_="" ns3:_="" ns4:_="">
    <xsd:import namespace="4e68e192-b4eb-4b67-88f6-1e79fd6bf75c"/>
    <xsd:import namespace="523f2d63-5e0c-46fa-a02a-4b0e60e7df23"/>
    <xsd:import namespace="02d12187-754c-41a9-9e93-c3e1cfacc1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68e192-b4eb-4b67-88f6-1e79fd6bf7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36a257fb-28f5-49c4-92c3-d49665e8e1d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3f2d63-5e0c-46fa-a02a-4b0e60e7df23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d12187-754c-41a9-9e93-c3e1cfacc155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a246470c-3f43-4969-9b34-d97b81e3d6dd}" ma:internalName="TaxCatchAll" ma:showField="CatchAllData" ma:web="523f2d63-5e0c-46fa-a02a-4b0e60e7df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e68e192-b4eb-4b67-88f6-1e79fd6bf75c">
      <Terms xmlns="http://schemas.microsoft.com/office/infopath/2007/PartnerControls"/>
    </lcf76f155ced4ddcb4097134ff3c332f>
    <TaxCatchAll xmlns="02d12187-754c-41a9-9e93-c3e1cfacc15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E452521-8D84-43C7-A6F8-737BB5A878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e68e192-b4eb-4b67-88f6-1e79fd6bf75c"/>
    <ds:schemaRef ds:uri="523f2d63-5e0c-46fa-a02a-4b0e60e7df23"/>
    <ds:schemaRef ds:uri="02d12187-754c-41a9-9e93-c3e1cfacc15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919122-5DBA-4BEE-9C20-FBACFDB3CB16}">
  <ds:schemaRefs>
    <ds:schemaRef ds:uri="http://www.w3.org/XML/1998/namespace"/>
    <ds:schemaRef ds:uri="4e68e192-b4eb-4b67-88f6-1e79fd6bf75c"/>
    <ds:schemaRef ds:uri="http://purl.org/dc/elements/1.1/"/>
    <ds:schemaRef ds:uri="http://purl.org/dc/dcmitype/"/>
    <ds:schemaRef ds:uri="02d12187-754c-41a9-9e93-c3e1cfacc155"/>
    <ds:schemaRef ds:uri="http://schemas.microsoft.com/office/infopath/2007/PartnerControls"/>
    <ds:schemaRef ds:uri="http://schemas.openxmlformats.org/package/2006/metadata/core-properties"/>
    <ds:schemaRef ds:uri="http://schemas.microsoft.com/office/2006/documentManagement/types"/>
    <ds:schemaRef ds:uri="523f2d63-5e0c-46fa-a02a-4b0e60e7df23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1CA6814-8315-4426-BA09-1F05EEBDF6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Selector</vt:lpstr>
      <vt:lpstr>Simulador</vt:lpstr>
      <vt:lpstr>Resumen del escenario</vt:lpstr>
      <vt:lpstr>Tv Targets</vt:lpstr>
      <vt:lpstr>Cine Targets</vt:lpstr>
      <vt:lpstr>Digital Video Targets</vt:lpstr>
      <vt:lpstr>BVOD Targets</vt:lpstr>
      <vt:lpstr>Sinergias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Galiana</dc:creator>
  <cp:lastModifiedBy>César Galiana (Annalect)</cp:lastModifiedBy>
  <dcterms:created xsi:type="dcterms:W3CDTF">2023-01-11T13:26:18Z</dcterms:created>
  <dcterms:modified xsi:type="dcterms:W3CDTF">2025-11-18T16:50:13Z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0x010100971F89538BF63F4CA38F895C71E2B212</vt:lpwstr>
  </property>
  <property fmtid="{D5CDD505-2E9C-101B-9397-08002B2CF9AE}" pid="3" name="AverageOTS" linkTarget="prop_AverageOTS">
    <vt:lpwstr>#¡REF!</vt:lpwstr>
  </property>
  <property fmtid="{D5CDD505-2E9C-101B-9397-08002B2CF9AE}" pid="4" name="Campaign" linkTarget="prop_Campaign">
    <vt:lpwstr>#¡REF!</vt:lpwstr>
  </property>
  <property fmtid="{D5CDD505-2E9C-101B-9397-08002B2CF9AE}" pid="5" name="Client" linkTarget="prop_Client">
    <vt:lpwstr>#¡REF!</vt:lpwstr>
  </property>
  <property fmtid="{D5CDD505-2E9C-101B-9397-08002B2CF9AE}" pid="6" name="ClientDivision" linkTarget="prop_ClientDivision">
    <vt:lpwstr>#¡REF!</vt:lpwstr>
  </property>
  <property fmtid="{D5CDD505-2E9C-101B-9397-08002B2CF9AE}" pid="7" name="Country" linkTarget="prop_Country">
    <vt:lpwstr>#¡REF!</vt:lpwstr>
  </property>
  <property fmtid="{D5CDD505-2E9C-101B-9397-08002B2CF9AE}" pid="8" name="Currency" linkTarget="prop_Currency">
    <vt:lpwstr>#¡REF!</vt:lpwstr>
  </property>
  <property fmtid="{D5CDD505-2E9C-101B-9397-08002B2CF9AE}" pid="9" name="Date" linkTarget="prop_Date">
    <vt:lpwstr>#¡REF!</vt:lpwstr>
  </property>
  <property fmtid="{D5CDD505-2E9C-101B-9397-08002B2CF9AE}" pid="10" name="ExchangeRate" linkTarget="prop_ExchangeRate">
    <vt:lpwstr>#¡REF!</vt:lpwstr>
  </property>
  <property fmtid="{D5CDD505-2E9C-101B-9397-08002B2CF9AE}" pid="11" name="IndirectExchangeRate" linkTarget="prop_IndirectExchangeRate">
    <vt:lpwstr>#¡REF!</vt:lpwstr>
  </property>
  <property fmtid="{D5CDD505-2E9C-101B-9397-08002B2CF9AE}" pid="12" name="MediaBuyingTarget" linkTarget="prop_MediaBuyingTarget">
    <vt:lpwstr>#¡REF!</vt:lpwstr>
  </property>
  <property fmtid="{D5CDD505-2E9C-101B-9397-08002B2CF9AE}" pid="13" name="MediaType" linkTarget="prop_MediaType">
    <vt:lpwstr>#¡REF!</vt:lpwstr>
  </property>
  <property fmtid="{D5CDD505-2E9C-101B-9397-08002B2CF9AE}" pid="14" name="PercentageCover" linkTarget="prop_PercentageCover">
    <vt:lpwstr>#¡REF!</vt:lpwstr>
  </property>
  <property fmtid="{D5CDD505-2E9C-101B-9397-08002B2CF9AE}" pid="15" name="PlanNumber" linkTarget="prop_PlanNumber">
    <vt:lpwstr>#¡REF!</vt:lpwstr>
  </property>
  <property fmtid="{D5CDD505-2E9C-101B-9397-08002B2CF9AE}" pid="16" name="ProductArea" linkTarget="prop_ProductArea">
    <vt:lpwstr>#¡REF!</vt:lpwstr>
  </property>
  <property fmtid="{D5CDD505-2E9C-101B-9397-08002B2CF9AE}" pid="17" name="Quotation" linkTarget="prop_Quotation">
    <vt:lpwstr>#¡REF!</vt:lpwstr>
  </property>
  <property fmtid="{D5CDD505-2E9C-101B-9397-08002B2CF9AE}" pid="18" name="Source" linkTarget="prop_Source">
    <vt:lpwstr>#¡REF!</vt:lpwstr>
  </property>
  <property fmtid="{D5CDD505-2E9C-101B-9397-08002B2CF9AE}" pid="19" name="UniverseSize" linkTarget="prop_UniverseSize">
    <vt:lpwstr>#¡REF!</vt:lpwstr>
  </property>
  <property fmtid="{D5CDD505-2E9C-101B-9397-08002B2CF9AE}" pid="20" name="Year" linkTarget="prop_Year">
    <vt:lpwstr>#¡REF!</vt:lpwstr>
  </property>
  <property fmtid="{D5CDD505-2E9C-101B-9397-08002B2CF9AE}" pid="21" name="MSIP_Label_8e19d756-792e-42a1-bcad-4cb9051ddd2d_Enabled">
    <vt:lpwstr>true</vt:lpwstr>
  </property>
  <property fmtid="{D5CDD505-2E9C-101B-9397-08002B2CF9AE}" pid="22" name="MSIP_Label_8e19d756-792e-42a1-bcad-4cb9051ddd2d_SetDate">
    <vt:lpwstr>2024-10-02T15:12:43Z</vt:lpwstr>
  </property>
  <property fmtid="{D5CDD505-2E9C-101B-9397-08002B2CF9AE}" pid="23" name="MSIP_Label_8e19d756-792e-42a1-bcad-4cb9051ddd2d_Method">
    <vt:lpwstr>Standard</vt:lpwstr>
  </property>
  <property fmtid="{D5CDD505-2E9C-101B-9397-08002B2CF9AE}" pid="24" name="MSIP_Label_8e19d756-792e-42a1-bcad-4cb9051ddd2d_Name">
    <vt:lpwstr>Confidential</vt:lpwstr>
  </property>
  <property fmtid="{D5CDD505-2E9C-101B-9397-08002B2CF9AE}" pid="25" name="MSIP_Label_8e19d756-792e-42a1-bcad-4cb9051ddd2d_SiteId">
    <vt:lpwstr>41eb501a-f671-4ce0-a5bf-b64168c3705f</vt:lpwstr>
  </property>
  <property fmtid="{D5CDD505-2E9C-101B-9397-08002B2CF9AE}" pid="26" name="MSIP_Label_8e19d756-792e-42a1-bcad-4cb9051ddd2d_ActionId">
    <vt:lpwstr>d2aa7eb3-92d5-4604-a1ab-e4c3043f2760</vt:lpwstr>
  </property>
  <property fmtid="{D5CDD505-2E9C-101B-9397-08002B2CF9AE}" pid="27" name="MSIP_Label_8e19d756-792e-42a1-bcad-4cb9051ddd2d_ContentBits">
    <vt:lpwstr>2</vt:lpwstr>
  </property>
</Properties>
</file>